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attakitta.t\Desktop\แก้ไข 12 ตาราง ส.ค.66\เดือนก.ย.66\"/>
    </mc:Choice>
  </mc:AlternateContent>
  <xr:revisionPtr revIDLastSave="0" documentId="13_ncr:1_{6F954328-FF32-40FA-AE06-5C7FFAC7D2FF}" xr6:coauthVersionLast="47" xr6:coauthVersionMax="47" xr10:uidLastSave="{00000000-0000-0000-0000-000000000000}"/>
  <bookViews>
    <workbookView xWindow="-120" yWindow="-120" windowWidth="29040" windowHeight="15840" tabRatio="627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externalReferences>
    <externalReference r:id="rId10"/>
  </externalReferences>
  <definedNames>
    <definedName name="\D">#REF!</definedName>
    <definedName name="\I">#REF!</definedName>
    <definedName name="\R">#REF!</definedName>
    <definedName name="_Key1" hidden="1">[1]Table25!#REF!</definedName>
    <definedName name="_Order1" hidden="1">0</definedName>
    <definedName name="_Sort" hidden="1">[1]Table25!#REF!</definedName>
    <definedName name="A" hidden="1">[1]Table25!#REF!</definedName>
    <definedName name="DDD" hidden="1">[1]Table25!#REF!</definedName>
    <definedName name="j">#REF!</definedName>
    <definedName name="NEW" hidden="1">[1]Table25!#REF!</definedName>
    <definedName name="_xlnm.Print_Area" localSheetId="1">Lcc_BKK!$B$2:$I$79,Lcc_BKK!$L$2:$W$235</definedName>
    <definedName name="_xlnm.Print_Area" localSheetId="0">'Lcc_BKK+DMK'!$B$2:$I$79,'Lcc_BKK+DMK'!$L$2:$W$235</definedName>
    <definedName name="_xlnm.Print_Area" localSheetId="7">Lcc_CEI!$B$2:$I$82,Lcc_CEI!$L$2:$W$244</definedName>
    <definedName name="_xlnm.Print_Area" localSheetId="3">Lcc_CNX!$B$2:$I$79,Lcc_CNX!$L$2:$W$235</definedName>
    <definedName name="_xlnm.Print_Area" localSheetId="2">Lcc_DMK!$B$2:$I$79,Lcc_DMK!$L$2:$W$235</definedName>
    <definedName name="_xlnm.Print_Area" localSheetId="5">Lcc_HDY!$B$2:$I$79,Lcc_HDY!$L$2:$W$235</definedName>
    <definedName name="_xlnm.Print_Area" localSheetId="6">Lcc_HKT!$B$2:$I$79,Lcc_HKT!$L$2:$W$235</definedName>
    <definedName name="_xlnm.Print_Area" localSheetId="8">Lcc_TOTAL!$B$2:$I$79,Lcc_TOTAL!$L$2:$W$235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3" i="17" l="1"/>
  <c r="U75" i="13"/>
  <c r="S75" i="13"/>
  <c r="R75" i="13"/>
  <c r="U74" i="13"/>
  <c r="S74" i="13"/>
  <c r="R74" i="13"/>
  <c r="T74" i="13" s="1"/>
  <c r="U73" i="13"/>
  <c r="U76" i="13" s="1"/>
  <c r="S73" i="13"/>
  <c r="R73" i="13"/>
  <c r="T73" i="13" s="1"/>
  <c r="U71" i="13"/>
  <c r="S71" i="13"/>
  <c r="R71" i="13"/>
  <c r="T71" i="13" s="1"/>
  <c r="U70" i="13"/>
  <c r="S70" i="13"/>
  <c r="R70" i="13"/>
  <c r="T70" i="13" s="1"/>
  <c r="U69" i="13"/>
  <c r="S69" i="13"/>
  <c r="R69" i="13"/>
  <c r="T69" i="13" s="1"/>
  <c r="U67" i="13"/>
  <c r="S67" i="13"/>
  <c r="R67" i="13"/>
  <c r="T67" i="13" s="1"/>
  <c r="U66" i="13"/>
  <c r="S66" i="13"/>
  <c r="R66" i="13"/>
  <c r="U65" i="13"/>
  <c r="S65" i="13"/>
  <c r="R65" i="13"/>
  <c r="T65" i="13" s="1"/>
  <c r="T179" i="17"/>
  <c r="V179" i="17" s="1"/>
  <c r="T23" i="17"/>
  <c r="H23" i="17"/>
  <c r="T205" i="15"/>
  <c r="U206" i="1"/>
  <c r="S206" i="1"/>
  <c r="R206" i="1"/>
  <c r="P206" i="1"/>
  <c r="N206" i="1"/>
  <c r="P207" i="13"/>
  <c r="N207" i="13"/>
  <c r="U206" i="13"/>
  <c r="S206" i="13"/>
  <c r="R206" i="13"/>
  <c r="P206" i="13"/>
  <c r="N206" i="13"/>
  <c r="U206" i="14"/>
  <c r="S206" i="14"/>
  <c r="R206" i="14"/>
  <c r="P206" i="14"/>
  <c r="N206" i="14"/>
  <c r="U206" i="15"/>
  <c r="S206" i="15"/>
  <c r="R206" i="15"/>
  <c r="P206" i="15"/>
  <c r="N206" i="15"/>
  <c r="N207" i="15" s="1"/>
  <c r="U207" i="16"/>
  <c r="U206" i="16"/>
  <c r="S206" i="16"/>
  <c r="R206" i="16"/>
  <c r="P206" i="16"/>
  <c r="N206" i="16"/>
  <c r="P207" i="17"/>
  <c r="U206" i="17"/>
  <c r="S206" i="17"/>
  <c r="R206" i="17"/>
  <c r="P206" i="17"/>
  <c r="N206" i="17"/>
  <c r="U180" i="1"/>
  <c r="S180" i="1"/>
  <c r="R180" i="1"/>
  <c r="P180" i="1"/>
  <c r="N180" i="1"/>
  <c r="P181" i="13"/>
  <c r="U180" i="13"/>
  <c r="S180" i="13"/>
  <c r="R180" i="13"/>
  <c r="P180" i="13"/>
  <c r="N180" i="13"/>
  <c r="N181" i="13" s="1"/>
  <c r="U180" i="14"/>
  <c r="S180" i="14"/>
  <c r="R180" i="14"/>
  <c r="P180" i="14"/>
  <c r="N180" i="14"/>
  <c r="U180" i="15"/>
  <c r="S180" i="15"/>
  <c r="R180" i="15"/>
  <c r="P180" i="15"/>
  <c r="N180" i="15"/>
  <c r="N181" i="15" s="1"/>
  <c r="U181" i="16"/>
  <c r="P181" i="16"/>
  <c r="U180" i="16"/>
  <c r="S180" i="16"/>
  <c r="S181" i="16" s="1"/>
  <c r="R180" i="16"/>
  <c r="R181" i="16" s="1"/>
  <c r="P180" i="16"/>
  <c r="N180" i="16"/>
  <c r="U180" i="17"/>
  <c r="U181" i="17" s="1"/>
  <c r="S180" i="17"/>
  <c r="R180" i="17"/>
  <c r="P180" i="17"/>
  <c r="N180" i="17"/>
  <c r="U128" i="1"/>
  <c r="S128" i="1"/>
  <c r="R128" i="1"/>
  <c r="P128" i="1"/>
  <c r="N128" i="1"/>
  <c r="U128" i="13"/>
  <c r="S128" i="13"/>
  <c r="R128" i="13"/>
  <c r="P128" i="13"/>
  <c r="N128" i="13"/>
  <c r="U128" i="14"/>
  <c r="S128" i="14"/>
  <c r="R128" i="14"/>
  <c r="P128" i="14"/>
  <c r="N128" i="14"/>
  <c r="U128" i="15"/>
  <c r="S128" i="15"/>
  <c r="R128" i="15"/>
  <c r="P128" i="15"/>
  <c r="N128" i="15"/>
  <c r="N129" i="15" s="1"/>
  <c r="U128" i="16"/>
  <c r="S128" i="16"/>
  <c r="R128" i="16"/>
  <c r="P128" i="16"/>
  <c r="N128" i="16"/>
  <c r="U128" i="17"/>
  <c r="S128" i="17"/>
  <c r="R128" i="17"/>
  <c r="P128" i="17"/>
  <c r="N128" i="17"/>
  <c r="U102" i="1"/>
  <c r="S102" i="1"/>
  <c r="R102" i="1"/>
  <c r="P102" i="1"/>
  <c r="N102" i="1"/>
  <c r="P103" i="13"/>
  <c r="N103" i="13"/>
  <c r="U102" i="13"/>
  <c r="S102" i="13"/>
  <c r="R102" i="13"/>
  <c r="P102" i="13"/>
  <c r="N102" i="13"/>
  <c r="U102" i="14"/>
  <c r="S102" i="14"/>
  <c r="R102" i="14"/>
  <c r="P102" i="14"/>
  <c r="N102" i="14"/>
  <c r="U102" i="15"/>
  <c r="S102" i="15"/>
  <c r="R102" i="15"/>
  <c r="P102" i="15"/>
  <c r="N102" i="15"/>
  <c r="U103" i="16"/>
  <c r="N103" i="16"/>
  <c r="U102" i="16"/>
  <c r="S102" i="16"/>
  <c r="R102" i="16"/>
  <c r="P102" i="16"/>
  <c r="N102" i="16"/>
  <c r="N103" i="17"/>
  <c r="U102" i="17"/>
  <c r="U103" i="17" s="1"/>
  <c r="S102" i="17"/>
  <c r="R102" i="17"/>
  <c r="P102" i="17"/>
  <c r="N102" i="17"/>
  <c r="D76" i="1"/>
  <c r="U50" i="1"/>
  <c r="S50" i="1"/>
  <c r="R50" i="1"/>
  <c r="P50" i="1"/>
  <c r="N50" i="1"/>
  <c r="U50" i="13"/>
  <c r="S50" i="13"/>
  <c r="R50" i="13"/>
  <c r="P50" i="13"/>
  <c r="N50" i="13"/>
  <c r="U50" i="14"/>
  <c r="S50" i="14"/>
  <c r="R50" i="14"/>
  <c r="P50" i="14"/>
  <c r="N50" i="14"/>
  <c r="U50" i="15"/>
  <c r="S50" i="15"/>
  <c r="R50" i="15"/>
  <c r="P50" i="15"/>
  <c r="P51" i="15" s="1"/>
  <c r="N50" i="15"/>
  <c r="N51" i="16"/>
  <c r="U50" i="16"/>
  <c r="S50" i="16"/>
  <c r="R50" i="16"/>
  <c r="R51" i="16" s="1"/>
  <c r="P50" i="16"/>
  <c r="N50" i="16"/>
  <c r="P51" i="17"/>
  <c r="N51" i="17"/>
  <c r="U50" i="17"/>
  <c r="S50" i="17"/>
  <c r="R50" i="17"/>
  <c r="P50" i="17"/>
  <c r="N50" i="17"/>
  <c r="D51" i="1"/>
  <c r="G50" i="1"/>
  <c r="F50" i="1"/>
  <c r="D50" i="1"/>
  <c r="G50" i="13"/>
  <c r="F50" i="13"/>
  <c r="D50" i="13"/>
  <c r="D51" i="13" s="1"/>
  <c r="G50" i="14"/>
  <c r="F50" i="14"/>
  <c r="D50" i="14"/>
  <c r="G50" i="15"/>
  <c r="F50" i="15"/>
  <c r="D50" i="15"/>
  <c r="D51" i="16"/>
  <c r="G50" i="16"/>
  <c r="F50" i="16"/>
  <c r="F76" i="16" s="1"/>
  <c r="D50" i="16"/>
  <c r="G50" i="17"/>
  <c r="F50" i="17"/>
  <c r="D50" i="17"/>
  <c r="D51" i="17" s="1"/>
  <c r="U24" i="1"/>
  <c r="S24" i="1"/>
  <c r="S25" i="1" s="1"/>
  <c r="R24" i="1"/>
  <c r="P24" i="1"/>
  <c r="N24" i="1"/>
  <c r="P25" i="13"/>
  <c r="N25" i="13"/>
  <c r="U24" i="13"/>
  <c r="U25" i="13" s="1"/>
  <c r="S24" i="13"/>
  <c r="R24" i="13"/>
  <c r="P24" i="13"/>
  <c r="N24" i="13"/>
  <c r="U24" i="14"/>
  <c r="S24" i="14"/>
  <c r="R24" i="14"/>
  <c r="P24" i="14"/>
  <c r="N24" i="14"/>
  <c r="U24" i="15"/>
  <c r="S24" i="15"/>
  <c r="R24" i="15"/>
  <c r="P24" i="15"/>
  <c r="N24" i="15"/>
  <c r="N25" i="15" s="1"/>
  <c r="N25" i="16"/>
  <c r="U24" i="16"/>
  <c r="S24" i="16"/>
  <c r="R24" i="16"/>
  <c r="P24" i="16"/>
  <c r="N24" i="16"/>
  <c r="U24" i="17"/>
  <c r="S24" i="17"/>
  <c r="R24" i="17"/>
  <c r="P24" i="17"/>
  <c r="N24" i="17"/>
  <c r="G24" i="1"/>
  <c r="F24" i="1"/>
  <c r="D24" i="1"/>
  <c r="G24" i="13"/>
  <c r="F24" i="13"/>
  <c r="D24" i="13"/>
  <c r="G24" i="14"/>
  <c r="F24" i="14"/>
  <c r="D24" i="14"/>
  <c r="G24" i="15"/>
  <c r="G76" i="15" s="1"/>
  <c r="F24" i="15"/>
  <c r="F76" i="15" s="1"/>
  <c r="D24" i="15"/>
  <c r="G24" i="16"/>
  <c r="F24" i="16"/>
  <c r="D24" i="16"/>
  <c r="D76" i="16" s="1"/>
  <c r="G24" i="17"/>
  <c r="F24" i="17"/>
  <c r="D24" i="17"/>
  <c r="C25" i="15"/>
  <c r="C25" i="16"/>
  <c r="C25" i="17"/>
  <c r="C24" i="1"/>
  <c r="C24" i="13"/>
  <c r="C25" i="13" s="1"/>
  <c r="C24" i="14"/>
  <c r="C24" i="15"/>
  <c r="C24" i="16"/>
  <c r="C24" i="17"/>
  <c r="U202" i="1"/>
  <c r="S202" i="1"/>
  <c r="R202" i="1"/>
  <c r="P202" i="1"/>
  <c r="N202" i="1"/>
  <c r="M202" i="1"/>
  <c r="U202" i="13"/>
  <c r="S202" i="13"/>
  <c r="R202" i="13"/>
  <c r="P202" i="13"/>
  <c r="N202" i="13"/>
  <c r="M202" i="13"/>
  <c r="U202" i="14"/>
  <c r="S202" i="14"/>
  <c r="R202" i="14"/>
  <c r="P202" i="14"/>
  <c r="N202" i="14"/>
  <c r="M202" i="14"/>
  <c r="U202" i="15"/>
  <c r="S202" i="15"/>
  <c r="R202" i="15"/>
  <c r="P202" i="15"/>
  <c r="N202" i="15"/>
  <c r="M202" i="15"/>
  <c r="U202" i="16"/>
  <c r="S202" i="16"/>
  <c r="R202" i="16"/>
  <c r="P202" i="16"/>
  <c r="N202" i="16"/>
  <c r="M202" i="16"/>
  <c r="U202" i="17"/>
  <c r="S202" i="17"/>
  <c r="R202" i="17"/>
  <c r="P202" i="17"/>
  <c r="N202" i="17"/>
  <c r="M202" i="17"/>
  <c r="U176" i="1"/>
  <c r="S176" i="1"/>
  <c r="R176" i="1"/>
  <c r="P176" i="1"/>
  <c r="N176" i="1"/>
  <c r="U176" i="13"/>
  <c r="S176" i="13"/>
  <c r="R176" i="13"/>
  <c r="P176" i="13"/>
  <c r="N176" i="13"/>
  <c r="U176" i="14"/>
  <c r="S176" i="14"/>
  <c r="R176" i="14"/>
  <c r="P176" i="14"/>
  <c r="N176" i="14"/>
  <c r="U176" i="15"/>
  <c r="S176" i="15"/>
  <c r="S181" i="15" s="1"/>
  <c r="R176" i="15"/>
  <c r="R181" i="15" s="1"/>
  <c r="P176" i="15"/>
  <c r="N176" i="15"/>
  <c r="U176" i="16"/>
  <c r="S176" i="16"/>
  <c r="R176" i="16"/>
  <c r="P176" i="16"/>
  <c r="N176" i="16"/>
  <c r="U176" i="17"/>
  <c r="S176" i="17"/>
  <c r="R176" i="17"/>
  <c r="P176" i="17"/>
  <c r="N176" i="17"/>
  <c r="M176" i="1"/>
  <c r="M176" i="13"/>
  <c r="M176" i="14"/>
  <c r="M176" i="15"/>
  <c r="M176" i="16"/>
  <c r="M176" i="17"/>
  <c r="A150" i="1"/>
  <c r="A150" i="13"/>
  <c r="A150" i="14"/>
  <c r="A150" i="15"/>
  <c r="A150" i="17"/>
  <c r="A150" i="19"/>
  <c r="A150" i="20"/>
  <c r="U124" i="1"/>
  <c r="S124" i="1"/>
  <c r="R124" i="1"/>
  <c r="P124" i="1"/>
  <c r="N124" i="1"/>
  <c r="M124" i="1"/>
  <c r="A124" i="1"/>
  <c r="U124" i="13"/>
  <c r="S124" i="13"/>
  <c r="R124" i="13"/>
  <c r="P124" i="13"/>
  <c r="P129" i="13" s="1"/>
  <c r="N124" i="13"/>
  <c r="N129" i="13" s="1"/>
  <c r="M124" i="13"/>
  <c r="A124" i="13"/>
  <c r="U124" i="14"/>
  <c r="S124" i="14"/>
  <c r="R124" i="14"/>
  <c r="P124" i="14"/>
  <c r="N124" i="14"/>
  <c r="M124" i="14"/>
  <c r="A124" i="14"/>
  <c r="U124" i="15"/>
  <c r="U129" i="15" s="1"/>
  <c r="S124" i="15"/>
  <c r="R124" i="15"/>
  <c r="P124" i="15"/>
  <c r="N124" i="15"/>
  <c r="M124" i="15"/>
  <c r="A124" i="15"/>
  <c r="U124" i="16"/>
  <c r="S124" i="16"/>
  <c r="R124" i="16"/>
  <c r="P124" i="16"/>
  <c r="N124" i="16"/>
  <c r="M124" i="16"/>
  <c r="U124" i="17"/>
  <c r="S124" i="17"/>
  <c r="R124" i="17"/>
  <c r="P124" i="17"/>
  <c r="N124" i="17"/>
  <c r="M124" i="17"/>
  <c r="A124" i="17"/>
  <c r="A124" i="19"/>
  <c r="A124" i="20"/>
  <c r="U98" i="1"/>
  <c r="S98" i="1"/>
  <c r="R98" i="1"/>
  <c r="P98" i="1"/>
  <c r="N98" i="1"/>
  <c r="U98" i="13"/>
  <c r="S98" i="13"/>
  <c r="R98" i="13"/>
  <c r="P98" i="13"/>
  <c r="N98" i="13"/>
  <c r="U98" i="14"/>
  <c r="S98" i="14"/>
  <c r="R98" i="14"/>
  <c r="P98" i="14"/>
  <c r="N98" i="14"/>
  <c r="U98" i="15"/>
  <c r="S98" i="15"/>
  <c r="R98" i="15"/>
  <c r="P98" i="15"/>
  <c r="N98" i="15"/>
  <c r="U98" i="16"/>
  <c r="S98" i="16"/>
  <c r="R98" i="16"/>
  <c r="P98" i="16"/>
  <c r="N98" i="16"/>
  <c r="U98" i="17"/>
  <c r="S98" i="17"/>
  <c r="R98" i="17"/>
  <c r="P98" i="17"/>
  <c r="N98" i="17"/>
  <c r="M98" i="1"/>
  <c r="M98" i="13"/>
  <c r="M98" i="14"/>
  <c r="M98" i="15"/>
  <c r="M98" i="16"/>
  <c r="M98" i="17"/>
  <c r="U46" i="1"/>
  <c r="S46" i="1"/>
  <c r="R46" i="1"/>
  <c r="P46" i="1"/>
  <c r="N46" i="1"/>
  <c r="M46" i="1"/>
  <c r="G46" i="1"/>
  <c r="F46" i="1"/>
  <c r="D46" i="1"/>
  <c r="C46" i="1"/>
  <c r="U46" i="13"/>
  <c r="S46" i="13"/>
  <c r="R46" i="13"/>
  <c r="P46" i="13"/>
  <c r="N46" i="13"/>
  <c r="M46" i="13"/>
  <c r="G46" i="13"/>
  <c r="F46" i="13"/>
  <c r="D46" i="13"/>
  <c r="C46" i="13"/>
  <c r="U46" i="14"/>
  <c r="S46" i="14"/>
  <c r="R46" i="14"/>
  <c r="P46" i="14"/>
  <c r="N46" i="14"/>
  <c r="M46" i="14"/>
  <c r="G46" i="14"/>
  <c r="F46" i="14"/>
  <c r="D46" i="14"/>
  <c r="C46" i="14"/>
  <c r="U46" i="15"/>
  <c r="S46" i="15"/>
  <c r="R46" i="15"/>
  <c r="P46" i="15"/>
  <c r="N46" i="15"/>
  <c r="M46" i="15"/>
  <c r="G46" i="15"/>
  <c r="F46" i="15"/>
  <c r="D46" i="15"/>
  <c r="C46" i="15"/>
  <c r="U46" i="16"/>
  <c r="S46" i="16"/>
  <c r="R46" i="16"/>
  <c r="P46" i="16"/>
  <c r="N46" i="16"/>
  <c r="M46" i="16"/>
  <c r="G46" i="16"/>
  <c r="F46" i="16"/>
  <c r="D46" i="16"/>
  <c r="C46" i="16"/>
  <c r="U46" i="17"/>
  <c r="S46" i="17"/>
  <c r="R46" i="17"/>
  <c r="P46" i="17"/>
  <c r="N46" i="17"/>
  <c r="M46" i="17"/>
  <c r="G46" i="17"/>
  <c r="F46" i="17"/>
  <c r="D46" i="17"/>
  <c r="C46" i="17"/>
  <c r="U20" i="1"/>
  <c r="S20" i="1"/>
  <c r="R20" i="1"/>
  <c r="P20" i="1"/>
  <c r="N20" i="1"/>
  <c r="U20" i="13"/>
  <c r="S20" i="13"/>
  <c r="R20" i="13"/>
  <c r="P20" i="13"/>
  <c r="N20" i="13"/>
  <c r="U20" i="14"/>
  <c r="S20" i="14"/>
  <c r="R20" i="14"/>
  <c r="P20" i="14"/>
  <c r="N20" i="14"/>
  <c r="U20" i="15"/>
  <c r="S20" i="15"/>
  <c r="R20" i="15"/>
  <c r="P20" i="15"/>
  <c r="N20" i="15"/>
  <c r="U20" i="16"/>
  <c r="S20" i="16"/>
  <c r="R20" i="16"/>
  <c r="P20" i="16"/>
  <c r="N20" i="16"/>
  <c r="U20" i="17"/>
  <c r="S20" i="17"/>
  <c r="R20" i="17"/>
  <c r="P20" i="17"/>
  <c r="N20" i="17"/>
  <c r="M20" i="1"/>
  <c r="M20" i="13"/>
  <c r="M20" i="14"/>
  <c r="M20" i="15"/>
  <c r="M20" i="16"/>
  <c r="M20" i="17"/>
  <c r="G20" i="1"/>
  <c r="F20" i="1"/>
  <c r="D20" i="1"/>
  <c r="G20" i="13"/>
  <c r="F20" i="13"/>
  <c r="D20" i="13"/>
  <c r="G20" i="14"/>
  <c r="F20" i="14"/>
  <c r="D20" i="14"/>
  <c r="G20" i="15"/>
  <c r="F20" i="15"/>
  <c r="D20" i="15"/>
  <c r="G20" i="16"/>
  <c r="F20" i="16"/>
  <c r="D20" i="16"/>
  <c r="G20" i="17"/>
  <c r="F20" i="17"/>
  <c r="D20" i="17"/>
  <c r="C20" i="1"/>
  <c r="C20" i="13"/>
  <c r="C20" i="14"/>
  <c r="C20" i="15"/>
  <c r="C20" i="16"/>
  <c r="C20" i="17"/>
  <c r="U198" i="1"/>
  <c r="S198" i="1"/>
  <c r="R198" i="1"/>
  <c r="P198" i="1"/>
  <c r="N198" i="1"/>
  <c r="M198" i="1"/>
  <c r="U198" i="13"/>
  <c r="S198" i="13"/>
  <c r="R198" i="13"/>
  <c r="P198" i="13"/>
  <c r="N198" i="13"/>
  <c r="M198" i="13"/>
  <c r="U198" i="14"/>
  <c r="S198" i="14"/>
  <c r="R198" i="14"/>
  <c r="P198" i="14"/>
  <c r="P207" i="14" s="1"/>
  <c r="N198" i="14"/>
  <c r="M198" i="14"/>
  <c r="U198" i="15"/>
  <c r="S198" i="15"/>
  <c r="R198" i="15"/>
  <c r="P198" i="15"/>
  <c r="N198" i="15"/>
  <c r="M198" i="15"/>
  <c r="U198" i="16"/>
  <c r="S198" i="16"/>
  <c r="R198" i="16"/>
  <c r="P198" i="16"/>
  <c r="N198" i="16"/>
  <c r="M198" i="16"/>
  <c r="U198" i="17"/>
  <c r="S198" i="17"/>
  <c r="R198" i="17"/>
  <c r="P198" i="17"/>
  <c r="N198" i="17"/>
  <c r="M198" i="17"/>
  <c r="U172" i="1"/>
  <c r="S172" i="1"/>
  <c r="R172" i="1"/>
  <c r="P172" i="1"/>
  <c r="P181" i="1" s="1"/>
  <c r="N172" i="1"/>
  <c r="U172" i="13"/>
  <c r="S172" i="13"/>
  <c r="R172" i="13"/>
  <c r="P172" i="13"/>
  <c r="N172" i="13"/>
  <c r="U172" i="14"/>
  <c r="S172" i="14"/>
  <c r="R172" i="14"/>
  <c r="P172" i="14"/>
  <c r="N172" i="14"/>
  <c r="N181" i="14" s="1"/>
  <c r="U172" i="15"/>
  <c r="S172" i="15"/>
  <c r="R172" i="15"/>
  <c r="P172" i="15"/>
  <c r="N172" i="15"/>
  <c r="U172" i="16"/>
  <c r="S172" i="16"/>
  <c r="R172" i="16"/>
  <c r="P172" i="16"/>
  <c r="N172" i="16"/>
  <c r="N181" i="16" s="1"/>
  <c r="U172" i="17"/>
  <c r="S172" i="17"/>
  <c r="R172" i="17"/>
  <c r="P172" i="17"/>
  <c r="N172" i="17"/>
  <c r="M172" i="1"/>
  <c r="M172" i="13"/>
  <c r="M172" i="14"/>
  <c r="M172" i="15"/>
  <c r="M172" i="16"/>
  <c r="M172" i="17"/>
  <c r="U94" i="1"/>
  <c r="S94" i="1"/>
  <c r="R94" i="1"/>
  <c r="P94" i="1"/>
  <c r="N94" i="1"/>
  <c r="N103" i="1" s="1"/>
  <c r="U94" i="13"/>
  <c r="S94" i="13"/>
  <c r="R94" i="13"/>
  <c r="P94" i="13"/>
  <c r="N94" i="13"/>
  <c r="U94" i="14"/>
  <c r="S94" i="14"/>
  <c r="R94" i="14"/>
  <c r="P94" i="14"/>
  <c r="P103" i="14" s="1"/>
  <c r="N94" i="14"/>
  <c r="N103" i="14" s="1"/>
  <c r="U94" i="15"/>
  <c r="S94" i="15"/>
  <c r="R94" i="15"/>
  <c r="P94" i="15"/>
  <c r="N94" i="15"/>
  <c r="U94" i="16"/>
  <c r="S94" i="16"/>
  <c r="R94" i="16"/>
  <c r="P94" i="16"/>
  <c r="N94" i="16"/>
  <c r="U94" i="17"/>
  <c r="S94" i="17"/>
  <c r="R94" i="17"/>
  <c r="R103" i="17" s="1"/>
  <c r="P94" i="17"/>
  <c r="P103" i="17" s="1"/>
  <c r="N94" i="17"/>
  <c r="M94" i="1"/>
  <c r="M94" i="13"/>
  <c r="M94" i="14"/>
  <c r="M94" i="15"/>
  <c r="M94" i="16"/>
  <c r="M94" i="17"/>
  <c r="U120" i="1"/>
  <c r="S120" i="1"/>
  <c r="R120" i="1"/>
  <c r="P120" i="1"/>
  <c r="P129" i="1" s="1"/>
  <c r="N120" i="1"/>
  <c r="N129" i="1" s="1"/>
  <c r="M120" i="1"/>
  <c r="U120" i="13"/>
  <c r="S120" i="13"/>
  <c r="R120" i="13"/>
  <c r="P120" i="13"/>
  <c r="N120" i="13"/>
  <c r="M120" i="13"/>
  <c r="U120" i="14"/>
  <c r="S120" i="14"/>
  <c r="R120" i="14"/>
  <c r="P120" i="14"/>
  <c r="N120" i="14"/>
  <c r="M120" i="14"/>
  <c r="U120" i="15"/>
  <c r="S120" i="15"/>
  <c r="R120" i="15"/>
  <c r="P120" i="15"/>
  <c r="N120" i="15"/>
  <c r="M120" i="15"/>
  <c r="U120" i="16"/>
  <c r="S120" i="16"/>
  <c r="R120" i="16"/>
  <c r="P120" i="16"/>
  <c r="P129" i="16" s="1"/>
  <c r="N120" i="16"/>
  <c r="N129" i="16" s="1"/>
  <c r="M120" i="16"/>
  <c r="U120" i="17"/>
  <c r="S120" i="17"/>
  <c r="R120" i="17"/>
  <c r="P120" i="17"/>
  <c r="N120" i="17"/>
  <c r="M120" i="17"/>
  <c r="U42" i="1"/>
  <c r="S42" i="1"/>
  <c r="R42" i="1"/>
  <c r="P42" i="1"/>
  <c r="P51" i="1" s="1"/>
  <c r="N42" i="1"/>
  <c r="N51" i="1" s="1"/>
  <c r="M42" i="1"/>
  <c r="G42" i="1"/>
  <c r="F42" i="1"/>
  <c r="D42" i="1"/>
  <c r="C42" i="1"/>
  <c r="U42" i="13"/>
  <c r="S42" i="13"/>
  <c r="R42" i="13"/>
  <c r="P42" i="13"/>
  <c r="P51" i="13" s="1"/>
  <c r="N42" i="13"/>
  <c r="N51" i="13" s="1"/>
  <c r="M42" i="13"/>
  <c r="G42" i="13"/>
  <c r="F42" i="13"/>
  <c r="D42" i="13"/>
  <c r="C42" i="13"/>
  <c r="U42" i="14"/>
  <c r="S42" i="14"/>
  <c r="R42" i="14"/>
  <c r="P42" i="14"/>
  <c r="P51" i="14" s="1"/>
  <c r="N42" i="14"/>
  <c r="N51" i="14" s="1"/>
  <c r="M42" i="14"/>
  <c r="G42" i="14"/>
  <c r="F42" i="14"/>
  <c r="D42" i="14"/>
  <c r="C42" i="14"/>
  <c r="U42" i="15"/>
  <c r="S42" i="15"/>
  <c r="R42" i="15"/>
  <c r="P42" i="15"/>
  <c r="N42" i="15"/>
  <c r="M42" i="15"/>
  <c r="G42" i="15"/>
  <c r="F42" i="15"/>
  <c r="D42" i="15"/>
  <c r="C42" i="15"/>
  <c r="U42" i="16"/>
  <c r="U51" i="16" s="1"/>
  <c r="S42" i="16"/>
  <c r="R42" i="16"/>
  <c r="P42" i="16"/>
  <c r="N42" i="16"/>
  <c r="M42" i="16"/>
  <c r="G42" i="16"/>
  <c r="F42" i="16"/>
  <c r="D42" i="16"/>
  <c r="C42" i="16"/>
  <c r="U42" i="17"/>
  <c r="S42" i="17"/>
  <c r="R42" i="17"/>
  <c r="P42" i="17"/>
  <c r="P52" i="17" s="1"/>
  <c r="N42" i="17"/>
  <c r="M42" i="17"/>
  <c r="G42" i="17"/>
  <c r="F42" i="17"/>
  <c r="D42" i="17"/>
  <c r="C42" i="17"/>
  <c r="U16" i="1"/>
  <c r="S16" i="1"/>
  <c r="R16" i="1"/>
  <c r="P16" i="1"/>
  <c r="P25" i="1" s="1"/>
  <c r="N16" i="1"/>
  <c r="N25" i="1" s="1"/>
  <c r="U16" i="13"/>
  <c r="S16" i="13"/>
  <c r="R16" i="13"/>
  <c r="P16" i="13"/>
  <c r="N16" i="13"/>
  <c r="U16" i="14"/>
  <c r="S16" i="14"/>
  <c r="R16" i="14"/>
  <c r="P16" i="14"/>
  <c r="P25" i="14" s="1"/>
  <c r="N16" i="14"/>
  <c r="N25" i="14" s="1"/>
  <c r="U16" i="15"/>
  <c r="S16" i="15"/>
  <c r="R16" i="15"/>
  <c r="P16" i="15"/>
  <c r="N16" i="15"/>
  <c r="U16" i="16"/>
  <c r="S16" i="16"/>
  <c r="R16" i="16"/>
  <c r="P16" i="16"/>
  <c r="P25" i="16" s="1"/>
  <c r="N16" i="16"/>
  <c r="U16" i="17"/>
  <c r="S16" i="17"/>
  <c r="R16" i="17"/>
  <c r="P16" i="17"/>
  <c r="P25" i="17" s="1"/>
  <c r="N16" i="17"/>
  <c r="M16" i="1"/>
  <c r="M16" i="13"/>
  <c r="M16" i="14"/>
  <c r="M16" i="15"/>
  <c r="M16" i="16"/>
  <c r="M16" i="17"/>
  <c r="G16" i="1"/>
  <c r="F16" i="1"/>
  <c r="D16" i="1"/>
  <c r="D25" i="1" s="1"/>
  <c r="G16" i="13"/>
  <c r="F16" i="13"/>
  <c r="D16" i="13"/>
  <c r="G16" i="14"/>
  <c r="F16" i="14"/>
  <c r="D16" i="14"/>
  <c r="G16" i="15"/>
  <c r="F16" i="15"/>
  <c r="D16" i="15"/>
  <c r="G16" i="16"/>
  <c r="F16" i="16"/>
  <c r="D16" i="16"/>
  <c r="D25" i="16" s="1"/>
  <c r="G16" i="17"/>
  <c r="F16" i="17"/>
  <c r="D16" i="17"/>
  <c r="C16" i="1"/>
  <c r="C16" i="13"/>
  <c r="C16" i="14"/>
  <c r="C16" i="15"/>
  <c r="C16" i="16"/>
  <c r="C16" i="17"/>
  <c r="U51" i="17" l="1"/>
  <c r="U25" i="16"/>
  <c r="P181" i="17"/>
  <c r="N181" i="1"/>
  <c r="N207" i="16"/>
  <c r="N207" i="14"/>
  <c r="N207" i="1"/>
  <c r="F25" i="16"/>
  <c r="U129" i="13"/>
  <c r="S207" i="1"/>
  <c r="S103" i="1"/>
  <c r="S181" i="1"/>
  <c r="P207" i="1"/>
  <c r="P103" i="1"/>
  <c r="R207" i="1"/>
  <c r="P129" i="17"/>
  <c r="R103" i="1"/>
  <c r="R181" i="1"/>
  <c r="P51" i="16"/>
  <c r="C25" i="1"/>
  <c r="S51" i="16"/>
  <c r="S103" i="17"/>
  <c r="U181" i="13"/>
  <c r="U207" i="13"/>
  <c r="P181" i="14"/>
  <c r="S129" i="1"/>
  <c r="N129" i="17"/>
  <c r="N207" i="17"/>
  <c r="D25" i="13"/>
  <c r="D76" i="13"/>
  <c r="D51" i="15"/>
  <c r="D76" i="15"/>
  <c r="N25" i="17"/>
  <c r="N181" i="17"/>
  <c r="D25" i="17"/>
  <c r="D76" i="17"/>
  <c r="R25" i="1"/>
  <c r="U103" i="13"/>
  <c r="U25" i="17"/>
  <c r="U51" i="13"/>
  <c r="R103" i="16"/>
  <c r="U207" i="17"/>
  <c r="P207" i="15"/>
  <c r="P103" i="16"/>
  <c r="U103" i="14"/>
  <c r="P103" i="15"/>
  <c r="P129" i="15"/>
  <c r="C25" i="14"/>
  <c r="R25" i="16"/>
  <c r="P25" i="15"/>
  <c r="R51" i="1"/>
  <c r="S103" i="16"/>
  <c r="S129" i="16"/>
  <c r="R207" i="16"/>
  <c r="T75" i="13"/>
  <c r="P181" i="15"/>
  <c r="U129" i="17"/>
  <c r="P207" i="16"/>
  <c r="S25" i="16"/>
  <c r="G51" i="1"/>
  <c r="S51" i="1"/>
  <c r="S207" i="16"/>
  <c r="T66" i="13"/>
  <c r="U207" i="1"/>
  <c r="U181" i="1"/>
  <c r="R129" i="1"/>
  <c r="U103" i="1"/>
  <c r="U25" i="1"/>
  <c r="U51" i="1"/>
  <c r="F51" i="1"/>
  <c r="F76" i="1"/>
  <c r="F25" i="1"/>
  <c r="G76" i="1"/>
  <c r="S207" i="13"/>
  <c r="R207" i="13"/>
  <c r="S181" i="13"/>
  <c r="R181" i="13"/>
  <c r="R129" i="13"/>
  <c r="S129" i="13"/>
  <c r="R103" i="13"/>
  <c r="S103" i="13"/>
  <c r="R25" i="13"/>
  <c r="S25" i="13"/>
  <c r="R51" i="13"/>
  <c r="S51" i="13"/>
  <c r="F51" i="13"/>
  <c r="G51" i="13"/>
  <c r="F76" i="13"/>
  <c r="F25" i="13"/>
  <c r="G76" i="13"/>
  <c r="G25" i="13"/>
  <c r="F51" i="16"/>
  <c r="G76" i="16"/>
  <c r="R207" i="17"/>
  <c r="S207" i="17"/>
  <c r="R181" i="17"/>
  <c r="S181" i="17"/>
  <c r="S129" i="17"/>
  <c r="R129" i="17"/>
  <c r="S51" i="17"/>
  <c r="R51" i="17"/>
  <c r="G51" i="17"/>
  <c r="F51" i="17"/>
  <c r="R25" i="17"/>
  <c r="S25" i="17"/>
  <c r="F76" i="17"/>
  <c r="F25" i="17"/>
  <c r="G76" i="17"/>
  <c r="G25" i="17"/>
  <c r="R207" i="15"/>
  <c r="S207" i="15"/>
  <c r="U207" i="15"/>
  <c r="U181" i="15"/>
  <c r="U103" i="15"/>
  <c r="S103" i="15"/>
  <c r="R103" i="15"/>
  <c r="U51" i="15"/>
  <c r="S51" i="15"/>
  <c r="R51" i="15"/>
  <c r="U25" i="15"/>
  <c r="S25" i="15"/>
  <c r="R25" i="15"/>
  <c r="F51" i="15"/>
  <c r="G51" i="15"/>
  <c r="G25" i="15"/>
  <c r="F25" i="15"/>
  <c r="D25" i="14"/>
  <c r="D76" i="14"/>
  <c r="D51" i="14"/>
  <c r="U207" i="14"/>
  <c r="S207" i="14"/>
  <c r="R207" i="14"/>
  <c r="U181" i="14"/>
  <c r="S181" i="14"/>
  <c r="R181" i="14"/>
  <c r="U129" i="14"/>
  <c r="S129" i="14"/>
  <c r="R129" i="14"/>
  <c r="S103" i="14"/>
  <c r="R103" i="14"/>
  <c r="U51" i="14"/>
  <c r="S51" i="14"/>
  <c r="R51" i="14"/>
  <c r="U25" i="14"/>
  <c r="S25" i="14"/>
  <c r="R25" i="14"/>
  <c r="G51" i="14"/>
  <c r="F51" i="14"/>
  <c r="G25" i="14"/>
  <c r="G76" i="14"/>
  <c r="F25" i="14"/>
  <c r="F76" i="14"/>
  <c r="N129" i="14"/>
  <c r="U129" i="16"/>
  <c r="R129" i="15"/>
  <c r="U129" i="1"/>
  <c r="S129" i="15"/>
  <c r="P129" i="14"/>
  <c r="R129" i="16"/>
  <c r="N103" i="15"/>
  <c r="U52" i="17"/>
  <c r="N51" i="15"/>
  <c r="G51" i="16"/>
  <c r="D25" i="15"/>
  <c r="G25" i="1"/>
  <c r="G25" i="16"/>
  <c r="A46" i="15"/>
  <c r="A46" i="1"/>
  <c r="A46" i="17"/>
  <c r="A46" i="14"/>
  <c r="A46" i="13"/>
  <c r="A42" i="17"/>
  <c r="A42" i="1"/>
  <c r="A42" i="14"/>
  <c r="A42" i="13"/>
  <c r="A42" i="15"/>
  <c r="A16" i="15"/>
  <c r="A16" i="1"/>
  <c r="A16" i="17"/>
  <c r="A16" i="13"/>
  <c r="A16" i="14"/>
  <c r="T193" i="1" l="1"/>
  <c r="T192" i="1"/>
  <c r="T191" i="1"/>
  <c r="T167" i="1"/>
  <c r="T166" i="1"/>
  <c r="T165" i="1"/>
  <c r="T115" i="1"/>
  <c r="T114" i="1"/>
  <c r="T113" i="1"/>
  <c r="T89" i="1"/>
  <c r="T88" i="1"/>
  <c r="T87" i="1"/>
  <c r="T37" i="1" l="1"/>
  <c r="T36" i="1"/>
  <c r="T35" i="1"/>
  <c r="T11" i="1"/>
  <c r="T10" i="1"/>
  <c r="T9" i="1"/>
  <c r="T193" i="17" l="1"/>
  <c r="T192" i="17"/>
  <c r="T191" i="17"/>
  <c r="T167" i="17"/>
  <c r="T166" i="17"/>
  <c r="T165" i="17"/>
  <c r="T115" i="17"/>
  <c r="T114" i="17"/>
  <c r="T113" i="17"/>
  <c r="T89" i="17"/>
  <c r="T88" i="17"/>
  <c r="T87" i="17"/>
  <c r="T37" i="17"/>
  <c r="T36" i="17"/>
  <c r="T35" i="17"/>
  <c r="T11" i="17"/>
  <c r="T10" i="17"/>
  <c r="T9" i="17"/>
  <c r="T193" i="16"/>
  <c r="T192" i="16"/>
  <c r="T191" i="16"/>
  <c r="T167" i="16"/>
  <c r="T166" i="16"/>
  <c r="T165" i="16"/>
  <c r="T115" i="16"/>
  <c r="T114" i="16"/>
  <c r="T113" i="16"/>
  <c r="T89" i="16"/>
  <c r="T88" i="16"/>
  <c r="T87" i="16"/>
  <c r="T37" i="16"/>
  <c r="T36" i="16"/>
  <c r="T35" i="16"/>
  <c r="T11" i="16"/>
  <c r="T10" i="16"/>
  <c r="T9" i="16"/>
  <c r="E37" i="16"/>
  <c r="E36" i="16"/>
  <c r="E35" i="16"/>
  <c r="T193" i="15"/>
  <c r="T192" i="15"/>
  <c r="T191" i="15"/>
  <c r="T167" i="15"/>
  <c r="T166" i="15"/>
  <c r="T165" i="15"/>
  <c r="T115" i="15"/>
  <c r="T114" i="15"/>
  <c r="T113" i="15"/>
  <c r="T89" i="15"/>
  <c r="T88" i="15"/>
  <c r="T87" i="15"/>
  <c r="T37" i="15"/>
  <c r="T36" i="15"/>
  <c r="T35" i="15"/>
  <c r="T11" i="15"/>
  <c r="T10" i="15"/>
  <c r="T9" i="15"/>
  <c r="T193" i="14"/>
  <c r="T192" i="14"/>
  <c r="T191" i="14"/>
  <c r="T167" i="14"/>
  <c r="T166" i="14"/>
  <c r="T165" i="14"/>
  <c r="T115" i="14"/>
  <c r="T114" i="14"/>
  <c r="T113" i="14"/>
  <c r="T89" i="14"/>
  <c r="T88" i="14"/>
  <c r="T87" i="14"/>
  <c r="T37" i="14"/>
  <c r="T36" i="14"/>
  <c r="T35" i="14"/>
  <c r="T11" i="14"/>
  <c r="T10" i="14"/>
  <c r="T9" i="14"/>
  <c r="T193" i="13"/>
  <c r="T192" i="13"/>
  <c r="T191" i="13"/>
  <c r="T167" i="13"/>
  <c r="T166" i="13"/>
  <c r="T165" i="13"/>
  <c r="T115" i="13"/>
  <c r="T114" i="13"/>
  <c r="T113" i="13"/>
  <c r="T89" i="13"/>
  <c r="T88" i="13"/>
  <c r="T87" i="13"/>
  <c r="T37" i="13"/>
  <c r="T36" i="13"/>
  <c r="T35" i="13"/>
  <c r="T11" i="13"/>
  <c r="T10" i="13"/>
  <c r="T9" i="13"/>
  <c r="P231" i="1" l="1"/>
  <c r="N231" i="1"/>
  <c r="M231" i="1"/>
  <c r="P230" i="1"/>
  <c r="N230" i="1"/>
  <c r="M230" i="1"/>
  <c r="P229" i="1"/>
  <c r="N229" i="1"/>
  <c r="N232" i="1" s="1"/>
  <c r="M229" i="1"/>
  <c r="P227" i="1"/>
  <c r="N227" i="1"/>
  <c r="M227" i="1"/>
  <c r="P226" i="1"/>
  <c r="N226" i="1"/>
  <c r="M226" i="1"/>
  <c r="P225" i="1"/>
  <c r="N225" i="1"/>
  <c r="M225" i="1"/>
  <c r="P223" i="1"/>
  <c r="N223" i="1"/>
  <c r="M223" i="1"/>
  <c r="P222" i="1"/>
  <c r="N222" i="1"/>
  <c r="M222" i="1"/>
  <c r="P221" i="1"/>
  <c r="N221" i="1"/>
  <c r="M221" i="1"/>
  <c r="P219" i="1"/>
  <c r="N219" i="1"/>
  <c r="M219" i="1"/>
  <c r="P218" i="1"/>
  <c r="N218" i="1"/>
  <c r="M218" i="1"/>
  <c r="P217" i="1"/>
  <c r="N217" i="1"/>
  <c r="M217" i="1"/>
  <c r="M206" i="1"/>
  <c r="O205" i="1"/>
  <c r="Q205" i="1" s="1"/>
  <c r="O204" i="1"/>
  <c r="O203" i="1"/>
  <c r="O206" i="1" s="1"/>
  <c r="O201" i="1"/>
  <c r="Q201" i="1" s="1"/>
  <c r="O200" i="1"/>
  <c r="Q200" i="1" s="1"/>
  <c r="O199" i="1"/>
  <c r="O197" i="1"/>
  <c r="Q197" i="1" s="1"/>
  <c r="O196" i="1"/>
  <c r="Q196" i="1" s="1"/>
  <c r="O195" i="1"/>
  <c r="P194" i="1"/>
  <c r="P208" i="1" s="1"/>
  <c r="N194" i="1"/>
  <c r="N208" i="1" s="1"/>
  <c r="M194" i="1"/>
  <c r="O193" i="1"/>
  <c r="Q193" i="1" s="1"/>
  <c r="O192" i="1"/>
  <c r="Q192" i="1" s="1"/>
  <c r="O191" i="1"/>
  <c r="M180" i="1"/>
  <c r="O179" i="1"/>
  <c r="Q179" i="1" s="1"/>
  <c r="O178" i="1"/>
  <c r="O177" i="1"/>
  <c r="O175" i="1"/>
  <c r="Q175" i="1" s="1"/>
  <c r="O174" i="1"/>
  <c r="O173" i="1"/>
  <c r="O171" i="1"/>
  <c r="O170" i="1"/>
  <c r="Q170" i="1" s="1"/>
  <c r="O169" i="1"/>
  <c r="P168" i="1"/>
  <c r="P182" i="1" s="1"/>
  <c r="N168" i="1"/>
  <c r="N182" i="1" s="1"/>
  <c r="M168" i="1"/>
  <c r="O167" i="1"/>
  <c r="Q167" i="1" s="1"/>
  <c r="O166" i="1"/>
  <c r="Q166" i="1" s="1"/>
  <c r="O165" i="1"/>
  <c r="P153" i="1"/>
  <c r="N153" i="1"/>
  <c r="M153" i="1"/>
  <c r="P152" i="1"/>
  <c r="N152" i="1"/>
  <c r="M152" i="1"/>
  <c r="P151" i="1"/>
  <c r="N151" i="1"/>
  <c r="M151" i="1"/>
  <c r="P149" i="1"/>
  <c r="N149" i="1"/>
  <c r="M149" i="1"/>
  <c r="P148" i="1"/>
  <c r="N148" i="1"/>
  <c r="M148" i="1"/>
  <c r="P147" i="1"/>
  <c r="N147" i="1"/>
  <c r="M147" i="1"/>
  <c r="P145" i="1"/>
  <c r="N145" i="1"/>
  <c r="M145" i="1"/>
  <c r="P144" i="1"/>
  <c r="N144" i="1"/>
  <c r="M144" i="1"/>
  <c r="P143" i="1"/>
  <c r="N143" i="1"/>
  <c r="M143" i="1"/>
  <c r="P141" i="1"/>
  <c r="N141" i="1"/>
  <c r="M141" i="1"/>
  <c r="P140" i="1"/>
  <c r="N140" i="1"/>
  <c r="M140" i="1"/>
  <c r="P139" i="1"/>
  <c r="N139" i="1"/>
  <c r="M139" i="1"/>
  <c r="M128" i="1"/>
  <c r="O127" i="1"/>
  <c r="O126" i="1"/>
  <c r="O125" i="1"/>
  <c r="O128" i="1" s="1"/>
  <c r="O123" i="1"/>
  <c r="O122" i="1"/>
  <c r="O121" i="1"/>
  <c r="O119" i="1"/>
  <c r="O118" i="1"/>
  <c r="O117" i="1"/>
  <c r="P116" i="1"/>
  <c r="P130" i="1" s="1"/>
  <c r="N116" i="1"/>
  <c r="N130" i="1" s="1"/>
  <c r="M116" i="1"/>
  <c r="O115" i="1"/>
  <c r="O114" i="1"/>
  <c r="O113" i="1"/>
  <c r="M102" i="1"/>
  <c r="O101" i="1"/>
  <c r="O100" i="1"/>
  <c r="O99" i="1"/>
  <c r="O102" i="1" s="1"/>
  <c r="O97" i="1"/>
  <c r="O96" i="1"/>
  <c r="O95" i="1"/>
  <c r="O93" i="1"/>
  <c r="O92" i="1"/>
  <c r="O91" i="1"/>
  <c r="P90" i="1"/>
  <c r="P104" i="1" s="1"/>
  <c r="N90" i="1"/>
  <c r="N104" i="1" s="1"/>
  <c r="M90" i="1"/>
  <c r="O89" i="1"/>
  <c r="O88" i="1"/>
  <c r="O87" i="1"/>
  <c r="P75" i="1"/>
  <c r="N75" i="1"/>
  <c r="M75" i="1"/>
  <c r="P74" i="1"/>
  <c r="N74" i="1"/>
  <c r="M74" i="1"/>
  <c r="P73" i="1"/>
  <c r="P76" i="1" s="1"/>
  <c r="N73" i="1"/>
  <c r="N76" i="1" s="1"/>
  <c r="M73" i="1"/>
  <c r="P71" i="1"/>
  <c r="N71" i="1"/>
  <c r="M71" i="1"/>
  <c r="P70" i="1"/>
  <c r="N70" i="1"/>
  <c r="M70" i="1"/>
  <c r="P69" i="1"/>
  <c r="N69" i="1"/>
  <c r="M69" i="1"/>
  <c r="P67" i="1"/>
  <c r="N67" i="1"/>
  <c r="M67" i="1"/>
  <c r="P66" i="1"/>
  <c r="N66" i="1"/>
  <c r="M66" i="1"/>
  <c r="P65" i="1"/>
  <c r="N65" i="1"/>
  <c r="M65" i="1"/>
  <c r="P63" i="1"/>
  <c r="N63" i="1"/>
  <c r="M63" i="1"/>
  <c r="P62" i="1"/>
  <c r="N62" i="1"/>
  <c r="M62" i="1"/>
  <c r="P61" i="1"/>
  <c r="N61" i="1"/>
  <c r="M61" i="1"/>
  <c r="M50" i="1"/>
  <c r="M51" i="1" s="1"/>
  <c r="O49" i="1"/>
  <c r="Q49" i="1" s="1"/>
  <c r="O48" i="1"/>
  <c r="Q48" i="1" s="1"/>
  <c r="O47" i="1"/>
  <c r="O45" i="1"/>
  <c r="Q45" i="1" s="1"/>
  <c r="O44" i="1"/>
  <c r="Q44" i="1" s="1"/>
  <c r="O43" i="1"/>
  <c r="O41" i="1"/>
  <c r="Q41" i="1" s="1"/>
  <c r="O40" i="1"/>
  <c r="Q40" i="1" s="1"/>
  <c r="O39" i="1"/>
  <c r="P38" i="1"/>
  <c r="P52" i="1" s="1"/>
  <c r="N38" i="1"/>
  <c r="N52" i="1" s="1"/>
  <c r="M38" i="1"/>
  <c r="O37" i="1"/>
  <c r="O36" i="1"/>
  <c r="Q36" i="1" s="1"/>
  <c r="O35" i="1"/>
  <c r="M24" i="1"/>
  <c r="O23" i="1"/>
  <c r="Q23" i="1" s="1"/>
  <c r="O22" i="1"/>
  <c r="Q22" i="1" s="1"/>
  <c r="O21" i="1"/>
  <c r="O24" i="1" s="1"/>
  <c r="O19" i="1"/>
  <c r="Q19" i="1" s="1"/>
  <c r="O18" i="1"/>
  <c r="Q18" i="1" s="1"/>
  <c r="O17" i="1"/>
  <c r="O15" i="1"/>
  <c r="O14" i="1"/>
  <c r="Q14" i="1" s="1"/>
  <c r="O13" i="1"/>
  <c r="P12" i="1"/>
  <c r="P26" i="1" s="1"/>
  <c r="N12" i="1"/>
  <c r="N26" i="1" s="1"/>
  <c r="M12" i="1"/>
  <c r="O11" i="1"/>
  <c r="Q11" i="1" s="1"/>
  <c r="O10" i="1"/>
  <c r="O9" i="1"/>
  <c r="P231" i="13"/>
  <c r="N231" i="13"/>
  <c r="M231" i="13"/>
  <c r="P230" i="13"/>
  <c r="N230" i="13"/>
  <c r="M230" i="13"/>
  <c r="P229" i="13"/>
  <c r="P232" i="13" s="1"/>
  <c r="N229" i="13"/>
  <c r="N232" i="13" s="1"/>
  <c r="M229" i="13"/>
  <c r="P227" i="13"/>
  <c r="N227" i="13"/>
  <c r="M227" i="13"/>
  <c r="P226" i="13"/>
  <c r="N226" i="13"/>
  <c r="M226" i="13"/>
  <c r="P225" i="13"/>
  <c r="N225" i="13"/>
  <c r="M225" i="13"/>
  <c r="P223" i="13"/>
  <c r="N223" i="13"/>
  <c r="M223" i="13"/>
  <c r="P222" i="13"/>
  <c r="N222" i="13"/>
  <c r="M222" i="13"/>
  <c r="P221" i="13"/>
  <c r="N221" i="13"/>
  <c r="M221" i="13"/>
  <c r="P219" i="13"/>
  <c r="N219" i="13"/>
  <c r="M219" i="13"/>
  <c r="P218" i="13"/>
  <c r="N218" i="13"/>
  <c r="M218" i="13"/>
  <c r="P217" i="13"/>
  <c r="N217" i="13"/>
  <c r="M217" i="13"/>
  <c r="M206" i="13"/>
  <c r="M207" i="13" s="1"/>
  <c r="O205" i="13"/>
  <c r="Q205" i="13" s="1"/>
  <c r="O204" i="13"/>
  <c r="Q204" i="13" s="1"/>
  <c r="O203" i="13"/>
  <c r="O206" i="13" s="1"/>
  <c r="O201" i="13"/>
  <c r="Q201" i="13" s="1"/>
  <c r="O200" i="13"/>
  <c r="Q200" i="13" s="1"/>
  <c r="O199" i="13"/>
  <c r="O197" i="13"/>
  <c r="Q197" i="13" s="1"/>
  <c r="O196" i="13"/>
  <c r="Q196" i="13" s="1"/>
  <c r="O195" i="13"/>
  <c r="P194" i="13"/>
  <c r="P208" i="13" s="1"/>
  <c r="N194" i="13"/>
  <c r="N208" i="13" s="1"/>
  <c r="M194" i="13"/>
  <c r="O193" i="13"/>
  <c r="Q193" i="13" s="1"/>
  <c r="O192" i="13"/>
  <c r="Q192" i="13" s="1"/>
  <c r="O191" i="13"/>
  <c r="M180" i="13"/>
  <c r="M181" i="13" s="1"/>
  <c r="O179" i="13"/>
  <c r="Q179" i="13" s="1"/>
  <c r="O178" i="13"/>
  <c r="Q178" i="13" s="1"/>
  <c r="O177" i="13"/>
  <c r="O175" i="13"/>
  <c r="Q175" i="13" s="1"/>
  <c r="O174" i="13"/>
  <c r="Q174" i="13" s="1"/>
  <c r="O173" i="13"/>
  <c r="O171" i="13"/>
  <c r="O170" i="13"/>
  <c r="Q170" i="13" s="1"/>
  <c r="O169" i="13"/>
  <c r="P168" i="13"/>
  <c r="P182" i="13" s="1"/>
  <c r="N168" i="13"/>
  <c r="N182" i="13" s="1"/>
  <c r="M168" i="13"/>
  <c r="O167" i="13"/>
  <c r="Q167" i="13" s="1"/>
  <c r="O166" i="13"/>
  <c r="Q166" i="13" s="1"/>
  <c r="O165" i="13"/>
  <c r="Q165" i="13" s="1"/>
  <c r="P153" i="13"/>
  <c r="N153" i="13"/>
  <c r="M153" i="13"/>
  <c r="P152" i="13"/>
  <c r="N152" i="13"/>
  <c r="M152" i="13"/>
  <c r="P151" i="13"/>
  <c r="N151" i="13"/>
  <c r="M151" i="13"/>
  <c r="P149" i="13"/>
  <c r="N149" i="13"/>
  <c r="M149" i="13"/>
  <c r="P148" i="13"/>
  <c r="N148" i="13"/>
  <c r="M148" i="13"/>
  <c r="P147" i="13"/>
  <c r="N147" i="13"/>
  <c r="M147" i="13"/>
  <c r="P145" i="13"/>
  <c r="N145" i="13"/>
  <c r="M145" i="13"/>
  <c r="P144" i="13"/>
  <c r="N144" i="13"/>
  <c r="M144" i="13"/>
  <c r="P143" i="13"/>
  <c r="N143" i="13"/>
  <c r="M143" i="13"/>
  <c r="P141" i="13"/>
  <c r="N141" i="13"/>
  <c r="M141" i="13"/>
  <c r="P140" i="13"/>
  <c r="N140" i="13"/>
  <c r="M140" i="13"/>
  <c r="P139" i="13"/>
  <c r="N139" i="13"/>
  <c r="M139" i="13"/>
  <c r="M128" i="13"/>
  <c r="O127" i="13"/>
  <c r="O126" i="13"/>
  <c r="O125" i="13"/>
  <c r="O128" i="13" s="1"/>
  <c r="O123" i="13"/>
  <c r="O122" i="13"/>
  <c r="O121" i="13"/>
  <c r="O119" i="13"/>
  <c r="O118" i="13"/>
  <c r="O117" i="13"/>
  <c r="P116" i="13"/>
  <c r="P130" i="13" s="1"/>
  <c r="N116" i="13"/>
  <c r="N130" i="13" s="1"/>
  <c r="M116" i="13"/>
  <c r="O115" i="13"/>
  <c r="O114" i="13"/>
  <c r="O113" i="13"/>
  <c r="M102" i="13"/>
  <c r="O101" i="13"/>
  <c r="O100" i="13"/>
  <c r="O99" i="13"/>
  <c r="O102" i="13" s="1"/>
  <c r="O97" i="13"/>
  <c r="O96" i="13"/>
  <c r="O95" i="13"/>
  <c r="O93" i="13"/>
  <c r="O92" i="13"/>
  <c r="O91" i="13"/>
  <c r="P90" i="13"/>
  <c r="P104" i="13" s="1"/>
  <c r="N90" i="13"/>
  <c r="N104" i="13" s="1"/>
  <c r="M90" i="13"/>
  <c r="O89" i="13"/>
  <c r="O88" i="13"/>
  <c r="O87" i="13"/>
  <c r="P75" i="13"/>
  <c r="N75" i="13"/>
  <c r="M75" i="13"/>
  <c r="P74" i="13"/>
  <c r="N74" i="13"/>
  <c r="M74" i="13"/>
  <c r="P73" i="13"/>
  <c r="P76" i="13" s="1"/>
  <c r="N73" i="13"/>
  <c r="N76" i="13" s="1"/>
  <c r="M73" i="13"/>
  <c r="P71" i="13"/>
  <c r="N71" i="13"/>
  <c r="M71" i="13"/>
  <c r="P70" i="13"/>
  <c r="N70" i="13"/>
  <c r="M70" i="13"/>
  <c r="P69" i="13"/>
  <c r="N69" i="13"/>
  <c r="M69" i="13"/>
  <c r="P67" i="13"/>
  <c r="N67" i="13"/>
  <c r="M67" i="13"/>
  <c r="P66" i="13"/>
  <c r="N66" i="13"/>
  <c r="M66" i="13"/>
  <c r="P65" i="13"/>
  <c r="N65" i="13"/>
  <c r="M65" i="13"/>
  <c r="P63" i="13"/>
  <c r="N63" i="13"/>
  <c r="M63" i="13"/>
  <c r="P62" i="13"/>
  <c r="N62" i="13"/>
  <c r="M62" i="13"/>
  <c r="P61" i="13"/>
  <c r="N61" i="13"/>
  <c r="M61" i="13"/>
  <c r="M50" i="13"/>
  <c r="M51" i="13" s="1"/>
  <c r="O49" i="13"/>
  <c r="Q49" i="13" s="1"/>
  <c r="O48" i="13"/>
  <c r="Q48" i="13" s="1"/>
  <c r="O47" i="13"/>
  <c r="O45" i="13"/>
  <c r="Q45" i="13" s="1"/>
  <c r="O44" i="13"/>
  <c r="Q44" i="13" s="1"/>
  <c r="O43" i="13"/>
  <c r="O41" i="13"/>
  <c r="Q41" i="13" s="1"/>
  <c r="O40" i="13"/>
  <c r="Q40" i="13" s="1"/>
  <c r="O39" i="13"/>
  <c r="P38" i="13"/>
  <c r="P52" i="13" s="1"/>
  <c r="N38" i="13"/>
  <c r="N52" i="13" s="1"/>
  <c r="M38" i="13"/>
  <c r="O37" i="13"/>
  <c r="O36" i="13"/>
  <c r="Q36" i="13" s="1"/>
  <c r="O35" i="13"/>
  <c r="Q35" i="13" s="1"/>
  <c r="M24" i="13"/>
  <c r="O23" i="13"/>
  <c r="Q23" i="13" s="1"/>
  <c r="O22" i="13"/>
  <c r="O21" i="13"/>
  <c r="O24" i="13" s="1"/>
  <c r="O19" i="13"/>
  <c r="Q19" i="13" s="1"/>
  <c r="O18" i="13"/>
  <c r="Q18" i="13" s="1"/>
  <c r="O17" i="13"/>
  <c r="O15" i="13"/>
  <c r="O14" i="13"/>
  <c r="Q14" i="13" s="1"/>
  <c r="O13" i="13"/>
  <c r="P12" i="13"/>
  <c r="P26" i="13" s="1"/>
  <c r="N12" i="13"/>
  <c r="N26" i="13" s="1"/>
  <c r="M12" i="13"/>
  <c r="O11" i="13"/>
  <c r="Q11" i="13" s="1"/>
  <c r="O10" i="13"/>
  <c r="O9" i="13"/>
  <c r="P231" i="14"/>
  <c r="N231" i="14"/>
  <c r="M231" i="14"/>
  <c r="P230" i="14"/>
  <c r="N230" i="14"/>
  <c r="M230" i="14"/>
  <c r="P229" i="14"/>
  <c r="P232" i="14" s="1"/>
  <c r="N229" i="14"/>
  <c r="N232" i="14" s="1"/>
  <c r="M229" i="14"/>
  <c r="P227" i="14"/>
  <c r="N227" i="14"/>
  <c r="M227" i="14"/>
  <c r="P226" i="14"/>
  <c r="N226" i="14"/>
  <c r="M226" i="14"/>
  <c r="P225" i="14"/>
  <c r="N225" i="14"/>
  <c r="M225" i="14"/>
  <c r="P223" i="14"/>
  <c r="N223" i="14"/>
  <c r="M223" i="14"/>
  <c r="P222" i="14"/>
  <c r="N222" i="14"/>
  <c r="M222" i="14"/>
  <c r="P221" i="14"/>
  <c r="N221" i="14"/>
  <c r="M221" i="14"/>
  <c r="P219" i="14"/>
  <c r="N219" i="14"/>
  <c r="M219" i="14"/>
  <c r="P218" i="14"/>
  <c r="N218" i="14"/>
  <c r="M218" i="14"/>
  <c r="P217" i="14"/>
  <c r="N217" i="14"/>
  <c r="M217" i="14"/>
  <c r="M206" i="14"/>
  <c r="O205" i="14"/>
  <c r="Q205" i="14" s="1"/>
  <c r="O204" i="14"/>
  <c r="O203" i="14"/>
  <c r="O206" i="14" s="1"/>
  <c r="O201" i="14"/>
  <c r="Q201" i="14" s="1"/>
  <c r="O200" i="14"/>
  <c r="Q200" i="14" s="1"/>
  <c r="O199" i="14"/>
  <c r="O197" i="14"/>
  <c r="Q197" i="14" s="1"/>
  <c r="O196" i="14"/>
  <c r="Q196" i="14" s="1"/>
  <c r="O195" i="14"/>
  <c r="P194" i="14"/>
  <c r="P208" i="14" s="1"/>
  <c r="N194" i="14"/>
  <c r="N208" i="14" s="1"/>
  <c r="M194" i="14"/>
  <c r="O193" i="14"/>
  <c r="Q193" i="14" s="1"/>
  <c r="O192" i="14"/>
  <c r="Q192" i="14" s="1"/>
  <c r="O191" i="14"/>
  <c r="Q191" i="14" s="1"/>
  <c r="M180" i="14"/>
  <c r="O179" i="14"/>
  <c r="Q179" i="14" s="1"/>
  <c r="O178" i="14"/>
  <c r="O177" i="14"/>
  <c r="O175" i="14"/>
  <c r="Q175" i="14" s="1"/>
  <c r="O174" i="14"/>
  <c r="Q174" i="14" s="1"/>
  <c r="O173" i="14"/>
  <c r="O171" i="14"/>
  <c r="O170" i="14"/>
  <c r="Q170" i="14" s="1"/>
  <c r="O169" i="14"/>
  <c r="P168" i="14"/>
  <c r="P182" i="14" s="1"/>
  <c r="N168" i="14"/>
  <c r="N182" i="14" s="1"/>
  <c r="M168" i="14"/>
  <c r="O167" i="14"/>
  <c r="Q167" i="14" s="1"/>
  <c r="O166" i="14"/>
  <c r="Q166" i="14" s="1"/>
  <c r="O165" i="14"/>
  <c r="P153" i="14"/>
  <c r="N153" i="14"/>
  <c r="M153" i="14"/>
  <c r="P152" i="14"/>
  <c r="N152" i="14"/>
  <c r="M152" i="14"/>
  <c r="P151" i="14"/>
  <c r="N151" i="14"/>
  <c r="M151" i="14"/>
  <c r="P149" i="14"/>
  <c r="N149" i="14"/>
  <c r="M149" i="14"/>
  <c r="P148" i="14"/>
  <c r="N148" i="14"/>
  <c r="M148" i="14"/>
  <c r="P147" i="14"/>
  <c r="N147" i="14"/>
  <c r="M147" i="14"/>
  <c r="P145" i="14"/>
  <c r="N145" i="14"/>
  <c r="M145" i="14"/>
  <c r="P144" i="14"/>
  <c r="N144" i="14"/>
  <c r="M144" i="14"/>
  <c r="P143" i="14"/>
  <c r="N143" i="14"/>
  <c r="M143" i="14"/>
  <c r="P141" i="14"/>
  <c r="N141" i="14"/>
  <c r="M141" i="14"/>
  <c r="P140" i="14"/>
  <c r="N140" i="14"/>
  <c r="M140" i="14"/>
  <c r="P139" i="14"/>
  <c r="N139" i="14"/>
  <c r="M139" i="14"/>
  <c r="M128" i="14"/>
  <c r="O127" i="14"/>
  <c r="O126" i="14"/>
  <c r="O125" i="14"/>
  <c r="O128" i="14" s="1"/>
  <c r="O123" i="14"/>
  <c r="O122" i="14"/>
  <c r="O121" i="14"/>
  <c r="O119" i="14"/>
  <c r="O118" i="14"/>
  <c r="O117" i="14"/>
  <c r="P116" i="14"/>
  <c r="P130" i="14" s="1"/>
  <c r="N116" i="14"/>
  <c r="N130" i="14" s="1"/>
  <c r="M116" i="14"/>
  <c r="O115" i="14"/>
  <c r="O114" i="14"/>
  <c r="O113" i="14"/>
  <c r="M102" i="14"/>
  <c r="O101" i="14"/>
  <c r="O100" i="14"/>
  <c r="O99" i="14"/>
  <c r="O102" i="14" s="1"/>
  <c r="O97" i="14"/>
  <c r="O96" i="14"/>
  <c r="O95" i="14"/>
  <c r="O93" i="14"/>
  <c r="O92" i="14"/>
  <c r="O91" i="14"/>
  <c r="P90" i="14"/>
  <c r="P104" i="14" s="1"/>
  <c r="N90" i="14"/>
  <c r="N104" i="14" s="1"/>
  <c r="M90" i="14"/>
  <c r="O89" i="14"/>
  <c r="O88" i="14"/>
  <c r="O87" i="14"/>
  <c r="P75" i="14"/>
  <c r="N75" i="14"/>
  <c r="M75" i="14"/>
  <c r="P74" i="14"/>
  <c r="N74" i="14"/>
  <c r="M74" i="14"/>
  <c r="P73" i="14"/>
  <c r="P76" i="14" s="1"/>
  <c r="N73" i="14"/>
  <c r="N76" i="14" s="1"/>
  <c r="M73" i="14"/>
  <c r="P71" i="14"/>
  <c r="N71" i="14"/>
  <c r="M71" i="14"/>
  <c r="P70" i="14"/>
  <c r="N70" i="14"/>
  <c r="M70" i="14"/>
  <c r="P69" i="14"/>
  <c r="N69" i="14"/>
  <c r="M69" i="14"/>
  <c r="P67" i="14"/>
  <c r="N67" i="14"/>
  <c r="M67" i="14"/>
  <c r="P66" i="14"/>
  <c r="N66" i="14"/>
  <c r="M66" i="14"/>
  <c r="P65" i="14"/>
  <c r="N65" i="14"/>
  <c r="M65" i="14"/>
  <c r="P63" i="14"/>
  <c r="N63" i="14"/>
  <c r="M63" i="14"/>
  <c r="P62" i="14"/>
  <c r="N62" i="14"/>
  <c r="M62" i="14"/>
  <c r="P61" i="14"/>
  <c r="N61" i="14"/>
  <c r="M61" i="14"/>
  <c r="M50" i="14"/>
  <c r="O49" i="14"/>
  <c r="Q49" i="14" s="1"/>
  <c r="O48" i="14"/>
  <c r="Q48" i="14" s="1"/>
  <c r="O47" i="14"/>
  <c r="O45" i="14"/>
  <c r="Q45" i="14" s="1"/>
  <c r="O44" i="14"/>
  <c r="Q44" i="14" s="1"/>
  <c r="O43" i="14"/>
  <c r="O41" i="14"/>
  <c r="Q41" i="14" s="1"/>
  <c r="O40" i="14"/>
  <c r="Q40" i="14" s="1"/>
  <c r="O39" i="14"/>
  <c r="P38" i="14"/>
  <c r="P52" i="14" s="1"/>
  <c r="N38" i="14"/>
  <c r="N52" i="14" s="1"/>
  <c r="M38" i="14"/>
  <c r="O37" i="14"/>
  <c r="O36" i="14"/>
  <c r="Q36" i="14" s="1"/>
  <c r="O35" i="14"/>
  <c r="M24" i="14"/>
  <c r="O23" i="14"/>
  <c r="Q23" i="14" s="1"/>
  <c r="O22" i="14"/>
  <c r="Q22" i="14" s="1"/>
  <c r="O21" i="14"/>
  <c r="O24" i="14" s="1"/>
  <c r="O19" i="14"/>
  <c r="Q19" i="14" s="1"/>
  <c r="O18" i="14"/>
  <c r="Q18" i="14" s="1"/>
  <c r="O17" i="14"/>
  <c r="O15" i="14"/>
  <c r="O14" i="14"/>
  <c r="Q14" i="14" s="1"/>
  <c r="O13" i="14"/>
  <c r="P12" i="14"/>
  <c r="P26" i="14" s="1"/>
  <c r="N12" i="14"/>
  <c r="N26" i="14" s="1"/>
  <c r="M12" i="14"/>
  <c r="O11" i="14"/>
  <c r="Q11" i="14" s="1"/>
  <c r="O10" i="14"/>
  <c r="O9" i="14"/>
  <c r="P231" i="15"/>
  <c r="N231" i="15"/>
  <c r="M231" i="15"/>
  <c r="P230" i="15"/>
  <c r="N230" i="15"/>
  <c r="M230" i="15"/>
  <c r="P229" i="15"/>
  <c r="P232" i="15" s="1"/>
  <c r="N229" i="15"/>
  <c r="N232" i="15" s="1"/>
  <c r="M229" i="15"/>
  <c r="P227" i="15"/>
  <c r="N227" i="15"/>
  <c r="M227" i="15"/>
  <c r="P226" i="15"/>
  <c r="N226" i="15"/>
  <c r="M226" i="15"/>
  <c r="P225" i="15"/>
  <c r="N225" i="15"/>
  <c r="M225" i="15"/>
  <c r="P223" i="15"/>
  <c r="N223" i="15"/>
  <c r="M223" i="15"/>
  <c r="P222" i="15"/>
  <c r="N222" i="15"/>
  <c r="M222" i="15"/>
  <c r="P221" i="15"/>
  <c r="N221" i="15"/>
  <c r="M221" i="15"/>
  <c r="P219" i="15"/>
  <c r="N219" i="15"/>
  <c r="M219" i="15"/>
  <c r="P218" i="15"/>
  <c r="N218" i="15"/>
  <c r="M218" i="15"/>
  <c r="P217" i="15"/>
  <c r="N217" i="15"/>
  <c r="M217" i="15"/>
  <c r="M206" i="15"/>
  <c r="O205" i="15"/>
  <c r="Q205" i="15" s="1"/>
  <c r="O204" i="15"/>
  <c r="Q204" i="15" s="1"/>
  <c r="O203" i="15"/>
  <c r="O206" i="15" s="1"/>
  <c r="O201" i="15"/>
  <c r="Q201" i="15" s="1"/>
  <c r="O200" i="15"/>
  <c r="O199" i="15"/>
  <c r="O197" i="15"/>
  <c r="Q197" i="15" s="1"/>
  <c r="O196" i="15"/>
  <c r="Q196" i="15" s="1"/>
  <c r="O195" i="15"/>
  <c r="P194" i="15"/>
  <c r="P208" i="15" s="1"/>
  <c r="N194" i="15"/>
  <c r="N208" i="15" s="1"/>
  <c r="M194" i="15"/>
  <c r="O193" i="15"/>
  <c r="Q193" i="15" s="1"/>
  <c r="O192" i="15"/>
  <c r="Q192" i="15" s="1"/>
  <c r="O191" i="15"/>
  <c r="Q191" i="15" s="1"/>
  <c r="M180" i="15"/>
  <c r="O179" i="15"/>
  <c r="Q179" i="15" s="1"/>
  <c r="O178" i="15"/>
  <c r="Q178" i="15" s="1"/>
  <c r="O177" i="15"/>
  <c r="O175" i="15"/>
  <c r="Q175" i="15" s="1"/>
  <c r="O174" i="15"/>
  <c r="O173" i="15"/>
  <c r="O171" i="15"/>
  <c r="O170" i="15"/>
  <c r="Q170" i="15" s="1"/>
  <c r="O169" i="15"/>
  <c r="P168" i="15"/>
  <c r="P182" i="15" s="1"/>
  <c r="N168" i="15"/>
  <c r="N182" i="15" s="1"/>
  <c r="M168" i="15"/>
  <c r="O167" i="15"/>
  <c r="Q167" i="15" s="1"/>
  <c r="O166" i="15"/>
  <c r="O165" i="15"/>
  <c r="Q165" i="15" s="1"/>
  <c r="P153" i="15"/>
  <c r="N153" i="15"/>
  <c r="M153" i="15"/>
  <c r="P152" i="15"/>
  <c r="N152" i="15"/>
  <c r="M152" i="15"/>
  <c r="P151" i="15"/>
  <c r="N151" i="15"/>
  <c r="M151" i="15"/>
  <c r="P149" i="15"/>
  <c r="N149" i="15"/>
  <c r="M149" i="15"/>
  <c r="P148" i="15"/>
  <c r="N148" i="15"/>
  <c r="M148" i="15"/>
  <c r="P147" i="15"/>
  <c r="N147" i="15"/>
  <c r="M147" i="15"/>
  <c r="P145" i="15"/>
  <c r="N145" i="15"/>
  <c r="M145" i="15"/>
  <c r="P144" i="15"/>
  <c r="N144" i="15"/>
  <c r="M144" i="15"/>
  <c r="P143" i="15"/>
  <c r="N143" i="15"/>
  <c r="M143" i="15"/>
  <c r="P141" i="15"/>
  <c r="N141" i="15"/>
  <c r="M141" i="15"/>
  <c r="P140" i="15"/>
  <c r="N140" i="15"/>
  <c r="M140" i="15"/>
  <c r="P139" i="15"/>
  <c r="N139" i="15"/>
  <c r="M139" i="15"/>
  <c r="M128" i="15"/>
  <c r="O127" i="15"/>
  <c r="O126" i="15"/>
  <c r="O125" i="15"/>
  <c r="O128" i="15" s="1"/>
  <c r="O123" i="15"/>
  <c r="O122" i="15"/>
  <c r="O121" i="15"/>
  <c r="O119" i="15"/>
  <c r="O118" i="15"/>
  <c r="O117" i="15"/>
  <c r="P116" i="15"/>
  <c r="P130" i="15" s="1"/>
  <c r="N116" i="15"/>
  <c r="N130" i="15" s="1"/>
  <c r="M116" i="15"/>
  <c r="O115" i="15"/>
  <c r="O114" i="15"/>
  <c r="O113" i="15"/>
  <c r="M102" i="15"/>
  <c r="O101" i="15"/>
  <c r="O100" i="15"/>
  <c r="O99" i="15"/>
  <c r="O102" i="15" s="1"/>
  <c r="O97" i="15"/>
  <c r="O96" i="15"/>
  <c r="O95" i="15"/>
  <c r="O93" i="15"/>
  <c r="O92" i="15"/>
  <c r="O91" i="15"/>
  <c r="P90" i="15"/>
  <c r="P104" i="15" s="1"/>
  <c r="N90" i="15"/>
  <c r="N104" i="15" s="1"/>
  <c r="M90" i="15"/>
  <c r="O89" i="15"/>
  <c r="O88" i="15"/>
  <c r="O87" i="15"/>
  <c r="P75" i="15"/>
  <c r="N75" i="15"/>
  <c r="M75" i="15"/>
  <c r="P74" i="15"/>
  <c r="N74" i="15"/>
  <c r="M74" i="15"/>
  <c r="P73" i="15"/>
  <c r="P76" i="15" s="1"/>
  <c r="N73" i="15"/>
  <c r="N76" i="15" s="1"/>
  <c r="M73" i="15"/>
  <c r="P71" i="15"/>
  <c r="N71" i="15"/>
  <c r="M71" i="15"/>
  <c r="P70" i="15"/>
  <c r="N70" i="15"/>
  <c r="M70" i="15"/>
  <c r="P69" i="15"/>
  <c r="N69" i="15"/>
  <c r="M69" i="15"/>
  <c r="P67" i="15"/>
  <c r="N67" i="15"/>
  <c r="M67" i="15"/>
  <c r="P66" i="15"/>
  <c r="N66" i="15"/>
  <c r="M66" i="15"/>
  <c r="P65" i="15"/>
  <c r="N65" i="15"/>
  <c r="M65" i="15"/>
  <c r="P63" i="15"/>
  <c r="N63" i="15"/>
  <c r="M63" i="15"/>
  <c r="P62" i="15"/>
  <c r="N62" i="15"/>
  <c r="M62" i="15"/>
  <c r="P61" i="15"/>
  <c r="N61" i="15"/>
  <c r="M61" i="15"/>
  <c r="M50" i="15"/>
  <c r="O49" i="15"/>
  <c r="Q49" i="15" s="1"/>
  <c r="O48" i="15"/>
  <c r="Q48" i="15" s="1"/>
  <c r="O47" i="15"/>
  <c r="O45" i="15"/>
  <c r="Q45" i="15" s="1"/>
  <c r="O44" i="15"/>
  <c r="O43" i="15"/>
  <c r="O41" i="15"/>
  <c r="Q41" i="15" s="1"/>
  <c r="O40" i="15"/>
  <c r="Q40" i="15" s="1"/>
  <c r="O39" i="15"/>
  <c r="P38" i="15"/>
  <c r="P52" i="15" s="1"/>
  <c r="N38" i="15"/>
  <c r="N52" i="15" s="1"/>
  <c r="M38" i="15"/>
  <c r="O37" i="15"/>
  <c r="O36" i="15"/>
  <c r="Q36" i="15" s="1"/>
  <c r="O35" i="15"/>
  <c r="Q35" i="15" s="1"/>
  <c r="M24" i="15"/>
  <c r="O23" i="15"/>
  <c r="Q23" i="15" s="1"/>
  <c r="O22" i="15"/>
  <c r="Q22" i="15" s="1"/>
  <c r="O21" i="15"/>
  <c r="O24" i="15" s="1"/>
  <c r="O19" i="15"/>
  <c r="Q19" i="15" s="1"/>
  <c r="O18" i="15"/>
  <c r="Q18" i="15" s="1"/>
  <c r="O17" i="15"/>
  <c r="O15" i="15"/>
  <c r="O14" i="15"/>
  <c r="Q14" i="15" s="1"/>
  <c r="O13" i="15"/>
  <c r="P12" i="15"/>
  <c r="P26" i="15" s="1"/>
  <c r="N12" i="15"/>
  <c r="N26" i="15" s="1"/>
  <c r="M12" i="15"/>
  <c r="O11" i="15"/>
  <c r="Q11" i="15" s="1"/>
  <c r="O10" i="15"/>
  <c r="O9" i="15"/>
  <c r="P231" i="16"/>
  <c r="N231" i="16"/>
  <c r="M231" i="16"/>
  <c r="P230" i="16"/>
  <c r="N230" i="16"/>
  <c r="M230" i="16"/>
  <c r="P229" i="16"/>
  <c r="P232" i="16" s="1"/>
  <c r="N229" i="16"/>
  <c r="N232" i="16" s="1"/>
  <c r="M229" i="16"/>
  <c r="P227" i="16"/>
  <c r="N227" i="16"/>
  <c r="M227" i="16"/>
  <c r="P226" i="16"/>
  <c r="N226" i="16"/>
  <c r="M226" i="16"/>
  <c r="P225" i="16"/>
  <c r="N225" i="16"/>
  <c r="M225" i="16"/>
  <c r="P223" i="16"/>
  <c r="N223" i="16"/>
  <c r="M223" i="16"/>
  <c r="P222" i="16"/>
  <c r="N222" i="16"/>
  <c r="M222" i="16"/>
  <c r="P221" i="16"/>
  <c r="N221" i="16"/>
  <c r="M221" i="16"/>
  <c r="P219" i="16"/>
  <c r="N219" i="16"/>
  <c r="M219" i="16"/>
  <c r="P218" i="16"/>
  <c r="N218" i="16"/>
  <c r="M218" i="16"/>
  <c r="P217" i="16"/>
  <c r="N217" i="16"/>
  <c r="M217" i="16"/>
  <c r="M206" i="16"/>
  <c r="O205" i="16"/>
  <c r="Q205" i="16" s="1"/>
  <c r="O204" i="16"/>
  <c r="Q204" i="16" s="1"/>
  <c r="O203" i="16"/>
  <c r="O206" i="16" s="1"/>
  <c r="O201" i="16"/>
  <c r="Q201" i="16" s="1"/>
  <c r="O200" i="16"/>
  <c r="O199" i="16"/>
  <c r="O197" i="16"/>
  <c r="Q197" i="16" s="1"/>
  <c r="O196" i="16"/>
  <c r="Q196" i="16" s="1"/>
  <c r="O195" i="16"/>
  <c r="P194" i="16"/>
  <c r="P208" i="16" s="1"/>
  <c r="N194" i="16"/>
  <c r="N208" i="16" s="1"/>
  <c r="M194" i="16"/>
  <c r="O193" i="16"/>
  <c r="Q193" i="16" s="1"/>
  <c r="O192" i="16"/>
  <c r="Q192" i="16" s="1"/>
  <c r="O191" i="16"/>
  <c r="Q191" i="16" s="1"/>
  <c r="M180" i="16"/>
  <c r="O179" i="16"/>
  <c r="Q179" i="16" s="1"/>
  <c r="O178" i="16"/>
  <c r="Q178" i="16" s="1"/>
  <c r="O177" i="16"/>
  <c r="O175" i="16"/>
  <c r="Q175" i="16" s="1"/>
  <c r="O174" i="16"/>
  <c r="Q174" i="16" s="1"/>
  <c r="O173" i="16"/>
  <c r="O171" i="16"/>
  <c r="O170" i="16"/>
  <c r="Q170" i="16" s="1"/>
  <c r="O169" i="16"/>
  <c r="P168" i="16"/>
  <c r="P182" i="16" s="1"/>
  <c r="N168" i="16"/>
  <c r="N182" i="16" s="1"/>
  <c r="M168" i="16"/>
  <c r="O167" i="16"/>
  <c r="Q167" i="16" s="1"/>
  <c r="O166" i="16"/>
  <c r="Q166" i="16" s="1"/>
  <c r="O165" i="16"/>
  <c r="Q165" i="16" s="1"/>
  <c r="P153" i="16"/>
  <c r="N153" i="16"/>
  <c r="M153" i="16"/>
  <c r="P152" i="16"/>
  <c r="N152" i="16"/>
  <c r="M152" i="16"/>
  <c r="P151" i="16"/>
  <c r="N151" i="16"/>
  <c r="M151" i="16"/>
  <c r="P149" i="16"/>
  <c r="N149" i="16"/>
  <c r="M149" i="16"/>
  <c r="P148" i="16"/>
  <c r="N148" i="16"/>
  <c r="M148" i="16"/>
  <c r="P147" i="16"/>
  <c r="N147" i="16"/>
  <c r="M147" i="16"/>
  <c r="P145" i="16"/>
  <c r="N145" i="16"/>
  <c r="M145" i="16"/>
  <c r="P144" i="16"/>
  <c r="N144" i="16"/>
  <c r="M144" i="16"/>
  <c r="P143" i="16"/>
  <c r="N143" i="16"/>
  <c r="M143" i="16"/>
  <c r="P141" i="16"/>
  <c r="N141" i="16"/>
  <c r="M141" i="16"/>
  <c r="P140" i="16"/>
  <c r="N140" i="16"/>
  <c r="M140" i="16"/>
  <c r="P139" i="16"/>
  <c r="N139" i="16"/>
  <c r="M139" i="16"/>
  <c r="M128" i="16"/>
  <c r="O127" i="16"/>
  <c r="O126" i="16"/>
  <c r="O125" i="16"/>
  <c r="O128" i="16" s="1"/>
  <c r="O123" i="16"/>
  <c r="O122" i="16"/>
  <c r="O121" i="16"/>
  <c r="O119" i="16"/>
  <c r="O118" i="16"/>
  <c r="O117" i="16"/>
  <c r="P116" i="16"/>
  <c r="P130" i="16" s="1"/>
  <c r="N116" i="16"/>
  <c r="N130" i="16" s="1"/>
  <c r="M116" i="16"/>
  <c r="O115" i="16"/>
  <c r="O114" i="16"/>
  <c r="O113" i="16"/>
  <c r="M102" i="16"/>
  <c r="M103" i="16" s="1"/>
  <c r="O101" i="16"/>
  <c r="O100" i="16"/>
  <c r="O99" i="16"/>
  <c r="O102" i="16" s="1"/>
  <c r="O97" i="16"/>
  <c r="O96" i="16"/>
  <c r="O95" i="16"/>
  <c r="O93" i="16"/>
  <c r="O92" i="16"/>
  <c r="O91" i="16"/>
  <c r="P90" i="16"/>
  <c r="P104" i="16" s="1"/>
  <c r="N90" i="16"/>
  <c r="N104" i="16" s="1"/>
  <c r="M90" i="16"/>
  <c r="O89" i="16"/>
  <c r="O88" i="16"/>
  <c r="O87" i="16"/>
  <c r="P75" i="16"/>
  <c r="N75" i="16"/>
  <c r="M75" i="16"/>
  <c r="P74" i="16"/>
  <c r="N74" i="16"/>
  <c r="M74" i="16"/>
  <c r="P73" i="16"/>
  <c r="P76" i="16" s="1"/>
  <c r="N73" i="16"/>
  <c r="N76" i="16" s="1"/>
  <c r="M73" i="16"/>
  <c r="P71" i="16"/>
  <c r="N71" i="16"/>
  <c r="M71" i="16"/>
  <c r="P70" i="16"/>
  <c r="N70" i="16"/>
  <c r="M70" i="16"/>
  <c r="P69" i="16"/>
  <c r="N69" i="16"/>
  <c r="M69" i="16"/>
  <c r="P67" i="16"/>
  <c r="N67" i="16"/>
  <c r="M67" i="16"/>
  <c r="P66" i="16"/>
  <c r="N66" i="16"/>
  <c r="M66" i="16"/>
  <c r="P65" i="16"/>
  <c r="N65" i="16"/>
  <c r="M65" i="16"/>
  <c r="P63" i="16"/>
  <c r="N63" i="16"/>
  <c r="M63" i="16"/>
  <c r="P62" i="16"/>
  <c r="N62" i="16"/>
  <c r="M62" i="16"/>
  <c r="P61" i="16"/>
  <c r="N61" i="16"/>
  <c r="M61" i="16"/>
  <c r="M50" i="16"/>
  <c r="M51" i="16" s="1"/>
  <c r="O49" i="16"/>
  <c r="Q49" i="16" s="1"/>
  <c r="O48" i="16"/>
  <c r="Q48" i="16" s="1"/>
  <c r="O47" i="16"/>
  <c r="O45" i="16"/>
  <c r="Q45" i="16" s="1"/>
  <c r="O44" i="16"/>
  <c r="Q44" i="16" s="1"/>
  <c r="O43" i="16"/>
  <c r="O41" i="16"/>
  <c r="Q41" i="16" s="1"/>
  <c r="O40" i="16"/>
  <c r="Q40" i="16" s="1"/>
  <c r="O39" i="16"/>
  <c r="P38" i="16"/>
  <c r="P52" i="16" s="1"/>
  <c r="N38" i="16"/>
  <c r="N52" i="16" s="1"/>
  <c r="M38" i="16"/>
  <c r="O37" i="16"/>
  <c r="O36" i="16"/>
  <c r="Q36" i="16" s="1"/>
  <c r="O35" i="16"/>
  <c r="Q35" i="16" s="1"/>
  <c r="M24" i="16"/>
  <c r="M25" i="16" s="1"/>
  <c r="O23" i="16"/>
  <c r="Q23" i="16" s="1"/>
  <c r="O22" i="16"/>
  <c r="Q22" i="16" s="1"/>
  <c r="O21" i="16"/>
  <c r="O24" i="16" s="1"/>
  <c r="O19" i="16"/>
  <c r="Q19" i="16" s="1"/>
  <c r="O18" i="16"/>
  <c r="Q18" i="16" s="1"/>
  <c r="O17" i="16"/>
  <c r="O15" i="16"/>
  <c r="O14" i="16"/>
  <c r="Q14" i="16" s="1"/>
  <c r="O13" i="16"/>
  <c r="P12" i="16"/>
  <c r="P26" i="16" s="1"/>
  <c r="N12" i="16"/>
  <c r="N26" i="16" s="1"/>
  <c r="M12" i="16"/>
  <c r="O11" i="16"/>
  <c r="Q11" i="16" s="1"/>
  <c r="O10" i="16"/>
  <c r="O9" i="16"/>
  <c r="P231" i="17"/>
  <c r="N231" i="17"/>
  <c r="M231" i="17"/>
  <c r="P230" i="17"/>
  <c r="N230" i="17"/>
  <c r="M230" i="17"/>
  <c r="P229" i="17"/>
  <c r="P232" i="17" s="1"/>
  <c r="N229" i="17"/>
  <c r="N232" i="17" s="1"/>
  <c r="M229" i="17"/>
  <c r="P227" i="17"/>
  <c r="N227" i="17"/>
  <c r="M227" i="17"/>
  <c r="P226" i="17"/>
  <c r="N226" i="17"/>
  <c r="M226" i="17"/>
  <c r="P225" i="17"/>
  <c r="N225" i="17"/>
  <c r="M225" i="17"/>
  <c r="P223" i="17"/>
  <c r="N223" i="17"/>
  <c r="M223" i="17"/>
  <c r="P222" i="17"/>
  <c r="N222" i="17"/>
  <c r="M222" i="17"/>
  <c r="P221" i="17"/>
  <c r="N221" i="17"/>
  <c r="M221" i="17"/>
  <c r="P219" i="17"/>
  <c r="N219" i="17"/>
  <c r="M219" i="17"/>
  <c r="P218" i="17"/>
  <c r="N218" i="17"/>
  <c r="M218" i="17"/>
  <c r="P217" i="17"/>
  <c r="N217" i="17"/>
  <c r="M217" i="17"/>
  <c r="M206" i="17"/>
  <c r="O205" i="17"/>
  <c r="Q205" i="17" s="1"/>
  <c r="O204" i="17"/>
  <c r="Q204" i="17" s="1"/>
  <c r="O203" i="17"/>
  <c r="O206" i="17" s="1"/>
  <c r="O201" i="17"/>
  <c r="Q201" i="17" s="1"/>
  <c r="O200" i="17"/>
  <c r="Q200" i="17" s="1"/>
  <c r="O199" i="17"/>
  <c r="O197" i="17"/>
  <c r="Q197" i="17" s="1"/>
  <c r="O196" i="17"/>
  <c r="Q196" i="17" s="1"/>
  <c r="O195" i="17"/>
  <c r="P194" i="17"/>
  <c r="P208" i="17" s="1"/>
  <c r="N194" i="17"/>
  <c r="N208" i="17" s="1"/>
  <c r="M194" i="17"/>
  <c r="O193" i="17"/>
  <c r="Q193" i="17" s="1"/>
  <c r="O192" i="17"/>
  <c r="Q192" i="17" s="1"/>
  <c r="O191" i="17"/>
  <c r="Q191" i="17" s="1"/>
  <c r="M180" i="17"/>
  <c r="O179" i="17"/>
  <c r="Q179" i="17" s="1"/>
  <c r="O178" i="17"/>
  <c r="Q178" i="17" s="1"/>
  <c r="O177" i="17"/>
  <c r="O175" i="17"/>
  <c r="Q175" i="17" s="1"/>
  <c r="O174" i="17"/>
  <c r="Q174" i="17" s="1"/>
  <c r="O173" i="17"/>
  <c r="O171" i="17"/>
  <c r="O170" i="17"/>
  <c r="Q170" i="17" s="1"/>
  <c r="O169" i="17"/>
  <c r="P168" i="17"/>
  <c r="P182" i="17" s="1"/>
  <c r="N168" i="17"/>
  <c r="N182" i="17" s="1"/>
  <c r="M168" i="17"/>
  <c r="O167" i="17"/>
  <c r="O166" i="17"/>
  <c r="Q166" i="17" s="1"/>
  <c r="O165" i="17"/>
  <c r="Q165" i="17" s="1"/>
  <c r="P153" i="17"/>
  <c r="N153" i="17"/>
  <c r="M153" i="17"/>
  <c r="P152" i="17"/>
  <c r="N152" i="17"/>
  <c r="M152" i="17"/>
  <c r="P151" i="17"/>
  <c r="N151" i="17"/>
  <c r="M151" i="17"/>
  <c r="P149" i="17"/>
  <c r="N149" i="17"/>
  <c r="M149" i="17"/>
  <c r="P148" i="17"/>
  <c r="N148" i="17"/>
  <c r="M148" i="17"/>
  <c r="P147" i="17"/>
  <c r="N147" i="17"/>
  <c r="M147" i="17"/>
  <c r="P145" i="17"/>
  <c r="N145" i="17"/>
  <c r="M145" i="17"/>
  <c r="P144" i="17"/>
  <c r="N144" i="17"/>
  <c r="M144" i="17"/>
  <c r="P143" i="17"/>
  <c r="N143" i="17"/>
  <c r="M143" i="17"/>
  <c r="P141" i="17"/>
  <c r="N141" i="17"/>
  <c r="M141" i="17"/>
  <c r="P140" i="17"/>
  <c r="N140" i="17"/>
  <c r="M140" i="17"/>
  <c r="P139" i="17"/>
  <c r="N139" i="17"/>
  <c r="M139" i="17"/>
  <c r="M128" i="17"/>
  <c r="O127" i="17"/>
  <c r="O126" i="17"/>
  <c r="O125" i="17"/>
  <c r="O128" i="17" s="1"/>
  <c r="O123" i="17"/>
  <c r="O122" i="17"/>
  <c r="O121" i="17"/>
  <c r="O119" i="17"/>
  <c r="O118" i="17"/>
  <c r="O117" i="17"/>
  <c r="P116" i="17"/>
  <c r="P130" i="17" s="1"/>
  <c r="N116" i="17"/>
  <c r="N130" i="17" s="1"/>
  <c r="M116" i="17"/>
  <c r="O115" i="17"/>
  <c r="O114" i="17"/>
  <c r="O113" i="17"/>
  <c r="M102" i="17"/>
  <c r="O101" i="17"/>
  <c r="O100" i="17"/>
  <c r="O99" i="17"/>
  <c r="O97" i="17"/>
  <c r="O96" i="17"/>
  <c r="O95" i="17"/>
  <c r="O93" i="17"/>
  <c r="O92" i="17"/>
  <c r="O91" i="17"/>
  <c r="P90" i="17"/>
  <c r="P104" i="17" s="1"/>
  <c r="N90" i="17"/>
  <c r="N104" i="17" s="1"/>
  <c r="M90" i="17"/>
  <c r="O89" i="17"/>
  <c r="O88" i="17"/>
  <c r="O87" i="17"/>
  <c r="P75" i="17"/>
  <c r="N75" i="17"/>
  <c r="M75" i="17"/>
  <c r="P74" i="17"/>
  <c r="N74" i="17"/>
  <c r="M74" i="17"/>
  <c r="P73" i="17"/>
  <c r="P76" i="17" s="1"/>
  <c r="N73" i="17"/>
  <c r="N76" i="17" s="1"/>
  <c r="M73" i="17"/>
  <c r="P71" i="17"/>
  <c r="N71" i="17"/>
  <c r="M71" i="17"/>
  <c r="P70" i="17"/>
  <c r="N70" i="17"/>
  <c r="M70" i="17"/>
  <c r="P69" i="17"/>
  <c r="N69" i="17"/>
  <c r="M69" i="17"/>
  <c r="P67" i="17"/>
  <c r="N67" i="17"/>
  <c r="M67" i="17"/>
  <c r="P66" i="17"/>
  <c r="N66" i="17"/>
  <c r="M66" i="17"/>
  <c r="P65" i="17"/>
  <c r="N65" i="17"/>
  <c r="M65" i="17"/>
  <c r="P63" i="17"/>
  <c r="N63" i="17"/>
  <c r="M63" i="17"/>
  <c r="P62" i="17"/>
  <c r="N62" i="17"/>
  <c r="M62" i="17"/>
  <c r="P61" i="17"/>
  <c r="N61" i="17"/>
  <c r="M61" i="17"/>
  <c r="M50" i="17"/>
  <c r="O49" i="17"/>
  <c r="Q49" i="17" s="1"/>
  <c r="O48" i="17"/>
  <c r="Q48" i="17" s="1"/>
  <c r="O47" i="17"/>
  <c r="O45" i="17"/>
  <c r="Q45" i="17" s="1"/>
  <c r="O44" i="17"/>
  <c r="Q44" i="17" s="1"/>
  <c r="O43" i="17"/>
  <c r="O41" i="17"/>
  <c r="Q41" i="17" s="1"/>
  <c r="O40" i="17"/>
  <c r="Q40" i="17" s="1"/>
  <c r="O39" i="17"/>
  <c r="N38" i="17"/>
  <c r="N52" i="17" s="1"/>
  <c r="M38" i="17"/>
  <c r="O37" i="17"/>
  <c r="O36" i="17"/>
  <c r="Q36" i="17" s="1"/>
  <c r="O35" i="17"/>
  <c r="Q35" i="17" s="1"/>
  <c r="M24" i="17"/>
  <c r="O23" i="17"/>
  <c r="Q23" i="17" s="1"/>
  <c r="O22" i="17"/>
  <c r="Q22" i="17" s="1"/>
  <c r="O21" i="17"/>
  <c r="O24" i="17" s="1"/>
  <c r="O19" i="17"/>
  <c r="Q19" i="17" s="1"/>
  <c r="O18" i="17"/>
  <c r="Q18" i="17" s="1"/>
  <c r="O17" i="17"/>
  <c r="O15" i="17"/>
  <c r="O14" i="17"/>
  <c r="Q14" i="17" s="1"/>
  <c r="O13" i="17"/>
  <c r="P12" i="17"/>
  <c r="P26" i="17" s="1"/>
  <c r="N12" i="17"/>
  <c r="N26" i="17" s="1"/>
  <c r="M12" i="17"/>
  <c r="O11" i="17"/>
  <c r="Q11" i="17" s="1"/>
  <c r="O10" i="17"/>
  <c r="O9" i="17"/>
  <c r="P96" i="19"/>
  <c r="P49" i="19"/>
  <c r="P48" i="19"/>
  <c r="P47" i="19"/>
  <c r="P50" i="19" s="1"/>
  <c r="P45" i="19"/>
  <c r="P44" i="19"/>
  <c r="P43" i="19"/>
  <c r="P41" i="19"/>
  <c r="P40" i="19"/>
  <c r="P39" i="19"/>
  <c r="P37" i="19"/>
  <c r="P36" i="19"/>
  <c r="P35" i="19"/>
  <c r="P23" i="19"/>
  <c r="P22" i="19"/>
  <c r="P21" i="19"/>
  <c r="P24" i="19" s="1"/>
  <c r="P19" i="19"/>
  <c r="P18" i="19"/>
  <c r="P17" i="19"/>
  <c r="P15" i="19"/>
  <c r="P14" i="19"/>
  <c r="P13" i="19"/>
  <c r="P11" i="19"/>
  <c r="P10" i="19"/>
  <c r="P9" i="19"/>
  <c r="P205" i="20"/>
  <c r="P205" i="19" s="1"/>
  <c r="N205" i="20"/>
  <c r="M205" i="20"/>
  <c r="M205" i="19" s="1"/>
  <c r="P204" i="20"/>
  <c r="P204" i="19" s="1"/>
  <c r="N204" i="20"/>
  <c r="N204" i="19" s="1"/>
  <c r="M204" i="20"/>
  <c r="M204" i="19" s="1"/>
  <c r="P203" i="20"/>
  <c r="P206" i="20" s="1"/>
  <c r="N203" i="20"/>
  <c r="N206" i="20" s="1"/>
  <c r="M203" i="20"/>
  <c r="P201" i="20"/>
  <c r="P201" i="19" s="1"/>
  <c r="N201" i="20"/>
  <c r="N201" i="19" s="1"/>
  <c r="M201" i="20"/>
  <c r="P200" i="20"/>
  <c r="P200" i="19" s="1"/>
  <c r="N200" i="20"/>
  <c r="N200" i="19" s="1"/>
  <c r="M200" i="20"/>
  <c r="P199" i="20"/>
  <c r="N199" i="20"/>
  <c r="M199" i="20"/>
  <c r="P197" i="20"/>
  <c r="P197" i="19" s="1"/>
  <c r="N197" i="20"/>
  <c r="M197" i="20"/>
  <c r="P196" i="20"/>
  <c r="P196" i="19" s="1"/>
  <c r="N196" i="20"/>
  <c r="N196" i="19" s="1"/>
  <c r="M196" i="20"/>
  <c r="M196" i="19" s="1"/>
  <c r="P195" i="20"/>
  <c r="N195" i="20"/>
  <c r="M195" i="20"/>
  <c r="P193" i="20"/>
  <c r="P193" i="19" s="1"/>
  <c r="N193" i="20"/>
  <c r="N193" i="19" s="1"/>
  <c r="M193" i="20"/>
  <c r="M193" i="19" s="1"/>
  <c r="P192" i="20"/>
  <c r="P192" i="19" s="1"/>
  <c r="N192" i="20"/>
  <c r="N192" i="19" s="1"/>
  <c r="M192" i="20"/>
  <c r="P191" i="20"/>
  <c r="P191" i="19" s="1"/>
  <c r="N191" i="20"/>
  <c r="N191" i="19" s="1"/>
  <c r="M191" i="20"/>
  <c r="P179" i="20"/>
  <c r="N179" i="20"/>
  <c r="M179" i="20"/>
  <c r="P178" i="20"/>
  <c r="N178" i="20"/>
  <c r="N178" i="19" s="1"/>
  <c r="M178" i="20"/>
  <c r="P177" i="20"/>
  <c r="P180" i="20" s="1"/>
  <c r="N177" i="20"/>
  <c r="N180" i="20" s="1"/>
  <c r="M177" i="20"/>
  <c r="P175" i="20"/>
  <c r="N175" i="20"/>
  <c r="M175" i="20"/>
  <c r="P174" i="20"/>
  <c r="N174" i="20"/>
  <c r="M174" i="20"/>
  <c r="P173" i="20"/>
  <c r="N173" i="20"/>
  <c r="M173" i="20"/>
  <c r="P171" i="20"/>
  <c r="N171" i="20"/>
  <c r="M171" i="20"/>
  <c r="P170" i="20"/>
  <c r="N170" i="20"/>
  <c r="M170" i="20"/>
  <c r="P169" i="20"/>
  <c r="N169" i="20"/>
  <c r="M169" i="20"/>
  <c r="P167" i="20"/>
  <c r="P167" i="19" s="1"/>
  <c r="N167" i="20"/>
  <c r="N167" i="19" s="1"/>
  <c r="M167" i="20"/>
  <c r="P166" i="20"/>
  <c r="N166" i="20"/>
  <c r="M166" i="20"/>
  <c r="P165" i="20"/>
  <c r="N165" i="20"/>
  <c r="N165" i="19" s="1"/>
  <c r="M165" i="20"/>
  <c r="P127" i="20"/>
  <c r="P127" i="19" s="1"/>
  <c r="N127" i="20"/>
  <c r="M127" i="20"/>
  <c r="M127" i="19" s="1"/>
  <c r="P126" i="20"/>
  <c r="P126" i="19" s="1"/>
  <c r="N126" i="20"/>
  <c r="M126" i="20"/>
  <c r="P125" i="20"/>
  <c r="P128" i="20" s="1"/>
  <c r="N125" i="20"/>
  <c r="N128" i="20" s="1"/>
  <c r="M125" i="20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M122" i="19" s="1"/>
  <c r="P121" i="20"/>
  <c r="N121" i="20"/>
  <c r="M121" i="20"/>
  <c r="P119" i="20"/>
  <c r="P119" i="19" s="1"/>
  <c r="N119" i="20"/>
  <c r="N119" i="19" s="1"/>
  <c r="M119" i="20"/>
  <c r="P118" i="20"/>
  <c r="P118" i="19" s="1"/>
  <c r="N118" i="20"/>
  <c r="N118" i="19" s="1"/>
  <c r="M118" i="20"/>
  <c r="M118" i="19" s="1"/>
  <c r="P117" i="20"/>
  <c r="N117" i="20"/>
  <c r="M117" i="20"/>
  <c r="P115" i="20"/>
  <c r="P115" i="19" s="1"/>
  <c r="N115" i="20"/>
  <c r="N115" i="19" s="1"/>
  <c r="M115" i="20"/>
  <c r="M115" i="19" s="1"/>
  <c r="P114" i="20"/>
  <c r="P114" i="19" s="1"/>
  <c r="N114" i="20"/>
  <c r="N114" i="19" s="1"/>
  <c r="M114" i="20"/>
  <c r="P113" i="20"/>
  <c r="P113" i="19" s="1"/>
  <c r="N113" i="20"/>
  <c r="N113" i="19" s="1"/>
  <c r="M113" i="20"/>
  <c r="M113" i="19" s="1"/>
  <c r="P101" i="20"/>
  <c r="P101" i="19" s="1"/>
  <c r="P153" i="19" s="1"/>
  <c r="N101" i="20"/>
  <c r="M101" i="20"/>
  <c r="P100" i="20"/>
  <c r="P100" i="19" s="1"/>
  <c r="N100" i="20"/>
  <c r="N100" i="19" s="1"/>
  <c r="M100" i="20"/>
  <c r="P99" i="20"/>
  <c r="P102" i="20" s="1"/>
  <c r="N99" i="20"/>
  <c r="N102" i="20" s="1"/>
  <c r="M99" i="20"/>
  <c r="P97" i="20"/>
  <c r="N97" i="20"/>
  <c r="N97" i="19" s="1"/>
  <c r="N149" i="19" s="1"/>
  <c r="M97" i="20"/>
  <c r="M97" i="19" s="1"/>
  <c r="N96" i="20"/>
  <c r="M96" i="20"/>
  <c r="P95" i="20"/>
  <c r="N95" i="20"/>
  <c r="M95" i="20"/>
  <c r="P93" i="20"/>
  <c r="N93" i="20"/>
  <c r="M93" i="20"/>
  <c r="P92" i="20"/>
  <c r="N92" i="20"/>
  <c r="N92" i="19" s="1"/>
  <c r="M92" i="20"/>
  <c r="M92" i="19" s="1"/>
  <c r="P91" i="20"/>
  <c r="N91" i="20"/>
  <c r="M91" i="20"/>
  <c r="P89" i="20"/>
  <c r="P89" i="19" s="1"/>
  <c r="N89" i="20"/>
  <c r="N89" i="19" s="1"/>
  <c r="M89" i="20"/>
  <c r="P88" i="20"/>
  <c r="P88" i="19" s="1"/>
  <c r="N88" i="20"/>
  <c r="N88" i="19" s="1"/>
  <c r="M88" i="20"/>
  <c r="P87" i="20"/>
  <c r="N87" i="20"/>
  <c r="M87" i="20"/>
  <c r="P49" i="20"/>
  <c r="N49" i="20"/>
  <c r="N49" i="19" s="1"/>
  <c r="M49" i="20"/>
  <c r="P48" i="20"/>
  <c r="N48" i="20"/>
  <c r="N48" i="19" s="1"/>
  <c r="M48" i="20"/>
  <c r="P47" i="20"/>
  <c r="N47" i="20"/>
  <c r="M47" i="20"/>
  <c r="P45" i="20"/>
  <c r="N45" i="20"/>
  <c r="N45" i="19" s="1"/>
  <c r="M45" i="20"/>
  <c r="M45" i="19" s="1"/>
  <c r="P44" i="20"/>
  <c r="N44" i="20"/>
  <c r="N44" i="19" s="1"/>
  <c r="M44" i="20"/>
  <c r="M44" i="19" s="1"/>
  <c r="P43" i="20"/>
  <c r="N43" i="20"/>
  <c r="M43" i="20"/>
  <c r="P41" i="20"/>
  <c r="N41" i="20"/>
  <c r="N41" i="19" s="1"/>
  <c r="M41" i="20"/>
  <c r="M41" i="19" s="1"/>
  <c r="P40" i="20"/>
  <c r="N40" i="20"/>
  <c r="N40" i="19" s="1"/>
  <c r="M40" i="20"/>
  <c r="M40" i="19" s="1"/>
  <c r="P39" i="20"/>
  <c r="N39" i="20"/>
  <c r="M39" i="20"/>
  <c r="P37" i="20"/>
  <c r="N37" i="20"/>
  <c r="M37" i="20"/>
  <c r="P36" i="20"/>
  <c r="N36" i="20"/>
  <c r="N36" i="19" s="1"/>
  <c r="M36" i="20"/>
  <c r="P35" i="20"/>
  <c r="N35" i="20"/>
  <c r="N35" i="19" s="1"/>
  <c r="M35" i="20"/>
  <c r="M35" i="19" s="1"/>
  <c r="P23" i="20"/>
  <c r="N23" i="20"/>
  <c r="N23" i="19" s="1"/>
  <c r="M23" i="20"/>
  <c r="P22" i="20"/>
  <c r="P74" i="20" s="1"/>
  <c r="N22" i="20"/>
  <c r="M22" i="20"/>
  <c r="P21" i="20"/>
  <c r="N21" i="20"/>
  <c r="N24" i="20" s="1"/>
  <c r="M21" i="20"/>
  <c r="P19" i="20"/>
  <c r="N19" i="20"/>
  <c r="N19" i="19" s="1"/>
  <c r="M19" i="20"/>
  <c r="M19" i="19" s="1"/>
  <c r="P18" i="20"/>
  <c r="N18" i="20"/>
  <c r="N18" i="19" s="1"/>
  <c r="M18" i="20"/>
  <c r="M18" i="19" s="1"/>
  <c r="P17" i="20"/>
  <c r="N17" i="20"/>
  <c r="M17" i="20"/>
  <c r="P15" i="20"/>
  <c r="N15" i="20"/>
  <c r="M15" i="20"/>
  <c r="P14" i="20"/>
  <c r="N14" i="20"/>
  <c r="N14" i="19" s="1"/>
  <c r="M14" i="20"/>
  <c r="M14" i="19" s="1"/>
  <c r="P13" i="20"/>
  <c r="N13" i="20"/>
  <c r="M13" i="20"/>
  <c r="P11" i="20"/>
  <c r="P63" i="20" s="1"/>
  <c r="N11" i="20"/>
  <c r="N11" i="19" s="1"/>
  <c r="M11" i="20"/>
  <c r="P10" i="20"/>
  <c r="N10" i="20"/>
  <c r="M10" i="20"/>
  <c r="P9" i="20"/>
  <c r="N9" i="20"/>
  <c r="M9" i="20"/>
  <c r="M9" i="19" s="1"/>
  <c r="D75" i="1"/>
  <c r="C75" i="1"/>
  <c r="D74" i="1"/>
  <c r="C74" i="1"/>
  <c r="D73" i="1"/>
  <c r="C73" i="1"/>
  <c r="D71" i="1"/>
  <c r="C71" i="1"/>
  <c r="D70" i="1"/>
  <c r="C70" i="1"/>
  <c r="D69" i="1"/>
  <c r="C69" i="1"/>
  <c r="D67" i="1"/>
  <c r="C67" i="1"/>
  <c r="D66" i="1"/>
  <c r="C66" i="1"/>
  <c r="D65" i="1"/>
  <c r="C65" i="1"/>
  <c r="D63" i="1"/>
  <c r="C63" i="1"/>
  <c r="D62" i="1"/>
  <c r="C62" i="1"/>
  <c r="D61" i="1"/>
  <c r="C61" i="1"/>
  <c r="C50" i="1"/>
  <c r="E49" i="1"/>
  <c r="E48" i="1"/>
  <c r="E47" i="1"/>
  <c r="E45" i="1"/>
  <c r="E44" i="1"/>
  <c r="E43" i="1"/>
  <c r="E41" i="1"/>
  <c r="E40" i="1"/>
  <c r="E39" i="1"/>
  <c r="D38" i="1"/>
  <c r="D52" i="1" s="1"/>
  <c r="C38" i="1"/>
  <c r="E37" i="1"/>
  <c r="E36" i="1"/>
  <c r="E35" i="1"/>
  <c r="E23" i="1"/>
  <c r="E22" i="1"/>
  <c r="E21" i="1"/>
  <c r="E24" i="1" s="1"/>
  <c r="E19" i="1"/>
  <c r="E18" i="1"/>
  <c r="E17" i="1"/>
  <c r="E15" i="1"/>
  <c r="E14" i="1"/>
  <c r="E13" i="1"/>
  <c r="D12" i="1"/>
  <c r="D26" i="1" s="1"/>
  <c r="C12" i="1"/>
  <c r="C26" i="1" s="1"/>
  <c r="E11" i="1"/>
  <c r="E10" i="1"/>
  <c r="E9" i="1"/>
  <c r="D75" i="13"/>
  <c r="C75" i="13"/>
  <c r="D74" i="13"/>
  <c r="C74" i="13"/>
  <c r="D73" i="13"/>
  <c r="C73" i="13"/>
  <c r="D71" i="13"/>
  <c r="C71" i="13"/>
  <c r="D70" i="13"/>
  <c r="C70" i="13"/>
  <c r="D69" i="13"/>
  <c r="C69" i="13"/>
  <c r="D67" i="13"/>
  <c r="C67" i="13"/>
  <c r="D66" i="13"/>
  <c r="C66" i="13"/>
  <c r="D65" i="13"/>
  <c r="C65" i="13"/>
  <c r="D63" i="13"/>
  <c r="C63" i="13"/>
  <c r="D62" i="13"/>
  <c r="C62" i="13"/>
  <c r="D61" i="13"/>
  <c r="C61" i="13"/>
  <c r="C50" i="13"/>
  <c r="E49" i="13"/>
  <c r="E48" i="13"/>
  <c r="E47" i="13"/>
  <c r="E45" i="13"/>
  <c r="E44" i="13"/>
  <c r="E43" i="13"/>
  <c r="E41" i="13"/>
  <c r="E40" i="13"/>
  <c r="E39" i="13"/>
  <c r="D38" i="13"/>
  <c r="D52" i="13" s="1"/>
  <c r="C38" i="13"/>
  <c r="E37" i="13"/>
  <c r="E36" i="13"/>
  <c r="E35" i="13"/>
  <c r="E23" i="13"/>
  <c r="E22" i="13"/>
  <c r="E21" i="13"/>
  <c r="E24" i="13" s="1"/>
  <c r="E19" i="13"/>
  <c r="E18" i="13"/>
  <c r="E17" i="13"/>
  <c r="E15" i="13"/>
  <c r="E14" i="13"/>
  <c r="E13" i="13"/>
  <c r="D12" i="13"/>
  <c r="D26" i="13" s="1"/>
  <c r="C12" i="13"/>
  <c r="C26" i="13" s="1"/>
  <c r="E11" i="13"/>
  <c r="E10" i="13"/>
  <c r="E9" i="13"/>
  <c r="D75" i="14"/>
  <c r="C75" i="14"/>
  <c r="D74" i="14"/>
  <c r="C74" i="14"/>
  <c r="D73" i="14"/>
  <c r="C73" i="14"/>
  <c r="D71" i="14"/>
  <c r="C71" i="14"/>
  <c r="D70" i="14"/>
  <c r="C70" i="14"/>
  <c r="D69" i="14"/>
  <c r="C69" i="14"/>
  <c r="D67" i="14"/>
  <c r="C67" i="14"/>
  <c r="D66" i="14"/>
  <c r="C66" i="14"/>
  <c r="D65" i="14"/>
  <c r="C65" i="14"/>
  <c r="D63" i="14"/>
  <c r="C63" i="14"/>
  <c r="D62" i="14"/>
  <c r="C62" i="14"/>
  <c r="D61" i="14"/>
  <c r="C61" i="14"/>
  <c r="C50" i="14"/>
  <c r="E49" i="14"/>
  <c r="E48" i="14"/>
  <c r="E47" i="14"/>
  <c r="E45" i="14"/>
  <c r="E44" i="14"/>
  <c r="E43" i="14"/>
  <c r="E41" i="14"/>
  <c r="E40" i="14"/>
  <c r="E39" i="14"/>
  <c r="D38" i="14"/>
  <c r="D52" i="14" s="1"/>
  <c r="C38" i="14"/>
  <c r="E37" i="14"/>
  <c r="E36" i="14"/>
  <c r="E35" i="14"/>
  <c r="E23" i="14"/>
  <c r="E22" i="14"/>
  <c r="E21" i="14"/>
  <c r="E24" i="14" s="1"/>
  <c r="E19" i="14"/>
  <c r="E18" i="14"/>
  <c r="E17" i="14"/>
  <c r="E15" i="14"/>
  <c r="E14" i="14"/>
  <c r="E13" i="14"/>
  <c r="D12" i="14"/>
  <c r="D26" i="14" s="1"/>
  <c r="C12" i="14"/>
  <c r="C26" i="14" s="1"/>
  <c r="E11" i="14"/>
  <c r="E10" i="14"/>
  <c r="E9" i="14"/>
  <c r="D75" i="15"/>
  <c r="C75" i="15"/>
  <c r="D74" i="15"/>
  <c r="C74" i="15"/>
  <c r="D73" i="15"/>
  <c r="C73" i="15"/>
  <c r="D71" i="15"/>
  <c r="C71" i="15"/>
  <c r="D70" i="15"/>
  <c r="C70" i="15"/>
  <c r="D69" i="15"/>
  <c r="C69" i="15"/>
  <c r="D67" i="15"/>
  <c r="C67" i="15"/>
  <c r="D66" i="15"/>
  <c r="C66" i="15"/>
  <c r="D65" i="15"/>
  <c r="C65" i="15"/>
  <c r="D63" i="15"/>
  <c r="C63" i="15"/>
  <c r="D62" i="15"/>
  <c r="C62" i="15"/>
  <c r="D61" i="15"/>
  <c r="C61" i="15"/>
  <c r="C50" i="15"/>
  <c r="E49" i="15"/>
  <c r="E48" i="15"/>
  <c r="E47" i="15"/>
  <c r="E50" i="15" s="1"/>
  <c r="E45" i="15"/>
  <c r="E44" i="15"/>
  <c r="E43" i="15"/>
  <c r="E41" i="15"/>
  <c r="E40" i="15"/>
  <c r="E39" i="15"/>
  <c r="D38" i="15"/>
  <c r="D52" i="15" s="1"/>
  <c r="C38" i="15"/>
  <c r="E37" i="15"/>
  <c r="E36" i="15"/>
  <c r="E35" i="15"/>
  <c r="E23" i="15"/>
  <c r="E22" i="15"/>
  <c r="E21" i="15"/>
  <c r="E19" i="15"/>
  <c r="E18" i="15"/>
  <c r="E17" i="15"/>
  <c r="E15" i="15"/>
  <c r="E14" i="15"/>
  <c r="E13" i="15"/>
  <c r="D12" i="15"/>
  <c r="D26" i="15" s="1"/>
  <c r="C12" i="15"/>
  <c r="C26" i="15" s="1"/>
  <c r="E11" i="15"/>
  <c r="E10" i="15"/>
  <c r="E9" i="15"/>
  <c r="D75" i="16"/>
  <c r="C75" i="16"/>
  <c r="D74" i="16"/>
  <c r="C74" i="16"/>
  <c r="D73" i="16"/>
  <c r="C73" i="16"/>
  <c r="D71" i="16"/>
  <c r="C71" i="16"/>
  <c r="D70" i="16"/>
  <c r="C70" i="16"/>
  <c r="D69" i="16"/>
  <c r="C69" i="16"/>
  <c r="D67" i="16"/>
  <c r="C67" i="16"/>
  <c r="D66" i="16"/>
  <c r="C66" i="16"/>
  <c r="D65" i="16"/>
  <c r="C65" i="16"/>
  <c r="D63" i="16"/>
  <c r="C63" i="16"/>
  <c r="D62" i="16"/>
  <c r="C62" i="16"/>
  <c r="D61" i="16"/>
  <c r="C61" i="16"/>
  <c r="C50" i="16"/>
  <c r="E49" i="16"/>
  <c r="E48" i="16"/>
  <c r="E47" i="16"/>
  <c r="E50" i="16" s="1"/>
  <c r="E45" i="16"/>
  <c r="E44" i="16"/>
  <c r="E43" i="16"/>
  <c r="E41" i="16"/>
  <c r="E40" i="16"/>
  <c r="E39" i="16"/>
  <c r="D38" i="16"/>
  <c r="D52" i="16" s="1"/>
  <c r="C38" i="16"/>
  <c r="E23" i="16"/>
  <c r="E22" i="16"/>
  <c r="E21" i="16"/>
  <c r="E24" i="16" s="1"/>
  <c r="E19" i="16"/>
  <c r="E18" i="16"/>
  <c r="E17" i="16"/>
  <c r="E15" i="16"/>
  <c r="E14" i="16"/>
  <c r="E13" i="16"/>
  <c r="D12" i="16"/>
  <c r="D26" i="16" s="1"/>
  <c r="C12" i="16"/>
  <c r="C26" i="16" s="1"/>
  <c r="E11" i="16"/>
  <c r="E63" i="16" s="1"/>
  <c r="E10" i="16"/>
  <c r="E9" i="16"/>
  <c r="D75" i="17"/>
  <c r="C75" i="17"/>
  <c r="D74" i="17"/>
  <c r="C74" i="17"/>
  <c r="D73" i="17"/>
  <c r="C73" i="17"/>
  <c r="D71" i="17"/>
  <c r="C71" i="17"/>
  <c r="D70" i="17"/>
  <c r="C70" i="17"/>
  <c r="D69" i="17"/>
  <c r="C69" i="17"/>
  <c r="D67" i="17"/>
  <c r="C67" i="17"/>
  <c r="D66" i="17"/>
  <c r="C66" i="17"/>
  <c r="D65" i="17"/>
  <c r="C65" i="17"/>
  <c r="D63" i="17"/>
  <c r="C63" i="17"/>
  <c r="D62" i="17"/>
  <c r="C62" i="17"/>
  <c r="D61" i="17"/>
  <c r="C61" i="17"/>
  <c r="C50" i="17"/>
  <c r="E49" i="17"/>
  <c r="E48" i="17"/>
  <c r="E47" i="17"/>
  <c r="E45" i="17"/>
  <c r="E44" i="17"/>
  <c r="E43" i="17"/>
  <c r="E41" i="17"/>
  <c r="E40" i="17"/>
  <c r="E39" i="17"/>
  <c r="D38" i="17"/>
  <c r="D52" i="17" s="1"/>
  <c r="C38" i="17"/>
  <c r="E37" i="17"/>
  <c r="E36" i="17"/>
  <c r="E35" i="17"/>
  <c r="E23" i="17"/>
  <c r="E22" i="17"/>
  <c r="E21" i="17"/>
  <c r="E19" i="17"/>
  <c r="E18" i="17"/>
  <c r="E17" i="17"/>
  <c r="E15" i="17"/>
  <c r="E14" i="17"/>
  <c r="E13" i="17"/>
  <c r="D12" i="17"/>
  <c r="D26" i="17" s="1"/>
  <c r="C12" i="17"/>
  <c r="C26" i="17" s="1"/>
  <c r="E11" i="17"/>
  <c r="E10" i="17"/>
  <c r="E9" i="17"/>
  <c r="D49" i="20"/>
  <c r="D49" i="19" s="1"/>
  <c r="C49" i="20"/>
  <c r="C49" i="19" s="1"/>
  <c r="D48" i="20"/>
  <c r="D48" i="19" s="1"/>
  <c r="C48" i="20"/>
  <c r="C48" i="19" s="1"/>
  <c r="D47" i="20"/>
  <c r="C47" i="20"/>
  <c r="D45" i="20"/>
  <c r="D45" i="19" s="1"/>
  <c r="C45" i="20"/>
  <c r="C45" i="19" s="1"/>
  <c r="D44" i="20"/>
  <c r="C44" i="20"/>
  <c r="C44" i="19" s="1"/>
  <c r="D43" i="20"/>
  <c r="C43" i="20"/>
  <c r="D41" i="20"/>
  <c r="D41" i="19" s="1"/>
  <c r="C41" i="20"/>
  <c r="D40" i="20"/>
  <c r="D40" i="19" s="1"/>
  <c r="C40" i="20"/>
  <c r="C40" i="19" s="1"/>
  <c r="D39" i="20"/>
  <c r="C39" i="20"/>
  <c r="D37" i="20"/>
  <c r="C37" i="20"/>
  <c r="D36" i="20"/>
  <c r="C36" i="20"/>
  <c r="C36" i="19" s="1"/>
  <c r="D35" i="20"/>
  <c r="D35" i="19" s="1"/>
  <c r="C35" i="20"/>
  <c r="C35" i="19" s="1"/>
  <c r="D23" i="20"/>
  <c r="D23" i="19" s="1"/>
  <c r="C23" i="20"/>
  <c r="C23" i="19" s="1"/>
  <c r="D22" i="20"/>
  <c r="C22" i="20"/>
  <c r="D21" i="20"/>
  <c r="C21" i="20"/>
  <c r="D19" i="20"/>
  <c r="D19" i="19" s="1"/>
  <c r="D71" i="19" s="1"/>
  <c r="C19" i="20"/>
  <c r="C19" i="19" s="1"/>
  <c r="D18" i="20"/>
  <c r="D18" i="19" s="1"/>
  <c r="C18" i="20"/>
  <c r="D17" i="20"/>
  <c r="C17" i="20"/>
  <c r="D15" i="20"/>
  <c r="C15" i="20"/>
  <c r="D14" i="20"/>
  <c r="D14" i="19" s="1"/>
  <c r="C14" i="20"/>
  <c r="D13" i="20"/>
  <c r="C13" i="20"/>
  <c r="D11" i="20"/>
  <c r="D11" i="19" s="1"/>
  <c r="C11" i="20"/>
  <c r="C11" i="19" s="1"/>
  <c r="D10" i="20"/>
  <c r="C10" i="20"/>
  <c r="D9" i="20"/>
  <c r="C9" i="20"/>
  <c r="C24" i="20" l="1"/>
  <c r="E24" i="15"/>
  <c r="E50" i="13"/>
  <c r="O50" i="17"/>
  <c r="O180" i="17"/>
  <c r="O50" i="16"/>
  <c r="O180" i="16"/>
  <c r="O50" i="15"/>
  <c r="O51" i="15" s="1"/>
  <c r="O180" i="15"/>
  <c r="O50" i="14"/>
  <c r="O180" i="14"/>
  <c r="O50" i="13"/>
  <c r="O180" i="13"/>
  <c r="O50" i="1"/>
  <c r="O180" i="1"/>
  <c r="D24" i="20"/>
  <c r="D50" i="20"/>
  <c r="N50" i="20"/>
  <c r="N51" i="20" s="1"/>
  <c r="P232" i="1"/>
  <c r="N78" i="15"/>
  <c r="O102" i="17"/>
  <c r="N154" i="17"/>
  <c r="N154" i="16"/>
  <c r="O103" i="15"/>
  <c r="N154" i="15"/>
  <c r="N154" i="14"/>
  <c r="N154" i="13"/>
  <c r="N154" i="1"/>
  <c r="P24" i="20"/>
  <c r="E24" i="17"/>
  <c r="E50" i="1"/>
  <c r="P154" i="17"/>
  <c r="P154" i="16"/>
  <c r="P155" i="16" s="1"/>
  <c r="P154" i="15"/>
  <c r="P154" i="14"/>
  <c r="P154" i="13"/>
  <c r="P154" i="1"/>
  <c r="E76" i="13"/>
  <c r="E76" i="16"/>
  <c r="P50" i="20"/>
  <c r="P51" i="20" s="1"/>
  <c r="E76" i="1"/>
  <c r="E50" i="17"/>
  <c r="E50" i="14"/>
  <c r="E76" i="14" s="1"/>
  <c r="P152" i="19"/>
  <c r="P66" i="20"/>
  <c r="C71" i="19"/>
  <c r="P149" i="20"/>
  <c r="Q177" i="13"/>
  <c r="Q180" i="13" s="1"/>
  <c r="Q21" i="1"/>
  <c r="Q24" i="1" s="1"/>
  <c r="Q177" i="1"/>
  <c r="Q180" i="1" s="1"/>
  <c r="N47" i="19"/>
  <c r="N50" i="19" s="1"/>
  <c r="M203" i="19"/>
  <c r="P99" i="19"/>
  <c r="P102" i="19" s="1"/>
  <c r="N99" i="19"/>
  <c r="N125" i="19"/>
  <c r="Q203" i="17"/>
  <c r="Q206" i="17" s="1"/>
  <c r="Q203" i="16"/>
  <c r="Q206" i="16" s="1"/>
  <c r="Q47" i="15"/>
  <c r="Q50" i="15" s="1"/>
  <c r="Q47" i="14"/>
  <c r="Q50" i="14" s="1"/>
  <c r="Q203" i="14"/>
  <c r="Q47" i="13"/>
  <c r="Q50" i="13" s="1"/>
  <c r="Q47" i="1"/>
  <c r="Q50" i="1" s="1"/>
  <c r="Q203" i="1"/>
  <c r="Q206" i="1" s="1"/>
  <c r="N21" i="19"/>
  <c r="P125" i="19"/>
  <c r="P128" i="19" s="1"/>
  <c r="C21" i="19"/>
  <c r="C47" i="19"/>
  <c r="P203" i="19"/>
  <c r="P206" i="19" s="1"/>
  <c r="Q47" i="16"/>
  <c r="Q50" i="16" s="1"/>
  <c r="D21" i="19"/>
  <c r="D47" i="19"/>
  <c r="D50" i="19" s="1"/>
  <c r="Q177" i="16"/>
  <c r="Q180" i="16" s="1"/>
  <c r="Q21" i="15"/>
  <c r="Q24" i="15" s="1"/>
  <c r="Q177" i="14"/>
  <c r="Q21" i="13"/>
  <c r="Q24" i="13" s="1"/>
  <c r="M124" i="20"/>
  <c r="M176" i="20"/>
  <c r="P228" i="13"/>
  <c r="N150" i="1"/>
  <c r="O202" i="1"/>
  <c r="P150" i="1"/>
  <c r="N230" i="19"/>
  <c r="N124" i="20"/>
  <c r="N176" i="20"/>
  <c r="N202" i="20"/>
  <c r="N207" i="20" s="1"/>
  <c r="M150" i="17"/>
  <c r="P176" i="20"/>
  <c r="P202" i="20"/>
  <c r="N150" i="16"/>
  <c r="M228" i="16"/>
  <c r="M150" i="15"/>
  <c r="M228" i="15"/>
  <c r="M150" i="14"/>
  <c r="M228" i="14"/>
  <c r="O202" i="17"/>
  <c r="P150" i="16"/>
  <c r="N228" i="16"/>
  <c r="N150" i="15"/>
  <c r="N228" i="15"/>
  <c r="N150" i="14"/>
  <c r="N228" i="14"/>
  <c r="M150" i="13"/>
  <c r="P228" i="16"/>
  <c r="P150" i="15"/>
  <c r="P228" i="15"/>
  <c r="P150" i="14"/>
  <c r="P228" i="14"/>
  <c r="M228" i="1"/>
  <c r="M150" i="1"/>
  <c r="N98" i="20"/>
  <c r="N103" i="20" s="1"/>
  <c r="P121" i="19"/>
  <c r="P124" i="19" s="1"/>
  <c r="P124" i="20"/>
  <c r="O124" i="16"/>
  <c r="Q173" i="16"/>
  <c r="Q176" i="16" s="1"/>
  <c r="O176" i="16"/>
  <c r="O124" i="1"/>
  <c r="P95" i="19"/>
  <c r="P98" i="20"/>
  <c r="N150" i="17"/>
  <c r="M228" i="17"/>
  <c r="Q199" i="16"/>
  <c r="O202" i="16"/>
  <c r="O98" i="15"/>
  <c r="O124" i="15"/>
  <c r="Q173" i="15"/>
  <c r="O176" i="15"/>
  <c r="Q199" i="15"/>
  <c r="O202" i="15"/>
  <c r="O98" i="14"/>
  <c r="O124" i="14"/>
  <c r="Q173" i="14"/>
  <c r="Q176" i="14" s="1"/>
  <c r="O176" i="14"/>
  <c r="Q199" i="14"/>
  <c r="Q202" i="14" s="1"/>
  <c r="W202" i="14" s="1"/>
  <c r="O202" i="14"/>
  <c r="N150" i="13"/>
  <c r="Q173" i="1"/>
  <c r="O176" i="1"/>
  <c r="N228" i="1"/>
  <c r="M199" i="19"/>
  <c r="M202" i="20"/>
  <c r="O98" i="1"/>
  <c r="O98" i="17"/>
  <c r="O124" i="17"/>
  <c r="P150" i="17"/>
  <c r="N228" i="17"/>
  <c r="O98" i="13"/>
  <c r="O124" i="13"/>
  <c r="P150" i="13"/>
  <c r="M228" i="13"/>
  <c r="P228" i="1"/>
  <c r="M98" i="20"/>
  <c r="O98" i="16"/>
  <c r="O176" i="17"/>
  <c r="P228" i="17"/>
  <c r="M150" i="16"/>
  <c r="O176" i="13"/>
  <c r="N228" i="13"/>
  <c r="Q199" i="13"/>
  <c r="Q202" i="13" s="1"/>
  <c r="W202" i="13" s="1"/>
  <c r="O202" i="13"/>
  <c r="N72" i="16"/>
  <c r="M72" i="15"/>
  <c r="M72" i="14"/>
  <c r="P72" i="16"/>
  <c r="N72" i="15"/>
  <c r="N72" i="14"/>
  <c r="M72" i="13"/>
  <c r="N20" i="20"/>
  <c r="N46" i="20"/>
  <c r="O20" i="15"/>
  <c r="M72" i="17"/>
  <c r="M20" i="20"/>
  <c r="M46" i="20"/>
  <c r="E20" i="16"/>
  <c r="D72" i="15"/>
  <c r="D72" i="1"/>
  <c r="M72" i="16"/>
  <c r="O46" i="16"/>
  <c r="D72" i="17"/>
  <c r="E20" i="15"/>
  <c r="C72" i="15"/>
  <c r="E46" i="14"/>
  <c r="E20" i="1"/>
  <c r="C72" i="1"/>
  <c r="O46" i="17"/>
  <c r="E46" i="17"/>
  <c r="E46" i="16"/>
  <c r="E20" i="14"/>
  <c r="C72" i="14"/>
  <c r="E46" i="13"/>
  <c r="P69" i="20"/>
  <c r="P20" i="20"/>
  <c r="P46" i="20"/>
  <c r="N72" i="17"/>
  <c r="C17" i="19"/>
  <c r="C20" i="20"/>
  <c r="C43" i="19"/>
  <c r="C46" i="19" s="1"/>
  <c r="C46" i="20"/>
  <c r="D72" i="14"/>
  <c r="P72" i="17"/>
  <c r="Q43" i="15"/>
  <c r="O46" i="15"/>
  <c r="P72" i="15"/>
  <c r="P77" i="15" s="1"/>
  <c r="P72" i="14"/>
  <c r="N72" i="13"/>
  <c r="M72" i="1"/>
  <c r="O20" i="17"/>
  <c r="O20" i="14"/>
  <c r="O46" i="14"/>
  <c r="O20" i="13"/>
  <c r="Q43" i="13"/>
  <c r="Q46" i="13" s="1"/>
  <c r="O46" i="13"/>
  <c r="P72" i="13"/>
  <c r="N72" i="1"/>
  <c r="D17" i="19"/>
  <c r="D20" i="19" s="1"/>
  <c r="D20" i="20"/>
  <c r="D43" i="19"/>
  <c r="D46" i="20"/>
  <c r="C72" i="16"/>
  <c r="E46" i="15"/>
  <c r="E20" i="13"/>
  <c r="C72" i="13"/>
  <c r="E46" i="1"/>
  <c r="E20" i="17"/>
  <c r="C72" i="17"/>
  <c r="D72" i="16"/>
  <c r="D72" i="13"/>
  <c r="P20" i="19"/>
  <c r="P46" i="19"/>
  <c r="O20" i="16"/>
  <c r="Q17" i="1"/>
  <c r="Q20" i="1" s="1"/>
  <c r="O20" i="1"/>
  <c r="Q43" i="1"/>
  <c r="Q46" i="1" s="1"/>
  <c r="O46" i="1"/>
  <c r="P72" i="1"/>
  <c r="N224" i="15"/>
  <c r="Q171" i="16"/>
  <c r="Q171" i="14"/>
  <c r="Q171" i="13"/>
  <c r="Q171" i="1"/>
  <c r="Q171" i="17"/>
  <c r="Q171" i="15"/>
  <c r="N146" i="15"/>
  <c r="N146" i="14"/>
  <c r="M129" i="15"/>
  <c r="N93" i="19"/>
  <c r="N145" i="19" s="1"/>
  <c r="N68" i="15"/>
  <c r="N68" i="14"/>
  <c r="M146" i="15"/>
  <c r="M224" i="15"/>
  <c r="M68" i="14"/>
  <c r="M146" i="14"/>
  <c r="M224" i="14"/>
  <c r="M68" i="13"/>
  <c r="O16" i="17"/>
  <c r="O25" i="17" s="1"/>
  <c r="Q37" i="17"/>
  <c r="Q38" i="17" s="1"/>
  <c r="N37" i="19"/>
  <c r="Q37" i="16"/>
  <c r="Q37" i="15"/>
  <c r="Q38" i="15" s="1"/>
  <c r="Q37" i="14"/>
  <c r="Q37" i="13"/>
  <c r="Q38" i="13" s="1"/>
  <c r="D37" i="19"/>
  <c r="D63" i="19" s="1"/>
  <c r="Q37" i="1"/>
  <c r="Q15" i="14"/>
  <c r="P67" i="20"/>
  <c r="Q15" i="1"/>
  <c r="C15" i="19"/>
  <c r="N15" i="19"/>
  <c r="Q15" i="13"/>
  <c r="D15" i="19"/>
  <c r="D67" i="19" s="1"/>
  <c r="Q15" i="17"/>
  <c r="Q15" i="15"/>
  <c r="M15" i="19"/>
  <c r="Q15" i="16"/>
  <c r="P224" i="16"/>
  <c r="P233" i="16" s="1"/>
  <c r="P68" i="15"/>
  <c r="O16" i="15"/>
  <c r="O25" i="15" s="1"/>
  <c r="M120" i="20"/>
  <c r="P146" i="17"/>
  <c r="N224" i="17"/>
  <c r="N233" i="17" s="1"/>
  <c r="N224" i="14"/>
  <c r="C68" i="16"/>
  <c r="C68" i="15"/>
  <c r="C68" i="14"/>
  <c r="C68" i="13"/>
  <c r="C68" i="1"/>
  <c r="O42" i="17"/>
  <c r="O172" i="17"/>
  <c r="P224" i="13"/>
  <c r="P233" i="13" s="1"/>
  <c r="N68" i="1"/>
  <c r="N77" i="1" s="1"/>
  <c r="O120" i="1"/>
  <c r="O129" i="1" s="1"/>
  <c r="M146" i="1"/>
  <c r="P68" i="1"/>
  <c r="P77" i="1" s="1"/>
  <c r="N146" i="1"/>
  <c r="N155" i="1" s="1"/>
  <c r="O198" i="14"/>
  <c r="O42" i="13"/>
  <c r="O198" i="13"/>
  <c r="M198" i="20"/>
  <c r="M129" i="14"/>
  <c r="C16" i="20"/>
  <c r="C42" i="20"/>
  <c r="C68" i="17"/>
  <c r="M16" i="20"/>
  <c r="M42" i="20"/>
  <c r="M94" i="20"/>
  <c r="N120" i="20"/>
  <c r="N129" i="20" s="1"/>
  <c r="N172" i="20"/>
  <c r="N181" i="20" s="1"/>
  <c r="N198" i="20"/>
  <c r="P224" i="17"/>
  <c r="M68" i="16"/>
  <c r="P146" i="15"/>
  <c r="P224" i="15"/>
  <c r="P233" i="15" s="1"/>
  <c r="P68" i="14"/>
  <c r="P77" i="14" s="1"/>
  <c r="P146" i="14"/>
  <c r="P155" i="14" s="1"/>
  <c r="P224" i="14"/>
  <c r="P233" i="14" s="1"/>
  <c r="N68" i="13"/>
  <c r="N77" i="13" s="1"/>
  <c r="M146" i="13"/>
  <c r="N16" i="20"/>
  <c r="N25" i="20" s="1"/>
  <c r="N42" i="20"/>
  <c r="N94" i="20"/>
  <c r="P120" i="20"/>
  <c r="P129" i="20" s="1"/>
  <c r="P172" i="20"/>
  <c r="P181" i="20" s="1"/>
  <c r="P198" i="20"/>
  <c r="P207" i="20" s="1"/>
  <c r="M68" i="17"/>
  <c r="N68" i="16"/>
  <c r="M146" i="16"/>
  <c r="O172" i="14"/>
  <c r="O181" i="14" s="1"/>
  <c r="O16" i="13"/>
  <c r="P224" i="1"/>
  <c r="P16" i="20"/>
  <c r="P42" i="20"/>
  <c r="P94" i="20"/>
  <c r="P103" i="20" s="1"/>
  <c r="N68" i="17"/>
  <c r="O198" i="16"/>
  <c r="O42" i="15"/>
  <c r="N224" i="13"/>
  <c r="M68" i="1"/>
  <c r="M25" i="15"/>
  <c r="D16" i="20"/>
  <c r="D25" i="20" s="1"/>
  <c r="D42" i="20"/>
  <c r="D51" i="20" s="1"/>
  <c r="O94" i="15"/>
  <c r="O120" i="13"/>
  <c r="O129" i="13" s="1"/>
  <c r="O16" i="1"/>
  <c r="D68" i="17"/>
  <c r="O16" i="16"/>
  <c r="E42" i="16"/>
  <c r="E51" i="16" s="1"/>
  <c r="E16" i="15"/>
  <c r="E42" i="15"/>
  <c r="E16" i="14"/>
  <c r="E25" i="14" s="1"/>
  <c r="E42" i="14"/>
  <c r="E51" i="14" s="1"/>
  <c r="E16" i="13"/>
  <c r="E42" i="13"/>
  <c r="E51" i="13" s="1"/>
  <c r="E16" i="1"/>
  <c r="E25" i="1" s="1"/>
  <c r="E42" i="1"/>
  <c r="E51" i="1" s="1"/>
  <c r="O120" i="17"/>
  <c r="O129" i="17" s="1"/>
  <c r="O120" i="16"/>
  <c r="O172" i="15"/>
  <c r="O181" i="15" s="1"/>
  <c r="O16" i="14"/>
  <c r="O94" i="14"/>
  <c r="O103" i="14" s="1"/>
  <c r="O94" i="1"/>
  <c r="O198" i="1"/>
  <c r="O207" i="1" s="1"/>
  <c r="P68" i="17"/>
  <c r="P77" i="17" s="1"/>
  <c r="P68" i="16"/>
  <c r="P77" i="16" s="1"/>
  <c r="N146" i="16"/>
  <c r="P146" i="1"/>
  <c r="M224" i="1"/>
  <c r="D68" i="16"/>
  <c r="D68" i="15"/>
  <c r="D77" i="15" s="1"/>
  <c r="D68" i="14"/>
  <c r="D77" i="14" s="1"/>
  <c r="D68" i="13"/>
  <c r="D68" i="1"/>
  <c r="D77" i="1" s="1"/>
  <c r="O94" i="17"/>
  <c r="N146" i="17"/>
  <c r="O198" i="17"/>
  <c r="O207" i="17" s="1"/>
  <c r="M224" i="17"/>
  <c r="O94" i="16"/>
  <c r="O103" i="16" s="1"/>
  <c r="P146" i="16"/>
  <c r="N224" i="16"/>
  <c r="N233" i="16" s="1"/>
  <c r="M68" i="15"/>
  <c r="O120" i="15"/>
  <c r="O129" i="15" s="1"/>
  <c r="O94" i="13"/>
  <c r="P146" i="13"/>
  <c r="M224" i="13"/>
  <c r="O42" i="1"/>
  <c r="O172" i="1"/>
  <c r="N224" i="1"/>
  <c r="N233" i="1" s="1"/>
  <c r="M146" i="17"/>
  <c r="M224" i="16"/>
  <c r="P68" i="13"/>
  <c r="P77" i="13" s="1"/>
  <c r="N146" i="13"/>
  <c r="N155" i="13" s="1"/>
  <c r="E16" i="17"/>
  <c r="E42" i="17"/>
  <c r="E16" i="16"/>
  <c r="M172" i="20"/>
  <c r="P16" i="19"/>
  <c r="P25" i="19" s="1"/>
  <c r="P42" i="19"/>
  <c r="O42" i="16"/>
  <c r="O172" i="16"/>
  <c r="O198" i="15"/>
  <c r="O207" i="15" s="1"/>
  <c r="O42" i="14"/>
  <c r="O120" i="14"/>
  <c r="O129" i="14" s="1"/>
  <c r="O172" i="13"/>
  <c r="O181" i="13" s="1"/>
  <c r="M103" i="15"/>
  <c r="M207" i="16"/>
  <c r="M181" i="1"/>
  <c r="M207" i="1"/>
  <c r="M103" i="17"/>
  <c r="C39" i="19"/>
  <c r="M13" i="19"/>
  <c r="M39" i="19"/>
  <c r="M91" i="19"/>
  <c r="N117" i="19"/>
  <c r="N195" i="19"/>
  <c r="M117" i="19"/>
  <c r="D39" i="19"/>
  <c r="N65" i="20"/>
  <c r="P65" i="20"/>
  <c r="Q169" i="16"/>
  <c r="Q13" i="15"/>
  <c r="Q169" i="15"/>
  <c r="Q13" i="14"/>
  <c r="Q195" i="13"/>
  <c r="Q13" i="1"/>
  <c r="Q39" i="1"/>
  <c r="Q169" i="1"/>
  <c r="Q195" i="1"/>
  <c r="M195" i="19"/>
  <c r="Q39" i="14"/>
  <c r="D13" i="19"/>
  <c r="E67" i="1"/>
  <c r="M25" i="17"/>
  <c r="P116" i="19"/>
  <c r="M129" i="13"/>
  <c r="N220" i="1"/>
  <c r="N234" i="1" s="1"/>
  <c r="E62" i="16"/>
  <c r="Q10" i="16"/>
  <c r="Q10" i="15"/>
  <c r="Q10" i="14"/>
  <c r="Q10" i="13"/>
  <c r="Q10" i="1"/>
  <c r="M142" i="16"/>
  <c r="M168" i="20"/>
  <c r="Q10" i="17"/>
  <c r="E75" i="13"/>
  <c r="E62" i="1"/>
  <c r="N10" i="19"/>
  <c r="O179" i="20"/>
  <c r="Q179" i="20" s="1"/>
  <c r="O148" i="17"/>
  <c r="O75" i="16"/>
  <c r="Q75" i="16" s="1"/>
  <c r="O153" i="16"/>
  <c r="D10" i="19"/>
  <c r="E65" i="13"/>
  <c r="Q88" i="17"/>
  <c r="Q92" i="17"/>
  <c r="Q96" i="17"/>
  <c r="Q100" i="17"/>
  <c r="Q114" i="17"/>
  <c r="Q118" i="17"/>
  <c r="Q122" i="17"/>
  <c r="Q126" i="17"/>
  <c r="Q88" i="16"/>
  <c r="Q92" i="16"/>
  <c r="Q96" i="16"/>
  <c r="Q100" i="16"/>
  <c r="Q114" i="16"/>
  <c r="Q118" i="16"/>
  <c r="Q122" i="16"/>
  <c r="Q126" i="16"/>
  <c r="Q88" i="15"/>
  <c r="Q92" i="15"/>
  <c r="Q96" i="15"/>
  <c r="Q100" i="15"/>
  <c r="Q114" i="15"/>
  <c r="Q118" i="15"/>
  <c r="Q122" i="15"/>
  <c r="Q126" i="15"/>
  <c r="Q88" i="14"/>
  <c r="Q92" i="14"/>
  <c r="Q96" i="14"/>
  <c r="Q114" i="14"/>
  <c r="Q118" i="14"/>
  <c r="Q122" i="14"/>
  <c r="Q126" i="14"/>
  <c r="Q88" i="13"/>
  <c r="Q92" i="13"/>
  <c r="Q96" i="13"/>
  <c r="Q114" i="13"/>
  <c r="Q118" i="13"/>
  <c r="Q122" i="13"/>
  <c r="Q126" i="13"/>
  <c r="Q88" i="1"/>
  <c r="Q92" i="1"/>
  <c r="Q100" i="1"/>
  <c r="Q114" i="1"/>
  <c r="Q118" i="1"/>
  <c r="C13" i="19"/>
  <c r="Q89" i="17"/>
  <c r="Q93" i="17"/>
  <c r="Q97" i="17"/>
  <c r="Q101" i="17"/>
  <c r="Q115" i="17"/>
  <c r="Q119" i="17"/>
  <c r="Q123" i="17"/>
  <c r="Q127" i="17"/>
  <c r="Q89" i="16"/>
  <c r="Q93" i="16"/>
  <c r="Q97" i="16"/>
  <c r="Q101" i="16"/>
  <c r="Q115" i="16"/>
  <c r="Q119" i="16"/>
  <c r="Q123" i="16"/>
  <c r="Q127" i="16"/>
  <c r="Q89" i="15"/>
  <c r="Q93" i="15"/>
  <c r="Q97" i="15"/>
  <c r="Q101" i="15"/>
  <c r="Q115" i="15"/>
  <c r="Q119" i="15"/>
  <c r="Q123" i="15"/>
  <c r="Q127" i="15"/>
  <c r="Q89" i="14"/>
  <c r="Q93" i="14"/>
  <c r="Q97" i="14"/>
  <c r="Q101" i="14"/>
  <c r="Q115" i="14"/>
  <c r="Q119" i="14"/>
  <c r="Q123" i="14"/>
  <c r="Q127" i="14"/>
  <c r="Q89" i="13"/>
  <c r="Q93" i="13"/>
  <c r="Q97" i="13"/>
  <c r="Q101" i="13"/>
  <c r="Q115" i="13"/>
  <c r="Q119" i="13"/>
  <c r="Q123" i="13"/>
  <c r="Q127" i="13"/>
  <c r="Q89" i="1"/>
  <c r="Q93" i="1"/>
  <c r="Q97" i="1"/>
  <c r="Q101" i="1"/>
  <c r="Q115" i="1"/>
  <c r="Q119" i="1"/>
  <c r="Q123" i="1"/>
  <c r="Q127" i="1"/>
  <c r="O75" i="17"/>
  <c r="Q75" i="17" s="1"/>
  <c r="O73" i="15"/>
  <c r="O76" i="15" s="1"/>
  <c r="O145" i="15"/>
  <c r="O62" i="14"/>
  <c r="Q62" i="14" s="1"/>
  <c r="O65" i="14"/>
  <c r="O70" i="14"/>
  <c r="Q70" i="14" s="1"/>
  <c r="O73" i="14"/>
  <c r="O143" i="14"/>
  <c r="O145" i="14"/>
  <c r="O148" i="14"/>
  <c r="O153" i="14"/>
  <c r="O231" i="14"/>
  <c r="Q231" i="14" s="1"/>
  <c r="O75" i="13"/>
  <c r="Q75" i="13" s="1"/>
  <c r="O145" i="13"/>
  <c r="O218" i="13"/>
  <c r="Q218" i="13" s="1"/>
  <c r="O221" i="13"/>
  <c r="O62" i="1"/>
  <c r="Q62" i="1" s="1"/>
  <c r="O65" i="1"/>
  <c r="O140" i="1"/>
  <c r="O143" i="1"/>
  <c r="O145" i="1"/>
  <c r="O226" i="1"/>
  <c r="Q226" i="1" s="1"/>
  <c r="E38" i="15"/>
  <c r="E52" i="15" s="1"/>
  <c r="E23" i="19"/>
  <c r="E41" i="20"/>
  <c r="O74" i="17"/>
  <c r="Q74" i="17" s="1"/>
  <c r="Q95" i="17"/>
  <c r="Q113" i="17"/>
  <c r="Q91" i="16"/>
  <c r="Q95" i="16"/>
  <c r="Q99" i="16"/>
  <c r="Q113" i="16"/>
  <c r="Q117" i="16"/>
  <c r="Q121" i="16"/>
  <c r="Q125" i="16"/>
  <c r="Q128" i="16" s="1"/>
  <c r="Q99" i="15"/>
  <c r="Q102" i="15" s="1"/>
  <c r="Q113" i="15"/>
  <c r="Q117" i="15"/>
  <c r="O141" i="15"/>
  <c r="O152" i="15"/>
  <c r="O219" i="15"/>
  <c r="Q219" i="15" s="1"/>
  <c r="O61" i="14"/>
  <c r="Q61" i="14" s="1"/>
  <c r="Q99" i="14"/>
  <c r="Q125" i="14"/>
  <c r="O149" i="14"/>
  <c r="O217" i="14"/>
  <c r="Q217" i="14" s="1"/>
  <c r="O219" i="14"/>
  <c r="Q219" i="14" s="1"/>
  <c r="O227" i="14"/>
  <c r="Q227" i="14" s="1"/>
  <c r="Q95" i="13"/>
  <c r="Q99" i="13"/>
  <c r="Q102" i="13" s="1"/>
  <c r="Q113" i="13"/>
  <c r="Q121" i="13"/>
  <c r="O230" i="13"/>
  <c r="Q230" i="13" s="1"/>
  <c r="Q91" i="1"/>
  <c r="Q95" i="1"/>
  <c r="Q113" i="1"/>
  <c r="Q121" i="1"/>
  <c r="Q125" i="1"/>
  <c r="O147" i="1"/>
  <c r="M208" i="15"/>
  <c r="M208" i="13"/>
  <c r="C51" i="17"/>
  <c r="O71" i="13"/>
  <c r="Q71" i="13" s="1"/>
  <c r="P64" i="1"/>
  <c r="P142" i="1"/>
  <c r="P220" i="1"/>
  <c r="O144" i="14"/>
  <c r="O149" i="13"/>
  <c r="E71" i="17"/>
  <c r="O21" i="20"/>
  <c r="O41" i="19"/>
  <c r="Q41" i="19" s="1"/>
  <c r="O174" i="20"/>
  <c r="Q174" i="20" s="1"/>
  <c r="M232" i="17"/>
  <c r="O227" i="15"/>
  <c r="Q227" i="15" s="1"/>
  <c r="O222" i="14"/>
  <c r="Q222" i="14" s="1"/>
  <c r="O74" i="1"/>
  <c r="Q74" i="1" s="1"/>
  <c r="N220" i="17"/>
  <c r="O148" i="16"/>
  <c r="O71" i="14"/>
  <c r="Q71" i="14" s="1"/>
  <c r="M217" i="20"/>
  <c r="M219" i="20"/>
  <c r="M87" i="19"/>
  <c r="E73" i="13"/>
  <c r="E70" i="1"/>
  <c r="E75" i="1"/>
  <c r="N87" i="19"/>
  <c r="N90" i="19" s="1"/>
  <c r="N147" i="20"/>
  <c r="P219" i="19"/>
  <c r="N225" i="20"/>
  <c r="O69" i="15"/>
  <c r="Q87" i="13"/>
  <c r="Q87" i="15"/>
  <c r="E75" i="17"/>
  <c r="E63" i="14"/>
  <c r="E66" i="1"/>
  <c r="E71" i="1"/>
  <c r="C76" i="1"/>
  <c r="O221" i="16"/>
  <c r="O231" i="16"/>
  <c r="Q231" i="16" s="1"/>
  <c r="P66" i="19"/>
  <c r="E67" i="17"/>
  <c r="E71" i="13"/>
  <c r="C76" i="13"/>
  <c r="N140" i="19"/>
  <c r="P194" i="20"/>
  <c r="M174" i="19"/>
  <c r="E66" i="15"/>
  <c r="O121" i="20"/>
  <c r="O123" i="19"/>
  <c r="O139" i="17"/>
  <c r="O149" i="17"/>
  <c r="O63" i="16"/>
  <c r="Q63" i="16" s="1"/>
  <c r="O144" i="16"/>
  <c r="O217" i="16"/>
  <c r="Q217" i="16" s="1"/>
  <c r="O219" i="16"/>
  <c r="Q219" i="16" s="1"/>
  <c r="O222" i="16"/>
  <c r="Q222" i="16" s="1"/>
  <c r="O227" i="16"/>
  <c r="Q227" i="16" s="1"/>
  <c r="O230" i="16"/>
  <c r="Q230" i="16" s="1"/>
  <c r="O70" i="13"/>
  <c r="Q70" i="13" s="1"/>
  <c r="O152" i="1"/>
  <c r="O71" i="17"/>
  <c r="Q71" i="17" s="1"/>
  <c r="O139" i="15"/>
  <c r="E63" i="17"/>
  <c r="N144" i="19"/>
  <c r="O226" i="16"/>
  <c r="Q226" i="16" s="1"/>
  <c r="E70" i="16"/>
  <c r="E49" i="20"/>
  <c r="O101" i="20"/>
  <c r="O196" i="19"/>
  <c r="Q196" i="19" s="1"/>
  <c r="O201" i="20"/>
  <c r="Q201" i="20" s="1"/>
  <c r="P38" i="19"/>
  <c r="P52" i="19" s="1"/>
  <c r="P63" i="19"/>
  <c r="N142" i="17"/>
  <c r="N156" i="17" s="1"/>
  <c r="M220" i="17"/>
  <c r="O219" i="17"/>
  <c r="Q219" i="17" s="1"/>
  <c r="O227" i="17"/>
  <c r="Q227" i="17" s="1"/>
  <c r="O230" i="17"/>
  <c r="Q230" i="17" s="1"/>
  <c r="O38" i="16"/>
  <c r="P142" i="15"/>
  <c r="P156" i="15" s="1"/>
  <c r="O148" i="13"/>
  <c r="M26" i="1"/>
  <c r="O75" i="1"/>
  <c r="Q75" i="1" s="1"/>
  <c r="M194" i="20"/>
  <c r="C76" i="17"/>
  <c r="P141" i="19"/>
  <c r="E39" i="20"/>
  <c r="E74" i="15"/>
  <c r="E75" i="14"/>
  <c r="O143" i="15"/>
  <c r="N64" i="13"/>
  <c r="M25" i="1"/>
  <c r="P67" i="19"/>
  <c r="O153" i="1"/>
  <c r="N168" i="20"/>
  <c r="N182" i="20" s="1"/>
  <c r="E75" i="16"/>
  <c r="D66" i="19"/>
  <c r="E40" i="19"/>
  <c r="E74" i="17"/>
  <c r="C51" i="15"/>
  <c r="C51" i="1"/>
  <c r="O48" i="20"/>
  <c r="Q48" i="20" s="1"/>
  <c r="N75" i="20"/>
  <c r="N75" i="19" s="1"/>
  <c r="P140" i="19"/>
  <c r="P143" i="20"/>
  <c r="N226" i="20"/>
  <c r="O145" i="17"/>
  <c r="O151" i="17"/>
  <c r="M181" i="17"/>
  <c r="M52" i="16"/>
  <c r="P62" i="19"/>
  <c r="P75" i="19"/>
  <c r="O61" i="15"/>
  <c r="Q61" i="15" s="1"/>
  <c r="O151" i="15"/>
  <c r="P142" i="14"/>
  <c r="P64" i="13"/>
  <c r="O69" i="1"/>
  <c r="P168" i="20"/>
  <c r="D64" i="15"/>
  <c r="D78" i="15" s="1"/>
  <c r="D64" i="13"/>
  <c r="D78" i="13" s="1"/>
  <c r="E11" i="20"/>
  <c r="O227" i="1"/>
  <c r="Q227" i="1" s="1"/>
  <c r="E67" i="16"/>
  <c r="C51" i="16"/>
  <c r="E67" i="14"/>
  <c r="E71" i="14"/>
  <c r="C51" i="14"/>
  <c r="N141" i="19"/>
  <c r="O175" i="20"/>
  <c r="Q175" i="20" s="1"/>
  <c r="O12" i="16"/>
  <c r="M76" i="16"/>
  <c r="O144" i="15"/>
  <c r="Q194" i="15"/>
  <c r="M26" i="13"/>
  <c r="O71" i="1"/>
  <c r="Q71" i="1" s="1"/>
  <c r="O149" i="1"/>
  <c r="M64" i="14"/>
  <c r="E71" i="16"/>
  <c r="E12" i="15"/>
  <c r="O219" i="13"/>
  <c r="Q219" i="13" s="1"/>
  <c r="O227" i="13"/>
  <c r="Q227" i="13" s="1"/>
  <c r="N194" i="20"/>
  <c r="O230" i="1"/>
  <c r="Q230" i="1" s="1"/>
  <c r="E23" i="20"/>
  <c r="E38" i="16"/>
  <c r="E52" i="16" s="1"/>
  <c r="C76" i="14"/>
  <c r="C52" i="14"/>
  <c r="E38" i="13"/>
  <c r="O44" i="19"/>
  <c r="Q44" i="19" s="1"/>
  <c r="M140" i="20"/>
  <c r="P116" i="20"/>
  <c r="Q47" i="17"/>
  <c r="Q50" i="17" s="1"/>
  <c r="N64" i="17"/>
  <c r="N220" i="15"/>
  <c r="N234" i="15" s="1"/>
  <c r="N142" i="14"/>
  <c r="O144" i="17"/>
  <c r="P69" i="19"/>
  <c r="O63" i="1"/>
  <c r="Q63" i="1" s="1"/>
  <c r="E13" i="20"/>
  <c r="E12" i="16"/>
  <c r="D64" i="14"/>
  <c r="D78" i="14" s="1"/>
  <c r="C64" i="1"/>
  <c r="O123" i="20"/>
  <c r="P12" i="19"/>
  <c r="P26" i="19" s="1"/>
  <c r="P65" i="19"/>
  <c r="P70" i="19"/>
  <c r="M154" i="16"/>
  <c r="P220" i="15"/>
  <c r="P234" i="15" s="1"/>
  <c r="O63" i="14"/>
  <c r="Q63" i="14" s="1"/>
  <c r="M25" i="13"/>
  <c r="P142" i="13"/>
  <c r="P156" i="13" s="1"/>
  <c r="O231" i="1"/>
  <c r="Q231" i="1" s="1"/>
  <c r="C52" i="15"/>
  <c r="M52" i="13"/>
  <c r="D64" i="17"/>
  <c r="E66" i="16"/>
  <c r="C51" i="13"/>
  <c r="O75" i="15"/>
  <c r="Q75" i="15" s="1"/>
  <c r="N64" i="14"/>
  <c r="N78" i="14" s="1"/>
  <c r="O141" i="1"/>
  <c r="E11" i="19"/>
  <c r="C66" i="20"/>
  <c r="E18" i="20"/>
  <c r="C52" i="17"/>
  <c r="D64" i="16"/>
  <c r="D78" i="16" s="1"/>
  <c r="C64" i="15"/>
  <c r="E12" i="14"/>
  <c r="C64" i="13"/>
  <c r="D64" i="1"/>
  <c r="O40" i="19"/>
  <c r="Q40" i="19" s="1"/>
  <c r="O61" i="17"/>
  <c r="Q61" i="17" s="1"/>
  <c r="O63" i="17"/>
  <c r="Q63" i="17" s="1"/>
  <c r="O223" i="17"/>
  <c r="Q223" i="17" s="1"/>
  <c r="O67" i="16"/>
  <c r="Q67" i="16" s="1"/>
  <c r="O73" i="16"/>
  <c r="O76" i="16" s="1"/>
  <c r="M104" i="16"/>
  <c r="O223" i="16"/>
  <c r="Q223" i="16" s="1"/>
  <c r="O62" i="15"/>
  <c r="Q62" i="15" s="1"/>
  <c r="P74" i="19"/>
  <c r="O218" i="15"/>
  <c r="Q218" i="15" s="1"/>
  <c r="O223" i="15"/>
  <c r="O226" i="15"/>
  <c r="Q226" i="15" s="1"/>
  <c r="O229" i="15"/>
  <c r="O66" i="14"/>
  <c r="O221" i="14"/>
  <c r="O61" i="13"/>
  <c r="Q61" i="13" s="1"/>
  <c r="M103" i="13"/>
  <c r="P220" i="13"/>
  <c r="O231" i="13"/>
  <c r="Q231" i="13" s="1"/>
  <c r="M103" i="1"/>
  <c r="Q117" i="1"/>
  <c r="O148" i="1"/>
  <c r="O219" i="1"/>
  <c r="Q219" i="1" s="1"/>
  <c r="E49" i="19"/>
  <c r="P12" i="20"/>
  <c r="P61" i="20"/>
  <c r="N74" i="20"/>
  <c r="N74" i="19" s="1"/>
  <c r="N22" i="19"/>
  <c r="E19" i="20"/>
  <c r="E45" i="20"/>
  <c r="C41" i="19"/>
  <c r="E41" i="19" s="1"/>
  <c r="E12" i="13"/>
  <c r="C52" i="13"/>
  <c r="O169" i="20"/>
  <c r="M200" i="19"/>
  <c r="O200" i="19" s="1"/>
  <c r="Q200" i="19" s="1"/>
  <c r="O200" i="20"/>
  <c r="Q200" i="20" s="1"/>
  <c r="O66" i="17"/>
  <c r="Q66" i="17" s="1"/>
  <c r="Q95" i="15"/>
  <c r="O90" i="1"/>
  <c r="O104" i="1" s="1"/>
  <c r="Q87" i="1"/>
  <c r="C9" i="19"/>
  <c r="E17" i="20"/>
  <c r="D75" i="19"/>
  <c r="E37" i="20"/>
  <c r="E43" i="20"/>
  <c r="E66" i="17"/>
  <c r="E70" i="17"/>
  <c r="C76" i="16"/>
  <c r="E70" i="14"/>
  <c r="E38" i="14"/>
  <c r="E52" i="14" s="1"/>
  <c r="E74" i="14"/>
  <c r="E61" i="13"/>
  <c r="E69" i="13"/>
  <c r="E12" i="1"/>
  <c r="O195" i="20"/>
  <c r="N197" i="19"/>
  <c r="M52" i="17"/>
  <c r="M207" i="17"/>
  <c r="O229" i="17"/>
  <c r="E67" i="15"/>
  <c r="E75" i="15"/>
  <c r="E61" i="1"/>
  <c r="P217" i="20"/>
  <c r="P165" i="19"/>
  <c r="P217" i="19" s="1"/>
  <c r="E9" i="20"/>
  <c r="E21" i="20"/>
  <c r="D70" i="20"/>
  <c r="E47" i="20"/>
  <c r="D66" i="20"/>
  <c r="D44" i="19"/>
  <c r="E74" i="16"/>
  <c r="C76" i="15"/>
  <c r="C64" i="14"/>
  <c r="E62" i="14"/>
  <c r="E66" i="14"/>
  <c r="E63" i="13"/>
  <c r="E67" i="13"/>
  <c r="C52" i="1"/>
  <c r="E38" i="1"/>
  <c r="P70" i="20"/>
  <c r="P75" i="20"/>
  <c r="M206" i="20"/>
  <c r="O70" i="17"/>
  <c r="Q70" i="17" s="1"/>
  <c r="O116" i="17"/>
  <c r="O130" i="17" s="1"/>
  <c r="Q100" i="14"/>
  <c r="Q195" i="14"/>
  <c r="O225" i="13"/>
  <c r="Q126" i="1"/>
  <c r="D9" i="19"/>
  <c r="E62" i="17"/>
  <c r="E63" i="15"/>
  <c r="E71" i="15"/>
  <c r="P178" i="19"/>
  <c r="P230" i="19" s="1"/>
  <c r="P61" i="19"/>
  <c r="P64" i="17"/>
  <c r="P71" i="19"/>
  <c r="E10" i="20"/>
  <c r="E15" i="20"/>
  <c r="E22" i="20"/>
  <c r="E45" i="19"/>
  <c r="E48" i="19"/>
  <c r="C52" i="16"/>
  <c r="E62" i="15"/>
  <c r="E70" i="15"/>
  <c r="E62" i="13"/>
  <c r="Q17" i="13"/>
  <c r="Q20" i="13" s="1"/>
  <c r="O225" i="1"/>
  <c r="N9" i="19"/>
  <c r="O14" i="19"/>
  <c r="Q14" i="19" s="1"/>
  <c r="P38" i="20"/>
  <c r="O40" i="20"/>
  <c r="Q40" i="20" s="1"/>
  <c r="O47" i="20"/>
  <c r="O91" i="20"/>
  <c r="O93" i="20"/>
  <c r="O97" i="20"/>
  <c r="O115" i="19"/>
  <c r="O117" i="20"/>
  <c r="P148" i="20"/>
  <c r="O204" i="20"/>
  <c r="Q204" i="20" s="1"/>
  <c r="P148" i="19"/>
  <c r="P169" i="19"/>
  <c r="Q125" i="17"/>
  <c r="O141" i="17"/>
  <c r="O217" i="17"/>
  <c r="Q217" i="17" s="1"/>
  <c r="O62" i="16"/>
  <c r="Q62" i="16" s="1"/>
  <c r="N142" i="16"/>
  <c r="O141" i="16"/>
  <c r="O218" i="16"/>
  <c r="Q218" i="16" s="1"/>
  <c r="Q177" i="15"/>
  <c r="Q180" i="15" s="1"/>
  <c r="O221" i="15"/>
  <c r="O139" i="14"/>
  <c r="M142" i="14"/>
  <c r="Q194" i="14"/>
  <c r="P220" i="14"/>
  <c r="P234" i="14" s="1"/>
  <c r="Q100" i="13"/>
  <c r="O194" i="13"/>
  <c r="O208" i="13" s="1"/>
  <c r="Q191" i="13"/>
  <c r="Q194" i="13" s="1"/>
  <c r="O222" i="13"/>
  <c r="Q222" i="13" s="1"/>
  <c r="Q178" i="1"/>
  <c r="N12" i="20"/>
  <c r="O14" i="20"/>
  <c r="M24" i="20"/>
  <c r="M69" i="20"/>
  <c r="O87" i="20"/>
  <c r="M90" i="20"/>
  <c r="O96" i="20"/>
  <c r="O118" i="19"/>
  <c r="N140" i="20"/>
  <c r="N217" i="19"/>
  <c r="N219" i="19"/>
  <c r="O203" i="20"/>
  <c r="N174" i="19"/>
  <c r="N226" i="19" s="1"/>
  <c r="O73" i="17"/>
  <c r="M129" i="17"/>
  <c r="O140" i="17"/>
  <c r="O152" i="17"/>
  <c r="M208" i="17"/>
  <c r="O218" i="17"/>
  <c r="Q218" i="17" s="1"/>
  <c r="O222" i="17"/>
  <c r="Q222" i="17" s="1"/>
  <c r="O231" i="17"/>
  <c r="Q231" i="17" s="1"/>
  <c r="Q9" i="16"/>
  <c r="M64" i="16"/>
  <c r="O74" i="16"/>
  <c r="Q74" i="16" s="1"/>
  <c r="O140" i="16"/>
  <c r="O149" i="16"/>
  <c r="Q17" i="15"/>
  <c r="Q20" i="15" s="1"/>
  <c r="Q200" i="15"/>
  <c r="Q125" i="13"/>
  <c r="Q128" i="13" s="1"/>
  <c r="O139" i="13"/>
  <c r="Q204" i="1"/>
  <c r="P62" i="20"/>
  <c r="O41" i="20"/>
  <c r="Q41" i="20" s="1"/>
  <c r="O45" i="20"/>
  <c r="Q45" i="20" s="1"/>
  <c r="O92" i="20"/>
  <c r="O127" i="20"/>
  <c r="M145" i="20"/>
  <c r="O204" i="19"/>
  <c r="Q204" i="19" s="1"/>
  <c r="O205" i="20"/>
  <c r="Q205" i="20" s="1"/>
  <c r="M93" i="19"/>
  <c r="N127" i="19"/>
  <c r="O127" i="19" s="1"/>
  <c r="Q9" i="17"/>
  <c r="O66" i="16"/>
  <c r="Q66" i="16" s="1"/>
  <c r="M130" i="16"/>
  <c r="M129" i="16"/>
  <c r="O152" i="16"/>
  <c r="O194" i="16"/>
  <c r="O67" i="13"/>
  <c r="Q67" i="13" s="1"/>
  <c r="O66" i="1"/>
  <c r="Q66" i="1" s="1"/>
  <c r="O221" i="1"/>
  <c r="M61" i="20"/>
  <c r="M61" i="19" s="1"/>
  <c r="M226" i="20"/>
  <c r="M47" i="19"/>
  <c r="M130" i="17"/>
  <c r="M154" i="15"/>
  <c r="O168" i="15"/>
  <c r="Q166" i="15"/>
  <c r="Q168" i="15" s="1"/>
  <c r="O225" i="16"/>
  <c r="M26" i="15"/>
  <c r="O63" i="15"/>
  <c r="Q63" i="15" s="1"/>
  <c r="O66" i="15"/>
  <c r="Q66" i="15" s="1"/>
  <c r="O140" i="15"/>
  <c r="O153" i="15"/>
  <c r="M232" i="15"/>
  <c r="P64" i="14"/>
  <c r="P78" i="14" s="1"/>
  <c r="O141" i="14"/>
  <c r="O230" i="14"/>
  <c r="Q230" i="14" s="1"/>
  <c r="Q168" i="13"/>
  <c r="N220" i="13"/>
  <c r="N234" i="13" s="1"/>
  <c r="N64" i="1"/>
  <c r="N78" i="1" s="1"/>
  <c r="N142" i="1"/>
  <c r="O223" i="1"/>
  <c r="Q223" i="1" s="1"/>
  <c r="P64" i="15"/>
  <c r="O140" i="14"/>
  <c r="M76" i="13"/>
  <c r="N142" i="13"/>
  <c r="M154" i="13"/>
  <c r="M130" i="1"/>
  <c r="M181" i="16"/>
  <c r="Q9" i="15"/>
  <c r="O65" i="15"/>
  <c r="Q195" i="15"/>
  <c r="O222" i="15"/>
  <c r="Q222" i="15" s="1"/>
  <c r="M181" i="14"/>
  <c r="Q178" i="14"/>
  <c r="O66" i="13"/>
  <c r="Q66" i="13" s="1"/>
  <c r="O141" i="13"/>
  <c r="M104" i="1"/>
  <c r="Q99" i="1"/>
  <c r="Q102" i="1" s="1"/>
  <c r="Q199" i="1"/>
  <c r="Q202" i="1" s="1"/>
  <c r="W202" i="1" s="1"/>
  <c r="M52" i="15"/>
  <c r="O67" i="15"/>
  <c r="Q67" i="15" s="1"/>
  <c r="O71" i="15"/>
  <c r="Q71" i="15" s="1"/>
  <c r="M130" i="15"/>
  <c r="Q121" i="15"/>
  <c r="M182" i="15"/>
  <c r="O67" i="14"/>
  <c r="Q67" i="14" s="1"/>
  <c r="Q13" i="13"/>
  <c r="Q117" i="13"/>
  <c r="O140" i="13"/>
  <c r="O151" i="13"/>
  <c r="Q173" i="13"/>
  <c r="Q176" i="13" s="1"/>
  <c r="Q203" i="13"/>
  <c r="Q206" i="13" s="1"/>
  <c r="O226" i="13"/>
  <c r="Q226" i="13" s="1"/>
  <c r="M52" i="1"/>
  <c r="O70" i="1"/>
  <c r="Q70" i="1" s="1"/>
  <c r="O116" i="1"/>
  <c r="M129" i="1"/>
  <c r="Q122" i="1"/>
  <c r="M182" i="1"/>
  <c r="M208" i="1"/>
  <c r="O218" i="1"/>
  <c r="Q218" i="1" s="1"/>
  <c r="E63" i="1"/>
  <c r="E38" i="17"/>
  <c r="E35" i="20"/>
  <c r="D38" i="20"/>
  <c r="D36" i="19"/>
  <c r="E36" i="19" s="1"/>
  <c r="C37" i="19"/>
  <c r="P87" i="19"/>
  <c r="P139" i="20"/>
  <c r="P90" i="20"/>
  <c r="M36" i="19"/>
  <c r="O36" i="19" s="1"/>
  <c r="Q36" i="19" s="1"/>
  <c r="O36" i="20"/>
  <c r="Q36" i="20" s="1"/>
  <c r="N71" i="20"/>
  <c r="N71" i="19" s="1"/>
  <c r="M128" i="20"/>
  <c r="M125" i="19"/>
  <c r="O125" i="20"/>
  <c r="O128" i="20" s="1"/>
  <c r="M11" i="19"/>
  <c r="O11" i="19" s="1"/>
  <c r="Q11" i="19" s="1"/>
  <c r="O11" i="20"/>
  <c r="Q11" i="20" s="1"/>
  <c r="O18" i="19"/>
  <c r="Q18" i="19" s="1"/>
  <c r="O19" i="20"/>
  <c r="Q19" i="20" s="1"/>
  <c r="M38" i="20"/>
  <c r="O44" i="20"/>
  <c r="Q44" i="20" s="1"/>
  <c r="O88" i="20"/>
  <c r="M88" i="19"/>
  <c r="M100" i="19"/>
  <c r="O100" i="20"/>
  <c r="O115" i="20"/>
  <c r="O122" i="19"/>
  <c r="N141" i="20"/>
  <c r="M152" i="20"/>
  <c r="M166" i="19"/>
  <c r="M218" i="20"/>
  <c r="O166" i="20"/>
  <c r="Q166" i="20" s="1"/>
  <c r="P227" i="20"/>
  <c r="P175" i="19"/>
  <c r="P227" i="19" s="1"/>
  <c r="M178" i="19"/>
  <c r="M230" i="20"/>
  <c r="O178" i="20"/>
  <c r="Q178" i="20" s="1"/>
  <c r="M191" i="19"/>
  <c r="O191" i="20"/>
  <c r="Q191" i="20" s="1"/>
  <c r="O193" i="19"/>
  <c r="Q193" i="19" s="1"/>
  <c r="O199" i="20"/>
  <c r="N203" i="19"/>
  <c r="N219" i="20"/>
  <c r="N63" i="20"/>
  <c r="N63" i="19" s="1"/>
  <c r="O113" i="19"/>
  <c r="N91" i="19"/>
  <c r="N143" i="20"/>
  <c r="P195" i="19"/>
  <c r="N38" i="20"/>
  <c r="N69" i="20"/>
  <c r="P71" i="20"/>
  <c r="M74" i="20"/>
  <c r="P91" i="19"/>
  <c r="M95" i="19"/>
  <c r="M147" i="20"/>
  <c r="O95" i="20"/>
  <c r="M114" i="19"/>
  <c r="O114" i="19" s="1"/>
  <c r="O114" i="20"/>
  <c r="N152" i="20"/>
  <c r="N166" i="19"/>
  <c r="N218" i="19" s="1"/>
  <c r="N218" i="20"/>
  <c r="N230" i="20"/>
  <c r="N17" i="19"/>
  <c r="N20" i="19" s="1"/>
  <c r="N101" i="19"/>
  <c r="O151" i="16"/>
  <c r="N39" i="19"/>
  <c r="Q39" i="17"/>
  <c r="P73" i="20"/>
  <c r="P92" i="19"/>
  <c r="P144" i="19" s="1"/>
  <c r="P144" i="20"/>
  <c r="P97" i="19"/>
  <c r="P149" i="19" s="1"/>
  <c r="O35" i="19"/>
  <c r="M62" i="20"/>
  <c r="O10" i="20"/>
  <c r="M10" i="19"/>
  <c r="O13" i="20"/>
  <c r="O18" i="20"/>
  <c r="Q18" i="20" s="1"/>
  <c r="N43" i="19"/>
  <c r="N46" i="19" s="1"/>
  <c r="M50" i="20"/>
  <c r="M70" i="20"/>
  <c r="N90" i="20"/>
  <c r="N95" i="19"/>
  <c r="M102" i="20"/>
  <c r="M99" i="19"/>
  <c r="O99" i="20"/>
  <c r="O102" i="20" s="1"/>
  <c r="N116" i="20"/>
  <c r="P117" i="19"/>
  <c r="M119" i="19"/>
  <c r="O119" i="20"/>
  <c r="M121" i="19"/>
  <c r="M124" i="19" s="1"/>
  <c r="O122" i="20"/>
  <c r="N153" i="20"/>
  <c r="M223" i="20"/>
  <c r="O171" i="20"/>
  <c r="M171" i="19"/>
  <c r="N173" i="19"/>
  <c r="P174" i="19"/>
  <c r="P226" i="19" s="1"/>
  <c r="P226" i="20"/>
  <c r="O193" i="20"/>
  <c r="Q193" i="20" s="1"/>
  <c r="P221" i="20"/>
  <c r="M48" i="19"/>
  <c r="O48" i="19" s="1"/>
  <c r="Q48" i="19" s="1"/>
  <c r="M89" i="19"/>
  <c r="M141" i="20"/>
  <c r="O89" i="20"/>
  <c r="M96" i="19"/>
  <c r="M148" i="20"/>
  <c r="N126" i="19"/>
  <c r="N152" i="19" s="1"/>
  <c r="N179" i="19"/>
  <c r="N231" i="20"/>
  <c r="O153" i="17"/>
  <c r="M154" i="17"/>
  <c r="O39" i="20"/>
  <c r="M49" i="19"/>
  <c r="O49" i="19" s="1"/>
  <c r="Q49" i="19" s="1"/>
  <c r="O49" i="20"/>
  <c r="N96" i="19"/>
  <c r="N148" i="19" s="1"/>
  <c r="N148" i="20"/>
  <c r="M151" i="20"/>
  <c r="O167" i="20"/>
  <c r="Q167" i="20" s="1"/>
  <c r="M197" i="19"/>
  <c r="O197" i="20"/>
  <c r="Q197" i="20" s="1"/>
  <c r="P142" i="17"/>
  <c r="N13" i="19"/>
  <c r="M23" i="19"/>
  <c r="O23" i="19" s="1"/>
  <c r="Q23" i="19" s="1"/>
  <c r="O23" i="20"/>
  <c r="Q23" i="20" s="1"/>
  <c r="M43" i="19"/>
  <c r="M46" i="19" s="1"/>
  <c r="O43" i="20"/>
  <c r="M12" i="20"/>
  <c r="M17" i="19"/>
  <c r="M20" i="19" s="1"/>
  <c r="O17" i="20"/>
  <c r="M22" i="19"/>
  <c r="O22" i="20"/>
  <c r="Q22" i="20" s="1"/>
  <c r="M37" i="19"/>
  <c r="O37" i="20"/>
  <c r="M63" i="20"/>
  <c r="N70" i="20"/>
  <c r="N70" i="19" s="1"/>
  <c r="M75" i="20"/>
  <c r="P93" i="19"/>
  <c r="P145" i="20"/>
  <c r="M101" i="19"/>
  <c r="M153" i="20"/>
  <c r="M116" i="20"/>
  <c r="O113" i="20"/>
  <c r="N121" i="19"/>
  <c r="N124" i="19" s="1"/>
  <c r="M126" i="19"/>
  <c r="O126" i="20"/>
  <c r="M139" i="20"/>
  <c r="M165" i="19"/>
  <c r="O165" i="20"/>
  <c r="Q165" i="20" s="1"/>
  <c r="O173" i="20"/>
  <c r="M177" i="19"/>
  <c r="M180" i="20"/>
  <c r="O177" i="20"/>
  <c r="M229" i="20"/>
  <c r="M192" i="19"/>
  <c r="O192" i="19" s="1"/>
  <c r="Q192" i="19" s="1"/>
  <c r="O192" i="20"/>
  <c r="Q192" i="20" s="1"/>
  <c r="N199" i="19"/>
  <c r="N202" i="19" s="1"/>
  <c r="N62" i="20"/>
  <c r="N62" i="19" s="1"/>
  <c r="M67" i="20"/>
  <c r="M67" i="19" s="1"/>
  <c r="M73" i="20"/>
  <c r="N116" i="19"/>
  <c r="N139" i="20"/>
  <c r="P141" i="20"/>
  <c r="M144" i="20"/>
  <c r="N145" i="20"/>
  <c r="P147" i="20"/>
  <c r="N151" i="20"/>
  <c r="P153" i="20"/>
  <c r="M170" i="19"/>
  <c r="M222" i="20"/>
  <c r="N171" i="19"/>
  <c r="N223" i="20"/>
  <c r="P173" i="19"/>
  <c r="P225" i="20"/>
  <c r="N177" i="19"/>
  <c r="N180" i="19" s="1"/>
  <c r="N229" i="20"/>
  <c r="P179" i="19"/>
  <c r="P231" i="19" s="1"/>
  <c r="P231" i="20"/>
  <c r="N194" i="19"/>
  <c r="P199" i="19"/>
  <c r="P202" i="19" s="1"/>
  <c r="N217" i="20"/>
  <c r="M21" i="19"/>
  <c r="P73" i="19"/>
  <c r="P76" i="19" s="1"/>
  <c r="Q121" i="17"/>
  <c r="P142" i="16"/>
  <c r="Q17" i="17"/>
  <c r="Q20" i="17" s="1"/>
  <c r="O69" i="17"/>
  <c r="N61" i="20"/>
  <c r="M66" i="20"/>
  <c r="M66" i="19" s="1"/>
  <c r="N67" i="20"/>
  <c r="N67" i="19" s="1"/>
  <c r="N73" i="20"/>
  <c r="O92" i="19"/>
  <c r="M144" i="19"/>
  <c r="O97" i="19"/>
  <c r="M149" i="19"/>
  <c r="O149" i="19" s="1"/>
  <c r="P140" i="20"/>
  <c r="M143" i="20"/>
  <c r="N144" i="20"/>
  <c r="M149" i="20"/>
  <c r="P152" i="20"/>
  <c r="P166" i="19"/>
  <c r="P218" i="19" s="1"/>
  <c r="P218" i="20"/>
  <c r="M169" i="19"/>
  <c r="M221" i="20"/>
  <c r="N222" i="20"/>
  <c r="N170" i="19"/>
  <c r="N222" i="19" s="1"/>
  <c r="M175" i="19"/>
  <c r="M227" i="20"/>
  <c r="P230" i="20"/>
  <c r="P219" i="20"/>
  <c r="M167" i="19"/>
  <c r="M201" i="19"/>
  <c r="O201" i="19" s="1"/>
  <c r="Q201" i="19" s="1"/>
  <c r="N205" i="19"/>
  <c r="O205" i="19" s="1"/>
  <c r="Q205" i="19" s="1"/>
  <c r="O12" i="17"/>
  <c r="O67" i="17"/>
  <c r="Q67" i="17" s="1"/>
  <c r="Q167" i="17"/>
  <c r="Q168" i="17" s="1"/>
  <c r="O168" i="17"/>
  <c r="Q195" i="17"/>
  <c r="M232" i="1"/>
  <c r="O229" i="1"/>
  <c r="O232" i="1" s="1"/>
  <c r="O9" i="20"/>
  <c r="O15" i="20"/>
  <c r="O19" i="19"/>
  <c r="Q19" i="19" s="1"/>
  <c r="O35" i="20"/>
  <c r="O45" i="19"/>
  <c r="Q45" i="19" s="1"/>
  <c r="M65" i="20"/>
  <c r="N66" i="20"/>
  <c r="N66" i="19" s="1"/>
  <c r="M71" i="20"/>
  <c r="O118" i="20"/>
  <c r="N149" i="20"/>
  <c r="P151" i="20"/>
  <c r="P154" i="20" s="1"/>
  <c r="N169" i="19"/>
  <c r="N221" i="20"/>
  <c r="O170" i="20"/>
  <c r="Q170" i="20" s="1"/>
  <c r="P223" i="20"/>
  <c r="P171" i="19"/>
  <c r="N175" i="19"/>
  <c r="N227" i="19" s="1"/>
  <c r="N227" i="20"/>
  <c r="P229" i="20"/>
  <c r="P177" i="19"/>
  <c r="P180" i="19" s="1"/>
  <c r="P194" i="19"/>
  <c r="O196" i="20"/>
  <c r="Q196" i="20" s="1"/>
  <c r="Q91" i="17"/>
  <c r="Q17" i="16"/>
  <c r="Q20" i="16" s="1"/>
  <c r="M182" i="16"/>
  <c r="O168" i="16"/>
  <c r="O182" i="16" s="1"/>
  <c r="P222" i="20"/>
  <c r="P170" i="19"/>
  <c r="P222" i="19" s="1"/>
  <c r="M225" i="20"/>
  <c r="M173" i="19"/>
  <c r="M231" i="20"/>
  <c r="M179" i="19"/>
  <c r="Q125" i="15"/>
  <c r="Q21" i="14"/>
  <c r="Q24" i="14" s="1"/>
  <c r="O62" i="17"/>
  <c r="Q39" i="16"/>
  <c r="O145" i="16"/>
  <c r="O12" i="14"/>
  <c r="O26" i="14" s="1"/>
  <c r="Q9" i="14"/>
  <c r="Q13" i="17"/>
  <c r="O38" i="17"/>
  <c r="Q43" i="17"/>
  <c r="Q46" i="17" s="1"/>
  <c r="M64" i="17"/>
  <c r="O65" i="17"/>
  <c r="O90" i="17"/>
  <c r="Q87" i="17"/>
  <c r="Q173" i="17"/>
  <c r="Q176" i="17" s="1"/>
  <c r="O70" i="16"/>
  <c r="Q70" i="16" s="1"/>
  <c r="O70" i="15"/>
  <c r="Q70" i="15" s="1"/>
  <c r="M26" i="17"/>
  <c r="Q21" i="17"/>
  <c r="Q24" i="17" s="1"/>
  <c r="M51" i="17"/>
  <c r="M76" i="17"/>
  <c r="Q99" i="17"/>
  <c r="Q102" i="17" s="1"/>
  <c r="O143" i="17"/>
  <c r="O147" i="17"/>
  <c r="Q194" i="17"/>
  <c r="O226" i="17"/>
  <c r="Q226" i="17" s="1"/>
  <c r="Q200" i="16"/>
  <c r="Q91" i="15"/>
  <c r="O147" i="15"/>
  <c r="Q203" i="15"/>
  <c r="Q206" i="15" s="1"/>
  <c r="Q117" i="14"/>
  <c r="O116" i="13"/>
  <c r="P220" i="17"/>
  <c r="O225" i="17"/>
  <c r="M51" i="15"/>
  <c r="Q44" i="15"/>
  <c r="O225" i="15"/>
  <c r="O75" i="14"/>
  <c r="Q75" i="14" s="1"/>
  <c r="M76" i="14"/>
  <c r="Q39" i="13"/>
  <c r="M104" i="17"/>
  <c r="Q169" i="17"/>
  <c r="O194" i="17"/>
  <c r="O208" i="17" s="1"/>
  <c r="N64" i="16"/>
  <c r="O90" i="16"/>
  <c r="Q87" i="16"/>
  <c r="O116" i="16"/>
  <c r="O139" i="16"/>
  <c r="O147" i="16"/>
  <c r="M220" i="16"/>
  <c r="O12" i="15"/>
  <c r="O26" i="15" s="1"/>
  <c r="M64" i="15"/>
  <c r="M76" i="15"/>
  <c r="M142" i="15"/>
  <c r="Q43" i="14"/>
  <c r="Q46" i="14" s="1"/>
  <c r="O90" i="13"/>
  <c r="M182" i="17"/>
  <c r="Q177" i="17"/>
  <c r="Q180" i="17" s="1"/>
  <c r="Q199" i="17"/>
  <c r="Q202" i="17" s="1"/>
  <c r="W202" i="17" s="1"/>
  <c r="O65" i="16"/>
  <c r="Q13" i="16"/>
  <c r="O61" i="16"/>
  <c r="Q195" i="16"/>
  <c r="N220" i="16"/>
  <c r="O229" i="16"/>
  <c r="O232" i="16" s="1"/>
  <c r="M232" i="16"/>
  <c r="Q39" i="15"/>
  <c r="N64" i="15"/>
  <c r="O90" i="15"/>
  <c r="M181" i="15"/>
  <c r="Q174" i="15"/>
  <c r="O151" i="14"/>
  <c r="M154" i="14"/>
  <c r="O168" i="14"/>
  <c r="Q165" i="14"/>
  <c r="Q168" i="14" s="1"/>
  <c r="O226" i="14"/>
  <c r="Q226" i="14" s="1"/>
  <c r="M232" i="14"/>
  <c r="O229" i="14"/>
  <c r="O232" i="14" s="1"/>
  <c r="M220" i="13"/>
  <c r="O217" i="13"/>
  <c r="Q117" i="17"/>
  <c r="M142" i="17"/>
  <c r="O221" i="17"/>
  <c r="M26" i="16"/>
  <c r="Q21" i="16"/>
  <c r="Q24" i="16" s="1"/>
  <c r="Q43" i="16"/>
  <c r="Q46" i="16" s="1"/>
  <c r="P64" i="16"/>
  <c r="P78" i="16" s="1"/>
  <c r="O69" i="16"/>
  <c r="P220" i="16"/>
  <c r="P234" i="16" s="1"/>
  <c r="O116" i="15"/>
  <c r="O130" i="15" s="1"/>
  <c r="O148" i="15"/>
  <c r="M220" i="15"/>
  <c r="Q17" i="14"/>
  <c r="Q20" i="14" s="1"/>
  <c r="Q91" i="14"/>
  <c r="Q169" i="14"/>
  <c r="N220" i="14"/>
  <c r="Q22" i="13"/>
  <c r="Q91" i="13"/>
  <c r="O147" i="13"/>
  <c r="O38" i="14"/>
  <c r="Q35" i="14"/>
  <c r="O69" i="14"/>
  <c r="Q95" i="14"/>
  <c r="Q204" i="14"/>
  <c r="O65" i="13"/>
  <c r="O144" i="13"/>
  <c r="M64" i="1"/>
  <c r="O61" i="1"/>
  <c r="O149" i="15"/>
  <c r="O194" i="15"/>
  <c r="M207" i="15"/>
  <c r="O231" i="15"/>
  <c r="Q231" i="15" s="1"/>
  <c r="O90" i="14"/>
  <c r="O104" i="14" s="1"/>
  <c r="Q87" i="14"/>
  <c r="Q121" i="14"/>
  <c r="M208" i="14"/>
  <c r="Q9" i="13"/>
  <c r="O12" i="13"/>
  <c r="O63" i="13"/>
  <c r="Q63" i="13" s="1"/>
  <c r="O143" i="13"/>
  <c r="Q169" i="13"/>
  <c r="M182" i="13"/>
  <c r="Q174" i="1"/>
  <c r="O71" i="16"/>
  <c r="Q71" i="16" s="1"/>
  <c r="O143" i="16"/>
  <c r="M208" i="16"/>
  <c r="O38" i="15"/>
  <c r="O52" i="15" s="1"/>
  <c r="O74" i="15"/>
  <c r="Q74" i="15" s="1"/>
  <c r="M104" i="15"/>
  <c r="N142" i="15"/>
  <c r="O217" i="15"/>
  <c r="M103" i="14"/>
  <c r="O116" i="14"/>
  <c r="Q113" i="14"/>
  <c r="O147" i="14"/>
  <c r="O223" i="14"/>
  <c r="O73" i="13"/>
  <c r="M130" i="14"/>
  <c r="M207" i="14"/>
  <c r="M220" i="14"/>
  <c r="O225" i="14"/>
  <c r="O38" i="13"/>
  <c r="O69" i="13"/>
  <c r="O74" i="13"/>
  <c r="Q74" i="13" s="1"/>
  <c r="O12" i="1"/>
  <c r="Q9" i="1"/>
  <c r="O38" i="1"/>
  <c r="Q35" i="1"/>
  <c r="O230" i="15"/>
  <c r="O74" i="14"/>
  <c r="Q74" i="14" s="1"/>
  <c r="M104" i="14"/>
  <c r="O152" i="14"/>
  <c r="M182" i="14"/>
  <c r="M130" i="13"/>
  <c r="O153" i="13"/>
  <c r="Q96" i="1"/>
  <c r="O194" i="14"/>
  <c r="O62" i="13"/>
  <c r="Q62" i="13" s="1"/>
  <c r="M104" i="13"/>
  <c r="M142" i="13"/>
  <c r="O218" i="14"/>
  <c r="Q218" i="14" s="1"/>
  <c r="M64" i="13"/>
  <c r="O152" i="13"/>
  <c r="O168" i="13"/>
  <c r="M220" i="1"/>
  <c r="O217" i="1"/>
  <c r="O67" i="1"/>
  <c r="Q67" i="1" s="1"/>
  <c r="M154" i="1"/>
  <c r="O151" i="1"/>
  <c r="O168" i="1"/>
  <c r="Q165" i="1"/>
  <c r="Q168" i="1" s="1"/>
  <c r="O223" i="13"/>
  <c r="Q223" i="13" s="1"/>
  <c r="M76" i="1"/>
  <c r="O73" i="1"/>
  <c r="O76" i="1" s="1"/>
  <c r="O194" i="1"/>
  <c r="O208" i="1" s="1"/>
  <c r="Q191" i="1"/>
  <c r="M232" i="13"/>
  <c r="O229" i="13"/>
  <c r="O232" i="13" s="1"/>
  <c r="M142" i="1"/>
  <c r="O139" i="1"/>
  <c r="O144" i="1"/>
  <c r="O222" i="1"/>
  <c r="C75" i="19"/>
  <c r="C38" i="20"/>
  <c r="C70" i="20"/>
  <c r="E36" i="20"/>
  <c r="E40" i="20"/>
  <c r="E44" i="20"/>
  <c r="E48" i="20"/>
  <c r="C62" i="20"/>
  <c r="C14" i="19"/>
  <c r="C22" i="19"/>
  <c r="D12" i="20"/>
  <c r="D62" i="20"/>
  <c r="D74" i="20"/>
  <c r="D22" i="19"/>
  <c r="D74" i="19" s="1"/>
  <c r="E12" i="17"/>
  <c r="E26" i="17" s="1"/>
  <c r="C64" i="17"/>
  <c r="C64" i="16"/>
  <c r="C50" i="20"/>
  <c r="C12" i="20"/>
  <c r="C74" i="20"/>
  <c r="C10" i="19"/>
  <c r="C18" i="19"/>
  <c r="E14" i="20"/>
  <c r="E19" i="19"/>
  <c r="E35" i="19"/>
  <c r="E65" i="17"/>
  <c r="E73" i="17"/>
  <c r="E65" i="16"/>
  <c r="E73" i="16"/>
  <c r="E69" i="14"/>
  <c r="E66" i="13"/>
  <c r="E74" i="13"/>
  <c r="C61" i="20"/>
  <c r="C63" i="20"/>
  <c r="C65" i="20"/>
  <c r="C67" i="20"/>
  <c r="C69" i="20"/>
  <c r="C71" i="20"/>
  <c r="C73" i="20"/>
  <c r="C75" i="20"/>
  <c r="E61" i="15"/>
  <c r="E65" i="15"/>
  <c r="E69" i="15"/>
  <c r="E73" i="15"/>
  <c r="E69" i="1"/>
  <c r="E74" i="1"/>
  <c r="E61" i="17"/>
  <c r="E69" i="17"/>
  <c r="E61" i="16"/>
  <c r="E69" i="16"/>
  <c r="E61" i="14"/>
  <c r="E65" i="14"/>
  <c r="E73" i="14"/>
  <c r="E70" i="13"/>
  <c r="E73" i="1"/>
  <c r="D61" i="20"/>
  <c r="D63" i="20"/>
  <c r="D65" i="20"/>
  <c r="D67" i="20"/>
  <c r="D69" i="20"/>
  <c r="D71" i="20"/>
  <c r="D73" i="20"/>
  <c r="D75" i="20"/>
  <c r="E65" i="1"/>
  <c r="G49" i="20"/>
  <c r="F49" i="20"/>
  <c r="O51" i="14" l="1"/>
  <c r="N234" i="16"/>
  <c r="O154" i="17"/>
  <c r="E25" i="13"/>
  <c r="P155" i="17"/>
  <c r="Q181" i="1"/>
  <c r="E76" i="17"/>
  <c r="D26" i="20"/>
  <c r="D76" i="20"/>
  <c r="D78" i="20" s="1"/>
  <c r="N26" i="20"/>
  <c r="O25" i="13"/>
  <c r="N155" i="14"/>
  <c r="O52" i="14"/>
  <c r="Q128" i="17"/>
  <c r="Q182" i="1"/>
  <c r="N130" i="20"/>
  <c r="N156" i="14"/>
  <c r="Q128" i="1"/>
  <c r="O182" i="1"/>
  <c r="O208" i="15"/>
  <c r="O182" i="14"/>
  <c r="P156" i="17"/>
  <c r="N52" i="20"/>
  <c r="O154" i="13"/>
  <c r="Q103" i="1"/>
  <c r="N208" i="20"/>
  <c r="O26" i="16"/>
  <c r="P182" i="20"/>
  <c r="P208" i="20"/>
  <c r="O51" i="16"/>
  <c r="O181" i="1"/>
  <c r="N155" i="17"/>
  <c r="N77" i="16"/>
  <c r="Q182" i="16"/>
  <c r="O130" i="13"/>
  <c r="P233" i="1"/>
  <c r="O154" i="1"/>
  <c r="O208" i="14"/>
  <c r="O26" i="1"/>
  <c r="O130" i="14"/>
  <c r="O104" i="17"/>
  <c r="Q128" i="15"/>
  <c r="Q130" i="15" s="1"/>
  <c r="O182" i="17"/>
  <c r="N156" i="13"/>
  <c r="P78" i="17"/>
  <c r="O232" i="17"/>
  <c r="D78" i="1"/>
  <c r="N78" i="17"/>
  <c r="Q128" i="14"/>
  <c r="P51" i="19"/>
  <c r="O51" i="1"/>
  <c r="O103" i="17"/>
  <c r="O103" i="1"/>
  <c r="E51" i="15"/>
  <c r="N233" i="13"/>
  <c r="C25" i="20"/>
  <c r="O181" i="17"/>
  <c r="O77" i="15"/>
  <c r="Q208" i="15"/>
  <c r="N233" i="14"/>
  <c r="O154" i="16"/>
  <c r="O52" i="1"/>
  <c r="P26" i="20"/>
  <c r="P78" i="13"/>
  <c r="P232" i="20"/>
  <c r="N76" i="20"/>
  <c r="N154" i="20"/>
  <c r="O76" i="17"/>
  <c r="E26" i="14"/>
  <c r="D78" i="17"/>
  <c r="P130" i="20"/>
  <c r="P156" i="14"/>
  <c r="N78" i="13"/>
  <c r="O52" i="16"/>
  <c r="P234" i="1"/>
  <c r="P155" i="13"/>
  <c r="D77" i="13"/>
  <c r="O25" i="14"/>
  <c r="O207" i="16"/>
  <c r="P155" i="1"/>
  <c r="O76" i="13"/>
  <c r="N155" i="16"/>
  <c r="P25" i="20"/>
  <c r="Q102" i="16"/>
  <c r="Q103" i="16" s="1"/>
  <c r="O51" i="17"/>
  <c r="N156" i="15"/>
  <c r="N104" i="20"/>
  <c r="P104" i="20"/>
  <c r="P78" i="15"/>
  <c r="E50" i="20"/>
  <c r="E26" i="13"/>
  <c r="O154" i="15"/>
  <c r="N234" i="17"/>
  <c r="P156" i="1"/>
  <c r="E25" i="16"/>
  <c r="O103" i="13"/>
  <c r="O25" i="16"/>
  <c r="N77" i="17"/>
  <c r="P233" i="17"/>
  <c r="O207" i="13"/>
  <c r="D52" i="20"/>
  <c r="P52" i="20"/>
  <c r="P155" i="20"/>
  <c r="O24" i="20"/>
  <c r="O181" i="16"/>
  <c r="O130" i="16"/>
  <c r="O52" i="13"/>
  <c r="O26" i="13"/>
  <c r="O26" i="17"/>
  <c r="C26" i="20"/>
  <c r="O104" i="15"/>
  <c r="O104" i="16"/>
  <c r="P234" i="17"/>
  <c r="O52" i="17"/>
  <c r="O180" i="20"/>
  <c r="P76" i="20"/>
  <c r="P77" i="20" s="1"/>
  <c r="O206" i="20"/>
  <c r="E52" i="1"/>
  <c r="P78" i="1"/>
  <c r="E51" i="17"/>
  <c r="O129" i="16"/>
  <c r="D77" i="17"/>
  <c r="O51" i="13"/>
  <c r="N77" i="14"/>
  <c r="N233" i="15"/>
  <c r="E26" i="15"/>
  <c r="E76" i="15"/>
  <c r="O50" i="20"/>
  <c r="P156" i="16"/>
  <c r="E52" i="17"/>
  <c r="O232" i="15"/>
  <c r="N234" i="14"/>
  <c r="I16" i="15"/>
  <c r="E25" i="15"/>
  <c r="O182" i="13"/>
  <c r="O104" i="13"/>
  <c r="N78" i="16"/>
  <c r="N232" i="20"/>
  <c r="O130" i="1"/>
  <c r="N156" i="1"/>
  <c r="O208" i="16"/>
  <c r="N156" i="16"/>
  <c r="E24" i="20"/>
  <c r="E26" i="1"/>
  <c r="P234" i="13"/>
  <c r="E26" i="16"/>
  <c r="E52" i="13"/>
  <c r="I16" i="17"/>
  <c r="E25" i="17"/>
  <c r="D77" i="16"/>
  <c r="O25" i="1"/>
  <c r="O207" i="14"/>
  <c r="N77" i="15"/>
  <c r="P155" i="15"/>
  <c r="N155" i="15"/>
  <c r="O182" i="15"/>
  <c r="O154" i="14"/>
  <c r="N206" i="19"/>
  <c r="Q102" i="14"/>
  <c r="O76" i="14"/>
  <c r="Q180" i="14"/>
  <c r="D24" i="19"/>
  <c r="C24" i="19"/>
  <c r="N24" i="19"/>
  <c r="Q206" i="14"/>
  <c r="N128" i="19"/>
  <c r="N102" i="19"/>
  <c r="E21" i="19"/>
  <c r="C73" i="19"/>
  <c r="C50" i="19"/>
  <c r="N151" i="19"/>
  <c r="E47" i="19"/>
  <c r="E50" i="19" s="1"/>
  <c r="D73" i="19"/>
  <c r="P151" i="19"/>
  <c r="P154" i="19" s="1"/>
  <c r="Q21" i="20"/>
  <c r="Q24" i="20" s="1"/>
  <c r="O47" i="19"/>
  <c r="O50" i="19" s="1"/>
  <c r="O203" i="19"/>
  <c r="O206" i="19" s="1"/>
  <c r="Q73" i="17"/>
  <c r="Q76" i="17" s="1"/>
  <c r="Q73" i="14"/>
  <c r="Q76" i="14" s="1"/>
  <c r="M206" i="19"/>
  <c r="Q203" i="20"/>
  <c r="Q206" i="20" s="1"/>
  <c r="Q73" i="16"/>
  <c r="Q76" i="16" s="1"/>
  <c r="Q229" i="15"/>
  <c r="Q47" i="20"/>
  <c r="Q73" i="15"/>
  <c r="Q76" i="15" s="1"/>
  <c r="Q229" i="17"/>
  <c r="Q232" i="17" s="1"/>
  <c r="O98" i="20"/>
  <c r="O150" i="13"/>
  <c r="O228" i="15"/>
  <c r="M228" i="20"/>
  <c r="Q176" i="1"/>
  <c r="Q98" i="15"/>
  <c r="P228" i="20"/>
  <c r="M98" i="19"/>
  <c r="Q98" i="13"/>
  <c r="Q124" i="17"/>
  <c r="Q98" i="16"/>
  <c r="Q202" i="16"/>
  <c r="W202" i="16" s="1"/>
  <c r="N150" i="20"/>
  <c r="Q124" i="16"/>
  <c r="O72" i="13"/>
  <c r="O228" i="17"/>
  <c r="N98" i="19"/>
  <c r="M150" i="20"/>
  <c r="O124" i="20"/>
  <c r="Q98" i="1"/>
  <c r="Q202" i="15"/>
  <c r="W202" i="15" s="1"/>
  <c r="N176" i="19"/>
  <c r="P98" i="19"/>
  <c r="O228" i="14"/>
  <c r="Q124" i="14"/>
  <c r="Q98" i="14"/>
  <c r="O150" i="15"/>
  <c r="O150" i="17"/>
  <c r="M176" i="19"/>
  <c r="P176" i="19"/>
  <c r="O176" i="20"/>
  <c r="Q225" i="1"/>
  <c r="Q228" i="1" s="1"/>
  <c r="O228" i="1"/>
  <c r="Q98" i="17"/>
  <c r="M202" i="19"/>
  <c r="Q176" i="15"/>
  <c r="O150" i="16"/>
  <c r="O150" i="1"/>
  <c r="O150" i="14"/>
  <c r="P147" i="19"/>
  <c r="P150" i="19" s="1"/>
  <c r="P150" i="20"/>
  <c r="O202" i="20"/>
  <c r="Q124" i="15"/>
  <c r="Q225" i="16"/>
  <c r="Q228" i="16" s="1"/>
  <c r="W228" i="16" s="1"/>
  <c r="O228" i="16"/>
  <c r="Q225" i="13"/>
  <c r="Q228" i="13" s="1"/>
  <c r="W228" i="13" s="1"/>
  <c r="O228" i="13"/>
  <c r="N228" i="20"/>
  <c r="Q124" i="1"/>
  <c r="Q124" i="13"/>
  <c r="O72" i="17"/>
  <c r="E17" i="19"/>
  <c r="E72" i="14"/>
  <c r="E43" i="19"/>
  <c r="E72" i="1"/>
  <c r="D72" i="20"/>
  <c r="E72" i="13"/>
  <c r="D69" i="19"/>
  <c r="E72" i="17"/>
  <c r="E72" i="15"/>
  <c r="O46" i="20"/>
  <c r="Q69" i="1"/>
  <c r="Q72" i="1" s="1"/>
  <c r="O72" i="1"/>
  <c r="E20" i="20"/>
  <c r="O72" i="16"/>
  <c r="M69" i="19"/>
  <c r="M72" i="20"/>
  <c r="E46" i="20"/>
  <c r="P72" i="19"/>
  <c r="Q69" i="15"/>
  <c r="Q72" i="15" s="1"/>
  <c r="O72" i="15"/>
  <c r="Q46" i="15"/>
  <c r="Q52" i="15" s="1"/>
  <c r="O72" i="14"/>
  <c r="N72" i="20"/>
  <c r="C69" i="19"/>
  <c r="C20" i="19"/>
  <c r="P72" i="20"/>
  <c r="C72" i="20"/>
  <c r="E72" i="16"/>
  <c r="O20" i="20"/>
  <c r="D46" i="19"/>
  <c r="Q152" i="15"/>
  <c r="Q153" i="14"/>
  <c r="Q153" i="16"/>
  <c r="Q149" i="14"/>
  <c r="Q145" i="14"/>
  <c r="Q148" i="17"/>
  <c r="Q147" i="1"/>
  <c r="Q145" i="13"/>
  <c r="Q38" i="14"/>
  <c r="Q198" i="14"/>
  <c r="Q172" i="16"/>
  <c r="Q181" i="16" s="1"/>
  <c r="Q172" i="17"/>
  <c r="Q181" i="17" s="1"/>
  <c r="Q198" i="15"/>
  <c r="Q172" i="13"/>
  <c r="Q181" i="13" s="1"/>
  <c r="P198" i="19"/>
  <c r="Q198" i="13"/>
  <c r="Q172" i="15"/>
  <c r="Q181" i="15" s="1"/>
  <c r="Q198" i="1"/>
  <c r="W198" i="1" s="1"/>
  <c r="Q198" i="16"/>
  <c r="W198" i="16" s="1"/>
  <c r="Q172" i="14"/>
  <c r="Q198" i="17"/>
  <c r="Q208" i="17" s="1"/>
  <c r="Q172" i="1"/>
  <c r="P223" i="19"/>
  <c r="Q171" i="20"/>
  <c r="N94" i="19"/>
  <c r="N103" i="19" s="1"/>
  <c r="P120" i="19"/>
  <c r="Q120" i="14"/>
  <c r="N120" i="19"/>
  <c r="Q38" i="1"/>
  <c r="Q52" i="1" s="1"/>
  <c r="O93" i="19"/>
  <c r="P145" i="19"/>
  <c r="O15" i="19"/>
  <c r="Q15" i="19" s="1"/>
  <c r="Q120" i="17"/>
  <c r="Q94" i="15"/>
  <c r="Q103" i="15" s="1"/>
  <c r="D42" i="19"/>
  <c r="Q42" i="16"/>
  <c r="Q51" i="16" s="1"/>
  <c r="Q42" i="1"/>
  <c r="Q51" i="1" s="1"/>
  <c r="Q42" i="15"/>
  <c r="M42" i="19"/>
  <c r="Q42" i="13"/>
  <c r="Q51" i="13" s="1"/>
  <c r="Q42" i="17"/>
  <c r="Q51" i="17" s="1"/>
  <c r="Q42" i="14"/>
  <c r="Q51" i="14" s="1"/>
  <c r="E15" i="19"/>
  <c r="E67" i="19" s="1"/>
  <c r="N42" i="19"/>
  <c r="N51" i="19" s="1"/>
  <c r="Q16" i="14"/>
  <c r="Q25" i="14" s="1"/>
  <c r="Q37" i="20"/>
  <c r="E37" i="19"/>
  <c r="Q16" i="1"/>
  <c r="Q25" i="1" s="1"/>
  <c r="N38" i="19"/>
  <c r="N52" i="19" s="1"/>
  <c r="O37" i="19"/>
  <c r="O38" i="19" s="1"/>
  <c r="N16" i="19"/>
  <c r="Q120" i="16"/>
  <c r="Q129" i="16" s="1"/>
  <c r="M16" i="19"/>
  <c r="Q16" i="13"/>
  <c r="Q25" i="13" s="1"/>
  <c r="D16" i="19"/>
  <c r="P68" i="20"/>
  <c r="Q16" i="16"/>
  <c r="Q25" i="16" s="1"/>
  <c r="Q16" i="15"/>
  <c r="Q94" i="13"/>
  <c r="O68" i="17"/>
  <c r="O146" i="17"/>
  <c r="P68" i="19"/>
  <c r="E68" i="17"/>
  <c r="O146" i="13"/>
  <c r="O68" i="16"/>
  <c r="O77" i="16" s="1"/>
  <c r="E68" i="14"/>
  <c r="E77" i="14" s="1"/>
  <c r="Q120" i="1"/>
  <c r="Q129" i="1" s="1"/>
  <c r="N68" i="20"/>
  <c r="P94" i="19"/>
  <c r="N146" i="20"/>
  <c r="O224" i="15"/>
  <c r="O146" i="15"/>
  <c r="E42" i="20"/>
  <c r="O68" i="1"/>
  <c r="E68" i="13"/>
  <c r="E77" i="13" s="1"/>
  <c r="O68" i="13"/>
  <c r="N172" i="19"/>
  <c r="N181" i="19" s="1"/>
  <c r="E68" i="16"/>
  <c r="E77" i="16" s="1"/>
  <c r="M224" i="20"/>
  <c r="E68" i="15"/>
  <c r="M68" i="20"/>
  <c r="O42" i="20"/>
  <c r="O224" i="14"/>
  <c r="O224" i="13"/>
  <c r="O233" i="13" s="1"/>
  <c r="E68" i="1"/>
  <c r="E77" i="1" s="1"/>
  <c r="O146" i="16"/>
  <c r="Q16" i="17"/>
  <c r="Q94" i="17"/>
  <c r="Q103" i="17" s="1"/>
  <c r="P224" i="20"/>
  <c r="O16" i="20"/>
  <c r="O25" i="20" s="1"/>
  <c r="E16" i="20"/>
  <c r="E25" i="20" s="1"/>
  <c r="C16" i="19"/>
  <c r="O68" i="15"/>
  <c r="Q94" i="1"/>
  <c r="N198" i="19"/>
  <c r="N207" i="19" s="1"/>
  <c r="D68" i="20"/>
  <c r="C68" i="20"/>
  <c r="O224" i="17"/>
  <c r="M172" i="19"/>
  <c r="M146" i="20"/>
  <c r="Q120" i="13"/>
  <c r="Q129" i="13" s="1"/>
  <c r="O94" i="20"/>
  <c r="O103" i="20" s="1"/>
  <c r="O172" i="20"/>
  <c r="O181" i="20" s="1"/>
  <c r="P146" i="20"/>
  <c r="O224" i="16"/>
  <c r="O146" i="1"/>
  <c r="O146" i="14"/>
  <c r="M198" i="19"/>
  <c r="M94" i="19"/>
  <c r="O224" i="1"/>
  <c r="O120" i="20"/>
  <c r="O129" i="20" s="1"/>
  <c r="Q94" i="14"/>
  <c r="N224" i="20"/>
  <c r="P172" i="19"/>
  <c r="P181" i="19" s="1"/>
  <c r="O198" i="20"/>
  <c r="Q120" i="15"/>
  <c r="Q94" i="16"/>
  <c r="O68" i="14"/>
  <c r="M120" i="19"/>
  <c r="C42" i="19"/>
  <c r="D65" i="19"/>
  <c r="M143" i="19"/>
  <c r="O195" i="19"/>
  <c r="O117" i="19"/>
  <c r="E39" i="19"/>
  <c r="N65" i="19"/>
  <c r="O91" i="19"/>
  <c r="Q116" i="15"/>
  <c r="Q65" i="1"/>
  <c r="E13" i="19"/>
  <c r="Q143" i="1"/>
  <c r="Q143" i="14"/>
  <c r="Q221" i="1"/>
  <c r="Q169" i="20"/>
  <c r="Q221" i="14"/>
  <c r="Q221" i="13"/>
  <c r="Q65" i="15"/>
  <c r="Q195" i="20"/>
  <c r="Q65" i="14"/>
  <c r="Q221" i="15"/>
  <c r="Q221" i="16"/>
  <c r="Q116" i="1"/>
  <c r="Q12" i="17"/>
  <c r="D12" i="19"/>
  <c r="E75" i="19"/>
  <c r="Q116" i="13"/>
  <c r="Q12" i="15"/>
  <c r="Q26" i="15" s="1"/>
  <c r="Q116" i="14"/>
  <c r="Q116" i="16"/>
  <c r="Q130" i="16" s="1"/>
  <c r="Q116" i="17"/>
  <c r="Q130" i="17" s="1"/>
  <c r="Q10" i="20"/>
  <c r="O10" i="19"/>
  <c r="M25" i="14"/>
  <c r="M26" i="14"/>
  <c r="M52" i="14"/>
  <c r="M51" i="14"/>
  <c r="Q126" i="20"/>
  <c r="Q153" i="17"/>
  <c r="Q153" i="13"/>
  <c r="Q152" i="14"/>
  <c r="Q100" i="20"/>
  <c r="Q140" i="13"/>
  <c r="Q152" i="16"/>
  <c r="Q127" i="19"/>
  <c r="Q152" i="17"/>
  <c r="Q97" i="20"/>
  <c r="Q123" i="20"/>
  <c r="Q151" i="15"/>
  <c r="Q153" i="1"/>
  <c r="Q152" i="1"/>
  <c r="Q123" i="19"/>
  <c r="Q145" i="16"/>
  <c r="Q149" i="16"/>
  <c r="Q118" i="19"/>
  <c r="Q93" i="20"/>
  <c r="Q144" i="15"/>
  <c r="Q139" i="15"/>
  <c r="Q121" i="20"/>
  <c r="Q148" i="14"/>
  <c r="Q90" i="13"/>
  <c r="Q104" i="13" s="1"/>
  <c r="Q148" i="16"/>
  <c r="Q152" i="13"/>
  <c r="Q149" i="15"/>
  <c r="Q122" i="20"/>
  <c r="Q140" i="14"/>
  <c r="Q153" i="15"/>
  <c r="Q140" i="17"/>
  <c r="Q96" i="20"/>
  <c r="E67" i="20"/>
  <c r="Q151" i="17"/>
  <c r="Q144" i="16"/>
  <c r="Q149" i="13"/>
  <c r="Q141" i="15"/>
  <c r="Q118" i="20"/>
  <c r="Q114" i="20"/>
  <c r="Q141" i="14"/>
  <c r="Q92" i="20"/>
  <c r="Q140" i="16"/>
  <c r="Q144" i="17"/>
  <c r="E64" i="15"/>
  <c r="Q145" i="17"/>
  <c r="Q38" i="16"/>
  <c r="Q52" i="16" s="1"/>
  <c r="Q101" i="20"/>
  <c r="Q144" i="14"/>
  <c r="Q148" i="15"/>
  <c r="Q89" i="20"/>
  <c r="Q114" i="19"/>
  <c r="Q122" i="19"/>
  <c r="Q88" i="20"/>
  <c r="Q145" i="15"/>
  <c r="Q139" i="13"/>
  <c r="Q139" i="14"/>
  <c r="Q117" i="20"/>
  <c r="Q141" i="1"/>
  <c r="Q149" i="1"/>
  <c r="Q149" i="17"/>
  <c r="Q144" i="13"/>
  <c r="Q119" i="20"/>
  <c r="Q115" i="20"/>
  <c r="Q151" i="13"/>
  <c r="Q154" i="13" s="1"/>
  <c r="Q141" i="13"/>
  <c r="Q127" i="20"/>
  <c r="Q141" i="16"/>
  <c r="Q141" i="17"/>
  <c r="Q115" i="19"/>
  <c r="C65" i="19"/>
  <c r="Q145" i="1"/>
  <c r="Q148" i="13"/>
  <c r="Q139" i="17"/>
  <c r="Q140" i="1"/>
  <c r="Q90" i="15"/>
  <c r="Q104" i="15" s="1"/>
  <c r="N139" i="19"/>
  <c r="N220" i="20"/>
  <c r="N234" i="20" s="1"/>
  <c r="O226" i="20"/>
  <c r="Q226" i="20" s="1"/>
  <c r="Q194" i="16"/>
  <c r="Q208" i="16" s="1"/>
  <c r="O87" i="19"/>
  <c r="Q87" i="19" s="1"/>
  <c r="E74" i="20"/>
  <c r="E61" i="20"/>
  <c r="M25" i="20"/>
  <c r="E75" i="20"/>
  <c r="O142" i="15"/>
  <c r="O140" i="20"/>
  <c r="O168" i="20"/>
  <c r="E63" i="20"/>
  <c r="M139" i="19"/>
  <c r="Q140" i="15"/>
  <c r="O145" i="20"/>
  <c r="O220" i="16"/>
  <c r="M77" i="16"/>
  <c r="Q220" i="17"/>
  <c r="O144" i="19"/>
  <c r="O219" i="20"/>
  <c r="Q219" i="20" s="1"/>
  <c r="P64" i="19"/>
  <c r="O220" i="17"/>
  <c r="M233" i="17"/>
  <c r="O61" i="20"/>
  <c r="Q61" i="20" s="1"/>
  <c r="M145" i="19"/>
  <c r="O145" i="19" s="1"/>
  <c r="Q87" i="20"/>
  <c r="N153" i="19"/>
  <c r="E73" i="20"/>
  <c r="Q90" i="14"/>
  <c r="C77" i="13"/>
  <c r="P168" i="19"/>
  <c r="D61" i="19"/>
  <c r="O39" i="19"/>
  <c r="C38" i="19"/>
  <c r="C63" i="19"/>
  <c r="Q90" i="16"/>
  <c r="Q104" i="16" s="1"/>
  <c r="Q90" i="17"/>
  <c r="Q104" i="17" s="1"/>
  <c r="O197" i="19"/>
  <c r="Q197" i="19" s="1"/>
  <c r="Q90" i="1"/>
  <c r="Q104" i="1" s="1"/>
  <c r="E65" i="20"/>
  <c r="O194" i="20"/>
  <c r="O126" i="19"/>
  <c r="Q148" i="1"/>
  <c r="M207" i="20"/>
  <c r="M155" i="15"/>
  <c r="C78" i="15"/>
  <c r="E71" i="19"/>
  <c r="E62" i="20"/>
  <c r="C77" i="17"/>
  <c r="C78" i="17"/>
  <c r="C78" i="1"/>
  <c r="C77" i="15"/>
  <c r="E64" i="16"/>
  <c r="O64" i="14"/>
  <c r="M155" i="16"/>
  <c r="M226" i="19"/>
  <c r="O226" i="19" s="1"/>
  <c r="Q226" i="19" s="1"/>
  <c r="C77" i="16"/>
  <c r="Q143" i="15"/>
  <c r="O149" i="20"/>
  <c r="O152" i="20"/>
  <c r="N223" i="19"/>
  <c r="M129" i="20"/>
  <c r="M90" i="19"/>
  <c r="P64" i="20"/>
  <c r="M26" i="20"/>
  <c r="E64" i="13"/>
  <c r="M130" i="20"/>
  <c r="M77" i="1"/>
  <c r="M234" i="15"/>
  <c r="O64" i="15"/>
  <c r="O78" i="15" s="1"/>
  <c r="O174" i="19"/>
  <c r="Q174" i="19" s="1"/>
  <c r="Q66" i="14"/>
  <c r="M50" i="19"/>
  <c r="M208" i="20"/>
  <c r="E64" i="14"/>
  <c r="E78" i="14" s="1"/>
  <c r="E69" i="20"/>
  <c r="M234" i="16"/>
  <c r="M234" i="17"/>
  <c r="M156" i="14"/>
  <c r="Q64" i="15"/>
  <c r="M181" i="20"/>
  <c r="O218" i="20"/>
  <c r="Q218" i="20" s="1"/>
  <c r="M155" i="13"/>
  <c r="M77" i="13"/>
  <c r="O142" i="14"/>
  <c r="N168" i="19"/>
  <c r="N182" i="19" s="1"/>
  <c r="M12" i="19"/>
  <c r="M38" i="19"/>
  <c r="M116" i="19"/>
  <c r="Q12" i="16"/>
  <c r="Q26" i="16" s="1"/>
  <c r="Q12" i="1"/>
  <c r="M156" i="1"/>
  <c r="M233" i="13"/>
  <c r="O142" i="13"/>
  <c r="M233" i="15"/>
  <c r="O220" i="14"/>
  <c r="O234" i="14" s="1"/>
  <c r="M155" i="17"/>
  <c r="O231" i="20"/>
  <c r="Q231" i="20" s="1"/>
  <c r="O227" i="20"/>
  <c r="Q227" i="20" s="1"/>
  <c r="O153" i="20"/>
  <c r="C61" i="19"/>
  <c r="O22" i="19"/>
  <c r="Q22" i="19" s="1"/>
  <c r="C77" i="1"/>
  <c r="E66" i="20"/>
  <c r="E44" i="19"/>
  <c r="M233" i="1"/>
  <c r="Q12" i="13"/>
  <c r="M156" i="15"/>
  <c r="Q12" i="14"/>
  <c r="Q26" i="14" s="1"/>
  <c r="O13" i="19"/>
  <c r="N142" i="20"/>
  <c r="M51" i="20"/>
  <c r="Q91" i="20"/>
  <c r="E71" i="20"/>
  <c r="D62" i="19"/>
  <c r="Q14" i="20"/>
  <c r="O66" i="20"/>
  <c r="Q66" i="20" s="1"/>
  <c r="C78" i="13"/>
  <c r="E9" i="19"/>
  <c r="E61" i="19" s="1"/>
  <c r="M156" i="17"/>
  <c r="Q97" i="19"/>
  <c r="O67" i="19"/>
  <c r="Q67" i="19" s="1"/>
  <c r="O9" i="19"/>
  <c r="M182" i="20"/>
  <c r="O223" i="20"/>
  <c r="Q223" i="20" s="1"/>
  <c r="M104" i="20"/>
  <c r="O142" i="17"/>
  <c r="C67" i="19"/>
  <c r="M78" i="13"/>
  <c r="E70" i="20"/>
  <c r="M155" i="14"/>
  <c r="N12" i="19"/>
  <c r="O217" i="20"/>
  <c r="D70" i="19"/>
  <c r="E64" i="1"/>
  <c r="E78" i="1" s="1"/>
  <c r="D38" i="19"/>
  <c r="Q194" i="1"/>
  <c r="Q229" i="16"/>
  <c r="Q232" i="16" s="1"/>
  <c r="Q147" i="16"/>
  <c r="Q69" i="14"/>
  <c r="Q72" i="14" s="1"/>
  <c r="Q225" i="15"/>
  <c r="Q228" i="15" s="1"/>
  <c r="W228" i="15" s="1"/>
  <c r="Q177" i="20"/>
  <c r="Q180" i="20" s="1"/>
  <c r="Q95" i="20"/>
  <c r="O74" i="20"/>
  <c r="Q74" i="20" s="1"/>
  <c r="M74" i="19"/>
  <c r="O74" i="19" s="1"/>
  <c r="Q74" i="19" s="1"/>
  <c r="O230" i="20"/>
  <c r="Q230" i="20" s="1"/>
  <c r="M128" i="19"/>
  <c r="O125" i="19"/>
  <c r="O128" i="19" s="1"/>
  <c r="O220" i="1"/>
  <c r="Q217" i="1"/>
  <c r="Q225" i="14"/>
  <c r="Q228" i="14" s="1"/>
  <c r="W228" i="14" s="1"/>
  <c r="M78" i="1"/>
  <c r="Q65" i="13"/>
  <c r="M233" i="16"/>
  <c r="M78" i="15"/>
  <c r="Q139" i="16"/>
  <c r="O142" i="16"/>
  <c r="O156" i="16" s="1"/>
  <c r="Q65" i="17"/>
  <c r="O173" i="19"/>
  <c r="M225" i="19"/>
  <c r="N221" i="19"/>
  <c r="M71" i="19"/>
  <c r="O71" i="19" s="1"/>
  <c r="Q71" i="19" s="1"/>
  <c r="O71" i="20"/>
  <c r="Q71" i="20" s="1"/>
  <c r="O167" i="19"/>
  <c r="Q167" i="19" s="1"/>
  <c r="M219" i="19"/>
  <c r="O219" i="19" s="1"/>
  <c r="Q219" i="19" s="1"/>
  <c r="O169" i="19"/>
  <c r="M221" i="19"/>
  <c r="O143" i="20"/>
  <c r="M24" i="19"/>
  <c r="O21" i="19"/>
  <c r="O24" i="19" s="1"/>
  <c r="M63" i="19"/>
  <c r="O63" i="19" s="1"/>
  <c r="Q63" i="19" s="1"/>
  <c r="O63" i="20"/>
  <c r="Q63" i="20" s="1"/>
  <c r="Q17" i="20"/>
  <c r="Q20" i="20" s="1"/>
  <c r="Q39" i="20"/>
  <c r="N231" i="19"/>
  <c r="O141" i="20"/>
  <c r="O121" i="19"/>
  <c r="O124" i="19" s="1"/>
  <c r="Q99" i="20"/>
  <c r="M70" i="19"/>
  <c r="O70" i="19" s="1"/>
  <c r="Q70" i="19" s="1"/>
  <c r="O70" i="20"/>
  <c r="Q70" i="20" s="1"/>
  <c r="M220" i="20"/>
  <c r="O178" i="19"/>
  <c r="Q178" i="19" s="1"/>
  <c r="M230" i="19"/>
  <c r="O230" i="19" s="1"/>
  <c r="Q230" i="19" s="1"/>
  <c r="O166" i="19"/>
  <c r="Q166" i="19" s="1"/>
  <c r="M218" i="19"/>
  <c r="O218" i="19" s="1"/>
  <c r="Q218" i="19" s="1"/>
  <c r="P142" i="20"/>
  <c r="P156" i="20" s="1"/>
  <c r="O179" i="19"/>
  <c r="Q179" i="19" s="1"/>
  <c r="M231" i="19"/>
  <c r="N142" i="19"/>
  <c r="O73" i="20"/>
  <c r="M76" i="20"/>
  <c r="M73" i="19"/>
  <c r="M75" i="19"/>
  <c r="O75" i="19" s="1"/>
  <c r="Q75" i="19" s="1"/>
  <c r="O75" i="20"/>
  <c r="Q75" i="20" s="1"/>
  <c r="Q49" i="20"/>
  <c r="N225" i="19"/>
  <c r="N228" i="19" s="1"/>
  <c r="O88" i="19"/>
  <c r="M140" i="19"/>
  <c r="O140" i="19" s="1"/>
  <c r="Q125" i="20"/>
  <c r="Q73" i="1"/>
  <c r="Q76" i="1" s="1"/>
  <c r="Q151" i="14"/>
  <c r="Q147" i="15"/>
  <c r="M78" i="16"/>
  <c r="M223" i="19"/>
  <c r="O171" i="19"/>
  <c r="Q13" i="20"/>
  <c r="Q144" i="1"/>
  <c r="M233" i="14"/>
  <c r="Q64" i="13"/>
  <c r="Q147" i="14"/>
  <c r="O220" i="15"/>
  <c r="Q217" i="15"/>
  <c r="Q220" i="15" s="1"/>
  <c r="Q143" i="16"/>
  <c r="Q147" i="13"/>
  <c r="Q69" i="16"/>
  <c r="Q72" i="16" s="1"/>
  <c r="Q221" i="17"/>
  <c r="Q143" i="17"/>
  <c r="M78" i="17"/>
  <c r="Q62" i="17"/>
  <c r="Q64" i="17" s="1"/>
  <c r="O64" i="17"/>
  <c r="O225" i="20"/>
  <c r="Q168" i="16"/>
  <c r="O67" i="20"/>
  <c r="Q67" i="20" s="1"/>
  <c r="Q15" i="20"/>
  <c r="M77" i="17"/>
  <c r="P220" i="20"/>
  <c r="O66" i="19"/>
  <c r="Q66" i="19" s="1"/>
  <c r="Q69" i="17"/>
  <c r="Q72" i="17" s="1"/>
  <c r="M229" i="19"/>
  <c r="O177" i="19"/>
  <c r="O180" i="19" s="1"/>
  <c r="M180" i="19"/>
  <c r="M153" i="19"/>
  <c r="O101" i="19"/>
  <c r="O43" i="19"/>
  <c r="O46" i="19" s="1"/>
  <c r="M154" i="20"/>
  <c r="O151" i="20"/>
  <c r="M141" i="19"/>
  <c r="O141" i="19" s="1"/>
  <c r="O89" i="19"/>
  <c r="M102" i="19"/>
  <c r="O99" i="19"/>
  <c r="M151" i="19"/>
  <c r="Q151" i="16"/>
  <c r="O147" i="20"/>
  <c r="N69" i="19"/>
  <c r="N72" i="19" s="1"/>
  <c r="N143" i="19"/>
  <c r="M103" i="20"/>
  <c r="P139" i="19"/>
  <c r="P90" i="19"/>
  <c r="P104" i="19" s="1"/>
  <c r="M232" i="20"/>
  <c r="O229" i="20"/>
  <c r="Q113" i="19"/>
  <c r="O116" i="19"/>
  <c r="Q199" i="20"/>
  <c r="Q202" i="20" s="1"/>
  <c r="W202" i="20" s="1"/>
  <c r="Q73" i="13"/>
  <c r="Q76" i="13" s="1"/>
  <c r="Q147" i="17"/>
  <c r="O38" i="20"/>
  <c r="Q35" i="20"/>
  <c r="O221" i="20"/>
  <c r="M234" i="1"/>
  <c r="M156" i="13"/>
  <c r="Q222" i="1"/>
  <c r="Q230" i="15"/>
  <c r="Q69" i="13"/>
  <c r="Q72" i="13" s="1"/>
  <c r="M234" i="14"/>
  <c r="O64" i="13"/>
  <c r="M77" i="15"/>
  <c r="O220" i="13"/>
  <c r="O234" i="13" s="1"/>
  <c r="Q217" i="13"/>
  <c r="Q220" i="13" s="1"/>
  <c r="Q225" i="17"/>
  <c r="Q228" i="17" s="1"/>
  <c r="W228" i="17" s="1"/>
  <c r="M65" i="19"/>
  <c r="O65" i="20"/>
  <c r="M227" i="19"/>
  <c r="O227" i="19" s="1"/>
  <c r="Q227" i="19" s="1"/>
  <c r="O175" i="19"/>
  <c r="Q175" i="19" s="1"/>
  <c r="Q92" i="19"/>
  <c r="N61" i="19"/>
  <c r="N64" i="20"/>
  <c r="O222" i="20"/>
  <c r="Q222" i="20" s="1"/>
  <c r="O144" i="20"/>
  <c r="Q173" i="20"/>
  <c r="Q176" i="20" s="1"/>
  <c r="M217" i="19"/>
  <c r="O217" i="19" s="1"/>
  <c r="Q217" i="19" s="1"/>
  <c r="M168" i="19"/>
  <c r="O165" i="19"/>
  <c r="O17" i="19"/>
  <c r="O20" i="19" s="1"/>
  <c r="M156" i="16"/>
  <c r="O119" i="19"/>
  <c r="O62" i="20"/>
  <c r="Q62" i="20" s="1"/>
  <c r="M62" i="19"/>
  <c r="P221" i="19"/>
  <c r="M147" i="19"/>
  <c r="O95" i="19"/>
  <c r="O100" i="19"/>
  <c r="M152" i="19"/>
  <c r="O152" i="19" s="1"/>
  <c r="O90" i="20"/>
  <c r="Q229" i="14"/>
  <c r="Q232" i="14" s="1"/>
  <c r="Q61" i="16"/>
  <c r="Q64" i="16" s="1"/>
  <c r="O64" i="16"/>
  <c r="P229" i="19"/>
  <c r="P232" i="19" s="1"/>
  <c r="Q229" i="1"/>
  <c r="Q232" i="1" s="1"/>
  <c r="O199" i="19"/>
  <c r="O202" i="19" s="1"/>
  <c r="O116" i="20"/>
  <c r="O130" i="20" s="1"/>
  <c r="Q113" i="20"/>
  <c r="M148" i="19"/>
  <c r="O148" i="19" s="1"/>
  <c r="O96" i="19"/>
  <c r="O64" i="1"/>
  <c r="Q61" i="1"/>
  <c r="Q64" i="1" s="1"/>
  <c r="Q220" i="14"/>
  <c r="N73" i="19"/>
  <c r="N76" i="19" s="1"/>
  <c r="P225" i="19"/>
  <c r="P228" i="19" s="1"/>
  <c r="Q43" i="20"/>
  <c r="Q46" i="20" s="1"/>
  <c r="M155" i="1"/>
  <c r="Q229" i="13"/>
  <c r="Q232" i="13" s="1"/>
  <c r="O142" i="1"/>
  <c r="Q139" i="1"/>
  <c r="Q151" i="1"/>
  <c r="Q154" i="1" s="1"/>
  <c r="Q143" i="13"/>
  <c r="M234" i="13"/>
  <c r="Q65" i="16"/>
  <c r="O12" i="20"/>
  <c r="Q9" i="20"/>
  <c r="Q149" i="19"/>
  <c r="N229" i="19"/>
  <c r="M222" i="19"/>
  <c r="O222" i="19" s="1"/>
  <c r="Q222" i="19" s="1"/>
  <c r="O170" i="19"/>
  <c r="Q170" i="19" s="1"/>
  <c r="M142" i="20"/>
  <c r="O139" i="20"/>
  <c r="O148" i="20"/>
  <c r="N147" i="19"/>
  <c r="N150" i="19" s="1"/>
  <c r="Q35" i="19"/>
  <c r="P143" i="19"/>
  <c r="O191" i="19"/>
  <c r="M194" i="19"/>
  <c r="M52" i="20"/>
  <c r="M64" i="20"/>
  <c r="O69" i="20"/>
  <c r="E14" i="19"/>
  <c r="E66" i="19" s="1"/>
  <c r="C66" i="19"/>
  <c r="C52" i="20"/>
  <c r="E38" i="20"/>
  <c r="C77" i="14"/>
  <c r="E12" i="20"/>
  <c r="C64" i="20"/>
  <c r="D64" i="20"/>
  <c r="C70" i="19"/>
  <c r="E18" i="19"/>
  <c r="E64" i="17"/>
  <c r="C62" i="19"/>
  <c r="E10" i="19"/>
  <c r="C78" i="14"/>
  <c r="C76" i="20"/>
  <c r="C12" i="19"/>
  <c r="C78" i="16"/>
  <c r="C74" i="19"/>
  <c r="E22" i="19"/>
  <c r="E74" i="19" s="1"/>
  <c r="C51" i="20"/>
  <c r="F49" i="19"/>
  <c r="G71" i="13"/>
  <c r="F71" i="13"/>
  <c r="G70" i="13"/>
  <c r="F70" i="13"/>
  <c r="G71" i="14"/>
  <c r="F71" i="14"/>
  <c r="G70" i="14"/>
  <c r="F70" i="14"/>
  <c r="G71" i="15"/>
  <c r="F71" i="15"/>
  <c r="G70" i="15"/>
  <c r="F70" i="15"/>
  <c r="G71" i="16"/>
  <c r="F71" i="16"/>
  <c r="G70" i="16"/>
  <c r="F70" i="16"/>
  <c r="G71" i="17"/>
  <c r="F71" i="17"/>
  <c r="G70" i="17"/>
  <c r="F70" i="17"/>
  <c r="G71" i="1"/>
  <c r="F71" i="1"/>
  <c r="G70" i="1"/>
  <c r="F70" i="1"/>
  <c r="G75" i="13"/>
  <c r="F75" i="13"/>
  <c r="G75" i="14"/>
  <c r="F75" i="14"/>
  <c r="G75" i="15"/>
  <c r="F75" i="15"/>
  <c r="G75" i="16"/>
  <c r="F75" i="16"/>
  <c r="G75" i="17"/>
  <c r="F75" i="17"/>
  <c r="G75" i="1"/>
  <c r="F75" i="1"/>
  <c r="G37" i="20"/>
  <c r="F37" i="20"/>
  <c r="G36" i="20"/>
  <c r="G36" i="19" s="1"/>
  <c r="F36" i="20"/>
  <c r="F36" i="19" s="1"/>
  <c r="H37" i="1"/>
  <c r="H36" i="1"/>
  <c r="H37" i="13"/>
  <c r="H36" i="13"/>
  <c r="H37" i="14"/>
  <c r="H36" i="14"/>
  <c r="H37" i="15"/>
  <c r="H36" i="15"/>
  <c r="H37" i="16"/>
  <c r="H36" i="16"/>
  <c r="H37" i="17"/>
  <c r="H36" i="17"/>
  <c r="H47" i="1"/>
  <c r="H47" i="13"/>
  <c r="H47" i="14"/>
  <c r="H47" i="15"/>
  <c r="H47" i="16"/>
  <c r="H47" i="17"/>
  <c r="H49" i="1"/>
  <c r="H48" i="1"/>
  <c r="H49" i="13"/>
  <c r="H48" i="13"/>
  <c r="H49" i="14"/>
  <c r="H48" i="14"/>
  <c r="H49" i="15"/>
  <c r="H48" i="15"/>
  <c r="H49" i="16"/>
  <c r="H48" i="16"/>
  <c r="H49" i="17"/>
  <c r="H48" i="17"/>
  <c r="H23" i="1"/>
  <c r="H22" i="1"/>
  <c r="H23" i="13"/>
  <c r="H24" i="13" s="1"/>
  <c r="H22" i="13"/>
  <c r="H23" i="14"/>
  <c r="H22" i="14"/>
  <c r="H23" i="15"/>
  <c r="H22" i="15"/>
  <c r="H23" i="16"/>
  <c r="H22" i="16"/>
  <c r="H22" i="17"/>
  <c r="H21" i="1"/>
  <c r="H21" i="13"/>
  <c r="H21" i="14"/>
  <c r="H21" i="15"/>
  <c r="H21" i="16"/>
  <c r="H21" i="17"/>
  <c r="H24" i="17" s="1"/>
  <c r="N156" i="20" l="1"/>
  <c r="O77" i="13"/>
  <c r="O155" i="13"/>
  <c r="W198" i="13"/>
  <c r="Q207" i="13"/>
  <c r="E26" i="20"/>
  <c r="E76" i="20"/>
  <c r="P233" i="20"/>
  <c r="H50" i="16"/>
  <c r="I50" i="16" s="1"/>
  <c r="H50" i="15"/>
  <c r="N129" i="19"/>
  <c r="W16" i="17"/>
  <c r="Q25" i="17"/>
  <c r="N25" i="19"/>
  <c r="O232" i="20"/>
  <c r="P234" i="20"/>
  <c r="O76" i="20"/>
  <c r="Q102" i="20"/>
  <c r="Q182" i="20"/>
  <c r="O156" i="13"/>
  <c r="O234" i="17"/>
  <c r="Q130" i="13"/>
  <c r="O233" i="1"/>
  <c r="O233" i="17"/>
  <c r="O155" i="16"/>
  <c r="O77" i="1"/>
  <c r="P77" i="19"/>
  <c r="Q51" i="15"/>
  <c r="Q78" i="15"/>
  <c r="E78" i="17"/>
  <c r="N232" i="19"/>
  <c r="Q154" i="14"/>
  <c r="P78" i="19"/>
  <c r="O156" i="15"/>
  <c r="E51" i="20"/>
  <c r="O155" i="17"/>
  <c r="W198" i="15"/>
  <c r="Q207" i="15"/>
  <c r="Q50" i="20"/>
  <c r="O207" i="20"/>
  <c r="Q52" i="17"/>
  <c r="Q182" i="17"/>
  <c r="C26" i="19"/>
  <c r="N77" i="20"/>
  <c r="O154" i="20"/>
  <c r="O155" i="20" s="1"/>
  <c r="D26" i="19"/>
  <c r="D77" i="20"/>
  <c r="O51" i="20"/>
  <c r="O156" i="17"/>
  <c r="Q26" i="1"/>
  <c r="P182" i="19"/>
  <c r="Q26" i="17"/>
  <c r="O233" i="14"/>
  <c r="Q103" i="13"/>
  <c r="D51" i="19"/>
  <c r="Q78" i="16"/>
  <c r="N233" i="20"/>
  <c r="E78" i="15"/>
  <c r="O182" i="20"/>
  <c r="O155" i="15"/>
  <c r="Q130" i="1"/>
  <c r="Q129" i="14"/>
  <c r="O78" i="16"/>
  <c r="Q154" i="15"/>
  <c r="O26" i="20"/>
  <c r="E78" i="16"/>
  <c r="O234" i="15"/>
  <c r="H24" i="1"/>
  <c r="H76" i="1" s="1"/>
  <c r="H50" i="1"/>
  <c r="I50" i="1" s="1"/>
  <c r="E78" i="13"/>
  <c r="Q154" i="17"/>
  <c r="O77" i="14"/>
  <c r="O155" i="1"/>
  <c r="N155" i="20"/>
  <c r="W16" i="15"/>
  <c r="Q25" i="15"/>
  <c r="Q208" i="20"/>
  <c r="Q182" i="13"/>
  <c r="Q78" i="17"/>
  <c r="Q154" i="16"/>
  <c r="O78" i="13"/>
  <c r="N78" i="20"/>
  <c r="Q103" i="14"/>
  <c r="H50" i="13"/>
  <c r="I50" i="13" s="1"/>
  <c r="Q232" i="15"/>
  <c r="Q128" i="20"/>
  <c r="O104" i="20"/>
  <c r="Q78" i="13"/>
  <c r="O234" i="1"/>
  <c r="Q208" i="1"/>
  <c r="O208" i="20"/>
  <c r="Q104" i="14"/>
  <c r="O233" i="16"/>
  <c r="P103" i="19"/>
  <c r="Q129" i="17"/>
  <c r="W198" i="17"/>
  <c r="Q207" i="17"/>
  <c r="E52" i="20"/>
  <c r="Q207" i="16"/>
  <c r="Q207" i="1"/>
  <c r="H24" i="16"/>
  <c r="H24" i="15"/>
  <c r="O156" i="1"/>
  <c r="Q130" i="14"/>
  <c r="Q26" i="13"/>
  <c r="E77" i="17"/>
  <c r="O233" i="15"/>
  <c r="O77" i="17"/>
  <c r="H50" i="17"/>
  <c r="I50" i="17" s="1"/>
  <c r="O78" i="1"/>
  <c r="Q234" i="13"/>
  <c r="O52" i="20"/>
  <c r="O78" i="17"/>
  <c r="D52" i="19"/>
  <c r="P78" i="20"/>
  <c r="O234" i="16"/>
  <c r="Q129" i="15"/>
  <c r="C25" i="19"/>
  <c r="E77" i="15"/>
  <c r="Q52" i="13"/>
  <c r="Q182" i="15"/>
  <c r="Q208" i="13"/>
  <c r="H76" i="13"/>
  <c r="H76" i="16"/>
  <c r="H50" i="14"/>
  <c r="O102" i="19"/>
  <c r="O155" i="14"/>
  <c r="P129" i="19"/>
  <c r="P130" i="19"/>
  <c r="Q181" i="14"/>
  <c r="Q182" i="14"/>
  <c r="P207" i="19"/>
  <c r="P208" i="19"/>
  <c r="W198" i="14"/>
  <c r="Q207" i="14"/>
  <c r="Q208" i="14"/>
  <c r="Q52" i="14"/>
  <c r="N154" i="19"/>
  <c r="E24" i="19"/>
  <c r="N104" i="19"/>
  <c r="N130" i="19"/>
  <c r="N26" i="19"/>
  <c r="D25" i="19"/>
  <c r="D76" i="19"/>
  <c r="O78" i="14"/>
  <c r="N208" i="19"/>
  <c r="O156" i="14"/>
  <c r="H24" i="14"/>
  <c r="H76" i="14" s="1"/>
  <c r="C76" i="19"/>
  <c r="E73" i="19"/>
  <c r="Q203" i="19"/>
  <c r="Q206" i="19" s="1"/>
  <c r="C51" i="19"/>
  <c r="Q47" i="19"/>
  <c r="Q50" i="19" s="1"/>
  <c r="D72" i="19"/>
  <c r="M150" i="19"/>
  <c r="O150" i="20"/>
  <c r="Q150" i="1"/>
  <c r="M228" i="19"/>
  <c r="Q150" i="14"/>
  <c r="Q98" i="20"/>
  <c r="Q150" i="17"/>
  <c r="Q150" i="13"/>
  <c r="Q150" i="16"/>
  <c r="Q124" i="20"/>
  <c r="O228" i="20"/>
  <c r="O98" i="19"/>
  <c r="Q150" i="15"/>
  <c r="O176" i="19"/>
  <c r="E69" i="19"/>
  <c r="E20" i="19"/>
  <c r="O72" i="20"/>
  <c r="E46" i="19"/>
  <c r="M72" i="19"/>
  <c r="C72" i="19"/>
  <c r="E72" i="20"/>
  <c r="Q145" i="20"/>
  <c r="Q93" i="19"/>
  <c r="Q38" i="20"/>
  <c r="Q224" i="13"/>
  <c r="P224" i="19"/>
  <c r="P233" i="19" s="1"/>
  <c r="Q224" i="17"/>
  <c r="Q224" i="16"/>
  <c r="W224" i="16" s="1"/>
  <c r="Q198" i="20"/>
  <c r="Q171" i="19"/>
  <c r="Q172" i="20"/>
  <c r="Q181" i="20" s="1"/>
  <c r="N146" i="19"/>
  <c r="N155" i="19" s="1"/>
  <c r="O94" i="19"/>
  <c r="P146" i="19"/>
  <c r="P155" i="19" s="1"/>
  <c r="Q68" i="17"/>
  <c r="Q77" i="17" s="1"/>
  <c r="N68" i="19"/>
  <c r="N77" i="19" s="1"/>
  <c r="Q68" i="16"/>
  <c r="Q77" i="16" s="1"/>
  <c r="Q68" i="13"/>
  <c r="Q77" i="13" s="1"/>
  <c r="M68" i="19"/>
  <c r="Q68" i="15"/>
  <c r="Q77" i="15" s="1"/>
  <c r="Q68" i="1"/>
  <c r="Q77" i="1" s="1"/>
  <c r="D68" i="19"/>
  <c r="Q42" i="20"/>
  <c r="Q51" i="20" s="1"/>
  <c r="O42" i="19"/>
  <c r="E42" i="19"/>
  <c r="E51" i="19" s="1"/>
  <c r="Q37" i="19"/>
  <c r="Q38" i="19" s="1"/>
  <c r="G37" i="19"/>
  <c r="E63" i="19"/>
  <c r="O16" i="19"/>
  <c r="O25" i="19" s="1"/>
  <c r="Q146" i="16"/>
  <c r="Q120" i="20"/>
  <c r="O224" i="20"/>
  <c r="O172" i="19"/>
  <c r="O181" i="19" s="1"/>
  <c r="N224" i="19"/>
  <c r="Q146" i="15"/>
  <c r="Q155" i="15" s="1"/>
  <c r="Q224" i="1"/>
  <c r="W224" i="1" s="1"/>
  <c r="Q146" i="17"/>
  <c r="Q155" i="17" s="1"/>
  <c r="Q68" i="14"/>
  <c r="Q77" i="14" s="1"/>
  <c r="Q146" i="13"/>
  <c r="Q155" i="13" s="1"/>
  <c r="C68" i="19"/>
  <c r="Q146" i="14"/>
  <c r="O120" i="19"/>
  <c r="M146" i="19"/>
  <c r="E68" i="20"/>
  <c r="Q146" i="1"/>
  <c r="Q155" i="1" s="1"/>
  <c r="O198" i="19"/>
  <c r="O207" i="19" s="1"/>
  <c r="Q16" i="20"/>
  <c r="Q25" i="20" s="1"/>
  <c r="O146" i="20"/>
  <c r="E16" i="19"/>
  <c r="O68" i="20"/>
  <c r="H75" i="15"/>
  <c r="M224" i="19"/>
  <c r="Q94" i="20"/>
  <c r="H75" i="16"/>
  <c r="Q223" i="15"/>
  <c r="E65" i="19"/>
  <c r="Q117" i="19"/>
  <c r="Q195" i="19"/>
  <c r="Q223" i="14"/>
  <c r="Q224" i="14" s="1"/>
  <c r="Q91" i="19"/>
  <c r="Q142" i="14"/>
  <c r="Q116" i="19"/>
  <c r="Q142" i="1"/>
  <c r="Q156" i="1" s="1"/>
  <c r="O12" i="19"/>
  <c r="O26" i="19" s="1"/>
  <c r="M77" i="14"/>
  <c r="M78" i="14"/>
  <c r="Q142" i="15"/>
  <c r="Q142" i="17"/>
  <c r="E62" i="19"/>
  <c r="Q142" i="13"/>
  <c r="Q10" i="19"/>
  <c r="Q89" i="19"/>
  <c r="Q153" i="20"/>
  <c r="Q90" i="20"/>
  <c r="Q145" i="19"/>
  <c r="Q148" i="20"/>
  <c r="Q152" i="19"/>
  <c r="Q141" i="19"/>
  <c r="Q96" i="19"/>
  <c r="Q100" i="19"/>
  <c r="Q101" i="19"/>
  <c r="Q140" i="19"/>
  <c r="Q141" i="20"/>
  <c r="Q149" i="20"/>
  <c r="Q148" i="19"/>
  <c r="Q88" i="19"/>
  <c r="Q116" i="20"/>
  <c r="Q144" i="20"/>
  <c r="Q152" i="20"/>
  <c r="O139" i="19"/>
  <c r="Q144" i="19"/>
  <c r="Q142" i="16"/>
  <c r="Q126" i="19"/>
  <c r="Q140" i="20"/>
  <c r="Q220" i="16"/>
  <c r="Q234" i="16" s="1"/>
  <c r="E70" i="19"/>
  <c r="Q194" i="20"/>
  <c r="C52" i="19"/>
  <c r="N220" i="19"/>
  <c r="N234" i="19" s="1"/>
  <c r="P220" i="19"/>
  <c r="P234" i="19" s="1"/>
  <c r="Q168" i="20"/>
  <c r="H37" i="20"/>
  <c r="O220" i="20"/>
  <c r="O223" i="19"/>
  <c r="Q223" i="19" s="1"/>
  <c r="O153" i="19"/>
  <c r="M142" i="19"/>
  <c r="Q217" i="20"/>
  <c r="Q220" i="20" s="1"/>
  <c r="D64" i="19"/>
  <c r="Q64" i="14"/>
  <c r="Q39" i="19"/>
  <c r="A50" i="13"/>
  <c r="E38" i="19"/>
  <c r="E52" i="19" s="1"/>
  <c r="O69" i="19"/>
  <c r="O72" i="19" s="1"/>
  <c r="M26" i="19"/>
  <c r="A50" i="17"/>
  <c r="M78" i="20"/>
  <c r="M51" i="19"/>
  <c r="M77" i="20"/>
  <c r="Q9" i="19"/>
  <c r="Q13" i="19"/>
  <c r="A50" i="15"/>
  <c r="M104" i="19"/>
  <c r="M207" i="19"/>
  <c r="M52" i="19"/>
  <c r="O143" i="19"/>
  <c r="Q12" i="20"/>
  <c r="M103" i="19"/>
  <c r="M130" i="19"/>
  <c r="M155" i="20"/>
  <c r="C77" i="20"/>
  <c r="M208" i="19"/>
  <c r="F37" i="19"/>
  <c r="H75" i="17"/>
  <c r="H36" i="19"/>
  <c r="Q139" i="20"/>
  <c r="O142" i="20"/>
  <c r="P142" i="19"/>
  <c r="M156" i="20"/>
  <c r="N64" i="19"/>
  <c r="O61" i="19"/>
  <c r="M154" i="19"/>
  <c r="O151" i="19"/>
  <c r="O154" i="19" s="1"/>
  <c r="Q225" i="20"/>
  <c r="Q228" i="20" s="1"/>
  <c r="M182" i="19"/>
  <c r="M220" i="19"/>
  <c r="M233" i="20"/>
  <c r="O221" i="19"/>
  <c r="O225" i="19"/>
  <c r="O228" i="19" s="1"/>
  <c r="Q165" i="19"/>
  <c r="Q168" i="19" s="1"/>
  <c r="O168" i="19"/>
  <c r="Q21" i="19"/>
  <c r="Q24" i="19" s="1"/>
  <c r="M25" i="19"/>
  <c r="Q220" i="1"/>
  <c r="Q234" i="1" s="1"/>
  <c r="Q69" i="20"/>
  <c r="Q72" i="20" s="1"/>
  <c r="M129" i="19"/>
  <c r="Q147" i="20"/>
  <c r="Q99" i="19"/>
  <c r="M76" i="19"/>
  <c r="O73" i="19"/>
  <c r="O76" i="19" s="1"/>
  <c r="O147" i="19"/>
  <c r="O150" i="19" s="1"/>
  <c r="Q119" i="19"/>
  <c r="Q221" i="20"/>
  <c r="Q177" i="19"/>
  <c r="Q180" i="19" s="1"/>
  <c r="O231" i="19"/>
  <c r="Q231" i="19" s="1"/>
  <c r="M181" i="19"/>
  <c r="Q173" i="19"/>
  <c r="Q176" i="19" s="1"/>
  <c r="Q125" i="19"/>
  <c r="Q128" i="19" s="1"/>
  <c r="Q64" i="20"/>
  <c r="Q199" i="19"/>
  <c r="Q202" i="19" s="1"/>
  <c r="W202" i="19" s="1"/>
  <c r="Q143" i="20"/>
  <c r="Q191" i="19"/>
  <c r="Q194" i="19" s="1"/>
  <c r="O194" i="19"/>
  <c r="O208" i="19" s="1"/>
  <c r="O90" i="19"/>
  <c r="Q65" i="20"/>
  <c r="Q43" i="19"/>
  <c r="Q46" i="19" s="1"/>
  <c r="O229" i="19"/>
  <c r="O232" i="19" s="1"/>
  <c r="M232" i="19"/>
  <c r="Q73" i="20"/>
  <c r="Q76" i="20" s="1"/>
  <c r="Q169" i="19"/>
  <c r="O64" i="20"/>
  <c r="O78" i="20" s="1"/>
  <c r="O62" i="19"/>
  <c r="Q62" i="19" s="1"/>
  <c r="M64" i="19"/>
  <c r="Q95" i="19"/>
  <c r="Q151" i="20"/>
  <c r="Q17" i="19"/>
  <c r="Q20" i="19" s="1"/>
  <c r="O65" i="19"/>
  <c r="Q229" i="20"/>
  <c r="Q232" i="20" s="1"/>
  <c r="M234" i="20"/>
  <c r="Q121" i="19"/>
  <c r="Q124" i="19" s="1"/>
  <c r="C78" i="20"/>
  <c r="C64" i="19"/>
  <c r="E12" i="19"/>
  <c r="E26" i="19" s="1"/>
  <c r="E64" i="20"/>
  <c r="H75" i="13"/>
  <c r="A50" i="1"/>
  <c r="H75" i="1"/>
  <c r="A50" i="14"/>
  <c r="H75" i="14"/>
  <c r="H36" i="20"/>
  <c r="F74" i="1"/>
  <c r="F74" i="14"/>
  <c r="F74" i="15"/>
  <c r="F74" i="16"/>
  <c r="F74" i="17"/>
  <c r="F74" i="13"/>
  <c r="F73" i="1"/>
  <c r="F73" i="14"/>
  <c r="F73" i="15"/>
  <c r="F73" i="16"/>
  <c r="F73" i="17"/>
  <c r="F73" i="13"/>
  <c r="Q78" i="14" l="1"/>
  <c r="Q156" i="14"/>
  <c r="O103" i="19"/>
  <c r="N78" i="19"/>
  <c r="Q78" i="1"/>
  <c r="Q130" i="20"/>
  <c r="Q156" i="15"/>
  <c r="Q26" i="20"/>
  <c r="O182" i="19"/>
  <c r="Q156" i="13"/>
  <c r="N233" i="19"/>
  <c r="Q52" i="20"/>
  <c r="O233" i="20"/>
  <c r="Q104" i="20"/>
  <c r="P156" i="19"/>
  <c r="Q233" i="1"/>
  <c r="Q154" i="20"/>
  <c r="O156" i="20"/>
  <c r="Q156" i="17"/>
  <c r="Q78" i="20"/>
  <c r="D78" i="19"/>
  <c r="Q156" i="16"/>
  <c r="O234" i="20"/>
  <c r="Q129" i="20"/>
  <c r="W224" i="17"/>
  <c r="Q233" i="17"/>
  <c r="H76" i="17"/>
  <c r="Q234" i="17"/>
  <c r="E78" i="20"/>
  <c r="O77" i="20"/>
  <c r="H76" i="15"/>
  <c r="W198" i="20"/>
  <c r="Q207" i="20"/>
  <c r="E77" i="20"/>
  <c r="Q102" i="19"/>
  <c r="Q103" i="20"/>
  <c r="Q155" i="14"/>
  <c r="W224" i="13"/>
  <c r="Q233" i="13"/>
  <c r="Q155" i="16"/>
  <c r="Q233" i="16"/>
  <c r="W224" i="14"/>
  <c r="Q233" i="14"/>
  <c r="Q234" i="14"/>
  <c r="O129" i="19"/>
  <c r="O130" i="19"/>
  <c r="O51" i="19"/>
  <c r="O52" i="19"/>
  <c r="D77" i="19"/>
  <c r="E25" i="19"/>
  <c r="E76" i="19"/>
  <c r="N156" i="19"/>
  <c r="O104" i="19"/>
  <c r="Q98" i="19"/>
  <c r="E72" i="19"/>
  <c r="Q150" i="20"/>
  <c r="C77" i="19"/>
  <c r="Q224" i="20"/>
  <c r="Q198" i="19"/>
  <c r="Q172" i="19"/>
  <c r="O146" i="19"/>
  <c r="O155" i="19" s="1"/>
  <c r="Q94" i="19"/>
  <c r="Q103" i="19" s="1"/>
  <c r="O68" i="19"/>
  <c r="O77" i="19" s="1"/>
  <c r="Q68" i="20"/>
  <c r="Q77" i="20" s="1"/>
  <c r="E68" i="19"/>
  <c r="Q42" i="19"/>
  <c r="Q16" i="19"/>
  <c r="Q25" i="19" s="1"/>
  <c r="H37" i="19"/>
  <c r="Q146" i="20"/>
  <c r="Q120" i="19"/>
  <c r="O224" i="19"/>
  <c r="O233" i="19" s="1"/>
  <c r="Q224" i="15"/>
  <c r="A76" i="17"/>
  <c r="Q12" i="19"/>
  <c r="Q26" i="19" s="1"/>
  <c r="Q139" i="19"/>
  <c r="Q90" i="19"/>
  <c r="M155" i="19"/>
  <c r="Q142" i="20"/>
  <c r="Q153" i="19"/>
  <c r="M77" i="19"/>
  <c r="Q69" i="19"/>
  <c r="Q72" i="19" s="1"/>
  <c r="Q143" i="19"/>
  <c r="A76" i="15"/>
  <c r="C78" i="19"/>
  <c r="M156" i="19"/>
  <c r="I50" i="15"/>
  <c r="Q147" i="19"/>
  <c r="Q150" i="19" s="1"/>
  <c r="Q151" i="19"/>
  <c r="Q229" i="19"/>
  <c r="Q232" i="19" s="1"/>
  <c r="Q73" i="19"/>
  <c r="Q76" i="19" s="1"/>
  <c r="Q65" i="19"/>
  <c r="M78" i="19"/>
  <c r="Q225" i="19"/>
  <c r="Q228" i="19" s="1"/>
  <c r="Q61" i="19"/>
  <c r="Q64" i="19" s="1"/>
  <c r="O64" i="19"/>
  <c r="O78" i="19" s="1"/>
  <c r="O142" i="19"/>
  <c r="Q221" i="19"/>
  <c r="M234" i="19"/>
  <c r="O220" i="19"/>
  <c r="O234" i="19" s="1"/>
  <c r="M233" i="19"/>
  <c r="E64" i="19"/>
  <c r="A76" i="13"/>
  <c r="A76" i="1"/>
  <c r="A76" i="14"/>
  <c r="I50" i="14"/>
  <c r="T97" i="1"/>
  <c r="W224" i="15" l="1"/>
  <c r="Q233" i="15"/>
  <c r="W224" i="20"/>
  <c r="Q233" i="20"/>
  <c r="Q155" i="20"/>
  <c r="Q156" i="20"/>
  <c r="O156" i="19"/>
  <c r="E78" i="19"/>
  <c r="Q234" i="20"/>
  <c r="Q154" i="19"/>
  <c r="Q104" i="19"/>
  <c r="Q234" i="15"/>
  <c r="Q129" i="19"/>
  <c r="Q130" i="19"/>
  <c r="Q51" i="19"/>
  <c r="Q52" i="19"/>
  <c r="Q181" i="19"/>
  <c r="Q182" i="19"/>
  <c r="W198" i="19"/>
  <c r="Q207" i="19"/>
  <c r="Q208" i="19"/>
  <c r="E77" i="19"/>
  <c r="Q224" i="19"/>
  <c r="Q146" i="19"/>
  <c r="Q155" i="19" s="1"/>
  <c r="Q68" i="19"/>
  <c r="Q142" i="19"/>
  <c r="V97" i="1"/>
  <c r="Q220" i="19"/>
  <c r="Q234" i="19" l="1"/>
  <c r="Q156" i="19"/>
  <c r="Q77" i="19"/>
  <c r="Q78" i="19"/>
  <c r="W224" i="19"/>
  <c r="Q233" i="19"/>
  <c r="T95" i="1"/>
  <c r="U231" i="13" l="1"/>
  <c r="S231" i="13"/>
  <c r="R231" i="13"/>
  <c r="U230" i="13"/>
  <c r="S230" i="13"/>
  <c r="R230" i="13"/>
  <c r="U229" i="13"/>
  <c r="S229" i="13"/>
  <c r="R229" i="13"/>
  <c r="U227" i="13"/>
  <c r="S227" i="13"/>
  <c r="R227" i="13"/>
  <c r="U226" i="13"/>
  <c r="S226" i="13"/>
  <c r="R226" i="13"/>
  <c r="U225" i="13"/>
  <c r="S225" i="13"/>
  <c r="R225" i="13"/>
  <c r="U223" i="13"/>
  <c r="S223" i="13"/>
  <c r="R223" i="13"/>
  <c r="U222" i="13"/>
  <c r="S222" i="13"/>
  <c r="R222" i="13"/>
  <c r="U221" i="13"/>
  <c r="S221" i="13"/>
  <c r="R221" i="13"/>
  <c r="U219" i="13"/>
  <c r="S219" i="13"/>
  <c r="R219" i="13"/>
  <c r="U218" i="13"/>
  <c r="S218" i="13"/>
  <c r="R218" i="13"/>
  <c r="U217" i="13"/>
  <c r="S217" i="13"/>
  <c r="R217" i="13"/>
  <c r="T205" i="13"/>
  <c r="T204" i="13"/>
  <c r="T203" i="13"/>
  <c r="W203" i="13"/>
  <c r="T201" i="13"/>
  <c r="W201" i="13"/>
  <c r="T200" i="13"/>
  <c r="W200" i="13"/>
  <c r="T199" i="13"/>
  <c r="T197" i="13"/>
  <c r="W197" i="13"/>
  <c r="T196" i="13"/>
  <c r="T195" i="13"/>
  <c r="U194" i="13"/>
  <c r="U208" i="13" s="1"/>
  <c r="S194" i="13"/>
  <c r="S208" i="13" s="1"/>
  <c r="R194" i="13"/>
  <c r="R208" i="13" s="1"/>
  <c r="V193" i="13"/>
  <c r="W193" i="13"/>
  <c r="V192" i="13"/>
  <c r="W192" i="13"/>
  <c r="V191" i="13"/>
  <c r="T179" i="13"/>
  <c r="W179" i="13"/>
  <c r="T178" i="13"/>
  <c r="W178" i="13"/>
  <c r="T177" i="13"/>
  <c r="W177" i="13"/>
  <c r="T175" i="13"/>
  <c r="W175" i="13"/>
  <c r="T174" i="13"/>
  <c r="W174" i="13"/>
  <c r="T173" i="13"/>
  <c r="T171" i="13"/>
  <c r="W171" i="13"/>
  <c r="T170" i="13"/>
  <c r="W170" i="13"/>
  <c r="T169" i="13"/>
  <c r="U168" i="13"/>
  <c r="U182" i="13" s="1"/>
  <c r="S168" i="13"/>
  <c r="S182" i="13" s="1"/>
  <c r="R168" i="13"/>
  <c r="R182" i="13" s="1"/>
  <c r="V167" i="13"/>
  <c r="W167" i="13"/>
  <c r="V166" i="13"/>
  <c r="W166" i="13"/>
  <c r="W165" i="13"/>
  <c r="A154" i="13"/>
  <c r="U153" i="13"/>
  <c r="U154" i="13" s="1"/>
  <c r="S153" i="13"/>
  <c r="S154" i="13" s="1"/>
  <c r="R153" i="13"/>
  <c r="U152" i="13"/>
  <c r="S152" i="13"/>
  <c r="R152" i="13"/>
  <c r="U151" i="13"/>
  <c r="S151" i="13"/>
  <c r="R151" i="13"/>
  <c r="U149" i="13"/>
  <c r="S149" i="13"/>
  <c r="R149" i="13"/>
  <c r="U148" i="13"/>
  <c r="S148" i="13"/>
  <c r="R148" i="13"/>
  <c r="U147" i="13"/>
  <c r="S147" i="13"/>
  <c r="R147" i="13"/>
  <c r="U145" i="13"/>
  <c r="S145" i="13"/>
  <c r="R145" i="13"/>
  <c r="U144" i="13"/>
  <c r="S144" i="13"/>
  <c r="R144" i="13"/>
  <c r="U143" i="13"/>
  <c r="S143" i="13"/>
  <c r="R143" i="13"/>
  <c r="U141" i="13"/>
  <c r="S141" i="13"/>
  <c r="R141" i="13"/>
  <c r="U140" i="13"/>
  <c r="S140" i="13"/>
  <c r="R140" i="13"/>
  <c r="U139" i="13"/>
  <c r="S139" i="13"/>
  <c r="R139" i="13"/>
  <c r="A128" i="13"/>
  <c r="T127" i="13"/>
  <c r="T128" i="13" s="1"/>
  <c r="T126" i="13"/>
  <c r="T125" i="13"/>
  <c r="T123" i="13"/>
  <c r="T122" i="13"/>
  <c r="T121" i="13"/>
  <c r="T119" i="13"/>
  <c r="T118" i="13"/>
  <c r="T117" i="13"/>
  <c r="U116" i="13"/>
  <c r="U130" i="13" s="1"/>
  <c r="S116" i="13"/>
  <c r="S130" i="13" s="1"/>
  <c r="R116" i="13"/>
  <c r="R130" i="13" s="1"/>
  <c r="V115" i="13"/>
  <c r="V114" i="13"/>
  <c r="V113" i="13"/>
  <c r="A102" i="13"/>
  <c r="T101" i="13"/>
  <c r="T100" i="13"/>
  <c r="T99" i="13"/>
  <c r="A98" i="13"/>
  <c r="T97" i="13"/>
  <c r="T96" i="13"/>
  <c r="T95" i="13"/>
  <c r="T93" i="13"/>
  <c r="T92" i="13"/>
  <c r="T91" i="13"/>
  <c r="U90" i="13"/>
  <c r="U104" i="13" s="1"/>
  <c r="S90" i="13"/>
  <c r="S104" i="13" s="1"/>
  <c r="R90" i="13"/>
  <c r="R104" i="13" s="1"/>
  <c r="V89" i="13"/>
  <c r="V88" i="13"/>
  <c r="S76" i="13"/>
  <c r="R76" i="13"/>
  <c r="G74" i="13"/>
  <c r="G73" i="13"/>
  <c r="G69" i="13"/>
  <c r="G72" i="13" s="1"/>
  <c r="F69" i="13"/>
  <c r="F72" i="13" s="1"/>
  <c r="G67" i="13"/>
  <c r="F67" i="13"/>
  <c r="G66" i="13"/>
  <c r="F66" i="13"/>
  <c r="G65" i="13"/>
  <c r="F65" i="13"/>
  <c r="U63" i="13"/>
  <c r="S63" i="13"/>
  <c r="R63" i="13"/>
  <c r="G63" i="13"/>
  <c r="F63" i="13"/>
  <c r="U62" i="13"/>
  <c r="S62" i="13"/>
  <c r="R62" i="13"/>
  <c r="G62" i="13"/>
  <c r="F62" i="13"/>
  <c r="U61" i="13"/>
  <c r="S61" i="13"/>
  <c r="R61" i="13"/>
  <c r="G61" i="13"/>
  <c r="F61" i="13"/>
  <c r="T49" i="13"/>
  <c r="A49" i="13"/>
  <c r="T48" i="13"/>
  <c r="A48" i="13"/>
  <c r="T47" i="13"/>
  <c r="A47" i="13"/>
  <c r="T45" i="13"/>
  <c r="H45" i="13"/>
  <c r="A45" i="13"/>
  <c r="T44" i="13"/>
  <c r="H44" i="13"/>
  <c r="A44" i="13"/>
  <c r="T43" i="13"/>
  <c r="H43" i="13"/>
  <c r="A43" i="13"/>
  <c r="T41" i="13"/>
  <c r="H41" i="13"/>
  <c r="A41" i="13"/>
  <c r="T40" i="13"/>
  <c r="H40" i="13"/>
  <c r="A40" i="13"/>
  <c r="T39" i="13"/>
  <c r="H39" i="13"/>
  <c r="A39" i="13"/>
  <c r="U38" i="13"/>
  <c r="U52" i="13" s="1"/>
  <c r="S38" i="13"/>
  <c r="S52" i="13" s="1"/>
  <c r="R38" i="13"/>
  <c r="R52" i="13" s="1"/>
  <c r="G38" i="13"/>
  <c r="G52" i="13" s="1"/>
  <c r="F38" i="13"/>
  <c r="F52" i="13" s="1"/>
  <c r="A37" i="13"/>
  <c r="V36" i="13"/>
  <c r="A36" i="13"/>
  <c r="V35" i="13"/>
  <c r="H35" i="13"/>
  <c r="A35" i="13"/>
  <c r="T23" i="13"/>
  <c r="A23" i="13"/>
  <c r="T22" i="13"/>
  <c r="A22" i="13"/>
  <c r="T21" i="13"/>
  <c r="A21" i="13"/>
  <c r="T19" i="13"/>
  <c r="H19" i="13"/>
  <c r="A19" i="13"/>
  <c r="T18" i="13"/>
  <c r="H18" i="13"/>
  <c r="A18" i="13"/>
  <c r="T17" i="13"/>
  <c r="H17" i="13"/>
  <c r="A17" i="13"/>
  <c r="T15" i="13"/>
  <c r="H15" i="13"/>
  <c r="A15" i="13"/>
  <c r="T14" i="13"/>
  <c r="H14" i="13"/>
  <c r="A14" i="13"/>
  <c r="T13" i="13"/>
  <c r="H13" i="13"/>
  <c r="A13" i="13"/>
  <c r="U12" i="13"/>
  <c r="U26" i="13" s="1"/>
  <c r="S12" i="13"/>
  <c r="S26" i="13" s="1"/>
  <c r="R12" i="13"/>
  <c r="R26" i="13" s="1"/>
  <c r="G12" i="13"/>
  <c r="G26" i="13" s="1"/>
  <c r="F12" i="13"/>
  <c r="F26" i="13" s="1"/>
  <c r="V11" i="13"/>
  <c r="H11" i="13"/>
  <c r="A11" i="13"/>
  <c r="V10" i="13"/>
  <c r="H10" i="13"/>
  <c r="A10" i="13"/>
  <c r="H9" i="13"/>
  <c r="A9" i="13"/>
  <c r="T180" i="13" l="1"/>
  <c r="T50" i="13"/>
  <c r="R232" i="13"/>
  <c r="T24" i="13"/>
  <c r="S232" i="13"/>
  <c r="R154" i="13"/>
  <c r="T206" i="13"/>
  <c r="U232" i="13"/>
  <c r="U234" i="13"/>
  <c r="T207" i="13"/>
  <c r="T208" i="13"/>
  <c r="U155" i="13"/>
  <c r="T102" i="13"/>
  <c r="R156" i="13"/>
  <c r="T202" i="13"/>
  <c r="U228" i="13"/>
  <c r="S228" i="13"/>
  <c r="T176" i="13"/>
  <c r="R228" i="13"/>
  <c r="T124" i="13"/>
  <c r="U150" i="13"/>
  <c r="S150" i="13"/>
  <c r="T98" i="13"/>
  <c r="R150" i="13"/>
  <c r="U72" i="13"/>
  <c r="H46" i="13"/>
  <c r="I46" i="13" s="1"/>
  <c r="A72" i="13"/>
  <c r="T46" i="13"/>
  <c r="H20" i="13"/>
  <c r="V17" i="13"/>
  <c r="T20" i="13"/>
  <c r="R72" i="13"/>
  <c r="S72" i="13"/>
  <c r="V200" i="13"/>
  <c r="V174" i="13"/>
  <c r="V197" i="13"/>
  <c r="T198" i="13"/>
  <c r="U224" i="13"/>
  <c r="U233" i="13" s="1"/>
  <c r="S224" i="13"/>
  <c r="S233" i="13" s="1"/>
  <c r="V171" i="13"/>
  <c r="T172" i="13"/>
  <c r="T181" i="13" s="1"/>
  <c r="R224" i="13"/>
  <c r="R234" i="13" s="1"/>
  <c r="T120" i="13"/>
  <c r="T129" i="13" s="1"/>
  <c r="U146" i="13"/>
  <c r="S146" i="13"/>
  <c r="S155" i="13" s="1"/>
  <c r="R146" i="13"/>
  <c r="R155" i="13" s="1"/>
  <c r="T94" i="13"/>
  <c r="T42" i="13"/>
  <c r="T51" i="13" s="1"/>
  <c r="U68" i="13"/>
  <c r="S68" i="13"/>
  <c r="V15" i="13"/>
  <c r="T16" i="13"/>
  <c r="T25" i="13" s="1"/>
  <c r="R68" i="13"/>
  <c r="H42" i="13"/>
  <c r="H51" i="13" s="1"/>
  <c r="F68" i="13"/>
  <c r="F77" i="13" s="1"/>
  <c r="G68" i="13"/>
  <c r="G77" i="13" s="1"/>
  <c r="H16" i="13"/>
  <c r="V196" i="13"/>
  <c r="V170" i="13"/>
  <c r="V40" i="13"/>
  <c r="W40" i="13" s="1"/>
  <c r="V14" i="13"/>
  <c r="V93" i="13"/>
  <c r="H70" i="13"/>
  <c r="U220" i="13"/>
  <c r="U142" i="13"/>
  <c r="U156" i="13" s="1"/>
  <c r="H71" i="13"/>
  <c r="V205" i="13"/>
  <c r="V206" i="13" s="1"/>
  <c r="V179" i="13"/>
  <c r="V127" i="13"/>
  <c r="V101" i="13"/>
  <c r="V49" i="13"/>
  <c r="V23" i="13"/>
  <c r="V204" i="13"/>
  <c r="V178" i="13"/>
  <c r="V100" i="13"/>
  <c r="V48" i="13"/>
  <c r="V22" i="13"/>
  <c r="V177" i="13"/>
  <c r="V99" i="13"/>
  <c r="V201" i="13"/>
  <c r="V175" i="13"/>
  <c r="V97" i="13"/>
  <c r="V45" i="13"/>
  <c r="W45" i="13" s="1"/>
  <c r="V19" i="13"/>
  <c r="W19" i="13" s="1"/>
  <c r="V44" i="13"/>
  <c r="V18" i="13"/>
  <c r="V37" i="13"/>
  <c r="V41" i="13"/>
  <c r="V199" i="13"/>
  <c r="V173" i="13"/>
  <c r="V95" i="13"/>
  <c r="V195" i="13"/>
  <c r="A61" i="13"/>
  <c r="V117" i="13"/>
  <c r="V91" i="13"/>
  <c r="T168" i="13"/>
  <c r="T182" i="13" s="1"/>
  <c r="T151" i="13"/>
  <c r="T219" i="13"/>
  <c r="V219" i="13" s="1"/>
  <c r="W115" i="13"/>
  <c r="G64" i="13"/>
  <c r="G78" i="13" s="1"/>
  <c r="I39" i="13"/>
  <c r="A69" i="13"/>
  <c r="A73" i="13"/>
  <c r="T76" i="13"/>
  <c r="H67" i="13"/>
  <c r="I48" i="13"/>
  <c r="A67" i="13"/>
  <c r="A75" i="13"/>
  <c r="T225" i="13"/>
  <c r="T229" i="13"/>
  <c r="T230" i="13"/>
  <c r="A70" i="13"/>
  <c r="W231" i="13"/>
  <c r="H73" i="13"/>
  <c r="T153" i="13"/>
  <c r="T154" i="13" s="1"/>
  <c r="T223" i="13"/>
  <c r="H61" i="13"/>
  <c r="H66" i="13"/>
  <c r="A24" i="13"/>
  <c r="A62" i="13"/>
  <c r="T62" i="13"/>
  <c r="V62" i="13" s="1"/>
  <c r="T144" i="13"/>
  <c r="W217" i="13"/>
  <c r="W218" i="13"/>
  <c r="W223" i="13"/>
  <c r="A63" i="13"/>
  <c r="W88" i="13"/>
  <c r="I41" i="13"/>
  <c r="T141" i="13"/>
  <c r="T143" i="13"/>
  <c r="S220" i="13"/>
  <c r="S234" i="13" s="1"/>
  <c r="H65" i="13"/>
  <c r="V13" i="13"/>
  <c r="I40" i="13"/>
  <c r="S64" i="13"/>
  <c r="T12" i="13"/>
  <c r="T26" i="13" s="1"/>
  <c r="T149" i="13"/>
  <c r="V165" i="13"/>
  <c r="V168" i="13" s="1"/>
  <c r="H74" i="13"/>
  <c r="I43" i="13"/>
  <c r="I49" i="13"/>
  <c r="W114" i="13"/>
  <c r="W226" i="13"/>
  <c r="W227" i="13"/>
  <c r="W205" i="13"/>
  <c r="V9" i="13"/>
  <c r="I21" i="13"/>
  <c r="V118" i="13"/>
  <c r="A20" i="13"/>
  <c r="T38" i="13"/>
  <c r="T52" i="13" s="1"/>
  <c r="V43" i="13"/>
  <c r="V126" i="13"/>
  <c r="T231" i="13"/>
  <c r="W11" i="13"/>
  <c r="V116" i="13"/>
  <c r="V21" i="13"/>
  <c r="V121" i="13"/>
  <c r="V169" i="13"/>
  <c r="W180" i="13"/>
  <c r="H62" i="13"/>
  <c r="I37" i="13"/>
  <c r="V39" i="13"/>
  <c r="T61" i="13"/>
  <c r="V61" i="13" s="1"/>
  <c r="A74" i="13"/>
  <c r="T140" i="13"/>
  <c r="T152" i="13"/>
  <c r="T222" i="13"/>
  <c r="T227" i="13"/>
  <c r="H12" i="13"/>
  <c r="A12" i="13"/>
  <c r="I14" i="13"/>
  <c r="W35" i="13"/>
  <c r="V122" i="13"/>
  <c r="I9" i="13"/>
  <c r="H69" i="13"/>
  <c r="I10" i="13"/>
  <c r="I18" i="13"/>
  <c r="I22" i="13"/>
  <c r="W36" i="13"/>
  <c r="I19" i="13"/>
  <c r="H38" i="13"/>
  <c r="A38" i="13"/>
  <c r="V47" i="13"/>
  <c r="I17" i="13"/>
  <c r="I23" i="13"/>
  <c r="W10" i="13"/>
  <c r="I13" i="13"/>
  <c r="I15" i="13"/>
  <c r="H63" i="13"/>
  <c r="I36" i="13"/>
  <c r="I45" i="13"/>
  <c r="F64" i="13"/>
  <c r="T90" i="13"/>
  <c r="V87" i="13"/>
  <c r="I47" i="13"/>
  <c r="R64" i="13"/>
  <c r="W89" i="13"/>
  <c r="T147" i="13"/>
  <c r="I11" i="13"/>
  <c r="I35" i="13"/>
  <c r="I44" i="13"/>
  <c r="U64" i="13"/>
  <c r="V96" i="13"/>
  <c r="S142" i="13"/>
  <c r="S156" i="13" s="1"/>
  <c r="T139" i="13"/>
  <c r="V92" i="13"/>
  <c r="V123" i="13"/>
  <c r="V125" i="13"/>
  <c r="W196" i="13"/>
  <c r="V203" i="13"/>
  <c r="T217" i="13"/>
  <c r="R220" i="13"/>
  <c r="T63" i="13"/>
  <c r="A66" i="13"/>
  <c r="A71" i="13"/>
  <c r="R142" i="13"/>
  <c r="T148" i="13"/>
  <c r="T194" i="13"/>
  <c r="V119" i="13"/>
  <c r="A65" i="13"/>
  <c r="T116" i="13"/>
  <c r="T130" i="13" s="1"/>
  <c r="W219" i="13"/>
  <c r="W222" i="13"/>
  <c r="V194" i="13"/>
  <c r="T145" i="13"/>
  <c r="T221" i="13"/>
  <c r="T226" i="13"/>
  <c r="T218" i="13"/>
  <c r="V218" i="13" s="1"/>
  <c r="W230" i="13"/>
  <c r="H52" i="13" l="1"/>
  <c r="H26" i="13"/>
  <c r="R233" i="13"/>
  <c r="V102" i="13"/>
  <c r="T232" i="13"/>
  <c r="H25" i="13"/>
  <c r="F78" i="13"/>
  <c r="V180" i="13"/>
  <c r="S77" i="13"/>
  <c r="R78" i="13"/>
  <c r="U77" i="13"/>
  <c r="U78" i="13"/>
  <c r="S78" i="13"/>
  <c r="R77" i="13"/>
  <c r="W127" i="13"/>
  <c r="V128" i="13"/>
  <c r="T155" i="13"/>
  <c r="T156" i="13"/>
  <c r="T103" i="13"/>
  <c r="T104" i="13"/>
  <c r="W23" i="13"/>
  <c r="V24" i="13"/>
  <c r="T77" i="13"/>
  <c r="W49" i="13"/>
  <c r="V50" i="13"/>
  <c r="W126" i="13"/>
  <c r="W100" i="13"/>
  <c r="W48" i="13"/>
  <c r="W22" i="13"/>
  <c r="W21" i="13"/>
  <c r="V202" i="13"/>
  <c r="T228" i="13"/>
  <c r="V176" i="13"/>
  <c r="V124" i="13"/>
  <c r="W124" i="13" s="1"/>
  <c r="V98" i="13"/>
  <c r="T150" i="13"/>
  <c r="H72" i="13"/>
  <c r="I72" i="13" s="1"/>
  <c r="V46" i="13"/>
  <c r="W46" i="13" s="1"/>
  <c r="V20" i="13"/>
  <c r="V69" i="13"/>
  <c r="T72" i="13"/>
  <c r="W122" i="13"/>
  <c r="W44" i="13"/>
  <c r="W18" i="13"/>
  <c r="V38" i="13"/>
  <c r="I16" i="13"/>
  <c r="A68" i="13"/>
  <c r="V198" i="13"/>
  <c r="V208" i="13" s="1"/>
  <c r="V223" i="13"/>
  <c r="T224" i="13"/>
  <c r="T233" i="13" s="1"/>
  <c r="V172" i="13"/>
  <c r="V182" i="13" s="1"/>
  <c r="W119" i="13"/>
  <c r="V120" i="13"/>
  <c r="W120" i="13" s="1"/>
  <c r="T146" i="13"/>
  <c r="V94" i="13"/>
  <c r="V103" i="13" s="1"/>
  <c r="V42" i="13"/>
  <c r="T68" i="13"/>
  <c r="W15" i="13"/>
  <c r="V16" i="13"/>
  <c r="I42" i="13"/>
  <c r="H68" i="13"/>
  <c r="H77" i="13" s="1"/>
  <c r="V222" i="13"/>
  <c r="W118" i="13"/>
  <c r="V66" i="13"/>
  <c r="W66" i="13" s="1"/>
  <c r="W14" i="13"/>
  <c r="V141" i="13"/>
  <c r="W141" i="13" s="1"/>
  <c r="V140" i="13"/>
  <c r="W140" i="13" s="1"/>
  <c r="V144" i="13"/>
  <c r="A52" i="13"/>
  <c r="V90" i="13"/>
  <c r="V104" i="13" s="1"/>
  <c r="I52" i="13"/>
  <c r="V12" i="13"/>
  <c r="W101" i="13"/>
  <c r="W50" i="13"/>
  <c r="W24" i="13"/>
  <c r="V231" i="13"/>
  <c r="V232" i="13" s="1"/>
  <c r="V75" i="13"/>
  <c r="I76" i="13"/>
  <c r="V230" i="13"/>
  <c r="V74" i="13"/>
  <c r="V229" i="13"/>
  <c r="V151" i="13"/>
  <c r="W95" i="13"/>
  <c r="W199" i="13"/>
  <c r="V227" i="13"/>
  <c r="W97" i="13"/>
  <c r="V149" i="13"/>
  <c r="V70" i="13"/>
  <c r="W37" i="13"/>
  <c r="V67" i="13"/>
  <c r="W41" i="13"/>
  <c r="V225" i="13"/>
  <c r="W121" i="13"/>
  <c r="W195" i="13"/>
  <c r="W169" i="13"/>
  <c r="V143" i="13"/>
  <c r="I61" i="13"/>
  <c r="W91" i="13"/>
  <c r="I66" i="13"/>
  <c r="I24" i="13"/>
  <c r="V65" i="13"/>
  <c r="I65" i="13"/>
  <c r="I67" i="13"/>
  <c r="I75" i="13"/>
  <c r="W39" i="13"/>
  <c r="V153" i="13"/>
  <c r="V152" i="13"/>
  <c r="W96" i="13"/>
  <c r="I70" i="13"/>
  <c r="W13" i="13"/>
  <c r="V71" i="13"/>
  <c r="I74" i="13"/>
  <c r="W43" i="13"/>
  <c r="I62" i="13"/>
  <c r="I20" i="13"/>
  <c r="W117" i="13"/>
  <c r="V63" i="13"/>
  <c r="T64" i="13"/>
  <c r="V139" i="13"/>
  <c r="T142" i="13"/>
  <c r="V147" i="13"/>
  <c r="A64" i="13"/>
  <c r="W9" i="13"/>
  <c r="H64" i="13"/>
  <c r="H78" i="13" s="1"/>
  <c r="W113" i="13"/>
  <c r="T220" i="13"/>
  <c r="V217" i="13"/>
  <c r="V220" i="13" s="1"/>
  <c r="I63" i="13"/>
  <c r="A26" i="13"/>
  <c r="V148" i="13"/>
  <c r="W168" i="13"/>
  <c r="W92" i="13"/>
  <c r="W62" i="13"/>
  <c r="I69" i="13"/>
  <c r="W93" i="13"/>
  <c r="I71" i="13"/>
  <c r="W125" i="13"/>
  <c r="V221" i="13"/>
  <c r="W191" i="13"/>
  <c r="V145" i="13"/>
  <c r="W176" i="13"/>
  <c r="W173" i="13"/>
  <c r="W123" i="13"/>
  <c r="I38" i="13"/>
  <c r="V73" i="13"/>
  <c r="I12" i="13"/>
  <c r="W17" i="13"/>
  <c r="W99" i="13"/>
  <c r="V226" i="13"/>
  <c r="W204" i="13"/>
  <c r="W206" i="13"/>
  <c r="W47" i="13"/>
  <c r="I73" i="13"/>
  <c r="W87" i="13"/>
  <c r="V181" i="13" l="1"/>
  <c r="V154" i="13"/>
  <c r="T234" i="13"/>
  <c r="V207" i="13"/>
  <c r="T78" i="13"/>
  <c r="V76" i="13"/>
  <c r="V129" i="13"/>
  <c r="V130" i="13"/>
  <c r="V156" i="13"/>
  <c r="V25" i="13"/>
  <c r="V26" i="13"/>
  <c r="V51" i="13"/>
  <c r="V52" i="13"/>
  <c r="W74" i="13"/>
  <c r="V228" i="13"/>
  <c r="V150" i="13"/>
  <c r="W150" i="13" s="1"/>
  <c r="V72" i="13"/>
  <c r="W72" i="13" s="1"/>
  <c r="W70" i="13"/>
  <c r="V224" i="13"/>
  <c r="V233" i="13" s="1"/>
  <c r="V146" i="13"/>
  <c r="W146" i="13" s="1"/>
  <c r="W42" i="13"/>
  <c r="W16" i="13"/>
  <c r="V68" i="13"/>
  <c r="I68" i="13"/>
  <c r="W144" i="13"/>
  <c r="V142" i="13"/>
  <c r="W128" i="13"/>
  <c r="I51" i="13"/>
  <c r="A78" i="13"/>
  <c r="W75" i="13"/>
  <c r="I78" i="13"/>
  <c r="W102" i="13"/>
  <c r="W225" i="13"/>
  <c r="W149" i="13"/>
  <c r="W71" i="13"/>
  <c r="W221" i="13"/>
  <c r="W67" i="13"/>
  <c r="V64" i="13"/>
  <c r="W90" i="13"/>
  <c r="W172" i="13"/>
  <c r="W147" i="13"/>
  <c r="I25" i="13"/>
  <c r="W153" i="13"/>
  <c r="W148" i="13"/>
  <c r="I26" i="13"/>
  <c r="W63" i="13"/>
  <c r="W145" i="13"/>
  <c r="W152" i="13"/>
  <c r="W98" i="13"/>
  <c r="W207" i="13"/>
  <c r="W208" i="13"/>
  <c r="W194" i="13"/>
  <c r="W38" i="13"/>
  <c r="I64" i="13"/>
  <c r="W143" i="13"/>
  <c r="W12" i="13"/>
  <c r="W20" i="13"/>
  <c r="W151" i="13"/>
  <c r="W94" i="13"/>
  <c r="W73" i="13"/>
  <c r="W139" i="13"/>
  <c r="W220" i="13"/>
  <c r="W69" i="13"/>
  <c r="W116" i="13"/>
  <c r="W229" i="13"/>
  <c r="W232" i="13"/>
  <c r="W61" i="13"/>
  <c r="W65" i="13"/>
  <c r="W182" i="13"/>
  <c r="W181" i="13"/>
  <c r="V155" i="13" l="1"/>
  <c r="V234" i="13"/>
  <c r="V78" i="13"/>
  <c r="V77" i="13"/>
  <c r="W68" i="13"/>
  <c r="W25" i="13"/>
  <c r="W51" i="13"/>
  <c r="W52" i="13"/>
  <c r="W77" i="13"/>
  <c r="W76" i="13"/>
  <c r="I77" i="13"/>
  <c r="W26" i="13"/>
  <c r="W103" i="13"/>
  <c r="W154" i="13"/>
  <c r="W130" i="13"/>
  <c r="W234" i="13"/>
  <c r="W104" i="13"/>
  <c r="W233" i="13"/>
  <c r="W142" i="13"/>
  <c r="W129" i="13"/>
  <c r="W64" i="13"/>
  <c r="W78" i="13" l="1"/>
  <c r="W155" i="13"/>
  <c r="W156" i="13"/>
  <c r="S194" i="14" l="1"/>
  <c r="S208" i="14" s="1"/>
  <c r="F38" i="14"/>
  <c r="F52" i="14" s="1"/>
  <c r="R139" i="14"/>
  <c r="S139" i="14"/>
  <c r="R140" i="14"/>
  <c r="S140" i="14"/>
  <c r="T49" i="1" l="1"/>
  <c r="T48" i="1"/>
  <c r="T47" i="1"/>
  <c r="T23" i="1"/>
  <c r="T22" i="1"/>
  <c r="T21" i="1"/>
  <c r="T24" i="1" l="1"/>
  <c r="T50" i="1"/>
  <c r="V48" i="1"/>
  <c r="V22" i="1"/>
  <c r="V49" i="1"/>
  <c r="V23" i="1"/>
  <c r="V47" i="1"/>
  <c r="V21" i="1"/>
  <c r="T127" i="14"/>
  <c r="T126" i="14"/>
  <c r="T127" i="15"/>
  <c r="T126" i="15"/>
  <c r="T127" i="16"/>
  <c r="T126" i="16"/>
  <c r="T127" i="17"/>
  <c r="T126" i="17"/>
  <c r="T127" i="1"/>
  <c r="T126" i="1"/>
  <c r="T125" i="14"/>
  <c r="T125" i="15"/>
  <c r="T125" i="16"/>
  <c r="T125" i="17"/>
  <c r="T125" i="1"/>
  <c r="T101" i="14"/>
  <c r="T100" i="14"/>
  <c r="T101" i="15"/>
  <c r="T100" i="15"/>
  <c r="T101" i="16"/>
  <c r="T100" i="16"/>
  <c r="T101" i="17"/>
  <c r="T100" i="17"/>
  <c r="T101" i="1"/>
  <c r="T102" i="1" s="1"/>
  <c r="T100" i="1"/>
  <c r="T99" i="14"/>
  <c r="T99" i="15"/>
  <c r="T99" i="16"/>
  <c r="T99" i="17"/>
  <c r="T99" i="1"/>
  <c r="T49" i="14"/>
  <c r="T48" i="14"/>
  <c r="T49" i="15"/>
  <c r="T48" i="15"/>
  <c r="T49" i="16"/>
  <c r="T48" i="16"/>
  <c r="T49" i="17"/>
  <c r="T48" i="17"/>
  <c r="T47" i="14"/>
  <c r="T47" i="15"/>
  <c r="T47" i="16"/>
  <c r="T47" i="17"/>
  <c r="V24" i="1" l="1"/>
  <c r="V50" i="1"/>
  <c r="T102" i="15"/>
  <c r="T128" i="15"/>
  <c r="T50" i="15"/>
  <c r="T128" i="17"/>
  <c r="T102" i="17"/>
  <c r="T50" i="16"/>
  <c r="T128" i="1"/>
  <c r="T102" i="16"/>
  <c r="T128" i="16"/>
  <c r="T50" i="17"/>
  <c r="T50" i="14"/>
  <c r="T102" i="14"/>
  <c r="T128" i="14"/>
  <c r="W50" i="1"/>
  <c r="I25" i="17" l="1"/>
  <c r="T205" i="17"/>
  <c r="T204" i="17"/>
  <c r="T203" i="17"/>
  <c r="T178" i="17"/>
  <c r="T177" i="17"/>
  <c r="T180" i="17" s="1"/>
  <c r="T22" i="17"/>
  <c r="T21" i="17"/>
  <c r="T24" i="17" s="1"/>
  <c r="T205" i="16"/>
  <c r="T204" i="16"/>
  <c r="T203" i="16"/>
  <c r="T179" i="16"/>
  <c r="T178" i="16"/>
  <c r="T177" i="16"/>
  <c r="V101" i="16"/>
  <c r="V100" i="16"/>
  <c r="V99" i="16"/>
  <c r="T97" i="16"/>
  <c r="T96" i="16"/>
  <c r="T95" i="16"/>
  <c r="T23" i="16"/>
  <c r="T22" i="16"/>
  <c r="T21" i="16"/>
  <c r="T204" i="15"/>
  <c r="T203" i="15"/>
  <c r="T206" i="15" s="1"/>
  <c r="T179" i="15"/>
  <c r="T178" i="15"/>
  <c r="T177" i="15"/>
  <c r="V102" i="16" l="1"/>
  <c r="T24" i="16"/>
  <c r="T180" i="16"/>
  <c r="T206" i="16"/>
  <c r="T206" i="17"/>
  <c r="T180" i="15"/>
  <c r="T98" i="16"/>
  <c r="V96" i="16"/>
  <c r="V178" i="15"/>
  <c r="V179" i="15"/>
  <c r="V177" i="15"/>
  <c r="V97" i="16"/>
  <c r="W181" i="15"/>
  <c r="W181" i="16"/>
  <c r="W207" i="16"/>
  <c r="W207" i="1"/>
  <c r="V95" i="16"/>
  <c r="W207" i="15"/>
  <c r="W207" i="14"/>
  <c r="W207" i="17"/>
  <c r="W181" i="17"/>
  <c r="W103" i="15"/>
  <c r="W103" i="17"/>
  <c r="W25" i="17"/>
  <c r="W181" i="14"/>
  <c r="V180" i="15" l="1"/>
  <c r="V98" i="16"/>
  <c r="W233" i="16"/>
  <c r="W207" i="20"/>
  <c r="W233" i="15"/>
  <c r="W233" i="17"/>
  <c r="F38" i="15"/>
  <c r="F52" i="15" s="1"/>
  <c r="G38" i="15"/>
  <c r="G52" i="15" s="1"/>
  <c r="W233" i="14" l="1"/>
  <c r="W207" i="19"/>
  <c r="T205" i="14"/>
  <c r="T204" i="14"/>
  <c r="T203" i="14"/>
  <c r="T179" i="14"/>
  <c r="T178" i="14"/>
  <c r="T177" i="14"/>
  <c r="T23" i="14"/>
  <c r="T22" i="14"/>
  <c r="T21" i="14"/>
  <c r="T205" i="1"/>
  <c r="T204" i="1"/>
  <c r="T203" i="1"/>
  <c r="T206" i="1" l="1"/>
  <c r="T24" i="14"/>
  <c r="T206" i="14"/>
  <c r="T180" i="14"/>
  <c r="A52" i="15"/>
  <c r="U96" i="19" l="1"/>
  <c r="U44" i="19"/>
  <c r="U18" i="19"/>
  <c r="U200" i="20"/>
  <c r="S200" i="20"/>
  <c r="R200" i="20"/>
  <c r="U174" i="20"/>
  <c r="S174" i="20"/>
  <c r="R174" i="20"/>
  <c r="U122" i="20"/>
  <c r="S122" i="20"/>
  <c r="R122" i="20"/>
  <c r="S96" i="20"/>
  <c r="R96" i="20"/>
  <c r="U44" i="20"/>
  <c r="S44" i="20"/>
  <c r="R44" i="20"/>
  <c r="U18" i="20"/>
  <c r="S18" i="20"/>
  <c r="R18" i="20"/>
  <c r="G44" i="20"/>
  <c r="F44" i="20"/>
  <c r="G18" i="20"/>
  <c r="F18" i="20"/>
  <c r="U200" i="19" l="1"/>
  <c r="S200" i="19"/>
  <c r="R200" i="19"/>
  <c r="U174" i="19"/>
  <c r="S174" i="19"/>
  <c r="R174" i="19"/>
  <c r="S122" i="19"/>
  <c r="R122" i="19"/>
  <c r="S96" i="19"/>
  <c r="F70" i="20"/>
  <c r="G70" i="20"/>
  <c r="U122" i="19"/>
  <c r="R44" i="19"/>
  <c r="S44" i="19"/>
  <c r="G18" i="19"/>
  <c r="F18" i="19"/>
  <c r="R18" i="19"/>
  <c r="R96" i="19"/>
  <c r="S18" i="19"/>
  <c r="F44" i="19"/>
  <c r="G44" i="19"/>
  <c r="F70" i="19" l="1"/>
  <c r="G70" i="19"/>
  <c r="V193" i="17"/>
  <c r="V192" i="17"/>
  <c r="V191" i="17"/>
  <c r="V167" i="17"/>
  <c r="V166" i="17"/>
  <c r="V165" i="17"/>
  <c r="V115" i="17"/>
  <c r="V114" i="17"/>
  <c r="V113" i="17"/>
  <c r="V89" i="17"/>
  <c r="V88" i="17"/>
  <c r="V87" i="17"/>
  <c r="V36" i="17"/>
  <c r="V35" i="17"/>
  <c r="V11" i="17"/>
  <c r="V9" i="17"/>
  <c r="V37" i="16"/>
  <c r="V36" i="16"/>
  <c r="V35" i="16"/>
  <c r="V11" i="16"/>
  <c r="V9" i="16"/>
  <c r="V37" i="17" l="1"/>
  <c r="V10" i="17"/>
  <c r="V10" i="16"/>
  <c r="V36" i="15"/>
  <c r="V35" i="15"/>
  <c r="V11" i="15"/>
  <c r="V9" i="15"/>
  <c r="V36" i="14"/>
  <c r="V35" i="14"/>
  <c r="V11" i="14"/>
  <c r="V9" i="14"/>
  <c r="V37" i="14" l="1"/>
  <c r="V37" i="15"/>
  <c r="V10" i="14"/>
  <c r="V10" i="15"/>
  <c r="S75" i="14"/>
  <c r="R75" i="14"/>
  <c r="S74" i="14"/>
  <c r="R74" i="14"/>
  <c r="S73" i="14"/>
  <c r="R73" i="14"/>
  <c r="S71" i="14"/>
  <c r="R71" i="14"/>
  <c r="S70" i="14"/>
  <c r="R70" i="14"/>
  <c r="S69" i="14"/>
  <c r="R69" i="14"/>
  <c r="S67" i="14"/>
  <c r="S66" i="14"/>
  <c r="S65" i="14"/>
  <c r="S63" i="14"/>
  <c r="S62" i="14"/>
  <c r="S61" i="14"/>
  <c r="R76" i="14" l="1"/>
  <c r="S76" i="14"/>
  <c r="R72" i="14"/>
  <c r="S72" i="14"/>
  <c r="S68" i="14"/>
  <c r="S77" i="14" s="1"/>
  <c r="U12" i="14" l="1"/>
  <c r="U26" i="14" s="1"/>
  <c r="S12" i="14"/>
  <c r="S26" i="14" s="1"/>
  <c r="W234" i="14" l="1"/>
  <c r="W234" i="15"/>
  <c r="W232" i="14"/>
  <c r="W232" i="15"/>
  <c r="W232" i="17"/>
  <c r="A154" i="1"/>
  <c r="A154" i="14"/>
  <c r="A154" i="15"/>
  <c r="A154" i="17"/>
  <c r="A154" i="19"/>
  <c r="A154" i="20"/>
  <c r="A128" i="1"/>
  <c r="A128" i="14"/>
  <c r="A128" i="15"/>
  <c r="A128" i="17"/>
  <c r="A128" i="19"/>
  <c r="A128" i="20"/>
  <c r="A102" i="1" l="1"/>
  <c r="A102" i="14"/>
  <c r="A102" i="15"/>
  <c r="A102" i="17"/>
  <c r="A102" i="19"/>
  <c r="A102" i="20"/>
  <c r="A24" i="14" l="1"/>
  <c r="A24" i="15"/>
  <c r="A24" i="1"/>
  <c r="A24" i="17"/>
  <c r="T201" i="1"/>
  <c r="T200" i="1"/>
  <c r="T199" i="1"/>
  <c r="T197" i="1"/>
  <c r="T196" i="1"/>
  <c r="T201" i="14"/>
  <c r="T200" i="14"/>
  <c r="T199" i="14"/>
  <c r="T197" i="14"/>
  <c r="T196" i="14"/>
  <c r="T201" i="15"/>
  <c r="T200" i="15"/>
  <c r="T199" i="15"/>
  <c r="T197" i="15"/>
  <c r="T196" i="15"/>
  <c r="T201" i="16"/>
  <c r="T200" i="16"/>
  <c r="T199" i="16"/>
  <c r="T197" i="16"/>
  <c r="T196" i="16"/>
  <c r="T201" i="17"/>
  <c r="T200" i="17"/>
  <c r="T199" i="17"/>
  <c r="T197" i="17"/>
  <c r="T196" i="17"/>
  <c r="T195" i="1"/>
  <c r="T195" i="14"/>
  <c r="T195" i="15"/>
  <c r="T195" i="16"/>
  <c r="T195" i="17"/>
  <c r="T179" i="1"/>
  <c r="T178" i="1"/>
  <c r="T177" i="1"/>
  <c r="T175" i="1"/>
  <c r="T174" i="1"/>
  <c r="T173" i="1"/>
  <c r="T171" i="1"/>
  <c r="T170" i="1"/>
  <c r="T175" i="14"/>
  <c r="T174" i="14"/>
  <c r="T173" i="14"/>
  <c r="T171" i="14"/>
  <c r="T170" i="14"/>
  <c r="T175" i="15"/>
  <c r="T174" i="15"/>
  <c r="T173" i="15"/>
  <c r="T171" i="15"/>
  <c r="T170" i="15"/>
  <c r="T175" i="16"/>
  <c r="T174" i="16"/>
  <c r="T173" i="16"/>
  <c r="T171" i="16"/>
  <c r="T170" i="16"/>
  <c r="T175" i="17"/>
  <c r="T174" i="17"/>
  <c r="T173" i="17"/>
  <c r="T171" i="17"/>
  <c r="T170" i="17"/>
  <c r="T169" i="1"/>
  <c r="T169" i="14"/>
  <c r="T169" i="15"/>
  <c r="T169" i="16"/>
  <c r="T169" i="17"/>
  <c r="T93" i="1"/>
  <c r="T92" i="1"/>
  <c r="T93" i="14"/>
  <c r="T92" i="14"/>
  <c r="T93" i="15"/>
  <c r="T92" i="15"/>
  <c r="T93" i="16"/>
  <c r="T92" i="16"/>
  <c r="T93" i="17"/>
  <c r="T92" i="17"/>
  <c r="T91" i="1"/>
  <c r="T91" i="14"/>
  <c r="T91" i="15"/>
  <c r="T91" i="16"/>
  <c r="T91" i="17"/>
  <c r="T180" i="1" l="1"/>
  <c r="T202" i="14"/>
  <c r="T176" i="14"/>
  <c r="T202" i="16"/>
  <c r="T176" i="16"/>
  <c r="T202" i="1"/>
  <c r="T176" i="1"/>
  <c r="T202" i="17"/>
  <c r="T176" i="17"/>
  <c r="T202" i="15"/>
  <c r="T176" i="15"/>
  <c r="T198" i="1"/>
  <c r="T207" i="1" s="1"/>
  <c r="T172" i="1"/>
  <c r="T94" i="1"/>
  <c r="T198" i="16"/>
  <c r="T172" i="16"/>
  <c r="T94" i="16"/>
  <c r="T103" i="16" s="1"/>
  <c r="T198" i="17"/>
  <c r="T172" i="17"/>
  <c r="T94" i="17"/>
  <c r="T198" i="15"/>
  <c r="T172" i="15"/>
  <c r="T94" i="15"/>
  <c r="T198" i="14"/>
  <c r="T207" i="14" s="1"/>
  <c r="T172" i="14"/>
  <c r="T94" i="14"/>
  <c r="V173" i="1"/>
  <c r="T207" i="15" l="1"/>
  <c r="T181" i="17"/>
  <c r="T181" i="16"/>
  <c r="T207" i="17"/>
  <c r="T207" i="16"/>
  <c r="T181" i="14"/>
  <c r="T181" i="1"/>
  <c r="T181" i="15"/>
  <c r="V115" i="1" l="1"/>
  <c r="V114" i="1"/>
  <c r="V113" i="1"/>
  <c r="V89" i="1"/>
  <c r="V88" i="1"/>
  <c r="V87" i="1"/>
  <c r="V37" i="1"/>
  <c r="V36" i="1"/>
  <c r="V35" i="1"/>
  <c r="V11" i="1"/>
  <c r="V10" i="1"/>
  <c r="V9" i="1"/>
  <c r="T12" i="14" l="1"/>
  <c r="W206" i="17"/>
  <c r="W206" i="16"/>
  <c r="W206" i="14"/>
  <c r="W206" i="15"/>
  <c r="W206" i="1"/>
  <c r="W102" i="17" l="1"/>
  <c r="W180" i="15"/>
  <c r="W180" i="14"/>
  <c r="W172" i="17"/>
  <c r="W172" i="14"/>
  <c r="W172" i="1"/>
  <c r="W172" i="15"/>
  <c r="H9" i="14"/>
  <c r="H10" i="14"/>
  <c r="W180" i="17" l="1"/>
  <c r="I9" i="14"/>
  <c r="I10" i="14"/>
  <c r="H14" i="14" l="1"/>
  <c r="U168" i="14" l="1"/>
  <c r="U182" i="14" s="1"/>
  <c r="S168" i="14"/>
  <c r="S182" i="14" s="1"/>
  <c r="R168" i="14"/>
  <c r="R182" i="14" s="1"/>
  <c r="U168" i="15"/>
  <c r="U182" i="15" s="1"/>
  <c r="S168" i="15"/>
  <c r="S182" i="15" s="1"/>
  <c r="R168" i="15"/>
  <c r="R182" i="15" s="1"/>
  <c r="U168" i="16"/>
  <c r="U182" i="16" s="1"/>
  <c r="S168" i="16"/>
  <c r="S182" i="16" s="1"/>
  <c r="R168" i="16"/>
  <c r="R182" i="16" s="1"/>
  <c r="U168" i="17"/>
  <c r="U182" i="17" s="1"/>
  <c r="S168" i="17"/>
  <c r="S182" i="17" s="1"/>
  <c r="R168" i="17"/>
  <c r="R182" i="17" s="1"/>
  <c r="U168" i="1"/>
  <c r="U182" i="1" s="1"/>
  <c r="S168" i="1"/>
  <c r="S182" i="1" s="1"/>
  <c r="R168" i="1"/>
  <c r="R182" i="1" s="1"/>
  <c r="R217" i="16"/>
  <c r="U168" i="20" l="1"/>
  <c r="T168" i="16"/>
  <c r="T182" i="16" s="1"/>
  <c r="S168" i="20"/>
  <c r="R168" i="20"/>
  <c r="T95" i="14"/>
  <c r="V168" i="16" l="1"/>
  <c r="T168" i="20"/>
  <c r="V168" i="20" l="1"/>
  <c r="U116" i="1" l="1"/>
  <c r="U130" i="1" s="1"/>
  <c r="S116" i="1"/>
  <c r="S130" i="1" s="1"/>
  <c r="R116" i="1"/>
  <c r="R130" i="1" s="1"/>
  <c r="U116" i="14"/>
  <c r="U130" i="14" s="1"/>
  <c r="S116" i="14"/>
  <c r="S130" i="14" s="1"/>
  <c r="R116" i="14"/>
  <c r="R130" i="14" s="1"/>
  <c r="U116" i="15"/>
  <c r="U130" i="15" s="1"/>
  <c r="S116" i="15"/>
  <c r="S130" i="15" s="1"/>
  <c r="R116" i="15"/>
  <c r="R130" i="15" s="1"/>
  <c r="U116" i="16"/>
  <c r="U130" i="16" s="1"/>
  <c r="S116" i="16"/>
  <c r="S130" i="16" s="1"/>
  <c r="R116" i="16"/>
  <c r="R130" i="16" s="1"/>
  <c r="U116" i="17"/>
  <c r="U130" i="17" s="1"/>
  <c r="S116" i="17"/>
  <c r="S130" i="17" s="1"/>
  <c r="R116" i="17"/>
  <c r="R130" i="17" s="1"/>
  <c r="U90" i="1"/>
  <c r="U104" i="1" s="1"/>
  <c r="S90" i="1"/>
  <c r="S104" i="1" s="1"/>
  <c r="R90" i="1"/>
  <c r="R104" i="1" s="1"/>
  <c r="U90" i="14"/>
  <c r="U104" i="14" s="1"/>
  <c r="S90" i="14"/>
  <c r="S104" i="14" s="1"/>
  <c r="R90" i="14"/>
  <c r="R104" i="14" s="1"/>
  <c r="U90" i="15"/>
  <c r="U104" i="15" s="1"/>
  <c r="S90" i="15"/>
  <c r="S104" i="15" s="1"/>
  <c r="R90" i="15"/>
  <c r="R104" i="15" s="1"/>
  <c r="U90" i="16"/>
  <c r="U104" i="16" s="1"/>
  <c r="S90" i="16"/>
  <c r="S104" i="16" s="1"/>
  <c r="R90" i="16"/>
  <c r="R104" i="16" s="1"/>
  <c r="U90" i="17"/>
  <c r="U104" i="17" s="1"/>
  <c r="S90" i="17"/>
  <c r="S104" i="17" s="1"/>
  <c r="R90" i="17"/>
  <c r="R104" i="17" s="1"/>
  <c r="G74" i="1"/>
  <c r="G73" i="1"/>
  <c r="G69" i="1"/>
  <c r="G72" i="1" s="1"/>
  <c r="F69" i="1"/>
  <c r="F72" i="1" s="1"/>
  <c r="G67" i="1"/>
  <c r="F67" i="1"/>
  <c r="G66" i="1"/>
  <c r="F66" i="1"/>
  <c r="G65" i="1"/>
  <c r="F65" i="1"/>
  <c r="G63" i="1"/>
  <c r="F63" i="1"/>
  <c r="G62" i="1"/>
  <c r="F62" i="1"/>
  <c r="G74" i="14"/>
  <c r="G73" i="14"/>
  <c r="G69" i="14"/>
  <c r="G72" i="14" s="1"/>
  <c r="F69" i="14"/>
  <c r="F72" i="14" s="1"/>
  <c r="G67" i="14"/>
  <c r="F67" i="14"/>
  <c r="G66" i="14"/>
  <c r="F66" i="14"/>
  <c r="G65" i="14"/>
  <c r="F65" i="14"/>
  <c r="G63" i="14"/>
  <c r="F63" i="14"/>
  <c r="G62" i="14"/>
  <c r="F62" i="14"/>
  <c r="G74" i="15"/>
  <c r="G73" i="15"/>
  <c r="G69" i="15"/>
  <c r="G72" i="15" s="1"/>
  <c r="F69" i="15"/>
  <c r="F72" i="15" s="1"/>
  <c r="G67" i="15"/>
  <c r="F67" i="15"/>
  <c r="G66" i="15"/>
  <c r="F66" i="15"/>
  <c r="G65" i="15"/>
  <c r="F65" i="15"/>
  <c r="G63" i="15"/>
  <c r="F63" i="15"/>
  <c r="G62" i="15"/>
  <c r="F62" i="15"/>
  <c r="G74" i="16"/>
  <c r="G73" i="16"/>
  <c r="G69" i="16"/>
  <c r="G72" i="16" s="1"/>
  <c r="F69" i="16"/>
  <c r="F72" i="16" s="1"/>
  <c r="G67" i="16"/>
  <c r="F67" i="16"/>
  <c r="G66" i="16"/>
  <c r="F66" i="16"/>
  <c r="G65" i="16"/>
  <c r="F65" i="16"/>
  <c r="G63" i="16"/>
  <c r="F63" i="16"/>
  <c r="G62" i="16"/>
  <c r="F62" i="16"/>
  <c r="G74" i="17"/>
  <c r="G73" i="17"/>
  <c r="G69" i="17"/>
  <c r="G72" i="17" s="1"/>
  <c r="F69" i="17"/>
  <c r="F72" i="17" s="1"/>
  <c r="G67" i="17"/>
  <c r="F67" i="17"/>
  <c r="G66" i="17"/>
  <c r="F66" i="17"/>
  <c r="G65" i="17"/>
  <c r="F65" i="17"/>
  <c r="G63" i="17"/>
  <c r="F63" i="17"/>
  <c r="G62" i="17"/>
  <c r="F62" i="17"/>
  <c r="H45" i="1"/>
  <c r="H44" i="1"/>
  <c r="H43" i="1"/>
  <c r="H41" i="1"/>
  <c r="H40" i="1"/>
  <c r="H39" i="1"/>
  <c r="G38" i="1"/>
  <c r="G52" i="1" s="1"/>
  <c r="F38" i="1"/>
  <c r="F52" i="1" s="1"/>
  <c r="H45" i="14"/>
  <c r="H44" i="14"/>
  <c r="H43" i="14"/>
  <c r="H41" i="14"/>
  <c r="H40" i="14"/>
  <c r="H39" i="14"/>
  <c r="G38" i="14"/>
  <c r="G52" i="14" s="1"/>
  <c r="H45" i="15"/>
  <c r="H44" i="15"/>
  <c r="H43" i="15"/>
  <c r="H41" i="15"/>
  <c r="H40" i="15"/>
  <c r="H39" i="15"/>
  <c r="H45" i="16"/>
  <c r="H44" i="16"/>
  <c r="H43" i="16"/>
  <c r="H41" i="16"/>
  <c r="H40" i="16"/>
  <c r="H39" i="16"/>
  <c r="G38" i="16"/>
  <c r="G52" i="16" s="1"/>
  <c r="F38" i="16"/>
  <c r="F52" i="16" s="1"/>
  <c r="H45" i="17"/>
  <c r="H44" i="17"/>
  <c r="H43" i="17"/>
  <c r="H41" i="17"/>
  <c r="H40" i="17"/>
  <c r="H39" i="17"/>
  <c r="G38" i="17"/>
  <c r="G52" i="17" s="1"/>
  <c r="F38" i="17"/>
  <c r="F52" i="17" s="1"/>
  <c r="G48" i="20"/>
  <c r="F48" i="20"/>
  <c r="G47" i="20"/>
  <c r="G50" i="20" s="1"/>
  <c r="F47" i="20"/>
  <c r="F50" i="20" s="1"/>
  <c r="G45" i="20"/>
  <c r="F45" i="20"/>
  <c r="G43" i="20"/>
  <c r="F43" i="20"/>
  <c r="G41" i="20"/>
  <c r="F41" i="20"/>
  <c r="G40" i="20"/>
  <c r="F40" i="20"/>
  <c r="G39" i="20"/>
  <c r="F39" i="20"/>
  <c r="H19" i="1"/>
  <c r="H18" i="1"/>
  <c r="H17" i="1"/>
  <c r="H15" i="1"/>
  <c r="H14" i="1"/>
  <c r="H13" i="1"/>
  <c r="H11" i="1"/>
  <c r="H10" i="1"/>
  <c r="H19" i="14"/>
  <c r="H18" i="14"/>
  <c r="H17" i="14"/>
  <c r="H15" i="14"/>
  <c r="H13" i="14"/>
  <c r="H11" i="14"/>
  <c r="H19" i="15"/>
  <c r="H18" i="15"/>
  <c r="H17" i="15"/>
  <c r="H15" i="15"/>
  <c r="H14" i="15"/>
  <c r="H13" i="15"/>
  <c r="H11" i="15"/>
  <c r="H10" i="15"/>
  <c r="H19" i="16"/>
  <c r="H18" i="16"/>
  <c r="H17" i="16"/>
  <c r="H15" i="16"/>
  <c r="H14" i="16"/>
  <c r="H13" i="16"/>
  <c r="H11" i="16"/>
  <c r="H10" i="16"/>
  <c r="H19" i="17"/>
  <c r="H18" i="17"/>
  <c r="H17" i="17"/>
  <c r="H15" i="17"/>
  <c r="H14" i="17"/>
  <c r="H13" i="17"/>
  <c r="H11" i="17"/>
  <c r="H10" i="17"/>
  <c r="G12" i="1"/>
  <c r="G26" i="1" s="1"/>
  <c r="F12" i="1"/>
  <c r="F26" i="1" s="1"/>
  <c r="G12" i="14"/>
  <c r="G26" i="14" s="1"/>
  <c r="F12" i="14"/>
  <c r="F26" i="14" s="1"/>
  <c r="G12" i="15"/>
  <c r="G26" i="15" s="1"/>
  <c r="F12" i="15"/>
  <c r="F26" i="15" s="1"/>
  <c r="G12" i="16"/>
  <c r="G26" i="16" s="1"/>
  <c r="F12" i="16"/>
  <c r="F26" i="16" s="1"/>
  <c r="G12" i="17"/>
  <c r="G26" i="17" s="1"/>
  <c r="F12" i="17"/>
  <c r="F26" i="17" s="1"/>
  <c r="A72" i="17" l="1"/>
  <c r="A72" i="14"/>
  <c r="H20" i="17"/>
  <c r="H20" i="1"/>
  <c r="H46" i="16"/>
  <c r="I46" i="16" s="1"/>
  <c r="H46" i="15"/>
  <c r="I46" i="15" s="1"/>
  <c r="H20" i="15"/>
  <c r="H46" i="17"/>
  <c r="I46" i="17" s="1"/>
  <c r="H20" i="14"/>
  <c r="G46" i="20"/>
  <c r="A72" i="1"/>
  <c r="A72" i="15"/>
  <c r="H46" i="14"/>
  <c r="I46" i="14" s="1"/>
  <c r="H20" i="16"/>
  <c r="F46" i="20"/>
  <c r="H46" i="1"/>
  <c r="I46" i="1" s="1"/>
  <c r="H42" i="1"/>
  <c r="G68" i="1"/>
  <c r="G77" i="1" s="1"/>
  <c r="F68" i="1"/>
  <c r="F77" i="1" s="1"/>
  <c r="H16" i="1"/>
  <c r="H25" i="1" s="1"/>
  <c r="H42" i="16"/>
  <c r="H51" i="16" s="1"/>
  <c r="G68" i="16"/>
  <c r="G77" i="16" s="1"/>
  <c r="H16" i="16"/>
  <c r="H25" i="16" s="1"/>
  <c r="F68" i="16"/>
  <c r="F77" i="16" s="1"/>
  <c r="H42" i="17"/>
  <c r="G68" i="17"/>
  <c r="G77" i="17" s="1"/>
  <c r="F68" i="17"/>
  <c r="F77" i="17" s="1"/>
  <c r="H16" i="17"/>
  <c r="H25" i="17" s="1"/>
  <c r="H42" i="15"/>
  <c r="G68" i="15"/>
  <c r="F68" i="15"/>
  <c r="H16" i="15"/>
  <c r="G42" i="20"/>
  <c r="F42" i="20"/>
  <c r="F51" i="20" s="1"/>
  <c r="H42" i="14"/>
  <c r="H51" i="14" s="1"/>
  <c r="F68" i="14"/>
  <c r="F77" i="14" s="1"/>
  <c r="H16" i="14"/>
  <c r="G68" i="14"/>
  <c r="G77" i="14" s="1"/>
  <c r="H71" i="14"/>
  <c r="H71" i="16"/>
  <c r="H39" i="20"/>
  <c r="H71" i="1"/>
  <c r="H70" i="14"/>
  <c r="H71" i="15"/>
  <c r="H70" i="17"/>
  <c r="H70" i="16"/>
  <c r="A52" i="14"/>
  <c r="H70" i="15"/>
  <c r="H71" i="17"/>
  <c r="H47" i="20"/>
  <c r="H48" i="20"/>
  <c r="H70" i="1"/>
  <c r="G49" i="19"/>
  <c r="H49" i="20"/>
  <c r="H50" i="20" s="1"/>
  <c r="I44" i="16"/>
  <c r="G41" i="19"/>
  <c r="G45" i="19"/>
  <c r="F45" i="19"/>
  <c r="F40" i="19"/>
  <c r="G40" i="19"/>
  <c r="F48" i="19"/>
  <c r="G48" i="19"/>
  <c r="F43" i="19"/>
  <c r="I47" i="17"/>
  <c r="I49" i="17"/>
  <c r="I45" i="16"/>
  <c r="I47" i="15"/>
  <c r="I48" i="14"/>
  <c r="H67" i="17"/>
  <c r="H73" i="17"/>
  <c r="H69" i="16"/>
  <c r="H74" i="16"/>
  <c r="H69" i="1"/>
  <c r="I40" i="1"/>
  <c r="H66" i="16"/>
  <c r="H74" i="14"/>
  <c r="H66" i="1"/>
  <c r="I47" i="14"/>
  <c r="H69" i="17"/>
  <c r="I43" i="14"/>
  <c r="H67" i="14"/>
  <c r="H66" i="17"/>
  <c r="H67" i="16"/>
  <c r="H73" i="16"/>
  <c r="H69" i="15"/>
  <c r="H74" i="15"/>
  <c r="H67" i="1"/>
  <c r="H73" i="1"/>
  <c r="I43" i="15"/>
  <c r="I44" i="1"/>
  <c r="I47" i="1"/>
  <c r="G39" i="19"/>
  <c r="H44" i="20"/>
  <c r="F64" i="1"/>
  <c r="F78" i="1" s="1"/>
  <c r="H12" i="16"/>
  <c r="H26" i="16" s="1"/>
  <c r="F64" i="14"/>
  <c r="F78" i="14" s="1"/>
  <c r="H66" i="15"/>
  <c r="H73" i="14"/>
  <c r="H12" i="1"/>
  <c r="H74" i="1"/>
  <c r="G64" i="15"/>
  <c r="G64" i="16"/>
  <c r="H74" i="17"/>
  <c r="H66" i="14"/>
  <c r="H12" i="17"/>
  <c r="H26" i="17" s="1"/>
  <c r="G64" i="14"/>
  <c r="G78" i="14" s="1"/>
  <c r="H69" i="14"/>
  <c r="I48" i="17"/>
  <c r="I47" i="16"/>
  <c r="I44" i="15"/>
  <c r="I48" i="15"/>
  <c r="H44" i="19"/>
  <c r="H73" i="15"/>
  <c r="H65" i="17"/>
  <c r="H65" i="15"/>
  <c r="H65" i="14"/>
  <c r="I43" i="17"/>
  <c r="I43" i="1"/>
  <c r="F64" i="16"/>
  <c r="H41" i="20"/>
  <c r="I48" i="16"/>
  <c r="F64" i="15"/>
  <c r="I40" i="16"/>
  <c r="I40" i="14"/>
  <c r="F64" i="17"/>
  <c r="G64" i="1"/>
  <c r="G78" i="1" s="1"/>
  <c r="H67" i="15"/>
  <c r="H40" i="20"/>
  <c r="I44" i="17"/>
  <c r="I41" i="16"/>
  <c r="I41" i="14"/>
  <c r="G64" i="17"/>
  <c r="G78" i="17" s="1"/>
  <c r="I40" i="17"/>
  <c r="H12" i="15"/>
  <c r="H12" i="14"/>
  <c r="H26" i="14" s="1"/>
  <c r="F47" i="19"/>
  <c r="F50" i="19" s="1"/>
  <c r="I41" i="15"/>
  <c r="I41" i="1"/>
  <c r="I45" i="1"/>
  <c r="I49" i="1"/>
  <c r="I41" i="17"/>
  <c r="I45" i="17"/>
  <c r="I49" i="16"/>
  <c r="I45" i="15"/>
  <c r="I49" i="15"/>
  <c r="I45" i="14"/>
  <c r="I49" i="14"/>
  <c r="I43" i="16"/>
  <c r="I40" i="15"/>
  <c r="I44" i="14"/>
  <c r="I48" i="1"/>
  <c r="H65" i="1"/>
  <c r="F39" i="19"/>
  <c r="H65" i="16"/>
  <c r="H43" i="20"/>
  <c r="G47" i="19"/>
  <c r="G43" i="19"/>
  <c r="F41" i="19"/>
  <c r="H45" i="20"/>
  <c r="H38" i="17"/>
  <c r="I39" i="17"/>
  <c r="H38" i="16"/>
  <c r="H52" i="16" s="1"/>
  <c r="I39" i="16"/>
  <c r="H38" i="15"/>
  <c r="H52" i="15" s="1"/>
  <c r="I39" i="15"/>
  <c r="H38" i="14"/>
  <c r="I39" i="14"/>
  <c r="H38" i="1"/>
  <c r="H52" i="1" s="1"/>
  <c r="I39" i="1"/>
  <c r="V193" i="1"/>
  <c r="V167" i="1"/>
  <c r="V166" i="1"/>
  <c r="G51" i="20" l="1"/>
  <c r="F78" i="16"/>
  <c r="H52" i="14"/>
  <c r="G78" i="16"/>
  <c r="F78" i="17"/>
  <c r="H51" i="15"/>
  <c r="H51" i="1"/>
  <c r="H52" i="17"/>
  <c r="H26" i="1"/>
  <c r="H25" i="14"/>
  <c r="H51" i="17"/>
  <c r="I51" i="17" s="1"/>
  <c r="H51" i="20"/>
  <c r="G78" i="15"/>
  <c r="G77" i="15"/>
  <c r="H26" i="15"/>
  <c r="H25" i="15"/>
  <c r="F78" i="15"/>
  <c r="F77" i="15"/>
  <c r="G50" i="19"/>
  <c r="A46" i="20"/>
  <c r="H72" i="1"/>
  <c r="I72" i="1" s="1"/>
  <c r="H72" i="14"/>
  <c r="I72" i="14" s="1"/>
  <c r="G46" i="19"/>
  <c r="H72" i="17"/>
  <c r="I72" i="17" s="1"/>
  <c r="F46" i="19"/>
  <c r="H72" i="15"/>
  <c r="I72" i="15" s="1"/>
  <c r="H46" i="20"/>
  <c r="I46" i="20" s="1"/>
  <c r="H72" i="16"/>
  <c r="I72" i="16" s="1"/>
  <c r="I25" i="16"/>
  <c r="I16" i="16"/>
  <c r="I51" i="1"/>
  <c r="A68" i="1"/>
  <c r="I42" i="1"/>
  <c r="I16" i="1"/>
  <c r="H68" i="1"/>
  <c r="H77" i="1" s="1"/>
  <c r="I42" i="16"/>
  <c r="H68" i="16"/>
  <c r="A68" i="17"/>
  <c r="I42" i="17"/>
  <c r="H68" i="17"/>
  <c r="H77" i="17" s="1"/>
  <c r="A68" i="15"/>
  <c r="I42" i="15"/>
  <c r="H68" i="15"/>
  <c r="H42" i="20"/>
  <c r="A42" i="20"/>
  <c r="G42" i="19"/>
  <c r="F42" i="19"/>
  <c r="F51" i="19" s="1"/>
  <c r="I42" i="14"/>
  <c r="H68" i="14"/>
  <c r="I16" i="14"/>
  <c r="A68" i="14"/>
  <c r="A52" i="17"/>
  <c r="A52" i="1"/>
  <c r="I52" i="15"/>
  <c r="I52" i="14"/>
  <c r="I52" i="1"/>
  <c r="H48" i="19"/>
  <c r="I50" i="20"/>
  <c r="H47" i="19"/>
  <c r="I51" i="16"/>
  <c r="I51" i="14"/>
  <c r="I51" i="15"/>
  <c r="A50" i="20"/>
  <c r="H49" i="19"/>
  <c r="I76" i="17"/>
  <c r="I76" i="14"/>
  <c r="I76" i="16"/>
  <c r="I24" i="17"/>
  <c r="I24" i="14"/>
  <c r="I24" i="1"/>
  <c r="I24" i="15"/>
  <c r="I24" i="16"/>
  <c r="H45" i="19"/>
  <c r="H40" i="19"/>
  <c r="T168" i="17"/>
  <c r="T182" i="17" s="1"/>
  <c r="T168" i="15"/>
  <c r="T182" i="15" s="1"/>
  <c r="T90" i="16"/>
  <c r="T104" i="16" s="1"/>
  <c r="T168" i="1"/>
  <c r="T182" i="1" s="1"/>
  <c r="T168" i="14"/>
  <c r="T182" i="14" s="1"/>
  <c r="V192" i="1"/>
  <c r="I74" i="16"/>
  <c r="I67" i="17"/>
  <c r="I71" i="16"/>
  <c r="I70" i="17"/>
  <c r="I71" i="14"/>
  <c r="I69" i="16"/>
  <c r="I75" i="15"/>
  <c r="I73" i="17"/>
  <c r="I69" i="1"/>
  <c r="I74" i="14"/>
  <c r="I71" i="1"/>
  <c r="I71" i="15"/>
  <c r="I75" i="17"/>
  <c r="I66" i="1"/>
  <c r="I73" i="1"/>
  <c r="I66" i="16"/>
  <c r="I71" i="17"/>
  <c r="I73" i="16"/>
  <c r="I74" i="15"/>
  <c r="I74" i="17"/>
  <c r="I70" i="16"/>
  <c r="I75" i="1"/>
  <c r="I75" i="14"/>
  <c r="I66" i="17"/>
  <c r="I69" i="17"/>
  <c r="I69" i="14"/>
  <c r="I69" i="15"/>
  <c r="I70" i="15"/>
  <c r="I66" i="15"/>
  <c r="I67" i="1"/>
  <c r="I75" i="16"/>
  <c r="I74" i="1"/>
  <c r="I65" i="14"/>
  <c r="I65" i="1"/>
  <c r="I65" i="16"/>
  <c r="I70" i="14"/>
  <c r="I70" i="1"/>
  <c r="I67" i="14"/>
  <c r="H64" i="16"/>
  <c r="I67" i="16"/>
  <c r="I65" i="15"/>
  <c r="H39" i="19"/>
  <c r="I39" i="20"/>
  <c r="H64" i="1"/>
  <c r="H64" i="14"/>
  <c r="T90" i="15"/>
  <c r="T90" i="17"/>
  <c r="I67" i="15"/>
  <c r="T116" i="14"/>
  <c r="T116" i="16"/>
  <c r="H64" i="17"/>
  <c r="I73" i="14"/>
  <c r="I73" i="15"/>
  <c r="I65" i="17"/>
  <c r="I66" i="14"/>
  <c r="H64" i="15"/>
  <c r="T116" i="1"/>
  <c r="T90" i="1"/>
  <c r="T90" i="14"/>
  <c r="I49" i="20"/>
  <c r="I40" i="20"/>
  <c r="T116" i="15"/>
  <c r="T116" i="17"/>
  <c r="I48" i="20"/>
  <c r="I44" i="20"/>
  <c r="I45" i="20"/>
  <c r="I41" i="20"/>
  <c r="I43" i="20"/>
  <c r="H43" i="19"/>
  <c r="I38" i="17"/>
  <c r="H41" i="19"/>
  <c r="I38" i="1"/>
  <c r="I47" i="20"/>
  <c r="I38" i="14"/>
  <c r="I38" i="15"/>
  <c r="I38" i="16"/>
  <c r="U231" i="16"/>
  <c r="S231" i="16"/>
  <c r="R231" i="16"/>
  <c r="U230" i="16"/>
  <c r="S230" i="16"/>
  <c r="R230" i="16"/>
  <c r="U229" i="16"/>
  <c r="S229" i="16"/>
  <c r="R229" i="16"/>
  <c r="U227" i="16"/>
  <c r="S227" i="16"/>
  <c r="R227" i="16"/>
  <c r="U226" i="16"/>
  <c r="S226" i="16"/>
  <c r="R226" i="16"/>
  <c r="U225" i="16"/>
  <c r="S225" i="16"/>
  <c r="R225" i="16"/>
  <c r="U223" i="16"/>
  <c r="S223" i="16"/>
  <c r="R223" i="16"/>
  <c r="U222" i="16"/>
  <c r="S222" i="16"/>
  <c r="R222" i="16"/>
  <c r="U221" i="16"/>
  <c r="S221" i="16"/>
  <c r="R221" i="16"/>
  <c r="U219" i="16"/>
  <c r="S219" i="16"/>
  <c r="R219" i="16"/>
  <c r="U218" i="16"/>
  <c r="S218" i="16"/>
  <c r="R218" i="16"/>
  <c r="U217" i="16"/>
  <c r="S217" i="16"/>
  <c r="R139" i="1"/>
  <c r="S139" i="1"/>
  <c r="R140" i="1"/>
  <c r="S140" i="1"/>
  <c r="R141" i="1"/>
  <c r="S141" i="1"/>
  <c r="R139" i="17"/>
  <c r="S139" i="17"/>
  <c r="R140" i="17"/>
  <c r="S140" i="17"/>
  <c r="R141" i="17"/>
  <c r="S141" i="17"/>
  <c r="R139" i="16"/>
  <c r="S139" i="16"/>
  <c r="R140" i="16"/>
  <c r="S140" i="16"/>
  <c r="R141" i="16"/>
  <c r="S141" i="16"/>
  <c r="R139" i="15"/>
  <c r="S139" i="15"/>
  <c r="R140" i="15"/>
  <c r="S140" i="15"/>
  <c r="R141" i="15"/>
  <c r="S141" i="15"/>
  <c r="R141" i="14"/>
  <c r="S141" i="14"/>
  <c r="U139" i="1"/>
  <c r="U140" i="1"/>
  <c r="U141" i="1"/>
  <c r="U139" i="17"/>
  <c r="U140" i="17"/>
  <c r="U141" i="17"/>
  <c r="U139" i="16"/>
  <c r="U140" i="16"/>
  <c r="U141" i="16"/>
  <c r="U139" i="15"/>
  <c r="U140" i="15"/>
  <c r="U141" i="15"/>
  <c r="U139" i="14"/>
  <c r="U140" i="14"/>
  <c r="U141" i="14"/>
  <c r="R143" i="1"/>
  <c r="S143" i="1"/>
  <c r="R143" i="17"/>
  <c r="S143" i="17"/>
  <c r="R143" i="16"/>
  <c r="S143" i="16"/>
  <c r="R143" i="15"/>
  <c r="S143" i="15"/>
  <c r="R143" i="14"/>
  <c r="S143" i="14"/>
  <c r="U143" i="1"/>
  <c r="U143" i="17"/>
  <c r="U143" i="16"/>
  <c r="U143" i="15"/>
  <c r="U143" i="14"/>
  <c r="R144" i="1"/>
  <c r="S144" i="1"/>
  <c r="R145" i="1"/>
  <c r="S145" i="1"/>
  <c r="R144" i="17"/>
  <c r="S144" i="17"/>
  <c r="R145" i="17"/>
  <c r="S145" i="17"/>
  <c r="R144" i="16"/>
  <c r="S144" i="16"/>
  <c r="R145" i="16"/>
  <c r="S145" i="16"/>
  <c r="R144" i="15"/>
  <c r="S144" i="15"/>
  <c r="R145" i="15"/>
  <c r="S145" i="15"/>
  <c r="R144" i="14"/>
  <c r="S144" i="14"/>
  <c r="R145" i="14"/>
  <c r="S145" i="14"/>
  <c r="U144" i="1"/>
  <c r="U145" i="1"/>
  <c r="U144" i="17"/>
  <c r="U145" i="17"/>
  <c r="U144" i="16"/>
  <c r="U145" i="16"/>
  <c r="U144" i="15"/>
  <c r="U145" i="15"/>
  <c r="U144" i="14"/>
  <c r="U145" i="14"/>
  <c r="R147" i="1"/>
  <c r="S147" i="1"/>
  <c r="R148" i="1"/>
  <c r="S148" i="1"/>
  <c r="R149" i="1"/>
  <c r="S149" i="1"/>
  <c r="R147" i="17"/>
  <c r="S147" i="17"/>
  <c r="R148" i="17"/>
  <c r="S148" i="17"/>
  <c r="R149" i="17"/>
  <c r="S149" i="17"/>
  <c r="R147" i="16"/>
  <c r="S147" i="16"/>
  <c r="R148" i="16"/>
  <c r="S148" i="16"/>
  <c r="R149" i="16"/>
  <c r="S149" i="16"/>
  <c r="R147" i="15"/>
  <c r="S147" i="15"/>
  <c r="R148" i="15"/>
  <c r="S148" i="15"/>
  <c r="R149" i="15"/>
  <c r="S149" i="15"/>
  <c r="R147" i="14"/>
  <c r="S147" i="14"/>
  <c r="R148" i="14"/>
  <c r="S148" i="14"/>
  <c r="R149" i="14"/>
  <c r="S149" i="14"/>
  <c r="U147" i="1"/>
  <c r="U148" i="1"/>
  <c r="U149" i="1"/>
  <c r="U147" i="17"/>
  <c r="U148" i="17"/>
  <c r="U149" i="17"/>
  <c r="U147" i="16"/>
  <c r="U148" i="16"/>
  <c r="U149" i="16"/>
  <c r="U147" i="15"/>
  <c r="U148" i="15"/>
  <c r="U149" i="15"/>
  <c r="U147" i="14"/>
  <c r="U148" i="14"/>
  <c r="U149" i="14"/>
  <c r="R151" i="1"/>
  <c r="S151" i="1"/>
  <c r="R152" i="1"/>
  <c r="S152" i="1"/>
  <c r="R153" i="1"/>
  <c r="R154" i="1" s="1"/>
  <c r="S153" i="1"/>
  <c r="S154" i="1" s="1"/>
  <c r="R151" i="17"/>
  <c r="S151" i="17"/>
  <c r="R152" i="17"/>
  <c r="S152" i="17"/>
  <c r="R153" i="17"/>
  <c r="R154" i="17" s="1"/>
  <c r="S153" i="17"/>
  <c r="S154" i="17" s="1"/>
  <c r="R151" i="16"/>
  <c r="S151" i="16"/>
  <c r="R152" i="16"/>
  <c r="S152" i="16"/>
  <c r="R153" i="16"/>
  <c r="R154" i="16" s="1"/>
  <c r="S153" i="16"/>
  <c r="S154" i="16" s="1"/>
  <c r="R151" i="15"/>
  <c r="S151" i="15"/>
  <c r="R152" i="15"/>
  <c r="S152" i="15"/>
  <c r="R153" i="15"/>
  <c r="R154" i="15" s="1"/>
  <c r="S153" i="15"/>
  <c r="S154" i="15" s="1"/>
  <c r="R151" i="14"/>
  <c r="S151" i="14"/>
  <c r="R152" i="14"/>
  <c r="S152" i="14"/>
  <c r="R153" i="14"/>
  <c r="R154" i="14" s="1"/>
  <c r="S153" i="14"/>
  <c r="S154" i="14" s="1"/>
  <c r="U151" i="1"/>
  <c r="U152" i="1"/>
  <c r="U153" i="1"/>
  <c r="U151" i="17"/>
  <c r="U152" i="17"/>
  <c r="U153" i="17"/>
  <c r="U154" i="17" s="1"/>
  <c r="U151" i="16"/>
  <c r="U152" i="16"/>
  <c r="U153" i="16"/>
  <c r="U151" i="15"/>
  <c r="U152" i="15"/>
  <c r="U153" i="15"/>
  <c r="U151" i="14"/>
  <c r="U152" i="14"/>
  <c r="U153" i="14"/>
  <c r="U154" i="14" l="1"/>
  <c r="U154" i="1"/>
  <c r="H78" i="14"/>
  <c r="U154" i="15"/>
  <c r="H78" i="1"/>
  <c r="H50" i="19"/>
  <c r="S232" i="16"/>
  <c r="S234" i="16" s="1"/>
  <c r="R232" i="16"/>
  <c r="U232" i="16"/>
  <c r="G51" i="19"/>
  <c r="H77" i="14"/>
  <c r="H77" i="16"/>
  <c r="U154" i="16"/>
  <c r="H78" i="17"/>
  <c r="H78" i="16"/>
  <c r="U155" i="1"/>
  <c r="S155" i="1"/>
  <c r="R233" i="16"/>
  <c r="R234" i="16"/>
  <c r="S156" i="16"/>
  <c r="S155" i="17"/>
  <c r="R155" i="17"/>
  <c r="U156" i="15"/>
  <c r="U155" i="15"/>
  <c r="S155" i="15"/>
  <c r="H78" i="15"/>
  <c r="H77" i="15"/>
  <c r="U150" i="14"/>
  <c r="U150" i="16"/>
  <c r="R228" i="16"/>
  <c r="R150" i="14"/>
  <c r="R150" i="16"/>
  <c r="U228" i="16"/>
  <c r="S228" i="16"/>
  <c r="S233" i="16" s="1"/>
  <c r="S150" i="14"/>
  <c r="S150" i="16"/>
  <c r="U150" i="1"/>
  <c r="S150" i="1"/>
  <c r="R150" i="1"/>
  <c r="U150" i="17"/>
  <c r="S150" i="17"/>
  <c r="R150" i="17"/>
  <c r="U150" i="15"/>
  <c r="S150" i="15"/>
  <c r="R150" i="15"/>
  <c r="R155" i="15" s="1"/>
  <c r="A46" i="19"/>
  <c r="H46" i="19"/>
  <c r="I46" i="19" s="1"/>
  <c r="U146" i="1"/>
  <c r="R146" i="1"/>
  <c r="R155" i="1" s="1"/>
  <c r="S146" i="1"/>
  <c r="I68" i="1"/>
  <c r="U224" i="16"/>
  <c r="U234" i="16" s="1"/>
  <c r="S224" i="16"/>
  <c r="R224" i="16"/>
  <c r="U146" i="16"/>
  <c r="U155" i="16" s="1"/>
  <c r="S146" i="16"/>
  <c r="S155" i="16" s="1"/>
  <c r="R146" i="16"/>
  <c r="R155" i="16" s="1"/>
  <c r="I68" i="16"/>
  <c r="U146" i="17"/>
  <c r="U155" i="17" s="1"/>
  <c r="S146" i="17"/>
  <c r="S156" i="17" s="1"/>
  <c r="R146" i="17"/>
  <c r="I68" i="17"/>
  <c r="U146" i="15"/>
  <c r="S146" i="15"/>
  <c r="R146" i="15"/>
  <c r="A42" i="19"/>
  <c r="I68" i="15"/>
  <c r="I42" i="20"/>
  <c r="U146" i="14"/>
  <c r="U155" i="14" s="1"/>
  <c r="S146" i="14"/>
  <c r="R146" i="14"/>
  <c r="R155" i="14" s="1"/>
  <c r="H42" i="19"/>
  <c r="I68" i="14"/>
  <c r="I25" i="14"/>
  <c r="I52" i="16"/>
  <c r="I52" i="17"/>
  <c r="A78" i="14"/>
  <c r="I25" i="15"/>
  <c r="I51" i="20"/>
  <c r="I50" i="19"/>
  <c r="A78" i="17"/>
  <c r="A78" i="15"/>
  <c r="I77" i="14"/>
  <c r="I25" i="1"/>
  <c r="A78" i="1"/>
  <c r="I49" i="19"/>
  <c r="A50" i="19"/>
  <c r="I78" i="1"/>
  <c r="I76" i="1"/>
  <c r="I76" i="15"/>
  <c r="T223" i="16"/>
  <c r="T229" i="16"/>
  <c r="T231" i="16"/>
  <c r="T232" i="16" s="1"/>
  <c r="T226" i="16"/>
  <c r="T222" i="16"/>
  <c r="T227" i="16"/>
  <c r="T230" i="16"/>
  <c r="T144" i="14"/>
  <c r="T145" i="16"/>
  <c r="T144" i="17"/>
  <c r="T143" i="16"/>
  <c r="T147" i="14"/>
  <c r="T147" i="15"/>
  <c r="T147" i="16"/>
  <c r="T147" i="17"/>
  <c r="T145" i="14"/>
  <c r="T144" i="15"/>
  <c r="T145" i="17"/>
  <c r="T144" i="1"/>
  <c r="T143" i="15"/>
  <c r="T143" i="1"/>
  <c r="T221" i="16"/>
  <c r="T145" i="15"/>
  <c r="T144" i="16"/>
  <c r="T145" i="1"/>
  <c r="T143" i="14"/>
  <c r="T143" i="17"/>
  <c r="T225" i="16"/>
  <c r="T147" i="1"/>
  <c r="I48" i="19"/>
  <c r="U142" i="16"/>
  <c r="T219" i="16"/>
  <c r="V219" i="16" s="1"/>
  <c r="U142" i="15"/>
  <c r="S142" i="14"/>
  <c r="S142" i="16"/>
  <c r="S142" i="1"/>
  <c r="S156" i="1" s="1"/>
  <c r="U142" i="14"/>
  <c r="U142" i="1"/>
  <c r="U156" i="1" s="1"/>
  <c r="R142" i="14"/>
  <c r="R142" i="16"/>
  <c r="R156" i="16" s="1"/>
  <c r="R142" i="1"/>
  <c r="R156" i="1" s="1"/>
  <c r="U142" i="17"/>
  <c r="U156" i="17" s="1"/>
  <c r="S142" i="15"/>
  <c r="S156" i="15" s="1"/>
  <c r="S142" i="17"/>
  <c r="R142" i="15"/>
  <c r="R156" i="15" s="1"/>
  <c r="R142" i="17"/>
  <c r="R156" i="17" s="1"/>
  <c r="I44" i="19"/>
  <c r="I45" i="19"/>
  <c r="I40" i="19"/>
  <c r="I39" i="19"/>
  <c r="I47" i="19"/>
  <c r="I43" i="19"/>
  <c r="I41" i="19"/>
  <c r="S220" i="16"/>
  <c r="T218" i="16"/>
  <c r="U220" i="16"/>
  <c r="T217" i="16"/>
  <c r="R220" i="16"/>
  <c r="S155" i="14" l="1"/>
  <c r="U156" i="14"/>
  <c r="U156" i="16"/>
  <c r="U233" i="16"/>
  <c r="R156" i="14"/>
  <c r="S156" i="14"/>
  <c r="H51" i="19"/>
  <c r="T228" i="16"/>
  <c r="T146" i="1"/>
  <c r="T224" i="16"/>
  <c r="T233" i="16" s="1"/>
  <c r="T146" i="16"/>
  <c r="T146" i="17"/>
  <c r="T146" i="15"/>
  <c r="T146" i="14"/>
  <c r="I42" i="19"/>
  <c r="I78" i="15"/>
  <c r="I77" i="15"/>
  <c r="I77" i="17"/>
  <c r="I77" i="16"/>
  <c r="I78" i="16"/>
  <c r="I78" i="14"/>
  <c r="I77" i="1"/>
  <c r="I78" i="17"/>
  <c r="V227" i="16"/>
  <c r="V226" i="16"/>
  <c r="V231" i="16"/>
  <c r="V230" i="16"/>
  <c r="V229" i="16"/>
  <c r="W227" i="16"/>
  <c r="W219" i="16"/>
  <c r="V221" i="16"/>
  <c r="W226" i="16"/>
  <c r="V225" i="16"/>
  <c r="V218" i="16"/>
  <c r="V223" i="16"/>
  <c r="V222" i="16"/>
  <c r="T220" i="16"/>
  <c r="V217" i="16"/>
  <c r="W217" i="16" s="1"/>
  <c r="T234" i="16" l="1"/>
  <c r="V232" i="16"/>
  <c r="V228" i="16"/>
  <c r="V224" i="16"/>
  <c r="V233" i="16" s="1"/>
  <c r="I51" i="19"/>
  <c r="W232" i="16"/>
  <c r="W231" i="16"/>
  <c r="W230" i="16"/>
  <c r="V220" i="16"/>
  <c r="V234" i="16" s="1"/>
  <c r="W222" i="16"/>
  <c r="W218" i="16"/>
  <c r="W225" i="16"/>
  <c r="W229" i="16"/>
  <c r="W221" i="16"/>
  <c r="W223" i="16"/>
  <c r="W234" i="16" l="1"/>
  <c r="W220" i="16"/>
  <c r="W206" i="20" l="1"/>
  <c r="W206" i="19" l="1"/>
  <c r="I64" i="16"/>
  <c r="I64" i="1"/>
  <c r="I64" i="14"/>
  <c r="I64" i="15"/>
  <c r="I64" i="17"/>
  <c r="W172" i="20" l="1"/>
  <c r="T45" i="16" l="1"/>
  <c r="T44" i="16"/>
  <c r="T43" i="16"/>
  <c r="T41" i="16"/>
  <c r="T40" i="16"/>
  <c r="T39" i="16"/>
  <c r="W37" i="16"/>
  <c r="V23" i="16"/>
  <c r="T19" i="16"/>
  <c r="T18" i="16"/>
  <c r="T17" i="16"/>
  <c r="T15" i="16"/>
  <c r="T14" i="16"/>
  <c r="T13" i="16"/>
  <c r="W204" i="16"/>
  <c r="W200" i="16"/>
  <c r="V205" i="16"/>
  <c r="V203" i="16"/>
  <c r="V201" i="16"/>
  <c r="V193" i="16"/>
  <c r="V192" i="16"/>
  <c r="V191" i="16"/>
  <c r="W197" i="16"/>
  <c r="W195" i="16"/>
  <c r="W192" i="16"/>
  <c r="W191" i="16"/>
  <c r="W205" i="16"/>
  <c r="W203" i="16"/>
  <c r="W201" i="16"/>
  <c r="W199" i="16"/>
  <c r="W196" i="16"/>
  <c r="W193" i="16"/>
  <c r="V179" i="16"/>
  <c r="V175" i="16"/>
  <c r="V174" i="16"/>
  <c r="V166" i="16"/>
  <c r="V165" i="16"/>
  <c r="W165" i="16" s="1"/>
  <c r="T123" i="16"/>
  <c r="T122" i="16"/>
  <c r="T121" i="16"/>
  <c r="T119" i="16"/>
  <c r="T118" i="16"/>
  <c r="T117" i="16"/>
  <c r="V115" i="16"/>
  <c r="W115" i="16" s="1"/>
  <c r="V114" i="16"/>
  <c r="V113" i="16"/>
  <c r="V89" i="16"/>
  <c r="V88" i="16"/>
  <c r="W9" i="16"/>
  <c r="H35" i="16"/>
  <c r="I35" i="16" s="1"/>
  <c r="I23" i="16"/>
  <c r="I22" i="16"/>
  <c r="I21" i="16"/>
  <c r="I19" i="16"/>
  <c r="I18" i="16"/>
  <c r="I17" i="16"/>
  <c r="I15" i="16"/>
  <c r="I14" i="16"/>
  <c r="I13" i="16"/>
  <c r="I11" i="16"/>
  <c r="I10" i="16"/>
  <c r="H9" i="16"/>
  <c r="T124" i="16" l="1"/>
  <c r="T46" i="16"/>
  <c r="T20" i="16"/>
  <c r="T120" i="16"/>
  <c r="T42" i="16"/>
  <c r="T16" i="16"/>
  <c r="V13" i="16"/>
  <c r="I9" i="16"/>
  <c r="V18" i="16"/>
  <c r="V41" i="16"/>
  <c r="V15" i="16"/>
  <c r="W166" i="16"/>
  <c r="V19" i="16"/>
  <c r="W19" i="16" s="1"/>
  <c r="V44" i="16"/>
  <c r="W179" i="16"/>
  <c r="V49" i="16"/>
  <c r="W175" i="16"/>
  <c r="V45" i="16"/>
  <c r="W174" i="16"/>
  <c r="V197" i="16"/>
  <c r="V171" i="16"/>
  <c r="V170" i="16"/>
  <c r="V40" i="16"/>
  <c r="V14" i="16"/>
  <c r="W89" i="16"/>
  <c r="V204" i="16"/>
  <c r="V206" i="16" s="1"/>
  <c r="V178" i="16"/>
  <c r="V48" i="16"/>
  <c r="V22" i="16"/>
  <c r="V200" i="16"/>
  <c r="V177" i="16"/>
  <c r="V180" i="16" s="1"/>
  <c r="V173" i="16"/>
  <c r="V176" i="16" s="1"/>
  <c r="V43" i="16"/>
  <c r="V199" i="16"/>
  <c r="V93" i="16"/>
  <c r="V196" i="16"/>
  <c r="V195" i="16"/>
  <c r="V169" i="16"/>
  <c r="V39" i="16"/>
  <c r="V47" i="16"/>
  <c r="V21" i="16"/>
  <c r="V24" i="16" s="1"/>
  <c r="I37" i="16"/>
  <c r="H63" i="16"/>
  <c r="W113" i="16"/>
  <c r="V116" i="16"/>
  <c r="V125" i="16"/>
  <c r="I36" i="16"/>
  <c r="H62" i="16"/>
  <c r="V17" i="16"/>
  <c r="V117" i="16"/>
  <c r="V122" i="16"/>
  <c r="V118" i="16"/>
  <c r="V126" i="16"/>
  <c r="V121" i="16"/>
  <c r="V167" i="16"/>
  <c r="W167" i="16" s="1"/>
  <c r="W35" i="16"/>
  <c r="W114" i="16"/>
  <c r="V127" i="16"/>
  <c r="V128" i="16" s="1"/>
  <c r="V119" i="16"/>
  <c r="V87" i="16"/>
  <c r="V91" i="16"/>
  <c r="V123" i="16"/>
  <c r="W88" i="16"/>
  <c r="V92" i="16"/>
  <c r="W36" i="16"/>
  <c r="W10" i="16"/>
  <c r="W11" i="16"/>
  <c r="W23" i="16"/>
  <c r="U194" i="16"/>
  <c r="U208" i="16" s="1"/>
  <c r="S194" i="16"/>
  <c r="S208" i="16" s="1"/>
  <c r="R194" i="16"/>
  <c r="R208" i="16" s="1"/>
  <c r="U75" i="16"/>
  <c r="S75" i="16"/>
  <c r="S76" i="16" s="1"/>
  <c r="R75" i="16"/>
  <c r="R76" i="16" s="1"/>
  <c r="U74" i="16"/>
  <c r="S74" i="16"/>
  <c r="R74" i="16"/>
  <c r="U73" i="16"/>
  <c r="S73" i="16"/>
  <c r="R73" i="16"/>
  <c r="U71" i="16"/>
  <c r="S71" i="16"/>
  <c r="R71" i="16"/>
  <c r="U70" i="16"/>
  <c r="S70" i="16"/>
  <c r="R70" i="16"/>
  <c r="U69" i="16"/>
  <c r="S69" i="16"/>
  <c r="R69" i="16"/>
  <c r="U67" i="16"/>
  <c r="S67" i="16"/>
  <c r="R67" i="16"/>
  <c r="U66" i="16"/>
  <c r="S66" i="16"/>
  <c r="R66" i="16"/>
  <c r="U65" i="16"/>
  <c r="T65" i="16"/>
  <c r="S65" i="16"/>
  <c r="R65" i="16"/>
  <c r="U63" i="16"/>
  <c r="S63" i="16"/>
  <c r="R63" i="16"/>
  <c r="U62" i="16"/>
  <c r="S62" i="16"/>
  <c r="R62" i="16"/>
  <c r="U61" i="16"/>
  <c r="S61" i="16"/>
  <c r="R61" i="16"/>
  <c r="H61" i="16"/>
  <c r="G61" i="16"/>
  <c r="F61" i="16"/>
  <c r="U38" i="16"/>
  <c r="U52" i="16" s="1"/>
  <c r="S38" i="16"/>
  <c r="S52" i="16" s="1"/>
  <c r="R38" i="16"/>
  <c r="R52" i="16" s="1"/>
  <c r="U12" i="16"/>
  <c r="U26" i="16" s="1"/>
  <c r="S12" i="16"/>
  <c r="S26" i="16" s="1"/>
  <c r="R12" i="16"/>
  <c r="R26" i="16" s="1"/>
  <c r="U76" i="16" l="1"/>
  <c r="T25" i="16"/>
  <c r="T51" i="16"/>
  <c r="V50" i="16"/>
  <c r="T129" i="16"/>
  <c r="T130" i="16"/>
  <c r="V130" i="16"/>
  <c r="V129" i="16"/>
  <c r="R77" i="16"/>
  <c r="R78" i="16"/>
  <c r="W178" i="16"/>
  <c r="W48" i="16"/>
  <c r="V124" i="16"/>
  <c r="W124" i="16" s="1"/>
  <c r="V202" i="16"/>
  <c r="R72" i="16"/>
  <c r="S72" i="16"/>
  <c r="V20" i="16"/>
  <c r="W20" i="16" s="1"/>
  <c r="U72" i="16"/>
  <c r="V46" i="16"/>
  <c r="W46" i="16" s="1"/>
  <c r="V198" i="16"/>
  <c r="V207" i="16" s="1"/>
  <c r="V172" i="16"/>
  <c r="V120" i="16"/>
  <c r="W120" i="16" s="1"/>
  <c r="V94" i="16"/>
  <c r="V42" i="16"/>
  <c r="U68" i="16"/>
  <c r="W15" i="16"/>
  <c r="V16" i="16"/>
  <c r="R68" i="16"/>
  <c r="S68" i="16"/>
  <c r="S77" i="16" s="1"/>
  <c r="W128" i="16"/>
  <c r="W50" i="16"/>
  <c r="W24" i="16"/>
  <c r="W44" i="16"/>
  <c r="I63" i="16"/>
  <c r="W93" i="16"/>
  <c r="W41" i="16"/>
  <c r="W18" i="16"/>
  <c r="W40" i="16"/>
  <c r="W14" i="16"/>
  <c r="W101" i="16"/>
  <c r="W49" i="16"/>
  <c r="W180" i="16"/>
  <c r="W177" i="16"/>
  <c r="W97" i="16"/>
  <c r="W45" i="16"/>
  <c r="W122" i="16"/>
  <c r="W96" i="16"/>
  <c r="W171" i="16"/>
  <c r="W170" i="16"/>
  <c r="W118" i="16"/>
  <c r="W92" i="16"/>
  <c r="W126" i="16"/>
  <c r="W100" i="16"/>
  <c r="W22" i="16"/>
  <c r="W125" i="16"/>
  <c r="W43" i="16"/>
  <c r="W173" i="16"/>
  <c r="W169" i="16"/>
  <c r="T69" i="16"/>
  <c r="T74" i="16"/>
  <c r="W21" i="16"/>
  <c r="W39" i="16"/>
  <c r="U64" i="16"/>
  <c r="W47" i="16"/>
  <c r="W17" i="16"/>
  <c r="T66" i="16"/>
  <c r="T71" i="16"/>
  <c r="W87" i="16"/>
  <c r="V90" i="16"/>
  <c r="W121" i="16"/>
  <c r="W117" i="16"/>
  <c r="W13" i="16"/>
  <c r="T149" i="16"/>
  <c r="S64" i="16"/>
  <c r="S78" i="16" s="1"/>
  <c r="T62" i="16"/>
  <c r="V62" i="16" s="1"/>
  <c r="W62" i="16" s="1"/>
  <c r="T194" i="16"/>
  <c r="T208" i="16" s="1"/>
  <c r="T152" i="16"/>
  <c r="T75" i="16"/>
  <c r="T61" i="16"/>
  <c r="V61" i="16" s="1"/>
  <c r="T63" i="16"/>
  <c r="T70" i="16"/>
  <c r="V144" i="16"/>
  <c r="T38" i="16"/>
  <c r="T52" i="16" s="1"/>
  <c r="I62" i="16"/>
  <c r="T153" i="16"/>
  <c r="W95" i="16"/>
  <c r="T12" i="16"/>
  <c r="T26" i="16" s="1"/>
  <c r="I20" i="16"/>
  <c r="V65" i="16"/>
  <c r="T67" i="16"/>
  <c r="T141" i="16"/>
  <c r="W91" i="16"/>
  <c r="W123" i="16"/>
  <c r="W127" i="16"/>
  <c r="I61" i="16"/>
  <c r="W119" i="16"/>
  <c r="W99" i="16"/>
  <c r="T148" i="16"/>
  <c r="R64" i="16"/>
  <c r="T140" i="16"/>
  <c r="T151" i="16"/>
  <c r="T73" i="16"/>
  <c r="T139" i="16"/>
  <c r="V51" i="16" l="1"/>
  <c r="U77" i="16"/>
  <c r="V103" i="16"/>
  <c r="W103" i="16" s="1"/>
  <c r="T76" i="16"/>
  <c r="V25" i="16"/>
  <c r="V104" i="16"/>
  <c r="V181" i="16"/>
  <c r="V182" i="16"/>
  <c r="U78" i="16"/>
  <c r="T154" i="16"/>
  <c r="T78" i="16"/>
  <c r="T150" i="16"/>
  <c r="T72" i="16"/>
  <c r="W42" i="16"/>
  <c r="W16" i="16"/>
  <c r="T68" i="16"/>
  <c r="T77" i="16" s="1"/>
  <c r="W129" i="16"/>
  <c r="W130" i="16"/>
  <c r="W104" i="16"/>
  <c r="V63" i="16"/>
  <c r="V64" i="16" s="1"/>
  <c r="V67" i="16"/>
  <c r="V70" i="16"/>
  <c r="W182" i="16"/>
  <c r="V75" i="16"/>
  <c r="W98" i="16"/>
  <c r="W102" i="16"/>
  <c r="V149" i="16"/>
  <c r="V71" i="16"/>
  <c r="W172" i="16"/>
  <c r="W208" i="16"/>
  <c r="W144" i="16"/>
  <c r="W176" i="16"/>
  <c r="V153" i="16"/>
  <c r="V152" i="16"/>
  <c r="V74" i="16"/>
  <c r="V69" i="16"/>
  <c r="W94" i="16"/>
  <c r="V38" i="16"/>
  <c r="V52" i="16" s="1"/>
  <c r="V145" i="16"/>
  <c r="V12" i="16"/>
  <c r="V26" i="16" s="1"/>
  <c r="V66" i="16"/>
  <c r="T142" i="16"/>
  <c r="I12" i="16"/>
  <c r="V194" i="16"/>
  <c r="V208" i="16" s="1"/>
  <c r="T64" i="16"/>
  <c r="V140" i="16"/>
  <c r="W140" i="16" s="1"/>
  <c r="V148" i="16"/>
  <c r="I26" i="16"/>
  <c r="V141" i="16"/>
  <c r="W141" i="16" s="1"/>
  <c r="V139" i="16"/>
  <c r="V151" i="16"/>
  <c r="W65" i="16"/>
  <c r="W61" i="16"/>
  <c r="V73" i="16"/>
  <c r="V143" i="16"/>
  <c r="V147" i="16"/>
  <c r="V154" i="16" l="1"/>
  <c r="V76" i="16"/>
  <c r="T156" i="16"/>
  <c r="T155" i="16"/>
  <c r="W152" i="16"/>
  <c r="V150" i="16"/>
  <c r="W150" i="16" s="1"/>
  <c r="V72" i="16"/>
  <c r="W72" i="16" s="1"/>
  <c r="V146" i="16"/>
  <c r="W146" i="16" s="1"/>
  <c r="V68" i="16"/>
  <c r="W52" i="16"/>
  <c r="W51" i="16"/>
  <c r="W154" i="16"/>
  <c r="W76" i="16"/>
  <c r="W25" i="16"/>
  <c r="W63" i="16"/>
  <c r="W67" i="16"/>
  <c r="W145" i="16"/>
  <c r="W70" i="16"/>
  <c r="W153" i="16"/>
  <c r="W75" i="16"/>
  <c r="W149" i="16"/>
  <c r="W71" i="16"/>
  <c r="W148" i="16"/>
  <c r="W66" i="16"/>
  <c r="W74" i="16"/>
  <c r="W69" i="16"/>
  <c r="W139" i="16"/>
  <c r="V142" i="16"/>
  <c r="V156" i="16" s="1"/>
  <c r="W116" i="16"/>
  <c r="W194" i="16"/>
  <c r="W168" i="16"/>
  <c r="W90" i="16"/>
  <c r="W38" i="16"/>
  <c r="W12" i="16"/>
  <c r="W151" i="16"/>
  <c r="W143" i="16"/>
  <c r="W73" i="16"/>
  <c r="W64" i="16"/>
  <c r="W147" i="16"/>
  <c r="V77" i="16" l="1"/>
  <c r="V78" i="16"/>
  <c r="V155" i="16"/>
  <c r="W68" i="16"/>
  <c r="W155" i="16"/>
  <c r="W156" i="16"/>
  <c r="W77" i="16"/>
  <c r="W26" i="16"/>
  <c r="W142" i="16"/>
  <c r="W78" i="16" l="1"/>
  <c r="F17" i="20"/>
  <c r="G17" i="20"/>
  <c r="H17" i="20" l="1"/>
  <c r="F69" i="20"/>
  <c r="G69" i="20"/>
  <c r="H69" i="20" l="1"/>
  <c r="U223" i="1"/>
  <c r="S223" i="1"/>
  <c r="R223" i="1"/>
  <c r="U223" i="14"/>
  <c r="S223" i="14"/>
  <c r="R223" i="14"/>
  <c r="U223" i="15"/>
  <c r="S223" i="15"/>
  <c r="R223" i="15"/>
  <c r="U223" i="17"/>
  <c r="S223" i="17"/>
  <c r="R223" i="17"/>
  <c r="U67" i="1"/>
  <c r="S67" i="1"/>
  <c r="R67" i="1"/>
  <c r="U67" i="14"/>
  <c r="R67" i="14"/>
  <c r="U67" i="15"/>
  <c r="S67" i="15"/>
  <c r="R67" i="15"/>
  <c r="U67" i="17"/>
  <c r="S67" i="17"/>
  <c r="R67" i="17"/>
  <c r="W197" i="1"/>
  <c r="U197" i="20"/>
  <c r="S197" i="20"/>
  <c r="R197" i="20"/>
  <c r="W171" i="14"/>
  <c r="U171" i="20"/>
  <c r="S171" i="20"/>
  <c r="R171" i="20"/>
  <c r="T119" i="1"/>
  <c r="T119" i="14"/>
  <c r="T119" i="15"/>
  <c r="T119" i="17"/>
  <c r="U119" i="20"/>
  <c r="S119" i="20"/>
  <c r="R119" i="20"/>
  <c r="U93" i="20"/>
  <c r="S93" i="20"/>
  <c r="R93" i="20"/>
  <c r="T41" i="1"/>
  <c r="A41" i="1"/>
  <c r="T41" i="14"/>
  <c r="A41" i="14"/>
  <c r="T41" i="15"/>
  <c r="A41" i="15"/>
  <c r="T41" i="17"/>
  <c r="A41" i="17"/>
  <c r="U41" i="19"/>
  <c r="U41" i="20"/>
  <c r="S41" i="20"/>
  <c r="R41" i="20"/>
  <c r="T15" i="1"/>
  <c r="A15" i="1"/>
  <c r="T15" i="14"/>
  <c r="A15" i="14"/>
  <c r="T15" i="15"/>
  <c r="A15" i="15"/>
  <c r="T15" i="17"/>
  <c r="A15" i="17"/>
  <c r="U15" i="19"/>
  <c r="U15" i="20"/>
  <c r="S15" i="20"/>
  <c r="R15" i="20"/>
  <c r="G15" i="20"/>
  <c r="F15" i="20"/>
  <c r="V41" i="14" l="1"/>
  <c r="V15" i="14"/>
  <c r="U119" i="19"/>
  <c r="R119" i="19"/>
  <c r="S119" i="19"/>
  <c r="S41" i="19"/>
  <c r="V41" i="1"/>
  <c r="V15" i="1"/>
  <c r="V41" i="17"/>
  <c r="V15" i="17"/>
  <c r="V41" i="15"/>
  <c r="V15" i="15"/>
  <c r="T223" i="15"/>
  <c r="T223" i="1"/>
  <c r="T197" i="20"/>
  <c r="T223" i="17"/>
  <c r="T223" i="14"/>
  <c r="T93" i="20"/>
  <c r="T171" i="20"/>
  <c r="V171" i="17"/>
  <c r="U197" i="19"/>
  <c r="S197" i="19"/>
  <c r="V197" i="1"/>
  <c r="R197" i="19"/>
  <c r="V171" i="1"/>
  <c r="V197" i="15"/>
  <c r="V171" i="15"/>
  <c r="I69" i="20"/>
  <c r="V197" i="14"/>
  <c r="R171" i="19"/>
  <c r="S171" i="19"/>
  <c r="U171" i="19"/>
  <c r="R93" i="19"/>
  <c r="U93" i="19"/>
  <c r="S93" i="19"/>
  <c r="R15" i="19"/>
  <c r="S15" i="19"/>
  <c r="V119" i="17"/>
  <c r="V93" i="17"/>
  <c r="F67" i="20"/>
  <c r="H15" i="20"/>
  <c r="G15" i="19"/>
  <c r="G67" i="20"/>
  <c r="V119" i="15"/>
  <c r="V93" i="14"/>
  <c r="T67" i="17"/>
  <c r="T67" i="14"/>
  <c r="T67" i="1"/>
  <c r="T67" i="15"/>
  <c r="R67" i="20"/>
  <c r="V197" i="17"/>
  <c r="U67" i="19"/>
  <c r="W197" i="14"/>
  <c r="V171" i="14"/>
  <c r="S223" i="20"/>
  <c r="R223" i="20"/>
  <c r="U223" i="20"/>
  <c r="U145" i="20"/>
  <c r="R145" i="20"/>
  <c r="S145" i="20"/>
  <c r="U67" i="20"/>
  <c r="S67" i="20"/>
  <c r="W197" i="15"/>
  <c r="W171" i="1"/>
  <c r="W171" i="17"/>
  <c r="W171" i="15"/>
  <c r="V119" i="14"/>
  <c r="A15" i="20"/>
  <c r="V93" i="15"/>
  <c r="T119" i="20"/>
  <c r="V119" i="1"/>
  <c r="V93" i="1"/>
  <c r="W93" i="17"/>
  <c r="I15" i="15"/>
  <c r="A67" i="1"/>
  <c r="W15" i="17"/>
  <c r="A67" i="17"/>
  <c r="A67" i="15"/>
  <c r="A67" i="14"/>
  <c r="T41" i="20"/>
  <c r="A41" i="20"/>
  <c r="R41" i="19"/>
  <c r="T15" i="20"/>
  <c r="I15" i="17"/>
  <c r="W15" i="15"/>
  <c r="I15" i="14"/>
  <c r="I15" i="1"/>
  <c r="F15" i="19"/>
  <c r="W15" i="1" l="1"/>
  <c r="W15" i="14"/>
  <c r="W41" i="1"/>
  <c r="W41" i="14"/>
  <c r="T119" i="19"/>
  <c r="V67" i="14"/>
  <c r="W119" i="1"/>
  <c r="V67" i="1"/>
  <c r="W41" i="17"/>
  <c r="V67" i="17"/>
  <c r="U145" i="19"/>
  <c r="S145" i="19"/>
  <c r="W93" i="15"/>
  <c r="W41" i="15"/>
  <c r="V67" i="15"/>
  <c r="T197" i="19"/>
  <c r="T223" i="20"/>
  <c r="T171" i="19"/>
  <c r="R145" i="19"/>
  <c r="T93" i="19"/>
  <c r="T145" i="20"/>
  <c r="U223" i="19"/>
  <c r="S223" i="19"/>
  <c r="R223" i="19"/>
  <c r="T15" i="19"/>
  <c r="G67" i="19"/>
  <c r="V145" i="17"/>
  <c r="V223" i="1"/>
  <c r="H67" i="20"/>
  <c r="F67" i="19"/>
  <c r="H15" i="19"/>
  <c r="W119" i="15"/>
  <c r="W93" i="14"/>
  <c r="V145" i="14"/>
  <c r="V145" i="15"/>
  <c r="V145" i="1"/>
  <c r="W197" i="17"/>
  <c r="R67" i="19"/>
  <c r="A67" i="20"/>
  <c r="V223" i="17"/>
  <c r="W119" i="14"/>
  <c r="V197" i="20"/>
  <c r="V171" i="20"/>
  <c r="V93" i="20"/>
  <c r="V41" i="20"/>
  <c r="S67" i="19"/>
  <c r="V15" i="20"/>
  <c r="T67" i="20"/>
  <c r="V119" i="20"/>
  <c r="W119" i="17"/>
  <c r="W93" i="1"/>
  <c r="A41" i="19"/>
  <c r="T41" i="19"/>
  <c r="A15" i="19"/>
  <c r="I15" i="20"/>
  <c r="U205" i="20"/>
  <c r="S205" i="20"/>
  <c r="R205" i="20"/>
  <c r="R206" i="20" s="1"/>
  <c r="U204" i="20"/>
  <c r="S204" i="20"/>
  <c r="R204" i="20"/>
  <c r="U203" i="20"/>
  <c r="S203" i="20"/>
  <c r="R203" i="20"/>
  <c r="U201" i="20"/>
  <c r="S201" i="20"/>
  <c r="R201" i="20"/>
  <c r="U199" i="20"/>
  <c r="S199" i="20"/>
  <c r="R199" i="20"/>
  <c r="U196" i="20"/>
  <c r="S196" i="20"/>
  <c r="R196" i="20"/>
  <c r="U195" i="20"/>
  <c r="S195" i="20"/>
  <c r="R195" i="20"/>
  <c r="U193" i="20"/>
  <c r="S193" i="20"/>
  <c r="R193" i="20"/>
  <c r="U179" i="20"/>
  <c r="S179" i="20"/>
  <c r="R179" i="20"/>
  <c r="R180" i="20" s="1"/>
  <c r="U178" i="20"/>
  <c r="S178" i="20"/>
  <c r="R178" i="20"/>
  <c r="U177" i="20"/>
  <c r="S177" i="20"/>
  <c r="R177" i="20"/>
  <c r="U175" i="20"/>
  <c r="S175" i="20"/>
  <c r="R175" i="20"/>
  <c r="U173" i="20"/>
  <c r="S173" i="20"/>
  <c r="R173" i="20"/>
  <c r="U170" i="20"/>
  <c r="S170" i="20"/>
  <c r="R170" i="20"/>
  <c r="U169" i="20"/>
  <c r="S169" i="20"/>
  <c r="R169" i="20"/>
  <c r="U167" i="20"/>
  <c r="S167" i="20"/>
  <c r="R167" i="20"/>
  <c r="U206" i="20" l="1"/>
  <c r="S206" i="20"/>
  <c r="U180" i="20"/>
  <c r="S180" i="20"/>
  <c r="S207" i="20"/>
  <c r="R207" i="20"/>
  <c r="U202" i="20"/>
  <c r="S202" i="20"/>
  <c r="R202" i="20"/>
  <c r="U176" i="20"/>
  <c r="S176" i="20"/>
  <c r="S181" i="20" s="1"/>
  <c r="R176" i="20"/>
  <c r="R182" i="20" s="1"/>
  <c r="U172" i="20"/>
  <c r="U182" i="20" s="1"/>
  <c r="U198" i="20"/>
  <c r="U207" i="20" s="1"/>
  <c r="S172" i="20"/>
  <c r="S182" i="20" s="1"/>
  <c r="R172" i="20"/>
  <c r="R181" i="20" s="1"/>
  <c r="R198" i="20"/>
  <c r="S198" i="20"/>
  <c r="W67" i="1"/>
  <c r="V119" i="19"/>
  <c r="W145" i="14"/>
  <c r="W67" i="14"/>
  <c r="W119" i="20"/>
  <c r="W145" i="1"/>
  <c r="W41" i="20"/>
  <c r="W145" i="17"/>
  <c r="W67" i="17"/>
  <c r="T145" i="19"/>
  <c r="W67" i="15"/>
  <c r="V15" i="19"/>
  <c r="S205" i="19"/>
  <c r="T170" i="20"/>
  <c r="T179" i="20"/>
  <c r="T177" i="20"/>
  <c r="T201" i="20"/>
  <c r="T204" i="20"/>
  <c r="T174" i="20"/>
  <c r="T175" i="20"/>
  <c r="T178" i="20"/>
  <c r="T196" i="20"/>
  <c r="T200" i="20"/>
  <c r="T203" i="20"/>
  <c r="T195" i="20"/>
  <c r="T169" i="20"/>
  <c r="R205" i="19"/>
  <c r="T205" i="20"/>
  <c r="T223" i="19"/>
  <c r="T199" i="20"/>
  <c r="T173" i="20"/>
  <c r="V197" i="19"/>
  <c r="W197" i="20"/>
  <c r="V171" i="19"/>
  <c r="V93" i="19"/>
  <c r="U199" i="19"/>
  <c r="S199" i="19"/>
  <c r="R199" i="19"/>
  <c r="W171" i="20"/>
  <c r="W93" i="20"/>
  <c r="A67" i="19"/>
  <c r="I67" i="20"/>
  <c r="H67" i="19"/>
  <c r="U196" i="19"/>
  <c r="S196" i="19"/>
  <c r="R196" i="19"/>
  <c r="U205" i="19"/>
  <c r="W145" i="15"/>
  <c r="U204" i="19"/>
  <c r="S204" i="19"/>
  <c r="R204" i="19"/>
  <c r="U203" i="19"/>
  <c r="S203" i="19"/>
  <c r="U201" i="19"/>
  <c r="S201" i="19"/>
  <c r="R201" i="19"/>
  <c r="V223" i="20"/>
  <c r="V145" i="20"/>
  <c r="V67" i="20"/>
  <c r="T67" i="19"/>
  <c r="T167" i="20"/>
  <c r="V167" i="20" s="1"/>
  <c r="V41" i="19"/>
  <c r="W15" i="20"/>
  <c r="I15" i="19"/>
  <c r="R203" i="19"/>
  <c r="T193" i="20"/>
  <c r="V193" i="20" s="1"/>
  <c r="T180" i="20" l="1"/>
  <c r="T206" i="20"/>
  <c r="U181" i="20"/>
  <c r="U206" i="19"/>
  <c r="R206" i="19"/>
  <c r="S206" i="19"/>
  <c r="T202" i="20"/>
  <c r="T176" i="20"/>
  <c r="T182" i="20" s="1"/>
  <c r="S202" i="19"/>
  <c r="U202" i="19"/>
  <c r="R202" i="19"/>
  <c r="T172" i="20"/>
  <c r="T198" i="20"/>
  <c r="T207" i="20" s="1"/>
  <c r="V145" i="19"/>
  <c r="W145" i="20"/>
  <c r="W15" i="19"/>
  <c r="V223" i="19"/>
  <c r="W171" i="19"/>
  <c r="V205" i="20"/>
  <c r="V206" i="20" s="1"/>
  <c r="T205" i="19"/>
  <c r="V179" i="20"/>
  <c r="T201" i="19"/>
  <c r="T200" i="19"/>
  <c r="T196" i="19"/>
  <c r="T203" i="19"/>
  <c r="T204" i="19"/>
  <c r="T199" i="19"/>
  <c r="V199" i="20"/>
  <c r="V173" i="20"/>
  <c r="I67" i="19"/>
  <c r="V204" i="20"/>
  <c r="V178" i="20"/>
  <c r="V203" i="20"/>
  <c r="V177" i="20"/>
  <c r="V201" i="20"/>
  <c r="V175" i="20"/>
  <c r="V200" i="20"/>
  <c r="V174" i="20"/>
  <c r="V195" i="20"/>
  <c r="V169" i="20"/>
  <c r="W223" i="20"/>
  <c r="W67" i="20"/>
  <c r="V67" i="19"/>
  <c r="W197" i="19"/>
  <c r="V196" i="20"/>
  <c r="W119" i="19"/>
  <c r="V170" i="20"/>
  <c r="W93" i="19"/>
  <c r="W41" i="19"/>
  <c r="U231" i="17"/>
  <c r="S231" i="17"/>
  <c r="R231" i="17"/>
  <c r="U230" i="17"/>
  <c r="S230" i="17"/>
  <c r="R230" i="17"/>
  <c r="U229" i="17"/>
  <c r="S229" i="17"/>
  <c r="R229" i="17"/>
  <c r="U227" i="17"/>
  <c r="S227" i="17"/>
  <c r="R227" i="17"/>
  <c r="U226" i="17"/>
  <c r="S226" i="17"/>
  <c r="R226" i="17"/>
  <c r="U225" i="17"/>
  <c r="S225" i="17"/>
  <c r="R225" i="17"/>
  <c r="U222" i="17"/>
  <c r="S222" i="17"/>
  <c r="R222" i="17"/>
  <c r="U222" i="1"/>
  <c r="S222" i="1"/>
  <c r="R222" i="1"/>
  <c r="U222" i="14"/>
  <c r="S222" i="14"/>
  <c r="R222" i="14"/>
  <c r="U222" i="15"/>
  <c r="S222" i="15"/>
  <c r="R222" i="15"/>
  <c r="T181" i="20" l="1"/>
  <c r="R232" i="17"/>
  <c r="S232" i="17"/>
  <c r="U232" i="17"/>
  <c r="V180" i="20"/>
  <c r="W180" i="20" s="1"/>
  <c r="T206" i="19"/>
  <c r="V202" i="20"/>
  <c r="V176" i="20"/>
  <c r="U228" i="17"/>
  <c r="S228" i="17"/>
  <c r="R228" i="17"/>
  <c r="T202" i="19"/>
  <c r="V172" i="20"/>
  <c r="V182" i="20" s="1"/>
  <c r="V198" i="20"/>
  <c r="V207" i="20" s="1"/>
  <c r="W145" i="19"/>
  <c r="V205" i="19"/>
  <c r="T222" i="14"/>
  <c r="T222" i="17"/>
  <c r="T226" i="17"/>
  <c r="T229" i="17"/>
  <c r="T231" i="17"/>
  <c r="T222" i="15"/>
  <c r="T222" i="1"/>
  <c r="T227" i="17"/>
  <c r="T230" i="17"/>
  <c r="T225" i="17"/>
  <c r="V204" i="19"/>
  <c r="V199" i="19"/>
  <c r="W67" i="19"/>
  <c r="V196" i="19"/>
  <c r="V203" i="19"/>
  <c r="V201" i="19"/>
  <c r="V200" i="19"/>
  <c r="V196" i="17"/>
  <c r="V181" i="20" l="1"/>
  <c r="T232" i="17"/>
  <c r="V206" i="19"/>
  <c r="T228" i="17"/>
  <c r="V202" i="19"/>
  <c r="W181" i="20"/>
  <c r="V225" i="17"/>
  <c r="V222" i="1"/>
  <c r="V231" i="17"/>
  <c r="V230" i="17"/>
  <c r="V229" i="17"/>
  <c r="V227" i="17"/>
  <c r="V226" i="17"/>
  <c r="V222" i="14"/>
  <c r="W222" i="1"/>
  <c r="V222" i="15"/>
  <c r="V222" i="17"/>
  <c r="V232" i="17" l="1"/>
  <c r="V228" i="17"/>
  <c r="W222" i="17"/>
  <c r="W222" i="15"/>
  <c r="W222" i="14"/>
  <c r="R66" i="17" l="1"/>
  <c r="V193" i="14" l="1"/>
  <c r="V191" i="14"/>
  <c r="V167" i="14"/>
  <c r="V165" i="14"/>
  <c r="V192" i="14" l="1"/>
  <c r="V166" i="14"/>
  <c r="V38" i="14"/>
  <c r="V12" i="14"/>
  <c r="U49" i="20"/>
  <c r="S49" i="20"/>
  <c r="R49" i="20"/>
  <c r="U48" i="20"/>
  <c r="S48" i="20"/>
  <c r="R48" i="20"/>
  <c r="U47" i="20"/>
  <c r="S47" i="20"/>
  <c r="R47" i="20"/>
  <c r="U45" i="20"/>
  <c r="S45" i="20"/>
  <c r="R45" i="20"/>
  <c r="U43" i="20"/>
  <c r="S43" i="20"/>
  <c r="R43" i="20"/>
  <c r="U40" i="20"/>
  <c r="S40" i="20"/>
  <c r="R40" i="20"/>
  <c r="U39" i="20"/>
  <c r="S39" i="20"/>
  <c r="R39" i="20"/>
  <c r="U37" i="20"/>
  <c r="S37" i="20"/>
  <c r="R37" i="20"/>
  <c r="U36" i="20"/>
  <c r="S36" i="20"/>
  <c r="R36" i="20"/>
  <c r="U35" i="20"/>
  <c r="S35" i="20"/>
  <c r="R35" i="20"/>
  <c r="U49" i="19"/>
  <c r="U48" i="19"/>
  <c r="U47" i="19"/>
  <c r="U45" i="19"/>
  <c r="U43" i="19"/>
  <c r="U40" i="19"/>
  <c r="U39" i="19"/>
  <c r="U37" i="19"/>
  <c r="U36" i="19"/>
  <c r="U35" i="19"/>
  <c r="U50" i="20" l="1"/>
  <c r="R50" i="20"/>
  <c r="S50" i="20"/>
  <c r="R51" i="20"/>
  <c r="U50" i="19"/>
  <c r="U46" i="20"/>
  <c r="S46" i="20"/>
  <c r="S52" i="20" s="1"/>
  <c r="U46" i="19"/>
  <c r="R46" i="20"/>
  <c r="S42" i="20"/>
  <c r="U42" i="19"/>
  <c r="U42" i="20"/>
  <c r="U51" i="20" s="1"/>
  <c r="R42" i="20"/>
  <c r="S49" i="19"/>
  <c r="S37" i="19"/>
  <c r="V168" i="14"/>
  <c r="S40" i="19"/>
  <c r="S43" i="19"/>
  <c r="S48" i="19"/>
  <c r="R47" i="19"/>
  <c r="S45" i="19"/>
  <c r="S36" i="19"/>
  <c r="S39" i="19"/>
  <c r="T49" i="20"/>
  <c r="R38" i="20"/>
  <c r="R52" i="20" s="1"/>
  <c r="T40" i="20"/>
  <c r="T43" i="20"/>
  <c r="R49" i="19"/>
  <c r="U38" i="20"/>
  <c r="U52" i="20" s="1"/>
  <c r="T44" i="20"/>
  <c r="R35" i="19"/>
  <c r="T36" i="20"/>
  <c r="U38" i="19"/>
  <c r="R39" i="19"/>
  <c r="T39" i="20"/>
  <c r="T37" i="20"/>
  <c r="S38" i="20"/>
  <c r="S47" i="19"/>
  <c r="T48" i="20"/>
  <c r="T47" i="20"/>
  <c r="R43" i="19"/>
  <c r="T45" i="20"/>
  <c r="R40" i="19"/>
  <c r="R37" i="19"/>
  <c r="R36" i="19"/>
  <c r="T35" i="20"/>
  <c r="V35" i="20" s="1"/>
  <c r="S35" i="19"/>
  <c r="R45" i="19"/>
  <c r="R48" i="19"/>
  <c r="S51" i="20" l="1"/>
  <c r="T50" i="20"/>
  <c r="U51" i="19"/>
  <c r="U52" i="19"/>
  <c r="R50" i="19"/>
  <c r="S50" i="19"/>
  <c r="S46" i="19"/>
  <c r="R46" i="19"/>
  <c r="T46" i="20"/>
  <c r="T52" i="20" s="1"/>
  <c r="S42" i="19"/>
  <c r="S51" i="19" s="1"/>
  <c r="T42" i="20"/>
  <c r="R42" i="19"/>
  <c r="V49" i="20"/>
  <c r="T49" i="19"/>
  <c r="V37" i="20"/>
  <c r="V40" i="20"/>
  <c r="T40" i="19"/>
  <c r="V43" i="20"/>
  <c r="V48" i="20"/>
  <c r="T48" i="19"/>
  <c r="V47" i="20"/>
  <c r="T47" i="19"/>
  <c r="T45" i="19"/>
  <c r="T44" i="19"/>
  <c r="V44" i="20"/>
  <c r="T43" i="19"/>
  <c r="S38" i="19"/>
  <c r="V36" i="20"/>
  <c r="T36" i="19"/>
  <c r="T39" i="19"/>
  <c r="V39" i="20"/>
  <c r="V45" i="20"/>
  <c r="R38" i="19"/>
  <c r="R52" i="19" s="1"/>
  <c r="T37" i="19"/>
  <c r="T38" i="20"/>
  <c r="T35" i="19"/>
  <c r="V35" i="19" s="1"/>
  <c r="T51" i="20" l="1"/>
  <c r="R51" i="19"/>
  <c r="S52" i="19"/>
  <c r="V50" i="20"/>
  <c r="T50" i="19"/>
  <c r="T46" i="19"/>
  <c r="V46" i="20"/>
  <c r="W46" i="20" s="1"/>
  <c r="V42" i="20"/>
  <c r="W42" i="20" s="1"/>
  <c r="T42" i="19"/>
  <c r="T51" i="19" s="1"/>
  <c r="W50" i="20"/>
  <c r="V49" i="19"/>
  <c r="V37" i="19"/>
  <c r="V38" i="20"/>
  <c r="V40" i="19"/>
  <c r="V47" i="19"/>
  <c r="V48" i="19"/>
  <c r="V45" i="19"/>
  <c r="V44" i="19"/>
  <c r="V43" i="19"/>
  <c r="W94" i="17"/>
  <c r="V36" i="19"/>
  <c r="V39" i="19"/>
  <c r="T38" i="19"/>
  <c r="V51" i="20" l="1"/>
  <c r="V52" i="20"/>
  <c r="T52" i="19"/>
  <c r="V50" i="19"/>
  <c r="V46" i="19"/>
  <c r="W46" i="19" s="1"/>
  <c r="V42" i="19"/>
  <c r="V51" i="19" s="1"/>
  <c r="W50" i="19"/>
  <c r="V38" i="19"/>
  <c r="V52" i="19" s="1"/>
  <c r="W208" i="1"/>
  <c r="W182" i="15"/>
  <c r="W104" i="17"/>
  <c r="W182" i="17"/>
  <c r="W42" i="19" l="1"/>
  <c r="W51" i="20"/>
  <c r="W52" i="20"/>
  <c r="W51" i="19"/>
  <c r="W223" i="1"/>
  <c r="W223" i="17"/>
  <c r="W52" i="19" l="1"/>
  <c r="U100" i="20" l="1"/>
  <c r="S100" i="20"/>
  <c r="R100" i="20"/>
  <c r="W100" i="17"/>
  <c r="U126" i="20"/>
  <c r="S126" i="20"/>
  <c r="R126" i="20"/>
  <c r="U178" i="19"/>
  <c r="S178" i="19"/>
  <c r="R178" i="19"/>
  <c r="W178" i="15"/>
  <c r="W178" i="17"/>
  <c r="W204" i="1"/>
  <c r="U230" i="1"/>
  <c r="S230" i="1"/>
  <c r="R230" i="1"/>
  <c r="U230" i="14"/>
  <c r="S230" i="14"/>
  <c r="R230" i="14"/>
  <c r="U230" i="15"/>
  <c r="S230" i="15"/>
  <c r="R230" i="15"/>
  <c r="U74" i="1"/>
  <c r="S74" i="1"/>
  <c r="R74" i="1"/>
  <c r="U74" i="14"/>
  <c r="U74" i="15"/>
  <c r="S74" i="15"/>
  <c r="R74" i="15"/>
  <c r="U74" i="17"/>
  <c r="S74" i="17"/>
  <c r="R74" i="17"/>
  <c r="A48" i="1"/>
  <c r="A48" i="14"/>
  <c r="A48" i="15"/>
  <c r="A48" i="17"/>
  <c r="U22" i="20"/>
  <c r="S22" i="20"/>
  <c r="R22" i="20"/>
  <c r="G22" i="20"/>
  <c r="F22" i="20"/>
  <c r="A22" i="1"/>
  <c r="A22" i="14"/>
  <c r="T22" i="15"/>
  <c r="A22" i="15"/>
  <c r="A22" i="17"/>
  <c r="U22" i="19"/>
  <c r="H22" i="20" l="1"/>
  <c r="F74" i="20"/>
  <c r="T230" i="15"/>
  <c r="T230" i="1"/>
  <c r="T230" i="14"/>
  <c r="T178" i="19"/>
  <c r="V204" i="1"/>
  <c r="V178" i="1"/>
  <c r="G74" i="20"/>
  <c r="V204" i="14"/>
  <c r="V178" i="14"/>
  <c r="V48" i="14"/>
  <c r="V22" i="14"/>
  <c r="W22" i="14" s="1"/>
  <c r="V100" i="14"/>
  <c r="U126" i="19"/>
  <c r="U100" i="19"/>
  <c r="R100" i="19"/>
  <c r="S100" i="19"/>
  <c r="S22" i="19"/>
  <c r="F22" i="19"/>
  <c r="V204" i="15"/>
  <c r="V126" i="15"/>
  <c r="V48" i="15"/>
  <c r="V22" i="15"/>
  <c r="V204" i="17"/>
  <c r="V178" i="17"/>
  <c r="V48" i="17"/>
  <c r="V22" i="17"/>
  <c r="I22" i="17"/>
  <c r="R230" i="20"/>
  <c r="A74" i="1"/>
  <c r="S152" i="20"/>
  <c r="T100" i="20"/>
  <c r="T74" i="17"/>
  <c r="T74" i="14"/>
  <c r="S230" i="20"/>
  <c r="S126" i="19"/>
  <c r="I22" i="1"/>
  <c r="T22" i="20"/>
  <c r="T126" i="20"/>
  <c r="A74" i="14"/>
  <c r="U74" i="19"/>
  <c r="I22" i="14"/>
  <c r="I22" i="15"/>
  <c r="A74" i="17"/>
  <c r="A74" i="15"/>
  <c r="T74" i="1"/>
  <c r="R126" i="19"/>
  <c r="T74" i="15"/>
  <c r="W178" i="14"/>
  <c r="W204" i="14"/>
  <c r="R152" i="20"/>
  <c r="V126" i="17"/>
  <c r="V126" i="14"/>
  <c r="V126" i="1"/>
  <c r="T152" i="14"/>
  <c r="V100" i="17"/>
  <c r="V100" i="15"/>
  <c r="V100" i="1"/>
  <c r="T152" i="17"/>
  <c r="T152" i="15"/>
  <c r="T152" i="1"/>
  <c r="U152" i="20"/>
  <c r="U230" i="20"/>
  <c r="R22" i="19"/>
  <c r="U74" i="20"/>
  <c r="R74" i="20"/>
  <c r="A22" i="20"/>
  <c r="S74" i="20"/>
  <c r="A48" i="20"/>
  <c r="G22" i="19"/>
  <c r="W204" i="17" l="1"/>
  <c r="W204" i="15"/>
  <c r="W178" i="1"/>
  <c r="W126" i="1"/>
  <c r="W48" i="17"/>
  <c r="H22" i="19"/>
  <c r="F74" i="19"/>
  <c r="W48" i="14"/>
  <c r="T230" i="20"/>
  <c r="V230" i="1"/>
  <c r="W22" i="1"/>
  <c r="W126" i="15"/>
  <c r="W100" i="15"/>
  <c r="W48" i="15"/>
  <c r="W22" i="15"/>
  <c r="H74" i="20"/>
  <c r="W100" i="14"/>
  <c r="G74" i="19"/>
  <c r="U152" i="19"/>
  <c r="V100" i="20"/>
  <c r="T100" i="19"/>
  <c r="W48" i="1"/>
  <c r="W22" i="17"/>
  <c r="V74" i="17"/>
  <c r="V178" i="19"/>
  <c r="V126" i="20"/>
  <c r="T152" i="20"/>
  <c r="W100" i="1"/>
  <c r="V22" i="20"/>
  <c r="R74" i="19"/>
  <c r="V74" i="1"/>
  <c r="V230" i="15"/>
  <c r="V152" i="15"/>
  <c r="V74" i="15"/>
  <c r="W126" i="17"/>
  <c r="V152" i="17"/>
  <c r="V230" i="14"/>
  <c r="V152" i="14"/>
  <c r="V74" i="14"/>
  <c r="S152" i="19"/>
  <c r="T22" i="19"/>
  <c r="A48" i="19"/>
  <c r="W178" i="20"/>
  <c r="W230" i="17"/>
  <c r="W126" i="14"/>
  <c r="W204" i="20"/>
  <c r="T126" i="19"/>
  <c r="R152" i="19"/>
  <c r="V152" i="1"/>
  <c r="A74" i="20"/>
  <c r="S74" i="19"/>
  <c r="I22" i="20"/>
  <c r="A22" i="19"/>
  <c r="T74" i="20"/>
  <c r="A98" i="1"/>
  <c r="A98" i="17"/>
  <c r="A98" i="20"/>
  <c r="W230" i="1" l="1"/>
  <c r="I74" i="20"/>
  <c r="W230" i="14"/>
  <c r="W74" i="14"/>
  <c r="H74" i="19"/>
  <c r="W100" i="20"/>
  <c r="V230" i="20"/>
  <c r="W126" i="20"/>
  <c r="V100" i="19"/>
  <c r="V152" i="20"/>
  <c r="W74" i="1"/>
  <c r="W22" i="20"/>
  <c r="W230" i="15"/>
  <c r="W152" i="15"/>
  <c r="W74" i="17"/>
  <c r="W152" i="1"/>
  <c r="W48" i="20"/>
  <c r="V74" i="20"/>
  <c r="W74" i="15"/>
  <c r="W152" i="17"/>
  <c r="W152" i="14"/>
  <c r="T74" i="19"/>
  <c r="V22" i="19"/>
  <c r="I22" i="19"/>
  <c r="A74" i="19"/>
  <c r="V126" i="19"/>
  <c r="T152" i="19"/>
  <c r="A98" i="19"/>
  <c r="A98" i="15"/>
  <c r="A98" i="14"/>
  <c r="W230" i="20" l="1"/>
  <c r="I74" i="19"/>
  <c r="W152" i="20"/>
  <c r="W74" i="20"/>
  <c r="W178" i="19"/>
  <c r="W126" i="19"/>
  <c r="W100" i="19"/>
  <c r="V152" i="19"/>
  <c r="W48" i="19"/>
  <c r="W22" i="19"/>
  <c r="V74" i="19"/>
  <c r="W152" i="19" l="1"/>
  <c r="W74" i="19"/>
  <c r="U14" i="19"/>
  <c r="U13" i="19"/>
  <c r="U11" i="19"/>
  <c r="U10" i="19"/>
  <c r="U23" i="19"/>
  <c r="U21" i="19"/>
  <c r="U19" i="19"/>
  <c r="U17" i="19"/>
  <c r="U24" i="19" l="1"/>
  <c r="U20" i="19"/>
  <c r="U16" i="19"/>
  <c r="U25" i="19" s="1"/>
  <c r="U221" i="17"/>
  <c r="S221" i="17"/>
  <c r="R221" i="17"/>
  <c r="U219" i="17"/>
  <c r="S219" i="17"/>
  <c r="R219" i="17"/>
  <c r="U218" i="17"/>
  <c r="S218" i="17"/>
  <c r="R218" i="17"/>
  <c r="U217" i="17"/>
  <c r="S217" i="17"/>
  <c r="R217" i="17"/>
  <c r="U194" i="17"/>
  <c r="U208" i="17" s="1"/>
  <c r="S194" i="17"/>
  <c r="S208" i="17" s="1"/>
  <c r="R194" i="17"/>
  <c r="R208" i="17" s="1"/>
  <c r="W179" i="17"/>
  <c r="W175" i="17"/>
  <c r="W167" i="17"/>
  <c r="W165" i="17"/>
  <c r="T123" i="17"/>
  <c r="T122" i="17"/>
  <c r="T121" i="17"/>
  <c r="T118" i="17"/>
  <c r="T117" i="17"/>
  <c r="T97" i="17"/>
  <c r="W97" i="17"/>
  <c r="T96" i="17"/>
  <c r="W96" i="17"/>
  <c r="T95" i="17"/>
  <c r="W89" i="17"/>
  <c r="U75" i="17"/>
  <c r="U76" i="17" s="1"/>
  <c r="S75" i="17"/>
  <c r="S76" i="17" s="1"/>
  <c r="R75" i="17"/>
  <c r="R76" i="17" s="1"/>
  <c r="U73" i="17"/>
  <c r="S73" i="17"/>
  <c r="R73" i="17"/>
  <c r="U71" i="17"/>
  <c r="S71" i="17"/>
  <c r="R71" i="17"/>
  <c r="U70" i="17"/>
  <c r="S70" i="17"/>
  <c r="R70" i="17"/>
  <c r="U69" i="17"/>
  <c r="S69" i="17"/>
  <c r="R69" i="17"/>
  <c r="U66" i="17"/>
  <c r="S66" i="17"/>
  <c r="U65" i="17"/>
  <c r="S65" i="17"/>
  <c r="R65" i="17"/>
  <c r="U63" i="17"/>
  <c r="S63" i="17"/>
  <c r="R63" i="17"/>
  <c r="U62" i="17"/>
  <c r="S62" i="17"/>
  <c r="R62" i="17"/>
  <c r="U61" i="17"/>
  <c r="S61" i="17"/>
  <c r="R61" i="17"/>
  <c r="G61" i="17"/>
  <c r="F61" i="17"/>
  <c r="A49" i="17"/>
  <c r="A47" i="17"/>
  <c r="T45" i="17"/>
  <c r="A45" i="17"/>
  <c r="T44" i="17"/>
  <c r="A44" i="17"/>
  <c r="T43" i="17"/>
  <c r="A43" i="17"/>
  <c r="T40" i="17"/>
  <c r="A40" i="17"/>
  <c r="T39" i="17"/>
  <c r="A39" i="17"/>
  <c r="S38" i="17"/>
  <c r="S52" i="17" s="1"/>
  <c r="R38" i="17"/>
  <c r="R52" i="17" s="1"/>
  <c r="A37" i="17"/>
  <c r="H62" i="17"/>
  <c r="H35" i="17"/>
  <c r="A35" i="17"/>
  <c r="A23" i="17"/>
  <c r="A21" i="17"/>
  <c r="T19" i="17"/>
  <c r="A19" i="17"/>
  <c r="T18" i="17"/>
  <c r="A18" i="17"/>
  <c r="T17" i="17"/>
  <c r="A17" i="17"/>
  <c r="T14" i="17"/>
  <c r="A14" i="17"/>
  <c r="T13" i="17"/>
  <c r="A13" i="17"/>
  <c r="U12" i="17"/>
  <c r="U26" i="17" s="1"/>
  <c r="S12" i="17"/>
  <c r="S26" i="17" s="1"/>
  <c r="R12" i="17"/>
  <c r="R26" i="17" s="1"/>
  <c r="A11" i="17"/>
  <c r="A10" i="17"/>
  <c r="H9" i="17"/>
  <c r="A9" i="17"/>
  <c r="T124" i="17" l="1"/>
  <c r="T98" i="17"/>
  <c r="U72" i="17"/>
  <c r="U77" i="17" s="1"/>
  <c r="T46" i="17"/>
  <c r="S72" i="17"/>
  <c r="T20" i="17"/>
  <c r="R72" i="17"/>
  <c r="S224" i="17"/>
  <c r="S233" i="17" s="1"/>
  <c r="U224" i="17"/>
  <c r="U233" i="17" s="1"/>
  <c r="R224" i="17"/>
  <c r="R233" i="17" s="1"/>
  <c r="R68" i="17"/>
  <c r="R77" i="17" s="1"/>
  <c r="T42" i="17"/>
  <c r="U68" i="17"/>
  <c r="T16" i="17"/>
  <c r="S68" i="17"/>
  <c r="S77" i="17" s="1"/>
  <c r="T120" i="17"/>
  <c r="V18" i="17"/>
  <c r="H63" i="17"/>
  <c r="T221" i="17"/>
  <c r="V170" i="17"/>
  <c r="V40" i="17"/>
  <c r="V14" i="17"/>
  <c r="W11" i="17"/>
  <c r="V92" i="17"/>
  <c r="V205" i="17"/>
  <c r="I23" i="17"/>
  <c r="V38" i="17"/>
  <c r="I10" i="17"/>
  <c r="V49" i="17"/>
  <c r="V50" i="17" s="1"/>
  <c r="V23" i="17"/>
  <c r="V177" i="17"/>
  <c r="V180" i="17" s="1"/>
  <c r="V201" i="17"/>
  <c r="V175" i="17"/>
  <c r="V123" i="17"/>
  <c r="V97" i="17"/>
  <c r="V45" i="17"/>
  <c r="V19" i="17"/>
  <c r="V199" i="17"/>
  <c r="V173" i="17"/>
  <c r="V121" i="17"/>
  <c r="V43" i="17"/>
  <c r="V17" i="17"/>
  <c r="A65" i="17"/>
  <c r="I13" i="17"/>
  <c r="T75" i="17"/>
  <c r="V195" i="17"/>
  <c r="V169" i="17"/>
  <c r="V168" i="17"/>
  <c r="A69" i="17"/>
  <c r="W88" i="17"/>
  <c r="T65" i="17"/>
  <c r="W196" i="17"/>
  <c r="A38" i="17"/>
  <c r="W115" i="17"/>
  <c r="A73" i="17"/>
  <c r="T149" i="17"/>
  <c r="A20" i="17"/>
  <c r="R64" i="17"/>
  <c r="R78" i="17" s="1"/>
  <c r="V118" i="17"/>
  <c r="S64" i="17"/>
  <c r="S78" i="17" s="1"/>
  <c r="T70" i="17"/>
  <c r="V127" i="17"/>
  <c r="I36" i="17"/>
  <c r="A71" i="17"/>
  <c r="A12" i="17"/>
  <c r="T71" i="17"/>
  <c r="V95" i="17"/>
  <c r="W101" i="17"/>
  <c r="T140" i="17"/>
  <c r="T153" i="17"/>
  <c r="U64" i="17"/>
  <c r="A75" i="17"/>
  <c r="A70" i="17"/>
  <c r="V101" i="17"/>
  <c r="W92" i="17"/>
  <c r="W174" i="17"/>
  <c r="S220" i="17"/>
  <c r="S234" i="17" s="1"/>
  <c r="T217" i="17"/>
  <c r="V217" i="17" s="1"/>
  <c r="I18" i="17"/>
  <c r="I21" i="17"/>
  <c r="T66" i="17"/>
  <c r="W193" i="17"/>
  <c r="V116" i="17"/>
  <c r="T218" i="17"/>
  <c r="T12" i="17"/>
  <c r="T219" i="17"/>
  <c r="V219" i="17" s="1"/>
  <c r="A66" i="17"/>
  <c r="W37" i="17"/>
  <c r="A61" i="17"/>
  <c r="T69" i="17"/>
  <c r="T73" i="17"/>
  <c r="T151" i="17"/>
  <c r="R220" i="17"/>
  <c r="R234" i="17" s="1"/>
  <c r="W35" i="17"/>
  <c r="W9" i="17"/>
  <c r="H61" i="17"/>
  <c r="V12" i="17"/>
  <c r="V13" i="17"/>
  <c r="I14" i="17"/>
  <c r="V21" i="17"/>
  <c r="V39" i="17"/>
  <c r="V117" i="17"/>
  <c r="I9" i="17"/>
  <c r="I11" i="17"/>
  <c r="I17" i="17"/>
  <c r="I19" i="17"/>
  <c r="I35" i="17"/>
  <c r="I37" i="17"/>
  <c r="T63" i="17"/>
  <c r="T139" i="17"/>
  <c r="T38" i="17"/>
  <c r="T52" i="17" s="1"/>
  <c r="V44" i="17"/>
  <c r="V47" i="17"/>
  <c r="T62" i="17"/>
  <c r="V91" i="17"/>
  <c r="T61" i="17"/>
  <c r="V203" i="17"/>
  <c r="V96" i="17"/>
  <c r="V99" i="17"/>
  <c r="V122" i="17"/>
  <c r="V125" i="17"/>
  <c r="T148" i="17"/>
  <c r="V174" i="17"/>
  <c r="T194" i="17"/>
  <c r="T208" i="17" s="1"/>
  <c r="T141" i="17"/>
  <c r="W170" i="17"/>
  <c r="U220" i="17"/>
  <c r="U234" i="17" s="1"/>
  <c r="V200" i="17"/>
  <c r="V102" i="17" l="1"/>
  <c r="T26" i="17"/>
  <c r="V206" i="17"/>
  <c r="T129" i="17"/>
  <c r="T130" i="17"/>
  <c r="V24" i="17"/>
  <c r="U78" i="17"/>
  <c r="T76" i="17"/>
  <c r="T103" i="17"/>
  <c r="T104" i="17"/>
  <c r="T51" i="17"/>
  <c r="V128" i="17"/>
  <c r="V130" i="17" s="1"/>
  <c r="T25" i="17"/>
  <c r="V208" i="17"/>
  <c r="T154" i="17"/>
  <c r="T77" i="17"/>
  <c r="T78" i="17"/>
  <c r="V202" i="17"/>
  <c r="V207" i="17" s="1"/>
  <c r="V176" i="17"/>
  <c r="V124" i="17"/>
  <c r="W124" i="17" s="1"/>
  <c r="T150" i="17"/>
  <c r="V98" i="17"/>
  <c r="T72" i="17"/>
  <c r="V20" i="17"/>
  <c r="V46" i="17"/>
  <c r="W46" i="17" s="1"/>
  <c r="T224" i="17"/>
  <c r="T233" i="17" s="1"/>
  <c r="V172" i="17"/>
  <c r="V182" i="17" s="1"/>
  <c r="V198" i="17"/>
  <c r="V94" i="17"/>
  <c r="V42" i="17"/>
  <c r="W42" i="17" s="1"/>
  <c r="V120" i="17"/>
  <c r="W120" i="17" s="1"/>
  <c r="V16" i="17"/>
  <c r="V25" i="17" s="1"/>
  <c r="T68" i="17"/>
  <c r="W50" i="17"/>
  <c r="V63" i="17"/>
  <c r="W63" i="17" s="1"/>
  <c r="W40" i="17"/>
  <c r="W205" i="17"/>
  <c r="W118" i="17"/>
  <c r="W14" i="17"/>
  <c r="V66" i="17"/>
  <c r="T142" i="17"/>
  <c r="V90" i="17"/>
  <c r="A26" i="17"/>
  <c r="I20" i="17"/>
  <c r="W49" i="17"/>
  <c r="W23" i="17"/>
  <c r="W19" i="17"/>
  <c r="W18" i="17"/>
  <c r="V140" i="17"/>
  <c r="W140" i="17" s="1"/>
  <c r="V62" i="17"/>
  <c r="W62" i="17" s="1"/>
  <c r="W36" i="17"/>
  <c r="V153" i="17"/>
  <c r="V75" i="17"/>
  <c r="W21" i="17"/>
  <c r="W99" i="17"/>
  <c r="W177" i="17"/>
  <c r="V73" i="17"/>
  <c r="W17" i="17"/>
  <c r="W121" i="17"/>
  <c r="W123" i="17"/>
  <c r="W173" i="17"/>
  <c r="W95" i="17"/>
  <c r="W98" i="17"/>
  <c r="W201" i="17"/>
  <c r="W43" i="17"/>
  <c r="W227" i="17"/>
  <c r="V149" i="17"/>
  <c r="W45" i="17"/>
  <c r="V71" i="17"/>
  <c r="W226" i="17"/>
  <c r="V70" i="17"/>
  <c r="W195" i="17"/>
  <c r="V221" i="17"/>
  <c r="V65" i="17"/>
  <c r="V218" i="17"/>
  <c r="V194" i="17"/>
  <c r="W169" i="17"/>
  <c r="W127" i="17"/>
  <c r="W166" i="17"/>
  <c r="W91" i="17"/>
  <c r="W192" i="17"/>
  <c r="I62" i="17"/>
  <c r="W219" i="17"/>
  <c r="I63" i="17"/>
  <c r="W114" i="17"/>
  <c r="I12" i="17"/>
  <c r="V69" i="17"/>
  <c r="W13" i="17"/>
  <c r="W125" i="17"/>
  <c r="W10" i="17"/>
  <c r="V151" i="17"/>
  <c r="V147" i="17"/>
  <c r="W122" i="17"/>
  <c r="W39" i="17"/>
  <c r="T220" i="17"/>
  <c r="A64" i="17"/>
  <c r="W47" i="17"/>
  <c r="V141" i="17"/>
  <c r="W141" i="17" s="1"/>
  <c r="V144" i="17"/>
  <c r="V148" i="17"/>
  <c r="T64" i="17"/>
  <c r="V61" i="17"/>
  <c r="V139" i="17"/>
  <c r="W44" i="17"/>
  <c r="W203" i="17"/>
  <c r="W200" i="17"/>
  <c r="W168" i="17"/>
  <c r="W117" i="17"/>
  <c r="W191" i="17"/>
  <c r="W113" i="17"/>
  <c r="I61" i="17"/>
  <c r="W199" i="17"/>
  <c r="W87" i="17"/>
  <c r="W217" i="17"/>
  <c r="V143" i="17"/>
  <c r="W128" i="17" l="1"/>
  <c r="T234" i="17"/>
  <c r="V104" i="17"/>
  <c r="V52" i="17"/>
  <c r="V51" i="17"/>
  <c r="V129" i="17"/>
  <c r="V181" i="17"/>
  <c r="V76" i="17"/>
  <c r="W76" i="17" s="1"/>
  <c r="V154" i="17"/>
  <c r="W154" i="17" s="1"/>
  <c r="V26" i="17"/>
  <c r="V103" i="17"/>
  <c r="V155" i="17"/>
  <c r="T155" i="17"/>
  <c r="T156" i="17"/>
  <c r="V150" i="17"/>
  <c r="W150" i="17" s="1"/>
  <c r="V72" i="17"/>
  <c r="W72" i="17" s="1"/>
  <c r="V224" i="17"/>
  <c r="V233" i="17" s="1"/>
  <c r="V68" i="17"/>
  <c r="W68" i="17" s="1"/>
  <c r="V146" i="17"/>
  <c r="W146" i="17" s="1"/>
  <c r="W129" i="17"/>
  <c r="W130" i="17"/>
  <c r="W66" i="17"/>
  <c r="W208" i="17"/>
  <c r="W24" i="17"/>
  <c r="V64" i="17"/>
  <c r="V78" i="17" s="1"/>
  <c r="V220" i="17"/>
  <c r="V142" i="17"/>
  <c r="V156" i="17" s="1"/>
  <c r="W75" i="17"/>
  <c r="I26" i="17"/>
  <c r="W71" i="17"/>
  <c r="W20" i="17"/>
  <c r="W70" i="17"/>
  <c r="W38" i="17"/>
  <c r="W231" i="17"/>
  <c r="W153" i="17"/>
  <c r="W73" i="17"/>
  <c r="W176" i="17"/>
  <c r="W149" i="17"/>
  <c r="W221" i="17"/>
  <c r="W218" i="17"/>
  <c r="W225" i="17"/>
  <c r="W12" i="17"/>
  <c r="W148" i="17"/>
  <c r="W61" i="17"/>
  <c r="W65" i="17"/>
  <c r="W229" i="17"/>
  <c r="W144" i="17"/>
  <c r="W69" i="17"/>
  <c r="W90" i="17"/>
  <c r="W116" i="17"/>
  <c r="W147" i="17"/>
  <c r="W194" i="17"/>
  <c r="W139" i="17"/>
  <c r="W143" i="17"/>
  <c r="W151" i="17"/>
  <c r="V77" i="17" l="1"/>
  <c r="V234" i="17"/>
  <c r="W51" i="17"/>
  <c r="W156" i="17"/>
  <c r="W155" i="17"/>
  <c r="W52" i="17"/>
  <c r="W234" i="17"/>
  <c r="W26" i="17"/>
  <c r="W220" i="17"/>
  <c r="W64" i="17"/>
  <c r="W142" i="17"/>
  <c r="W77" i="17" l="1"/>
  <c r="W78" i="17"/>
  <c r="V205" i="1" l="1"/>
  <c r="V200" i="1"/>
  <c r="T123" i="14"/>
  <c r="T122" i="14"/>
  <c r="T121" i="14"/>
  <c r="T118" i="14"/>
  <c r="T117" i="14"/>
  <c r="T123" i="15"/>
  <c r="T122" i="15"/>
  <c r="T121" i="15"/>
  <c r="T118" i="15"/>
  <c r="T117" i="15"/>
  <c r="T123" i="1"/>
  <c r="T122" i="1"/>
  <c r="T121" i="1"/>
  <c r="T118" i="1"/>
  <c r="T117" i="1"/>
  <c r="V179" i="1"/>
  <c r="V174" i="1"/>
  <c r="T45" i="14"/>
  <c r="T44" i="14"/>
  <c r="T43" i="14"/>
  <c r="T40" i="14"/>
  <c r="T39" i="14"/>
  <c r="T45" i="15"/>
  <c r="T44" i="15"/>
  <c r="T43" i="15"/>
  <c r="T40" i="15"/>
  <c r="T39" i="15"/>
  <c r="T45" i="1"/>
  <c r="T44" i="1"/>
  <c r="T43" i="1"/>
  <c r="T40" i="1"/>
  <c r="T39" i="1"/>
  <c r="T19" i="14"/>
  <c r="T18" i="14"/>
  <c r="T17" i="14"/>
  <c r="T14" i="14"/>
  <c r="T13" i="14"/>
  <c r="T23" i="15"/>
  <c r="T21" i="15"/>
  <c r="T19" i="15"/>
  <c r="T18" i="15"/>
  <c r="T17" i="15"/>
  <c r="T14" i="15"/>
  <c r="T13" i="15"/>
  <c r="T19" i="1"/>
  <c r="T18" i="1"/>
  <c r="T17" i="1"/>
  <c r="T14" i="1"/>
  <c r="T13" i="1"/>
  <c r="T97" i="14"/>
  <c r="T96" i="14"/>
  <c r="T97" i="15"/>
  <c r="T96" i="15"/>
  <c r="T95" i="15"/>
  <c r="T96" i="1"/>
  <c r="T24" i="15" l="1"/>
  <c r="T98" i="14"/>
  <c r="T124" i="14"/>
  <c r="T98" i="1"/>
  <c r="T124" i="1"/>
  <c r="T124" i="15"/>
  <c r="T98" i="15"/>
  <c r="T46" i="15"/>
  <c r="T20" i="15"/>
  <c r="T46" i="14"/>
  <c r="T46" i="1"/>
  <c r="T20" i="1"/>
  <c r="T20" i="14"/>
  <c r="T16" i="1"/>
  <c r="T25" i="1" s="1"/>
  <c r="T16" i="15"/>
  <c r="T25" i="15" s="1"/>
  <c r="T42" i="1"/>
  <c r="T51" i="1" s="1"/>
  <c r="T42" i="15"/>
  <c r="T16" i="14"/>
  <c r="T120" i="1"/>
  <c r="T120" i="14"/>
  <c r="T42" i="14"/>
  <c r="T120" i="15"/>
  <c r="V18" i="15"/>
  <c r="V18" i="14"/>
  <c r="V18" i="1"/>
  <c r="V203" i="1"/>
  <c r="V206" i="1" s="1"/>
  <c r="V177" i="1"/>
  <c r="V180" i="1" s="1"/>
  <c r="V201" i="1"/>
  <c r="V175" i="1"/>
  <c r="V199" i="1"/>
  <c r="V195" i="1"/>
  <c r="V169" i="1"/>
  <c r="V196" i="1"/>
  <c r="V170" i="1"/>
  <c r="T194" i="1"/>
  <c r="T208" i="1" s="1"/>
  <c r="T194" i="14"/>
  <c r="T208" i="14" s="1"/>
  <c r="T12" i="15"/>
  <c r="T26" i="15" s="1"/>
  <c r="T38" i="1"/>
  <c r="T38" i="14"/>
  <c r="T52" i="14" s="1"/>
  <c r="T12" i="1"/>
  <c r="T26" i="1" s="1"/>
  <c r="T38" i="15"/>
  <c r="T194" i="15"/>
  <c r="T208" i="15" s="1"/>
  <c r="T103" i="1" l="1"/>
  <c r="T104" i="1"/>
  <c r="T52" i="1"/>
  <c r="T51" i="14"/>
  <c r="T129" i="15"/>
  <c r="T130" i="15"/>
  <c r="T129" i="1"/>
  <c r="T130" i="1"/>
  <c r="T103" i="15"/>
  <c r="T104" i="15"/>
  <c r="T52" i="15"/>
  <c r="T51" i="15"/>
  <c r="T129" i="14"/>
  <c r="T130" i="14"/>
  <c r="T25" i="14"/>
  <c r="T26" i="14"/>
  <c r="T103" i="14"/>
  <c r="T104" i="14"/>
  <c r="W180" i="1"/>
  <c r="V202" i="1"/>
  <c r="V176" i="1"/>
  <c r="V172" i="1"/>
  <c r="V181" i="1" s="1"/>
  <c r="V198" i="1"/>
  <c r="V207" i="1" s="1"/>
  <c r="R12" i="14"/>
  <c r="R26" i="14" s="1"/>
  <c r="U75" i="14"/>
  <c r="U73" i="14"/>
  <c r="U71" i="14"/>
  <c r="U70" i="14"/>
  <c r="U69" i="14"/>
  <c r="U66" i="14"/>
  <c r="R66" i="14"/>
  <c r="U65" i="14"/>
  <c r="R65" i="14"/>
  <c r="U63" i="14"/>
  <c r="R63" i="14"/>
  <c r="U62" i="14"/>
  <c r="R62" i="14"/>
  <c r="U76" i="14" l="1"/>
  <c r="U72" i="14"/>
  <c r="R68" i="14"/>
  <c r="R77" i="14" s="1"/>
  <c r="U68" i="14"/>
  <c r="U77" i="14" s="1"/>
  <c r="W181" i="1"/>
  <c r="T75" i="14"/>
  <c r="T62" i="14"/>
  <c r="T70" i="14"/>
  <c r="T69" i="14"/>
  <c r="T63" i="14"/>
  <c r="T71" i="14"/>
  <c r="T66" i="14"/>
  <c r="T65" i="14"/>
  <c r="T73" i="14"/>
  <c r="A43" i="15"/>
  <c r="A43" i="14"/>
  <c r="A43" i="1"/>
  <c r="T76" i="14" l="1"/>
  <c r="T72" i="14"/>
  <c r="T68" i="14"/>
  <c r="T77" i="14" s="1"/>
  <c r="V63" i="14"/>
  <c r="V62" i="14"/>
  <c r="V75" i="14"/>
  <c r="V73" i="14"/>
  <c r="V71" i="14"/>
  <c r="V70" i="14"/>
  <c r="V69" i="14"/>
  <c r="V65" i="14"/>
  <c r="V66" i="14"/>
  <c r="V43" i="1"/>
  <c r="V43" i="15"/>
  <c r="V43" i="14"/>
  <c r="A43" i="20"/>
  <c r="V76" i="14" l="1"/>
  <c r="V72" i="14"/>
  <c r="W72" i="14" s="1"/>
  <c r="V68" i="14"/>
  <c r="V77" i="14" s="1"/>
  <c r="W76" i="14"/>
  <c r="W43" i="20"/>
  <c r="A43" i="19"/>
  <c r="W43" i="14"/>
  <c r="W43" i="15"/>
  <c r="W43" i="1"/>
  <c r="F61" i="1"/>
  <c r="G61" i="1"/>
  <c r="F61" i="15"/>
  <c r="G61" i="15"/>
  <c r="F61" i="14"/>
  <c r="G61" i="14"/>
  <c r="U9" i="19"/>
  <c r="U193" i="19"/>
  <c r="S193" i="19"/>
  <c r="R193" i="19"/>
  <c r="U192" i="20"/>
  <c r="S192" i="20"/>
  <c r="R192" i="20"/>
  <c r="U191" i="20"/>
  <c r="U191" i="19" s="1"/>
  <c r="S191" i="20"/>
  <c r="S191" i="19" s="1"/>
  <c r="R191" i="20"/>
  <c r="R191" i="19" s="1"/>
  <c r="U167" i="19"/>
  <c r="S167" i="19"/>
  <c r="R167" i="19"/>
  <c r="U166" i="20"/>
  <c r="S166" i="20"/>
  <c r="R166" i="20"/>
  <c r="U165" i="20"/>
  <c r="U165" i="19" s="1"/>
  <c r="S165" i="20"/>
  <c r="S165" i="19" s="1"/>
  <c r="R165" i="20"/>
  <c r="R165" i="19" s="1"/>
  <c r="U115" i="20"/>
  <c r="U115" i="19" s="1"/>
  <c r="S115" i="20"/>
  <c r="S115" i="19" s="1"/>
  <c r="R115" i="20"/>
  <c r="R115" i="19" s="1"/>
  <c r="U114" i="20"/>
  <c r="S114" i="20"/>
  <c r="R114" i="20"/>
  <c r="U113" i="20"/>
  <c r="S113" i="20"/>
  <c r="R113" i="20"/>
  <c r="U89" i="20"/>
  <c r="S89" i="20"/>
  <c r="R89" i="20"/>
  <c r="U88" i="20"/>
  <c r="S88" i="20"/>
  <c r="R88" i="20"/>
  <c r="U87" i="20"/>
  <c r="S87" i="20"/>
  <c r="R87" i="20"/>
  <c r="U11" i="20"/>
  <c r="S11" i="20"/>
  <c r="R11" i="20"/>
  <c r="U10" i="20"/>
  <c r="S10" i="20"/>
  <c r="R10" i="20"/>
  <c r="U9" i="20"/>
  <c r="S9" i="20"/>
  <c r="R9" i="20"/>
  <c r="G35" i="20"/>
  <c r="F35" i="20"/>
  <c r="G11" i="20"/>
  <c r="F11" i="20"/>
  <c r="G10" i="20"/>
  <c r="F10" i="20"/>
  <c r="G9" i="20"/>
  <c r="F9" i="20"/>
  <c r="W68" i="14" l="1"/>
  <c r="R9" i="19"/>
  <c r="R166" i="19"/>
  <c r="R168" i="19" s="1"/>
  <c r="U166" i="19"/>
  <c r="U168" i="19" s="1"/>
  <c r="S166" i="19"/>
  <c r="S168" i="19" s="1"/>
  <c r="U89" i="19"/>
  <c r="R89" i="19"/>
  <c r="S89" i="19"/>
  <c r="R11" i="19"/>
  <c r="S11" i="19"/>
  <c r="R192" i="19"/>
  <c r="U192" i="19"/>
  <c r="S192" i="19"/>
  <c r="F62" i="20"/>
  <c r="H10" i="20"/>
  <c r="F35" i="19"/>
  <c r="F38" i="20"/>
  <c r="F52" i="20" s="1"/>
  <c r="G62" i="20"/>
  <c r="G35" i="19"/>
  <c r="G38" i="20"/>
  <c r="G52" i="20" s="1"/>
  <c r="U87" i="19"/>
  <c r="U90" i="20"/>
  <c r="S113" i="19"/>
  <c r="S116" i="20"/>
  <c r="F9" i="19"/>
  <c r="F12" i="20"/>
  <c r="F11" i="19"/>
  <c r="H11" i="20"/>
  <c r="F63" i="20"/>
  <c r="U113" i="19"/>
  <c r="U116" i="20"/>
  <c r="S87" i="19"/>
  <c r="S90" i="20"/>
  <c r="R113" i="19"/>
  <c r="R116" i="20"/>
  <c r="G9" i="19"/>
  <c r="G12" i="20"/>
  <c r="G11" i="19"/>
  <c r="G63" i="20"/>
  <c r="R87" i="19"/>
  <c r="R90" i="20"/>
  <c r="W223" i="19"/>
  <c r="S114" i="19"/>
  <c r="R114" i="19"/>
  <c r="U114" i="19"/>
  <c r="U88" i="19"/>
  <c r="S88" i="19"/>
  <c r="R88" i="19"/>
  <c r="S10" i="19"/>
  <c r="F10" i="19"/>
  <c r="G10" i="19"/>
  <c r="R10" i="19"/>
  <c r="W43" i="19"/>
  <c r="T193" i="19"/>
  <c r="V193" i="19" s="1"/>
  <c r="W193" i="19" s="1"/>
  <c r="T115" i="19"/>
  <c r="W36" i="19"/>
  <c r="W37" i="19"/>
  <c r="T167" i="19"/>
  <c r="T9" i="20"/>
  <c r="T191" i="19"/>
  <c r="T165" i="19"/>
  <c r="S9" i="19"/>
  <c r="T10" i="20"/>
  <c r="T11" i="20"/>
  <c r="T87" i="20"/>
  <c r="T88" i="20"/>
  <c r="T89" i="20"/>
  <c r="T113" i="20"/>
  <c r="T114" i="20"/>
  <c r="T115" i="20"/>
  <c r="T165" i="20"/>
  <c r="T166" i="20"/>
  <c r="T191" i="20"/>
  <c r="T192" i="20"/>
  <c r="V115" i="19" l="1"/>
  <c r="W115" i="19" s="1"/>
  <c r="T9" i="19"/>
  <c r="I37" i="19"/>
  <c r="T166" i="19"/>
  <c r="V166" i="19" s="1"/>
  <c r="V167" i="19"/>
  <c r="T89" i="19"/>
  <c r="G63" i="19"/>
  <c r="T11" i="19"/>
  <c r="G62" i="19"/>
  <c r="T192" i="19"/>
  <c r="V192" i="19" s="1"/>
  <c r="F12" i="19"/>
  <c r="T113" i="19"/>
  <c r="R90" i="19"/>
  <c r="G64" i="20"/>
  <c r="S90" i="19"/>
  <c r="R116" i="19"/>
  <c r="U90" i="19"/>
  <c r="G12" i="19"/>
  <c r="F38" i="19"/>
  <c r="F52" i="19" s="1"/>
  <c r="T90" i="20"/>
  <c r="F62" i="19"/>
  <c r="H10" i="19"/>
  <c r="F63" i="19"/>
  <c r="H11" i="19"/>
  <c r="S116" i="19"/>
  <c r="G38" i="19"/>
  <c r="G52" i="19" s="1"/>
  <c r="H38" i="20"/>
  <c r="H52" i="20" s="1"/>
  <c r="T116" i="20"/>
  <c r="T87" i="19"/>
  <c r="U116" i="19"/>
  <c r="F64" i="20"/>
  <c r="H12" i="20"/>
  <c r="T114" i="19"/>
  <c r="T88" i="19"/>
  <c r="T10" i="19"/>
  <c r="V89" i="19" l="1"/>
  <c r="W89" i="19" s="1"/>
  <c r="V114" i="19"/>
  <c r="W114" i="19" s="1"/>
  <c r="A52" i="20"/>
  <c r="I52" i="20"/>
  <c r="T168" i="19"/>
  <c r="W166" i="19"/>
  <c r="V88" i="19"/>
  <c r="W167" i="19"/>
  <c r="V11" i="19"/>
  <c r="W192" i="19"/>
  <c r="F64" i="19"/>
  <c r="R142" i="19"/>
  <c r="S142" i="19"/>
  <c r="U142" i="19"/>
  <c r="H12" i="19"/>
  <c r="T116" i="19"/>
  <c r="H62" i="19"/>
  <c r="H63" i="19"/>
  <c r="I11" i="19"/>
  <c r="I38" i="20"/>
  <c r="T90" i="19"/>
  <c r="H38" i="19"/>
  <c r="H52" i="19" s="1"/>
  <c r="H64" i="20"/>
  <c r="G64" i="19"/>
  <c r="I36" i="19"/>
  <c r="I10" i="19"/>
  <c r="V10" i="19"/>
  <c r="A49" i="1"/>
  <c r="A47" i="1"/>
  <c r="A45" i="1"/>
  <c r="A44" i="1"/>
  <c r="A40" i="1"/>
  <c r="A39" i="1"/>
  <c r="A37" i="1"/>
  <c r="A36" i="1"/>
  <c r="A35" i="1"/>
  <c r="A23" i="1"/>
  <c r="A21" i="1"/>
  <c r="A19" i="1"/>
  <c r="A18" i="1"/>
  <c r="A17" i="1"/>
  <c r="A14" i="1"/>
  <c r="A13" i="1"/>
  <c r="A11" i="1"/>
  <c r="A10" i="1"/>
  <c r="A9" i="1"/>
  <c r="A49" i="14"/>
  <c r="A47" i="14"/>
  <c r="A45" i="14"/>
  <c r="A44" i="14"/>
  <c r="A40" i="14"/>
  <c r="A39" i="14"/>
  <c r="A37" i="14"/>
  <c r="A36" i="14"/>
  <c r="A35" i="14"/>
  <c r="A23" i="14"/>
  <c r="A21" i="14"/>
  <c r="A19" i="14"/>
  <c r="A18" i="14"/>
  <c r="A17" i="14"/>
  <c r="A14" i="14"/>
  <c r="A13" i="14"/>
  <c r="A11" i="14"/>
  <c r="A10" i="14"/>
  <c r="A9" i="14"/>
  <c r="A49" i="15"/>
  <c r="A47" i="15"/>
  <c r="A45" i="15"/>
  <c r="A44" i="15"/>
  <c r="A40" i="15"/>
  <c r="A39" i="15"/>
  <c r="A37" i="15"/>
  <c r="A36" i="15"/>
  <c r="A35" i="15"/>
  <c r="A23" i="15"/>
  <c r="A21" i="15"/>
  <c r="A19" i="15"/>
  <c r="A18" i="15"/>
  <c r="A17" i="15"/>
  <c r="A14" i="15"/>
  <c r="A13" i="15"/>
  <c r="A11" i="15"/>
  <c r="A10" i="15"/>
  <c r="A9" i="15"/>
  <c r="A52" i="19" l="1"/>
  <c r="W88" i="19"/>
  <c r="W11" i="19"/>
  <c r="I64" i="20"/>
  <c r="H64" i="19"/>
  <c r="T142" i="19"/>
  <c r="I38" i="19"/>
  <c r="W10" i="19"/>
  <c r="I52" i="19" l="1"/>
  <c r="I64" i="19"/>
  <c r="T151" i="15"/>
  <c r="T148" i="15"/>
  <c r="T149" i="15"/>
  <c r="T153" i="15"/>
  <c r="T154" i="15" s="1"/>
  <c r="H62" i="1"/>
  <c r="H35" i="1"/>
  <c r="I35" i="1" s="1"/>
  <c r="V193" i="15"/>
  <c r="V191" i="15"/>
  <c r="V167" i="15"/>
  <c r="V165" i="15"/>
  <c r="V115" i="14"/>
  <c r="V114" i="14"/>
  <c r="V191" i="1"/>
  <c r="V165" i="1"/>
  <c r="V168" i="1" s="1"/>
  <c r="V182" i="1" s="1"/>
  <c r="T155" i="15" l="1"/>
  <c r="T150" i="15"/>
  <c r="W182" i="1"/>
  <c r="H63" i="1"/>
  <c r="W35" i="1"/>
  <c r="I37" i="1"/>
  <c r="V89" i="14"/>
  <c r="V149" i="15"/>
  <c r="V147" i="15"/>
  <c r="V87" i="14"/>
  <c r="A9" i="19"/>
  <c r="A9" i="20"/>
  <c r="A11" i="20"/>
  <c r="A10" i="20"/>
  <c r="A35" i="20"/>
  <c r="A36" i="20"/>
  <c r="A37" i="20"/>
  <c r="V113" i="14"/>
  <c r="V116" i="14" s="1"/>
  <c r="V151" i="15"/>
  <c r="V153" i="15"/>
  <c r="V154" i="15" s="1"/>
  <c r="V148" i="15"/>
  <c r="V192" i="15"/>
  <c r="V166" i="15"/>
  <c r="V88" i="14"/>
  <c r="I36" i="1"/>
  <c r="V38" i="15"/>
  <c r="V12" i="1"/>
  <c r="H62" i="20"/>
  <c r="H9" i="20"/>
  <c r="H35" i="20"/>
  <c r="V150" i="15" l="1"/>
  <c r="W150" i="15" s="1"/>
  <c r="W154" i="15"/>
  <c r="H63" i="20"/>
  <c r="V168" i="15"/>
  <c r="V12" i="15"/>
  <c r="V38" i="1"/>
  <c r="V90" i="14"/>
  <c r="V90" i="1"/>
  <c r="V116" i="1"/>
  <c r="W37" i="1"/>
  <c r="A11" i="19"/>
  <c r="H9" i="19"/>
  <c r="A10" i="19"/>
  <c r="W36" i="1"/>
  <c r="W193" i="14"/>
  <c r="W191" i="14"/>
  <c r="W179" i="14"/>
  <c r="W175" i="14"/>
  <c r="W174" i="14"/>
  <c r="W167" i="14"/>
  <c r="W115" i="14"/>
  <c r="W75" i="14"/>
  <c r="W71" i="14"/>
  <c r="U231" i="14"/>
  <c r="S231" i="14"/>
  <c r="R231" i="14"/>
  <c r="U229" i="14"/>
  <c r="S229" i="14"/>
  <c r="R229" i="14"/>
  <c r="U227" i="14"/>
  <c r="S227" i="14"/>
  <c r="R227" i="14"/>
  <c r="U226" i="14"/>
  <c r="S226" i="14"/>
  <c r="R226" i="14"/>
  <c r="U225" i="14"/>
  <c r="S225" i="14"/>
  <c r="R225" i="14"/>
  <c r="U221" i="14"/>
  <c r="S221" i="14"/>
  <c r="R221" i="14"/>
  <c r="U219" i="14"/>
  <c r="S219" i="14"/>
  <c r="R219" i="14"/>
  <c r="U218" i="14"/>
  <c r="S218" i="14"/>
  <c r="R218" i="14"/>
  <c r="U217" i="14"/>
  <c r="S217" i="14"/>
  <c r="R217" i="14"/>
  <c r="V205" i="14"/>
  <c r="U194" i="14"/>
  <c r="U208" i="14" s="1"/>
  <c r="R194" i="14"/>
  <c r="R208" i="14" s="1"/>
  <c r="V179" i="14"/>
  <c r="U61" i="14"/>
  <c r="R61" i="14"/>
  <c r="V49" i="14"/>
  <c r="U38" i="14"/>
  <c r="U52" i="14" s="1"/>
  <c r="S38" i="14"/>
  <c r="S52" i="14" s="1"/>
  <c r="R38" i="14"/>
  <c r="R52" i="14" s="1"/>
  <c r="H62" i="14"/>
  <c r="H35" i="14"/>
  <c r="V23" i="14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Q50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H9" i="24"/>
  <c r="E9" i="24"/>
  <c r="U194" i="1"/>
  <c r="U208" i="1" s="1"/>
  <c r="S194" i="1"/>
  <c r="S208" i="1" s="1"/>
  <c r="R194" i="1"/>
  <c r="R208" i="1" s="1"/>
  <c r="U194" i="15"/>
  <c r="U208" i="15" s="1"/>
  <c r="S194" i="15"/>
  <c r="S208" i="15" s="1"/>
  <c r="R194" i="15"/>
  <c r="R208" i="15" s="1"/>
  <c r="U38" i="1"/>
  <c r="U52" i="1" s="1"/>
  <c r="S38" i="1"/>
  <c r="S52" i="1" s="1"/>
  <c r="R38" i="1"/>
  <c r="R52" i="1" s="1"/>
  <c r="U38" i="15"/>
  <c r="U52" i="15" s="1"/>
  <c r="S38" i="15"/>
  <c r="S52" i="15" s="1"/>
  <c r="R38" i="15"/>
  <c r="R52" i="15" s="1"/>
  <c r="U12" i="1"/>
  <c r="U26" i="1" s="1"/>
  <c r="S12" i="1"/>
  <c r="S26" i="1" s="1"/>
  <c r="R12" i="1"/>
  <c r="R26" i="1" s="1"/>
  <c r="U12" i="15"/>
  <c r="U26" i="15" s="1"/>
  <c r="S12" i="15"/>
  <c r="S26" i="15" s="1"/>
  <c r="R12" i="15"/>
  <c r="R26" i="15" s="1"/>
  <c r="R232" i="14" l="1"/>
  <c r="S232" i="14"/>
  <c r="U232" i="14"/>
  <c r="U228" i="14"/>
  <c r="R228" i="14"/>
  <c r="S228" i="14"/>
  <c r="R224" i="14"/>
  <c r="R233" i="14" s="1"/>
  <c r="S224" i="14"/>
  <c r="S233" i="14" s="1"/>
  <c r="U224" i="14"/>
  <c r="U233" i="14" s="1"/>
  <c r="H63" i="14"/>
  <c r="S64" i="14"/>
  <c r="S78" i="14" s="1"/>
  <c r="O12" i="24"/>
  <c r="T24" i="24"/>
  <c r="T226" i="14"/>
  <c r="T229" i="14"/>
  <c r="T227" i="14"/>
  <c r="T231" i="14"/>
  <c r="T221" i="14"/>
  <c r="T225" i="14"/>
  <c r="V194" i="1"/>
  <c r="V208" i="1" s="1"/>
  <c r="S194" i="20"/>
  <c r="S208" i="20" s="1"/>
  <c r="R194" i="20"/>
  <c r="R208" i="20" s="1"/>
  <c r="U194" i="20"/>
  <c r="U208" i="20" s="1"/>
  <c r="R64" i="14"/>
  <c r="R78" i="14" s="1"/>
  <c r="U64" i="14"/>
  <c r="U78" i="14" s="1"/>
  <c r="T66" i="24"/>
  <c r="V66" i="24" s="1"/>
  <c r="V175" i="14"/>
  <c r="V200" i="14"/>
  <c r="V174" i="14"/>
  <c r="V44" i="14"/>
  <c r="Q176" i="24"/>
  <c r="W176" i="24" s="1"/>
  <c r="O67" i="24"/>
  <c r="T141" i="24"/>
  <c r="E75" i="24"/>
  <c r="O153" i="24"/>
  <c r="Q153" i="24" s="1"/>
  <c r="I23" i="24"/>
  <c r="I40" i="24"/>
  <c r="W45" i="24"/>
  <c r="T62" i="24"/>
  <c r="T140" i="24"/>
  <c r="T230" i="24"/>
  <c r="V230" i="24" s="1"/>
  <c r="V201" i="14"/>
  <c r="V45" i="14"/>
  <c r="V19" i="14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V141" i="24"/>
  <c r="I37" i="14"/>
  <c r="W37" i="14"/>
  <c r="W89" i="14"/>
  <c r="V195" i="14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I73" i="24" s="1"/>
  <c r="O38" i="24"/>
  <c r="D51" i="24"/>
  <c r="D52" i="24" s="1"/>
  <c r="N51" i="24"/>
  <c r="N52" i="24" s="1"/>
  <c r="I47" i="24"/>
  <c r="I49" i="24"/>
  <c r="W115" i="24"/>
  <c r="T144" i="24"/>
  <c r="V144" i="24" s="1"/>
  <c r="U207" i="24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0" i="15"/>
  <c r="A20" i="1"/>
  <c r="A20" i="14"/>
  <c r="A62" i="14"/>
  <c r="A65" i="14"/>
  <c r="A70" i="14"/>
  <c r="A73" i="14"/>
  <c r="A75" i="14"/>
  <c r="A38" i="14"/>
  <c r="V96" i="14"/>
  <c r="V127" i="14"/>
  <c r="A61" i="14"/>
  <c r="A63" i="14"/>
  <c r="A66" i="14"/>
  <c r="A69" i="14"/>
  <c r="A71" i="14"/>
  <c r="A12" i="15"/>
  <c r="A38" i="15"/>
  <c r="V95" i="14"/>
  <c r="V101" i="14"/>
  <c r="A12" i="1"/>
  <c r="A38" i="1"/>
  <c r="V123" i="14"/>
  <c r="A12" i="14"/>
  <c r="V97" i="14"/>
  <c r="V122" i="14"/>
  <c r="V196" i="14"/>
  <c r="S12" i="20"/>
  <c r="V170" i="14"/>
  <c r="R12" i="20"/>
  <c r="V118" i="14"/>
  <c r="W114" i="14"/>
  <c r="W88" i="14"/>
  <c r="V92" i="14"/>
  <c r="W62" i="14"/>
  <c r="V40" i="14"/>
  <c r="W66" i="14"/>
  <c r="V14" i="14"/>
  <c r="I21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F72" i="24"/>
  <c r="U72" i="24"/>
  <c r="T70" i="24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T142" i="24" s="1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I50" i="24" s="1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M154" i="24"/>
  <c r="O168" i="24"/>
  <c r="O172" i="24"/>
  <c r="T180" i="24"/>
  <c r="O198" i="24"/>
  <c r="O202" i="24"/>
  <c r="S220" i="24"/>
  <c r="N224" i="24"/>
  <c r="U224" i="24"/>
  <c r="I13" i="14"/>
  <c r="V117" i="14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1" i="14"/>
  <c r="T217" i="14"/>
  <c r="T219" i="14"/>
  <c r="V219" i="14" s="1"/>
  <c r="V39" i="14"/>
  <c r="V173" i="14"/>
  <c r="V17" i="14"/>
  <c r="T141" i="14"/>
  <c r="T151" i="14"/>
  <c r="T153" i="14"/>
  <c r="T154" i="14" s="1"/>
  <c r="W113" i="14"/>
  <c r="T140" i="14"/>
  <c r="U220" i="14"/>
  <c r="W205" i="14"/>
  <c r="V203" i="14"/>
  <c r="V206" i="14" s="1"/>
  <c r="S220" i="14"/>
  <c r="R220" i="14"/>
  <c r="V125" i="14"/>
  <c r="V99" i="14"/>
  <c r="T149" i="14"/>
  <c r="V47" i="14"/>
  <c r="V50" i="14" s="1"/>
  <c r="V21" i="14"/>
  <c r="V24" i="14" s="1"/>
  <c r="V13" i="14"/>
  <c r="I36" i="14"/>
  <c r="I23" i="14"/>
  <c r="W10" i="14"/>
  <c r="I18" i="14"/>
  <c r="I14" i="14"/>
  <c r="I11" i="14"/>
  <c r="I17" i="14"/>
  <c r="I19" i="14"/>
  <c r="W49" i="14"/>
  <c r="W11" i="14"/>
  <c r="W23" i="14"/>
  <c r="V91" i="14"/>
  <c r="V121" i="14"/>
  <c r="T139" i="14"/>
  <c r="V169" i="14"/>
  <c r="V177" i="14"/>
  <c r="V180" i="14" s="1"/>
  <c r="V194" i="14"/>
  <c r="V199" i="14"/>
  <c r="W35" i="14"/>
  <c r="I35" i="14"/>
  <c r="T61" i="14"/>
  <c r="T148" i="14"/>
  <c r="T218" i="14"/>
  <c r="Q63" i="24"/>
  <c r="W11" i="24"/>
  <c r="Q62" i="24"/>
  <c r="W10" i="24"/>
  <c r="Q71" i="24"/>
  <c r="W19" i="24"/>
  <c r="E69" i="24"/>
  <c r="E20" i="24"/>
  <c r="I20" i="24" s="1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2" i="24"/>
  <c r="Q125" i="24"/>
  <c r="O141" i="24"/>
  <c r="Q141" i="24" s="1"/>
  <c r="W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8" i="24" s="1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W23" i="24"/>
  <c r="Q24" i="24"/>
  <c r="O42" i="24"/>
  <c r="I45" i="24"/>
  <c r="T63" i="24"/>
  <c r="V63" i="24" s="1"/>
  <c r="Q66" i="24"/>
  <c r="T67" i="24"/>
  <c r="V67" i="24" s="1"/>
  <c r="W67" i="24" s="1"/>
  <c r="P77" i="24"/>
  <c r="T75" i="24"/>
  <c r="V75" i="24" s="1"/>
  <c r="M104" i="24"/>
  <c r="W93" i="24"/>
  <c r="W123" i="24"/>
  <c r="V140" i="24"/>
  <c r="V145" i="24"/>
  <c r="O151" i="24"/>
  <c r="T152" i="24"/>
  <c r="V152" i="24" s="1"/>
  <c r="W179" i="24"/>
  <c r="W193" i="24"/>
  <c r="U208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V70" i="24"/>
  <c r="W70" i="24" s="1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T232" i="14" l="1"/>
  <c r="S234" i="14"/>
  <c r="R234" i="14"/>
  <c r="U234" i="14"/>
  <c r="V102" i="14"/>
  <c r="V128" i="14"/>
  <c r="W24" i="14"/>
  <c r="W50" i="14"/>
  <c r="V202" i="14"/>
  <c r="V20" i="14"/>
  <c r="V124" i="14"/>
  <c r="W124" i="14" s="1"/>
  <c r="V176" i="14"/>
  <c r="V98" i="14"/>
  <c r="W98" i="14" s="1"/>
  <c r="T228" i="14"/>
  <c r="T150" i="14"/>
  <c r="T155" i="14" s="1"/>
  <c r="V46" i="14"/>
  <c r="W46" i="14" s="1"/>
  <c r="T224" i="14"/>
  <c r="V120" i="14"/>
  <c r="V94" i="14"/>
  <c r="V16" i="14"/>
  <c r="V42" i="14"/>
  <c r="V198" i="14"/>
  <c r="V172" i="14"/>
  <c r="W128" i="14"/>
  <c r="W121" i="24"/>
  <c r="P78" i="24"/>
  <c r="U155" i="24"/>
  <c r="M77" i="24"/>
  <c r="M78" i="24" s="1"/>
  <c r="T142" i="14"/>
  <c r="A26" i="1"/>
  <c r="O72" i="24"/>
  <c r="W75" i="24"/>
  <c r="W148" i="24"/>
  <c r="I26" i="14"/>
  <c r="A26" i="14"/>
  <c r="A26" i="15"/>
  <c r="W153" i="24"/>
  <c r="W144" i="24"/>
  <c r="O150" i="24"/>
  <c r="I66" i="24"/>
  <c r="Q147" i="24"/>
  <c r="O146" i="24"/>
  <c r="V129" i="24"/>
  <c r="I62" i="24"/>
  <c r="W145" i="24"/>
  <c r="O76" i="24"/>
  <c r="H64" i="24"/>
  <c r="T194" i="20"/>
  <c r="T208" i="20" s="1"/>
  <c r="V231" i="14"/>
  <c r="W200" i="14"/>
  <c r="W18" i="14"/>
  <c r="V218" i="14"/>
  <c r="W170" i="14"/>
  <c r="T64" i="14"/>
  <c r="T78" i="14" s="1"/>
  <c r="O181" i="24"/>
  <c r="O182" i="24" s="1"/>
  <c r="P233" i="24"/>
  <c r="P234" i="24" s="1"/>
  <c r="W73" i="14"/>
  <c r="W65" i="14"/>
  <c r="W70" i="14"/>
  <c r="W69" i="14"/>
  <c r="W152" i="24"/>
  <c r="I42" i="24"/>
  <c r="E68" i="24"/>
  <c r="W63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H68" i="24"/>
  <c r="H77" i="24" s="1"/>
  <c r="W44" i="14"/>
  <c r="W96" i="14"/>
  <c r="W201" i="14"/>
  <c r="W45" i="14"/>
  <c r="W19" i="14"/>
  <c r="V226" i="14"/>
  <c r="W196" i="14"/>
  <c r="W40" i="14"/>
  <c r="V217" i="14"/>
  <c r="W127" i="14"/>
  <c r="W101" i="14"/>
  <c r="V229" i="14"/>
  <c r="W97" i="14"/>
  <c r="O68" i="24"/>
  <c r="O77" i="24" s="1"/>
  <c r="V227" i="14"/>
  <c r="W123" i="14"/>
  <c r="W122" i="14"/>
  <c r="W90" i="24"/>
  <c r="N77" i="24"/>
  <c r="N78" i="24" s="1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V225" i="14"/>
  <c r="V221" i="14"/>
  <c r="R156" i="24"/>
  <c r="W124" i="24"/>
  <c r="U233" i="24"/>
  <c r="U234" i="24" s="1"/>
  <c r="V130" i="24"/>
  <c r="I63" i="14"/>
  <c r="W92" i="14"/>
  <c r="W192" i="14"/>
  <c r="W14" i="14"/>
  <c r="V148" i="14"/>
  <c r="V141" i="14"/>
  <c r="V147" i="14"/>
  <c r="I20" i="14"/>
  <c r="V151" i="14"/>
  <c r="W169" i="14"/>
  <c r="V153" i="14"/>
  <c r="V154" i="14" s="1"/>
  <c r="A64" i="14"/>
  <c r="V149" i="14"/>
  <c r="V144" i="14"/>
  <c r="W166" i="14"/>
  <c r="V140" i="14"/>
  <c r="W39" i="14"/>
  <c r="W36" i="14"/>
  <c r="W118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17" i="14"/>
  <c r="T25" i="24"/>
  <c r="T26" i="24" s="1"/>
  <c r="I46" i="24"/>
  <c r="R155" i="24"/>
  <c r="Q76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V182" i="24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194" i="14"/>
  <c r="I62" i="14"/>
  <c r="I12" i="14"/>
  <c r="W12" i="14"/>
  <c r="W17" i="14"/>
  <c r="W219" i="14"/>
  <c r="W199" i="14"/>
  <c r="W177" i="14"/>
  <c r="W121" i="14"/>
  <c r="W99" i="14"/>
  <c r="W95" i="14"/>
  <c r="W47" i="14"/>
  <c r="W21" i="14"/>
  <c r="W9" i="14"/>
  <c r="W195" i="14"/>
  <c r="V139" i="14"/>
  <c r="V61" i="14"/>
  <c r="W87" i="14"/>
  <c r="T220" i="14"/>
  <c r="T234" i="14" s="1"/>
  <c r="W91" i="14"/>
  <c r="W203" i="14"/>
  <c r="W176" i="14"/>
  <c r="W173" i="14"/>
  <c r="V143" i="14"/>
  <c r="I61" i="14"/>
  <c r="W168" i="14"/>
  <c r="W165" i="14"/>
  <c r="W125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Q150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T156" i="14" l="1"/>
  <c r="V232" i="14"/>
  <c r="V182" i="14"/>
  <c r="V181" i="14"/>
  <c r="V207" i="14"/>
  <c r="V208" i="14"/>
  <c r="V52" i="14"/>
  <c r="V51" i="14"/>
  <c r="V26" i="14"/>
  <c r="V25" i="14"/>
  <c r="V103" i="14"/>
  <c r="W103" i="14" s="1"/>
  <c r="V104" i="14"/>
  <c r="W104" i="14" s="1"/>
  <c r="W120" i="14"/>
  <c r="V130" i="14"/>
  <c r="V129" i="14"/>
  <c r="T233" i="14"/>
  <c r="V228" i="14"/>
  <c r="V150" i="14"/>
  <c r="W150" i="14" s="1"/>
  <c r="V146" i="14"/>
  <c r="W16" i="14"/>
  <c r="W42" i="14"/>
  <c r="W130" i="14"/>
  <c r="W129" i="14"/>
  <c r="W154" i="14"/>
  <c r="W208" i="14"/>
  <c r="W102" i="14"/>
  <c r="W182" i="14"/>
  <c r="O155" i="24"/>
  <c r="V64" i="14"/>
  <c r="V78" i="14" s="1"/>
  <c r="V142" i="14"/>
  <c r="V156" i="14" s="1"/>
  <c r="I64" i="24"/>
  <c r="H78" i="24"/>
  <c r="W231" i="14"/>
  <c r="I68" i="24"/>
  <c r="W94" i="14"/>
  <c r="V194" i="20"/>
  <c r="V208" i="20" s="1"/>
  <c r="W218" i="14"/>
  <c r="V223" i="14"/>
  <c r="V224" i="14" s="1"/>
  <c r="W226" i="14"/>
  <c r="V220" i="14"/>
  <c r="V234" i="14" s="1"/>
  <c r="W140" i="14"/>
  <c r="X130" i="24"/>
  <c r="X104" i="24"/>
  <c r="Y130" i="24"/>
  <c r="W229" i="14"/>
  <c r="W227" i="14"/>
  <c r="W217" i="14"/>
  <c r="I52" i="24"/>
  <c r="W141" i="14"/>
  <c r="Q181" i="24"/>
  <c r="W181" i="24" s="1"/>
  <c r="W225" i="14"/>
  <c r="X129" i="24"/>
  <c r="Y104" i="24"/>
  <c r="O78" i="24"/>
  <c r="O156" i="24"/>
  <c r="W148" i="14"/>
  <c r="W153" i="14"/>
  <c r="W221" i="14"/>
  <c r="W38" i="14"/>
  <c r="Y103" i="24"/>
  <c r="Z103" i="24" s="1"/>
  <c r="Y129" i="24"/>
  <c r="W116" i="14"/>
  <c r="W151" i="14"/>
  <c r="W147" i="14"/>
  <c r="W149" i="14"/>
  <c r="W144" i="14"/>
  <c r="T77" i="24"/>
  <c r="T78" i="24" s="1"/>
  <c r="T155" i="24"/>
  <c r="V51" i="24"/>
  <c r="V52" i="24" s="1"/>
  <c r="W143" i="24"/>
  <c r="V233" i="24"/>
  <c r="V234" i="24" s="1"/>
  <c r="I51" i="24"/>
  <c r="W143" i="14"/>
  <c r="W139" i="14"/>
  <c r="W90" i="14"/>
  <c r="W61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V233" i="14" l="1"/>
  <c r="W146" i="14"/>
  <c r="V155" i="14"/>
  <c r="W52" i="14"/>
  <c r="W25" i="14"/>
  <c r="W155" i="14"/>
  <c r="W156" i="14"/>
  <c r="W51" i="14"/>
  <c r="Z130" i="24"/>
  <c r="W208" i="20"/>
  <c r="W182" i="20"/>
  <c r="W223" i="14"/>
  <c r="W220" i="14"/>
  <c r="W64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W142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Z156" i="24" l="1"/>
  <c r="W77" i="24"/>
  <c r="W78" i="24"/>
  <c r="Z155" i="24"/>
  <c r="W233" i="24"/>
  <c r="Q234" i="24"/>
  <c r="W234" i="24" s="1"/>
  <c r="W20" i="14" l="1"/>
  <c r="A70" i="1"/>
  <c r="S141" i="19"/>
  <c r="R218" i="19"/>
  <c r="R141" i="19"/>
  <c r="S219" i="19"/>
  <c r="S140" i="19"/>
  <c r="R219" i="19"/>
  <c r="R140" i="19"/>
  <c r="S218" i="19"/>
  <c r="S194" i="19"/>
  <c r="R194" i="19"/>
  <c r="U14" i="20"/>
  <c r="W78" i="14" l="1"/>
  <c r="W77" i="14"/>
  <c r="W26" i="14"/>
  <c r="T219" i="19"/>
  <c r="T141" i="19"/>
  <c r="T218" i="19"/>
  <c r="S220" i="19"/>
  <c r="R220" i="19"/>
  <c r="T140" i="19"/>
  <c r="U12" i="19"/>
  <c r="U26" i="19" s="1"/>
  <c r="S14" i="20"/>
  <c r="R14" i="20"/>
  <c r="G14" i="20"/>
  <c r="F14" i="20"/>
  <c r="S14" i="19" l="1"/>
  <c r="R14" i="19"/>
  <c r="F14" i="19"/>
  <c r="F66" i="20"/>
  <c r="H14" i="20"/>
  <c r="G14" i="19"/>
  <c r="G66" i="20"/>
  <c r="A14" i="20"/>
  <c r="T220" i="19"/>
  <c r="S12" i="19"/>
  <c r="R12" i="19"/>
  <c r="T14" i="20"/>
  <c r="G66" i="19" l="1"/>
  <c r="T14" i="19"/>
  <c r="H66" i="20"/>
  <c r="F66" i="19"/>
  <c r="H14" i="19"/>
  <c r="A14" i="19"/>
  <c r="V14" i="20"/>
  <c r="V9" i="19"/>
  <c r="T12" i="19"/>
  <c r="V12" i="19" l="1"/>
  <c r="I66" i="20"/>
  <c r="V14" i="19"/>
  <c r="H66" i="19"/>
  <c r="I14" i="19"/>
  <c r="I66" i="19" l="1"/>
  <c r="W14" i="19"/>
  <c r="W14" i="20"/>
  <c r="I14" i="20"/>
  <c r="A36" i="19" l="1"/>
  <c r="A37" i="19"/>
  <c r="A35" i="19" l="1"/>
  <c r="A38" i="20"/>
  <c r="A12" i="19"/>
  <c r="A12" i="20"/>
  <c r="A38" i="19" l="1"/>
  <c r="U63" i="1"/>
  <c r="U62" i="1"/>
  <c r="U61" i="1"/>
  <c r="U63" i="15"/>
  <c r="U62" i="15"/>
  <c r="U61" i="15"/>
  <c r="U61" i="19" l="1"/>
  <c r="U62" i="19"/>
  <c r="U63" i="19"/>
  <c r="U64" i="1"/>
  <c r="U64" i="15"/>
  <c r="U64" i="19" l="1"/>
  <c r="S101" i="20" l="1"/>
  <c r="S99" i="20"/>
  <c r="S97" i="20"/>
  <c r="S95" i="20"/>
  <c r="S92" i="20"/>
  <c r="S91" i="20"/>
  <c r="U219" i="1"/>
  <c r="S219" i="1"/>
  <c r="R219" i="1"/>
  <c r="U218" i="1"/>
  <c r="S218" i="1"/>
  <c r="R218" i="1"/>
  <c r="U217" i="1"/>
  <c r="S217" i="1"/>
  <c r="R217" i="1"/>
  <c r="U231" i="1"/>
  <c r="S231" i="1"/>
  <c r="R231" i="1"/>
  <c r="U229" i="1"/>
  <c r="S229" i="1"/>
  <c r="R229" i="1"/>
  <c r="U227" i="1"/>
  <c r="S227" i="1"/>
  <c r="R227" i="1"/>
  <c r="U226" i="1"/>
  <c r="S226" i="1"/>
  <c r="R226" i="1"/>
  <c r="U225" i="1"/>
  <c r="S225" i="1"/>
  <c r="R225" i="1"/>
  <c r="U221" i="1"/>
  <c r="S221" i="1"/>
  <c r="R221" i="1"/>
  <c r="W193" i="1"/>
  <c r="W192" i="1"/>
  <c r="W167" i="1"/>
  <c r="W166" i="1"/>
  <c r="W115" i="1"/>
  <c r="S63" i="1"/>
  <c r="R63" i="1"/>
  <c r="S62" i="1"/>
  <c r="R62" i="1"/>
  <c r="S61" i="1"/>
  <c r="R61" i="1"/>
  <c r="U75" i="1"/>
  <c r="S75" i="1"/>
  <c r="S76" i="1" s="1"/>
  <c r="R75" i="1"/>
  <c r="R76" i="1" s="1"/>
  <c r="U73" i="1"/>
  <c r="S73" i="1"/>
  <c r="R73" i="1"/>
  <c r="U71" i="1"/>
  <c r="S71" i="1"/>
  <c r="R71" i="1"/>
  <c r="U70" i="1"/>
  <c r="S70" i="1"/>
  <c r="R70" i="1"/>
  <c r="U69" i="1"/>
  <c r="S69" i="1"/>
  <c r="R69" i="1"/>
  <c r="U66" i="1"/>
  <c r="S66" i="1"/>
  <c r="R66" i="1"/>
  <c r="U65" i="1"/>
  <c r="S65" i="1"/>
  <c r="H9" i="1"/>
  <c r="U76" i="1" l="1"/>
  <c r="R232" i="1"/>
  <c r="U232" i="1"/>
  <c r="S232" i="1"/>
  <c r="S102" i="20"/>
  <c r="U234" i="1"/>
  <c r="R234" i="1"/>
  <c r="S233" i="1"/>
  <c r="S234" i="1"/>
  <c r="U78" i="1"/>
  <c r="U228" i="1"/>
  <c r="S228" i="1"/>
  <c r="R228" i="1"/>
  <c r="S98" i="20"/>
  <c r="S104" i="20" s="1"/>
  <c r="R72" i="1"/>
  <c r="S72" i="1"/>
  <c r="U72" i="1"/>
  <c r="U224" i="1"/>
  <c r="U233" i="1" s="1"/>
  <c r="S68" i="1"/>
  <c r="S77" i="1" s="1"/>
  <c r="U68" i="1"/>
  <c r="U77" i="1" s="1"/>
  <c r="S94" i="20"/>
  <c r="S103" i="20" s="1"/>
  <c r="S224" i="1"/>
  <c r="R224" i="1"/>
  <c r="R233" i="1" s="1"/>
  <c r="T221" i="1"/>
  <c r="T226" i="1"/>
  <c r="T229" i="1"/>
  <c r="T227" i="1"/>
  <c r="T231" i="1"/>
  <c r="T225" i="1"/>
  <c r="S92" i="19"/>
  <c r="S99" i="19"/>
  <c r="S101" i="19"/>
  <c r="S102" i="19" s="1"/>
  <c r="S97" i="19"/>
  <c r="S95" i="19"/>
  <c r="S91" i="19"/>
  <c r="V44" i="1"/>
  <c r="A66" i="1"/>
  <c r="A69" i="1"/>
  <c r="A63" i="1"/>
  <c r="A75" i="1"/>
  <c r="V122" i="1"/>
  <c r="W122" i="1" s="1"/>
  <c r="V127" i="1"/>
  <c r="V96" i="1"/>
  <c r="V101" i="1"/>
  <c r="A73" i="1"/>
  <c r="A62" i="1"/>
  <c r="A71" i="1"/>
  <c r="A61" i="1"/>
  <c r="S64" i="1"/>
  <c r="S78" i="1" s="1"/>
  <c r="V118" i="1"/>
  <c r="V92" i="1"/>
  <c r="V40" i="1"/>
  <c r="V14" i="1"/>
  <c r="U220" i="1"/>
  <c r="R220" i="1"/>
  <c r="S220" i="1"/>
  <c r="V121" i="1"/>
  <c r="R64" i="1"/>
  <c r="V17" i="1"/>
  <c r="V125" i="1"/>
  <c r="V99" i="1"/>
  <c r="V45" i="1"/>
  <c r="V19" i="1"/>
  <c r="V123" i="1"/>
  <c r="V95" i="1"/>
  <c r="V117" i="1"/>
  <c r="V91" i="1"/>
  <c r="V39" i="1"/>
  <c r="V13" i="1"/>
  <c r="W114" i="1"/>
  <c r="W89" i="1"/>
  <c r="W10" i="1"/>
  <c r="W218" i="1"/>
  <c r="W219" i="1"/>
  <c r="T75" i="1"/>
  <c r="T76" i="1" s="1"/>
  <c r="T63" i="1"/>
  <c r="T149" i="1"/>
  <c r="T139" i="1"/>
  <c r="T73" i="1"/>
  <c r="I14" i="1"/>
  <c r="T148" i="1"/>
  <c r="W175" i="1"/>
  <c r="I21" i="1"/>
  <c r="T153" i="1"/>
  <c r="T154" i="1" s="1"/>
  <c r="W196" i="1"/>
  <c r="T219" i="1"/>
  <c r="V219" i="1" s="1"/>
  <c r="T71" i="1"/>
  <c r="T62" i="1"/>
  <c r="W174" i="1"/>
  <c r="T218" i="1"/>
  <c r="H61" i="1"/>
  <c r="W200" i="1"/>
  <c r="W203" i="1"/>
  <c r="W205" i="1"/>
  <c r="I10" i="1"/>
  <c r="T69" i="1"/>
  <c r="I17" i="1"/>
  <c r="I18" i="1"/>
  <c r="W177" i="1"/>
  <c r="R65" i="1"/>
  <c r="I19" i="1"/>
  <c r="I11" i="1"/>
  <c r="T70" i="1"/>
  <c r="T151" i="1"/>
  <c r="W49" i="1"/>
  <c r="T217" i="1"/>
  <c r="I9" i="1"/>
  <c r="W170" i="1"/>
  <c r="W23" i="1"/>
  <c r="I23" i="1"/>
  <c r="T61" i="1"/>
  <c r="W201" i="1"/>
  <c r="T66" i="1"/>
  <c r="T140" i="1"/>
  <c r="T141" i="1"/>
  <c r="W179" i="1"/>
  <c r="V102" i="1" l="1"/>
  <c r="V128" i="1"/>
  <c r="T232" i="1"/>
  <c r="T233" i="1"/>
  <c r="V130" i="1"/>
  <c r="V129" i="1"/>
  <c r="T156" i="1"/>
  <c r="T155" i="1"/>
  <c r="V104" i="1"/>
  <c r="V103" i="1"/>
  <c r="V20" i="1"/>
  <c r="V98" i="1"/>
  <c r="T228" i="1"/>
  <c r="V124" i="1"/>
  <c r="W124" i="1" s="1"/>
  <c r="T150" i="1"/>
  <c r="S98" i="19"/>
  <c r="T72" i="1"/>
  <c r="V46" i="1"/>
  <c r="W46" i="1" s="1"/>
  <c r="R68" i="1"/>
  <c r="R77" i="1" s="1"/>
  <c r="V42" i="1"/>
  <c r="S94" i="19"/>
  <c r="V94" i="1"/>
  <c r="V16" i="1"/>
  <c r="V120" i="1"/>
  <c r="W120" i="1" s="1"/>
  <c r="T224" i="1"/>
  <c r="W118" i="1"/>
  <c r="W102" i="1"/>
  <c r="V231" i="1"/>
  <c r="W127" i="1"/>
  <c r="W128" i="1"/>
  <c r="W125" i="1"/>
  <c r="W123" i="1"/>
  <c r="W24" i="1"/>
  <c r="V226" i="1"/>
  <c r="W40" i="1"/>
  <c r="V229" i="1"/>
  <c r="V227" i="1"/>
  <c r="V225" i="1"/>
  <c r="V218" i="1"/>
  <c r="T142" i="1"/>
  <c r="V221" i="1"/>
  <c r="I26" i="1"/>
  <c r="W45" i="1"/>
  <c r="W44" i="1"/>
  <c r="W101" i="1"/>
  <c r="V75" i="1"/>
  <c r="V76" i="1" s="1"/>
  <c r="W18" i="1"/>
  <c r="W92" i="1"/>
  <c r="W14" i="1"/>
  <c r="V70" i="1"/>
  <c r="W96" i="1"/>
  <c r="W17" i="1"/>
  <c r="V63" i="1"/>
  <c r="A64" i="1"/>
  <c r="A65" i="1"/>
  <c r="V148" i="1"/>
  <c r="V141" i="1"/>
  <c r="V153" i="1"/>
  <c r="V154" i="1" s="1"/>
  <c r="V144" i="1"/>
  <c r="V66" i="1"/>
  <c r="V140" i="1"/>
  <c r="V62" i="1"/>
  <c r="V217" i="1"/>
  <c r="T220" i="1"/>
  <c r="T234" i="1" s="1"/>
  <c r="W95" i="1"/>
  <c r="V139" i="1"/>
  <c r="V69" i="1"/>
  <c r="V61" i="1"/>
  <c r="T64" i="1"/>
  <c r="W21" i="1"/>
  <c r="V151" i="1"/>
  <c r="V73" i="1"/>
  <c r="W19" i="1"/>
  <c r="V71" i="1"/>
  <c r="W97" i="1"/>
  <c r="V149" i="1"/>
  <c r="V147" i="1"/>
  <c r="W13" i="1"/>
  <c r="V143" i="1"/>
  <c r="W91" i="1"/>
  <c r="W39" i="1"/>
  <c r="I12" i="1"/>
  <c r="I13" i="1"/>
  <c r="W88" i="1"/>
  <c r="W116" i="1"/>
  <c r="W191" i="1"/>
  <c r="W9" i="1"/>
  <c r="W168" i="1"/>
  <c r="W11" i="1"/>
  <c r="W194" i="1"/>
  <c r="W176" i="1"/>
  <c r="I62" i="1"/>
  <c r="W87" i="1"/>
  <c r="W173" i="1"/>
  <c r="I63" i="1"/>
  <c r="W121" i="1"/>
  <c r="W169" i="1"/>
  <c r="W99" i="1"/>
  <c r="I61" i="1"/>
  <c r="W195" i="1"/>
  <c r="W226" i="1"/>
  <c r="W47" i="1"/>
  <c r="W165" i="1"/>
  <c r="W113" i="1"/>
  <c r="W199" i="1"/>
  <c r="W117" i="1"/>
  <c r="T65" i="1"/>
  <c r="V51" i="1" l="1"/>
  <c r="V52" i="1"/>
  <c r="V25" i="1"/>
  <c r="V26" i="1"/>
  <c r="R78" i="1"/>
  <c r="W231" i="1"/>
  <c r="V232" i="1"/>
  <c r="V155" i="1"/>
  <c r="S104" i="19"/>
  <c r="S103" i="19"/>
  <c r="W227" i="1"/>
  <c r="V228" i="1"/>
  <c r="W228" i="1" s="1"/>
  <c r="V150" i="1"/>
  <c r="W150" i="1" s="1"/>
  <c r="V72" i="1"/>
  <c r="W72" i="1" s="1"/>
  <c r="T68" i="1"/>
  <c r="T77" i="1" s="1"/>
  <c r="W16" i="1"/>
  <c r="V146" i="1"/>
  <c r="W146" i="1" s="1"/>
  <c r="W42" i="1"/>
  <c r="V224" i="1"/>
  <c r="W232" i="1"/>
  <c r="W104" i="1"/>
  <c r="W154" i="1"/>
  <c r="W103" i="1"/>
  <c r="W76" i="1"/>
  <c r="W130" i="1"/>
  <c r="W129" i="1"/>
  <c r="W63" i="1"/>
  <c r="W94" i="1"/>
  <c r="V64" i="1"/>
  <c r="V142" i="1"/>
  <c r="V156" i="1" s="1"/>
  <c r="V220" i="1"/>
  <c r="W75" i="1"/>
  <c r="W98" i="1"/>
  <c r="W62" i="1"/>
  <c r="W70" i="1"/>
  <c r="W66" i="1"/>
  <c r="W141" i="1"/>
  <c r="W149" i="1"/>
  <c r="W144" i="1"/>
  <c r="W148" i="1"/>
  <c r="W153" i="1"/>
  <c r="W69" i="1"/>
  <c r="W225" i="1"/>
  <c r="I20" i="1"/>
  <c r="V65" i="1"/>
  <c r="W90" i="1"/>
  <c r="W12" i="1"/>
  <c r="W140" i="1"/>
  <c r="W217" i="1"/>
  <c r="W38" i="1"/>
  <c r="W220" i="1"/>
  <c r="W139" i="1"/>
  <c r="W71" i="1"/>
  <c r="W73" i="1"/>
  <c r="W229" i="1"/>
  <c r="W221" i="1"/>
  <c r="W61" i="1"/>
  <c r="W143" i="1"/>
  <c r="W151" i="1"/>
  <c r="W147" i="1"/>
  <c r="T78" i="1" l="1"/>
  <c r="V234" i="1"/>
  <c r="V233" i="1"/>
  <c r="V68" i="1"/>
  <c r="W233" i="1"/>
  <c r="W234" i="1"/>
  <c r="W52" i="1"/>
  <c r="W51" i="1"/>
  <c r="W156" i="1"/>
  <c r="W155" i="1"/>
  <c r="W25" i="1"/>
  <c r="W26" i="1"/>
  <c r="W64" i="1"/>
  <c r="W142" i="1"/>
  <c r="W65" i="1"/>
  <c r="W68" i="1" l="1"/>
  <c r="V78" i="1"/>
  <c r="V77" i="1"/>
  <c r="W77" i="1"/>
  <c r="W20" i="1"/>
  <c r="W78" i="1" l="1"/>
  <c r="U230" i="19" l="1"/>
  <c r="S230" i="19"/>
  <c r="U179" i="19"/>
  <c r="U177" i="19"/>
  <c r="U175" i="19"/>
  <c r="U173" i="19"/>
  <c r="U170" i="19"/>
  <c r="S179" i="19"/>
  <c r="R179" i="19"/>
  <c r="S177" i="19"/>
  <c r="R177" i="19"/>
  <c r="S175" i="19"/>
  <c r="R175" i="19"/>
  <c r="S173" i="19"/>
  <c r="R173" i="19"/>
  <c r="S170" i="19"/>
  <c r="R170" i="19"/>
  <c r="U127" i="20"/>
  <c r="U125" i="20"/>
  <c r="U123" i="20"/>
  <c r="U121" i="20"/>
  <c r="U118" i="20"/>
  <c r="U117" i="20"/>
  <c r="S127" i="20"/>
  <c r="S128" i="20" s="1"/>
  <c r="R127" i="20"/>
  <c r="S125" i="20"/>
  <c r="R125" i="20"/>
  <c r="S123" i="20"/>
  <c r="R123" i="20"/>
  <c r="S121" i="20"/>
  <c r="R121" i="20"/>
  <c r="S118" i="20"/>
  <c r="R118" i="20"/>
  <c r="S117" i="20"/>
  <c r="R117" i="20"/>
  <c r="U101" i="20"/>
  <c r="U102" i="20" s="1"/>
  <c r="U99" i="20"/>
  <c r="U97" i="20"/>
  <c r="U95" i="20"/>
  <c r="U92" i="20"/>
  <c r="U91" i="20"/>
  <c r="R101" i="20"/>
  <c r="R99" i="20"/>
  <c r="R97" i="20"/>
  <c r="R95" i="20"/>
  <c r="R92" i="20"/>
  <c r="R91" i="20"/>
  <c r="U23" i="20"/>
  <c r="U24" i="20" s="1"/>
  <c r="U21" i="20"/>
  <c r="U19" i="20"/>
  <c r="U17" i="20"/>
  <c r="U13" i="20"/>
  <c r="S23" i="20"/>
  <c r="R23" i="20"/>
  <c r="S21" i="20"/>
  <c r="R21" i="20"/>
  <c r="S19" i="20"/>
  <c r="R19" i="20"/>
  <c r="S17" i="20"/>
  <c r="R17" i="20"/>
  <c r="S13" i="20"/>
  <c r="R13" i="20"/>
  <c r="G23" i="20"/>
  <c r="F23" i="20"/>
  <c r="G21" i="20"/>
  <c r="F21" i="20"/>
  <c r="G19" i="20"/>
  <c r="F19" i="20"/>
  <c r="G13" i="20"/>
  <c r="F13" i="20"/>
  <c r="R102" i="20" l="1"/>
  <c r="S24" i="20"/>
  <c r="G24" i="20"/>
  <c r="G76" i="20" s="1"/>
  <c r="R24" i="20"/>
  <c r="U128" i="20"/>
  <c r="F24" i="20"/>
  <c r="F76" i="20" s="1"/>
  <c r="R128" i="20"/>
  <c r="U130" i="20"/>
  <c r="U26" i="20"/>
  <c r="U25" i="20"/>
  <c r="R103" i="20"/>
  <c r="R26" i="20"/>
  <c r="F25" i="20"/>
  <c r="R180" i="19"/>
  <c r="S180" i="19"/>
  <c r="U180" i="19"/>
  <c r="U124" i="20"/>
  <c r="S124" i="20"/>
  <c r="S130" i="20" s="1"/>
  <c r="R124" i="20"/>
  <c r="U98" i="20"/>
  <c r="R98" i="20"/>
  <c r="U20" i="20"/>
  <c r="U176" i="19"/>
  <c r="S176" i="19"/>
  <c r="R176" i="19"/>
  <c r="F71" i="20"/>
  <c r="F72" i="20" s="1"/>
  <c r="F20" i="20"/>
  <c r="G71" i="20"/>
  <c r="G72" i="20" s="1"/>
  <c r="G20" i="20"/>
  <c r="R20" i="20"/>
  <c r="S20" i="20"/>
  <c r="S26" i="20" s="1"/>
  <c r="R16" i="20"/>
  <c r="R25" i="20" s="1"/>
  <c r="S16" i="20"/>
  <c r="F16" i="20"/>
  <c r="F26" i="20" s="1"/>
  <c r="U16" i="20"/>
  <c r="S120" i="20"/>
  <c r="G16" i="20"/>
  <c r="G25" i="20" s="1"/>
  <c r="R94" i="20"/>
  <c r="R104" i="20" s="1"/>
  <c r="U94" i="20"/>
  <c r="U104" i="20" s="1"/>
  <c r="R120" i="20"/>
  <c r="R129" i="20" s="1"/>
  <c r="U120" i="20"/>
  <c r="U129" i="20" s="1"/>
  <c r="F73" i="20"/>
  <c r="H21" i="20"/>
  <c r="H23" i="20"/>
  <c r="H24" i="20" s="1"/>
  <c r="F75" i="20"/>
  <c r="G75" i="20"/>
  <c r="T92" i="20"/>
  <c r="U231" i="19"/>
  <c r="T177" i="19"/>
  <c r="T179" i="19"/>
  <c r="T180" i="19" s="1"/>
  <c r="T174" i="19"/>
  <c r="T170" i="19"/>
  <c r="T175" i="19"/>
  <c r="T91" i="20"/>
  <c r="T173" i="19"/>
  <c r="U222" i="19"/>
  <c r="S222" i="19"/>
  <c r="U92" i="19"/>
  <c r="R92" i="19"/>
  <c r="G73" i="20"/>
  <c r="H19" i="20"/>
  <c r="H71" i="20" s="1"/>
  <c r="U99" i="19"/>
  <c r="R99" i="19"/>
  <c r="H18" i="20"/>
  <c r="G65" i="20"/>
  <c r="H13" i="20"/>
  <c r="F65" i="20"/>
  <c r="S231" i="19"/>
  <c r="R19" i="19"/>
  <c r="S19" i="19"/>
  <c r="F19" i="19"/>
  <c r="F71" i="19" s="1"/>
  <c r="G19" i="19"/>
  <c r="G71" i="19" s="1"/>
  <c r="U226" i="19"/>
  <c r="R226" i="19"/>
  <c r="U225" i="19"/>
  <c r="S225" i="19"/>
  <c r="U118" i="19"/>
  <c r="S118" i="19"/>
  <c r="R118" i="19"/>
  <c r="U227" i="19"/>
  <c r="S226" i="19"/>
  <c r="R222" i="19"/>
  <c r="R225" i="19"/>
  <c r="R227" i="19"/>
  <c r="R231" i="19"/>
  <c r="U229" i="19"/>
  <c r="R229" i="19"/>
  <c r="R230" i="19"/>
  <c r="S227" i="19"/>
  <c r="U195" i="19"/>
  <c r="U169" i="19"/>
  <c r="R195" i="19"/>
  <c r="S195" i="19"/>
  <c r="R169" i="19"/>
  <c r="S169" i="19"/>
  <c r="U127" i="19"/>
  <c r="S127" i="19"/>
  <c r="R127" i="19"/>
  <c r="U101" i="19"/>
  <c r="R23" i="19"/>
  <c r="S23" i="19"/>
  <c r="F23" i="19"/>
  <c r="G23" i="19"/>
  <c r="U125" i="19"/>
  <c r="S125" i="19"/>
  <c r="R125" i="19"/>
  <c r="S21" i="19"/>
  <c r="R21" i="19"/>
  <c r="G21" i="19"/>
  <c r="F21" i="19"/>
  <c r="S229" i="19"/>
  <c r="U123" i="19"/>
  <c r="R123" i="19"/>
  <c r="S123" i="19"/>
  <c r="U97" i="19"/>
  <c r="R97" i="19"/>
  <c r="U121" i="19"/>
  <c r="S121" i="19"/>
  <c r="R121" i="19"/>
  <c r="U95" i="19"/>
  <c r="S17" i="19"/>
  <c r="R17" i="19"/>
  <c r="F17" i="19"/>
  <c r="G17" i="19"/>
  <c r="S117" i="19"/>
  <c r="R91" i="19"/>
  <c r="U117" i="19"/>
  <c r="U91" i="19"/>
  <c r="R117" i="19"/>
  <c r="R13" i="19"/>
  <c r="R101" i="19"/>
  <c r="S13" i="19"/>
  <c r="R95" i="19"/>
  <c r="F13" i="19"/>
  <c r="G13" i="19"/>
  <c r="W40" i="19"/>
  <c r="W199" i="19"/>
  <c r="A17" i="20"/>
  <c r="A19" i="20"/>
  <c r="A40" i="20"/>
  <c r="A45" i="20"/>
  <c r="A18" i="20"/>
  <c r="A23" i="20"/>
  <c r="A39" i="20"/>
  <c r="A47" i="20"/>
  <c r="A49" i="20"/>
  <c r="A21" i="20"/>
  <c r="A13" i="20"/>
  <c r="A44" i="20"/>
  <c r="V87" i="19"/>
  <c r="U66" i="20"/>
  <c r="R66" i="20"/>
  <c r="S66" i="20"/>
  <c r="U63" i="20"/>
  <c r="U61" i="20"/>
  <c r="U62" i="20"/>
  <c r="U231" i="20"/>
  <c r="S231" i="20"/>
  <c r="S232" i="20" s="1"/>
  <c r="R231" i="20"/>
  <c r="R232" i="20" s="1"/>
  <c r="U229" i="20"/>
  <c r="S229" i="20"/>
  <c r="R229" i="20"/>
  <c r="U227" i="20"/>
  <c r="S227" i="20"/>
  <c r="R227" i="20"/>
  <c r="U226" i="20"/>
  <c r="S226" i="20"/>
  <c r="R226" i="20"/>
  <c r="U225" i="20"/>
  <c r="S225" i="20"/>
  <c r="R225" i="20"/>
  <c r="U222" i="20"/>
  <c r="S222" i="20"/>
  <c r="R222" i="20"/>
  <c r="U221" i="20"/>
  <c r="S221" i="20"/>
  <c r="R221" i="20"/>
  <c r="U219" i="20"/>
  <c r="S219" i="20"/>
  <c r="R219" i="20"/>
  <c r="U218" i="20"/>
  <c r="S218" i="20"/>
  <c r="R218" i="20"/>
  <c r="U217" i="20"/>
  <c r="S217" i="20"/>
  <c r="R217" i="20"/>
  <c r="U153" i="20"/>
  <c r="U154" i="20" s="1"/>
  <c r="S153" i="20"/>
  <c r="S154" i="20" s="1"/>
  <c r="R153" i="20"/>
  <c r="U151" i="20"/>
  <c r="S151" i="20"/>
  <c r="R151" i="20"/>
  <c r="U149" i="20"/>
  <c r="S149" i="20"/>
  <c r="R149" i="20"/>
  <c r="U148" i="20"/>
  <c r="S148" i="20"/>
  <c r="R148" i="20"/>
  <c r="U147" i="20"/>
  <c r="S147" i="20"/>
  <c r="R147" i="20"/>
  <c r="U144" i="20"/>
  <c r="S144" i="20"/>
  <c r="R144" i="20"/>
  <c r="U143" i="20"/>
  <c r="S143" i="20"/>
  <c r="R143" i="20"/>
  <c r="U141" i="20"/>
  <c r="S141" i="20"/>
  <c r="R141" i="20"/>
  <c r="U140" i="20"/>
  <c r="S140" i="20"/>
  <c r="R140" i="20"/>
  <c r="U139" i="20"/>
  <c r="S139" i="20"/>
  <c r="R139" i="20"/>
  <c r="T127" i="20"/>
  <c r="T125" i="20"/>
  <c r="T123" i="20"/>
  <c r="T122" i="20"/>
  <c r="T121" i="20"/>
  <c r="T118" i="20"/>
  <c r="T117" i="20"/>
  <c r="T101" i="20"/>
  <c r="T99" i="20"/>
  <c r="T97" i="20"/>
  <c r="T96" i="20"/>
  <c r="T95" i="20"/>
  <c r="U75" i="20"/>
  <c r="S75" i="20"/>
  <c r="S76" i="20" s="1"/>
  <c r="R75" i="20"/>
  <c r="R76" i="20" s="1"/>
  <c r="U73" i="20"/>
  <c r="S73" i="20"/>
  <c r="R73" i="20"/>
  <c r="U71" i="20"/>
  <c r="S71" i="20"/>
  <c r="R71" i="20"/>
  <c r="U70" i="20"/>
  <c r="S70" i="20"/>
  <c r="R70" i="20"/>
  <c r="U69" i="20"/>
  <c r="S69" i="20"/>
  <c r="R69" i="20"/>
  <c r="U65" i="20"/>
  <c r="S65" i="20"/>
  <c r="R65" i="20"/>
  <c r="S63" i="20"/>
  <c r="R63" i="20"/>
  <c r="S62" i="20"/>
  <c r="R62" i="20"/>
  <c r="S61" i="20"/>
  <c r="R61" i="20"/>
  <c r="G61" i="20"/>
  <c r="F61" i="20"/>
  <c r="T23" i="20"/>
  <c r="T21" i="20"/>
  <c r="T19" i="20"/>
  <c r="T18" i="20"/>
  <c r="T17" i="20"/>
  <c r="T13" i="20"/>
  <c r="U231" i="15"/>
  <c r="U232" i="15" s="1"/>
  <c r="S231" i="15"/>
  <c r="R231" i="15"/>
  <c r="U229" i="15"/>
  <c r="S229" i="15"/>
  <c r="R229" i="15"/>
  <c r="U227" i="15"/>
  <c r="S227" i="15"/>
  <c r="R227" i="15"/>
  <c r="U226" i="15"/>
  <c r="S226" i="15"/>
  <c r="R226" i="15"/>
  <c r="U225" i="15"/>
  <c r="S225" i="15"/>
  <c r="R225" i="15"/>
  <c r="U221" i="15"/>
  <c r="S221" i="15"/>
  <c r="R221" i="15"/>
  <c r="U219" i="15"/>
  <c r="S219" i="15"/>
  <c r="R219" i="15"/>
  <c r="U218" i="15"/>
  <c r="S218" i="15"/>
  <c r="R218" i="15"/>
  <c r="U217" i="15"/>
  <c r="S217" i="15"/>
  <c r="R217" i="15"/>
  <c r="W179" i="15"/>
  <c r="W177" i="15"/>
  <c r="W175" i="15"/>
  <c r="W174" i="15"/>
  <c r="W169" i="15"/>
  <c r="W167" i="15"/>
  <c r="W166" i="15"/>
  <c r="R130" i="20" l="1"/>
  <c r="S25" i="20"/>
  <c r="T24" i="20"/>
  <c r="U76" i="20"/>
  <c r="U232" i="20"/>
  <c r="G26" i="20"/>
  <c r="U103" i="20"/>
  <c r="R102" i="19"/>
  <c r="S129" i="20"/>
  <c r="R232" i="15"/>
  <c r="S232" i="15"/>
  <c r="R154" i="20"/>
  <c r="T128" i="20"/>
  <c r="U155" i="20"/>
  <c r="T102" i="20"/>
  <c r="S77" i="20"/>
  <c r="H25" i="20"/>
  <c r="H76" i="20"/>
  <c r="S24" i="19"/>
  <c r="R24" i="19"/>
  <c r="R128" i="19"/>
  <c r="S128" i="19"/>
  <c r="U128" i="19"/>
  <c r="R232" i="19"/>
  <c r="S232" i="19"/>
  <c r="U102" i="19"/>
  <c r="U232" i="19"/>
  <c r="G24" i="19"/>
  <c r="G76" i="19" s="1"/>
  <c r="F24" i="19"/>
  <c r="F76" i="19"/>
  <c r="U72" i="20"/>
  <c r="S72" i="20"/>
  <c r="U228" i="20"/>
  <c r="S228" i="20"/>
  <c r="R228" i="20"/>
  <c r="R234" i="20" s="1"/>
  <c r="T124" i="20"/>
  <c r="U150" i="20"/>
  <c r="S150" i="20"/>
  <c r="T98" i="20"/>
  <c r="R150" i="20"/>
  <c r="R20" i="19"/>
  <c r="S20" i="19"/>
  <c r="U228" i="15"/>
  <c r="U233" i="15" s="1"/>
  <c r="U228" i="19"/>
  <c r="S228" i="19"/>
  <c r="S228" i="15"/>
  <c r="T176" i="19"/>
  <c r="R228" i="15"/>
  <c r="R228" i="19"/>
  <c r="U124" i="19"/>
  <c r="S124" i="19"/>
  <c r="R124" i="19"/>
  <c r="U98" i="19"/>
  <c r="R98" i="19"/>
  <c r="G20" i="19"/>
  <c r="F20" i="19"/>
  <c r="T20" i="20"/>
  <c r="R72" i="20"/>
  <c r="A72" i="20"/>
  <c r="H20" i="20"/>
  <c r="H70" i="20"/>
  <c r="H72" i="20" s="1"/>
  <c r="I72" i="20" s="1"/>
  <c r="R224" i="15"/>
  <c r="S224" i="15"/>
  <c r="U224" i="15"/>
  <c r="U198" i="19"/>
  <c r="U207" i="19" s="1"/>
  <c r="T16" i="20"/>
  <c r="T26" i="20" s="1"/>
  <c r="R68" i="20"/>
  <c r="R77" i="20" s="1"/>
  <c r="A16" i="20"/>
  <c r="U68" i="20"/>
  <c r="U77" i="20" s="1"/>
  <c r="S146" i="20"/>
  <c r="S156" i="20" s="1"/>
  <c r="S16" i="19"/>
  <c r="R94" i="19"/>
  <c r="H16" i="20"/>
  <c r="H26" i="20" s="1"/>
  <c r="T94" i="20"/>
  <c r="S68" i="20"/>
  <c r="S120" i="19"/>
  <c r="S172" i="19"/>
  <c r="G68" i="20"/>
  <c r="G77" i="20" s="1"/>
  <c r="R16" i="19"/>
  <c r="R172" i="19"/>
  <c r="R146" i="20"/>
  <c r="R155" i="20" s="1"/>
  <c r="G16" i="19"/>
  <c r="F16" i="19"/>
  <c r="U94" i="19"/>
  <c r="R120" i="19"/>
  <c r="T120" i="20"/>
  <c r="U146" i="20"/>
  <c r="U224" i="20"/>
  <c r="U233" i="20" s="1"/>
  <c r="U120" i="19"/>
  <c r="U172" i="19"/>
  <c r="F68" i="20"/>
  <c r="F77" i="20" s="1"/>
  <c r="R198" i="19"/>
  <c r="R224" i="20"/>
  <c r="S198" i="19"/>
  <c r="S224" i="20"/>
  <c r="S233" i="20" s="1"/>
  <c r="V90" i="19"/>
  <c r="F73" i="19"/>
  <c r="H21" i="19"/>
  <c r="H75" i="20"/>
  <c r="I75" i="20" s="1"/>
  <c r="G75" i="19"/>
  <c r="F75" i="19"/>
  <c r="H23" i="19"/>
  <c r="H24" i="19" s="1"/>
  <c r="T230" i="19"/>
  <c r="I71" i="20"/>
  <c r="V18" i="20"/>
  <c r="T92" i="19"/>
  <c r="V179" i="19"/>
  <c r="A24" i="20"/>
  <c r="T229" i="15"/>
  <c r="T226" i="15"/>
  <c r="T144" i="20"/>
  <c r="T222" i="20"/>
  <c r="T226" i="20"/>
  <c r="T229" i="20"/>
  <c r="T231" i="19"/>
  <c r="T227" i="20"/>
  <c r="T231" i="20"/>
  <c r="T227" i="15"/>
  <c r="T231" i="15"/>
  <c r="T222" i="19"/>
  <c r="T195" i="19"/>
  <c r="T91" i="19"/>
  <c r="T229" i="19"/>
  <c r="T226" i="19"/>
  <c r="T143" i="20"/>
  <c r="T227" i="19"/>
  <c r="T221" i="15"/>
  <c r="T221" i="20"/>
  <c r="T169" i="19"/>
  <c r="T225" i="15"/>
  <c r="T147" i="20"/>
  <c r="T225" i="20"/>
  <c r="T225" i="19"/>
  <c r="H73" i="20"/>
  <c r="S142" i="20"/>
  <c r="G69" i="19"/>
  <c r="G72" i="19" s="1"/>
  <c r="H18" i="19"/>
  <c r="G73" i="19"/>
  <c r="H19" i="19"/>
  <c r="H71" i="19" s="1"/>
  <c r="R142" i="20"/>
  <c r="R156" i="20" s="1"/>
  <c r="U142" i="20"/>
  <c r="U156" i="20" s="1"/>
  <c r="H17" i="19"/>
  <c r="F69" i="19"/>
  <c r="F72" i="19" s="1"/>
  <c r="T99" i="19"/>
  <c r="H65" i="20"/>
  <c r="G65" i="19"/>
  <c r="F65" i="19"/>
  <c r="H13" i="19"/>
  <c r="S153" i="19"/>
  <c r="V177" i="19"/>
  <c r="T19" i="19"/>
  <c r="V175" i="19"/>
  <c r="T97" i="19"/>
  <c r="T118" i="19"/>
  <c r="V174" i="19"/>
  <c r="T96" i="19"/>
  <c r="V173" i="19"/>
  <c r="V170" i="19"/>
  <c r="W204" i="19"/>
  <c r="T127" i="19"/>
  <c r="T23" i="19"/>
  <c r="T101" i="19"/>
  <c r="T21" i="19"/>
  <c r="T125" i="19"/>
  <c r="T123" i="19"/>
  <c r="T18" i="19"/>
  <c r="T122" i="19"/>
  <c r="T17" i="19"/>
  <c r="T121" i="19"/>
  <c r="T95" i="19"/>
  <c r="T117" i="19"/>
  <c r="T13" i="19"/>
  <c r="V200" i="15"/>
  <c r="S143" i="19"/>
  <c r="A39" i="19"/>
  <c r="V174" i="15"/>
  <c r="S149" i="19"/>
  <c r="U148" i="19"/>
  <c r="S148" i="19"/>
  <c r="A44" i="19"/>
  <c r="U219" i="19"/>
  <c r="U141" i="19"/>
  <c r="V115" i="20"/>
  <c r="V11" i="20"/>
  <c r="U218" i="19"/>
  <c r="A45" i="19"/>
  <c r="A21" i="19"/>
  <c r="A63" i="20"/>
  <c r="A40" i="19"/>
  <c r="A18" i="19"/>
  <c r="A19" i="19"/>
  <c r="A47" i="19"/>
  <c r="A23" i="19"/>
  <c r="A20" i="20"/>
  <c r="A65" i="20"/>
  <c r="A69" i="20"/>
  <c r="A71" i="20"/>
  <c r="U144" i="19"/>
  <c r="U194" i="19"/>
  <c r="U208" i="19" s="1"/>
  <c r="A63" i="19"/>
  <c r="A61" i="20"/>
  <c r="A17" i="19"/>
  <c r="R148" i="19"/>
  <c r="A13" i="19"/>
  <c r="A66" i="20"/>
  <c r="V89" i="20"/>
  <c r="A49" i="19"/>
  <c r="A62" i="20"/>
  <c r="A70" i="20"/>
  <c r="A73" i="20"/>
  <c r="A75" i="20"/>
  <c r="V118" i="20"/>
  <c r="V192" i="20"/>
  <c r="V170" i="15"/>
  <c r="V166" i="20"/>
  <c r="U149" i="19"/>
  <c r="U153" i="19"/>
  <c r="S144" i="19"/>
  <c r="V114" i="20"/>
  <c r="R144" i="19"/>
  <c r="V88" i="20"/>
  <c r="R149" i="19"/>
  <c r="V10" i="20"/>
  <c r="U151" i="19"/>
  <c r="R147" i="19"/>
  <c r="U147" i="19"/>
  <c r="U140" i="19"/>
  <c r="R151" i="19"/>
  <c r="S151" i="19"/>
  <c r="S147" i="19"/>
  <c r="R153" i="19"/>
  <c r="R154" i="19" s="1"/>
  <c r="S221" i="19"/>
  <c r="R221" i="19"/>
  <c r="U221" i="19"/>
  <c r="R143" i="19"/>
  <c r="U143" i="19"/>
  <c r="R220" i="15"/>
  <c r="S220" i="15"/>
  <c r="S64" i="20"/>
  <c r="S78" i="20" s="1"/>
  <c r="R64" i="20"/>
  <c r="R220" i="20"/>
  <c r="V191" i="20"/>
  <c r="S220" i="20"/>
  <c r="V165" i="20"/>
  <c r="U64" i="20"/>
  <c r="U78" i="20" s="1"/>
  <c r="V199" i="15"/>
  <c r="U220" i="15"/>
  <c r="U234" i="15" s="1"/>
  <c r="V194" i="15"/>
  <c r="V173" i="15"/>
  <c r="U220" i="20"/>
  <c r="U234" i="20" s="1"/>
  <c r="V9" i="20"/>
  <c r="T12" i="20"/>
  <c r="V87" i="20"/>
  <c r="V113" i="20"/>
  <c r="V191" i="19"/>
  <c r="T194" i="19"/>
  <c r="V113" i="19"/>
  <c r="V116" i="19" s="1"/>
  <c r="V165" i="19"/>
  <c r="V168" i="19" s="1"/>
  <c r="V205" i="15"/>
  <c r="V127" i="20"/>
  <c r="V128" i="20" s="1"/>
  <c r="V101" i="20"/>
  <c r="V102" i="20" s="1"/>
  <c r="V23" i="20"/>
  <c r="V24" i="20" s="1"/>
  <c r="V203" i="15"/>
  <c r="V125" i="20"/>
  <c r="V99" i="20"/>
  <c r="V201" i="15"/>
  <c r="V175" i="15"/>
  <c r="V123" i="20"/>
  <c r="V97" i="20"/>
  <c r="V19" i="20"/>
  <c r="V122" i="20"/>
  <c r="V96" i="20"/>
  <c r="V92" i="20"/>
  <c r="V121" i="20"/>
  <c r="V95" i="20"/>
  <c r="V17" i="20"/>
  <c r="V169" i="15"/>
  <c r="V117" i="20"/>
  <c r="V91" i="20"/>
  <c r="V13" i="20"/>
  <c r="V195" i="15"/>
  <c r="V21" i="20"/>
  <c r="V196" i="15"/>
  <c r="T66" i="20"/>
  <c r="W193" i="15"/>
  <c r="H35" i="19"/>
  <c r="S217" i="19"/>
  <c r="R139" i="19"/>
  <c r="S139" i="19"/>
  <c r="U139" i="19"/>
  <c r="U217" i="19"/>
  <c r="R217" i="19"/>
  <c r="G61" i="19"/>
  <c r="F61" i="19"/>
  <c r="T62" i="20"/>
  <c r="T219" i="15"/>
  <c r="V219" i="15" s="1"/>
  <c r="I23" i="20"/>
  <c r="H61" i="20"/>
  <c r="I17" i="20"/>
  <c r="T140" i="20"/>
  <c r="T148" i="20"/>
  <c r="T153" i="20"/>
  <c r="T154" i="20" s="1"/>
  <c r="I37" i="20"/>
  <c r="T69" i="20"/>
  <c r="T71" i="20"/>
  <c r="T65" i="20"/>
  <c r="T73" i="20"/>
  <c r="T75" i="20"/>
  <c r="T149" i="20"/>
  <c r="T219" i="20"/>
  <c r="T218" i="20"/>
  <c r="T151" i="20"/>
  <c r="T141" i="20"/>
  <c r="T139" i="20"/>
  <c r="T63" i="20"/>
  <c r="T70" i="20"/>
  <c r="T61" i="20"/>
  <c r="I36" i="20"/>
  <c r="I35" i="20"/>
  <c r="I19" i="20"/>
  <c r="I11" i="20"/>
  <c r="I9" i="20"/>
  <c r="I18" i="20"/>
  <c r="I10" i="20"/>
  <c r="T217" i="20"/>
  <c r="I13" i="20"/>
  <c r="I21" i="20"/>
  <c r="W176" i="15"/>
  <c r="W170" i="15"/>
  <c r="W192" i="15"/>
  <c r="T217" i="15"/>
  <c r="T218" i="15"/>
  <c r="T232" i="20" l="1"/>
  <c r="T76" i="20"/>
  <c r="V206" i="15"/>
  <c r="R78" i="20"/>
  <c r="T25" i="20"/>
  <c r="F78" i="20"/>
  <c r="S234" i="20"/>
  <c r="S155" i="20"/>
  <c r="G78" i="20"/>
  <c r="R233" i="20"/>
  <c r="T234" i="20"/>
  <c r="T130" i="20"/>
  <c r="T129" i="20"/>
  <c r="V104" i="20"/>
  <c r="V103" i="20"/>
  <c r="T104" i="20"/>
  <c r="T103" i="20"/>
  <c r="V26" i="20"/>
  <c r="T232" i="15"/>
  <c r="R233" i="15"/>
  <c r="R234" i="15"/>
  <c r="S233" i="15"/>
  <c r="S234" i="15"/>
  <c r="U154" i="19"/>
  <c r="T24" i="19"/>
  <c r="S154" i="19"/>
  <c r="T232" i="19"/>
  <c r="V180" i="19"/>
  <c r="S207" i="19"/>
  <c r="S208" i="19"/>
  <c r="R207" i="19"/>
  <c r="R208" i="19"/>
  <c r="U182" i="19"/>
  <c r="U181" i="19"/>
  <c r="U130" i="19"/>
  <c r="U129" i="19"/>
  <c r="R130" i="19"/>
  <c r="R129" i="19"/>
  <c r="U103" i="19"/>
  <c r="U104" i="19"/>
  <c r="F25" i="19"/>
  <c r="F26" i="19"/>
  <c r="G25" i="19"/>
  <c r="G26" i="19"/>
  <c r="R182" i="19"/>
  <c r="R181" i="19"/>
  <c r="R26" i="19"/>
  <c r="R25" i="19"/>
  <c r="S182" i="19"/>
  <c r="S181" i="19"/>
  <c r="S130" i="19"/>
  <c r="S129" i="19"/>
  <c r="R104" i="19"/>
  <c r="R103" i="19"/>
  <c r="S26" i="19"/>
  <c r="S25" i="19"/>
  <c r="T128" i="19"/>
  <c r="T102" i="19"/>
  <c r="H76" i="19"/>
  <c r="T228" i="20"/>
  <c r="V124" i="20"/>
  <c r="W124" i="20" s="1"/>
  <c r="V98" i="20"/>
  <c r="T150" i="20"/>
  <c r="T155" i="20" s="1"/>
  <c r="V202" i="15"/>
  <c r="V207" i="15" s="1"/>
  <c r="V176" i="19"/>
  <c r="T228" i="15"/>
  <c r="V176" i="15"/>
  <c r="T228" i="19"/>
  <c r="T124" i="19"/>
  <c r="U150" i="19"/>
  <c r="S150" i="19"/>
  <c r="T98" i="19"/>
  <c r="R150" i="19"/>
  <c r="H20" i="19"/>
  <c r="V20" i="20"/>
  <c r="T20" i="19"/>
  <c r="T72" i="20"/>
  <c r="A72" i="19"/>
  <c r="H70" i="19"/>
  <c r="U224" i="19"/>
  <c r="U233" i="19" s="1"/>
  <c r="T224" i="15"/>
  <c r="V16" i="20"/>
  <c r="W16" i="20" s="1"/>
  <c r="S224" i="19"/>
  <c r="V94" i="20"/>
  <c r="A68" i="20"/>
  <c r="T146" i="20"/>
  <c r="A16" i="19"/>
  <c r="T68" i="20"/>
  <c r="T77" i="20" s="1"/>
  <c r="T16" i="19"/>
  <c r="H16" i="19"/>
  <c r="T94" i="19"/>
  <c r="I16" i="20"/>
  <c r="V120" i="20"/>
  <c r="W120" i="20" s="1"/>
  <c r="T120" i="19"/>
  <c r="F68" i="19"/>
  <c r="V172" i="15"/>
  <c r="U146" i="19"/>
  <c r="G68" i="19"/>
  <c r="R146" i="19"/>
  <c r="H68" i="20"/>
  <c r="H78" i="20" s="1"/>
  <c r="V198" i="15"/>
  <c r="V208" i="15" s="1"/>
  <c r="S146" i="19"/>
  <c r="T172" i="19"/>
  <c r="R224" i="19"/>
  <c r="T198" i="19"/>
  <c r="T224" i="20"/>
  <c r="T233" i="20" s="1"/>
  <c r="W180" i="19"/>
  <c r="W128" i="20"/>
  <c r="A76" i="20"/>
  <c r="I76" i="20"/>
  <c r="H75" i="19"/>
  <c r="I75" i="19" s="1"/>
  <c r="V18" i="19"/>
  <c r="V19" i="19"/>
  <c r="V231" i="19"/>
  <c r="I24" i="20"/>
  <c r="A24" i="19"/>
  <c r="T144" i="19"/>
  <c r="T143" i="19"/>
  <c r="T221" i="19"/>
  <c r="T147" i="19"/>
  <c r="W170" i="19"/>
  <c r="V92" i="19"/>
  <c r="I73" i="20"/>
  <c r="I70" i="20"/>
  <c r="V12" i="20"/>
  <c r="V118" i="19"/>
  <c r="V222" i="19"/>
  <c r="V142" i="19"/>
  <c r="I65" i="20"/>
  <c r="V116" i="20"/>
  <c r="V130" i="20" s="1"/>
  <c r="V99" i="19"/>
  <c r="T142" i="20"/>
  <c r="T156" i="20" s="1"/>
  <c r="V90" i="20"/>
  <c r="H69" i="19"/>
  <c r="H73" i="19"/>
  <c r="H65" i="19"/>
  <c r="I23" i="19"/>
  <c r="V127" i="19"/>
  <c r="V23" i="19"/>
  <c r="V229" i="19"/>
  <c r="I19" i="19"/>
  <c r="V97" i="19"/>
  <c r="V227" i="19"/>
  <c r="V96" i="19"/>
  <c r="V226" i="19"/>
  <c r="I18" i="19"/>
  <c r="V225" i="19"/>
  <c r="A26" i="20"/>
  <c r="V123" i="19"/>
  <c r="V122" i="19"/>
  <c r="V222" i="20"/>
  <c r="V230" i="19"/>
  <c r="W196" i="19"/>
  <c r="V195" i="19"/>
  <c r="V169" i="19"/>
  <c r="V117" i="19"/>
  <c r="W39" i="19"/>
  <c r="W205" i="15"/>
  <c r="W205" i="20"/>
  <c r="W205" i="19"/>
  <c r="W179" i="19"/>
  <c r="V101" i="19"/>
  <c r="W23" i="20"/>
  <c r="V21" i="19"/>
  <c r="I21" i="19"/>
  <c r="V125" i="19"/>
  <c r="W201" i="19"/>
  <c r="W175" i="19"/>
  <c r="W45" i="19"/>
  <c r="W200" i="15"/>
  <c r="W200" i="19"/>
  <c r="W174" i="19"/>
  <c r="W44" i="19"/>
  <c r="V17" i="19"/>
  <c r="I17" i="19"/>
  <c r="V121" i="19"/>
  <c r="W173" i="19"/>
  <c r="V95" i="19"/>
  <c r="V91" i="19"/>
  <c r="V13" i="19"/>
  <c r="I13" i="19"/>
  <c r="W196" i="20"/>
  <c r="W170" i="20"/>
  <c r="V218" i="19"/>
  <c r="V218" i="15"/>
  <c r="V140" i="19"/>
  <c r="W19" i="20"/>
  <c r="V219" i="19"/>
  <c r="W11" i="20"/>
  <c r="W167" i="20"/>
  <c r="W201" i="20"/>
  <c r="W18" i="20"/>
  <c r="W44" i="20"/>
  <c r="W174" i="20"/>
  <c r="W193" i="20"/>
  <c r="A75" i="19"/>
  <c r="W115" i="20"/>
  <c r="V219" i="20"/>
  <c r="W101" i="20"/>
  <c r="A69" i="19"/>
  <c r="V141" i="19"/>
  <c r="W122" i="20"/>
  <c r="W96" i="20"/>
  <c r="V63" i="20"/>
  <c r="W127" i="20"/>
  <c r="W123" i="20"/>
  <c r="W192" i="20"/>
  <c r="W89" i="20"/>
  <c r="W118" i="20"/>
  <c r="W97" i="20"/>
  <c r="U220" i="19"/>
  <c r="A66" i="19"/>
  <c r="A61" i="19"/>
  <c r="A62" i="19"/>
  <c r="V194" i="19"/>
  <c r="A73" i="19"/>
  <c r="A70" i="19"/>
  <c r="V226" i="15"/>
  <c r="V225" i="15"/>
  <c r="W195" i="15"/>
  <c r="T148" i="19"/>
  <c r="A71" i="19"/>
  <c r="A20" i="19"/>
  <c r="V141" i="20"/>
  <c r="A65" i="19"/>
  <c r="A64" i="20"/>
  <c r="T153" i="19"/>
  <c r="T149" i="19"/>
  <c r="W92" i="20"/>
  <c r="V144" i="20"/>
  <c r="V66" i="20"/>
  <c r="V218" i="20"/>
  <c r="W196" i="15"/>
  <c r="W166" i="20"/>
  <c r="V140" i="20"/>
  <c r="W36" i="20"/>
  <c r="W88" i="20"/>
  <c r="V62" i="20"/>
  <c r="W10" i="20"/>
  <c r="T151" i="19"/>
  <c r="W177" i="20"/>
  <c r="W121" i="20"/>
  <c r="W99" i="20"/>
  <c r="V217" i="20"/>
  <c r="T220" i="20"/>
  <c r="V61" i="20"/>
  <c r="T64" i="20"/>
  <c r="T78" i="20" s="1"/>
  <c r="V217" i="15"/>
  <c r="T220" i="15"/>
  <c r="V139" i="20"/>
  <c r="I35" i="19"/>
  <c r="V231" i="15"/>
  <c r="V231" i="20"/>
  <c r="W179" i="20"/>
  <c r="V153" i="20"/>
  <c r="W49" i="20"/>
  <c r="V75" i="20"/>
  <c r="W17" i="20"/>
  <c r="W201" i="15"/>
  <c r="V229" i="15"/>
  <c r="V229" i="20"/>
  <c r="V151" i="20"/>
  <c r="V73" i="20"/>
  <c r="V227" i="15"/>
  <c r="W45" i="20"/>
  <c r="W175" i="20"/>
  <c r="V227" i="20"/>
  <c r="V149" i="20"/>
  <c r="V71" i="20"/>
  <c r="W40" i="20"/>
  <c r="V226" i="20"/>
  <c r="V148" i="20"/>
  <c r="V70" i="20"/>
  <c r="V225" i="20"/>
  <c r="V147" i="20"/>
  <c r="V69" i="20"/>
  <c r="V143" i="20"/>
  <c r="V221" i="20"/>
  <c r="V65" i="20"/>
  <c r="V221" i="15"/>
  <c r="W117" i="20"/>
  <c r="I12" i="20"/>
  <c r="W165" i="20"/>
  <c r="T217" i="19"/>
  <c r="W37" i="20"/>
  <c r="W168" i="15"/>
  <c r="W219" i="15"/>
  <c r="T139" i="19"/>
  <c r="W114" i="20"/>
  <c r="I62" i="20"/>
  <c r="I63" i="20"/>
  <c r="W191" i="15"/>
  <c r="W87" i="20"/>
  <c r="I9" i="19"/>
  <c r="H61" i="19"/>
  <c r="I61" i="20"/>
  <c r="W191" i="20"/>
  <c r="W195" i="20"/>
  <c r="W169" i="20"/>
  <c r="W35" i="20"/>
  <c r="W199" i="15"/>
  <c r="I63" i="19"/>
  <c r="W113" i="20"/>
  <c r="W91" i="20"/>
  <c r="W200" i="20"/>
  <c r="W21" i="20"/>
  <c r="W173" i="20"/>
  <c r="W125" i="20"/>
  <c r="W95" i="20"/>
  <c r="W39" i="20"/>
  <c r="W9" i="20"/>
  <c r="W203" i="20"/>
  <c r="W199" i="20"/>
  <c r="W13" i="20"/>
  <c r="W47" i="20"/>
  <c r="W173" i="15"/>
  <c r="W203" i="15"/>
  <c r="W165" i="15"/>
  <c r="V232" i="15" l="1"/>
  <c r="V25" i="20"/>
  <c r="V102" i="19"/>
  <c r="V76" i="20"/>
  <c r="V154" i="20"/>
  <c r="H77" i="20"/>
  <c r="U234" i="19"/>
  <c r="V129" i="20"/>
  <c r="W129" i="20" s="1"/>
  <c r="V232" i="20"/>
  <c r="W232" i="20" s="1"/>
  <c r="V233" i="20"/>
  <c r="V156" i="20"/>
  <c r="V182" i="15"/>
  <c r="V181" i="15"/>
  <c r="T234" i="15"/>
  <c r="T233" i="15"/>
  <c r="V24" i="19"/>
  <c r="V128" i="19"/>
  <c r="V232" i="19"/>
  <c r="W232" i="19" s="1"/>
  <c r="T207" i="19"/>
  <c r="T208" i="19"/>
  <c r="R234" i="19"/>
  <c r="R233" i="19"/>
  <c r="T182" i="19"/>
  <c r="T181" i="19"/>
  <c r="S156" i="19"/>
  <c r="S155" i="19"/>
  <c r="R156" i="19"/>
  <c r="R155" i="19"/>
  <c r="G77" i="19"/>
  <c r="G78" i="19"/>
  <c r="U156" i="19"/>
  <c r="U155" i="19"/>
  <c r="F77" i="19"/>
  <c r="F78" i="19"/>
  <c r="H26" i="19"/>
  <c r="H25" i="19"/>
  <c r="T26" i="19"/>
  <c r="T25" i="19"/>
  <c r="S234" i="19"/>
  <c r="S233" i="19"/>
  <c r="T130" i="19"/>
  <c r="T129" i="19"/>
  <c r="T154" i="19"/>
  <c r="T104" i="19"/>
  <c r="T103" i="19"/>
  <c r="H72" i="19"/>
  <c r="I72" i="19" s="1"/>
  <c r="V228" i="20"/>
  <c r="W228" i="20" s="1"/>
  <c r="V150" i="20"/>
  <c r="W150" i="20" s="1"/>
  <c r="V228" i="15"/>
  <c r="V228" i="19"/>
  <c r="W228" i="19" s="1"/>
  <c r="V124" i="19"/>
  <c r="W124" i="19" s="1"/>
  <c r="T150" i="19"/>
  <c r="V98" i="19"/>
  <c r="V72" i="20"/>
  <c r="W72" i="20" s="1"/>
  <c r="V20" i="19"/>
  <c r="V172" i="19"/>
  <c r="V68" i="20"/>
  <c r="V146" i="20"/>
  <c r="W146" i="20" s="1"/>
  <c r="A68" i="19"/>
  <c r="V120" i="19"/>
  <c r="I16" i="19"/>
  <c r="V16" i="19"/>
  <c r="V94" i="19"/>
  <c r="T224" i="19"/>
  <c r="I68" i="20"/>
  <c r="T146" i="19"/>
  <c r="H68" i="19"/>
  <c r="V198" i="19"/>
  <c r="V224" i="20"/>
  <c r="W130" i="20"/>
  <c r="W104" i="20"/>
  <c r="W154" i="20"/>
  <c r="W103" i="20"/>
  <c r="A78" i="20"/>
  <c r="W23" i="19"/>
  <c r="W24" i="19"/>
  <c r="A76" i="19"/>
  <c r="I76" i="19"/>
  <c r="I78" i="20"/>
  <c r="I71" i="19"/>
  <c r="I25" i="20"/>
  <c r="W19" i="19"/>
  <c r="I70" i="19"/>
  <c r="I24" i="19"/>
  <c r="W127" i="19"/>
  <c r="W24" i="20"/>
  <c r="W98" i="20"/>
  <c r="W102" i="20"/>
  <c r="W122" i="19"/>
  <c r="W96" i="19"/>
  <c r="W118" i="19"/>
  <c r="W92" i="19"/>
  <c r="I73" i="19"/>
  <c r="I69" i="19"/>
  <c r="V64" i="20"/>
  <c r="V78" i="20" s="1"/>
  <c r="W222" i="20"/>
  <c r="I65" i="19"/>
  <c r="V142" i="20"/>
  <c r="I20" i="19"/>
  <c r="I26" i="20"/>
  <c r="W117" i="19"/>
  <c r="W208" i="15"/>
  <c r="W230" i="19"/>
  <c r="W21" i="19"/>
  <c r="W97" i="19"/>
  <c r="W123" i="19"/>
  <c r="W18" i="19"/>
  <c r="W17" i="19"/>
  <c r="A26" i="19"/>
  <c r="W94" i="20"/>
  <c r="V223" i="15"/>
  <c r="V224" i="15" s="1"/>
  <c r="W222" i="19"/>
  <c r="W195" i="19"/>
  <c r="W169" i="19"/>
  <c r="W231" i="15"/>
  <c r="V153" i="19"/>
  <c r="W101" i="19"/>
  <c r="W49" i="19"/>
  <c r="W75" i="20"/>
  <c r="W203" i="19"/>
  <c r="W177" i="19"/>
  <c r="W47" i="19"/>
  <c r="W125" i="19"/>
  <c r="W99" i="19"/>
  <c r="W121" i="19"/>
  <c r="W95" i="19"/>
  <c r="W91" i="19"/>
  <c r="W13" i="19"/>
  <c r="W218" i="15"/>
  <c r="W71" i="20"/>
  <c r="V143" i="19"/>
  <c r="V220" i="15"/>
  <c r="W219" i="20"/>
  <c r="W226" i="15"/>
  <c r="V149" i="19"/>
  <c r="W63" i="20"/>
  <c r="V220" i="19"/>
  <c r="W70" i="20"/>
  <c r="W226" i="20"/>
  <c r="W219" i="19"/>
  <c r="W141" i="19"/>
  <c r="W140" i="20"/>
  <c r="W144" i="20"/>
  <c r="W141" i="20"/>
  <c r="W148" i="20"/>
  <c r="W149" i="20"/>
  <c r="W153" i="20"/>
  <c r="V220" i="20"/>
  <c r="V234" i="20" s="1"/>
  <c r="W218" i="20"/>
  <c r="V147" i="19"/>
  <c r="A64" i="19"/>
  <c r="V151" i="19"/>
  <c r="V148" i="19"/>
  <c r="V144" i="19"/>
  <c r="W218" i="19"/>
  <c r="W140" i="19"/>
  <c r="V221" i="19"/>
  <c r="I62" i="19"/>
  <c r="W35" i="19"/>
  <c r="W69" i="20"/>
  <c r="W151" i="20"/>
  <c r="V139" i="19"/>
  <c r="W231" i="20"/>
  <c r="W227" i="15"/>
  <c r="W147" i="20"/>
  <c r="W227" i="20"/>
  <c r="V217" i="19"/>
  <c r="W143" i="20"/>
  <c r="W65" i="20"/>
  <c r="W38" i="20"/>
  <c r="W12" i="20"/>
  <c r="W113" i="19"/>
  <c r="W165" i="19"/>
  <c r="W90" i="20"/>
  <c r="W217" i="15"/>
  <c r="W194" i="20"/>
  <c r="W168" i="20"/>
  <c r="I12" i="19"/>
  <c r="W116" i="20"/>
  <c r="W194" i="15"/>
  <c r="W217" i="20"/>
  <c r="W191" i="19"/>
  <c r="W87" i="19"/>
  <c r="W194" i="19"/>
  <c r="W168" i="19"/>
  <c r="W62" i="20"/>
  <c r="I61" i="19"/>
  <c r="W9" i="19"/>
  <c r="W229" i="20"/>
  <c r="W139" i="20"/>
  <c r="W221" i="20"/>
  <c r="W73" i="20"/>
  <c r="W229" i="15"/>
  <c r="W61" i="20"/>
  <c r="W225" i="20"/>
  <c r="W221" i="15"/>
  <c r="W225" i="15"/>
  <c r="V77" i="20" l="1"/>
  <c r="V155" i="20"/>
  <c r="V234" i="15"/>
  <c r="V233" i="15"/>
  <c r="V154" i="19"/>
  <c r="V207" i="19"/>
  <c r="V208" i="19"/>
  <c r="H78" i="19"/>
  <c r="H77" i="19"/>
  <c r="T234" i="19"/>
  <c r="T233" i="19"/>
  <c r="V103" i="19"/>
  <c r="W103" i="19" s="1"/>
  <c r="V104" i="19"/>
  <c r="V26" i="19"/>
  <c r="V25" i="19"/>
  <c r="W120" i="19"/>
  <c r="V130" i="19"/>
  <c r="V129" i="19"/>
  <c r="V182" i="19"/>
  <c r="W182" i="19" s="1"/>
  <c r="V181" i="19"/>
  <c r="W181" i="19" s="1"/>
  <c r="T156" i="19"/>
  <c r="T155" i="19"/>
  <c r="V150" i="19"/>
  <c r="W150" i="19" s="1"/>
  <c r="V224" i="19"/>
  <c r="W68" i="20"/>
  <c r="W16" i="19"/>
  <c r="V146" i="19"/>
  <c r="I68" i="19"/>
  <c r="W233" i="20"/>
  <c r="W234" i="20"/>
  <c r="W129" i="19"/>
  <c r="W130" i="19"/>
  <c r="W154" i="19"/>
  <c r="W155" i="20"/>
  <c r="W104" i="19"/>
  <c r="W156" i="20"/>
  <c r="W77" i="20"/>
  <c r="W78" i="20"/>
  <c r="W76" i="20"/>
  <c r="I77" i="20"/>
  <c r="A78" i="19"/>
  <c r="W25" i="20"/>
  <c r="I25" i="19"/>
  <c r="W172" i="19"/>
  <c r="W102" i="19"/>
  <c r="W128" i="19"/>
  <c r="W94" i="19"/>
  <c r="W26" i="20"/>
  <c r="W98" i="19"/>
  <c r="I26" i="19"/>
  <c r="W223" i="15"/>
  <c r="W231" i="19"/>
  <c r="W153" i="19"/>
  <c r="W149" i="19"/>
  <c r="W151" i="19"/>
  <c r="W229" i="19"/>
  <c r="W227" i="19"/>
  <c r="W226" i="19"/>
  <c r="W148" i="19"/>
  <c r="W225" i="19"/>
  <c r="W142" i="19"/>
  <c r="W38" i="19"/>
  <c r="W143" i="19"/>
  <c r="W144" i="19"/>
  <c r="W221" i="19"/>
  <c r="W147" i="19"/>
  <c r="W220" i="19"/>
  <c r="W90" i="19"/>
  <c r="I20" i="20"/>
  <c r="W176" i="20"/>
  <c r="W116" i="19"/>
  <c r="W66" i="20"/>
  <c r="W142" i="20"/>
  <c r="W220" i="15"/>
  <c r="W139" i="19"/>
  <c r="W220" i="20"/>
  <c r="W64" i="20"/>
  <c r="W217" i="19"/>
  <c r="W12" i="19"/>
  <c r="W146" i="19" l="1"/>
  <c r="V155" i="19"/>
  <c r="V156" i="19"/>
  <c r="V233" i="19"/>
  <c r="W233" i="19" s="1"/>
  <c r="V234" i="19"/>
  <c r="W234" i="19"/>
  <c r="W155" i="19"/>
  <c r="W156" i="19"/>
  <c r="I78" i="19"/>
  <c r="I77" i="19"/>
  <c r="W25" i="19"/>
  <c r="W208" i="19"/>
  <c r="W26" i="19"/>
  <c r="W176" i="19"/>
  <c r="W20" i="20"/>
  <c r="S75" i="15"/>
  <c r="R75" i="15"/>
  <c r="S73" i="15"/>
  <c r="R73" i="15"/>
  <c r="S71" i="15"/>
  <c r="R71" i="15"/>
  <c r="S70" i="15"/>
  <c r="R70" i="15"/>
  <c r="S69" i="15"/>
  <c r="R69" i="15"/>
  <c r="S66" i="15"/>
  <c r="R66" i="15"/>
  <c r="S65" i="15"/>
  <c r="R65" i="15"/>
  <c r="S63" i="15"/>
  <c r="R63" i="15"/>
  <c r="S62" i="15"/>
  <c r="R62" i="15"/>
  <c r="S61" i="15"/>
  <c r="R61" i="15"/>
  <c r="S76" i="15" l="1"/>
  <c r="R76" i="15"/>
  <c r="R72" i="15"/>
  <c r="S72" i="15"/>
  <c r="S68" i="15"/>
  <c r="S77" i="15" s="1"/>
  <c r="R68" i="15"/>
  <c r="R77" i="15" s="1"/>
  <c r="R61" i="19"/>
  <c r="R66" i="19"/>
  <c r="R63" i="19"/>
  <c r="R70" i="19"/>
  <c r="S61" i="19"/>
  <c r="S63" i="19"/>
  <c r="S66" i="19"/>
  <c r="S70" i="19"/>
  <c r="S73" i="19"/>
  <c r="S75" i="19"/>
  <c r="S76" i="19" s="1"/>
  <c r="R73" i="19"/>
  <c r="R62" i="19"/>
  <c r="R65" i="19"/>
  <c r="R69" i="19"/>
  <c r="R71" i="19"/>
  <c r="S62" i="19"/>
  <c r="S65" i="19"/>
  <c r="S69" i="19"/>
  <c r="S71" i="19"/>
  <c r="R75" i="19"/>
  <c r="R64" i="15"/>
  <c r="R78" i="15" s="1"/>
  <c r="S64" i="15"/>
  <c r="S78" i="15" s="1"/>
  <c r="R76" i="19" l="1"/>
  <c r="R72" i="19"/>
  <c r="S72" i="19"/>
  <c r="R68" i="19"/>
  <c r="R77" i="19" s="1"/>
  <c r="S68" i="19"/>
  <c r="S77" i="19" s="1"/>
  <c r="T70" i="19"/>
  <c r="T71" i="19"/>
  <c r="T73" i="19"/>
  <c r="T66" i="19"/>
  <c r="T63" i="19"/>
  <c r="R64" i="19"/>
  <c r="R78" i="19" s="1"/>
  <c r="S64" i="19"/>
  <c r="S78" i="19" s="1"/>
  <c r="T75" i="19"/>
  <c r="T65" i="19"/>
  <c r="T69" i="19"/>
  <c r="T62" i="19"/>
  <c r="T61" i="19"/>
  <c r="U75" i="15"/>
  <c r="U73" i="15"/>
  <c r="U71" i="15"/>
  <c r="U70" i="15"/>
  <c r="U69" i="15"/>
  <c r="U66" i="15"/>
  <c r="U65" i="15"/>
  <c r="U76" i="15" l="1"/>
  <c r="T76" i="19"/>
  <c r="U72" i="15"/>
  <c r="T72" i="19"/>
  <c r="T68" i="19"/>
  <c r="T77" i="19" s="1"/>
  <c r="U68" i="15"/>
  <c r="U78" i="15" s="1"/>
  <c r="V63" i="19"/>
  <c r="U70" i="19"/>
  <c r="U71" i="19"/>
  <c r="V62" i="19"/>
  <c r="U65" i="19"/>
  <c r="U75" i="19"/>
  <c r="U66" i="19"/>
  <c r="U73" i="19"/>
  <c r="U69" i="19"/>
  <c r="V61" i="19"/>
  <c r="T64" i="19"/>
  <c r="T78" i="19" s="1"/>
  <c r="W20" i="19"/>
  <c r="V13" i="15"/>
  <c r="U77" i="15" l="1"/>
  <c r="U76" i="19"/>
  <c r="U72" i="19"/>
  <c r="U68" i="19"/>
  <c r="V70" i="19"/>
  <c r="W63" i="19"/>
  <c r="V71" i="19"/>
  <c r="V66" i="19"/>
  <c r="V64" i="19"/>
  <c r="W62" i="19"/>
  <c r="V65" i="19"/>
  <c r="V75" i="19"/>
  <c r="V73" i="19"/>
  <c r="V69" i="19"/>
  <c r="W61" i="19"/>
  <c r="V76" i="19" l="1"/>
  <c r="U78" i="19"/>
  <c r="U77" i="19"/>
  <c r="V72" i="19"/>
  <c r="W72" i="19" s="1"/>
  <c r="V68" i="19"/>
  <c r="W76" i="19"/>
  <c r="W66" i="19"/>
  <c r="W71" i="19"/>
  <c r="W65" i="19"/>
  <c r="W75" i="19"/>
  <c r="W73" i="19"/>
  <c r="W70" i="19"/>
  <c r="W69" i="19"/>
  <c r="W64" i="19"/>
  <c r="V115" i="15"/>
  <c r="W101" i="15"/>
  <c r="V89" i="15"/>
  <c r="W89" i="15" s="1"/>
  <c r="V88" i="15"/>
  <c r="T75" i="15"/>
  <c r="T73" i="15"/>
  <c r="T71" i="15"/>
  <c r="T70" i="15"/>
  <c r="T69" i="15"/>
  <c r="T66" i="15"/>
  <c r="T65" i="15"/>
  <c r="T76" i="15" l="1"/>
  <c r="W68" i="19"/>
  <c r="V78" i="19"/>
  <c r="V77" i="19"/>
  <c r="T72" i="15"/>
  <c r="T77" i="15" s="1"/>
  <c r="T68" i="15"/>
  <c r="V44" i="15"/>
  <c r="V70" i="15"/>
  <c r="V66" i="15"/>
  <c r="A66" i="15"/>
  <c r="A71" i="15"/>
  <c r="A73" i="15"/>
  <c r="A65" i="15"/>
  <c r="A69" i="15"/>
  <c r="A70" i="15"/>
  <c r="A75" i="15"/>
  <c r="V122" i="15"/>
  <c r="V127" i="15"/>
  <c r="V96" i="15"/>
  <c r="V118" i="15"/>
  <c r="V92" i="15"/>
  <c r="V40" i="15"/>
  <c r="V121" i="15"/>
  <c r="V113" i="15"/>
  <c r="V95" i="15"/>
  <c r="V87" i="15"/>
  <c r="V69" i="15"/>
  <c r="V17" i="15"/>
  <c r="V125" i="15"/>
  <c r="V101" i="15"/>
  <c r="V49" i="15"/>
  <c r="V50" i="15" s="1"/>
  <c r="V23" i="15"/>
  <c r="V24" i="15" s="1"/>
  <c r="V75" i="15"/>
  <c r="V76" i="15" s="1"/>
  <c r="V99" i="15"/>
  <c r="V47" i="15"/>
  <c r="V21" i="15"/>
  <c r="V73" i="15"/>
  <c r="V123" i="15"/>
  <c r="V97" i="15"/>
  <c r="V45" i="15"/>
  <c r="V19" i="15"/>
  <c r="V71" i="15"/>
  <c r="V91" i="15"/>
  <c r="V65" i="15"/>
  <c r="V39" i="15"/>
  <c r="V14" i="15"/>
  <c r="V117" i="15"/>
  <c r="V114" i="15"/>
  <c r="W88" i="15"/>
  <c r="W115" i="15"/>
  <c r="W149" i="15"/>
  <c r="T139" i="15"/>
  <c r="H35" i="15"/>
  <c r="T62" i="15"/>
  <c r="T141" i="15"/>
  <c r="T61" i="15"/>
  <c r="I19" i="15"/>
  <c r="T63" i="15"/>
  <c r="H9" i="15"/>
  <c r="I14" i="15"/>
  <c r="I18" i="15"/>
  <c r="H62" i="15"/>
  <c r="I23" i="15"/>
  <c r="T140" i="15"/>
  <c r="V102" i="15" l="1"/>
  <c r="V128" i="15"/>
  <c r="W128" i="15" s="1"/>
  <c r="V77" i="15"/>
  <c r="V26" i="15"/>
  <c r="V25" i="15"/>
  <c r="V72" i="15"/>
  <c r="W72" i="15" s="1"/>
  <c r="V124" i="15"/>
  <c r="W124" i="15" s="1"/>
  <c r="V98" i="15"/>
  <c r="V20" i="15"/>
  <c r="V46" i="15"/>
  <c r="W46" i="15" s="1"/>
  <c r="V68" i="15"/>
  <c r="W68" i="15" s="1"/>
  <c r="V120" i="15"/>
  <c r="W120" i="15" s="1"/>
  <c r="V94" i="15"/>
  <c r="V103" i="15" s="1"/>
  <c r="V16" i="15"/>
  <c r="V42" i="15"/>
  <c r="V52" i="15" s="1"/>
  <c r="V90" i="15"/>
  <c r="V104" i="15" s="1"/>
  <c r="W78" i="19"/>
  <c r="W50" i="15"/>
  <c r="W76" i="15"/>
  <c r="W77" i="19"/>
  <c r="H63" i="15"/>
  <c r="W97" i="15"/>
  <c r="W98" i="15"/>
  <c r="W96" i="15"/>
  <c r="W92" i="15"/>
  <c r="T142" i="15"/>
  <c r="T156" i="15" s="1"/>
  <c r="W99" i="15"/>
  <c r="V116" i="15"/>
  <c r="V130" i="15" s="1"/>
  <c r="W127" i="15"/>
  <c r="W122" i="15"/>
  <c r="W118" i="15"/>
  <c r="V63" i="15"/>
  <c r="A61" i="15"/>
  <c r="A63" i="15"/>
  <c r="V144" i="15"/>
  <c r="W148" i="15"/>
  <c r="V141" i="15"/>
  <c r="A62" i="15"/>
  <c r="W153" i="15"/>
  <c r="V140" i="15"/>
  <c r="V62" i="15"/>
  <c r="I10" i="15"/>
  <c r="V139" i="15"/>
  <c r="V61" i="15"/>
  <c r="T64" i="15"/>
  <c r="T78" i="15" s="1"/>
  <c r="I21" i="15"/>
  <c r="W123" i="15"/>
  <c r="I17" i="15"/>
  <c r="V143" i="15"/>
  <c r="I13" i="15"/>
  <c r="W114" i="15"/>
  <c r="I37" i="15"/>
  <c r="I11" i="15"/>
  <c r="W10" i="15"/>
  <c r="W87" i="15"/>
  <c r="I36" i="15"/>
  <c r="I35" i="15"/>
  <c r="I9" i="15"/>
  <c r="W21" i="15"/>
  <c r="W19" i="15"/>
  <c r="W125" i="15"/>
  <c r="W18" i="15"/>
  <c r="W113" i="15"/>
  <c r="W14" i="15"/>
  <c r="W117" i="15"/>
  <c r="W91" i="15"/>
  <c r="W121" i="15"/>
  <c r="W95" i="15"/>
  <c r="H61" i="15"/>
  <c r="V129" i="15" l="1"/>
  <c r="V51" i="15"/>
  <c r="V146" i="15"/>
  <c r="W42" i="15"/>
  <c r="W25" i="15"/>
  <c r="W129" i="15"/>
  <c r="W130" i="15"/>
  <c r="W63" i="15"/>
  <c r="W104" i="15"/>
  <c r="W24" i="15"/>
  <c r="W102" i="15"/>
  <c r="W94" i="15"/>
  <c r="V64" i="15"/>
  <c r="V78" i="15" s="1"/>
  <c r="V142" i="15"/>
  <c r="I26" i="15"/>
  <c r="W62" i="15"/>
  <c r="W144" i="15"/>
  <c r="A64" i="15"/>
  <c r="I62" i="15"/>
  <c r="W147" i="15"/>
  <c r="W151" i="15"/>
  <c r="W90" i="15"/>
  <c r="W116" i="15"/>
  <c r="W140" i="15"/>
  <c r="I12" i="15"/>
  <c r="W141" i="15"/>
  <c r="W37" i="15"/>
  <c r="W11" i="15"/>
  <c r="I63" i="15"/>
  <c r="W143" i="15"/>
  <c r="W36" i="15"/>
  <c r="I61" i="15"/>
  <c r="W9" i="15"/>
  <c r="W35" i="15"/>
  <c r="W61" i="15"/>
  <c r="W139" i="15"/>
  <c r="W13" i="15"/>
  <c r="W17" i="15"/>
  <c r="W23" i="15"/>
  <c r="W146" i="15" l="1"/>
  <c r="V155" i="15"/>
  <c r="V156" i="15"/>
  <c r="W155" i="15"/>
  <c r="W78" i="15"/>
  <c r="W77" i="15"/>
  <c r="W156" i="15"/>
  <c r="W52" i="15"/>
  <c r="W51" i="15"/>
  <c r="W26" i="15"/>
  <c r="I20" i="15"/>
  <c r="W20" i="15"/>
  <c r="W64" i="15"/>
  <c r="W38" i="15"/>
  <c r="W142" i="15"/>
  <c r="W12" i="15"/>
  <c r="W44" i="15" l="1"/>
  <c r="W70" i="15"/>
  <c r="W40" i="15"/>
  <c r="W49" i="15"/>
  <c r="W75" i="15"/>
  <c r="W45" i="15"/>
  <c r="W71" i="15"/>
  <c r="W66" i="15" l="1"/>
  <c r="W73" i="15"/>
  <c r="W47" i="15"/>
  <c r="W39" i="15"/>
  <c r="W69" i="15"/>
  <c r="W65" i="15"/>
</calcChain>
</file>

<file path=xl/sharedStrings.xml><?xml version="1.0" encoding="utf-8"?>
<sst xmlns="http://schemas.openxmlformats.org/spreadsheetml/2006/main" count="3900" uniqueCount="70">
  <si>
    <t>Table 1</t>
  </si>
  <si>
    <t>Table 4</t>
  </si>
  <si>
    <t>LCC INTERNATIONAL AIRCRAFT MOVEMENT</t>
  </si>
  <si>
    <t>LCC INTERNATIONAL PASSENGER</t>
  </si>
  <si>
    <t>FY 2022</t>
  </si>
  <si>
    <t>FY 2023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</si>
  <si>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</si>
  <si>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</si>
  <si>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</si>
  <si>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</si>
  <si>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</si>
  <si>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</si>
  <si>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</si>
  <si>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</si>
  <si>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Disemb.+Emb.</t>
  </si>
  <si>
    <t>Transit</t>
  </si>
  <si>
    <t>OCT.</t>
  </si>
  <si>
    <t>NOV.</t>
  </si>
  <si>
    <t>DEC.</t>
  </si>
  <si>
    <t>OCT.-DEC.</t>
  </si>
  <si>
    <t>JAN.</t>
  </si>
  <si>
    <t>FEB.</t>
  </si>
  <si>
    <t>MAR.</t>
  </si>
  <si>
    <t>JAN.-MAR.</t>
  </si>
  <si>
    <t>APR.</t>
  </si>
  <si>
    <t>MAY.</t>
  </si>
  <si>
    <t>JUN.</t>
  </si>
  <si>
    <t>APR.-JUN.</t>
  </si>
  <si>
    <t xml:space="preserve">JUL. </t>
  </si>
  <si>
    <t>AUG.</t>
  </si>
  <si>
    <t>SEP.</t>
  </si>
  <si>
    <t>JUL.- SEP.</t>
  </si>
  <si>
    <t>JAN.-SEP.</t>
  </si>
  <si>
    <t>TOTAL</t>
  </si>
  <si>
    <t>Source : Air Transport Information and Slot Coordination Division, AOT.</t>
  </si>
  <si>
    <t>Table 2</t>
  </si>
  <si>
    <t>Table 5</t>
  </si>
  <si>
    <t>LCC DOMESTIC AIRCRAFT MOVEMENT</t>
  </si>
  <si>
    <t>LCC DOMESTIC PASSENGER</t>
  </si>
  <si>
    <t>Table 3</t>
  </si>
  <si>
    <t>Table 6</t>
  </si>
  <si>
    <t xml:space="preserve"> LCC TOTAL AIRCRAFT MOVEMENT</t>
  </si>
  <si>
    <t>LCC TOTAL PASSENGER</t>
  </si>
  <si>
    <t xml:space="preserve"> </t>
  </si>
  <si>
    <t>Table 7</t>
  </si>
  <si>
    <t>LCC INTERNATIONAL FREIGHT</t>
  </si>
  <si>
    <t>Unit : Tonne</t>
  </si>
  <si>
    <t>Inbound</t>
  </si>
  <si>
    <t>Outbound</t>
  </si>
  <si>
    <t>In.+Out.</t>
  </si>
  <si>
    <t>Table 8</t>
  </si>
  <si>
    <t>LCC DOMESTIC FREIGHT</t>
  </si>
  <si>
    <t>Table 9</t>
  </si>
  <si>
    <t>LCC TOTAL FREIGHT</t>
  </si>
  <si>
    <t>Table 10</t>
  </si>
  <si>
    <t>LCC INTERNATIONAL MAIL</t>
  </si>
  <si>
    <t>Table 11</t>
  </si>
  <si>
    <t>LCC DOMESTIC MAIL</t>
  </si>
  <si>
    <t>Table 12</t>
  </si>
  <si>
    <t>LCC TOTAL MAIL</t>
  </si>
  <si>
    <t>FY 2013</t>
  </si>
  <si>
    <t>FY 2014</t>
  </si>
  <si>
    <t>OCT.- DEC.</t>
  </si>
  <si>
    <t>JAN.- MAR.</t>
  </si>
  <si>
    <t>MAY</t>
  </si>
  <si>
    <t>APR.- JUN.</t>
  </si>
  <si>
    <t>JUL.</t>
  </si>
  <si>
    <t>JUL. - SEP.</t>
  </si>
  <si>
    <t>JAN.- SEP.</t>
  </si>
  <si>
    <t>APR. - 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</si>
</sst>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40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color rgb="FF4F6228"/>
      <name val="Arial"/>
      <family val="2"/>
    </font>
    <font>
      <sz val="14"/>
      <name val="Cordia New"/>
      <family val="2"/>
    </font>
    <font>
      <b/>
      <sz val="10"/>
      <color rgb="FF1A4D33"/>
      <name val="Arial"/>
      <family val="2"/>
    </font>
    <font>
      <b/>
      <sz val="10"/>
      <color rgb="FF00404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1499984740745262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rgb="FF000000"/>
      </right>
      <top/>
      <bottom/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649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89" fontId="15" fillId="7" borderId="26" xfId="3" applyNumberFormat="1" applyFont="1" applyFill="1" applyBorder="1" applyAlignment="1">
      <alignment vertical="center"/>
    </xf>
    <xf numFmtId="189" fontId="15" fillId="7" borderId="32" xfId="3" applyNumberFormat="1" applyFont="1" applyFill="1" applyBorder="1" applyAlignment="1">
      <alignment vertical="center"/>
    </xf>
    <xf numFmtId="188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89" fontId="16" fillId="12" borderId="26" xfId="7" applyNumberFormat="1" applyFont="1" applyFill="1" applyBorder="1" applyAlignment="1">
      <alignment vertical="center"/>
    </xf>
    <xf numFmtId="189" fontId="16" fillId="12" borderId="25" xfId="7" applyNumberFormat="1" applyFont="1" applyFill="1" applyBorder="1" applyAlignment="1">
      <alignment vertical="center"/>
    </xf>
    <xf numFmtId="188" fontId="16" fillId="12" borderId="28" xfId="7" applyNumberFormat="1" applyFont="1" applyFill="1" applyBorder="1" applyAlignment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89" fontId="19" fillId="14" borderId="26" xfId="1" applyNumberFormat="1" applyFont="1" applyFill="1" applyBorder="1" applyAlignment="1">
      <alignment vertical="center"/>
    </xf>
    <xf numFmtId="189" fontId="19" fillId="14" borderId="13" xfId="1" applyNumberFormat="1" applyFont="1" applyFill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>
      <alignment vertical="center"/>
    </xf>
    <xf numFmtId="189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22" fillId="14" borderId="28" xfId="1" applyNumberFormat="1" applyFont="1" applyFill="1" applyBorder="1" applyAlignment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>
      <alignment vertical="center"/>
    </xf>
    <xf numFmtId="189" fontId="23" fillId="6" borderId="15" xfId="4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>
      <alignment vertical="center"/>
    </xf>
    <xf numFmtId="189" fontId="25" fillId="11" borderId="0" xfId="8" applyNumberFormat="1" applyFont="1" applyFill="1"/>
    <xf numFmtId="189" fontId="26" fillId="11" borderId="15" xfId="8" applyNumberFormat="1" applyFont="1" applyFill="1" applyBorder="1"/>
    <xf numFmtId="189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4" borderId="37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89" fontId="29" fillId="17" borderId="26" xfId="7" applyNumberFormat="1" applyFont="1" applyFill="1" applyBorder="1" applyAlignment="1">
      <alignment vertical="center"/>
    </xf>
    <xf numFmtId="189" fontId="28" fillId="17" borderId="25" xfId="7" applyNumberFormat="1" applyFont="1" applyFill="1" applyBorder="1" applyAlignment="1">
      <alignment vertical="center"/>
    </xf>
    <xf numFmtId="189" fontId="29" fillId="17" borderId="25" xfId="7" applyNumberFormat="1" applyFont="1" applyFill="1" applyBorder="1" applyAlignment="1">
      <alignment vertical="center"/>
    </xf>
    <xf numFmtId="188" fontId="29" fillId="17" borderId="28" xfId="7" applyNumberFormat="1" applyFont="1" applyFill="1" applyBorder="1" applyAlignment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0" borderId="4" xfId="1" applyNumberFormat="1" applyFont="1" applyBorder="1"/>
    <xf numFmtId="189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89" fontId="28" fillId="16" borderId="0" xfId="8" applyNumberFormat="1" applyFont="1" applyFill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9" fontId="4" fillId="0" borderId="0" xfId="2" applyFont="1"/>
    <xf numFmtId="189" fontId="3" fillId="0" borderId="0" xfId="0" applyNumberFormat="1" applyFont="1"/>
    <xf numFmtId="10" fontId="3" fillId="0" borderId="0" xfId="2" applyNumberFormat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89" fontId="28" fillId="15" borderId="0" xfId="8" applyNumberFormat="1" applyFont="1" applyFill="1"/>
    <xf numFmtId="189" fontId="34" fillId="13" borderId="0" xfId="1" applyNumberFormat="1" applyFont="1" applyFill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6" borderId="16" xfId="4" applyNumberFormat="1" applyFont="1" applyFill="1" applyBorder="1"/>
    <xf numFmtId="189" fontId="33" fillId="0" borderId="0" xfId="2" applyNumberFormat="1" applyFont="1"/>
    <xf numFmtId="189" fontId="29" fillId="17" borderId="21" xfId="1" applyNumberFormat="1" applyFont="1" applyFill="1" applyBorder="1"/>
    <xf numFmtId="188" fontId="29" fillId="17" borderId="40" xfId="7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89" fontId="23" fillId="6" borderId="41" xfId="4" applyNumberFormat="1" applyFont="1" applyFill="1" applyBorder="1"/>
    <xf numFmtId="189" fontId="23" fillId="7" borderId="42" xfId="3" applyNumberFormat="1" applyFont="1" applyFill="1" applyBorder="1"/>
    <xf numFmtId="189" fontId="19" fillId="0" borderId="35" xfId="1" applyNumberFormat="1" applyFont="1" applyBorder="1"/>
    <xf numFmtId="189" fontId="32" fillId="0" borderId="19" xfId="1" applyNumberFormat="1" applyFont="1" applyBorder="1" applyAlignment="1">
      <alignment vertical="center"/>
    </xf>
    <xf numFmtId="189" fontId="32" fillId="0" borderId="39" xfId="1" applyNumberFormat="1" applyFont="1" applyBorder="1" applyAlignment="1">
      <alignment vertical="center"/>
    </xf>
    <xf numFmtId="189" fontId="35" fillId="7" borderId="34" xfId="3" applyNumberFormat="1" applyFont="1" applyFill="1" applyBorder="1" applyAlignment="1">
      <alignment vertical="center"/>
    </xf>
    <xf numFmtId="189" fontId="35" fillId="6" borderId="7" xfId="4" applyNumberFormat="1" applyFont="1" applyFill="1" applyBorder="1"/>
    <xf numFmtId="189" fontId="34" fillId="14" borderId="13" xfId="1" applyNumberFormat="1" applyFont="1" applyFill="1" applyBorder="1"/>
    <xf numFmtId="189" fontId="28" fillId="16" borderId="7" xfId="8" applyNumberFormat="1" applyFont="1" applyFill="1" applyBorder="1"/>
    <xf numFmtId="43" fontId="16" fillId="12" borderId="21" xfId="1" applyFont="1" applyFill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89" fontId="29" fillId="0" borderId="5" xfId="1" applyNumberFormat="1" applyFont="1" applyBorder="1"/>
    <xf numFmtId="189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89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89" fontId="19" fillId="0" borderId="19" xfId="13" applyNumberFormat="1" applyFont="1" applyBorder="1"/>
    <xf numFmtId="189" fontId="19" fillId="0" borderId="20" xfId="13" applyNumberFormat="1" applyFont="1" applyBorder="1"/>
    <xf numFmtId="189" fontId="22" fillId="13" borderId="0" xfId="13" applyNumberFormat="1" applyFont="1" applyFill="1"/>
    <xf numFmtId="188" fontId="19" fillId="0" borderId="14" xfId="13" applyNumberFormat="1" applyFont="1" applyBorder="1"/>
    <xf numFmtId="189" fontId="15" fillId="0" borderId="30" xfId="13" applyNumberFormat="1" applyFont="1" applyBorder="1"/>
    <xf numFmtId="189" fontId="15" fillId="0" borderId="0" xfId="13" applyNumberFormat="1" applyFont="1"/>
    <xf numFmtId="188" fontId="15" fillId="0" borderId="15" xfId="13" applyNumberFormat="1" applyFont="1" applyBorder="1"/>
    <xf numFmtId="187" fontId="4" fillId="0" borderId="0" xfId="12" applyNumberFormat="1" applyFont="1"/>
    <xf numFmtId="189" fontId="19" fillId="0" borderId="17" xfId="13" applyNumberFormat="1" applyFont="1" applyBorder="1"/>
    <xf numFmtId="189" fontId="19" fillId="0" borderId="18" xfId="13" applyNumberFormat="1" applyFont="1" applyBorder="1"/>
    <xf numFmtId="189" fontId="19" fillId="14" borderId="22" xfId="13" applyNumberFormat="1" applyFont="1" applyFill="1" applyBorder="1"/>
    <xf numFmtId="189" fontId="19" fillId="14" borderId="23" xfId="13" applyNumberFormat="1" applyFont="1" applyFill="1" applyBorder="1"/>
    <xf numFmtId="189" fontId="22" fillId="14" borderId="22" xfId="13" applyNumberFormat="1" applyFont="1" applyFill="1" applyBorder="1"/>
    <xf numFmtId="189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89" fontId="19" fillId="14" borderId="13" xfId="13" applyNumberFormat="1" applyFont="1" applyFill="1" applyBorder="1"/>
    <xf numFmtId="189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89" fontId="22" fillId="13" borderId="29" xfId="13" applyNumberFormat="1" applyFont="1" applyFill="1" applyBorder="1"/>
    <xf numFmtId="189" fontId="22" fillId="13" borderId="14" xfId="13" applyNumberFormat="1" applyFont="1" applyFill="1" applyBorder="1"/>
    <xf numFmtId="189" fontId="19" fillId="0" borderId="15" xfId="13" applyNumberFormat="1" applyFont="1" applyBorder="1"/>
    <xf numFmtId="189" fontId="22" fillId="13" borderId="16" xfId="13" applyNumberFormat="1" applyFont="1" applyFill="1" applyBorder="1"/>
    <xf numFmtId="188" fontId="19" fillId="0" borderId="16" xfId="13" applyNumberFormat="1" applyFont="1" applyBorder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89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89" fontId="16" fillId="0" borderId="19" xfId="13" applyNumberFormat="1" applyFont="1" applyBorder="1"/>
    <xf numFmtId="189" fontId="16" fillId="0" borderId="0" xfId="13" applyNumberFormat="1" applyFont="1"/>
    <xf numFmtId="189" fontId="16" fillId="0" borderId="14" xfId="13" applyNumberFormat="1" applyFont="1" applyBorder="1"/>
    <xf numFmtId="188" fontId="16" fillId="0" borderId="14" xfId="13" applyNumberFormat="1" applyFont="1" applyBorder="1"/>
    <xf numFmtId="189" fontId="16" fillId="0" borderId="16" xfId="13" applyNumberFormat="1" applyFont="1" applyBorder="1"/>
    <xf numFmtId="189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89" fontId="29" fillId="0" borderId="19" xfId="13" applyNumberFormat="1" applyFont="1" applyBorder="1"/>
    <xf numFmtId="189" fontId="29" fillId="0" borderId="0" xfId="13" applyNumberFormat="1" applyFont="1"/>
    <xf numFmtId="189" fontId="29" fillId="17" borderId="12" xfId="7" applyNumberFormat="1" applyFont="1" applyFill="1" applyBorder="1"/>
    <xf numFmtId="189" fontId="28" fillId="17" borderId="21" xfId="7" applyNumberFormat="1" applyFont="1" applyFill="1" applyBorder="1"/>
    <xf numFmtId="189" fontId="29" fillId="0" borderId="5" xfId="13" applyNumberFormat="1" applyFont="1" applyBorder="1"/>
    <xf numFmtId="189" fontId="29" fillId="17" borderId="32" xfId="7" applyNumberFormat="1" applyFont="1" applyFill="1" applyBorder="1" applyAlignment="1">
      <alignment vertical="center"/>
    </xf>
    <xf numFmtId="189" fontId="28" fillId="17" borderId="34" xfId="7" applyNumberFormat="1" applyFont="1" applyFill="1" applyBorder="1" applyAlignment="1">
      <alignment vertical="center"/>
    </xf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89" fontId="29" fillId="0" borderId="14" xfId="13" applyNumberFormat="1" applyFont="1" applyBorder="1"/>
    <xf numFmtId="189" fontId="29" fillId="0" borderId="16" xfId="13" applyNumberFormat="1" applyFont="1" applyBorder="1"/>
    <xf numFmtId="189" fontId="29" fillId="0" borderId="7" xfId="13" applyNumberFormat="1" applyFont="1" applyBorder="1"/>
    <xf numFmtId="189" fontId="29" fillId="0" borderId="24" xfId="13" applyNumberFormat="1" applyFont="1" applyBorder="1"/>
    <xf numFmtId="189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89" fontId="15" fillId="0" borderId="20" xfId="1" applyNumberFormat="1" applyFont="1" applyBorder="1"/>
    <xf numFmtId="189" fontId="15" fillId="7" borderId="43" xfId="3" applyNumberFormat="1" applyFont="1" applyFill="1" applyBorder="1"/>
    <xf numFmtId="189" fontId="15" fillId="7" borderId="44" xfId="3" applyNumberFormat="1" applyFont="1" applyFill="1" applyBorder="1" applyAlignment="1">
      <alignment vertical="center"/>
    </xf>
    <xf numFmtId="189" fontId="15" fillId="0" borderId="20" xfId="13" applyNumberFormat="1" applyFont="1" applyBorder="1"/>
    <xf numFmtId="189" fontId="24" fillId="6" borderId="0" xfId="4" applyNumberFormat="1" applyFont="1" applyFill="1"/>
    <xf numFmtId="189" fontId="35" fillId="7" borderId="12" xfId="3" applyNumberFormat="1" applyFont="1" applyFill="1" applyBorder="1"/>
    <xf numFmtId="189" fontId="24" fillId="7" borderId="32" xfId="3" applyNumberFormat="1" applyFont="1" applyFill="1" applyBorder="1" applyAlignment="1">
      <alignment vertical="center"/>
    </xf>
    <xf numFmtId="189" fontId="23" fillId="6" borderId="0" xfId="4" applyNumberFormat="1" applyFont="1" applyFill="1"/>
    <xf numFmtId="189" fontId="23" fillId="7" borderId="12" xfId="3" applyNumberFormat="1" applyFont="1" applyFill="1" applyBorder="1"/>
    <xf numFmtId="189" fontId="23" fillId="7" borderId="32" xfId="3" applyNumberFormat="1" applyFont="1" applyFill="1" applyBorder="1" applyAlignment="1">
      <alignment vertical="center"/>
    </xf>
    <xf numFmtId="189" fontId="24" fillId="7" borderId="12" xfId="3" applyNumberFormat="1" applyFont="1" applyFill="1" applyBorder="1"/>
    <xf numFmtId="189" fontId="35" fillId="6" borderId="0" xfId="4" applyNumberFormat="1" applyFont="1" applyFill="1"/>
    <xf numFmtId="189" fontId="35" fillId="7" borderId="32" xfId="3" applyNumberFormat="1" applyFont="1" applyFill="1" applyBorder="1" applyAlignment="1">
      <alignment vertical="center"/>
    </xf>
    <xf numFmtId="189" fontId="15" fillId="10" borderId="14" xfId="4" applyNumberFormat="1" applyFont="1" applyFill="1" applyBorder="1"/>
    <xf numFmtId="189" fontId="15" fillId="7" borderId="21" xfId="3" applyNumberFormat="1" applyFont="1" applyFill="1" applyBorder="1"/>
    <xf numFmtId="189" fontId="15" fillId="7" borderId="34" xfId="3" applyNumberFormat="1" applyFont="1" applyFill="1" applyBorder="1" applyAlignment="1">
      <alignment vertical="center"/>
    </xf>
    <xf numFmtId="189" fontId="15" fillId="0" borderId="14" xfId="4" applyNumberFormat="1" applyFont="1" applyFill="1" applyBorder="1"/>
    <xf numFmtId="189" fontId="15" fillId="0" borderId="18" xfId="1" applyNumberFormat="1" applyFont="1" applyBorder="1"/>
    <xf numFmtId="189" fontId="15" fillId="0" borderId="2" xfId="1" applyNumberFormat="1" applyFont="1" applyBorder="1"/>
    <xf numFmtId="189" fontId="15" fillId="0" borderId="2" xfId="13" applyNumberFormat="1" applyFont="1" applyBorder="1"/>
    <xf numFmtId="43" fontId="29" fillId="17" borderId="13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>
      <alignment vertical="center"/>
    </xf>
    <xf numFmtId="43" fontId="29" fillId="0" borderId="14" xfId="1" applyFont="1" applyBorder="1" applyAlignment="1">
      <alignment vertical="center"/>
    </xf>
    <xf numFmtId="43" fontId="29" fillId="0" borderId="16" xfId="1" applyFont="1" applyBorder="1"/>
    <xf numFmtId="189" fontId="15" fillId="0" borderId="15" xfId="1" applyNumberFormat="1" applyFont="1" applyBorder="1"/>
    <xf numFmtId="189" fontId="15" fillId="7" borderId="40" xfId="3" applyNumberFormat="1" applyFont="1" applyFill="1" applyBorder="1" applyAlignment="1">
      <alignment vertical="center"/>
    </xf>
    <xf numFmtId="189" fontId="15" fillId="7" borderId="45" xfId="3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12" borderId="11" xfId="7" applyFont="1" applyFill="1" applyBorder="1" applyAlignment="1">
      <alignment horizontal="center"/>
    </xf>
    <xf numFmtId="37" fontId="10" fillId="12" borderId="47" xfId="7" applyNumberFormat="1" applyFont="1" applyFill="1" applyBorder="1" applyAlignment="1">
      <alignment horizontal="center" vertical="center"/>
    </xf>
    <xf numFmtId="189" fontId="16" fillId="0" borderId="48" xfId="1" applyNumberFormat="1" applyFont="1" applyBorder="1"/>
    <xf numFmtId="189" fontId="16" fillId="0" borderId="49" xfId="1" applyNumberFormat="1" applyFont="1" applyBorder="1"/>
    <xf numFmtId="3" fontId="36" fillId="0" borderId="19" xfId="0" applyNumberFormat="1" applyFont="1" applyBorder="1"/>
    <xf numFmtId="3" fontId="36" fillId="0" borderId="15" xfId="0" applyNumberFormat="1" applyFont="1" applyBorder="1"/>
    <xf numFmtId="189" fontId="29" fillId="0" borderId="50" xfId="1" applyNumberFormat="1" applyFont="1" applyBorder="1"/>
    <xf numFmtId="189" fontId="29" fillId="17" borderId="51" xfId="7" applyNumberFormat="1" applyFont="1" applyFill="1" applyBorder="1"/>
    <xf numFmtId="189" fontId="29" fillId="0" borderId="52" xfId="1" applyNumberFormat="1" applyFont="1" applyBorder="1"/>
    <xf numFmtId="189" fontId="29" fillId="0" borderId="53" xfId="1" applyNumberFormat="1" applyFont="1" applyBorder="1"/>
    <xf numFmtId="189" fontId="15" fillId="7" borderId="0" xfId="3" applyNumberFormat="1" applyFont="1" applyFill="1" applyBorder="1" applyAlignment="1">
      <alignment vertical="center"/>
    </xf>
    <xf numFmtId="189" fontId="15" fillId="7" borderId="20" xfId="3" applyNumberFormat="1" applyFont="1" applyFill="1" applyBorder="1" applyAlignment="1">
      <alignment vertical="center"/>
    </xf>
    <xf numFmtId="189" fontId="24" fillId="7" borderId="0" xfId="3" applyNumberFormat="1" applyFont="1" applyFill="1" applyBorder="1" applyAlignment="1">
      <alignment vertical="center"/>
    </xf>
    <xf numFmtId="189" fontId="15" fillId="7" borderId="14" xfId="3" applyNumberFormat="1" applyFont="1" applyFill="1" applyBorder="1" applyAlignment="1">
      <alignment vertical="center"/>
    </xf>
    <xf numFmtId="189" fontId="24" fillId="7" borderId="14" xfId="3" applyNumberFormat="1" applyFont="1" applyFill="1" applyBorder="1" applyAlignment="1">
      <alignment vertical="center"/>
    </xf>
    <xf numFmtId="189" fontId="23" fillId="7" borderId="0" xfId="3" applyNumberFormat="1" applyFont="1" applyFill="1" applyBorder="1" applyAlignment="1">
      <alignment vertical="center"/>
    </xf>
    <xf numFmtId="189" fontId="23" fillId="7" borderId="14" xfId="3" applyNumberFormat="1" applyFont="1" applyFill="1" applyBorder="1" applyAlignment="1">
      <alignment vertical="center"/>
    </xf>
    <xf numFmtId="189" fontId="15" fillId="7" borderId="19" xfId="3" applyNumberFormat="1" applyFont="1" applyFill="1" applyBorder="1" applyAlignment="1">
      <alignment vertical="center"/>
    </xf>
    <xf numFmtId="189" fontId="15" fillId="7" borderId="15" xfId="3" applyNumberFormat="1" applyFont="1" applyFill="1" applyBorder="1" applyAlignment="1">
      <alignment vertical="center"/>
    </xf>
    <xf numFmtId="189" fontId="19" fillId="14" borderId="12" xfId="13" applyNumberFormat="1" applyFont="1" applyFill="1" applyBorder="1"/>
    <xf numFmtId="189" fontId="35" fillId="7" borderId="0" xfId="3" applyNumberFormat="1" applyFont="1" applyFill="1" applyBorder="1" applyAlignment="1">
      <alignment vertical="center"/>
    </xf>
    <xf numFmtId="189" fontId="35" fillId="7" borderId="14" xfId="3" applyNumberFormat="1" applyFont="1" applyFill="1" applyBorder="1" applyAlignment="1">
      <alignment vertical="center"/>
    </xf>
    <xf numFmtId="37" fontId="10" fillId="12" borderId="0" xfId="7" applyNumberFormat="1" applyFont="1" applyFill="1" applyBorder="1" applyAlignment="1">
      <alignment horizontal="center" vertical="center"/>
    </xf>
    <xf numFmtId="37" fontId="12" fillId="14" borderId="46" xfId="5" applyNumberFormat="1" applyFont="1" applyFill="1" applyBorder="1" applyAlignment="1">
      <alignment horizontal="center" vertical="center"/>
    </xf>
    <xf numFmtId="37" fontId="12" fillId="14" borderId="41" xfId="5" applyNumberFormat="1" applyFont="1" applyFill="1" applyBorder="1" applyAlignment="1">
      <alignment horizontal="center" vertical="center"/>
    </xf>
    <xf numFmtId="0" fontId="12" fillId="14" borderId="42" xfId="5" applyFont="1" applyFill="1" applyBorder="1" applyAlignment="1">
      <alignment horizontal="center"/>
    </xf>
    <xf numFmtId="189" fontId="19" fillId="0" borderId="0" xfId="1" applyNumberFormat="1" applyFont="1" applyBorder="1"/>
    <xf numFmtId="189" fontId="19" fillId="0" borderId="0" xfId="13" applyNumberFormat="1" applyFont="1" applyBorder="1"/>
    <xf numFmtId="189" fontId="34" fillId="14" borderId="21" xfId="1" applyNumberFormat="1" applyFont="1" applyFill="1" applyBorder="1"/>
    <xf numFmtId="189" fontId="22" fillId="14" borderId="21" xfId="13" applyNumberFormat="1" applyFont="1" applyFill="1" applyBorder="1"/>
    <xf numFmtId="189" fontId="34" fillId="14" borderId="21" xfId="13" applyNumberFormat="1" applyFont="1" applyFill="1" applyBorder="1"/>
    <xf numFmtId="189" fontId="19" fillId="0" borderId="31" xfId="13" applyNumberFormat="1" applyFont="1" applyBorder="1"/>
    <xf numFmtId="37" fontId="8" fillId="7" borderId="54" xfId="3" applyNumberFormat="1" applyFont="1" applyFill="1" applyBorder="1" applyAlignment="1">
      <alignment horizontal="center" vertical="center"/>
    </xf>
    <xf numFmtId="189" fontId="16" fillId="12" borderId="34" xfId="7" applyNumberFormat="1" applyFont="1" applyFill="1" applyBorder="1" applyAlignment="1">
      <alignment vertical="center"/>
    </xf>
    <xf numFmtId="188" fontId="16" fillId="12" borderId="34" xfId="7" applyNumberFormat="1" applyFont="1" applyFill="1" applyBorder="1" applyAlignment="1">
      <alignment vertical="center"/>
    </xf>
    <xf numFmtId="189" fontId="16" fillId="12" borderId="14" xfId="7" applyNumberFormat="1" applyFont="1" applyFill="1" applyBorder="1" applyAlignment="1">
      <alignment vertical="center"/>
    </xf>
    <xf numFmtId="189" fontId="26" fillId="12" borderId="14" xfId="7" applyNumberFormat="1" applyFont="1" applyFill="1" applyBorder="1" applyAlignment="1">
      <alignment vertical="center"/>
    </xf>
    <xf numFmtId="188" fontId="16" fillId="12" borderId="14" xfId="7" applyNumberFormat="1" applyFont="1" applyFill="1" applyBorder="1" applyAlignment="1">
      <alignment vertical="center"/>
    </xf>
    <xf numFmtId="189" fontId="16" fillId="12" borderId="21" xfId="7" applyNumberFormat="1" applyFont="1" applyFill="1" applyBorder="1"/>
    <xf numFmtId="189" fontId="10" fillId="12" borderId="21" xfId="7" applyNumberFormat="1" applyFont="1" applyFill="1" applyBorder="1"/>
    <xf numFmtId="189" fontId="25" fillId="12" borderId="34" xfId="7" applyNumberFormat="1" applyFont="1" applyFill="1" applyBorder="1" applyAlignment="1">
      <alignment vertical="center"/>
    </xf>
    <xf numFmtId="189" fontId="25" fillId="12" borderId="14" xfId="7" applyNumberFormat="1" applyFont="1" applyFill="1" applyBorder="1" applyAlignment="1">
      <alignment vertical="center"/>
    </xf>
    <xf numFmtId="43" fontId="16" fillId="12" borderId="34" xfId="1" applyFont="1" applyFill="1" applyBorder="1" applyAlignment="1">
      <alignment vertical="center"/>
    </xf>
    <xf numFmtId="43" fontId="16" fillId="12" borderId="14" xfId="1" applyFont="1" applyFill="1" applyBorder="1" applyAlignment="1">
      <alignment vertical="center"/>
    </xf>
    <xf numFmtId="189" fontId="10" fillId="12" borderId="34" xfId="7" applyNumberFormat="1" applyFont="1" applyFill="1" applyBorder="1" applyAlignment="1">
      <alignment vertical="center"/>
    </xf>
    <xf numFmtId="189" fontId="10" fillId="12" borderId="14" xfId="7" applyNumberFormat="1" applyFont="1" applyFill="1" applyBorder="1" applyAlignment="1">
      <alignment vertical="center"/>
    </xf>
    <xf numFmtId="189" fontId="16" fillId="12" borderId="40" xfId="7" applyNumberFormat="1" applyFont="1" applyFill="1" applyBorder="1" applyAlignment="1">
      <alignment vertical="center"/>
    </xf>
    <xf numFmtId="189" fontId="16" fillId="12" borderId="15" xfId="7" applyNumberFormat="1" applyFont="1" applyFill="1" applyBorder="1" applyAlignment="1">
      <alignment vertical="center"/>
    </xf>
    <xf numFmtId="189" fontId="16" fillId="12" borderId="13" xfId="7" applyNumberFormat="1" applyFont="1" applyFill="1" applyBorder="1"/>
    <xf numFmtId="189" fontId="16" fillId="12" borderId="45" xfId="7" applyNumberFormat="1" applyFont="1" applyFill="1" applyBorder="1" applyAlignment="1">
      <alignment vertical="center"/>
    </xf>
    <xf numFmtId="189" fontId="16" fillId="12" borderId="19" xfId="7" applyNumberFormat="1" applyFont="1" applyFill="1" applyBorder="1" applyAlignment="1">
      <alignment vertical="center"/>
    </xf>
    <xf numFmtId="189" fontId="29" fillId="17" borderId="54" xfId="7" applyNumberFormat="1" applyFont="1" applyFill="1" applyBorder="1" applyAlignment="1">
      <alignment vertical="center"/>
    </xf>
    <xf numFmtId="189" fontId="28" fillId="17" borderId="54" xfId="7" applyNumberFormat="1" applyFont="1" applyFill="1" applyBorder="1" applyAlignment="1">
      <alignment vertical="center"/>
    </xf>
    <xf numFmtId="43" fontId="29" fillId="17" borderId="54" xfId="1" applyFont="1" applyFill="1" applyBorder="1" applyAlignment="1">
      <alignment vertical="center"/>
    </xf>
    <xf numFmtId="189" fontId="29" fillId="17" borderId="55" xfId="7" applyNumberFormat="1" applyFont="1" applyFill="1" applyBorder="1" applyAlignment="1">
      <alignment vertical="center"/>
    </xf>
    <xf numFmtId="189" fontId="29" fillId="17" borderId="56" xfId="7" applyNumberFormat="1" applyFont="1" applyFill="1" applyBorder="1" applyAlignment="1">
      <alignment vertical="center"/>
    </xf>
    <xf numFmtId="189" fontId="29" fillId="17" borderId="57" xfId="7" applyNumberFormat="1" applyFont="1" applyFill="1" applyBorder="1" applyAlignment="1">
      <alignment vertical="center"/>
    </xf>
    <xf numFmtId="37" fontId="28" fillId="17" borderId="58" xfId="7" applyNumberFormat="1" applyFont="1" applyFill="1" applyBorder="1" applyAlignment="1">
      <alignment horizontal="center" vertical="center"/>
    </xf>
    <xf numFmtId="0" fontId="28" fillId="17" borderId="42" xfId="7" applyFont="1" applyFill="1" applyBorder="1" applyAlignment="1">
      <alignment horizontal="center"/>
    </xf>
    <xf numFmtId="189" fontId="15" fillId="0" borderId="0" xfId="1" applyNumberFormat="1" applyFont="1" applyBorder="1"/>
    <xf numFmtId="189" fontId="15" fillId="10" borderId="0" xfId="4" applyNumberFormat="1" applyFont="1" applyFill="1" applyBorder="1"/>
    <xf numFmtId="188" fontId="29" fillId="0" borderId="15" xfId="1" applyNumberFormat="1" applyFont="1" applyBorder="1"/>
    <xf numFmtId="189" fontId="28" fillId="16" borderId="29" xfId="8" applyNumberFormat="1" applyFont="1" applyFill="1" applyBorder="1"/>
    <xf numFmtId="189" fontId="28" fillId="16" borderId="59" xfId="8" applyNumberFormat="1" applyFont="1" applyFill="1" applyBorder="1"/>
    <xf numFmtId="43" fontId="15" fillId="0" borderId="15" xfId="1" applyFont="1" applyBorder="1"/>
    <xf numFmtId="43" fontId="15" fillId="7" borderId="13" xfId="1" applyFont="1" applyFill="1" applyBorder="1"/>
    <xf numFmtId="43" fontId="15" fillId="7" borderId="28" xfId="1" applyFont="1" applyFill="1" applyBorder="1" applyAlignment="1">
      <alignment vertical="center"/>
    </xf>
    <xf numFmtId="188" fontId="16" fillId="12" borderId="21" xfId="1" applyNumberFormat="1" applyFont="1" applyFill="1" applyBorder="1"/>
    <xf numFmtId="189" fontId="15" fillId="0" borderId="60" xfId="1" applyNumberFormat="1" applyFont="1" applyBorder="1"/>
    <xf numFmtId="189" fontId="29" fillId="0" borderId="10" xfId="1" applyNumberFormat="1" applyFont="1" applyBorder="1"/>
    <xf numFmtId="189" fontId="24" fillId="6" borderId="24" xfId="4" applyNumberFormat="1" applyFont="1" applyFill="1" applyBorder="1"/>
    <xf numFmtId="189" fontId="15" fillId="0" borderId="14" xfId="1" applyNumberFormat="1" applyFont="1" applyBorder="1"/>
    <xf numFmtId="189" fontId="15" fillId="0" borderId="14" xfId="13" applyNumberFormat="1" applyFont="1" applyBorder="1"/>
    <xf numFmtId="189" fontId="23" fillId="6" borderId="24" xfId="4" applyNumberFormat="1" applyFont="1" applyFill="1" applyBorder="1"/>
    <xf numFmtId="189" fontId="29" fillId="0" borderId="61" xfId="1" applyNumberFormat="1" applyFont="1" applyBorder="1"/>
    <xf numFmtId="189" fontId="29" fillId="0" borderId="62" xfId="1" applyNumberFormat="1" applyFont="1" applyBorder="1"/>
    <xf numFmtId="189" fontId="28" fillId="17" borderId="11" xfId="7" applyNumberFormat="1" applyFont="1" applyFill="1" applyBorder="1"/>
    <xf numFmtId="189" fontId="28" fillId="17" borderId="47" xfId="7" applyNumberFormat="1" applyFont="1" applyFill="1" applyBorder="1" applyAlignment="1">
      <alignment vertical="center"/>
    </xf>
    <xf numFmtId="189" fontId="28" fillId="16" borderId="63" xfId="8" applyNumberFormat="1" applyFont="1" applyFill="1" applyBorder="1"/>
    <xf numFmtId="189" fontId="28" fillId="16" borderId="64" xfId="8" applyNumberFormat="1" applyFont="1" applyFill="1" applyBorder="1"/>
    <xf numFmtId="189" fontId="28" fillId="17" borderId="65" xfId="7" applyNumberFormat="1" applyFont="1" applyFill="1" applyBorder="1" applyAlignment="1">
      <alignment vertical="center"/>
    </xf>
    <xf numFmtId="189" fontId="29" fillId="0" borderId="41" xfId="1" applyNumberFormat="1" applyFont="1" applyBorder="1"/>
    <xf numFmtId="189" fontId="29" fillId="17" borderId="42" xfId="1" applyNumberFormat="1" applyFont="1" applyFill="1" applyBorder="1"/>
    <xf numFmtId="43" fontId="29" fillId="0" borderId="41" xfId="1" applyFont="1" applyBorder="1"/>
    <xf numFmtId="43" fontId="29" fillId="17" borderId="42" xfId="1" applyFont="1" applyFill="1" applyBorder="1"/>
    <xf numFmtId="188" fontId="29" fillId="0" borderId="41" xfId="1" applyNumberFormat="1" applyFont="1" applyBorder="1"/>
    <xf numFmtId="188" fontId="29" fillId="17" borderId="25" xfId="7" applyNumberFormat="1" applyFont="1" applyFill="1" applyBorder="1" applyAlignment="1">
      <alignment vertical="center"/>
    </xf>
    <xf numFmtId="189" fontId="29" fillId="17" borderId="66" xfId="7" applyNumberFormat="1" applyFont="1" applyFill="1" applyBorder="1"/>
    <xf numFmtId="189" fontId="29" fillId="0" borderId="67" xfId="1" applyNumberFormat="1" applyFont="1" applyBorder="1"/>
    <xf numFmtId="189" fontId="29" fillId="0" borderId="20" xfId="1" applyNumberFormat="1" applyFont="1" applyBorder="1"/>
    <xf numFmtId="189" fontId="15" fillId="0" borderId="24" xfId="1" applyNumberFormat="1" applyFont="1" applyBorder="1"/>
    <xf numFmtId="189" fontId="15" fillId="7" borderId="11" xfId="3" applyNumberFormat="1" applyFont="1" applyFill="1" applyBorder="1"/>
    <xf numFmtId="189" fontId="24" fillId="6" borderId="41" xfId="4" applyNumberFormat="1" applyFont="1" applyFill="1" applyBorder="1"/>
    <xf numFmtId="189" fontId="24" fillId="7" borderId="42" xfId="3" applyNumberFormat="1" applyFont="1" applyFill="1" applyBorder="1"/>
    <xf numFmtId="189" fontId="24" fillId="6" borderId="69" xfId="4" applyNumberFormat="1" applyFont="1" applyFill="1" applyBorder="1"/>
    <xf numFmtId="189" fontId="24" fillId="6" borderId="68" xfId="4" applyNumberFormat="1" applyFont="1" applyFill="1" applyBorder="1"/>
    <xf numFmtId="189" fontId="26" fillId="12" borderId="11" xfId="7" applyNumberFormat="1" applyFont="1" applyFill="1" applyBorder="1"/>
    <xf numFmtId="189" fontId="26" fillId="12" borderId="47" xfId="7" applyNumberFormat="1" applyFont="1" applyFill="1" applyBorder="1" applyAlignment="1">
      <alignment vertical="center"/>
    </xf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43" fontId="29" fillId="17" borderId="25" xfId="1" applyFont="1" applyFill="1" applyBorder="1" applyAlignment="1">
      <alignment vertical="center"/>
    </xf>
    <xf numFmtId="189" fontId="19" fillId="0" borderId="70" xfId="1" applyNumberFormat="1" applyFont="1" applyBorder="1"/>
    <xf numFmtId="189" fontId="19" fillId="14" borderId="71" xfId="1" applyNumberFormat="1" applyFont="1" applyFill="1" applyBorder="1"/>
    <xf numFmtId="189" fontId="38" fillId="7" borderId="32" xfId="3" applyNumberFormat="1" applyFont="1" applyFill="1" applyBorder="1" applyAlignment="1">
      <alignment vertical="center"/>
    </xf>
    <xf numFmtId="189" fontId="38" fillId="7" borderId="12" xfId="3" applyNumberFormat="1" applyFont="1" applyFill="1" applyBorder="1"/>
    <xf numFmtId="189" fontId="38" fillId="7" borderId="21" xfId="3" applyNumberFormat="1" applyFont="1" applyFill="1" applyBorder="1"/>
    <xf numFmtId="189" fontId="39" fillId="14" borderId="21" xfId="1" applyNumberFormat="1" applyFont="1" applyFill="1" applyBorder="1"/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</cellXfs>
  <cellStyles count="16">
    <cellStyle name="40% - ส่วนที่ถูกเน้น2" xfId="8" builtinId="35"/>
    <cellStyle name="40% - ส่วนที่ถูกเน้น3" xfId="4" builtinId="39"/>
    <cellStyle name="40% - ส่วนที่ถูกเน้น5" xfId="6" builtinId="47"/>
    <cellStyle name="Comma 2" xfId="15" xr:uid="{31BC3E69-6314-4FE4-98B5-3374C5D2E5A2}"/>
    <cellStyle name="Comma 7" xfId="10" xr:uid="{A012E12D-0869-4BDE-BCDF-BFB9B535A2CE}"/>
    <cellStyle name="Comma 9" xfId="13" xr:uid="{6CB4F8F2-88A7-498F-9016-9CFBAB830A45}"/>
    <cellStyle name="Normal 52" xfId="12" xr:uid="{CBDCFCED-DA9F-47CA-B3AE-B9B8E7EFC11A}"/>
    <cellStyle name="Normal 8" xfId="9" xr:uid="{A9E8BDEF-8143-4482-A42B-4DBB0A7118E1}"/>
    <cellStyle name="Percent 3" xfId="11" xr:uid="{5A90F217-8BB8-4A2A-813E-4ED5AEE4A0E7}"/>
    <cellStyle name="Percent 4" xfId="14" xr:uid="{84654283-4E95-484C-886A-2DD8A6879AF9}"/>
    <cellStyle name="จุลภาค" xfId="1" builtinId="3"/>
    <cellStyle name="ปกติ" xfId="0" builtinId="0"/>
    <cellStyle name="เปอร์เซ็นต์" xfId="2" builtinId="5"/>
    <cellStyle name="ส่วนที่ถูกเน้น2" xfId="7" builtinId="33"/>
    <cellStyle name="ส่วนที่ถูกเน้น3" xfId="3" builtinId="37"/>
    <cellStyle name="ส่วนที่ถูกเน้น5" xfId="5" builtinId="4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4040"/>
      <color rgb="FF1A4D33"/>
      <color rgb="FF339966"/>
      <color rgb="FF008080"/>
      <color rgb="FF800000"/>
      <color rgb="FFFFFF66"/>
      <color rgb="FFFFFF99"/>
      <color rgb="FFFFFF00"/>
      <color rgb="FFD9E68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irportthai-my.sharepoint.com/Users/6Nov2016/MyFolder/CNX-YEAR-REPORT-2015/1-2-TABLE1-26/ANTI-VIRUS/MyFolder/OtherPrograms/2015YearReport/1+2-Table1-26/YearReportPrograms/ANTI-VIRUS/MyFolder/YearEnd2014-1/CNX%20REPORT-2014/Master-Table1-26/NEW-VERSION/t19_26.xlsx?AFD17BDF" TargetMode="External"/><Relationship Id="rId1" Type="http://schemas.openxmlformats.org/officeDocument/2006/relationships/externalLinkPath" Target="file:///\\AFD17BDF\t19_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9"/>
      <sheetName val="Table20"/>
      <sheetName val="Table20-21"/>
      <sheetName val="Table22-23"/>
      <sheetName val="Table22-1"/>
      <sheetName val="Table24H"/>
      <sheetName val="Table25-1"/>
      <sheetName val="Table24"/>
      <sheetName val="Table25"/>
      <sheetName val="Table26"/>
      <sheetName val="Table22-1 (2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35"/>
  <sheetViews>
    <sheetView tabSelected="1" zoomScaleNormal="100" workbookViewId="0">
      <selection activeCell="A10" sqref="A10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8" width="14.85546875" style="1" customWidth="1"/>
    <col min="9" max="9" width="14.85546875" style="2" customWidth="1"/>
    <col min="10" max="10" width="7" style="1" customWidth="1"/>
    <col min="11" max="11" width="9.140625" style="3"/>
    <col min="12" max="12" width="13" style="1" customWidth="1"/>
    <col min="13" max="22" width="13.5703125" style="1" customWidth="1"/>
    <col min="23" max="23" width="13.5703125" style="2" customWidth="1"/>
    <col min="24" max="16384" width="7" style="1"/>
  </cols>
  <sheetData>
    <row r="1" spans="1:23" ht="13.5" thickBot="1" x14ac:dyDescent="0.25"/>
    <row r="2" spans="1:23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1:23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616" t="s">
        <v>4</v>
      </c>
      <c r="D5" s="617"/>
      <c r="E5" s="618"/>
      <c r="F5" s="616" t="s">
        <v>5</v>
      </c>
      <c r="G5" s="617"/>
      <c r="H5" s="618"/>
      <c r="I5" s="105" t="s">
        <v>6</v>
      </c>
      <c r="J5" s="3"/>
      <c r="L5" s="11"/>
      <c r="M5" s="619" t="s">
        <v>4</v>
      </c>
      <c r="N5" s="620"/>
      <c r="O5" s="620"/>
      <c r="P5" s="620"/>
      <c r="Q5" s="621"/>
      <c r="R5" s="619" t="s">
        <v>5</v>
      </c>
      <c r="S5" s="620"/>
      <c r="T5" s="620"/>
      <c r="U5" s="620"/>
      <c r="V5" s="621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f>Lcc_BKK!C9+Lcc_DMK!C9</f>
        <v>118</v>
      </c>
      <c r="D9" s="122">
        <f>Lcc_BKK!D9+Lcc_DMK!D9</f>
        <v>123</v>
      </c>
      <c r="E9" s="294">
        <f>SUM(C9:D9)</f>
        <v>241</v>
      </c>
      <c r="F9" s="120">
        <f>Lcc_BKK!F9+Lcc_DMK!F9</f>
        <v>2822</v>
      </c>
      <c r="G9" s="122">
        <f>Lcc_BKK!G9+Lcc_DMK!G9</f>
        <v>2824</v>
      </c>
      <c r="H9" s="294">
        <f>SUM(F9:G9)</f>
        <v>5646</v>
      </c>
      <c r="I9" s="123">
        <f t="shared" ref="I9:I11" si="0">IF(E9=0,0,((H9/E9)-1)*100)</f>
        <v>2242.7385892116181</v>
      </c>
      <c r="J9" s="3"/>
      <c r="L9" s="13" t="s">
        <v>16</v>
      </c>
      <c r="M9" s="39">
        <f>Lcc_BKK!M9+Lcc_DMK!M9</f>
        <v>641</v>
      </c>
      <c r="N9" s="37">
        <f>Lcc_BKK!N9+Lcc_DMK!N9</f>
        <v>1451</v>
      </c>
      <c r="O9" s="299">
        <f t="shared" ref="O9:O11" si="1">SUM(M9:N9)</f>
        <v>2092</v>
      </c>
      <c r="P9" s="38">
        <f>Lcc_BKK!P9+Lcc_DMK!P9</f>
        <v>0</v>
      </c>
      <c r="Q9" s="301">
        <f>O9+P9</f>
        <v>2092</v>
      </c>
      <c r="R9" s="39">
        <f>Lcc_BKK!R9+Lcc_DMK!R9</f>
        <v>463358</v>
      </c>
      <c r="S9" s="37">
        <f>Lcc_BKK!S9+Lcc_DMK!S9</f>
        <v>453359</v>
      </c>
      <c r="T9" s="299">
        <f t="shared" ref="T9" si="2">SUM(R9:S9)</f>
        <v>916717</v>
      </c>
      <c r="U9" s="38">
        <f>Lcc_BKK!U9+Lcc_DMK!U9</f>
        <v>162</v>
      </c>
      <c r="V9" s="301">
        <f>T9+U9</f>
        <v>916879</v>
      </c>
      <c r="W9" s="40">
        <f t="shared" ref="W9:W11" si="3">IF(Q9=0,0,((V9/Q9)-1)*100)</f>
        <v>43727.868068833654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f>Lcc_BKK!C10+Lcc_DMK!C10</f>
        <v>180</v>
      </c>
      <c r="D10" s="122">
        <f>Lcc_BKK!D10+Lcc_DMK!D10</f>
        <v>161</v>
      </c>
      <c r="E10" s="294">
        <f t="shared" ref="E10:E13" si="4">SUM(C10:D10)</f>
        <v>341</v>
      </c>
      <c r="F10" s="120">
        <f>Lcc_BKK!F10+Lcc_DMK!F10</f>
        <v>3268</v>
      </c>
      <c r="G10" s="122">
        <f>Lcc_BKK!G10+Lcc_DMK!G10</f>
        <v>3268</v>
      </c>
      <c r="H10" s="294">
        <f t="shared" ref="H10:H13" si="5">SUM(F10:G10)</f>
        <v>6536</v>
      </c>
      <c r="I10" s="123">
        <f t="shared" si="0"/>
        <v>1816.7155425219942</v>
      </c>
      <c r="J10" s="3"/>
      <c r="K10" s="6"/>
      <c r="L10" s="13" t="s">
        <v>17</v>
      </c>
      <c r="M10" s="39">
        <f>Lcc_BKK!M10+Lcc_DMK!M10</f>
        <v>3776</v>
      </c>
      <c r="N10" s="37">
        <f>Lcc_BKK!N10+Lcc_DMK!N10</f>
        <v>2321</v>
      </c>
      <c r="O10" s="299">
        <f t="shared" si="1"/>
        <v>6097</v>
      </c>
      <c r="P10" s="38">
        <f>Lcc_BKK!P10+Lcc_DMK!P10</f>
        <v>0</v>
      </c>
      <c r="Q10" s="299">
        <f>O10+P10</f>
        <v>6097</v>
      </c>
      <c r="R10" s="39">
        <f>Lcc_BKK!R10+Lcc_DMK!R10</f>
        <v>518055</v>
      </c>
      <c r="S10" s="37">
        <f>Lcc_BKK!S10+Lcc_DMK!S10</f>
        <v>491077</v>
      </c>
      <c r="T10" s="299">
        <f t="shared" ref="T10:T11" si="6">SUM(R10:S10)</f>
        <v>1009132</v>
      </c>
      <c r="U10" s="38">
        <f>Lcc_BKK!U10+Lcc_DMK!U10</f>
        <v>254</v>
      </c>
      <c r="V10" s="299">
        <f>T10+U10</f>
        <v>1009386</v>
      </c>
      <c r="W10" s="40">
        <f t="shared" si="3"/>
        <v>16455.453501722157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f>Lcc_BKK!C11+Lcc_DMK!C11</f>
        <v>222</v>
      </c>
      <c r="D11" s="125">
        <f>Lcc_BKK!D11+Lcc_DMK!D11</f>
        <v>228</v>
      </c>
      <c r="E11" s="158">
        <f t="shared" si="4"/>
        <v>450</v>
      </c>
      <c r="F11" s="124">
        <f>Lcc_BKK!F11+Lcc_DMK!F11</f>
        <v>3700</v>
      </c>
      <c r="G11" s="125">
        <f>Lcc_BKK!G11+Lcc_DMK!G11</f>
        <v>3700</v>
      </c>
      <c r="H11" s="158">
        <f t="shared" si="5"/>
        <v>7400</v>
      </c>
      <c r="I11" s="123">
        <f t="shared" si="0"/>
        <v>1544.4444444444443</v>
      </c>
      <c r="J11" s="3"/>
      <c r="K11" s="6"/>
      <c r="L11" s="22" t="s">
        <v>18</v>
      </c>
      <c r="M11" s="39">
        <f>Lcc_BKK!M11+Lcc_DMK!M11</f>
        <v>11361</v>
      </c>
      <c r="N11" s="37">
        <f>Lcc_BKK!N11+Lcc_DMK!N11</f>
        <v>6382</v>
      </c>
      <c r="O11" s="299">
        <f t="shared" si="1"/>
        <v>17743</v>
      </c>
      <c r="P11" s="38">
        <f>Lcc_BKK!P11+Lcc_DMK!P11</f>
        <v>0</v>
      </c>
      <c r="Q11" s="318">
        <f>O11+P11</f>
        <v>17743</v>
      </c>
      <c r="R11" s="39">
        <f>Lcc_BKK!R11+Lcc_DMK!R11</f>
        <v>644921</v>
      </c>
      <c r="S11" s="37">
        <f>Lcc_BKK!S11+Lcc_DMK!S11</f>
        <v>602868</v>
      </c>
      <c r="T11" s="299">
        <f t="shared" si="6"/>
        <v>1247789</v>
      </c>
      <c r="U11" s="38">
        <f>Lcc_BKK!U11+Lcc_DMK!U11</f>
        <v>244</v>
      </c>
      <c r="V11" s="318">
        <f>T11+U11</f>
        <v>1248033</v>
      </c>
      <c r="W11" s="40">
        <f t="shared" si="3"/>
        <v>6933.9457814349316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7">+C9+C10+C11</f>
        <v>520</v>
      </c>
      <c r="D12" s="129">
        <f t="shared" si="7"/>
        <v>512</v>
      </c>
      <c r="E12" s="298">
        <f t="shared" si="4"/>
        <v>1032</v>
      </c>
      <c r="F12" s="127">
        <f t="shared" ref="F12:G12" si="8">+F9+F10+F11</f>
        <v>9790</v>
      </c>
      <c r="G12" s="129">
        <f t="shared" si="8"/>
        <v>9792</v>
      </c>
      <c r="H12" s="298">
        <f t="shared" si="5"/>
        <v>19582</v>
      </c>
      <c r="I12" s="130">
        <f>IF(E12=0,0,((H12/E12)-1)*100)</f>
        <v>1797.4806201550387</v>
      </c>
      <c r="J12" s="3"/>
      <c r="L12" s="41" t="s">
        <v>19</v>
      </c>
      <c r="M12" s="45">
        <f t="shared" ref="M12:Q12" si="9">+M9+M10+M11</f>
        <v>15778</v>
      </c>
      <c r="N12" s="43">
        <f t="shared" si="9"/>
        <v>10154</v>
      </c>
      <c r="O12" s="300">
        <f t="shared" si="9"/>
        <v>25932</v>
      </c>
      <c r="P12" s="43">
        <f t="shared" si="9"/>
        <v>0</v>
      </c>
      <c r="Q12" s="300">
        <f t="shared" si="9"/>
        <v>25932</v>
      </c>
      <c r="R12" s="45">
        <f t="shared" ref="R12:V12" si="10">+R9+R10+R11</f>
        <v>1626334</v>
      </c>
      <c r="S12" s="43">
        <f t="shared" si="10"/>
        <v>1547304</v>
      </c>
      <c r="T12" s="300">
        <f t="shared" si="10"/>
        <v>3173638</v>
      </c>
      <c r="U12" s="43">
        <f t="shared" si="10"/>
        <v>660</v>
      </c>
      <c r="V12" s="300">
        <f t="shared" si="10"/>
        <v>3174298</v>
      </c>
      <c r="W12" s="46">
        <f>IF(Q12=0,0,((V12/Q12)-1)*100)</f>
        <v>12140.853000154249</v>
      </c>
    </row>
    <row r="13" spans="1:23" ht="13.5" thickTop="1" x14ac:dyDescent="0.2">
      <c r="A13" s="3" t="str">
        <f t="shared" ref="A13:A65" si="11">IF(ISERROR(F13/G13)," ",IF(F13/G13&gt;0.5,IF(F13/G13&lt;1.5," ","NOT OK"),"NOT OK"))</f>
        <v xml:space="preserve"> </v>
      </c>
      <c r="B13" s="106" t="s">
        <v>20</v>
      </c>
      <c r="C13" s="120">
        <f>Lcc_BKK!C13+Lcc_DMK!C13</f>
        <v>203</v>
      </c>
      <c r="D13" s="122">
        <f>Lcc_BKK!D13+Lcc_DMK!D13</f>
        <v>208</v>
      </c>
      <c r="E13" s="294">
        <f t="shared" si="4"/>
        <v>411</v>
      </c>
      <c r="F13" s="120">
        <f>Lcc_BKK!F13+Lcc_DMK!F13</f>
        <v>3939</v>
      </c>
      <c r="G13" s="122">
        <f>Lcc_BKK!G13+Lcc_DMK!G13</f>
        <v>3847</v>
      </c>
      <c r="H13" s="294">
        <f t="shared" si="5"/>
        <v>7786</v>
      </c>
      <c r="I13" s="123">
        <f t="shared" ref="I13" si="12">IF(E13=0,0,((H13/E13)-1)*100)</f>
        <v>1794.4038929440389</v>
      </c>
      <c r="J13" s="3"/>
      <c r="L13" s="13" t="s">
        <v>20</v>
      </c>
      <c r="M13" s="39">
        <f>Lcc_BKK!M13+Lcc_DMK!M13</f>
        <v>2496</v>
      </c>
      <c r="N13" s="484">
        <f>Lcc_BKK!N13+Lcc_DMK!N13</f>
        <v>8642</v>
      </c>
      <c r="O13" s="299">
        <f>SUM(M13:N13)</f>
        <v>11138</v>
      </c>
      <c r="P13" s="38">
        <f>Lcc_BKK!P13+Lcc_DMK!P13</f>
        <v>54</v>
      </c>
      <c r="Q13" s="301">
        <f>O13+P13</f>
        <v>11192</v>
      </c>
      <c r="R13" s="39">
        <f>Lcc_BKK!R13+Lcc_DMK!R13</f>
        <v>632022</v>
      </c>
      <c r="S13" s="484">
        <f>Lcc_BKK!S13+Lcc_DMK!S13</f>
        <v>615698</v>
      </c>
      <c r="T13" s="299">
        <f>SUM(R13:S13)</f>
        <v>1247720</v>
      </c>
      <c r="U13" s="38">
        <f>Lcc_BKK!U13+Lcc_DMK!U13</f>
        <v>158</v>
      </c>
      <c r="V13" s="301">
        <f>T13+U13</f>
        <v>1247878</v>
      </c>
      <c r="W13" s="40">
        <f t="shared" ref="W13" si="13">IF(Q13=0,0,((V13/Q13)-1)*100)</f>
        <v>11049.731951393853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f>Lcc_BKK!C14+Lcc_DMK!C14</f>
        <v>232</v>
      </c>
      <c r="D14" s="122">
        <f>Lcc_BKK!D14+Lcc_DMK!D14</f>
        <v>206</v>
      </c>
      <c r="E14" s="294">
        <f>SUM(C14:D14)</f>
        <v>438</v>
      </c>
      <c r="F14" s="120">
        <f>Lcc_BKK!F14+Lcc_DMK!F14</f>
        <v>3795</v>
      </c>
      <c r="G14" s="122">
        <f>Lcc_BKK!G14+Lcc_DMK!G14</f>
        <v>3794</v>
      </c>
      <c r="H14" s="294">
        <f>SUM(F14:G14)</f>
        <v>7589</v>
      </c>
      <c r="I14" s="123">
        <f>IF(E14=0,0,((H14/E14)-1)*100)</f>
        <v>1632.6484018264839</v>
      </c>
      <c r="J14" s="3"/>
      <c r="L14" s="13" t="s">
        <v>21</v>
      </c>
      <c r="M14" s="37">
        <f>Lcc_BKK!M14+Lcc_DMK!M14</f>
        <v>5208</v>
      </c>
      <c r="N14" s="466">
        <f>Lcc_BKK!N14+Lcc_DMK!N14</f>
        <v>5433</v>
      </c>
      <c r="O14" s="301">
        <f>SUM(M14:N14)</f>
        <v>10641</v>
      </c>
      <c r="P14" s="38">
        <f>Lcc_BKK!P14+Lcc_DMK!P14</f>
        <v>0</v>
      </c>
      <c r="Q14" s="301">
        <f>O14+P14</f>
        <v>10641</v>
      </c>
      <c r="R14" s="37">
        <f>Lcc_BKK!R14+Lcc_DMK!R14</f>
        <v>634285</v>
      </c>
      <c r="S14" s="466">
        <f>Lcc_BKK!S14+Lcc_DMK!S14</f>
        <v>630765</v>
      </c>
      <c r="T14" s="301">
        <f>SUM(R14:S14)</f>
        <v>1265050</v>
      </c>
      <c r="U14" s="38">
        <f>Lcc_BKK!U14+Lcc_DMK!U14</f>
        <v>0</v>
      </c>
      <c r="V14" s="301">
        <f>T14+U14</f>
        <v>1265050</v>
      </c>
      <c r="W14" s="40">
        <f>IF(Q14=0,0,((V14/Q14)-1)*100)</f>
        <v>11788.450333615261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f>Lcc_BKK!C15+Lcc_DMK!C15</f>
        <v>273</v>
      </c>
      <c r="D15" s="122">
        <f>Lcc_BKK!D15+Lcc_DMK!D15</f>
        <v>273</v>
      </c>
      <c r="E15" s="294">
        <f>SUM(C15:D15)</f>
        <v>546</v>
      </c>
      <c r="F15" s="120">
        <f>Lcc_BKK!F15+Lcc_DMK!F15</f>
        <v>4487</v>
      </c>
      <c r="G15" s="122">
        <f>Lcc_BKK!G15+Lcc_DMK!G15</f>
        <v>4418</v>
      </c>
      <c r="H15" s="294">
        <f>SUM(F15:G15)</f>
        <v>8905</v>
      </c>
      <c r="I15" s="123">
        <f>IF(E15=0,0,((H15/E15)-1)*100)</f>
        <v>1530.952380952381</v>
      </c>
      <c r="J15" s="7"/>
      <c r="L15" s="13" t="s">
        <v>22</v>
      </c>
      <c r="M15" s="37">
        <f>Lcc_BKK!M15+Lcc_DMK!M15</f>
        <v>12958</v>
      </c>
      <c r="N15" s="466">
        <f>Lcc_BKK!N15+Lcc_DMK!N15</f>
        <v>14436</v>
      </c>
      <c r="O15" s="470">
        <f t="shared" ref="O15" si="14">SUM(M15:N15)</f>
        <v>27394</v>
      </c>
      <c r="P15" s="479">
        <f>Lcc_BKK!P15+Lcc_DMK!P15</f>
        <v>125</v>
      </c>
      <c r="Q15" s="169">
        <f>O15+P15</f>
        <v>27519</v>
      </c>
      <c r="R15" s="37">
        <f>Lcc_BKK!R15+Lcc_DMK!R15</f>
        <v>743029</v>
      </c>
      <c r="S15" s="466">
        <f>Lcc_BKK!S15+Lcc_DMK!S15</f>
        <v>748933</v>
      </c>
      <c r="T15" s="470">
        <f t="shared" ref="T15" si="15">SUM(R15:S15)</f>
        <v>1491962</v>
      </c>
      <c r="U15" s="479">
        <f>Lcc_BKK!U15+Lcc_DMK!U15</f>
        <v>510</v>
      </c>
      <c r="V15" s="169">
        <f>T15+U15</f>
        <v>1492472</v>
      </c>
      <c r="W15" s="40">
        <f>IF(Q15=0,0,((V15/Q15)-1)*100)</f>
        <v>5323.4238162723932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708</v>
      </c>
      <c r="D16" s="129">
        <f t="shared" ref="D16:H16" si="16">+D13+D14+D15</f>
        <v>687</v>
      </c>
      <c r="E16" s="298">
        <f t="shared" si="16"/>
        <v>1395</v>
      </c>
      <c r="F16" s="127">
        <f t="shared" si="16"/>
        <v>12221</v>
      </c>
      <c r="G16" s="129">
        <f t="shared" si="16"/>
        <v>12059</v>
      </c>
      <c r="H16" s="298">
        <f t="shared" si="16"/>
        <v>24280</v>
      </c>
      <c r="I16" s="130">
        <f>IF(E16=0,0,((H16/E16)-1)*100)</f>
        <v>1640.5017921146953</v>
      </c>
      <c r="J16" s="3"/>
      <c r="L16" s="41" t="s">
        <v>23</v>
      </c>
      <c r="M16" s="43">
        <f>+M13+M14+M15</f>
        <v>20662</v>
      </c>
      <c r="N16" s="467">
        <f t="shared" ref="N16:V16" si="17">+N13+N14+N15</f>
        <v>28511</v>
      </c>
      <c r="O16" s="471">
        <f t="shared" si="17"/>
        <v>49173</v>
      </c>
      <c r="P16" s="480">
        <f t="shared" si="17"/>
        <v>179</v>
      </c>
      <c r="Q16" s="300">
        <f t="shared" si="17"/>
        <v>49352</v>
      </c>
      <c r="R16" s="43">
        <f t="shared" si="17"/>
        <v>2009336</v>
      </c>
      <c r="S16" s="467">
        <f t="shared" si="17"/>
        <v>1995396</v>
      </c>
      <c r="T16" s="471">
        <f t="shared" si="17"/>
        <v>4004732</v>
      </c>
      <c r="U16" s="480">
        <f t="shared" si="17"/>
        <v>668</v>
      </c>
      <c r="V16" s="300">
        <f t="shared" si="17"/>
        <v>4005400</v>
      </c>
      <c r="W16" s="46">
        <f>IF(Q16=0,0,((V16/Q16)-1)*100)</f>
        <v>8015.9831415140216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6" t="s">
        <v>24</v>
      </c>
      <c r="C17" s="120">
        <f>Lcc_BKK!C17+Lcc_DMK!C17</f>
        <v>424</v>
      </c>
      <c r="D17" s="122">
        <f>Lcc_BKK!D17+Lcc_DMK!D17</f>
        <v>424</v>
      </c>
      <c r="E17" s="294">
        <f t="shared" ref="E17" si="19">SUM(C17:D17)</f>
        <v>848</v>
      </c>
      <c r="F17" s="120">
        <f>Lcc_BKK!F17+Lcc_DMK!F17</f>
        <v>4786</v>
      </c>
      <c r="G17" s="122">
        <f>Lcc_BKK!G17+Lcc_DMK!G17</f>
        <v>4792</v>
      </c>
      <c r="H17" s="294">
        <f>SUM(F17:G17)</f>
        <v>9578</v>
      </c>
      <c r="I17" s="123">
        <f t="shared" ref="I17" si="20">IF(E17=0,0,((H17/E17)-1)*100)</f>
        <v>1029.4811320754716</v>
      </c>
      <c r="J17" s="3"/>
      <c r="L17" s="13" t="s">
        <v>24</v>
      </c>
      <c r="M17" s="37">
        <f>Lcc_BKK!M17+Lcc_DMK!M17</f>
        <v>38173</v>
      </c>
      <c r="N17" s="466">
        <f>Lcc_BKK!N17+Lcc_DMK!N17</f>
        <v>39438</v>
      </c>
      <c r="O17" s="470">
        <f t="shared" ref="O17" si="21">SUM(M17:N17)</f>
        <v>77611</v>
      </c>
      <c r="P17" s="479">
        <f>Lcc_BKK!P17+Lcc_DMK!P17</f>
        <v>0</v>
      </c>
      <c r="Q17" s="169">
        <f>O17+P17</f>
        <v>77611</v>
      </c>
      <c r="R17" s="37">
        <f>Lcc_BKK!R17+Lcc_DMK!R17</f>
        <v>793498</v>
      </c>
      <c r="S17" s="466">
        <f>Lcc_BKK!S17+Lcc_DMK!S17</f>
        <v>768373</v>
      </c>
      <c r="T17" s="470">
        <f t="shared" ref="T17" si="22">SUM(R17:S17)</f>
        <v>1561871</v>
      </c>
      <c r="U17" s="479">
        <f>Lcc_BKK!U17+Lcc_DMK!U17</f>
        <v>0</v>
      </c>
      <c r="V17" s="169">
        <f>T17+U17</f>
        <v>1561871</v>
      </c>
      <c r="W17" s="40">
        <f t="shared" ref="W17" si="23">IF(Q17=0,0,((V17/Q17)-1)*100)</f>
        <v>1912.4350929636264</v>
      </c>
    </row>
    <row r="18" spans="1:23" x14ac:dyDescent="0.2">
      <c r="A18" s="3" t="str">
        <f t="shared" ref="A18" si="24">IF(ISERROR(F18/G18)," ",IF(F18/G18&gt;0.5,IF(F18/G18&lt;1.5," ","NOT OK"),"NOT OK"))</f>
        <v xml:space="preserve"> </v>
      </c>
      <c r="B18" s="106" t="s">
        <v>25</v>
      </c>
      <c r="C18" s="120">
        <f>Lcc_BKK!C18+Lcc_DMK!C18</f>
        <v>798</v>
      </c>
      <c r="D18" s="122">
        <f>Lcc_BKK!D18+Lcc_DMK!D18</f>
        <v>798</v>
      </c>
      <c r="E18" s="158">
        <f>SUM(C18:D18)</f>
        <v>1596</v>
      </c>
      <c r="F18" s="120">
        <f>Lcc_BKK!F18+Lcc_DMK!F18</f>
        <v>5033</v>
      </c>
      <c r="G18" s="122">
        <f>Lcc_BKK!G18+Lcc_DMK!G18</f>
        <v>5030</v>
      </c>
      <c r="H18" s="158">
        <f>SUM(F18:G18)</f>
        <v>10063</v>
      </c>
      <c r="I18" s="123">
        <f t="shared" ref="I18" si="25">IF(E18=0,0,((H18/E18)-1)*100)</f>
        <v>530.5137844611528</v>
      </c>
      <c r="J18" s="3"/>
      <c r="L18" s="13" t="s">
        <v>25</v>
      </c>
      <c r="M18" s="37">
        <f>Lcc_BKK!M18+Lcc_DMK!M18</f>
        <v>113706</v>
      </c>
      <c r="N18" s="466">
        <f>Lcc_BKK!N18+Lcc_DMK!N18</f>
        <v>107429</v>
      </c>
      <c r="O18" s="470">
        <f>SUM(M18:N18)</f>
        <v>221135</v>
      </c>
      <c r="P18" s="479">
        <f>Lcc_BKK!P18+Lcc_DMK!P18</f>
        <v>1068</v>
      </c>
      <c r="Q18" s="169">
        <f>O18+P18</f>
        <v>222203</v>
      </c>
      <c r="R18" s="37">
        <f>Lcc_BKK!R18+Lcc_DMK!R18</f>
        <v>770193</v>
      </c>
      <c r="S18" s="466">
        <f>Lcc_BKK!S18+Lcc_DMK!S18</f>
        <v>769356</v>
      </c>
      <c r="T18" s="470">
        <f>SUM(R18:S18)</f>
        <v>1539549</v>
      </c>
      <c r="U18" s="479">
        <f>Lcc_BKK!U18+Lcc_DMK!U18</f>
        <v>547</v>
      </c>
      <c r="V18" s="169">
        <f>T18+U18</f>
        <v>1540096</v>
      </c>
      <c r="W18" s="40">
        <f t="shared" ref="W18" si="26">IF(Q18=0,0,((V18/Q18)-1)*100)</f>
        <v>593.10315342277113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26</v>
      </c>
      <c r="C19" s="120">
        <f>Lcc_BKK!C19+Lcc_DMK!C19</f>
        <v>1240</v>
      </c>
      <c r="D19" s="122">
        <f>Lcc_BKK!D19+Lcc_DMK!D19</f>
        <v>1240</v>
      </c>
      <c r="E19" s="158">
        <f>SUM(C19:D19)</f>
        <v>2480</v>
      </c>
      <c r="F19" s="120">
        <f>Lcc_BKK!F19+Lcc_DMK!F19</f>
        <v>4890</v>
      </c>
      <c r="G19" s="122">
        <f>Lcc_BKK!G19+Lcc_DMK!G19</f>
        <v>4892</v>
      </c>
      <c r="H19" s="158">
        <f>SUM(F19:G19)</f>
        <v>9782</v>
      </c>
      <c r="I19" s="123">
        <f>IF(E19=0,0,((H19/E19)-1)*100)</f>
        <v>294.43548387096774</v>
      </c>
      <c r="J19" s="8"/>
      <c r="L19" s="13" t="s">
        <v>26</v>
      </c>
      <c r="M19" s="37">
        <f>Lcc_BKK!M19+Lcc_DMK!M19</f>
        <v>199404</v>
      </c>
      <c r="N19" s="466">
        <f>Lcc_BKK!N19+Lcc_DMK!N19</f>
        <v>195838</v>
      </c>
      <c r="O19" s="470">
        <f>SUM(M19:N19)</f>
        <v>395242</v>
      </c>
      <c r="P19" s="479">
        <f>Lcc_BKK!P19+Lcc_DMK!P19</f>
        <v>1332</v>
      </c>
      <c r="Q19" s="169">
        <f>O19+P19</f>
        <v>396574</v>
      </c>
      <c r="R19" s="37">
        <f>Lcc_BKK!R19+Lcc_DMK!R19</f>
        <v>793943</v>
      </c>
      <c r="S19" s="466">
        <f>Lcc_BKK!S19+Lcc_DMK!S19</f>
        <v>752231</v>
      </c>
      <c r="T19" s="470">
        <f>SUM(R19:S19)</f>
        <v>1546174</v>
      </c>
      <c r="U19" s="479">
        <f>Lcc_BKK!U19+Lcc_DMK!U19</f>
        <v>47</v>
      </c>
      <c r="V19" s="169">
        <f>T19+U19</f>
        <v>1546221</v>
      </c>
      <c r="W19" s="40">
        <f>IF(Q19=0,0,((V19/Q19)-1)*100)</f>
        <v>289.89469808913344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27</v>
      </c>
      <c r="C20" s="127">
        <f>+C17+C18+C19</f>
        <v>2462</v>
      </c>
      <c r="D20" s="135">
        <f t="shared" ref="D20:H20" si="27">+D17+D18+D19</f>
        <v>2462</v>
      </c>
      <c r="E20" s="160">
        <f t="shared" si="27"/>
        <v>4924</v>
      </c>
      <c r="F20" s="127">
        <f t="shared" si="27"/>
        <v>14709</v>
      </c>
      <c r="G20" s="135">
        <f t="shared" si="27"/>
        <v>14714</v>
      </c>
      <c r="H20" s="160">
        <f t="shared" si="27"/>
        <v>29423</v>
      </c>
      <c r="I20" s="130">
        <f>IF(E20=0,0,((H20/E20)-1)*100)</f>
        <v>497.54264825345251</v>
      </c>
      <c r="J20" s="9"/>
      <c r="K20" s="10"/>
      <c r="L20" s="47" t="s">
        <v>27</v>
      </c>
      <c r="M20" s="49">
        <f>+M17+M18+M19</f>
        <v>351283</v>
      </c>
      <c r="N20" s="468">
        <f t="shared" ref="N20:V20" si="28">+N17+N18+N19</f>
        <v>342705</v>
      </c>
      <c r="O20" s="472">
        <f t="shared" si="28"/>
        <v>693988</v>
      </c>
      <c r="P20" s="481">
        <f t="shared" si="28"/>
        <v>2400</v>
      </c>
      <c r="Q20" s="171">
        <f t="shared" si="28"/>
        <v>696388</v>
      </c>
      <c r="R20" s="49">
        <f t="shared" si="28"/>
        <v>2357634</v>
      </c>
      <c r="S20" s="468">
        <f t="shared" si="28"/>
        <v>2289960</v>
      </c>
      <c r="T20" s="472">
        <f t="shared" si="28"/>
        <v>4647594</v>
      </c>
      <c r="U20" s="481">
        <f t="shared" si="28"/>
        <v>594</v>
      </c>
      <c r="V20" s="171">
        <f t="shared" si="28"/>
        <v>4648188</v>
      </c>
      <c r="W20" s="50">
        <f>IF(Q20=0,0,((V20/Q20)-1)*100)</f>
        <v>567.47100754177268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28</v>
      </c>
      <c r="C21" s="120">
        <f>Lcc_BKK!C21+Lcc_DMK!C21</f>
        <v>1815</v>
      </c>
      <c r="D21" s="122">
        <f>Lcc_BKK!D21+Lcc_DMK!D21</f>
        <v>1818</v>
      </c>
      <c r="E21" s="161">
        <f>SUM(C21:D21)</f>
        <v>3633</v>
      </c>
      <c r="F21" s="120">
        <f>Lcc_BKK!F21+Lcc_DMK!F21</f>
        <v>5098</v>
      </c>
      <c r="G21" s="122">
        <f>Lcc_BKK!G21+Lcc_DMK!G21</f>
        <v>5096</v>
      </c>
      <c r="H21" s="161">
        <f>SUM(F21:G21)</f>
        <v>10194</v>
      </c>
      <c r="I21" s="123">
        <f t="shared" ref="I21" si="29">IF(E21=0,0,((H21/E21)-1)*100)</f>
        <v>180.59454995871184</v>
      </c>
      <c r="J21" s="3"/>
      <c r="L21" s="13" t="s">
        <v>28</v>
      </c>
      <c r="M21" s="37">
        <f>Lcc_BKK!M21+Lcc_DMK!M21</f>
        <v>299509</v>
      </c>
      <c r="N21" s="466">
        <f>Lcc_BKK!N21+Lcc_DMK!N21</f>
        <v>287902</v>
      </c>
      <c r="O21" s="470">
        <f>SUM(M21:N21)</f>
        <v>587411</v>
      </c>
      <c r="P21" s="479">
        <f>Lcc_BKK!P21+Lcc_DMK!P21</f>
        <v>1383</v>
      </c>
      <c r="Q21" s="299">
        <f>O21+P21</f>
        <v>588794</v>
      </c>
      <c r="R21" s="37">
        <f>Lcc_BKK!R21+Lcc_DMK!R21</f>
        <v>848393</v>
      </c>
      <c r="S21" s="466">
        <f>Lcc_BKK!S21+Lcc_DMK!S21</f>
        <v>842807</v>
      </c>
      <c r="T21" s="470">
        <f>SUM(R21:S21)</f>
        <v>1691200</v>
      </c>
      <c r="U21" s="479">
        <f>Lcc_BKK!U21+Lcc_DMK!U21</f>
        <v>0</v>
      </c>
      <c r="V21" s="299">
        <f>T21+U21</f>
        <v>1691200</v>
      </c>
      <c r="W21" s="40">
        <f t="shared" ref="W21" si="30">IF(Q21=0,0,((V21/Q21)-1)*100)</f>
        <v>187.23118781781065</v>
      </c>
    </row>
    <row r="22" spans="1:23" x14ac:dyDescent="0.2">
      <c r="A22" s="3" t="str">
        <f t="shared" ref="A22" si="31">IF(ISERROR(F22/G22)," ",IF(F22/G22&gt;0.5,IF(F22/G22&lt;1.5," ","NOT OK"),"NOT OK"))</f>
        <v xml:space="preserve"> </v>
      </c>
      <c r="B22" s="106" t="s">
        <v>29</v>
      </c>
      <c r="C22" s="120">
        <f>Lcc_BKK!C22+Lcc_DMK!C22</f>
        <v>2201</v>
      </c>
      <c r="D22" s="121">
        <f>Lcc_BKK!D22+Lcc_DMK!D22</f>
        <v>2200</v>
      </c>
      <c r="E22" s="152">
        <f>SUM(C22:D22)</f>
        <v>4401</v>
      </c>
      <c r="F22" s="120">
        <f>Lcc_BKK!F22+Lcc_DMK!F22</f>
        <v>5020</v>
      </c>
      <c r="G22" s="121">
        <f>Lcc_BKK!G22+Lcc_DMK!G22</f>
        <v>5020</v>
      </c>
      <c r="H22" s="152">
        <f>SUM(F22:G22)</f>
        <v>10040</v>
      </c>
      <c r="I22" s="123">
        <f>IF(E22=0,0,((H22/E22)-1)*100)</f>
        <v>128.12997046125881</v>
      </c>
      <c r="J22" s="3"/>
      <c r="L22" s="13" t="s">
        <v>29</v>
      </c>
      <c r="M22" s="37">
        <f>Lcc_BKK!M22+Lcc_DMK!M22</f>
        <v>364063</v>
      </c>
      <c r="N22" s="466">
        <f>Lcc_BKK!N22+Lcc_DMK!N22</f>
        <v>351669</v>
      </c>
      <c r="O22" s="470">
        <f>SUM(M22:N22)</f>
        <v>715732</v>
      </c>
      <c r="P22" s="479">
        <f>Lcc_BKK!P22+Lcc_DMK!P22</f>
        <v>704</v>
      </c>
      <c r="Q22" s="299">
        <f>O22+P22</f>
        <v>716436</v>
      </c>
      <c r="R22" s="37">
        <f>Lcc_BKK!R22+Lcc_DMK!R22</f>
        <v>817926</v>
      </c>
      <c r="S22" s="466">
        <f>Lcc_BKK!S22+Lcc_DMK!S22</f>
        <v>813297</v>
      </c>
      <c r="T22" s="470">
        <f>SUM(R22:S22)</f>
        <v>1631223</v>
      </c>
      <c r="U22" s="479">
        <f>Lcc_BKK!U22+Lcc_DMK!U22</f>
        <v>177</v>
      </c>
      <c r="V22" s="299">
        <f>T22+U22</f>
        <v>1631400</v>
      </c>
      <c r="W22" s="40">
        <f>IF(Q22=0,0,((V22/Q22)-1)*100)</f>
        <v>127.71050030986717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30</v>
      </c>
      <c r="C23" s="120">
        <f>Lcc_BKK!C23+Lcc_DMK!C23</f>
        <v>2389</v>
      </c>
      <c r="D23" s="522">
        <f>Lcc_BKK!D23+Lcc_DMK!D23</f>
        <v>2389</v>
      </c>
      <c r="E23" s="297">
        <f t="shared" ref="E23" si="32">SUM(C23:D23)</f>
        <v>4778</v>
      </c>
      <c r="F23" s="120">
        <f>Lcc_BKK!F23+Lcc_DMK!F23</f>
        <v>4768</v>
      </c>
      <c r="G23" s="522">
        <f>Lcc_BKK!G23+Lcc_DMK!G23</f>
        <v>4762</v>
      </c>
      <c r="H23" s="297">
        <f t="shared" ref="H23" si="33">SUM(F23:G23)</f>
        <v>9530</v>
      </c>
      <c r="I23" s="137">
        <f t="shared" ref="I23" si="34">IF(E23=0,0,((H23/E23)-1)*100)</f>
        <v>99.455839263290073</v>
      </c>
      <c r="J23" s="3"/>
      <c r="L23" s="13" t="s">
        <v>30</v>
      </c>
      <c r="M23" s="37">
        <f>Lcc_BKK!M23+Lcc_DMK!M23</f>
        <v>364555</v>
      </c>
      <c r="N23" s="466">
        <f>Lcc_BKK!N23+Lcc_DMK!N23</f>
        <v>360007</v>
      </c>
      <c r="O23" s="470">
        <f t="shared" ref="O23" si="35">SUM(M23:N23)</f>
        <v>724562</v>
      </c>
      <c r="P23" s="479">
        <f>Lcc_BKK!P23+Lcc_DMK!P23</f>
        <v>0</v>
      </c>
      <c r="Q23" s="299">
        <f>O23+P23</f>
        <v>724562</v>
      </c>
      <c r="R23" s="37">
        <f>Lcc_BKK!R23+Lcc_DMK!R23</f>
        <v>742808</v>
      </c>
      <c r="S23" s="466">
        <f>Lcc_BKK!S23+Lcc_DMK!S23</f>
        <v>725506</v>
      </c>
      <c r="T23" s="470">
        <f t="shared" ref="T23" si="36">SUM(R23:S23)</f>
        <v>1468314</v>
      </c>
      <c r="U23" s="479">
        <f>Lcc_BKK!U23+Lcc_DMK!U23</f>
        <v>0</v>
      </c>
      <c r="V23" s="299">
        <f>T23+U23</f>
        <v>1468314</v>
      </c>
      <c r="W23" s="40">
        <f t="shared" ref="W23" si="37">IF(Q23=0,0,((V23/Q23)-1)*100)</f>
        <v>102.64849660898582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519" t="s">
        <v>31</v>
      </c>
      <c r="C24" s="127">
        <f>+C21+C22+C23</f>
        <v>6405</v>
      </c>
      <c r="D24" s="128">
        <f t="shared" ref="D24:H24" si="38">+D21+D22+D23</f>
        <v>6407</v>
      </c>
      <c r="E24" s="153">
        <f t="shared" si="38"/>
        <v>12812</v>
      </c>
      <c r="F24" s="127">
        <f t="shared" si="38"/>
        <v>14886</v>
      </c>
      <c r="G24" s="128">
        <f t="shared" si="38"/>
        <v>14878</v>
      </c>
      <c r="H24" s="153">
        <f t="shared" si="38"/>
        <v>29764</v>
      </c>
      <c r="I24" s="130">
        <f>IF(E24=0,0,((H24/E24)-1)*100)</f>
        <v>132.31345613487355</v>
      </c>
      <c r="J24" s="9"/>
      <c r="K24" s="10"/>
      <c r="L24" s="47" t="s">
        <v>31</v>
      </c>
      <c r="M24" s="49">
        <f>+M21+M22+M23</f>
        <v>1028127</v>
      </c>
      <c r="N24" s="468">
        <f t="shared" ref="N24:V24" si="39">+N21+N22+N23</f>
        <v>999578</v>
      </c>
      <c r="O24" s="472">
        <f t="shared" si="39"/>
        <v>2027705</v>
      </c>
      <c r="P24" s="481">
        <f t="shared" si="39"/>
        <v>2087</v>
      </c>
      <c r="Q24" s="171">
        <f t="shared" si="39"/>
        <v>2029792</v>
      </c>
      <c r="R24" s="49">
        <f t="shared" si="39"/>
        <v>2409127</v>
      </c>
      <c r="S24" s="468">
        <f t="shared" si="39"/>
        <v>2381610</v>
      </c>
      <c r="T24" s="472">
        <f t="shared" si="39"/>
        <v>4790737</v>
      </c>
      <c r="U24" s="481">
        <f t="shared" si="39"/>
        <v>177</v>
      </c>
      <c r="V24" s="171">
        <f t="shared" si="39"/>
        <v>4790914</v>
      </c>
      <c r="W24" s="50">
        <f>IF(Q24=0,0,((V24/Q24)-1)*100)</f>
        <v>136.02980009774402</v>
      </c>
    </row>
    <row r="25" spans="1:23" ht="15.75" customHeight="1" thickTop="1" thickBot="1" x14ac:dyDescent="0.25">
      <c r="A25" s="9"/>
      <c r="B25" s="520" t="s">
        <v>32</v>
      </c>
      <c r="C25" s="127">
        <f>+C16+C20+C24</f>
        <v>9575</v>
      </c>
      <c r="D25" s="128">
        <f t="shared" ref="D25:H25" si="40">+D16+D20+D24</f>
        <v>9556</v>
      </c>
      <c r="E25" s="153">
        <f t="shared" si="40"/>
        <v>19131</v>
      </c>
      <c r="F25" s="127">
        <f t="shared" si="40"/>
        <v>41816</v>
      </c>
      <c r="G25" s="128">
        <f t="shared" si="40"/>
        <v>41651</v>
      </c>
      <c r="H25" s="153">
        <f t="shared" si="40"/>
        <v>83467</v>
      </c>
      <c r="I25" s="130">
        <f>IF(E25=0,0,((H25/E25)-1)*100)</f>
        <v>336.29188228529614</v>
      </c>
      <c r="J25" s="9"/>
      <c r="K25" s="10"/>
      <c r="L25" s="528" t="s">
        <v>32</v>
      </c>
      <c r="M25" s="506">
        <f>+M16+M20+M24</f>
        <v>1400072</v>
      </c>
      <c r="N25" s="507">
        <f t="shared" ref="N25:V25" si="41">+N16+N20+N24</f>
        <v>1370794</v>
      </c>
      <c r="O25" s="508">
        <f t="shared" si="41"/>
        <v>2770866</v>
      </c>
      <c r="P25" s="509">
        <f t="shared" si="41"/>
        <v>4666</v>
      </c>
      <c r="Q25" s="510">
        <f t="shared" si="41"/>
        <v>2775532</v>
      </c>
      <c r="R25" s="506">
        <f t="shared" si="41"/>
        <v>6776097</v>
      </c>
      <c r="S25" s="507">
        <f t="shared" si="41"/>
        <v>6666966</v>
      </c>
      <c r="T25" s="508">
        <f t="shared" si="41"/>
        <v>13443063</v>
      </c>
      <c r="U25" s="509">
        <f t="shared" si="41"/>
        <v>1439</v>
      </c>
      <c r="V25" s="510">
        <f t="shared" si="41"/>
        <v>13444502</v>
      </c>
      <c r="W25" s="50">
        <f>IF(Q25=0,0,((V25/Q25)-1)*100)</f>
        <v>384.39369461422172</v>
      </c>
    </row>
    <row r="26" spans="1:23" ht="14.25" thickTop="1" thickBot="1" x14ac:dyDescent="0.25">
      <c r="A26" s="3" t="str">
        <f t="shared" ref="A26" si="42">IF(ISERROR(F26/G26)," ",IF(F26/G26&gt;0.5,IF(F26/G26&lt;1.5," ","NOT OK"),"NOT OK"))</f>
        <v xml:space="preserve"> </v>
      </c>
      <c r="B26" s="521" t="s">
        <v>33</v>
      </c>
      <c r="C26" s="127">
        <f>+C12+C16+C20+C24</f>
        <v>10095</v>
      </c>
      <c r="D26" s="128">
        <f t="shared" ref="D26:H26" si="43">+D12+D16+D20+D24</f>
        <v>10068</v>
      </c>
      <c r="E26" s="524">
        <f t="shared" si="43"/>
        <v>20163</v>
      </c>
      <c r="F26" s="127">
        <f t="shared" si="43"/>
        <v>51606</v>
      </c>
      <c r="G26" s="128">
        <f t="shared" si="43"/>
        <v>51443</v>
      </c>
      <c r="H26" s="524">
        <f t="shared" si="43"/>
        <v>103049</v>
      </c>
      <c r="I26" s="130">
        <f>IF(E26=0,0,((H26/E26)-1)*100)</f>
        <v>411.07970044140257</v>
      </c>
      <c r="J26" s="3"/>
      <c r="L26" s="465" t="s">
        <v>33</v>
      </c>
      <c r="M26" s="43">
        <f>+M12+M16+M20+M24</f>
        <v>1415850</v>
      </c>
      <c r="N26" s="467">
        <f t="shared" ref="N26:V26" si="44">+N12+N16+N20+N24</f>
        <v>1380948</v>
      </c>
      <c r="O26" s="471">
        <f t="shared" si="44"/>
        <v>2796798</v>
      </c>
      <c r="P26" s="480">
        <f t="shared" si="44"/>
        <v>4666</v>
      </c>
      <c r="Q26" s="300">
        <f t="shared" si="44"/>
        <v>2801464</v>
      </c>
      <c r="R26" s="43">
        <f t="shared" si="44"/>
        <v>8402431</v>
      </c>
      <c r="S26" s="467">
        <f t="shared" si="44"/>
        <v>8214270</v>
      </c>
      <c r="T26" s="471">
        <f t="shared" si="44"/>
        <v>16616701</v>
      </c>
      <c r="U26" s="480">
        <f t="shared" si="44"/>
        <v>2099</v>
      </c>
      <c r="V26" s="300">
        <f t="shared" si="44"/>
        <v>16618800</v>
      </c>
      <c r="W26" s="46">
        <f>IF(Q26=0,0,((V26/Q26)-1)*100)</f>
        <v>493.21840294931508</v>
      </c>
    </row>
    <row r="27" spans="1:23" ht="14.25" thickTop="1" thickBot="1" x14ac:dyDescent="0.25">
      <c r="B27" s="138" t="s">
        <v>34</v>
      </c>
      <c r="C27" s="102"/>
      <c r="D27" s="102"/>
      <c r="E27" s="102"/>
      <c r="F27" s="102"/>
      <c r="G27" s="102"/>
      <c r="H27" s="102"/>
      <c r="I27" s="102"/>
      <c r="J27" s="102"/>
      <c r="L27" s="53" t="s">
        <v>34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1:23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616" t="s">
        <v>4</v>
      </c>
      <c r="D31" s="617"/>
      <c r="E31" s="618"/>
      <c r="F31" s="616" t="s">
        <v>5</v>
      </c>
      <c r="G31" s="617"/>
      <c r="H31" s="618"/>
      <c r="I31" s="105" t="s">
        <v>6</v>
      </c>
      <c r="J31" s="3"/>
      <c r="L31" s="11"/>
      <c r="M31" s="619" t="s">
        <v>4</v>
      </c>
      <c r="N31" s="620"/>
      <c r="O31" s="620"/>
      <c r="P31" s="620"/>
      <c r="Q31" s="621"/>
      <c r="R31" s="619" t="s">
        <v>5</v>
      </c>
      <c r="S31" s="620"/>
      <c r="T31" s="620"/>
      <c r="U31" s="620"/>
      <c r="V31" s="621"/>
      <c r="W31" s="12" t="s">
        <v>6</v>
      </c>
    </row>
    <row r="32" spans="1:23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16</v>
      </c>
      <c r="C35" s="120">
        <f>Lcc_BKK!C35+Lcc_DMK!C35</f>
        <v>2358</v>
      </c>
      <c r="D35" s="122">
        <f>Lcc_BKK!D35+Lcc_DMK!D35</f>
        <v>2358</v>
      </c>
      <c r="E35" s="294">
        <f t="shared" ref="E35:E39" si="45">SUM(C35:D35)</f>
        <v>4716</v>
      </c>
      <c r="F35" s="120">
        <f>Lcc_BKK!F35+Lcc_DMK!F35</f>
        <v>6248</v>
      </c>
      <c r="G35" s="122">
        <f>Lcc_BKK!G35+Lcc_DMK!G35</f>
        <v>6251</v>
      </c>
      <c r="H35" s="294">
        <f t="shared" ref="H35:H39" si="46">SUM(F35:G35)</f>
        <v>12499</v>
      </c>
      <c r="I35" s="123">
        <f t="shared" ref="I35:I37" si="47">IF(E35=0,0,((H35/E35)-1)*100)</f>
        <v>165.03392705682782</v>
      </c>
      <c r="J35" s="3"/>
      <c r="K35" s="6"/>
      <c r="L35" s="13" t="s">
        <v>16</v>
      </c>
      <c r="M35" s="39">
        <f>Lcc_BKK!M35+Lcc_DMK!M35</f>
        <v>286568</v>
      </c>
      <c r="N35" s="37">
        <f>Lcc_BKK!N35+Lcc_DMK!N35</f>
        <v>273278</v>
      </c>
      <c r="O35" s="299">
        <f t="shared" ref="O35:O37" si="48">SUM(M35:N35)</f>
        <v>559846</v>
      </c>
      <c r="P35" s="38">
        <f>Lcc_BKK!P35+Lcc_DMK!P35</f>
        <v>170</v>
      </c>
      <c r="Q35" s="301">
        <f>O35+P35</f>
        <v>560016</v>
      </c>
      <c r="R35" s="39">
        <f>Lcc_BKK!R35+Lcc_DMK!R35</f>
        <v>970890</v>
      </c>
      <c r="S35" s="37">
        <f>Lcc_BKK!S35+Lcc_DMK!S35</f>
        <v>971667</v>
      </c>
      <c r="T35" s="299">
        <f t="shared" ref="T35:T37" si="49">SUM(R35:S35)</f>
        <v>1942557</v>
      </c>
      <c r="U35" s="38">
        <f>Lcc_BKK!U35+Lcc_DMK!U35</f>
        <v>171</v>
      </c>
      <c r="V35" s="301">
        <f>T35+U35</f>
        <v>1942728</v>
      </c>
      <c r="W35" s="40">
        <f t="shared" ref="W35:W37" si="50">IF(Q35=0,0,((V35/Q35)-1)*100)</f>
        <v>246.90580269135168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17</v>
      </c>
      <c r="C36" s="120">
        <f>Lcc_BKK!C36+Lcc_DMK!C36</f>
        <v>3466</v>
      </c>
      <c r="D36" s="122">
        <f>Lcc_BKK!D36+Lcc_DMK!D36</f>
        <v>3465</v>
      </c>
      <c r="E36" s="294">
        <f t="shared" si="45"/>
        <v>6931</v>
      </c>
      <c r="F36" s="120">
        <f>Lcc_BKK!F36+Lcc_DMK!F36</f>
        <v>6088</v>
      </c>
      <c r="G36" s="122">
        <f>Lcc_BKK!G36+Lcc_DMK!G36</f>
        <v>6089</v>
      </c>
      <c r="H36" s="294">
        <f t="shared" ref="H36:H37" si="51">SUM(F36:G36)</f>
        <v>12177</v>
      </c>
      <c r="I36" s="123">
        <f t="shared" si="47"/>
        <v>75.688933775789934</v>
      </c>
      <c r="J36" s="3"/>
      <c r="K36" s="6"/>
      <c r="L36" s="13" t="s">
        <v>17</v>
      </c>
      <c r="M36" s="39">
        <f>Lcc_BKK!M36+Lcc_DMK!M36</f>
        <v>405150</v>
      </c>
      <c r="N36" s="37">
        <f>Lcc_BKK!N36+Lcc_DMK!N36</f>
        <v>391838</v>
      </c>
      <c r="O36" s="299">
        <f t="shared" si="48"/>
        <v>796988</v>
      </c>
      <c r="P36" s="38">
        <f>Lcc_BKK!P36+Lcc_DMK!P36</f>
        <v>417</v>
      </c>
      <c r="Q36" s="299">
        <f>O36+P36</f>
        <v>797405</v>
      </c>
      <c r="R36" s="39">
        <f>Lcc_BKK!R36+Lcc_DMK!R36</f>
        <v>917110</v>
      </c>
      <c r="S36" s="37">
        <f>Lcc_BKK!S36+Lcc_DMK!S36</f>
        <v>930330</v>
      </c>
      <c r="T36" s="299">
        <f t="shared" si="49"/>
        <v>1847440</v>
      </c>
      <c r="U36" s="38">
        <f>Lcc_BKK!U36+Lcc_DMK!U36</f>
        <v>647</v>
      </c>
      <c r="V36" s="299">
        <f>T36+U36</f>
        <v>1848087</v>
      </c>
      <c r="W36" s="40">
        <f t="shared" si="50"/>
        <v>131.76265511252123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18</v>
      </c>
      <c r="C37" s="124">
        <f>Lcc_BKK!C37+Lcc_DMK!C37</f>
        <v>4890</v>
      </c>
      <c r="D37" s="125">
        <f>Lcc_BKK!D37+Lcc_DMK!D37</f>
        <v>4919</v>
      </c>
      <c r="E37" s="294">
        <f t="shared" si="45"/>
        <v>9809</v>
      </c>
      <c r="F37" s="124">
        <f>Lcc_BKK!F37+Lcc_DMK!F37</f>
        <v>6739</v>
      </c>
      <c r="G37" s="125">
        <f>Lcc_BKK!G37+Lcc_DMK!G37</f>
        <v>6738</v>
      </c>
      <c r="H37" s="294">
        <f t="shared" si="51"/>
        <v>13477</v>
      </c>
      <c r="I37" s="123">
        <f t="shared" si="47"/>
        <v>37.394229788969312</v>
      </c>
      <c r="J37" s="3"/>
      <c r="K37" s="6"/>
      <c r="L37" s="22" t="s">
        <v>18</v>
      </c>
      <c r="M37" s="39">
        <f>Lcc_BKK!M37+Lcc_DMK!M37</f>
        <v>657252</v>
      </c>
      <c r="N37" s="37">
        <f>Lcc_BKK!N37+Lcc_DMK!N37</f>
        <v>716646</v>
      </c>
      <c r="O37" s="299">
        <f t="shared" si="48"/>
        <v>1373898</v>
      </c>
      <c r="P37" s="38">
        <f>Lcc_BKK!P37+Lcc_DMK!P37</f>
        <v>0</v>
      </c>
      <c r="Q37" s="318">
        <f>O37+P37</f>
        <v>1373898</v>
      </c>
      <c r="R37" s="39">
        <f>Lcc_BKK!R37+Lcc_DMK!R37</f>
        <v>973891</v>
      </c>
      <c r="S37" s="37">
        <f>Lcc_BKK!S37+Lcc_DMK!S37</f>
        <v>1061901</v>
      </c>
      <c r="T37" s="299">
        <f t="shared" si="49"/>
        <v>2035792</v>
      </c>
      <c r="U37" s="38">
        <f>Lcc_BKK!U37+Lcc_DMK!U37</f>
        <v>615</v>
      </c>
      <c r="V37" s="318">
        <f>T37+U37</f>
        <v>2036407</v>
      </c>
      <c r="W37" s="40">
        <f t="shared" si="50"/>
        <v>48.221119762893608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19</v>
      </c>
      <c r="C38" s="127">
        <f t="shared" ref="C38:D38" si="52">+C35+C36+C37</f>
        <v>10714</v>
      </c>
      <c r="D38" s="129">
        <f t="shared" si="52"/>
        <v>10742</v>
      </c>
      <c r="E38" s="298">
        <f t="shared" si="45"/>
        <v>21456</v>
      </c>
      <c r="F38" s="127">
        <f t="shared" ref="F38:G38" si="53">+F35+F36+F37</f>
        <v>19075</v>
      </c>
      <c r="G38" s="129">
        <f t="shared" si="53"/>
        <v>19078</v>
      </c>
      <c r="H38" s="298">
        <f t="shared" si="46"/>
        <v>38153</v>
      </c>
      <c r="I38" s="130">
        <f>IF(E38=0,0,((H38/E38)-1)*100)</f>
        <v>77.819724086502617</v>
      </c>
      <c r="J38" s="3"/>
      <c r="L38" s="41" t="s">
        <v>19</v>
      </c>
      <c r="M38" s="45">
        <f t="shared" ref="M38:Q38" si="54">+M35+M36+M37</f>
        <v>1348970</v>
      </c>
      <c r="N38" s="43">
        <f t="shared" si="54"/>
        <v>1381762</v>
      </c>
      <c r="O38" s="300">
        <f t="shared" si="54"/>
        <v>2730732</v>
      </c>
      <c r="P38" s="43">
        <f t="shared" si="54"/>
        <v>587</v>
      </c>
      <c r="Q38" s="300">
        <f t="shared" si="54"/>
        <v>2731319</v>
      </c>
      <c r="R38" s="45">
        <f t="shared" ref="R38:V38" si="55">+R35+R36+R37</f>
        <v>2861891</v>
      </c>
      <c r="S38" s="43">
        <f t="shared" si="55"/>
        <v>2963898</v>
      </c>
      <c r="T38" s="300">
        <f t="shared" si="55"/>
        <v>5825789</v>
      </c>
      <c r="U38" s="43">
        <f t="shared" si="55"/>
        <v>1433</v>
      </c>
      <c r="V38" s="300">
        <f t="shared" si="55"/>
        <v>5827222</v>
      </c>
      <c r="W38" s="46">
        <f>IF(Q38=0,0,((V38/Q38)-1)*100)</f>
        <v>113.34827605270567</v>
      </c>
    </row>
    <row r="39" spans="1:23" ht="13.5" thickTop="1" x14ac:dyDescent="0.2">
      <c r="A39" s="3" t="str">
        <f t="shared" si="11"/>
        <v xml:space="preserve"> </v>
      </c>
      <c r="B39" s="106" t="s">
        <v>20</v>
      </c>
      <c r="C39" s="120">
        <f>Lcc_BKK!C39+Lcc_DMK!C39</f>
        <v>4910</v>
      </c>
      <c r="D39" s="122">
        <f>Lcc_BKK!D39+Lcc_DMK!D39</f>
        <v>4940</v>
      </c>
      <c r="E39" s="294">
        <f t="shared" si="45"/>
        <v>9850</v>
      </c>
      <c r="F39" s="120">
        <f>Lcc_BKK!F39+Lcc_DMK!F39</f>
        <v>6663</v>
      </c>
      <c r="G39" s="122">
        <f>Lcc_BKK!G39+Lcc_DMK!G39</f>
        <v>6662</v>
      </c>
      <c r="H39" s="294">
        <f t="shared" si="46"/>
        <v>13325</v>
      </c>
      <c r="I39" s="123">
        <f t="shared" ref="I39" si="56">IF(E39=0,0,((H39/E39)-1)*100)</f>
        <v>35.279187817258872</v>
      </c>
      <c r="J39" s="3"/>
      <c r="L39" s="13" t="s">
        <v>20</v>
      </c>
      <c r="M39" s="39">
        <f>Lcc_BKK!M39+Lcc_DMK!M39</f>
        <v>651405</v>
      </c>
      <c r="N39" s="37">
        <f>Lcc_BKK!N39+Lcc_DMK!N39</f>
        <v>560120</v>
      </c>
      <c r="O39" s="299">
        <f>SUM(M39:N39)</f>
        <v>1211525</v>
      </c>
      <c r="P39" s="38">
        <f>Lcc_BKK!P39+Lcc_DMK!P39</f>
        <v>0</v>
      </c>
      <c r="Q39" s="301">
        <f>O39+P39</f>
        <v>1211525</v>
      </c>
      <c r="R39" s="39">
        <f>Lcc_BKK!R39+Lcc_DMK!R39</f>
        <v>1074467</v>
      </c>
      <c r="S39" s="37">
        <f>Lcc_BKK!S39+Lcc_DMK!S39</f>
        <v>1003620</v>
      </c>
      <c r="T39" s="299">
        <f>SUM(R39:S39)</f>
        <v>2078087</v>
      </c>
      <c r="U39" s="38">
        <f>Lcc_BKK!U39+Lcc_DMK!U39</f>
        <v>1732</v>
      </c>
      <c r="V39" s="301">
        <f>T39+U39</f>
        <v>2079819</v>
      </c>
      <c r="W39" s="40">
        <f t="shared" ref="W39" si="57">IF(Q39=0,0,((V39/Q39)-1)*100)</f>
        <v>71.669507438971536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21</v>
      </c>
      <c r="C40" s="120">
        <f>Lcc_BKK!C40+Lcc_DMK!C40</f>
        <v>4174</v>
      </c>
      <c r="D40" s="122">
        <f>Lcc_BKK!D40+Lcc_DMK!D40</f>
        <v>4203</v>
      </c>
      <c r="E40" s="294">
        <f>SUM(C40:D40)</f>
        <v>8377</v>
      </c>
      <c r="F40" s="120">
        <f>Lcc_BKK!F40+Lcc_DMK!F40</f>
        <v>5891</v>
      </c>
      <c r="G40" s="122">
        <f>Lcc_BKK!G40+Lcc_DMK!G40</f>
        <v>5892</v>
      </c>
      <c r="H40" s="294">
        <f>SUM(F40:G40)</f>
        <v>11783</v>
      </c>
      <c r="I40" s="123">
        <f>IF(E40=0,0,((H40/E40)-1)*100)</f>
        <v>40.658947117106358</v>
      </c>
      <c r="J40" s="3"/>
      <c r="L40" s="13" t="s">
        <v>21</v>
      </c>
      <c r="M40" s="39">
        <f>Lcc_BKK!M40+Lcc_DMK!M40</f>
        <v>561550</v>
      </c>
      <c r="N40" s="37">
        <f>Lcc_BKK!N40+Lcc_DMK!N40</f>
        <v>539363</v>
      </c>
      <c r="O40" s="299">
        <f>SUM(M40:N40)</f>
        <v>1100913</v>
      </c>
      <c r="P40" s="38">
        <f>Lcc_BKK!P40+Lcc_DMK!P40</f>
        <v>251</v>
      </c>
      <c r="Q40" s="301">
        <f>O40+P40</f>
        <v>1101164</v>
      </c>
      <c r="R40" s="39">
        <f>Lcc_BKK!R40+Lcc_DMK!R40</f>
        <v>933484</v>
      </c>
      <c r="S40" s="37">
        <f>Lcc_BKK!S40+Lcc_DMK!S40</f>
        <v>910734</v>
      </c>
      <c r="T40" s="299">
        <f>SUM(R40:S40)</f>
        <v>1844218</v>
      </c>
      <c r="U40" s="38">
        <f>Lcc_BKK!U40+Lcc_DMK!U40</f>
        <v>460</v>
      </c>
      <c r="V40" s="301">
        <f>T40+U40</f>
        <v>1844678</v>
      </c>
      <c r="W40" s="40">
        <f>IF(Q40=0,0,((V40/Q40)-1)*100)</f>
        <v>67.520732606587217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22</v>
      </c>
      <c r="C41" s="120">
        <f>Lcc_BKK!C41+Lcc_DMK!C41</f>
        <v>4762</v>
      </c>
      <c r="D41" s="122">
        <f>Lcc_BKK!D41+Lcc_DMK!D41</f>
        <v>4782</v>
      </c>
      <c r="E41" s="294">
        <f t="shared" ref="E41" si="58">SUM(C41:D41)</f>
        <v>9544</v>
      </c>
      <c r="F41" s="120">
        <f>Lcc_BKK!F41+Lcc_DMK!F41</f>
        <v>6420</v>
      </c>
      <c r="G41" s="122">
        <f>Lcc_BKK!G41+Lcc_DMK!G41</f>
        <v>6426</v>
      </c>
      <c r="H41" s="294">
        <f t="shared" ref="H41" si="59">SUM(F41:G41)</f>
        <v>12846</v>
      </c>
      <c r="I41" s="123">
        <f>IF(E41=0,0,((H41/E41)-1)*100)</f>
        <v>34.597652975691531</v>
      </c>
      <c r="J41" s="3"/>
      <c r="L41" s="13" t="s">
        <v>22</v>
      </c>
      <c r="M41" s="39">
        <f>Lcc_BKK!M41+Lcc_DMK!M41</f>
        <v>639767</v>
      </c>
      <c r="N41" s="37">
        <f>Lcc_BKK!N41+Lcc_DMK!N41</f>
        <v>622339</v>
      </c>
      <c r="O41" s="169">
        <f t="shared" ref="O41" si="60">SUM(M41:N41)</f>
        <v>1262106</v>
      </c>
      <c r="P41" s="38">
        <f>Lcc_BKK!P41+Lcc_DMK!P41</f>
        <v>133</v>
      </c>
      <c r="Q41" s="172">
        <f>O41+P41</f>
        <v>1262239</v>
      </c>
      <c r="R41" s="39">
        <f>Lcc_BKK!R41+Lcc_DMK!R41</f>
        <v>1037995</v>
      </c>
      <c r="S41" s="37">
        <f>Lcc_BKK!S41+Lcc_DMK!S41</f>
        <v>1002614</v>
      </c>
      <c r="T41" s="169">
        <f t="shared" ref="T41" si="61">SUM(R41:S41)</f>
        <v>2040609</v>
      </c>
      <c r="U41" s="38">
        <f>Lcc_BKK!U41+Lcc_DMK!U41</f>
        <v>0</v>
      </c>
      <c r="V41" s="172">
        <f>T41+U41</f>
        <v>2040609</v>
      </c>
      <c r="W41" s="40">
        <f>IF(Q41=0,0,((V41/Q41)-1)*100)</f>
        <v>61.665817646261914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23</v>
      </c>
      <c r="C42" s="127">
        <f t="shared" ref="C42:H42" si="62">+C39+C40+C41</f>
        <v>13846</v>
      </c>
      <c r="D42" s="129">
        <f t="shared" si="62"/>
        <v>13925</v>
      </c>
      <c r="E42" s="298">
        <f t="shared" si="62"/>
        <v>27771</v>
      </c>
      <c r="F42" s="127">
        <f t="shared" si="62"/>
        <v>18974</v>
      </c>
      <c r="G42" s="129">
        <f t="shared" si="62"/>
        <v>18980</v>
      </c>
      <c r="H42" s="298">
        <f t="shared" si="62"/>
        <v>37954</v>
      </c>
      <c r="I42" s="130">
        <f>IF(E42=0,0,((H42/E42)-1)*100)</f>
        <v>36.667746930250985</v>
      </c>
      <c r="J42" s="3"/>
      <c r="L42" s="41" t="s">
        <v>23</v>
      </c>
      <c r="M42" s="43">
        <f t="shared" ref="M42:V42" si="63">+M39+M40+M41</f>
        <v>1852722</v>
      </c>
      <c r="N42" s="467">
        <f t="shared" si="63"/>
        <v>1721822</v>
      </c>
      <c r="O42" s="471">
        <f t="shared" si="63"/>
        <v>3574544</v>
      </c>
      <c r="P42" s="480">
        <f t="shared" si="63"/>
        <v>384</v>
      </c>
      <c r="Q42" s="300">
        <f t="shared" si="63"/>
        <v>3574928</v>
      </c>
      <c r="R42" s="43">
        <f t="shared" si="63"/>
        <v>3045946</v>
      </c>
      <c r="S42" s="467">
        <f t="shared" si="63"/>
        <v>2916968</v>
      </c>
      <c r="T42" s="471">
        <f t="shared" si="63"/>
        <v>5962914</v>
      </c>
      <c r="U42" s="480">
        <f t="shared" si="63"/>
        <v>2192</v>
      </c>
      <c r="V42" s="300">
        <f t="shared" si="63"/>
        <v>5965106</v>
      </c>
      <c r="W42" s="46">
        <f>IF(Q42=0,0,((V42/Q42)-1)*100)</f>
        <v>66.85947241454933</v>
      </c>
    </row>
    <row r="43" spans="1:23" ht="13.5" thickTop="1" x14ac:dyDescent="0.2">
      <c r="A43" s="3" t="str">
        <f t="shared" ref="A43" si="64">IF(ISERROR(F43/G43)," ",IF(F43/G43&gt;0.5,IF(F43/G43&lt;1.5," ","NOT OK"),"NOT OK"))</f>
        <v xml:space="preserve"> </v>
      </c>
      <c r="B43" s="106" t="s">
        <v>24</v>
      </c>
      <c r="C43" s="120">
        <f>Lcc_BKK!C43+Lcc_DMK!C43</f>
        <v>5629</v>
      </c>
      <c r="D43" s="122">
        <f>Lcc_BKK!D43+Lcc_DMK!D43</f>
        <v>5629</v>
      </c>
      <c r="E43" s="294">
        <f t="shared" ref="E43" si="65">SUM(C43:D43)</f>
        <v>11258</v>
      </c>
      <c r="F43" s="120">
        <f>Lcc_BKK!F43+Lcc_DMK!F43</f>
        <v>5903</v>
      </c>
      <c r="G43" s="122">
        <f>Lcc_BKK!G43+Lcc_DMK!G43</f>
        <v>5904</v>
      </c>
      <c r="H43" s="294">
        <f t="shared" ref="H43" si="66">SUM(F43:G43)</f>
        <v>11807</v>
      </c>
      <c r="I43" s="123">
        <f t="shared" ref="I43" si="67">IF(E43=0,0,((H43/E43)-1)*100)</f>
        <v>4.8765322437377856</v>
      </c>
      <c r="J43" s="3"/>
      <c r="L43" s="13" t="s">
        <v>24</v>
      </c>
      <c r="M43" s="39">
        <f>Lcc_BKK!M43+Lcc_DMK!M43</f>
        <v>759671</v>
      </c>
      <c r="N43" s="37">
        <f>Lcc_BKK!N43+Lcc_DMK!N43</f>
        <v>759509</v>
      </c>
      <c r="O43" s="169">
        <f t="shared" ref="O43" si="68">SUM(M43:N43)</f>
        <v>1519180</v>
      </c>
      <c r="P43" s="38">
        <f>Lcc_BKK!P43+Lcc_DMK!P43</f>
        <v>555</v>
      </c>
      <c r="Q43" s="172">
        <f>O43+P43</f>
        <v>1519735</v>
      </c>
      <c r="R43" s="39">
        <f>Lcc_BKK!R43+Lcc_DMK!R43</f>
        <v>951387</v>
      </c>
      <c r="S43" s="37">
        <f>Lcc_BKK!S43+Lcc_DMK!S43</f>
        <v>947790</v>
      </c>
      <c r="T43" s="169">
        <f t="shared" ref="T43" si="69">SUM(R43:S43)</f>
        <v>1899177</v>
      </c>
      <c r="U43" s="38">
        <f>Lcc_BKK!U43+Lcc_DMK!U43</f>
        <v>93</v>
      </c>
      <c r="V43" s="172">
        <f>T43+U43</f>
        <v>1899270</v>
      </c>
      <c r="W43" s="40">
        <f t="shared" ref="W43" si="70">IF(Q43=0,0,((V43/Q43)-1)*100)</f>
        <v>24.973761872958121</v>
      </c>
    </row>
    <row r="44" spans="1:23" x14ac:dyDescent="0.2">
      <c r="A44" s="3" t="str">
        <f t="shared" ref="A44" si="71">IF(ISERROR(F44/G44)," ",IF(F44/G44&gt;0.5,IF(F44/G44&lt;1.5," ","NOT OK"),"NOT OK"))</f>
        <v xml:space="preserve"> </v>
      </c>
      <c r="B44" s="106" t="s">
        <v>25</v>
      </c>
      <c r="C44" s="120">
        <f>Lcc_BKK!C44+Lcc_DMK!C44</f>
        <v>5445</v>
      </c>
      <c r="D44" s="122">
        <f>Lcc_BKK!D44+Lcc_DMK!D44</f>
        <v>5445</v>
      </c>
      <c r="E44" s="158">
        <f>SUM(C44:D44)</f>
        <v>10890</v>
      </c>
      <c r="F44" s="120">
        <f>Lcc_BKK!F44+Lcc_DMK!F44</f>
        <v>5557</v>
      </c>
      <c r="G44" s="122">
        <f>Lcc_BKK!G44+Lcc_DMK!G44</f>
        <v>5556</v>
      </c>
      <c r="H44" s="158">
        <f>SUM(F44:G44)</f>
        <v>11113</v>
      </c>
      <c r="I44" s="123">
        <f>IF(E44=0,0,((H44/E44)-1)*100)</f>
        <v>2.0477502295684014</v>
      </c>
      <c r="J44" s="3"/>
      <c r="L44" s="13" t="s">
        <v>25</v>
      </c>
      <c r="M44" s="39">
        <f>Lcc_BKK!M44+Lcc_DMK!M44</f>
        <v>821008</v>
      </c>
      <c r="N44" s="37">
        <f>Lcc_BKK!N44+Lcc_DMK!N44</f>
        <v>783437</v>
      </c>
      <c r="O44" s="169">
        <f>SUM(M44:N44)</f>
        <v>1604445</v>
      </c>
      <c r="P44" s="38">
        <f>Lcc_BKK!P44+Lcc_DMK!P44</f>
        <v>156</v>
      </c>
      <c r="Q44" s="172">
        <f>O44+P44</f>
        <v>1604601</v>
      </c>
      <c r="R44" s="39">
        <f>Lcc_BKK!R44+Lcc_DMK!R44</f>
        <v>892785</v>
      </c>
      <c r="S44" s="37">
        <f>Lcc_BKK!S44+Lcc_DMK!S44</f>
        <v>878813</v>
      </c>
      <c r="T44" s="169">
        <f>SUM(R44:S44)</f>
        <v>1771598</v>
      </c>
      <c r="U44" s="38">
        <f>Lcc_BKK!U44+Lcc_DMK!U44</f>
        <v>513</v>
      </c>
      <c r="V44" s="172">
        <f>T44+U44</f>
        <v>1772111</v>
      </c>
      <c r="W44" s="40">
        <f t="shared" ref="W44" si="72">IF(Q44=0,0,((V44/Q44)-1)*100)</f>
        <v>10.439355328832534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26</v>
      </c>
      <c r="C45" s="120">
        <f>Lcc_BKK!C45+Lcc_DMK!C45</f>
        <v>5125</v>
      </c>
      <c r="D45" s="122">
        <f>Lcc_BKK!D45+Lcc_DMK!D45</f>
        <v>5127</v>
      </c>
      <c r="E45" s="158">
        <f>SUM(C45:D45)</f>
        <v>10252</v>
      </c>
      <c r="F45" s="120">
        <f>Lcc_BKK!F45+Lcc_DMK!F45</f>
        <v>5280</v>
      </c>
      <c r="G45" s="122">
        <f>Lcc_BKK!G45+Lcc_DMK!G45</f>
        <v>5284</v>
      </c>
      <c r="H45" s="158">
        <f>SUM(F45:G45)</f>
        <v>10564</v>
      </c>
      <c r="I45" s="123">
        <f>IF(E45=0,0,((H45/E45)-1)*100)</f>
        <v>3.0433086227077633</v>
      </c>
      <c r="J45" s="3"/>
      <c r="L45" s="13" t="s">
        <v>26</v>
      </c>
      <c r="M45" s="37">
        <f>Lcc_BKK!M45+Lcc_DMK!M45</f>
        <v>745367</v>
      </c>
      <c r="N45" s="466">
        <f>Lcc_BKK!N45+Lcc_DMK!N45</f>
        <v>730285</v>
      </c>
      <c r="O45" s="172">
        <f>SUM(M45:N45)</f>
        <v>1475652</v>
      </c>
      <c r="P45" s="140">
        <f>Lcc_BKK!P45+Lcc_DMK!P45</f>
        <v>290</v>
      </c>
      <c r="Q45" s="169">
        <f>O45+P45</f>
        <v>1475942</v>
      </c>
      <c r="R45" s="37">
        <f>Lcc_BKK!R45+Lcc_DMK!R45</f>
        <v>828142</v>
      </c>
      <c r="S45" s="466">
        <f>Lcc_BKK!S45+Lcc_DMK!S45</f>
        <v>827921</v>
      </c>
      <c r="T45" s="172">
        <f>SUM(R45:S45)</f>
        <v>1656063</v>
      </c>
      <c r="U45" s="140">
        <f>Lcc_BKK!U45+Lcc_DMK!U45</f>
        <v>176</v>
      </c>
      <c r="V45" s="169">
        <f>T45+U45</f>
        <v>1656239</v>
      </c>
      <c r="W45" s="40">
        <f>IF(Q45=0,0,((V45/Q45)-1)*100)</f>
        <v>12.215723924110833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27</v>
      </c>
      <c r="C46" s="127">
        <f>+C43+C44+C45</f>
        <v>16199</v>
      </c>
      <c r="D46" s="135">
        <f t="shared" ref="D46" si="73">+D43+D44+D45</f>
        <v>16201</v>
      </c>
      <c r="E46" s="160">
        <f t="shared" ref="E46" si="74">+E43+E44+E45</f>
        <v>32400</v>
      </c>
      <c r="F46" s="127">
        <f t="shared" ref="F46" si="75">+F43+F44+F45</f>
        <v>16740</v>
      </c>
      <c r="G46" s="135">
        <f t="shared" ref="G46" si="76">+G43+G44+G45</f>
        <v>16744</v>
      </c>
      <c r="H46" s="160">
        <f t="shared" ref="H46" si="77">+H43+H44+H45</f>
        <v>33484</v>
      </c>
      <c r="I46" s="130">
        <f>IF(E46=0,0,((H46/E46)-1)*100)</f>
        <v>3.3456790123456814</v>
      </c>
      <c r="J46" s="9"/>
      <c r="K46" s="10"/>
      <c r="L46" s="47" t="s">
        <v>27</v>
      </c>
      <c r="M46" s="49">
        <f>+M43+M44+M45</f>
        <v>2326046</v>
      </c>
      <c r="N46" s="468">
        <f t="shared" ref="N46" si="78">+N43+N44+N45</f>
        <v>2273231</v>
      </c>
      <c r="O46" s="472">
        <f t="shared" ref="O46" si="79">+O43+O44+O45</f>
        <v>4599277</v>
      </c>
      <c r="P46" s="481">
        <f t="shared" ref="P46" si="80">+P43+P44+P45</f>
        <v>1001</v>
      </c>
      <c r="Q46" s="171">
        <f t="shared" ref="Q46" si="81">+Q43+Q44+Q45</f>
        <v>4600278</v>
      </c>
      <c r="R46" s="49">
        <f t="shared" ref="R46" si="82">+R43+R44+R45</f>
        <v>2672314</v>
      </c>
      <c r="S46" s="468">
        <f t="shared" ref="S46" si="83">+S43+S44+S45</f>
        <v>2654524</v>
      </c>
      <c r="T46" s="472">
        <f t="shared" ref="T46" si="84">+T43+T44+T45</f>
        <v>5326838</v>
      </c>
      <c r="U46" s="481">
        <f t="shared" ref="U46" si="85">+U43+U44+U45</f>
        <v>782</v>
      </c>
      <c r="V46" s="171">
        <f t="shared" ref="V46" si="86">+V43+V44+V45</f>
        <v>5327620</v>
      </c>
      <c r="W46" s="50">
        <f>IF(Q46=0,0,((V46/Q46)-1)*100)</f>
        <v>15.810827084797928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28</v>
      </c>
      <c r="C47" s="120">
        <f>Lcc_BKK!C47+Lcc_DMK!C47</f>
        <v>5404</v>
      </c>
      <c r="D47" s="122">
        <f>Lcc_BKK!D47+Lcc_DMK!D47</f>
        <v>5419</v>
      </c>
      <c r="E47" s="161">
        <f>SUM(C47:D47)</f>
        <v>10823</v>
      </c>
      <c r="F47" s="120">
        <f>Lcc_BKK!F47+Lcc_DMK!F47</f>
        <v>5394</v>
      </c>
      <c r="G47" s="122">
        <f>Lcc_BKK!G47+Lcc_DMK!G47</f>
        <v>5394</v>
      </c>
      <c r="H47" s="161">
        <f>SUM(F47:G47)</f>
        <v>10788</v>
      </c>
      <c r="I47" s="123">
        <f t="shared" ref="I47" si="87">IF(E47=0,0,((H47/E47)-1)*100)</f>
        <v>-0.32338538298068986</v>
      </c>
      <c r="J47" s="3"/>
      <c r="L47" s="13" t="s">
        <v>28</v>
      </c>
      <c r="M47" s="37">
        <f>Lcc_BKK!M47+Lcc_DMK!M47</f>
        <v>823414</v>
      </c>
      <c r="N47" s="466">
        <f>Lcc_BKK!N47+Lcc_DMK!N47</f>
        <v>824049</v>
      </c>
      <c r="O47" s="172">
        <f>SUM(M47:N47)</f>
        <v>1647463</v>
      </c>
      <c r="P47" s="140">
        <f>Lcc_BKK!P47+Lcc_DMK!P47</f>
        <v>173</v>
      </c>
      <c r="Q47" s="299">
        <f>O47+P47</f>
        <v>1647636</v>
      </c>
      <c r="R47" s="37">
        <f>Lcc_BKK!R47+Lcc_DMK!R47</f>
        <v>865401</v>
      </c>
      <c r="S47" s="466">
        <f>Lcc_BKK!S47+Lcc_DMK!S47</f>
        <v>874799</v>
      </c>
      <c r="T47" s="172">
        <f>SUM(R47:S47)</f>
        <v>1740200</v>
      </c>
      <c r="U47" s="140">
        <f>Lcc_BKK!U47+Lcc_DMK!U47</f>
        <v>319</v>
      </c>
      <c r="V47" s="299">
        <f>T47+U47</f>
        <v>1740519</v>
      </c>
      <c r="W47" s="40">
        <f>IF(Q47=0,0,((V47/Q47)-1)*100)</f>
        <v>5.6373495116639916</v>
      </c>
    </row>
    <row r="48" spans="1:23" x14ac:dyDescent="0.2">
      <c r="A48" s="3" t="str">
        <f t="shared" ref="A48" si="88">IF(ISERROR(F48/G48)," ",IF(F48/G48&gt;0.5,IF(F48/G48&lt;1.5," ","NOT OK"),"NOT OK"))</f>
        <v xml:space="preserve"> </v>
      </c>
      <c r="B48" s="106" t="s">
        <v>29</v>
      </c>
      <c r="C48" s="120">
        <f>Lcc_BKK!C48+Lcc_DMK!C48</f>
        <v>5374</v>
      </c>
      <c r="D48" s="122">
        <f>Lcc_BKK!D48+Lcc_DMK!D48</f>
        <v>5363</v>
      </c>
      <c r="E48" s="152">
        <f>SUM(C48:D48)</f>
        <v>10737</v>
      </c>
      <c r="F48" s="120">
        <f>Lcc_BKK!F48+Lcc_DMK!F48</f>
        <v>5623</v>
      </c>
      <c r="G48" s="122">
        <f>Lcc_BKK!G48+Lcc_DMK!G48</f>
        <v>5625</v>
      </c>
      <c r="H48" s="152">
        <f>SUM(F48:G48)</f>
        <v>11248</v>
      </c>
      <c r="I48" s="123">
        <f>IF(E48=0,0,((H48/E48)-1)*100)</f>
        <v>4.759243736611718</v>
      </c>
      <c r="J48" s="3"/>
      <c r="L48" s="13" t="s">
        <v>29</v>
      </c>
      <c r="M48" s="37">
        <f>Lcc_BKK!M48+Lcc_DMK!M48</f>
        <v>821595</v>
      </c>
      <c r="N48" s="466">
        <f>Lcc_BKK!N48+Lcc_DMK!N48</f>
        <v>785291</v>
      </c>
      <c r="O48" s="169">
        <f>SUM(M48:N48)</f>
        <v>1606886</v>
      </c>
      <c r="P48" s="479">
        <f>Lcc_BKK!P48+Lcc_DMK!P48</f>
        <v>93</v>
      </c>
      <c r="Q48" s="299">
        <f>O48+P48</f>
        <v>1606979</v>
      </c>
      <c r="R48" s="37">
        <f>Lcc_BKK!R48+Lcc_DMK!R48</f>
        <v>907978</v>
      </c>
      <c r="S48" s="466">
        <f>Lcc_BKK!S48+Lcc_DMK!S48</f>
        <v>853756</v>
      </c>
      <c r="T48" s="169">
        <f>SUM(R48:S48)</f>
        <v>1761734</v>
      </c>
      <c r="U48" s="479">
        <f>Lcc_BKK!U48+Lcc_DMK!U48</f>
        <v>0</v>
      </c>
      <c r="V48" s="299">
        <f>T48+U48</f>
        <v>1761734</v>
      </c>
      <c r="W48" s="40">
        <f t="shared" ref="W48" si="89">IF(Q48=0,0,((V48/Q48)-1)*100)</f>
        <v>9.6301818505406764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30</v>
      </c>
      <c r="C49" s="120">
        <f>Lcc_BKK!C49+Lcc_DMK!C49</f>
        <v>5189</v>
      </c>
      <c r="D49" s="136">
        <f>Lcc_BKK!D49+Lcc_DMK!D49</f>
        <v>5188</v>
      </c>
      <c r="E49" s="297">
        <f t="shared" ref="E49" si="90">SUM(C49:D49)</f>
        <v>10377</v>
      </c>
      <c r="F49" s="120">
        <f>Lcc_BKK!F49+Lcc_DMK!F49</f>
        <v>5207</v>
      </c>
      <c r="G49" s="136">
        <f>Lcc_BKK!G49+Lcc_DMK!G49</f>
        <v>5202</v>
      </c>
      <c r="H49" s="297">
        <f t="shared" ref="H49" si="91">SUM(F49:G49)</f>
        <v>10409</v>
      </c>
      <c r="I49" s="137">
        <f t="shared" ref="I49" si="92">IF(E49=0,0,((H49/E49)-1)*100)</f>
        <v>0.30837428929362254</v>
      </c>
      <c r="J49" s="3"/>
      <c r="L49" s="13" t="s">
        <v>30</v>
      </c>
      <c r="M49" s="37">
        <f>Lcc_BKK!M49+Lcc_DMK!M49</f>
        <v>756624</v>
      </c>
      <c r="N49" s="466">
        <f>Lcc_BKK!N49+Lcc_DMK!N49</f>
        <v>761909</v>
      </c>
      <c r="O49" s="169">
        <f t="shared" ref="O49" si="93">SUM(M49:N49)</f>
        <v>1518533</v>
      </c>
      <c r="P49" s="479">
        <f>Lcc_BKK!P49+Lcc_DMK!P49</f>
        <v>295</v>
      </c>
      <c r="Q49" s="299">
        <f>O49+P49</f>
        <v>1518828</v>
      </c>
      <c r="R49" s="37">
        <f>Lcc_BKK!R49+Lcc_DMK!R49</f>
        <v>790153</v>
      </c>
      <c r="S49" s="466">
        <f>Lcc_BKK!S49+Lcc_DMK!S49</f>
        <v>793635</v>
      </c>
      <c r="T49" s="169">
        <f t="shared" ref="T49" si="94">SUM(R49:S49)</f>
        <v>1583788</v>
      </c>
      <c r="U49" s="479">
        <f>Lcc_BKK!U49+Lcc_DMK!U49</f>
        <v>0</v>
      </c>
      <c r="V49" s="299">
        <f>T49+U49</f>
        <v>1583788</v>
      </c>
      <c r="W49" s="40">
        <f t="shared" ref="W49" si="95">IF(Q49=0,0,((V49/Q49)-1)*100)</f>
        <v>4.2769819887439553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519" t="s">
        <v>31</v>
      </c>
      <c r="C50" s="127">
        <f>+C47+C48+C49</f>
        <v>15967</v>
      </c>
      <c r="D50" s="128">
        <f t="shared" ref="D50:H50" si="96">+D47+D48+D49</f>
        <v>15970</v>
      </c>
      <c r="E50" s="153">
        <f t="shared" si="96"/>
        <v>31937</v>
      </c>
      <c r="F50" s="127">
        <f t="shared" si="96"/>
        <v>16224</v>
      </c>
      <c r="G50" s="128">
        <f t="shared" si="96"/>
        <v>16221</v>
      </c>
      <c r="H50" s="153">
        <f t="shared" si="96"/>
        <v>32445</v>
      </c>
      <c r="I50" s="130">
        <f>IF(E50=0,0,((H50/E50)-1)*100)</f>
        <v>1.5906315558756212</v>
      </c>
      <c r="J50" s="9"/>
      <c r="K50" s="10"/>
      <c r="L50" s="47" t="s">
        <v>31</v>
      </c>
      <c r="M50" s="49">
        <f>+M47+M48+M49</f>
        <v>2401633</v>
      </c>
      <c r="N50" s="468">
        <f t="shared" ref="N50:V50" si="97">+N47+N48+N49</f>
        <v>2371249</v>
      </c>
      <c r="O50" s="472">
        <f t="shared" si="97"/>
        <v>4772882</v>
      </c>
      <c r="P50" s="481">
        <f t="shared" si="97"/>
        <v>561</v>
      </c>
      <c r="Q50" s="171">
        <f t="shared" si="97"/>
        <v>4773443</v>
      </c>
      <c r="R50" s="49">
        <f t="shared" si="97"/>
        <v>2563532</v>
      </c>
      <c r="S50" s="468">
        <f t="shared" si="97"/>
        <v>2522190</v>
      </c>
      <c r="T50" s="472">
        <f t="shared" si="97"/>
        <v>5085722</v>
      </c>
      <c r="U50" s="481">
        <f t="shared" si="97"/>
        <v>319</v>
      </c>
      <c r="V50" s="171">
        <f t="shared" si="97"/>
        <v>5086041</v>
      </c>
      <c r="W50" s="50">
        <f>IF(Q50=0,0,((V50/Q50)-1)*100)</f>
        <v>6.54869032687726</v>
      </c>
    </row>
    <row r="51" spans="1:23" ht="15.75" customHeight="1" thickTop="1" thickBot="1" x14ac:dyDescent="0.25">
      <c r="A51" s="9"/>
      <c r="B51" s="520" t="s">
        <v>32</v>
      </c>
      <c r="C51" s="127">
        <f>+C42+C46+C50</f>
        <v>46012</v>
      </c>
      <c r="D51" s="128">
        <f t="shared" ref="D51:H51" si="98">+D42+D46+D50</f>
        <v>46096</v>
      </c>
      <c r="E51" s="153">
        <f t="shared" si="98"/>
        <v>92108</v>
      </c>
      <c r="F51" s="127">
        <f t="shared" si="98"/>
        <v>51938</v>
      </c>
      <c r="G51" s="128">
        <f t="shared" si="98"/>
        <v>51945</v>
      </c>
      <c r="H51" s="153">
        <f t="shared" si="98"/>
        <v>103883</v>
      </c>
      <c r="I51" s="130">
        <f>IF(E51=0,0,((H51/E51)-1)*100)</f>
        <v>12.783905849654765</v>
      </c>
      <c r="J51" s="9"/>
      <c r="K51" s="10"/>
      <c r="L51" s="528" t="s">
        <v>32</v>
      </c>
      <c r="M51" s="506">
        <f>+M42+M46+M50</f>
        <v>6580401</v>
      </c>
      <c r="N51" s="507">
        <f t="shared" ref="N51:V51" si="99">+N42+N46+N50</f>
        <v>6366302</v>
      </c>
      <c r="O51" s="508">
        <f t="shared" si="99"/>
        <v>12946703</v>
      </c>
      <c r="P51" s="509">
        <f t="shared" si="99"/>
        <v>1946</v>
      </c>
      <c r="Q51" s="510">
        <f t="shared" si="99"/>
        <v>12948649</v>
      </c>
      <c r="R51" s="506">
        <f t="shared" si="99"/>
        <v>8281792</v>
      </c>
      <c r="S51" s="507">
        <f t="shared" si="99"/>
        <v>8093682</v>
      </c>
      <c r="T51" s="508">
        <f t="shared" si="99"/>
        <v>16375474</v>
      </c>
      <c r="U51" s="509">
        <f t="shared" si="99"/>
        <v>3293</v>
      </c>
      <c r="V51" s="510">
        <f t="shared" si="99"/>
        <v>16378767</v>
      </c>
      <c r="W51" s="50">
        <f>IF(Q51=0,0,((V51/Q51)-1)*100)</f>
        <v>26.490161251571486</v>
      </c>
    </row>
    <row r="52" spans="1:23" ht="14.25" thickTop="1" thickBot="1" x14ac:dyDescent="0.25">
      <c r="A52" s="3" t="str">
        <f t="shared" ref="A52" si="100">IF(ISERROR(F52/G52)," ",IF(F52/G52&gt;0.5,IF(F52/G52&lt;1.5," ","NOT OK"),"NOT OK"))</f>
        <v xml:space="preserve"> </v>
      </c>
      <c r="B52" s="521" t="s">
        <v>33</v>
      </c>
      <c r="C52" s="127">
        <f>+C38+C42+C46+C50</f>
        <v>56726</v>
      </c>
      <c r="D52" s="128">
        <f t="shared" ref="D52:H52" si="101">+D38+D42+D46+D50</f>
        <v>56838</v>
      </c>
      <c r="E52" s="524">
        <f t="shared" si="101"/>
        <v>113564</v>
      </c>
      <c r="F52" s="127">
        <f t="shared" si="101"/>
        <v>71013</v>
      </c>
      <c r="G52" s="128">
        <f t="shared" si="101"/>
        <v>71023</v>
      </c>
      <c r="H52" s="524">
        <f t="shared" si="101"/>
        <v>142036</v>
      </c>
      <c r="I52" s="130">
        <f>IF(E52=0,0,((H52/E52)-1)*100)</f>
        <v>25.071325420027478</v>
      </c>
      <c r="J52" s="3"/>
      <c r="L52" s="465" t="s">
        <v>33</v>
      </c>
      <c r="M52" s="43">
        <f>+M38+M42+M46+M50</f>
        <v>7929371</v>
      </c>
      <c r="N52" s="467">
        <f t="shared" ref="N52:V52" si="102">+N38+N42+N46+N50</f>
        <v>7748064</v>
      </c>
      <c r="O52" s="471">
        <f t="shared" si="102"/>
        <v>15677435</v>
      </c>
      <c r="P52" s="480">
        <f t="shared" si="102"/>
        <v>2533</v>
      </c>
      <c r="Q52" s="300">
        <f t="shared" si="102"/>
        <v>15679968</v>
      </c>
      <c r="R52" s="43">
        <f t="shared" si="102"/>
        <v>11143683</v>
      </c>
      <c r="S52" s="467">
        <f t="shared" si="102"/>
        <v>11057580</v>
      </c>
      <c r="T52" s="471">
        <f t="shared" si="102"/>
        <v>22201263</v>
      </c>
      <c r="U52" s="480">
        <f t="shared" si="102"/>
        <v>4726</v>
      </c>
      <c r="V52" s="300">
        <f t="shared" si="102"/>
        <v>22205989</v>
      </c>
      <c r="W52" s="46">
        <f>IF(Q52=0,0,((V52/Q52)-1)*100)</f>
        <v>41.620116826769028</v>
      </c>
    </row>
    <row r="53" spans="1:23" ht="14.25" thickTop="1" thickBot="1" x14ac:dyDescent="0.25">
      <c r="B53" s="138" t="s">
        <v>34</v>
      </c>
      <c r="C53" s="102"/>
      <c r="D53" s="102"/>
      <c r="E53" s="102"/>
      <c r="F53" s="102"/>
      <c r="G53" s="102"/>
      <c r="H53" s="102"/>
      <c r="I53" s="102"/>
      <c r="J53" s="3"/>
      <c r="L53" s="53" t="s">
        <v>34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1:23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616" t="s">
        <v>4</v>
      </c>
      <c r="D57" s="617"/>
      <c r="E57" s="618"/>
      <c r="F57" s="616" t="s">
        <v>5</v>
      </c>
      <c r="G57" s="617"/>
      <c r="H57" s="618"/>
      <c r="I57" s="105" t="s">
        <v>6</v>
      </c>
      <c r="J57" s="3"/>
      <c r="L57" s="11"/>
      <c r="M57" s="619" t="s">
        <v>4</v>
      </c>
      <c r="N57" s="620"/>
      <c r="O57" s="620"/>
      <c r="P57" s="620"/>
      <c r="Q57" s="621"/>
      <c r="R57" s="619" t="s">
        <v>5</v>
      </c>
      <c r="S57" s="620"/>
      <c r="T57" s="620"/>
      <c r="U57" s="620"/>
      <c r="V57" s="621"/>
      <c r="W57" s="12" t="s">
        <v>6</v>
      </c>
    </row>
    <row r="58" spans="1:23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1" t="s">
        <v>43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16</v>
      </c>
      <c r="C61" s="120">
        <f t="shared" ref="C61:H67" si="103">+C9+C35</f>
        <v>2476</v>
      </c>
      <c r="D61" s="122">
        <f t="shared" si="103"/>
        <v>2481</v>
      </c>
      <c r="E61" s="294">
        <f t="shared" si="103"/>
        <v>4957</v>
      </c>
      <c r="F61" s="120">
        <f t="shared" si="103"/>
        <v>9070</v>
      </c>
      <c r="G61" s="122">
        <f t="shared" si="103"/>
        <v>9075</v>
      </c>
      <c r="H61" s="294">
        <f t="shared" si="103"/>
        <v>18145</v>
      </c>
      <c r="I61" s="123">
        <f t="shared" ref="I61:I63" si="104">IF(E61=0,0,((H61/E61)-1)*100)</f>
        <v>266.0480129110349</v>
      </c>
      <c r="J61" s="3"/>
      <c r="K61" s="6"/>
      <c r="L61" s="13" t="s">
        <v>16</v>
      </c>
      <c r="M61" s="39">
        <f t="shared" ref="M61:N63" si="105">+M9+M35</f>
        <v>287209</v>
      </c>
      <c r="N61" s="37">
        <f t="shared" si="105"/>
        <v>274729</v>
      </c>
      <c r="O61" s="169">
        <f>SUM(M61:N61)</f>
        <v>561938</v>
      </c>
      <c r="P61" s="38">
        <f>P9+P35</f>
        <v>170</v>
      </c>
      <c r="Q61" s="301">
        <f>+O61+P61</f>
        <v>562108</v>
      </c>
      <c r="R61" s="39">
        <f t="shared" ref="R61:S63" si="106">+R9+R35</f>
        <v>1434248</v>
      </c>
      <c r="S61" s="37">
        <f t="shared" si="106"/>
        <v>1425026</v>
      </c>
      <c r="T61" s="169">
        <f>SUM(R61:S61)</f>
        <v>2859274</v>
      </c>
      <c r="U61" s="38">
        <f>U9+U35</f>
        <v>333</v>
      </c>
      <c r="V61" s="301">
        <f>+T61+U61</f>
        <v>2859607</v>
      </c>
      <c r="W61" s="40">
        <f t="shared" ref="W61:W63" si="107">IF(Q61=0,0,((V61/Q61)-1)*100)</f>
        <v>408.72910543881244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17</v>
      </c>
      <c r="C62" s="120">
        <f t="shared" si="103"/>
        <v>3646</v>
      </c>
      <c r="D62" s="122">
        <f t="shared" si="103"/>
        <v>3626</v>
      </c>
      <c r="E62" s="294">
        <f t="shared" si="103"/>
        <v>7272</v>
      </c>
      <c r="F62" s="120">
        <f t="shared" si="103"/>
        <v>9356</v>
      </c>
      <c r="G62" s="122">
        <f t="shared" si="103"/>
        <v>9357</v>
      </c>
      <c r="H62" s="294">
        <f t="shared" si="103"/>
        <v>18713</v>
      </c>
      <c r="I62" s="123">
        <f t="shared" si="104"/>
        <v>157.32948294829484</v>
      </c>
      <c r="J62" s="3"/>
      <c r="K62" s="6"/>
      <c r="L62" s="13" t="s">
        <v>17</v>
      </c>
      <c r="M62" s="39">
        <f t="shared" si="105"/>
        <v>408926</v>
      </c>
      <c r="N62" s="37">
        <f t="shared" si="105"/>
        <v>394159</v>
      </c>
      <c r="O62" s="299">
        <f t="shared" ref="O62:O63" si="108">SUM(M62:N62)</f>
        <v>803085</v>
      </c>
      <c r="P62" s="38">
        <f>P10+P36</f>
        <v>417</v>
      </c>
      <c r="Q62" s="301">
        <f>+O62+P62</f>
        <v>803502</v>
      </c>
      <c r="R62" s="39">
        <f t="shared" si="106"/>
        <v>1435165</v>
      </c>
      <c r="S62" s="37">
        <f t="shared" si="106"/>
        <v>1421407</v>
      </c>
      <c r="T62" s="299">
        <f t="shared" ref="T62:T63" si="109">SUM(R62:S62)</f>
        <v>2856572</v>
      </c>
      <c r="U62" s="38">
        <f>U10+U36</f>
        <v>901</v>
      </c>
      <c r="V62" s="301">
        <f>+T62+U62</f>
        <v>2857473</v>
      </c>
      <c r="W62" s="40">
        <f t="shared" si="107"/>
        <v>255.62736620444008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18</v>
      </c>
      <c r="C63" s="124">
        <f t="shared" si="103"/>
        <v>5112</v>
      </c>
      <c r="D63" s="125">
        <f t="shared" si="103"/>
        <v>5147</v>
      </c>
      <c r="E63" s="294">
        <f t="shared" si="103"/>
        <v>10259</v>
      </c>
      <c r="F63" s="124">
        <f t="shared" si="103"/>
        <v>10439</v>
      </c>
      <c r="G63" s="125">
        <f t="shared" si="103"/>
        <v>10438</v>
      </c>
      <c r="H63" s="294">
        <f t="shared" si="103"/>
        <v>20877</v>
      </c>
      <c r="I63" s="123">
        <f t="shared" si="104"/>
        <v>103.49936640998148</v>
      </c>
      <c r="J63" s="3"/>
      <c r="K63" s="6"/>
      <c r="L63" s="22" t="s">
        <v>18</v>
      </c>
      <c r="M63" s="39">
        <f t="shared" si="105"/>
        <v>668613</v>
      </c>
      <c r="N63" s="37">
        <f t="shared" si="105"/>
        <v>723028</v>
      </c>
      <c r="O63" s="299">
        <f t="shared" si="108"/>
        <v>1391641</v>
      </c>
      <c r="P63" s="38">
        <f>P11+P37</f>
        <v>0</v>
      </c>
      <c r="Q63" s="301">
        <f>+O63+P63</f>
        <v>1391641</v>
      </c>
      <c r="R63" s="39">
        <f t="shared" si="106"/>
        <v>1618812</v>
      </c>
      <c r="S63" s="37">
        <f t="shared" si="106"/>
        <v>1664769</v>
      </c>
      <c r="T63" s="299">
        <f t="shared" si="109"/>
        <v>3283581</v>
      </c>
      <c r="U63" s="38">
        <f>U11+U37</f>
        <v>859</v>
      </c>
      <c r="V63" s="301">
        <f>+T63+U63</f>
        <v>3284440</v>
      </c>
      <c r="W63" s="40">
        <f t="shared" si="107"/>
        <v>136.0120174671485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19</v>
      </c>
      <c r="C64" s="127">
        <f t="shared" si="103"/>
        <v>11234</v>
      </c>
      <c r="D64" s="129">
        <f t="shared" si="103"/>
        <v>11254</v>
      </c>
      <c r="E64" s="298">
        <f t="shared" si="103"/>
        <v>22488</v>
      </c>
      <c r="F64" s="127">
        <f t="shared" si="103"/>
        <v>28865</v>
      </c>
      <c r="G64" s="129">
        <f t="shared" si="103"/>
        <v>28870</v>
      </c>
      <c r="H64" s="298">
        <f t="shared" si="103"/>
        <v>57735</v>
      </c>
      <c r="I64" s="130">
        <f>IF(E64=0,0,((H64/E64)-1)*100)</f>
        <v>156.7369263607257</v>
      </c>
      <c r="J64" s="3"/>
      <c r="L64" s="41" t="s">
        <v>19</v>
      </c>
      <c r="M64" s="45">
        <f t="shared" ref="M64:Q64" si="110">+M61+M62+M63</f>
        <v>1364748</v>
      </c>
      <c r="N64" s="43">
        <f t="shared" si="110"/>
        <v>1391916</v>
      </c>
      <c r="O64" s="300">
        <f t="shared" si="110"/>
        <v>2756664</v>
      </c>
      <c r="P64" s="43">
        <f t="shared" si="110"/>
        <v>587</v>
      </c>
      <c r="Q64" s="300">
        <f t="shared" si="110"/>
        <v>2757251</v>
      </c>
      <c r="R64" s="45">
        <f t="shared" ref="R64:V64" si="111">+R61+R62+R63</f>
        <v>4488225</v>
      </c>
      <c r="S64" s="43">
        <f t="shared" si="111"/>
        <v>4511202</v>
      </c>
      <c r="T64" s="300">
        <f t="shared" si="111"/>
        <v>8999427</v>
      </c>
      <c r="U64" s="43">
        <f t="shared" si="111"/>
        <v>2093</v>
      </c>
      <c r="V64" s="300">
        <f t="shared" si="111"/>
        <v>9001520</v>
      </c>
      <c r="W64" s="46">
        <f>IF(Q64=0,0,((V64/Q64)-1)*100)</f>
        <v>226.46719504317886</v>
      </c>
    </row>
    <row r="65" spans="1:23" ht="13.5" thickTop="1" x14ac:dyDescent="0.2">
      <c r="A65" s="3" t="str">
        <f t="shared" si="11"/>
        <v xml:space="preserve"> </v>
      </c>
      <c r="B65" s="106" t="s">
        <v>20</v>
      </c>
      <c r="C65" s="120">
        <f t="shared" si="103"/>
        <v>5113</v>
      </c>
      <c r="D65" s="122">
        <f t="shared" si="103"/>
        <v>5148</v>
      </c>
      <c r="E65" s="294">
        <f t="shared" si="103"/>
        <v>10261</v>
      </c>
      <c r="F65" s="120">
        <f t="shared" si="103"/>
        <v>10602</v>
      </c>
      <c r="G65" s="122">
        <f t="shared" si="103"/>
        <v>10509</v>
      </c>
      <c r="H65" s="294">
        <f t="shared" si="103"/>
        <v>21111</v>
      </c>
      <c r="I65" s="123">
        <f t="shared" ref="I65" si="112">IF(E65=0,0,((H65/E65)-1)*100)</f>
        <v>105.74018126888217</v>
      </c>
      <c r="J65" s="3"/>
      <c r="L65" s="13" t="s">
        <v>20</v>
      </c>
      <c r="M65" s="39">
        <f t="shared" ref="M65:N67" si="113">+M13+M39</f>
        <v>653901</v>
      </c>
      <c r="N65" s="37">
        <f t="shared" si="113"/>
        <v>568762</v>
      </c>
      <c r="O65" s="299">
        <f t="shared" ref="O65" si="114">SUM(M65:N65)</f>
        <v>1222663</v>
      </c>
      <c r="P65" s="38">
        <f>P13+P39</f>
        <v>54</v>
      </c>
      <c r="Q65" s="301">
        <f>+O65+P65</f>
        <v>1222717</v>
      </c>
      <c r="R65" s="39">
        <f t="shared" ref="R65:S67" si="115">+R13+R39</f>
        <v>1706489</v>
      </c>
      <c r="S65" s="37">
        <f t="shared" si="115"/>
        <v>1619318</v>
      </c>
      <c r="T65" s="299">
        <f t="shared" ref="T65" si="116">SUM(R65:S65)</f>
        <v>3325807</v>
      </c>
      <c r="U65" s="38">
        <f>U13+U39</f>
        <v>1890</v>
      </c>
      <c r="V65" s="301">
        <f>+T65+U65</f>
        <v>3327697</v>
      </c>
      <c r="W65" s="40">
        <f t="shared" ref="W65" si="117">IF(Q65=0,0,((V65/Q65)-1)*100)</f>
        <v>172.15594450719175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21</v>
      </c>
      <c r="C66" s="120">
        <f t="shared" si="103"/>
        <v>4406</v>
      </c>
      <c r="D66" s="122">
        <f t="shared" si="103"/>
        <v>4409</v>
      </c>
      <c r="E66" s="294">
        <f t="shared" si="103"/>
        <v>8815</v>
      </c>
      <c r="F66" s="120">
        <f t="shared" si="103"/>
        <v>9686</v>
      </c>
      <c r="G66" s="122">
        <f t="shared" si="103"/>
        <v>9686</v>
      </c>
      <c r="H66" s="294">
        <f t="shared" si="103"/>
        <v>19372</v>
      </c>
      <c r="I66" s="123">
        <f>IF(E66=0,0,((H66/E66)-1)*100)</f>
        <v>119.76176971072037</v>
      </c>
      <c r="J66" s="3"/>
      <c r="L66" s="13" t="s">
        <v>21</v>
      </c>
      <c r="M66" s="39">
        <f t="shared" si="113"/>
        <v>566758</v>
      </c>
      <c r="N66" s="37">
        <f t="shared" si="113"/>
        <v>544796</v>
      </c>
      <c r="O66" s="299">
        <f>+O14+O40</f>
        <v>1111554</v>
      </c>
      <c r="P66" s="38">
        <f>+P14+P40</f>
        <v>251</v>
      </c>
      <c r="Q66" s="301">
        <f>+O66+P66</f>
        <v>1111805</v>
      </c>
      <c r="R66" s="39">
        <f t="shared" si="115"/>
        <v>1567769</v>
      </c>
      <c r="S66" s="37">
        <f t="shared" si="115"/>
        <v>1541499</v>
      </c>
      <c r="T66" s="299">
        <f>+T14+T40</f>
        <v>3109268</v>
      </c>
      <c r="U66" s="38">
        <f>+U14+U40</f>
        <v>460</v>
      </c>
      <c r="V66" s="301">
        <f>+T66+U66</f>
        <v>3109728</v>
      </c>
      <c r="W66" s="40">
        <f>IF(Q66=0,0,((V66/Q66)-1)*100)</f>
        <v>179.70084682116018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22</v>
      </c>
      <c r="C67" s="120">
        <f t="shared" si="103"/>
        <v>5035</v>
      </c>
      <c r="D67" s="122">
        <f t="shared" si="103"/>
        <v>5055</v>
      </c>
      <c r="E67" s="294">
        <f t="shared" si="103"/>
        <v>10090</v>
      </c>
      <c r="F67" s="120">
        <f t="shared" si="103"/>
        <v>10907</v>
      </c>
      <c r="G67" s="122">
        <f t="shared" si="103"/>
        <v>10844</v>
      </c>
      <c r="H67" s="294">
        <f t="shared" si="103"/>
        <v>21751</v>
      </c>
      <c r="I67" s="123">
        <f>IF(E67=0,0,((H67/E67)-1)*100)</f>
        <v>115.56987115956395</v>
      </c>
      <c r="J67" s="3"/>
      <c r="L67" s="13" t="s">
        <v>22</v>
      </c>
      <c r="M67" s="39">
        <f t="shared" si="113"/>
        <v>652725</v>
      </c>
      <c r="N67" s="37">
        <f t="shared" si="113"/>
        <v>636775</v>
      </c>
      <c r="O67" s="169">
        <f>+O15+O41</f>
        <v>1289500</v>
      </c>
      <c r="P67" s="38">
        <f>+P15+P41</f>
        <v>258</v>
      </c>
      <c r="Q67" s="172">
        <f>+O67+P67</f>
        <v>1289758</v>
      </c>
      <c r="R67" s="39">
        <f t="shared" si="115"/>
        <v>1781024</v>
      </c>
      <c r="S67" s="37">
        <f t="shared" si="115"/>
        <v>1751547</v>
      </c>
      <c r="T67" s="169">
        <f>+T15+T41</f>
        <v>3532571</v>
      </c>
      <c r="U67" s="38">
        <f>+U15+U41</f>
        <v>510</v>
      </c>
      <c r="V67" s="172">
        <f>+T67+U67</f>
        <v>3533081</v>
      </c>
      <c r="W67" s="40">
        <f>IF(Q67=0,0,((V67/Q67)-1)*100)</f>
        <v>173.93363716294067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23</v>
      </c>
      <c r="C68" s="127">
        <f>+C65+C66+C67</f>
        <v>14554</v>
      </c>
      <c r="D68" s="129">
        <f t="shared" ref="D68" si="118">+D65+D66+D67</f>
        <v>14612</v>
      </c>
      <c r="E68" s="298">
        <f t="shared" ref="E68" si="119">+E65+E66+E67</f>
        <v>29166</v>
      </c>
      <c r="F68" s="127">
        <f t="shared" ref="F68" si="120">+F65+F66+F67</f>
        <v>31195</v>
      </c>
      <c r="G68" s="129">
        <f t="shared" ref="G68" si="121">+G65+G66+G67</f>
        <v>31039</v>
      </c>
      <c r="H68" s="298">
        <f t="shared" ref="H68" si="122">+H65+H66+H67</f>
        <v>62234</v>
      </c>
      <c r="I68" s="130">
        <f>IF(E68=0,0,((H68/E68)-1)*100)</f>
        <v>113.3785915106631</v>
      </c>
      <c r="J68" s="3"/>
      <c r="L68" s="41" t="s">
        <v>23</v>
      </c>
      <c r="M68" s="43">
        <f>+M65+M66+M67</f>
        <v>1873384</v>
      </c>
      <c r="N68" s="467">
        <f t="shared" ref="N68" si="123">+N65+N66+N67</f>
        <v>1750333</v>
      </c>
      <c r="O68" s="471">
        <f t="shared" ref="O68" si="124">+O65+O66+O67</f>
        <v>3623717</v>
      </c>
      <c r="P68" s="480">
        <f t="shared" ref="P68" si="125">+P65+P66+P67</f>
        <v>563</v>
      </c>
      <c r="Q68" s="300">
        <f t="shared" ref="Q68" si="126">+Q65+Q66+Q67</f>
        <v>3624280</v>
      </c>
      <c r="R68" s="43">
        <f t="shared" ref="R68" si="127">+R65+R66+R67</f>
        <v>5055282</v>
      </c>
      <c r="S68" s="467">
        <f t="shared" ref="S68" si="128">+S65+S66+S67</f>
        <v>4912364</v>
      </c>
      <c r="T68" s="471">
        <f t="shared" ref="T68" si="129">+T65+T66+T67</f>
        <v>9967646</v>
      </c>
      <c r="U68" s="480">
        <f t="shared" ref="U68" si="130">+U65+U66+U67</f>
        <v>2860</v>
      </c>
      <c r="V68" s="300">
        <f t="shared" ref="V68" si="131">+V65+V66+V67</f>
        <v>9970506</v>
      </c>
      <c r="W68" s="46">
        <f>IF(Q68=0,0,((V68/Q68)-1)*100)</f>
        <v>175.10308254329138</v>
      </c>
    </row>
    <row r="69" spans="1:23" ht="13.5" thickTop="1" x14ac:dyDescent="0.2">
      <c r="A69" s="3" t="str">
        <f t="shared" ref="A69" si="132">IF(ISERROR(F69/G69)," ",IF(F69/G69&gt;0.5,IF(F69/G69&lt;1.5," ","NOT OK"),"NOT OK"))</f>
        <v xml:space="preserve"> </v>
      </c>
      <c r="B69" s="106" t="s">
        <v>24</v>
      </c>
      <c r="C69" s="120">
        <f t="shared" ref="C69:H71" si="133">+C17+C43</f>
        <v>6053</v>
      </c>
      <c r="D69" s="122">
        <f t="shared" si="133"/>
        <v>6053</v>
      </c>
      <c r="E69" s="294">
        <f t="shared" si="133"/>
        <v>12106</v>
      </c>
      <c r="F69" s="120">
        <f t="shared" si="133"/>
        <v>10689</v>
      </c>
      <c r="G69" s="122">
        <f t="shared" si="133"/>
        <v>10696</v>
      </c>
      <c r="H69" s="294">
        <f t="shared" si="133"/>
        <v>21385</v>
      </c>
      <c r="I69" s="123">
        <f t="shared" ref="I69" si="134">IF(E69=0,0,((H69/E69)-1)*100)</f>
        <v>76.64794316867669</v>
      </c>
      <c r="J69" s="3"/>
      <c r="L69" s="13" t="s">
        <v>24</v>
      </c>
      <c r="M69" s="39">
        <f t="shared" ref="M69:N71" si="135">+M17+M43</f>
        <v>797844</v>
      </c>
      <c r="N69" s="37">
        <f t="shared" si="135"/>
        <v>798947</v>
      </c>
      <c r="O69" s="169">
        <f t="shared" ref="O69" si="136">SUM(M69:N69)</f>
        <v>1596791</v>
      </c>
      <c r="P69" s="38">
        <f>P17+P43</f>
        <v>555</v>
      </c>
      <c r="Q69" s="172">
        <f>+O69+P69</f>
        <v>1597346</v>
      </c>
      <c r="R69" s="39">
        <f t="shared" ref="R69:S71" si="137">+R17+R43</f>
        <v>1744885</v>
      </c>
      <c r="S69" s="37">
        <f t="shared" si="137"/>
        <v>1716163</v>
      </c>
      <c r="T69" s="169">
        <f t="shared" ref="T69" si="138">SUM(R69:S69)</f>
        <v>3461048</v>
      </c>
      <c r="U69" s="38">
        <f>U17+U43</f>
        <v>93</v>
      </c>
      <c r="V69" s="172">
        <f>+T69+U69</f>
        <v>3461141</v>
      </c>
      <c r="W69" s="40">
        <f t="shared" ref="W69" si="139">IF(Q69=0,0,((V69/Q69)-1)*100)</f>
        <v>116.68073166364708</v>
      </c>
    </row>
    <row r="70" spans="1:23" x14ac:dyDescent="0.2">
      <c r="A70" s="3" t="str">
        <f t="shared" ref="A70" si="140">IF(ISERROR(F70/G70)," ",IF(F70/G70&gt;0.5,IF(F70/G70&lt;1.5," ","NOT OK"),"NOT OK"))</f>
        <v xml:space="preserve"> </v>
      </c>
      <c r="B70" s="106" t="s">
        <v>25</v>
      </c>
      <c r="C70" s="120">
        <f t="shared" si="133"/>
        <v>6243</v>
      </c>
      <c r="D70" s="122">
        <f t="shared" si="133"/>
        <v>6243</v>
      </c>
      <c r="E70" s="158">
        <f t="shared" si="133"/>
        <v>12486</v>
      </c>
      <c r="F70" s="120">
        <f t="shared" si="133"/>
        <v>10590</v>
      </c>
      <c r="G70" s="122">
        <f t="shared" si="133"/>
        <v>10586</v>
      </c>
      <c r="H70" s="158">
        <f t="shared" si="133"/>
        <v>21176</v>
      </c>
      <c r="I70" s="123">
        <f>IF(E70=0,0,((H70/E70)-1)*100)</f>
        <v>69.597949703668107</v>
      </c>
      <c r="J70" s="3"/>
      <c r="L70" s="13" t="s">
        <v>25</v>
      </c>
      <c r="M70" s="39">
        <f t="shared" si="135"/>
        <v>934714</v>
      </c>
      <c r="N70" s="37">
        <f t="shared" si="135"/>
        <v>890866</v>
      </c>
      <c r="O70" s="169">
        <f>SUM(M70:N70)</f>
        <v>1825580</v>
      </c>
      <c r="P70" s="38">
        <f>P18+P44</f>
        <v>1224</v>
      </c>
      <c r="Q70" s="172">
        <f>+O70+P70</f>
        <v>1826804</v>
      </c>
      <c r="R70" s="39">
        <f t="shared" si="137"/>
        <v>1662978</v>
      </c>
      <c r="S70" s="37">
        <f t="shared" si="137"/>
        <v>1648169</v>
      </c>
      <c r="T70" s="169">
        <f>SUM(R70:S70)</f>
        <v>3311147</v>
      </c>
      <c r="U70" s="38">
        <f>U18+U44</f>
        <v>1060</v>
      </c>
      <c r="V70" s="172">
        <f>+T70+U70</f>
        <v>3312207</v>
      </c>
      <c r="W70" s="40">
        <f t="shared" ref="W70" si="141">IF(Q70=0,0,((V70/Q70)-1)*100)</f>
        <v>81.311569276178503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26</v>
      </c>
      <c r="C71" s="120">
        <f t="shared" si="133"/>
        <v>6365</v>
      </c>
      <c r="D71" s="122">
        <f t="shared" si="133"/>
        <v>6367</v>
      </c>
      <c r="E71" s="158">
        <f t="shared" si="133"/>
        <v>12732</v>
      </c>
      <c r="F71" s="120">
        <f t="shared" si="133"/>
        <v>10170</v>
      </c>
      <c r="G71" s="122">
        <f t="shared" si="133"/>
        <v>10176</v>
      </c>
      <c r="H71" s="158">
        <f t="shared" si="133"/>
        <v>20346</v>
      </c>
      <c r="I71" s="123">
        <f>IF(E71=0,0,((H71/E71)-1)*100)</f>
        <v>59.802073515551356</v>
      </c>
      <c r="J71" s="3"/>
      <c r="L71" s="13" t="s">
        <v>26</v>
      </c>
      <c r="M71" s="39">
        <f t="shared" si="135"/>
        <v>944771</v>
      </c>
      <c r="N71" s="37">
        <f t="shared" si="135"/>
        <v>926123</v>
      </c>
      <c r="O71" s="169">
        <f>SUM(M71:N71)</f>
        <v>1870894</v>
      </c>
      <c r="P71" s="38">
        <f>P19+P45</f>
        <v>1622</v>
      </c>
      <c r="Q71" s="169">
        <f>+O71+P71</f>
        <v>1872516</v>
      </c>
      <c r="R71" s="39">
        <f t="shared" si="137"/>
        <v>1622085</v>
      </c>
      <c r="S71" s="37">
        <f t="shared" si="137"/>
        <v>1580152</v>
      </c>
      <c r="T71" s="169">
        <f>SUM(R71:S71)</f>
        <v>3202237</v>
      </c>
      <c r="U71" s="38">
        <f>U19+U45</f>
        <v>223</v>
      </c>
      <c r="V71" s="169">
        <f>+T71+U71</f>
        <v>3202460</v>
      </c>
      <c r="W71" s="40">
        <f>IF(Q71=0,0,((V71/Q71)-1)*100)</f>
        <v>71.024439844572768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27</v>
      </c>
      <c r="C72" s="127">
        <f>+C69+C70+C71</f>
        <v>18661</v>
      </c>
      <c r="D72" s="135">
        <f t="shared" ref="D72" si="142">+D69+D70+D71</f>
        <v>18663</v>
      </c>
      <c r="E72" s="160">
        <f t="shared" ref="E72" si="143">+E69+E70+E71</f>
        <v>37324</v>
      </c>
      <c r="F72" s="127">
        <f t="shared" ref="F72" si="144">+F69+F70+F71</f>
        <v>31449</v>
      </c>
      <c r="G72" s="135">
        <f t="shared" ref="G72" si="145">+G69+G70+G71</f>
        <v>31458</v>
      </c>
      <c r="H72" s="160">
        <f t="shared" ref="H72" si="146">+H69+H70+H71</f>
        <v>62907</v>
      </c>
      <c r="I72" s="130">
        <f>IF(E72=0,0,((H72/E72)-1)*100)</f>
        <v>68.543028614296446</v>
      </c>
      <c r="J72" s="9"/>
      <c r="K72" s="10"/>
      <c r="L72" s="47" t="s">
        <v>27</v>
      </c>
      <c r="M72" s="49">
        <f>+M69+M70+M71</f>
        <v>2677329</v>
      </c>
      <c r="N72" s="468">
        <f t="shared" ref="N72" si="147">+N69+N70+N71</f>
        <v>2615936</v>
      </c>
      <c r="O72" s="472">
        <f t="shared" ref="O72" si="148">+O69+O70+O71</f>
        <v>5293265</v>
      </c>
      <c r="P72" s="481">
        <f t="shared" ref="P72" si="149">+P69+P70+P71</f>
        <v>3401</v>
      </c>
      <c r="Q72" s="171">
        <f t="shared" ref="Q72" si="150">+Q69+Q70+Q71</f>
        <v>5296666</v>
      </c>
      <c r="R72" s="49">
        <f t="shared" ref="R72" si="151">+R69+R70+R71</f>
        <v>5029948</v>
      </c>
      <c r="S72" s="468">
        <f t="shared" ref="S72" si="152">+S69+S70+S71</f>
        <v>4944484</v>
      </c>
      <c r="T72" s="472">
        <f t="shared" ref="T72" si="153">+T69+T70+T71</f>
        <v>9974432</v>
      </c>
      <c r="U72" s="481">
        <f t="shared" ref="U72" si="154">+U69+U70+U71</f>
        <v>1376</v>
      </c>
      <c r="V72" s="171">
        <f t="shared" ref="V72" si="155">+V69+V70+V71</f>
        <v>9975808</v>
      </c>
      <c r="W72" s="50">
        <f>IF(Q72=0,0,((V72/Q72)-1)*100)</f>
        <v>88.34126977234358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28</v>
      </c>
      <c r="C73" s="120">
        <f t="shared" ref="C73:H75" si="156">+C21+C47</f>
        <v>7219</v>
      </c>
      <c r="D73" s="122">
        <f t="shared" si="156"/>
        <v>7237</v>
      </c>
      <c r="E73" s="161">
        <f t="shared" si="156"/>
        <v>14456</v>
      </c>
      <c r="F73" s="120">
        <f t="shared" si="156"/>
        <v>10492</v>
      </c>
      <c r="G73" s="122">
        <f t="shared" si="156"/>
        <v>10490</v>
      </c>
      <c r="H73" s="161">
        <f t="shared" si="156"/>
        <v>20982</v>
      </c>
      <c r="I73" s="123">
        <f t="shared" ref="I73" si="157">IF(E73=0,0,((H73/E73)-1)*100)</f>
        <v>45.143884892086341</v>
      </c>
      <c r="J73" s="3"/>
      <c r="L73" s="13" t="s">
        <v>28</v>
      </c>
      <c r="M73" s="39">
        <f t="shared" ref="M73:N75" si="158">+M21+M47</f>
        <v>1122923</v>
      </c>
      <c r="N73" s="37">
        <f t="shared" si="158"/>
        <v>1111951</v>
      </c>
      <c r="O73" s="169">
        <f>SUM(M73:N73)</f>
        <v>2234874</v>
      </c>
      <c r="P73" s="38">
        <f>P21+P47</f>
        <v>1556</v>
      </c>
      <c r="Q73" s="169">
        <f>+O73+P73</f>
        <v>2236430</v>
      </c>
      <c r="R73" s="39">
        <f t="shared" ref="R73:S75" si="159">+R21+R47</f>
        <v>1713794</v>
      </c>
      <c r="S73" s="37">
        <f t="shared" si="159"/>
        <v>1717606</v>
      </c>
      <c r="T73" s="169">
        <f>SUM(R73:S73)</f>
        <v>3431400</v>
      </c>
      <c r="U73" s="38">
        <f>U21+U47</f>
        <v>319</v>
      </c>
      <c r="V73" s="169">
        <f>+T73+U73</f>
        <v>3431719</v>
      </c>
      <c r="W73" s="40">
        <f>IF(Q73=0,0,((V73/Q73)-1)*100)</f>
        <v>53.44629610584726</v>
      </c>
    </row>
    <row r="74" spans="1:23" ht="12.75" customHeight="1" x14ac:dyDescent="0.2">
      <c r="A74" s="3" t="str">
        <f t="shared" ref="A74" si="160">IF(ISERROR(F74/G74)," ",IF(F74/G74&gt;0.5,IF(F74/G74&lt;1.5," ","NOT OK"),"NOT OK"))</f>
        <v xml:space="preserve"> </v>
      </c>
      <c r="B74" s="106" t="s">
        <v>29</v>
      </c>
      <c r="C74" s="120">
        <f t="shared" si="156"/>
        <v>7575</v>
      </c>
      <c r="D74" s="122">
        <f t="shared" si="156"/>
        <v>7563</v>
      </c>
      <c r="E74" s="152">
        <f t="shared" si="156"/>
        <v>15138</v>
      </c>
      <c r="F74" s="120">
        <f t="shared" si="156"/>
        <v>10643</v>
      </c>
      <c r="G74" s="122">
        <f t="shared" si="156"/>
        <v>10645</v>
      </c>
      <c r="H74" s="152">
        <f t="shared" si="156"/>
        <v>21288</v>
      </c>
      <c r="I74" s="123">
        <f>IF(E74=0,0,((H74/E74)-1)*100)</f>
        <v>40.626238604835521</v>
      </c>
      <c r="J74" s="3"/>
      <c r="L74" s="13" t="s">
        <v>29</v>
      </c>
      <c r="M74" s="39">
        <f t="shared" si="158"/>
        <v>1185658</v>
      </c>
      <c r="N74" s="37">
        <f t="shared" si="158"/>
        <v>1136960</v>
      </c>
      <c r="O74" s="169">
        <f>SUM(M74:N74)</f>
        <v>2322618</v>
      </c>
      <c r="P74" s="38">
        <f>P22+P48</f>
        <v>797</v>
      </c>
      <c r="Q74" s="169">
        <f>+O74+P74</f>
        <v>2323415</v>
      </c>
      <c r="R74" s="39">
        <f t="shared" si="159"/>
        <v>1725904</v>
      </c>
      <c r="S74" s="37">
        <f t="shared" si="159"/>
        <v>1667053</v>
      </c>
      <c r="T74" s="169">
        <f t="shared" ref="T74" si="161">SUM(R74:S74)</f>
        <v>3392957</v>
      </c>
      <c r="U74" s="38">
        <f>U22+U48</f>
        <v>177</v>
      </c>
      <c r="V74" s="169">
        <f>+T74+U74</f>
        <v>3393134</v>
      </c>
      <c r="W74" s="40">
        <f t="shared" ref="W74" si="162">IF(Q74=0,0,((V74/Q74)-1)*100)</f>
        <v>46.040806313120996</v>
      </c>
    </row>
    <row r="75" spans="1:23" ht="13.5" thickBot="1" x14ac:dyDescent="0.25">
      <c r="A75" s="3" t="str">
        <f t="shared" ref="A75" si="163">IF(ISERROR(F75/G75)," ",IF(F75/G75&gt;0.5,IF(F75/G75&lt;1.5," ","NOT OK"),"NOT OK"))</f>
        <v xml:space="preserve"> </v>
      </c>
      <c r="B75" s="106" t="s">
        <v>30</v>
      </c>
      <c r="C75" s="120">
        <f t="shared" si="156"/>
        <v>7578</v>
      </c>
      <c r="D75" s="136">
        <f t="shared" si="156"/>
        <v>7577</v>
      </c>
      <c r="E75" s="297">
        <f t="shared" si="156"/>
        <v>15155</v>
      </c>
      <c r="F75" s="120">
        <f t="shared" si="156"/>
        <v>9975</v>
      </c>
      <c r="G75" s="136">
        <f t="shared" si="156"/>
        <v>9964</v>
      </c>
      <c r="H75" s="297">
        <f t="shared" si="156"/>
        <v>19939</v>
      </c>
      <c r="I75" s="137">
        <f t="shared" ref="I75" si="164">IF(E75=0,0,((H75/E75)-1)*100)</f>
        <v>31.56713955790169</v>
      </c>
      <c r="J75" s="3"/>
      <c r="L75" s="13" t="s">
        <v>30</v>
      </c>
      <c r="M75" s="39">
        <f t="shared" si="158"/>
        <v>1121179</v>
      </c>
      <c r="N75" s="37">
        <f t="shared" si="158"/>
        <v>1121916</v>
      </c>
      <c r="O75" s="169">
        <f t="shared" ref="O75" si="165">SUM(M75:N75)</f>
        <v>2243095</v>
      </c>
      <c r="P75" s="38">
        <f>P23+P49</f>
        <v>295</v>
      </c>
      <c r="Q75" s="172">
        <f>+O75+P75</f>
        <v>2243390</v>
      </c>
      <c r="R75" s="39">
        <f t="shared" si="159"/>
        <v>1532961</v>
      </c>
      <c r="S75" s="37">
        <f t="shared" si="159"/>
        <v>1519141</v>
      </c>
      <c r="T75" s="169">
        <f t="shared" ref="T75" si="166">SUM(R75:S75)</f>
        <v>3052102</v>
      </c>
      <c r="U75" s="38">
        <f>U23+U49</f>
        <v>0</v>
      </c>
      <c r="V75" s="172">
        <f>+T75+U75</f>
        <v>3052102</v>
      </c>
      <c r="W75" s="40">
        <f t="shared" ref="W75" si="167">IF(Q75=0,0,((V75/Q75)-1)*100)</f>
        <v>36.048658503425621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519" t="s">
        <v>31</v>
      </c>
      <c r="C76" s="127">
        <f>+C24+C50</f>
        <v>22372</v>
      </c>
      <c r="D76" s="128">
        <f t="shared" ref="D76:H76" si="168">+D24+D50</f>
        <v>22377</v>
      </c>
      <c r="E76" s="153">
        <f t="shared" si="168"/>
        <v>44749</v>
      </c>
      <c r="F76" s="127">
        <f t="shared" si="168"/>
        <v>31110</v>
      </c>
      <c r="G76" s="128">
        <f t="shared" si="168"/>
        <v>31099</v>
      </c>
      <c r="H76" s="153">
        <f t="shared" si="168"/>
        <v>62209</v>
      </c>
      <c r="I76" s="130">
        <f>IF(E76=0,0,((H76/E76)-1)*100)</f>
        <v>39.017631678920203</v>
      </c>
      <c r="J76" s="9"/>
      <c r="K76" s="10"/>
      <c r="L76" s="47" t="s">
        <v>31</v>
      </c>
      <c r="M76" s="49">
        <f>+M73+M74+M75</f>
        <v>3429760</v>
      </c>
      <c r="N76" s="468">
        <f t="shared" ref="N76:V76" si="169">+N73+N74+N75</f>
        <v>3370827</v>
      </c>
      <c r="O76" s="472">
        <f t="shared" si="169"/>
        <v>6800587</v>
      </c>
      <c r="P76" s="481">
        <f t="shared" si="169"/>
        <v>2648</v>
      </c>
      <c r="Q76" s="171">
        <f t="shared" si="169"/>
        <v>6803235</v>
      </c>
      <c r="R76" s="49">
        <f t="shared" si="169"/>
        <v>4972659</v>
      </c>
      <c r="S76" s="468">
        <f t="shared" si="169"/>
        <v>4903800</v>
      </c>
      <c r="T76" s="472">
        <f t="shared" si="169"/>
        <v>9876459</v>
      </c>
      <c r="U76" s="481">
        <f t="shared" si="169"/>
        <v>496</v>
      </c>
      <c r="V76" s="171">
        <f t="shared" si="169"/>
        <v>9876955</v>
      </c>
      <c r="W76" s="50">
        <f>IF(Q76=0,0,((V76/Q76)-1)*100)</f>
        <v>45.180270856438142</v>
      </c>
    </row>
    <row r="77" spans="1:23" ht="15.75" customHeight="1" thickTop="1" thickBot="1" x14ac:dyDescent="0.25">
      <c r="A77" s="9"/>
      <c r="B77" s="520" t="s">
        <v>32</v>
      </c>
      <c r="C77" s="127">
        <f>+C68+C72+C76</f>
        <v>55587</v>
      </c>
      <c r="D77" s="128">
        <f t="shared" ref="D77:H77" si="170">+D68+D72+D76</f>
        <v>55652</v>
      </c>
      <c r="E77" s="153">
        <f t="shared" si="170"/>
        <v>111239</v>
      </c>
      <c r="F77" s="127">
        <f t="shared" si="170"/>
        <v>93754</v>
      </c>
      <c r="G77" s="128">
        <f t="shared" si="170"/>
        <v>93596</v>
      </c>
      <c r="H77" s="153">
        <f t="shared" si="170"/>
        <v>187350</v>
      </c>
      <c r="I77" s="130">
        <f>IF(E77=0,0,((H77/E77)-1)*100)</f>
        <v>68.421147259504295</v>
      </c>
      <c r="J77" s="9"/>
      <c r="K77" s="10"/>
      <c r="L77" s="528" t="s">
        <v>32</v>
      </c>
      <c r="M77" s="506">
        <f>+M68+M72+M76</f>
        <v>7980473</v>
      </c>
      <c r="N77" s="507">
        <f t="shared" ref="N77:V77" si="171">+N68+N72+N76</f>
        <v>7737096</v>
      </c>
      <c r="O77" s="508">
        <f t="shared" si="171"/>
        <v>15717569</v>
      </c>
      <c r="P77" s="509">
        <f t="shared" si="171"/>
        <v>6612</v>
      </c>
      <c r="Q77" s="510">
        <f t="shared" si="171"/>
        <v>15724181</v>
      </c>
      <c r="R77" s="506">
        <f t="shared" si="171"/>
        <v>15057889</v>
      </c>
      <c r="S77" s="507">
        <f t="shared" si="171"/>
        <v>14760648</v>
      </c>
      <c r="T77" s="508">
        <f t="shared" si="171"/>
        <v>29818537</v>
      </c>
      <c r="U77" s="509">
        <f t="shared" si="171"/>
        <v>4732</v>
      </c>
      <c r="V77" s="510">
        <f t="shared" si="171"/>
        <v>29823269</v>
      </c>
      <c r="W77" s="50">
        <f>IF(Q77=0,0,((V77/Q77)-1)*100)</f>
        <v>89.665007035978533</v>
      </c>
    </row>
    <row r="78" spans="1:23" ht="14.25" thickTop="1" thickBot="1" x14ac:dyDescent="0.25">
      <c r="A78" s="3" t="str">
        <f t="shared" ref="A78" si="172">IF(ISERROR(F78/G78)," ",IF(F78/G78&gt;0.5,IF(F78/G78&lt;1.5," ","NOT OK"),"NOT OK"))</f>
        <v xml:space="preserve"> </v>
      </c>
      <c r="B78" s="521" t="s">
        <v>33</v>
      </c>
      <c r="C78" s="127">
        <f>+C64+C68+C72+C76</f>
        <v>66821</v>
      </c>
      <c r="D78" s="128">
        <f t="shared" ref="D78:H78" si="173">+D64+D68+D72+D76</f>
        <v>66906</v>
      </c>
      <c r="E78" s="524">
        <f t="shared" si="173"/>
        <v>133727</v>
      </c>
      <c r="F78" s="127">
        <f t="shared" si="173"/>
        <v>122619</v>
      </c>
      <c r="G78" s="128">
        <f t="shared" si="173"/>
        <v>122466</v>
      </c>
      <c r="H78" s="524">
        <f t="shared" si="173"/>
        <v>245085</v>
      </c>
      <c r="I78" s="130">
        <f>IF(E78=0,0,((H78/E78)-1)*100)</f>
        <v>83.272637537670022</v>
      </c>
      <c r="J78" s="3"/>
      <c r="L78" s="465" t="s">
        <v>33</v>
      </c>
      <c r="M78" s="43">
        <f>+M64+M68+M72+M76</f>
        <v>9345221</v>
      </c>
      <c r="N78" s="467">
        <f t="shared" ref="N78:V78" si="174">+N64+N68+N72+N76</f>
        <v>9129012</v>
      </c>
      <c r="O78" s="471">
        <f t="shared" si="174"/>
        <v>18474233</v>
      </c>
      <c r="P78" s="480">
        <f t="shared" si="174"/>
        <v>7199</v>
      </c>
      <c r="Q78" s="300">
        <f t="shared" si="174"/>
        <v>18481432</v>
      </c>
      <c r="R78" s="43">
        <f t="shared" si="174"/>
        <v>19546114</v>
      </c>
      <c r="S78" s="467">
        <f t="shared" si="174"/>
        <v>19271850</v>
      </c>
      <c r="T78" s="471">
        <f t="shared" si="174"/>
        <v>38817964</v>
      </c>
      <c r="U78" s="480">
        <f t="shared" si="174"/>
        <v>6825</v>
      </c>
      <c r="V78" s="300">
        <f t="shared" si="174"/>
        <v>38824789</v>
      </c>
      <c r="W78" s="46">
        <f>IF(Q78=0,0,((V78/Q78)-1)*100)</f>
        <v>110.07457106137663</v>
      </c>
    </row>
    <row r="79" spans="1:23" ht="14.25" thickTop="1" thickBot="1" x14ac:dyDescent="0.25">
      <c r="B79" s="138" t="s">
        <v>34</v>
      </c>
      <c r="C79" s="102"/>
      <c r="D79" s="102"/>
      <c r="E79" s="102"/>
      <c r="F79" s="102"/>
      <c r="G79" s="102"/>
      <c r="H79" s="102"/>
      <c r="I79" s="102"/>
      <c r="J79" s="102"/>
      <c r="L79" s="53" t="s">
        <v>34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2:23" ht="13.5" thickBot="1" x14ac:dyDescent="0.25"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46</v>
      </c>
    </row>
    <row r="83" spans="12:23" ht="14.25" customHeight="1" thickTop="1" thickBot="1" x14ac:dyDescent="0.25">
      <c r="L83" s="57"/>
      <c r="M83" s="628" t="s">
        <v>4</v>
      </c>
      <c r="N83" s="629"/>
      <c r="O83" s="629"/>
      <c r="P83" s="629"/>
      <c r="Q83" s="630"/>
      <c r="R83" s="628" t="s">
        <v>5</v>
      </c>
      <c r="S83" s="629"/>
      <c r="T83" s="629"/>
      <c r="U83" s="629"/>
      <c r="V83" s="630"/>
      <c r="W83" s="317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314"/>
      <c r="R84" s="60"/>
      <c r="S84" s="54"/>
      <c r="T84" s="61"/>
      <c r="U84" s="62"/>
      <c r="V84" s="314"/>
      <c r="W84" s="315" t="s">
        <v>8</v>
      </c>
    </row>
    <row r="85" spans="12:23" ht="13.5" thickBot="1" x14ac:dyDescent="0.25">
      <c r="L85" s="64"/>
      <c r="M85" s="65" t="s">
        <v>47</v>
      </c>
      <c r="N85" s="66" t="s">
        <v>48</v>
      </c>
      <c r="O85" s="67" t="s">
        <v>49</v>
      </c>
      <c r="P85" s="68" t="s">
        <v>15</v>
      </c>
      <c r="Q85" s="313" t="s">
        <v>11</v>
      </c>
      <c r="R85" s="65" t="s">
        <v>47</v>
      </c>
      <c r="S85" s="66" t="s">
        <v>48</v>
      </c>
      <c r="T85" s="67" t="s">
        <v>49</v>
      </c>
      <c r="U85" s="68" t="s">
        <v>15</v>
      </c>
      <c r="V85" s="313" t="s">
        <v>11</v>
      </c>
      <c r="W85" s="316"/>
    </row>
    <row r="86" spans="12:23" ht="4.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ht="12.75" customHeight="1" x14ac:dyDescent="0.2">
      <c r="L87" s="59" t="s">
        <v>16</v>
      </c>
      <c r="M87" s="75">
        <f>+Lcc_BKK!M87+Lcc_DMK!M87</f>
        <v>1120</v>
      </c>
      <c r="N87" s="76">
        <f>+Lcc_BKK!N87+Lcc_DMK!N87</f>
        <v>1225</v>
      </c>
      <c r="O87" s="184">
        <f>SUM(M87:N87)</f>
        <v>2345</v>
      </c>
      <c r="P87" s="77">
        <f>Lcc_BKK!P87+Lcc_DMK!P87</f>
        <v>0</v>
      </c>
      <c r="Q87" s="182">
        <f>O87+P87</f>
        <v>2345</v>
      </c>
      <c r="R87" s="75">
        <f>+Lcc_BKK!R87+Lcc_DMK!R87</f>
        <v>1886</v>
      </c>
      <c r="S87" s="76">
        <f>+Lcc_BKK!S87+Lcc_DMK!S87</f>
        <v>2102</v>
      </c>
      <c r="T87" s="184">
        <f>SUM(R87:S87)</f>
        <v>3988</v>
      </c>
      <c r="U87" s="77">
        <f>Lcc_BKK!U87+Lcc_DMK!U87</f>
        <v>0</v>
      </c>
      <c r="V87" s="182">
        <f>T87+U87</f>
        <v>3988</v>
      </c>
      <c r="W87" s="78">
        <f>IF(Q87=0,0,((V87/Q87)-1)*100)</f>
        <v>70.063965884861418</v>
      </c>
    </row>
    <row r="88" spans="12:23" ht="12.75" customHeight="1" x14ac:dyDescent="0.2">
      <c r="L88" s="59" t="s">
        <v>17</v>
      </c>
      <c r="M88" s="75">
        <f>+Lcc_BKK!M88+Lcc_DMK!M88</f>
        <v>1978</v>
      </c>
      <c r="N88" s="76">
        <f>+Lcc_BKK!N88+Lcc_DMK!N88</f>
        <v>1666</v>
      </c>
      <c r="O88" s="184">
        <f t="shared" ref="O88:O89" si="175">SUM(M88:N88)</f>
        <v>3644</v>
      </c>
      <c r="P88" s="77">
        <f>Lcc_BKK!P88+Lcc_DMK!P88</f>
        <v>0</v>
      </c>
      <c r="Q88" s="182">
        <f>O88+P88</f>
        <v>3644</v>
      </c>
      <c r="R88" s="75">
        <f>+Lcc_BKK!R88+Lcc_DMK!R88</f>
        <v>1652</v>
      </c>
      <c r="S88" s="76">
        <f>+Lcc_BKK!S88+Lcc_DMK!S88</f>
        <v>2411</v>
      </c>
      <c r="T88" s="184">
        <f t="shared" ref="T88:T89" si="176">SUM(R88:S88)</f>
        <v>4063</v>
      </c>
      <c r="U88" s="77">
        <f>Lcc_BKK!U88+Lcc_DMK!U88</f>
        <v>0</v>
      </c>
      <c r="V88" s="182">
        <f>T88+U88</f>
        <v>4063</v>
      </c>
      <c r="W88" s="78">
        <f>IF(Q88=0,0,((V88/Q88)-1)*100)</f>
        <v>11.498353457738752</v>
      </c>
    </row>
    <row r="89" spans="12:23" ht="12.75" customHeight="1" thickBot="1" x14ac:dyDescent="0.25">
      <c r="L89" s="64" t="s">
        <v>18</v>
      </c>
      <c r="M89" s="75">
        <f>+Lcc_BKK!M89+Lcc_DMK!M89</f>
        <v>1997</v>
      </c>
      <c r="N89" s="76">
        <f>+Lcc_BKK!N89+Lcc_DMK!N89</f>
        <v>2125</v>
      </c>
      <c r="O89" s="184">
        <f t="shared" si="175"/>
        <v>4122</v>
      </c>
      <c r="P89" s="77">
        <f>Lcc_BKK!P89+Lcc_DMK!P89</f>
        <v>0</v>
      </c>
      <c r="Q89" s="182">
        <f>O89+P89</f>
        <v>4122</v>
      </c>
      <c r="R89" s="75">
        <f>+Lcc_BKK!R89+Lcc_DMK!R89</f>
        <v>1854</v>
      </c>
      <c r="S89" s="76">
        <f>+Lcc_BKK!S89+Lcc_DMK!S89</f>
        <v>2365</v>
      </c>
      <c r="T89" s="184">
        <f t="shared" si="176"/>
        <v>4219</v>
      </c>
      <c r="U89" s="77">
        <f>Lcc_BKK!U89+Lcc_DMK!U89</f>
        <v>0</v>
      </c>
      <c r="V89" s="182">
        <f>T89+U89</f>
        <v>4219</v>
      </c>
      <c r="W89" s="78">
        <f>IF(Q89=0,0,((V89/Q89)-1)*100)</f>
        <v>2.3532265890344517</v>
      </c>
    </row>
    <row r="90" spans="12:23" ht="12.75" customHeight="1" thickTop="1" thickBot="1" x14ac:dyDescent="0.25">
      <c r="L90" s="79" t="s">
        <v>19</v>
      </c>
      <c r="M90" s="80">
        <f t="shared" ref="M90:Q90" si="177">+M87+M88+M89</f>
        <v>5095</v>
      </c>
      <c r="N90" s="81">
        <f t="shared" si="177"/>
        <v>5016</v>
      </c>
      <c r="O90" s="175">
        <f t="shared" si="177"/>
        <v>10111</v>
      </c>
      <c r="P90" s="80">
        <f t="shared" si="177"/>
        <v>0</v>
      </c>
      <c r="Q90" s="175">
        <f t="shared" si="177"/>
        <v>10111</v>
      </c>
      <c r="R90" s="80">
        <f t="shared" ref="R90:V90" si="178">+R87+R88+R89</f>
        <v>5392</v>
      </c>
      <c r="S90" s="81">
        <f t="shared" si="178"/>
        <v>6878</v>
      </c>
      <c r="T90" s="175">
        <f t="shared" si="178"/>
        <v>12270</v>
      </c>
      <c r="U90" s="80">
        <f t="shared" si="178"/>
        <v>0</v>
      </c>
      <c r="V90" s="175">
        <f t="shared" si="178"/>
        <v>12270</v>
      </c>
      <c r="W90" s="82">
        <f t="shared" ref="W90" si="179">IF(Q90=0,0,((V90/Q90)-1)*100)</f>
        <v>21.352981900900005</v>
      </c>
    </row>
    <row r="91" spans="12:23" ht="12.75" customHeight="1" thickTop="1" x14ac:dyDescent="0.2">
      <c r="L91" s="59" t="s">
        <v>20</v>
      </c>
      <c r="M91" s="75">
        <f>+Lcc_BKK!M91+Lcc_DMK!M91</f>
        <v>1771</v>
      </c>
      <c r="N91" s="76">
        <f>+Lcc_BKK!N91+Lcc_DMK!N91</f>
        <v>1535</v>
      </c>
      <c r="O91" s="182">
        <f>M91+N91</f>
        <v>3306</v>
      </c>
      <c r="P91" s="77">
        <f>Lcc_BKK!P91+Lcc_DMK!P91</f>
        <v>0</v>
      </c>
      <c r="Q91" s="182">
        <f>O91+P91</f>
        <v>3306</v>
      </c>
      <c r="R91" s="75">
        <f>+Lcc_BKK!R91+Lcc_DMK!R91</f>
        <v>1522</v>
      </c>
      <c r="S91" s="76">
        <f>+Lcc_BKK!S91+Lcc_DMK!S91</f>
        <v>2210</v>
      </c>
      <c r="T91" s="182">
        <f>R91+S91</f>
        <v>3732</v>
      </c>
      <c r="U91" s="77">
        <f>Lcc_BKK!U91+Lcc_DMK!U91</f>
        <v>0</v>
      </c>
      <c r="V91" s="182">
        <f>T91+U91</f>
        <v>3732</v>
      </c>
      <c r="W91" s="78">
        <f t="shared" ref="W91" si="180">IF(Q91=0,0,((V91/Q91)-1)*100)</f>
        <v>12.885662431941913</v>
      </c>
    </row>
    <row r="92" spans="12:23" ht="12.75" customHeight="1" x14ac:dyDescent="0.2">
      <c r="L92" s="59" t="s">
        <v>21</v>
      </c>
      <c r="M92" s="75">
        <f>+Lcc_BKK!M92+Lcc_DMK!M92</f>
        <v>970</v>
      </c>
      <c r="N92" s="76">
        <f>+Lcc_BKK!N92+Lcc_DMK!N92</f>
        <v>945</v>
      </c>
      <c r="O92" s="182">
        <f>M92+N92</f>
        <v>1915</v>
      </c>
      <c r="P92" s="77">
        <f>Lcc_BKK!P92+Lcc_DMK!P92</f>
        <v>0</v>
      </c>
      <c r="Q92" s="182">
        <f>O92+P92</f>
        <v>1915</v>
      </c>
      <c r="R92" s="75">
        <f>+Lcc_BKK!R92+Lcc_DMK!R92</f>
        <v>1531</v>
      </c>
      <c r="S92" s="76">
        <f>+Lcc_BKK!S92+Lcc_DMK!S92</f>
        <v>2470</v>
      </c>
      <c r="T92" s="182">
        <f>R92+S92</f>
        <v>4001</v>
      </c>
      <c r="U92" s="77">
        <f>Lcc_BKK!U92+Lcc_DMK!U92</f>
        <v>0</v>
      </c>
      <c r="V92" s="182">
        <f>T92+U92</f>
        <v>4001</v>
      </c>
      <c r="W92" s="78">
        <f>IF(Q92=0,0,((V92/Q92)-1)*100)</f>
        <v>108.92950391644906</v>
      </c>
    </row>
    <row r="93" spans="12:23" ht="12.75" customHeight="1" thickBot="1" x14ac:dyDescent="0.25">
      <c r="L93" s="59" t="s">
        <v>22</v>
      </c>
      <c r="M93" s="75">
        <f>+Lcc_BKK!M93+Lcc_DMK!M93</f>
        <v>1364</v>
      </c>
      <c r="N93" s="76">
        <f>+Lcc_BKK!N93+Lcc_DMK!N93</f>
        <v>1343</v>
      </c>
      <c r="O93" s="182">
        <f t="shared" ref="O93" si="181">M93+N93</f>
        <v>2707</v>
      </c>
      <c r="P93" s="77">
        <f>Lcc_BKK!P93+Lcc_DMK!P93</f>
        <v>0</v>
      </c>
      <c r="Q93" s="182">
        <f>O93+P93</f>
        <v>2707</v>
      </c>
      <c r="R93" s="75">
        <f>+Lcc_BKK!R93+Lcc_DMK!R93</f>
        <v>1635</v>
      </c>
      <c r="S93" s="76">
        <f>+Lcc_BKK!S93+Lcc_DMK!S93</f>
        <v>2927</v>
      </c>
      <c r="T93" s="182">
        <f t="shared" ref="T93" si="182">R93+S93</f>
        <v>4562</v>
      </c>
      <c r="U93" s="77">
        <f>Lcc_BKK!U93+Lcc_DMK!U93</f>
        <v>0</v>
      </c>
      <c r="V93" s="182">
        <f>T93+U93</f>
        <v>4562</v>
      </c>
      <c r="W93" s="78">
        <f>IF(Q93=0,0,((V93/Q93)-1)*100)</f>
        <v>68.526043590690804</v>
      </c>
    </row>
    <row r="94" spans="12:23" ht="12.75" customHeight="1" thickTop="1" thickBot="1" x14ac:dyDescent="0.25">
      <c r="L94" s="79" t="s">
        <v>23</v>
      </c>
      <c r="M94" s="80">
        <f>+M91+M92+M93</f>
        <v>4105</v>
      </c>
      <c r="N94" s="81">
        <f t="shared" ref="N94:V94" si="183">+N91+N92+N93</f>
        <v>3823</v>
      </c>
      <c r="O94" s="175">
        <f t="shared" si="183"/>
        <v>7928</v>
      </c>
      <c r="P94" s="80">
        <f t="shared" si="183"/>
        <v>0</v>
      </c>
      <c r="Q94" s="175">
        <f t="shared" si="183"/>
        <v>7928</v>
      </c>
      <c r="R94" s="80">
        <f t="shared" si="183"/>
        <v>4688</v>
      </c>
      <c r="S94" s="81">
        <f t="shared" si="183"/>
        <v>7607</v>
      </c>
      <c r="T94" s="175">
        <f t="shared" si="183"/>
        <v>12295</v>
      </c>
      <c r="U94" s="80">
        <f t="shared" si="183"/>
        <v>0</v>
      </c>
      <c r="V94" s="175">
        <f t="shared" si="183"/>
        <v>12295</v>
      </c>
      <c r="W94" s="82">
        <f t="shared" ref="W94" si="184">IF(Q94=0,0,((V94/Q94)-1)*100)</f>
        <v>55.083249243188703</v>
      </c>
    </row>
    <row r="95" spans="12:23" ht="12.75" customHeight="1" thickTop="1" x14ac:dyDescent="0.2">
      <c r="L95" s="59" t="s">
        <v>24</v>
      </c>
      <c r="M95" s="75">
        <f>+Lcc_BKK!M95+Lcc_DMK!M95</f>
        <v>811</v>
      </c>
      <c r="N95" s="76">
        <f>+Lcc_BKK!N95+Lcc_DMK!N95</f>
        <v>1166</v>
      </c>
      <c r="O95" s="182">
        <f>SUM(M95:N95)</f>
        <v>1977</v>
      </c>
      <c r="P95" s="77">
        <f>Lcc_BKK!P95+Lcc_DMK!P95</f>
        <v>0</v>
      </c>
      <c r="Q95" s="182">
        <f>O95+P95</f>
        <v>1977</v>
      </c>
      <c r="R95" s="75">
        <f>+Lcc_BKK!R95+Lcc_DMK!R95</f>
        <v>1621</v>
      </c>
      <c r="S95" s="76">
        <f>+Lcc_BKK!S95+Lcc_DMK!S95</f>
        <v>3382</v>
      </c>
      <c r="T95" s="182">
        <f>SUM(R95:S95)</f>
        <v>5003</v>
      </c>
      <c r="U95" s="77">
        <f>Lcc_BKK!U95+Lcc_DMK!U95</f>
        <v>0</v>
      </c>
      <c r="V95" s="182">
        <f>T95+U95</f>
        <v>5003</v>
      </c>
      <c r="W95" s="78">
        <f>IF(Q95=0,0,((V95/Q95)-1)*100)</f>
        <v>153.06019221041981</v>
      </c>
    </row>
    <row r="96" spans="12:23" ht="12.75" customHeight="1" x14ac:dyDescent="0.2">
      <c r="L96" s="59" t="s">
        <v>25</v>
      </c>
      <c r="M96" s="75">
        <f>+Lcc_BKK!M96+Lcc_DMK!M96</f>
        <v>882</v>
      </c>
      <c r="N96" s="76">
        <f>+Lcc_BKK!N96+Lcc_DMK!N96</f>
        <v>1279</v>
      </c>
      <c r="O96" s="182">
        <f>SUM(M96:N96)</f>
        <v>2161</v>
      </c>
      <c r="P96" s="77">
        <v>0</v>
      </c>
      <c r="Q96" s="182">
        <f>O96+P96</f>
        <v>2161</v>
      </c>
      <c r="R96" s="75">
        <f>+Lcc_BKK!R96+Lcc_DMK!R96</f>
        <v>1577</v>
      </c>
      <c r="S96" s="76">
        <f>+Lcc_BKK!S96+Lcc_DMK!S96</f>
        <v>3850</v>
      </c>
      <c r="T96" s="182">
        <f>SUM(R96:S96)</f>
        <v>5427</v>
      </c>
      <c r="U96" s="77">
        <v>0</v>
      </c>
      <c r="V96" s="182">
        <f>T96+U96</f>
        <v>5427</v>
      </c>
      <c r="W96" s="78">
        <f t="shared" ref="W96" si="185">IF(Q96=0,0,((V96/Q96)-1)*100)</f>
        <v>151.13373438223044</v>
      </c>
    </row>
    <row r="97" spans="1:23" ht="12.75" customHeight="1" thickBot="1" x14ac:dyDescent="0.25">
      <c r="L97" s="59" t="s">
        <v>26</v>
      </c>
      <c r="M97" s="75">
        <f>+Lcc_BKK!M97+Lcc_DMK!M97</f>
        <v>1117</v>
      </c>
      <c r="N97" s="76">
        <f>+Lcc_BKK!N97+Lcc_DMK!N97</f>
        <v>1556</v>
      </c>
      <c r="O97" s="184">
        <f>SUM(M97:N97)</f>
        <v>2673</v>
      </c>
      <c r="P97" s="83">
        <f>Lcc_BKK!P97+Lcc_DMK!P97</f>
        <v>0</v>
      </c>
      <c r="Q97" s="184">
        <f>O97+P97</f>
        <v>2673</v>
      </c>
      <c r="R97" s="75">
        <f>+Lcc_BKK!R97+Lcc_DMK!R97</f>
        <v>1489</v>
      </c>
      <c r="S97" s="76">
        <f>+Lcc_BKK!S97+Lcc_DMK!S97</f>
        <v>3087</v>
      </c>
      <c r="T97" s="184">
        <f>SUM(R97:S97)</f>
        <v>4576</v>
      </c>
      <c r="U97" s="83">
        <f>Lcc_BKK!U97+Lcc_DMK!U97</f>
        <v>0</v>
      </c>
      <c r="V97" s="184">
        <f>T97+U97</f>
        <v>4576</v>
      </c>
      <c r="W97" s="78">
        <f>IF(Q97=0,0,((V97/Q97)-1)*100)</f>
        <v>71.193415637860085</v>
      </c>
    </row>
    <row r="98" spans="1:23" ht="12.75" customHeight="1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2810</v>
      </c>
      <c r="N98" s="85">
        <f t="shared" ref="N98:V98" si="186">+N95+N96+N97</f>
        <v>4001</v>
      </c>
      <c r="O98" s="185">
        <f t="shared" si="186"/>
        <v>6811</v>
      </c>
      <c r="P98" s="86">
        <f t="shared" si="186"/>
        <v>0</v>
      </c>
      <c r="Q98" s="185">
        <f t="shared" si="186"/>
        <v>6811</v>
      </c>
      <c r="R98" s="85">
        <f t="shared" si="186"/>
        <v>4687</v>
      </c>
      <c r="S98" s="85">
        <f t="shared" si="186"/>
        <v>10319</v>
      </c>
      <c r="T98" s="185">
        <f t="shared" si="186"/>
        <v>15006</v>
      </c>
      <c r="U98" s="86">
        <f t="shared" si="186"/>
        <v>0</v>
      </c>
      <c r="V98" s="185">
        <f t="shared" si="186"/>
        <v>15006</v>
      </c>
      <c r="W98" s="87">
        <f>IF(Q98=0,0,((V98/Q98)-1)*100)</f>
        <v>120.32007047423288</v>
      </c>
    </row>
    <row r="99" spans="1:23" ht="12.75" customHeight="1" thickTop="1" x14ac:dyDescent="0.2">
      <c r="L99" s="59" t="s">
        <v>28</v>
      </c>
      <c r="M99" s="75">
        <f>+Lcc_BKK!M99+Lcc_DMK!M99</f>
        <v>1279</v>
      </c>
      <c r="N99" s="76">
        <f>+Lcc_BKK!N99+Lcc_DMK!N99</f>
        <v>1768</v>
      </c>
      <c r="O99" s="184">
        <f>SUM(M99:N99)</f>
        <v>3047</v>
      </c>
      <c r="P99" s="88">
        <f>Lcc_BKK!P99+Lcc_DMK!P99</f>
        <v>0</v>
      </c>
      <c r="Q99" s="184">
        <f>O99+P99</f>
        <v>3047</v>
      </c>
      <c r="R99" s="75">
        <f>+Lcc_BKK!R99+Lcc_DMK!R99</f>
        <v>1874</v>
      </c>
      <c r="S99" s="76">
        <f>+Lcc_BKK!S99+Lcc_DMK!S99</f>
        <v>2760</v>
      </c>
      <c r="T99" s="184">
        <f>SUM(R99:S99)</f>
        <v>4634</v>
      </c>
      <c r="U99" s="88">
        <f>Lcc_BKK!U99+Lcc_DMK!U99</f>
        <v>0</v>
      </c>
      <c r="V99" s="184">
        <f>T99+U99</f>
        <v>4634</v>
      </c>
      <c r="W99" s="78">
        <f>IF(Q99=0,0,((V99/Q99)-1)*100)</f>
        <v>52.084017065966528</v>
      </c>
    </row>
    <row r="100" spans="1:23" ht="12.75" customHeight="1" x14ac:dyDescent="0.2">
      <c r="L100" s="59" t="s">
        <v>29</v>
      </c>
      <c r="M100" s="75">
        <f>+Lcc_BKK!M100+Lcc_DMK!M100</f>
        <v>1598</v>
      </c>
      <c r="N100" s="76">
        <f>+Lcc_BKK!N100+Lcc_DMK!N100</f>
        <v>1747</v>
      </c>
      <c r="O100" s="184">
        <f>SUM(M100:N100)</f>
        <v>3345</v>
      </c>
      <c r="P100" s="77">
        <f>Lcc_BKK!P100+Lcc_DMK!P100</f>
        <v>0</v>
      </c>
      <c r="Q100" s="184">
        <f>O100+P100</f>
        <v>3345</v>
      </c>
      <c r="R100" s="75">
        <f>+Lcc_BKK!R100+Lcc_DMK!R100</f>
        <v>1872</v>
      </c>
      <c r="S100" s="76">
        <f>+Lcc_BKK!S100+Lcc_DMK!S100</f>
        <v>3189</v>
      </c>
      <c r="T100" s="184">
        <f>SUM(R100:S100)</f>
        <v>5061</v>
      </c>
      <c r="U100" s="77">
        <f>Lcc_BKK!U100+Lcc_DMK!U100</f>
        <v>0</v>
      </c>
      <c r="V100" s="184">
        <f>T100+U100</f>
        <v>5061</v>
      </c>
      <c r="W100" s="78">
        <f t="shared" ref="W100" si="187">IF(Q100=0,0,((V100/Q100)-1)*100)</f>
        <v>51.300448430493283</v>
      </c>
    </row>
    <row r="101" spans="1:23" ht="12.75" customHeight="1" thickBot="1" x14ac:dyDescent="0.25">
      <c r="L101" s="59" t="s">
        <v>30</v>
      </c>
      <c r="M101" s="75">
        <f>+Lcc_BKK!M101+Lcc_DMK!M101</f>
        <v>1691</v>
      </c>
      <c r="N101" s="76">
        <f>+Lcc_BKK!N101+Lcc_DMK!N101</f>
        <v>1980</v>
      </c>
      <c r="O101" s="184">
        <f>SUM(M101:N101)</f>
        <v>3671</v>
      </c>
      <c r="P101" s="77">
        <f>Lcc_BKK!P101+Lcc_DMK!P101</f>
        <v>0</v>
      </c>
      <c r="Q101" s="184">
        <f>O101+P101</f>
        <v>3671</v>
      </c>
      <c r="R101" s="75">
        <f>+Lcc_BKK!R101+Lcc_DMK!R101</f>
        <v>2697</v>
      </c>
      <c r="S101" s="76">
        <f>+Lcc_BKK!S101+Lcc_DMK!S101</f>
        <v>3868</v>
      </c>
      <c r="T101" s="184">
        <f>SUM(R101:S101)</f>
        <v>6565</v>
      </c>
      <c r="U101" s="77">
        <f>Lcc_BKK!U101+Lcc_DMK!U101</f>
        <v>0</v>
      </c>
      <c r="V101" s="184">
        <f>T101+U101</f>
        <v>6565</v>
      </c>
      <c r="W101" s="78">
        <f>IF(Q101=0,0,((V101/Q101)-1)*100)</f>
        <v>78.834105148460921</v>
      </c>
    </row>
    <row r="102" spans="1:23" ht="12.75" customHeight="1" thickTop="1" thickBot="1" x14ac:dyDescent="0.25">
      <c r="A102" s="3" t="str">
        <f>IF(ISERROR(F102/G102)," ",IF(F102/G102&gt;0.5,IF(F102/G102&lt;1.5," ","NOT OK"),"NOT OK"))</f>
        <v xml:space="preserve"> </v>
      </c>
      <c r="L102" s="497" t="s">
        <v>31</v>
      </c>
      <c r="M102" s="545">
        <f>+M99+M100+M101</f>
        <v>4568</v>
      </c>
      <c r="N102" s="542">
        <f t="shared" ref="N102:V102" si="188">+N99+N100+N101</f>
        <v>5495</v>
      </c>
      <c r="O102" s="207">
        <f t="shared" si="188"/>
        <v>10063</v>
      </c>
      <c r="P102" s="529">
        <f t="shared" si="188"/>
        <v>0</v>
      </c>
      <c r="Q102" s="207">
        <f t="shared" si="188"/>
        <v>10063</v>
      </c>
      <c r="R102" s="545">
        <f t="shared" si="188"/>
        <v>6443</v>
      </c>
      <c r="S102" s="542">
        <f t="shared" si="188"/>
        <v>9817</v>
      </c>
      <c r="T102" s="207">
        <f t="shared" si="188"/>
        <v>16260</v>
      </c>
      <c r="U102" s="529">
        <f t="shared" si="188"/>
        <v>0</v>
      </c>
      <c r="V102" s="207">
        <f t="shared" si="188"/>
        <v>16260</v>
      </c>
      <c r="W102" s="530">
        <f>IF(Q102=0,0,((V102/Q102)-1)*100)</f>
        <v>61.582033190897349</v>
      </c>
    </row>
    <row r="103" spans="1:23" ht="12.75" customHeight="1" thickTop="1" thickBot="1" x14ac:dyDescent="0.25">
      <c r="L103" s="518" t="s">
        <v>32</v>
      </c>
      <c r="M103" s="546">
        <f>+M94+M98+M102</f>
        <v>11483</v>
      </c>
      <c r="N103" s="543">
        <f t="shared" ref="N103:V103" si="189">+N94+N98+N102</f>
        <v>13319</v>
      </c>
      <c r="O103" s="532">
        <f t="shared" si="189"/>
        <v>24802</v>
      </c>
      <c r="P103" s="531">
        <f t="shared" si="189"/>
        <v>0</v>
      </c>
      <c r="Q103" s="532">
        <f t="shared" si="189"/>
        <v>24802</v>
      </c>
      <c r="R103" s="546">
        <f t="shared" si="189"/>
        <v>15818</v>
      </c>
      <c r="S103" s="543">
        <f t="shared" si="189"/>
        <v>27743</v>
      </c>
      <c r="T103" s="532">
        <f t="shared" si="189"/>
        <v>43561</v>
      </c>
      <c r="U103" s="531">
        <f t="shared" si="189"/>
        <v>0</v>
      </c>
      <c r="V103" s="532">
        <f t="shared" si="189"/>
        <v>43561</v>
      </c>
      <c r="W103" s="533">
        <f t="shared" ref="W103:W104" si="190">IF(Q103=0,0,((V103/Q103)-1)*100)</f>
        <v>75.635029433110219</v>
      </c>
    </row>
    <row r="104" spans="1:23" ht="12.75" customHeight="1" thickTop="1" thickBot="1" x14ac:dyDescent="0.25">
      <c r="L104" s="496" t="s">
        <v>33</v>
      </c>
      <c r="M104" s="80">
        <f>+M90+M94+M98+M102</f>
        <v>16578</v>
      </c>
      <c r="N104" s="544">
        <f t="shared" ref="N104:V104" si="191">+N90+N94+N98+N102</f>
        <v>18335</v>
      </c>
      <c r="O104" s="535">
        <f t="shared" si="191"/>
        <v>34913</v>
      </c>
      <c r="P104" s="534">
        <f t="shared" si="191"/>
        <v>0</v>
      </c>
      <c r="Q104" s="535">
        <f t="shared" si="191"/>
        <v>34913</v>
      </c>
      <c r="R104" s="80">
        <f t="shared" si="191"/>
        <v>21210</v>
      </c>
      <c r="S104" s="544">
        <f t="shared" si="191"/>
        <v>34621</v>
      </c>
      <c r="T104" s="535">
        <f t="shared" si="191"/>
        <v>55831</v>
      </c>
      <c r="U104" s="534">
        <f t="shared" si="191"/>
        <v>0</v>
      </c>
      <c r="V104" s="535">
        <f t="shared" si="191"/>
        <v>55831</v>
      </c>
      <c r="W104" s="82">
        <f t="shared" si="190"/>
        <v>59.914644974651267</v>
      </c>
    </row>
    <row r="105" spans="1:23" ht="14.25" thickTop="1" thickBot="1" x14ac:dyDescent="0.25">
      <c r="L105" s="89" t="s">
        <v>34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:23" ht="13.5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46</v>
      </c>
    </row>
    <row r="109" spans="1:23" ht="14.25" customHeight="1" thickTop="1" thickBot="1" x14ac:dyDescent="0.25">
      <c r="L109" s="57"/>
      <c r="M109" s="628" t="s">
        <v>4</v>
      </c>
      <c r="N109" s="629"/>
      <c r="O109" s="629"/>
      <c r="P109" s="629"/>
      <c r="Q109" s="630"/>
      <c r="R109" s="628" t="s">
        <v>5</v>
      </c>
      <c r="S109" s="629"/>
      <c r="T109" s="629"/>
      <c r="U109" s="629"/>
      <c r="V109" s="630"/>
      <c r="W109" s="317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314"/>
      <c r="R110" s="60"/>
      <c r="S110" s="54"/>
      <c r="T110" s="61"/>
      <c r="U110" s="62"/>
      <c r="V110" s="314"/>
      <c r="W110" s="315" t="s">
        <v>8</v>
      </c>
    </row>
    <row r="111" spans="1:23" ht="13.5" thickBot="1" x14ac:dyDescent="0.25">
      <c r="L111" s="64"/>
      <c r="M111" s="65" t="s">
        <v>47</v>
      </c>
      <c r="N111" s="66" t="s">
        <v>48</v>
      </c>
      <c r="O111" s="67" t="s">
        <v>49</v>
      </c>
      <c r="P111" s="68" t="s">
        <v>15</v>
      </c>
      <c r="Q111" s="313" t="s">
        <v>11</v>
      </c>
      <c r="R111" s="65" t="s">
        <v>47</v>
      </c>
      <c r="S111" s="66" t="s">
        <v>48</v>
      </c>
      <c r="T111" s="67" t="s">
        <v>49</v>
      </c>
      <c r="U111" s="68" t="s">
        <v>15</v>
      </c>
      <c r="V111" s="313" t="s">
        <v>11</v>
      </c>
      <c r="W111" s="316"/>
    </row>
    <row r="112" spans="1:23" ht="4.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f>+Lcc_BKK!M113+Lcc_DMK!M113</f>
        <v>237</v>
      </c>
      <c r="N113" s="76">
        <f>+Lcc_BKK!N113+Lcc_DMK!N113</f>
        <v>190</v>
      </c>
      <c r="O113" s="184">
        <f>SUM(M113:N113)</f>
        <v>427</v>
      </c>
      <c r="P113" s="77">
        <f>+Lcc_BKK!P113+Lcc_DMK!P113</f>
        <v>0</v>
      </c>
      <c r="Q113" s="182">
        <f>O113+P113</f>
        <v>427</v>
      </c>
      <c r="R113" s="75">
        <f>+Lcc_BKK!R113+Lcc_DMK!R113</f>
        <v>378</v>
      </c>
      <c r="S113" s="76">
        <f>+Lcc_BKK!S113+Lcc_DMK!S113</f>
        <v>361</v>
      </c>
      <c r="T113" s="184">
        <f>SUM(R113:S113)</f>
        <v>739</v>
      </c>
      <c r="U113" s="77">
        <f>+Lcc_BKK!U113+Lcc_DMK!U113</f>
        <v>0</v>
      </c>
      <c r="V113" s="182">
        <f>T113+U113</f>
        <v>739</v>
      </c>
      <c r="W113" s="78">
        <f>IF(Q113=0,0,((V113/Q113)-1)*100)</f>
        <v>73.067915690866499</v>
      </c>
    </row>
    <row r="114" spans="1:23" x14ac:dyDescent="0.2">
      <c r="L114" s="59" t="s">
        <v>17</v>
      </c>
      <c r="M114" s="75">
        <f>+Lcc_BKK!M114+Lcc_DMK!M114</f>
        <v>290</v>
      </c>
      <c r="N114" s="76">
        <f>+Lcc_BKK!N114+Lcc_DMK!N114</f>
        <v>241</v>
      </c>
      <c r="O114" s="184">
        <f t="shared" ref="O114:O115" si="192">SUM(M114:N114)</f>
        <v>531</v>
      </c>
      <c r="P114" s="77">
        <f>+Lcc_BKK!P114+Lcc_DMK!P114</f>
        <v>0</v>
      </c>
      <c r="Q114" s="182">
        <f>O114+P114</f>
        <v>531</v>
      </c>
      <c r="R114" s="75">
        <f>+Lcc_BKK!R114+Lcc_DMK!R114</f>
        <v>418</v>
      </c>
      <c r="S114" s="76">
        <f>+Lcc_BKK!S114+Lcc_DMK!S114</f>
        <v>431</v>
      </c>
      <c r="T114" s="184">
        <f t="shared" ref="T114:T115" si="193">SUM(R114:S114)</f>
        <v>849</v>
      </c>
      <c r="U114" s="77">
        <f>+Lcc_BKK!U114+Lcc_DMK!U114</f>
        <v>0</v>
      </c>
      <c r="V114" s="182">
        <f>T114+U114</f>
        <v>849</v>
      </c>
      <c r="W114" s="78">
        <f>IF(Q114=0,0,((V114/Q114)-1)*100)</f>
        <v>59.887005649717516</v>
      </c>
    </row>
    <row r="115" spans="1:23" ht="13.5" thickBot="1" x14ac:dyDescent="0.25">
      <c r="L115" s="64" t="s">
        <v>18</v>
      </c>
      <c r="M115" s="75">
        <f>+Lcc_BKK!M115+Lcc_DMK!M115</f>
        <v>450</v>
      </c>
      <c r="N115" s="76">
        <f>+Lcc_BKK!N115+Lcc_DMK!N115</f>
        <v>396</v>
      </c>
      <c r="O115" s="184">
        <f t="shared" si="192"/>
        <v>846</v>
      </c>
      <c r="P115" s="77">
        <f>+Lcc_BKK!P115+Lcc_DMK!P115</f>
        <v>0</v>
      </c>
      <c r="Q115" s="182">
        <f>O115+P115</f>
        <v>846</v>
      </c>
      <c r="R115" s="75">
        <f>+Lcc_BKK!R115+Lcc_DMK!R115</f>
        <v>413</v>
      </c>
      <c r="S115" s="76">
        <f>+Lcc_BKK!S115+Lcc_DMK!S115</f>
        <v>508</v>
      </c>
      <c r="T115" s="184">
        <f t="shared" si="193"/>
        <v>921</v>
      </c>
      <c r="U115" s="77">
        <f>+Lcc_BKK!U115+Lcc_DMK!U115</f>
        <v>0</v>
      </c>
      <c r="V115" s="182">
        <f>T115+U115</f>
        <v>921</v>
      </c>
      <c r="W115" s="78">
        <f>IF(Q115=0,0,((V115/Q115)-1)*100)</f>
        <v>8.8652482269503619</v>
      </c>
    </row>
    <row r="116" spans="1:23" ht="14.25" thickTop="1" thickBot="1" x14ac:dyDescent="0.25">
      <c r="L116" s="79" t="s">
        <v>19</v>
      </c>
      <c r="M116" s="80">
        <f t="shared" ref="M116:Q116" si="194">+M113+M114+M115</f>
        <v>977</v>
      </c>
      <c r="N116" s="81">
        <f t="shared" si="194"/>
        <v>827</v>
      </c>
      <c r="O116" s="175">
        <f t="shared" si="194"/>
        <v>1804</v>
      </c>
      <c r="P116" s="80">
        <f t="shared" si="194"/>
        <v>0</v>
      </c>
      <c r="Q116" s="175">
        <f t="shared" si="194"/>
        <v>1804</v>
      </c>
      <c r="R116" s="80">
        <f t="shared" ref="R116:V116" si="195">+R113+R114+R115</f>
        <v>1209</v>
      </c>
      <c r="S116" s="81">
        <f t="shared" si="195"/>
        <v>1300</v>
      </c>
      <c r="T116" s="175">
        <f t="shared" si="195"/>
        <v>2509</v>
      </c>
      <c r="U116" s="80">
        <f t="shared" si="195"/>
        <v>0</v>
      </c>
      <c r="V116" s="175">
        <f t="shared" si="195"/>
        <v>2509</v>
      </c>
      <c r="W116" s="82">
        <f t="shared" ref="W116" si="196">IF(Q116=0,0,((V116/Q116)-1)*100)</f>
        <v>39.079822616407988</v>
      </c>
    </row>
    <row r="117" spans="1:23" ht="13.5" thickTop="1" x14ac:dyDescent="0.2">
      <c r="L117" s="59" t="s">
        <v>20</v>
      </c>
      <c r="M117" s="75">
        <f>+Lcc_BKK!M117+Lcc_DMK!M117</f>
        <v>478</v>
      </c>
      <c r="N117" s="76">
        <f>+Lcc_BKK!N117+Lcc_DMK!N117</f>
        <v>413</v>
      </c>
      <c r="O117" s="182">
        <f>M117+N117</f>
        <v>891</v>
      </c>
      <c r="P117" s="77">
        <f>+Lcc_BKK!P117+Lcc_DMK!P117</f>
        <v>0</v>
      </c>
      <c r="Q117" s="182">
        <f>O117+P117</f>
        <v>891</v>
      </c>
      <c r="R117" s="75">
        <f>+Lcc_BKK!R117+Lcc_DMK!R117</f>
        <v>442</v>
      </c>
      <c r="S117" s="76">
        <f>+Lcc_BKK!S117+Lcc_DMK!S117</f>
        <v>460</v>
      </c>
      <c r="T117" s="182">
        <f>R117+S117</f>
        <v>902</v>
      </c>
      <c r="U117" s="77">
        <f>+Lcc_BKK!U117+Lcc_DMK!U117</f>
        <v>0</v>
      </c>
      <c r="V117" s="182">
        <f>T117+U117</f>
        <v>902</v>
      </c>
      <c r="W117" s="78">
        <f t="shared" ref="W117" si="197">IF(Q117=0,0,((V117/Q117)-1)*100)</f>
        <v>1.2345679012345734</v>
      </c>
    </row>
    <row r="118" spans="1:23" x14ac:dyDescent="0.2">
      <c r="L118" s="59" t="s">
        <v>21</v>
      </c>
      <c r="M118" s="75">
        <f>+Lcc_BKK!M118+Lcc_DMK!M118</f>
        <v>500</v>
      </c>
      <c r="N118" s="76">
        <f>+Lcc_BKK!N118+Lcc_DMK!N118</f>
        <v>421</v>
      </c>
      <c r="O118" s="182">
        <f>M118+N118</f>
        <v>921</v>
      </c>
      <c r="P118" s="77">
        <f>+Lcc_BKK!P118+Lcc_DMK!P118</f>
        <v>0</v>
      </c>
      <c r="Q118" s="182">
        <f>O118+P118</f>
        <v>921</v>
      </c>
      <c r="R118" s="75">
        <f>+Lcc_BKK!R118+Lcc_DMK!R118</f>
        <v>465</v>
      </c>
      <c r="S118" s="76">
        <f>+Lcc_BKK!S118+Lcc_DMK!S118</f>
        <v>432</v>
      </c>
      <c r="T118" s="182">
        <f>R118+S118</f>
        <v>897</v>
      </c>
      <c r="U118" s="77">
        <f>+Lcc_BKK!U118+Lcc_DMK!U118</f>
        <v>0</v>
      </c>
      <c r="V118" s="182">
        <f>T118+U118</f>
        <v>897</v>
      </c>
      <c r="W118" s="78">
        <f>IF(Q118=0,0,((V118/Q118)-1)*100)</f>
        <v>-2.6058631921824116</v>
      </c>
    </row>
    <row r="119" spans="1:23" ht="13.5" thickBot="1" x14ac:dyDescent="0.25">
      <c r="L119" s="59" t="s">
        <v>22</v>
      </c>
      <c r="M119" s="75">
        <f>+Lcc_BKK!M119+Lcc_DMK!M119</f>
        <v>483</v>
      </c>
      <c r="N119" s="76">
        <f>+Lcc_BKK!N119+Lcc_DMK!N119</f>
        <v>393</v>
      </c>
      <c r="O119" s="182">
        <f>M119+N119</f>
        <v>876</v>
      </c>
      <c r="P119" s="77">
        <f>+Lcc_BKK!P119+Lcc_DMK!P119</f>
        <v>0</v>
      </c>
      <c r="Q119" s="182">
        <f>O119+P119</f>
        <v>876</v>
      </c>
      <c r="R119" s="75">
        <f>+Lcc_BKK!R119+Lcc_DMK!R119</f>
        <v>458</v>
      </c>
      <c r="S119" s="76">
        <f>+Lcc_BKK!S119+Lcc_DMK!S119</f>
        <v>515</v>
      </c>
      <c r="T119" s="182">
        <f>R119+S119</f>
        <v>973</v>
      </c>
      <c r="U119" s="77">
        <f>+Lcc_BKK!U119+Lcc_DMK!U119</f>
        <v>0</v>
      </c>
      <c r="V119" s="182">
        <f>T119+U119</f>
        <v>973</v>
      </c>
      <c r="W119" s="78">
        <f>IF(Q119=0,0,((V119/Q119)-1)*100)</f>
        <v>11.073059360730596</v>
      </c>
    </row>
    <row r="120" spans="1:23" ht="12.75" customHeight="1" thickTop="1" thickBot="1" x14ac:dyDescent="0.25">
      <c r="L120" s="79" t="s">
        <v>23</v>
      </c>
      <c r="M120" s="80">
        <f>+M117+M118+M119</f>
        <v>1461</v>
      </c>
      <c r="N120" s="81">
        <f t="shared" ref="N120" si="198">+N117+N118+N119</f>
        <v>1227</v>
      </c>
      <c r="O120" s="175">
        <f t="shared" ref="O120" si="199">+O117+O118+O119</f>
        <v>2688</v>
      </c>
      <c r="P120" s="80">
        <f t="shared" ref="P120" si="200">+P117+P118+P119</f>
        <v>0</v>
      </c>
      <c r="Q120" s="175">
        <f t="shared" ref="Q120" si="201">+Q117+Q118+Q119</f>
        <v>2688</v>
      </c>
      <c r="R120" s="80">
        <f t="shared" ref="R120" si="202">+R117+R118+R119</f>
        <v>1365</v>
      </c>
      <c r="S120" s="81">
        <f t="shared" ref="S120" si="203">+S117+S118+S119</f>
        <v>1407</v>
      </c>
      <c r="T120" s="175">
        <f t="shared" ref="T120" si="204">+T117+T118+T119</f>
        <v>2772</v>
      </c>
      <c r="U120" s="80">
        <f t="shared" ref="U120" si="205">+U117+U118+U119</f>
        <v>0</v>
      </c>
      <c r="V120" s="175">
        <f t="shared" ref="V120" si="206">+V117+V118+V119</f>
        <v>2772</v>
      </c>
      <c r="W120" s="82">
        <f t="shared" ref="W120" si="207">IF(Q120=0,0,((V120/Q120)-1)*100)</f>
        <v>3.125</v>
      </c>
    </row>
    <row r="121" spans="1:23" ht="13.5" thickTop="1" x14ac:dyDescent="0.2">
      <c r="L121" s="59" t="s">
        <v>24</v>
      </c>
      <c r="M121" s="75">
        <f>+Lcc_BKK!M121+Lcc_DMK!M121</f>
        <v>354</v>
      </c>
      <c r="N121" s="76">
        <f>+Lcc_BKK!N121+Lcc_DMK!N121</f>
        <v>346</v>
      </c>
      <c r="O121" s="182">
        <f>SUM(M121:N121)</f>
        <v>700</v>
      </c>
      <c r="P121" s="77">
        <f>+Lcc_BKK!P121+Lcc_DMK!P121</f>
        <v>0</v>
      </c>
      <c r="Q121" s="182">
        <f>O121+P121</f>
        <v>700</v>
      </c>
      <c r="R121" s="75">
        <f>+Lcc_BKK!R121+Lcc_DMK!R121</f>
        <v>436</v>
      </c>
      <c r="S121" s="76">
        <f>+Lcc_BKK!S121+Lcc_DMK!S121</f>
        <v>388</v>
      </c>
      <c r="T121" s="182">
        <f>SUM(R121:S121)</f>
        <v>824</v>
      </c>
      <c r="U121" s="77">
        <f>+Lcc_BKK!U121+Lcc_DMK!U121</f>
        <v>0</v>
      </c>
      <c r="V121" s="182">
        <f>T121+U121</f>
        <v>824</v>
      </c>
      <c r="W121" s="78">
        <f>IF(Q121=0,0,((V121/Q121)-1)*100)</f>
        <v>17.714285714285705</v>
      </c>
    </row>
    <row r="122" spans="1:23" x14ac:dyDescent="0.2">
      <c r="L122" s="59" t="s">
        <v>25</v>
      </c>
      <c r="M122" s="75">
        <f>+Lcc_BKK!M122+Lcc_DMK!M122</f>
        <v>338</v>
      </c>
      <c r="N122" s="76">
        <f>+Lcc_BKK!N122+Lcc_DMK!N122</f>
        <v>353</v>
      </c>
      <c r="O122" s="182">
        <f>SUM(M122:N122)</f>
        <v>691</v>
      </c>
      <c r="P122" s="77">
        <f>+Lcc_BKK!P122+Lcc_DMK!P122</f>
        <v>0</v>
      </c>
      <c r="Q122" s="182">
        <f>O122+P122</f>
        <v>691</v>
      </c>
      <c r="R122" s="75">
        <f>+Lcc_BKK!R122+Lcc_DMK!R122</f>
        <v>435</v>
      </c>
      <c r="S122" s="76">
        <f>+Lcc_BKK!S122+Lcc_DMK!S122</f>
        <v>315</v>
      </c>
      <c r="T122" s="182">
        <f>SUM(R122:S122)</f>
        <v>750</v>
      </c>
      <c r="U122" s="77">
        <f>+Lcc_BKK!U122+Lcc_DMK!U122</f>
        <v>0</v>
      </c>
      <c r="V122" s="182">
        <f>T122+U122</f>
        <v>750</v>
      </c>
      <c r="W122" s="78">
        <f t="shared" ref="W122" si="208">IF(Q122=0,0,((V122/Q122)-1)*100)</f>
        <v>8.5383502170766956</v>
      </c>
    </row>
    <row r="123" spans="1:23" ht="13.5" thickBot="1" x14ac:dyDescent="0.25">
      <c r="L123" s="59" t="s">
        <v>26</v>
      </c>
      <c r="M123" s="75">
        <f>+Lcc_BKK!M123+Lcc_DMK!M123</f>
        <v>340</v>
      </c>
      <c r="N123" s="76">
        <f>+Lcc_BKK!N123+Lcc_DMK!N123</f>
        <v>318</v>
      </c>
      <c r="O123" s="184">
        <f>SUM(M123:N123)</f>
        <v>658</v>
      </c>
      <c r="P123" s="83">
        <f>+Lcc_BKK!P123+Lcc_DMK!P123</f>
        <v>0</v>
      </c>
      <c r="Q123" s="184">
        <f>O123+P123</f>
        <v>658</v>
      </c>
      <c r="R123" s="75">
        <f>+Lcc_BKK!R123+Lcc_DMK!R123</f>
        <v>331</v>
      </c>
      <c r="S123" s="76">
        <f>+Lcc_BKK!S123+Lcc_DMK!S123</f>
        <v>210</v>
      </c>
      <c r="T123" s="184">
        <f>SUM(R123:S123)</f>
        <v>541</v>
      </c>
      <c r="U123" s="83">
        <f>+Lcc_BKK!U123+Lcc_DMK!U123</f>
        <v>0</v>
      </c>
      <c r="V123" s="184">
        <f>T123+U123</f>
        <v>541</v>
      </c>
      <c r="W123" s="78">
        <f>IF(Q123=0,0,((V123/Q123)-1)*100)</f>
        <v>-17.781155015197569</v>
      </c>
    </row>
    <row r="124" spans="1:23" ht="12.75" customHeight="1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1032</v>
      </c>
      <c r="N124" s="85">
        <f t="shared" ref="N124" si="209">+N121+N122+N123</f>
        <v>1017</v>
      </c>
      <c r="O124" s="185">
        <f t="shared" ref="O124" si="210">+O121+O122+O123</f>
        <v>2049</v>
      </c>
      <c r="P124" s="86">
        <f t="shared" ref="P124" si="211">+P121+P122+P123</f>
        <v>0</v>
      </c>
      <c r="Q124" s="185">
        <f t="shared" ref="Q124" si="212">+Q121+Q122+Q123</f>
        <v>2049</v>
      </c>
      <c r="R124" s="85">
        <f t="shared" ref="R124" si="213">+R121+R122+R123</f>
        <v>1202</v>
      </c>
      <c r="S124" s="85">
        <f t="shared" ref="S124" si="214">+S121+S122+S123</f>
        <v>913</v>
      </c>
      <c r="T124" s="185">
        <f t="shared" ref="T124" si="215">+T121+T122+T123</f>
        <v>2115</v>
      </c>
      <c r="U124" s="86">
        <f t="shared" ref="U124" si="216">+U121+U122+U123</f>
        <v>0</v>
      </c>
      <c r="V124" s="185">
        <f t="shared" ref="V124" si="217">+V121+V122+V123</f>
        <v>2115</v>
      </c>
      <c r="W124" s="87">
        <f>IF(Q124=0,0,((V124/Q124)-1)*100)</f>
        <v>3.2210834553440648</v>
      </c>
    </row>
    <row r="125" spans="1:23" ht="13.5" thickTop="1" x14ac:dyDescent="0.2">
      <c r="A125" s="323"/>
      <c r="K125" s="323"/>
      <c r="L125" s="59" t="s">
        <v>28</v>
      </c>
      <c r="M125" s="75">
        <f>+Lcc_BKK!M125+Lcc_DMK!M125</f>
        <v>372</v>
      </c>
      <c r="N125" s="76">
        <f>+Lcc_BKK!N125+Lcc_DMK!N125</f>
        <v>343</v>
      </c>
      <c r="O125" s="184">
        <f>SUM(M125:N125)</f>
        <v>715</v>
      </c>
      <c r="P125" s="88">
        <f>+Lcc_BKK!P125+Lcc_DMK!P125</f>
        <v>0</v>
      </c>
      <c r="Q125" s="184">
        <f>O125+P125</f>
        <v>715</v>
      </c>
      <c r="R125" s="75">
        <f>+Lcc_BKK!R125+Lcc_DMK!R125</f>
        <v>317</v>
      </c>
      <c r="S125" s="76">
        <f>+Lcc_BKK!S125+Lcc_DMK!S125</f>
        <v>224</v>
      </c>
      <c r="T125" s="184">
        <f>SUM(R125:S125)</f>
        <v>541</v>
      </c>
      <c r="U125" s="88">
        <f>+Lcc_BKK!U125+Lcc_DMK!U125</f>
        <v>1</v>
      </c>
      <c r="V125" s="184">
        <f>T125+U125</f>
        <v>542</v>
      </c>
      <c r="W125" s="78">
        <f>IF(Q125=0,0,((V125/Q125)-1)*100)</f>
        <v>-24.195804195804193</v>
      </c>
    </row>
    <row r="126" spans="1:23" x14ac:dyDescent="0.2">
      <c r="A126" s="323"/>
      <c r="K126" s="323"/>
      <c r="L126" s="59" t="s">
        <v>29</v>
      </c>
      <c r="M126" s="75">
        <f>+Lcc_BKK!M126+Lcc_DMK!M126</f>
        <v>383</v>
      </c>
      <c r="N126" s="76">
        <f>+Lcc_BKK!N126+Lcc_DMK!N126</f>
        <v>360</v>
      </c>
      <c r="O126" s="184">
        <f>SUM(M126:N126)</f>
        <v>743</v>
      </c>
      <c r="P126" s="77">
        <f>+Lcc_BKK!P126+Lcc_DMK!P126</f>
        <v>0</v>
      </c>
      <c r="Q126" s="184">
        <f>O126+P126</f>
        <v>743</v>
      </c>
      <c r="R126" s="75">
        <f>+Lcc_BKK!R126+Lcc_DMK!R126</f>
        <v>309</v>
      </c>
      <c r="S126" s="76">
        <f>+Lcc_BKK!S126+Lcc_DMK!S126</f>
        <v>243</v>
      </c>
      <c r="T126" s="184">
        <f>SUM(R126:S126)</f>
        <v>552</v>
      </c>
      <c r="U126" s="77">
        <f>+Lcc_BKK!U126+Lcc_DMK!U126</f>
        <v>0</v>
      </c>
      <c r="V126" s="184">
        <f>T126+U126</f>
        <v>552</v>
      </c>
      <c r="W126" s="78">
        <f t="shared" ref="W126" si="218">IF(Q126=0,0,((V126/Q126)-1)*100)</f>
        <v>-25.706594885598921</v>
      </c>
    </row>
    <row r="127" spans="1:23" ht="13.5" thickBot="1" x14ac:dyDescent="0.25">
      <c r="A127" s="323"/>
      <c r="K127" s="323"/>
      <c r="L127" s="59" t="s">
        <v>30</v>
      </c>
      <c r="M127" s="75">
        <f>+Lcc_BKK!M127+Lcc_DMK!M127</f>
        <v>386</v>
      </c>
      <c r="N127" s="76">
        <f>+Lcc_BKK!N127+Lcc_DMK!N127</f>
        <v>334</v>
      </c>
      <c r="O127" s="184">
        <f>SUM(M127:N127)</f>
        <v>720</v>
      </c>
      <c r="P127" s="77">
        <f>+Lcc_BKK!P127+Lcc_DMK!P127</f>
        <v>0</v>
      </c>
      <c r="Q127" s="184">
        <f>O127+P127</f>
        <v>720</v>
      </c>
      <c r="R127" s="75">
        <f>+Lcc_BKK!R127+Lcc_DMK!R127</f>
        <v>300</v>
      </c>
      <c r="S127" s="76">
        <f>+Lcc_BKK!S127+Lcc_DMK!S127</f>
        <v>230</v>
      </c>
      <c r="T127" s="184">
        <f>SUM(R127:S127)</f>
        <v>530</v>
      </c>
      <c r="U127" s="77">
        <f>+Lcc_BKK!U127+Lcc_DMK!U127</f>
        <v>0</v>
      </c>
      <c r="V127" s="184">
        <f>T127+U127</f>
        <v>530</v>
      </c>
      <c r="W127" s="78">
        <f>IF(Q127=0,0,((V127/Q127)-1)*100)</f>
        <v>-26.388888888888886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31</v>
      </c>
      <c r="M128" s="85">
        <f>+M125+M126+M127</f>
        <v>1141</v>
      </c>
      <c r="N128" s="85">
        <f t="shared" ref="N128:V128" si="219">+N125+N126+N127</f>
        <v>1037</v>
      </c>
      <c r="O128" s="185">
        <f t="shared" si="219"/>
        <v>2178</v>
      </c>
      <c r="P128" s="86">
        <f t="shared" si="219"/>
        <v>0</v>
      </c>
      <c r="Q128" s="185">
        <f t="shared" si="219"/>
        <v>2178</v>
      </c>
      <c r="R128" s="85">
        <f t="shared" si="219"/>
        <v>926</v>
      </c>
      <c r="S128" s="85">
        <f t="shared" si="219"/>
        <v>697</v>
      </c>
      <c r="T128" s="185">
        <f t="shared" si="219"/>
        <v>1623</v>
      </c>
      <c r="U128" s="86">
        <f t="shared" si="219"/>
        <v>1</v>
      </c>
      <c r="V128" s="185">
        <f t="shared" si="219"/>
        <v>1624</v>
      </c>
      <c r="W128" s="87">
        <f>IF(Q128=0,0,((V128/Q128)-1)*100)</f>
        <v>-25.436179981634531</v>
      </c>
    </row>
    <row r="129" spans="12:23" ht="14.25" thickTop="1" thickBot="1" x14ac:dyDescent="0.25">
      <c r="L129" s="518" t="s">
        <v>32</v>
      </c>
      <c r="M129" s="546">
        <f>+M120+M124+M128</f>
        <v>3634</v>
      </c>
      <c r="N129" s="543">
        <f t="shared" ref="N129:V129" si="220">+N120+N124+N128</f>
        <v>3281</v>
      </c>
      <c r="O129" s="532">
        <f t="shared" si="220"/>
        <v>6915</v>
      </c>
      <c r="P129" s="531">
        <f t="shared" si="220"/>
        <v>0</v>
      </c>
      <c r="Q129" s="532">
        <f t="shared" si="220"/>
        <v>6915</v>
      </c>
      <c r="R129" s="546">
        <f t="shared" si="220"/>
        <v>3493</v>
      </c>
      <c r="S129" s="543">
        <f t="shared" si="220"/>
        <v>3017</v>
      </c>
      <c r="T129" s="532">
        <f t="shared" si="220"/>
        <v>6510</v>
      </c>
      <c r="U129" s="531">
        <f t="shared" si="220"/>
        <v>1</v>
      </c>
      <c r="V129" s="532">
        <f t="shared" si="220"/>
        <v>6511</v>
      </c>
      <c r="W129" s="533">
        <f t="shared" ref="W129:W130" si="221">IF(Q129=0,0,((V129/Q129)-1)*100)</f>
        <v>-5.8423716558206777</v>
      </c>
    </row>
    <row r="130" spans="12:23" ht="14.25" thickTop="1" thickBot="1" x14ac:dyDescent="0.25">
      <c r="L130" s="79" t="s">
        <v>33</v>
      </c>
      <c r="M130" s="80">
        <f>+M116+M120+M124+M128</f>
        <v>4611</v>
      </c>
      <c r="N130" s="81">
        <f t="shared" ref="N130:V130" si="222">+N116+N120+N124+N128</f>
        <v>4108</v>
      </c>
      <c r="O130" s="175">
        <f t="shared" si="222"/>
        <v>8719</v>
      </c>
      <c r="P130" s="80">
        <f t="shared" si="222"/>
        <v>0</v>
      </c>
      <c r="Q130" s="175">
        <f t="shared" si="222"/>
        <v>8719</v>
      </c>
      <c r="R130" s="80">
        <f t="shared" si="222"/>
        <v>4702</v>
      </c>
      <c r="S130" s="81">
        <f t="shared" si="222"/>
        <v>4317</v>
      </c>
      <c r="T130" s="175">
        <f t="shared" si="222"/>
        <v>9019</v>
      </c>
      <c r="U130" s="80">
        <f t="shared" si="222"/>
        <v>1</v>
      </c>
      <c r="V130" s="175">
        <f t="shared" si="222"/>
        <v>9020</v>
      </c>
      <c r="W130" s="82">
        <f t="shared" si="221"/>
        <v>3.4522307604083036</v>
      </c>
    </row>
    <row r="131" spans="12:23" ht="14.25" thickTop="1" thickBot="1" x14ac:dyDescent="0.25">
      <c r="L131" s="89" t="s">
        <v>34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3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46</v>
      </c>
    </row>
    <row r="135" spans="12:23" ht="14.25" customHeight="1" thickTop="1" thickBot="1" x14ac:dyDescent="0.25">
      <c r="L135" s="57"/>
      <c r="M135" s="628" t="s">
        <v>4</v>
      </c>
      <c r="N135" s="629"/>
      <c r="O135" s="629"/>
      <c r="P135" s="629"/>
      <c r="Q135" s="630"/>
      <c r="R135" s="628" t="s">
        <v>5</v>
      </c>
      <c r="S135" s="629"/>
      <c r="T135" s="629"/>
      <c r="U135" s="629"/>
      <c r="V135" s="630"/>
      <c r="W135" s="317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314"/>
      <c r="R136" s="60"/>
      <c r="S136" s="54"/>
      <c r="T136" s="61"/>
      <c r="U136" s="62"/>
      <c r="V136" s="314"/>
      <c r="W136" s="315" t="s">
        <v>8</v>
      </c>
    </row>
    <row r="137" spans="12:23" ht="13.5" thickBot="1" x14ac:dyDescent="0.25">
      <c r="L137" s="64"/>
      <c r="M137" s="65" t="s">
        <v>47</v>
      </c>
      <c r="N137" s="66" t="s">
        <v>48</v>
      </c>
      <c r="O137" s="67" t="s">
        <v>49</v>
      </c>
      <c r="P137" s="68" t="s">
        <v>15</v>
      </c>
      <c r="Q137" s="313" t="s">
        <v>11</v>
      </c>
      <c r="R137" s="65" t="s">
        <v>47</v>
      </c>
      <c r="S137" s="66" t="s">
        <v>48</v>
      </c>
      <c r="T137" s="67" t="s">
        <v>49</v>
      </c>
      <c r="U137" s="68" t="s">
        <v>15</v>
      </c>
      <c r="V137" s="313" t="s">
        <v>11</v>
      </c>
      <c r="W137" s="316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16</v>
      </c>
      <c r="M139" s="75">
        <f t="shared" ref="M139:N141" si="223">+M87+M113</f>
        <v>1357</v>
      </c>
      <c r="N139" s="76">
        <f t="shared" si="223"/>
        <v>1415</v>
      </c>
      <c r="O139" s="182">
        <f>M139+N139</f>
        <v>2772</v>
      </c>
      <c r="P139" s="77">
        <f>+P87+P113</f>
        <v>0</v>
      </c>
      <c r="Q139" s="188">
        <f>O139+P139</f>
        <v>2772</v>
      </c>
      <c r="R139" s="75">
        <f t="shared" ref="R139:S141" si="224">+R87+R113</f>
        <v>2264</v>
      </c>
      <c r="S139" s="76">
        <f t="shared" si="224"/>
        <v>2463</v>
      </c>
      <c r="T139" s="182">
        <f>R139+S139</f>
        <v>4727</v>
      </c>
      <c r="U139" s="77">
        <f>+U87+U113</f>
        <v>0</v>
      </c>
      <c r="V139" s="188">
        <f>T139+U139</f>
        <v>4727</v>
      </c>
      <c r="W139" s="78">
        <f>IF(Q139=0,0,((V139/Q139)-1)*100)</f>
        <v>70.526695526695534</v>
      </c>
    </row>
    <row r="140" spans="12:23" x14ac:dyDescent="0.2">
      <c r="L140" s="59" t="s">
        <v>17</v>
      </c>
      <c r="M140" s="75">
        <f t="shared" si="223"/>
        <v>2268</v>
      </c>
      <c r="N140" s="76">
        <f t="shared" si="223"/>
        <v>1907</v>
      </c>
      <c r="O140" s="182">
        <f>M140+N140</f>
        <v>4175</v>
      </c>
      <c r="P140" s="77">
        <f>+P88+P114</f>
        <v>0</v>
      </c>
      <c r="Q140" s="188">
        <f>O140+P140</f>
        <v>4175</v>
      </c>
      <c r="R140" s="75">
        <f t="shared" si="224"/>
        <v>2070</v>
      </c>
      <c r="S140" s="76">
        <f t="shared" si="224"/>
        <v>2842</v>
      </c>
      <c r="T140" s="182">
        <f>R140+S140</f>
        <v>4912</v>
      </c>
      <c r="U140" s="77">
        <f>+U88+U114</f>
        <v>0</v>
      </c>
      <c r="V140" s="188">
        <f>T140+U140</f>
        <v>4912</v>
      </c>
      <c r="W140" s="78">
        <f>IF(Q140=0,0,((V140/Q140)-1)*100)</f>
        <v>17.652694610778454</v>
      </c>
    </row>
    <row r="141" spans="12:23" ht="13.5" thickBot="1" x14ac:dyDescent="0.25">
      <c r="L141" s="64" t="s">
        <v>18</v>
      </c>
      <c r="M141" s="75">
        <f t="shared" si="223"/>
        <v>2447</v>
      </c>
      <c r="N141" s="76">
        <f t="shared" si="223"/>
        <v>2521</v>
      </c>
      <c r="O141" s="182">
        <f>M141+N141</f>
        <v>4968</v>
      </c>
      <c r="P141" s="77">
        <f>+P89+P115</f>
        <v>0</v>
      </c>
      <c r="Q141" s="188">
        <f>O141+P141</f>
        <v>4968</v>
      </c>
      <c r="R141" s="75">
        <f t="shared" si="224"/>
        <v>2267</v>
      </c>
      <c r="S141" s="76">
        <f t="shared" si="224"/>
        <v>2873</v>
      </c>
      <c r="T141" s="182">
        <f>R141+S141</f>
        <v>5140</v>
      </c>
      <c r="U141" s="77">
        <f>+U89+U115</f>
        <v>0</v>
      </c>
      <c r="V141" s="188">
        <f>T141+U141</f>
        <v>5140</v>
      </c>
      <c r="W141" s="78">
        <f>IF(Q141=0,0,((V141/Q141)-1)*100)</f>
        <v>3.4621578099838901</v>
      </c>
    </row>
    <row r="142" spans="12:23" ht="14.25" thickTop="1" thickBot="1" x14ac:dyDescent="0.25">
      <c r="L142" s="79" t="s">
        <v>19</v>
      </c>
      <c r="M142" s="80">
        <f t="shared" ref="M142:Q142" si="225">+M139+M140+M141</f>
        <v>6072</v>
      </c>
      <c r="N142" s="81">
        <f t="shared" si="225"/>
        <v>5843</v>
      </c>
      <c r="O142" s="175">
        <f t="shared" si="225"/>
        <v>11915</v>
      </c>
      <c r="P142" s="80">
        <f t="shared" si="225"/>
        <v>0</v>
      </c>
      <c r="Q142" s="175">
        <f t="shared" si="225"/>
        <v>11915</v>
      </c>
      <c r="R142" s="80">
        <f t="shared" ref="R142:V142" si="226">+R139+R140+R141</f>
        <v>6601</v>
      </c>
      <c r="S142" s="81">
        <f t="shared" si="226"/>
        <v>8178</v>
      </c>
      <c r="T142" s="175">
        <f t="shared" si="226"/>
        <v>14779</v>
      </c>
      <c r="U142" s="80">
        <f t="shared" si="226"/>
        <v>0</v>
      </c>
      <c r="V142" s="175">
        <f t="shared" si="226"/>
        <v>14779</v>
      </c>
      <c r="W142" s="82">
        <f t="shared" ref="W142" si="227">IF(Q142=0,0,((V142/Q142)-1)*100)</f>
        <v>24.036928241712129</v>
      </c>
    </row>
    <row r="143" spans="12:23" ht="13.5" thickTop="1" x14ac:dyDescent="0.2">
      <c r="L143" s="59" t="s">
        <v>20</v>
      </c>
      <c r="M143" s="75">
        <f t="shared" ref="M143:N145" si="228">+M91+M117</f>
        <v>2249</v>
      </c>
      <c r="N143" s="76">
        <f t="shared" si="228"/>
        <v>1948</v>
      </c>
      <c r="O143" s="182">
        <f>M143+N143</f>
        <v>4197</v>
      </c>
      <c r="P143" s="77">
        <f>+P91+P117</f>
        <v>0</v>
      </c>
      <c r="Q143" s="188">
        <f>O143+P143</f>
        <v>4197</v>
      </c>
      <c r="R143" s="75">
        <f t="shared" ref="R143:S145" si="229">+R91+R117</f>
        <v>1964</v>
      </c>
      <c r="S143" s="76">
        <f t="shared" si="229"/>
        <v>2670</v>
      </c>
      <c r="T143" s="182">
        <f>R143+S143</f>
        <v>4634</v>
      </c>
      <c r="U143" s="77">
        <f>+U91+U117</f>
        <v>0</v>
      </c>
      <c r="V143" s="188">
        <f>T143+U143</f>
        <v>4634</v>
      </c>
      <c r="W143" s="78">
        <f>IF(Q143=0,0,((V143/Q143)-1)*100)</f>
        <v>10.412199189897553</v>
      </c>
    </row>
    <row r="144" spans="12:23" x14ac:dyDescent="0.2">
      <c r="L144" s="59" t="s">
        <v>21</v>
      </c>
      <c r="M144" s="75">
        <f t="shared" si="228"/>
        <v>1470</v>
      </c>
      <c r="N144" s="76">
        <f t="shared" si="228"/>
        <v>1366</v>
      </c>
      <c r="O144" s="182">
        <f>M144+N144</f>
        <v>2836</v>
      </c>
      <c r="P144" s="77">
        <f>+P92+P118</f>
        <v>0</v>
      </c>
      <c r="Q144" s="188">
        <f>O144+P144</f>
        <v>2836</v>
      </c>
      <c r="R144" s="75">
        <f t="shared" si="229"/>
        <v>1996</v>
      </c>
      <c r="S144" s="76">
        <f t="shared" si="229"/>
        <v>2902</v>
      </c>
      <c r="T144" s="182">
        <f>R144+S144</f>
        <v>4898</v>
      </c>
      <c r="U144" s="77">
        <f>+U92+U118</f>
        <v>0</v>
      </c>
      <c r="V144" s="188">
        <f>T144+U144</f>
        <v>4898</v>
      </c>
      <c r="W144" s="78">
        <f>IF(Q144=0,0,((V144/Q144)-1)*100)</f>
        <v>72.708039492242605</v>
      </c>
    </row>
    <row r="145" spans="1:23" ht="13.5" thickBot="1" x14ac:dyDescent="0.25">
      <c r="L145" s="59" t="s">
        <v>22</v>
      </c>
      <c r="M145" s="75">
        <f t="shared" si="228"/>
        <v>1847</v>
      </c>
      <c r="N145" s="76">
        <f t="shared" si="228"/>
        <v>1736</v>
      </c>
      <c r="O145" s="182">
        <f>M145+N145</f>
        <v>3583</v>
      </c>
      <c r="P145" s="77">
        <f>+P93+P119</f>
        <v>0</v>
      </c>
      <c r="Q145" s="188">
        <f>O145+P145</f>
        <v>3583</v>
      </c>
      <c r="R145" s="75">
        <f t="shared" si="229"/>
        <v>2093</v>
      </c>
      <c r="S145" s="76">
        <f t="shared" si="229"/>
        <v>3442</v>
      </c>
      <c r="T145" s="182">
        <f>R145+S145</f>
        <v>5535</v>
      </c>
      <c r="U145" s="77">
        <f>+U93+U119</f>
        <v>0</v>
      </c>
      <c r="V145" s="188">
        <f>T145+U145</f>
        <v>5535</v>
      </c>
      <c r="W145" s="78">
        <f>IF(Q145=0,0,((V145/Q145)-1)*100)</f>
        <v>54.4794864638571</v>
      </c>
    </row>
    <row r="146" spans="1:23" ht="12.75" customHeight="1" thickTop="1" thickBot="1" x14ac:dyDescent="0.25">
      <c r="L146" s="79" t="s">
        <v>23</v>
      </c>
      <c r="M146" s="80">
        <f>+M143+M144+M145</f>
        <v>5566</v>
      </c>
      <c r="N146" s="81">
        <f t="shared" ref="N146" si="230">+N143+N144+N145</f>
        <v>5050</v>
      </c>
      <c r="O146" s="175">
        <f t="shared" ref="O146" si="231">+O143+O144+O145</f>
        <v>10616</v>
      </c>
      <c r="P146" s="80">
        <f t="shared" ref="P146" si="232">+P143+P144+P145</f>
        <v>0</v>
      </c>
      <c r="Q146" s="175">
        <f t="shared" ref="Q146" si="233">+Q143+Q144+Q145</f>
        <v>10616</v>
      </c>
      <c r="R146" s="80">
        <f t="shared" ref="R146" si="234">+R143+R144+R145</f>
        <v>6053</v>
      </c>
      <c r="S146" s="81">
        <f t="shared" ref="S146" si="235">+S143+S144+S145</f>
        <v>9014</v>
      </c>
      <c r="T146" s="175">
        <f t="shared" ref="T146" si="236">+T143+T144+T145</f>
        <v>15067</v>
      </c>
      <c r="U146" s="80">
        <f t="shared" ref="U146" si="237">+U143+U144+U145</f>
        <v>0</v>
      </c>
      <c r="V146" s="175">
        <f t="shared" ref="V146" si="238">+V143+V144+V145</f>
        <v>15067</v>
      </c>
      <c r="W146" s="82">
        <f t="shared" ref="W146" si="239">IF(Q146=0,0,((V146/Q146)-1)*100)</f>
        <v>41.927279577995471</v>
      </c>
    </row>
    <row r="147" spans="1:23" ht="13.5" thickTop="1" x14ac:dyDescent="0.2">
      <c r="L147" s="59" t="s">
        <v>24</v>
      </c>
      <c r="M147" s="75">
        <f t="shared" ref="M147:N149" si="240">+M95+M121</f>
        <v>1165</v>
      </c>
      <c r="N147" s="76">
        <f t="shared" si="240"/>
        <v>1512</v>
      </c>
      <c r="O147" s="182">
        <f t="shared" ref="O147" si="241">M147+N147</f>
        <v>2677</v>
      </c>
      <c r="P147" s="77">
        <f>+P95+P121</f>
        <v>0</v>
      </c>
      <c r="Q147" s="188">
        <f>O147+P147</f>
        <v>2677</v>
      </c>
      <c r="R147" s="75">
        <f t="shared" ref="R147:S149" si="242">+R95+R121</f>
        <v>2057</v>
      </c>
      <c r="S147" s="76">
        <f t="shared" si="242"/>
        <v>3770</v>
      </c>
      <c r="T147" s="182">
        <f t="shared" ref="T147" si="243">R147+S147</f>
        <v>5827</v>
      </c>
      <c r="U147" s="77">
        <f>+U95+U121</f>
        <v>0</v>
      </c>
      <c r="V147" s="188">
        <f>T147+U147</f>
        <v>5827</v>
      </c>
      <c r="W147" s="78">
        <f t="shared" ref="W147" si="244">IF(Q147=0,0,((V147/Q147)-1)*100)</f>
        <v>117.66903249906613</v>
      </c>
    </row>
    <row r="148" spans="1:23" x14ac:dyDescent="0.2">
      <c r="L148" s="59" t="s">
        <v>25</v>
      </c>
      <c r="M148" s="75">
        <f t="shared" si="240"/>
        <v>1220</v>
      </c>
      <c r="N148" s="76">
        <f t="shared" si="240"/>
        <v>1632</v>
      </c>
      <c r="O148" s="182">
        <f>M148+N148</f>
        <v>2852</v>
      </c>
      <c r="P148" s="77">
        <f>+P96+P122</f>
        <v>0</v>
      </c>
      <c r="Q148" s="188">
        <f>O148+P148</f>
        <v>2852</v>
      </c>
      <c r="R148" s="75">
        <f t="shared" si="242"/>
        <v>2012</v>
      </c>
      <c r="S148" s="76">
        <f t="shared" si="242"/>
        <v>4165</v>
      </c>
      <c r="T148" s="182">
        <f>R148+S148</f>
        <v>6177</v>
      </c>
      <c r="U148" s="77">
        <f>+U96+U122</f>
        <v>0</v>
      </c>
      <c r="V148" s="188">
        <f>T148+U148</f>
        <v>6177</v>
      </c>
      <c r="W148" s="78">
        <f t="shared" ref="W148" si="245">IF(Q148=0,0,((V148/Q148)-1)*100)</f>
        <v>116.58485273492288</v>
      </c>
    </row>
    <row r="149" spans="1:23" ht="13.5" thickBot="1" x14ac:dyDescent="0.25">
      <c r="L149" s="59" t="s">
        <v>26</v>
      </c>
      <c r="M149" s="75">
        <f t="shared" si="240"/>
        <v>1457</v>
      </c>
      <c r="N149" s="76">
        <f t="shared" si="240"/>
        <v>1874</v>
      </c>
      <c r="O149" s="184">
        <f>M149+N149</f>
        <v>3331</v>
      </c>
      <c r="P149" s="83">
        <f>+P97+P123</f>
        <v>0</v>
      </c>
      <c r="Q149" s="188">
        <f>O149+P149</f>
        <v>3331</v>
      </c>
      <c r="R149" s="75">
        <f t="shared" si="242"/>
        <v>1820</v>
      </c>
      <c r="S149" s="76">
        <f t="shared" si="242"/>
        <v>3297</v>
      </c>
      <c r="T149" s="184">
        <f>R149+S149</f>
        <v>5117</v>
      </c>
      <c r="U149" s="83">
        <f>+U97+U123</f>
        <v>0</v>
      </c>
      <c r="V149" s="188">
        <f>T149+U149</f>
        <v>5117</v>
      </c>
      <c r="W149" s="78">
        <f>IF(Q149=0,0,((V149/Q149)-1)*100)</f>
        <v>53.617532272590807</v>
      </c>
    </row>
    <row r="150" spans="1:23" ht="12.75" customHeight="1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3842</v>
      </c>
      <c r="N150" s="85">
        <f t="shared" ref="N150" si="246">+N147+N148+N149</f>
        <v>5018</v>
      </c>
      <c r="O150" s="185">
        <f t="shared" ref="O150" si="247">+O147+O148+O149</f>
        <v>8860</v>
      </c>
      <c r="P150" s="86">
        <f t="shared" ref="P150" si="248">+P147+P148+P149</f>
        <v>0</v>
      </c>
      <c r="Q150" s="185">
        <f t="shared" ref="Q150" si="249">+Q147+Q148+Q149</f>
        <v>8860</v>
      </c>
      <c r="R150" s="85">
        <f t="shared" ref="R150" si="250">+R147+R148+R149</f>
        <v>5889</v>
      </c>
      <c r="S150" s="85">
        <f t="shared" ref="S150" si="251">+S147+S148+S149</f>
        <v>11232</v>
      </c>
      <c r="T150" s="185">
        <f t="shared" ref="T150" si="252">+T147+T148+T149</f>
        <v>17121</v>
      </c>
      <c r="U150" s="86">
        <f t="shared" ref="U150" si="253">+U147+U148+U149</f>
        <v>0</v>
      </c>
      <c r="V150" s="185">
        <f t="shared" ref="V150" si="254">+V147+V148+V149</f>
        <v>17121</v>
      </c>
      <c r="W150" s="87">
        <f>IF(Q150=0,0,((V150/Q150)-1)*100)</f>
        <v>93.239277652370205</v>
      </c>
    </row>
    <row r="151" spans="1:23" ht="13.5" thickTop="1" x14ac:dyDescent="0.2">
      <c r="L151" s="59" t="s">
        <v>28</v>
      </c>
      <c r="M151" s="75">
        <f t="shared" ref="M151:N153" si="255">+M99+M125</f>
        <v>1651</v>
      </c>
      <c r="N151" s="76">
        <f t="shared" si="255"/>
        <v>2111</v>
      </c>
      <c r="O151" s="184">
        <f>M151+N151</f>
        <v>3762</v>
      </c>
      <c r="P151" s="88">
        <f>+P99+P125</f>
        <v>0</v>
      </c>
      <c r="Q151" s="188">
        <f>O151+P151</f>
        <v>3762</v>
      </c>
      <c r="R151" s="75">
        <f t="shared" ref="R151:S153" si="256">+R99+R125</f>
        <v>2191</v>
      </c>
      <c r="S151" s="76">
        <f t="shared" si="256"/>
        <v>2984</v>
      </c>
      <c r="T151" s="184">
        <f>R151+S151</f>
        <v>5175</v>
      </c>
      <c r="U151" s="88">
        <f>+U99+U125</f>
        <v>1</v>
      </c>
      <c r="V151" s="188">
        <f>T151+U151</f>
        <v>5176</v>
      </c>
      <c r="W151" s="78">
        <f>IF(Q151=0,0,((V151/Q151)-1)*100)</f>
        <v>37.586390217969168</v>
      </c>
    </row>
    <row r="152" spans="1:23" x14ac:dyDescent="0.2">
      <c r="L152" s="59" t="s">
        <v>29</v>
      </c>
      <c r="M152" s="75">
        <f t="shared" si="255"/>
        <v>1981</v>
      </c>
      <c r="N152" s="76">
        <f t="shared" si="255"/>
        <v>2107</v>
      </c>
      <c r="O152" s="184">
        <f t="shared" ref="O152" si="257">M152+N152</f>
        <v>4088</v>
      </c>
      <c r="P152" s="77">
        <f>+P100+P126</f>
        <v>0</v>
      </c>
      <c r="Q152" s="188">
        <f>O152+P152</f>
        <v>4088</v>
      </c>
      <c r="R152" s="75">
        <f t="shared" si="256"/>
        <v>2181</v>
      </c>
      <c r="S152" s="76">
        <f t="shared" si="256"/>
        <v>3432</v>
      </c>
      <c r="T152" s="184">
        <f t="shared" ref="T152" si="258">R152+S152</f>
        <v>5613</v>
      </c>
      <c r="U152" s="77">
        <f>+U100+U126</f>
        <v>0</v>
      </c>
      <c r="V152" s="188">
        <f>T152+U152</f>
        <v>5613</v>
      </c>
      <c r="W152" s="78">
        <f t="shared" ref="W152" si="259">IF(Q152=0,0,((V152/Q152)-1)*100)</f>
        <v>37.304305283757344</v>
      </c>
    </row>
    <row r="153" spans="1:23" ht="13.5" thickBot="1" x14ac:dyDescent="0.25">
      <c r="A153" s="323"/>
      <c r="K153" s="323"/>
      <c r="L153" s="59" t="s">
        <v>30</v>
      </c>
      <c r="M153" s="75">
        <f t="shared" si="255"/>
        <v>2077</v>
      </c>
      <c r="N153" s="76">
        <f t="shared" si="255"/>
        <v>2314</v>
      </c>
      <c r="O153" s="184">
        <f>M153+N153</f>
        <v>4391</v>
      </c>
      <c r="P153" s="77">
        <f>+P101+P127</f>
        <v>0</v>
      </c>
      <c r="Q153" s="188">
        <f>O153+P153</f>
        <v>4391</v>
      </c>
      <c r="R153" s="75">
        <f t="shared" si="256"/>
        <v>2997</v>
      </c>
      <c r="S153" s="76">
        <f t="shared" si="256"/>
        <v>4098</v>
      </c>
      <c r="T153" s="184">
        <f>R153+S153</f>
        <v>7095</v>
      </c>
      <c r="U153" s="77">
        <f>+U101+U127</f>
        <v>0</v>
      </c>
      <c r="V153" s="188">
        <f>T153+U153</f>
        <v>7095</v>
      </c>
      <c r="W153" s="78">
        <f>IF(Q153=0,0,((V153/Q153)-1)*100)</f>
        <v>61.580505579594622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31</v>
      </c>
      <c r="M154" s="85">
        <f>+M151+M152+M153</f>
        <v>5709</v>
      </c>
      <c r="N154" s="85">
        <f t="shared" ref="N154:V154" si="260">+N151+N152+N153</f>
        <v>6532</v>
      </c>
      <c r="O154" s="185">
        <f t="shared" si="260"/>
        <v>12241</v>
      </c>
      <c r="P154" s="86">
        <f t="shared" si="260"/>
        <v>0</v>
      </c>
      <c r="Q154" s="185">
        <f t="shared" si="260"/>
        <v>12241</v>
      </c>
      <c r="R154" s="85">
        <f t="shared" si="260"/>
        <v>7369</v>
      </c>
      <c r="S154" s="85">
        <f t="shared" si="260"/>
        <v>10514</v>
      </c>
      <c r="T154" s="185">
        <f t="shared" si="260"/>
        <v>17883</v>
      </c>
      <c r="U154" s="86">
        <f t="shared" si="260"/>
        <v>1</v>
      </c>
      <c r="V154" s="185">
        <f t="shared" si="260"/>
        <v>17884</v>
      </c>
      <c r="W154" s="87">
        <f>IF(Q154=0,0,((V154/Q154)-1)*100)</f>
        <v>46.099174904011122</v>
      </c>
    </row>
    <row r="155" spans="1:23" ht="14.25" thickTop="1" thickBot="1" x14ac:dyDescent="0.25">
      <c r="L155" s="518" t="s">
        <v>32</v>
      </c>
      <c r="M155" s="546">
        <f>+M146+M150+M154</f>
        <v>15117</v>
      </c>
      <c r="N155" s="543">
        <f t="shared" ref="N155:V155" si="261">+N146+N150+N154</f>
        <v>16600</v>
      </c>
      <c r="O155" s="532">
        <f t="shared" si="261"/>
        <v>31717</v>
      </c>
      <c r="P155" s="531">
        <f t="shared" si="261"/>
        <v>0</v>
      </c>
      <c r="Q155" s="532">
        <f t="shared" si="261"/>
        <v>31717</v>
      </c>
      <c r="R155" s="546">
        <f t="shared" si="261"/>
        <v>19311</v>
      </c>
      <c r="S155" s="543">
        <f t="shared" si="261"/>
        <v>30760</v>
      </c>
      <c r="T155" s="532">
        <f t="shared" si="261"/>
        <v>50071</v>
      </c>
      <c r="U155" s="531">
        <f t="shared" si="261"/>
        <v>1</v>
      </c>
      <c r="V155" s="532">
        <f t="shared" si="261"/>
        <v>50072</v>
      </c>
      <c r="W155" s="533">
        <f t="shared" ref="W155:W156" si="262">IF(Q155=0,0,((V155/Q155)-1)*100)</f>
        <v>57.871173187880309</v>
      </c>
    </row>
    <row r="156" spans="1:23" ht="14.25" thickTop="1" thickBot="1" x14ac:dyDescent="0.25">
      <c r="L156" s="79" t="s">
        <v>33</v>
      </c>
      <c r="M156" s="80">
        <f>+M142+M146+M150+M154</f>
        <v>21189</v>
      </c>
      <c r="N156" s="81">
        <f t="shared" ref="N156:V156" si="263">+N142+N146+N150+N154</f>
        <v>22443</v>
      </c>
      <c r="O156" s="175">
        <f t="shared" si="263"/>
        <v>43632</v>
      </c>
      <c r="P156" s="80">
        <f t="shared" si="263"/>
        <v>0</v>
      </c>
      <c r="Q156" s="175">
        <f t="shared" si="263"/>
        <v>43632</v>
      </c>
      <c r="R156" s="80">
        <f t="shared" si="263"/>
        <v>25912</v>
      </c>
      <c r="S156" s="81">
        <f t="shared" si="263"/>
        <v>38938</v>
      </c>
      <c r="T156" s="175">
        <f t="shared" si="263"/>
        <v>64850</v>
      </c>
      <c r="U156" s="80">
        <f t="shared" si="263"/>
        <v>1</v>
      </c>
      <c r="V156" s="175">
        <f t="shared" si="263"/>
        <v>64851</v>
      </c>
      <c r="W156" s="82">
        <f t="shared" si="262"/>
        <v>48.631738173817382</v>
      </c>
    </row>
    <row r="157" spans="1:23" ht="14.25" thickTop="1" thickBot="1" x14ac:dyDescent="0.25">
      <c r="L157" s="89" t="s">
        <v>34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631" t="s">
        <v>54</v>
      </c>
      <c r="M158" s="632"/>
      <c r="N158" s="632"/>
      <c r="O158" s="632"/>
      <c r="P158" s="632"/>
      <c r="Q158" s="632"/>
      <c r="R158" s="632"/>
      <c r="S158" s="632"/>
      <c r="T158" s="632"/>
      <c r="U158" s="632"/>
      <c r="V158" s="632"/>
      <c r="W158" s="633"/>
    </row>
    <row r="159" spans="1:23" ht="13.5" thickBot="1" x14ac:dyDescent="0.25">
      <c r="L159" s="634" t="s">
        <v>55</v>
      </c>
      <c r="M159" s="635"/>
      <c r="N159" s="635"/>
      <c r="O159" s="635"/>
      <c r="P159" s="635"/>
      <c r="Q159" s="635"/>
      <c r="R159" s="635"/>
      <c r="S159" s="635"/>
      <c r="T159" s="635"/>
      <c r="U159" s="635"/>
      <c r="V159" s="635"/>
      <c r="W159" s="636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46</v>
      </c>
    </row>
    <row r="161" spans="12:23" ht="14.25" customHeight="1" thickTop="1" thickBot="1" x14ac:dyDescent="0.25">
      <c r="L161" s="214"/>
      <c r="M161" s="215" t="s">
        <v>4</v>
      </c>
      <c r="N161" s="215"/>
      <c r="O161" s="215"/>
      <c r="P161" s="215"/>
      <c r="Q161" s="216"/>
      <c r="R161" s="215" t="s">
        <v>5</v>
      </c>
      <c r="S161" s="215"/>
      <c r="T161" s="215"/>
      <c r="U161" s="215"/>
      <c r="V161" s="216"/>
      <c r="W161" s="217" t="s">
        <v>6</v>
      </c>
    </row>
    <row r="162" spans="12:23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222" t="s">
        <v>8</v>
      </c>
    </row>
    <row r="163" spans="12:23" ht="13.5" thickBot="1" x14ac:dyDescent="0.25">
      <c r="L163" s="223"/>
      <c r="M163" s="224" t="s">
        <v>47</v>
      </c>
      <c r="N163" s="225" t="s">
        <v>48</v>
      </c>
      <c r="O163" s="226" t="s">
        <v>49</v>
      </c>
      <c r="P163" s="227" t="s">
        <v>15</v>
      </c>
      <c r="Q163" s="226" t="s">
        <v>11</v>
      </c>
      <c r="R163" s="224" t="s">
        <v>47</v>
      </c>
      <c r="S163" s="225" t="s">
        <v>48</v>
      </c>
      <c r="T163" s="226" t="s">
        <v>49</v>
      </c>
      <c r="U163" s="227" t="s">
        <v>15</v>
      </c>
      <c r="V163" s="226" t="s">
        <v>11</v>
      </c>
      <c r="W163" s="228"/>
    </row>
    <row r="164" spans="12:23" ht="3.75" customHeight="1" thickTop="1" x14ac:dyDescent="0.2">
      <c r="L164" s="218"/>
      <c r="M164" s="229"/>
      <c r="N164" s="230"/>
      <c r="O164" s="289"/>
      <c r="P164" s="232"/>
      <c r="Q164" s="289"/>
      <c r="R164" s="229"/>
      <c r="S164" s="230"/>
      <c r="T164" s="289"/>
      <c r="U164" s="232"/>
      <c r="V164" s="289"/>
      <c r="W164" s="233"/>
    </row>
    <row r="165" spans="12:23" x14ac:dyDescent="0.2">
      <c r="L165" s="218" t="s">
        <v>16</v>
      </c>
      <c r="M165" s="234">
        <f>+Lcc_BKK!M165+Lcc_DMK!M165</f>
        <v>0</v>
      </c>
      <c r="N165" s="235">
        <f>+Lcc_BKK!N165+Lcc_DMK!N165</f>
        <v>0</v>
      </c>
      <c r="O165" s="291">
        <f>SUM(M165:N165)</f>
        <v>0</v>
      </c>
      <c r="P165" s="237">
        <f>Lcc_BKK!P165+Lcc_DMK!P165</f>
        <v>0</v>
      </c>
      <c r="Q165" s="290">
        <f>O165+P165</f>
        <v>0</v>
      </c>
      <c r="R165" s="234">
        <f>+Lcc_BKK!R165+Lcc_DMK!R165</f>
        <v>0</v>
      </c>
      <c r="S165" s="235">
        <f>+Lcc_BKK!S165+Lcc_DMK!S165</f>
        <v>2</v>
      </c>
      <c r="T165" s="291">
        <f>SUM(R165:S165)</f>
        <v>2</v>
      </c>
      <c r="U165" s="237">
        <f>Lcc_BKK!U165+Lcc_DMK!U165</f>
        <v>0</v>
      </c>
      <c r="V165" s="290">
        <f>T165+U165</f>
        <v>2</v>
      </c>
      <c r="W165" s="339">
        <f>IF(Q165=0,0,((V165/Q165)-1)*100)</f>
        <v>0</v>
      </c>
    </row>
    <row r="166" spans="12:23" x14ac:dyDescent="0.2">
      <c r="L166" s="218" t="s">
        <v>17</v>
      </c>
      <c r="M166" s="234">
        <f>+Lcc_BKK!M166+Lcc_DMK!M166</f>
        <v>0</v>
      </c>
      <c r="N166" s="235">
        <f>+Lcc_BKK!N166+Lcc_DMK!N166</f>
        <v>0</v>
      </c>
      <c r="O166" s="291">
        <f t="shared" ref="O166:O168" si="264">SUM(M166:N166)</f>
        <v>0</v>
      </c>
      <c r="P166" s="237">
        <f>Lcc_BKK!P166+Lcc_DMK!P166</f>
        <v>0</v>
      </c>
      <c r="Q166" s="290">
        <f>O166+P166</f>
        <v>0</v>
      </c>
      <c r="R166" s="234">
        <f>+Lcc_BKK!R166+Lcc_DMK!R166</f>
        <v>0</v>
      </c>
      <c r="S166" s="235">
        <f>+Lcc_BKK!S166+Lcc_DMK!S166</f>
        <v>0</v>
      </c>
      <c r="T166" s="291">
        <f t="shared" ref="T166" si="265">SUM(R166:S166)</f>
        <v>0</v>
      </c>
      <c r="U166" s="237">
        <f>Lcc_BKK!U166+Lcc_DMK!U166</f>
        <v>0</v>
      </c>
      <c r="V166" s="290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18</v>
      </c>
      <c r="M167" s="234">
        <f>+Lcc_BKK!M167+Lcc_DMK!M167</f>
        <v>0</v>
      </c>
      <c r="N167" s="235">
        <f>+Lcc_BKK!N167+Lcc_DMK!N167</f>
        <v>0</v>
      </c>
      <c r="O167" s="291">
        <f t="shared" si="264"/>
        <v>0</v>
      </c>
      <c r="P167" s="237">
        <f>Lcc_BKK!P167+Lcc_DMK!P167</f>
        <v>0</v>
      </c>
      <c r="Q167" s="290">
        <f t="shared" ref="Q167:Q169" si="266">O167+P167</f>
        <v>0</v>
      </c>
      <c r="R167" s="234">
        <f>+Lcc_BKK!R167+Lcc_DMK!R167</f>
        <v>0</v>
      </c>
      <c r="S167" s="235">
        <f>+Lcc_BKK!S167+Lcc_DMK!S167</f>
        <v>11</v>
      </c>
      <c r="T167" s="291">
        <f t="shared" ref="T167" si="267">SUM(R167:S167)</f>
        <v>11</v>
      </c>
      <c r="U167" s="237">
        <f>Lcc_BKK!U167+Lcc_DMK!U167</f>
        <v>0</v>
      </c>
      <c r="V167" s="290">
        <f t="shared" ref="V167:V169" si="268">T167+U167</f>
        <v>11</v>
      </c>
      <c r="W167" s="339">
        <f>IF(Q167=0,0,((V167/Q167)-1)*100)</f>
        <v>0</v>
      </c>
    </row>
    <row r="168" spans="12:23" ht="14.25" thickTop="1" thickBot="1" x14ac:dyDescent="0.25">
      <c r="L168" s="239" t="s">
        <v>19</v>
      </c>
      <c r="M168" s="240">
        <f>+Lcc_BKK!M168+Lcc_DMK!M168</f>
        <v>0</v>
      </c>
      <c r="N168" s="241">
        <f>+Lcc_BKK!N168+Lcc_DMK!N168</f>
        <v>0</v>
      </c>
      <c r="O168" s="242">
        <f t="shared" si="264"/>
        <v>0</v>
      </c>
      <c r="P168" s="240">
        <f>Lcc_BKK!P168+Lcc_DMK!P168</f>
        <v>0</v>
      </c>
      <c r="Q168" s="242">
        <f t="shared" si="266"/>
        <v>0</v>
      </c>
      <c r="R168" s="240">
        <f>+Lcc_BKK!R168+Lcc_DMK!R168</f>
        <v>0</v>
      </c>
      <c r="S168" s="241">
        <f>+Lcc_BKK!S168+Lcc_DMK!S168</f>
        <v>13</v>
      </c>
      <c r="T168" s="242">
        <f t="shared" ref="T168" si="269">SUM(R168:S168)</f>
        <v>13</v>
      </c>
      <c r="U168" s="240">
        <f>Lcc_BKK!U168+Lcc_DMK!U168</f>
        <v>0</v>
      </c>
      <c r="V168" s="242">
        <f t="shared" si="268"/>
        <v>13</v>
      </c>
      <c r="W168" s="338">
        <f t="shared" ref="W168" si="270">IF(Q168=0,0,((V168/Q168)-1)*100)</f>
        <v>0</v>
      </c>
    </row>
    <row r="169" spans="12:23" ht="13.5" thickTop="1" x14ac:dyDescent="0.2">
      <c r="L169" s="218" t="s">
        <v>20</v>
      </c>
      <c r="M169" s="234">
        <f>+Lcc_BKK!M169+Lcc_DMK!M169</f>
        <v>0</v>
      </c>
      <c r="N169" s="235">
        <f>+Lcc_BKK!N169+Lcc_DMK!N169</f>
        <v>0</v>
      </c>
      <c r="O169" s="290">
        <f>SUM(M169:N169)</f>
        <v>0</v>
      </c>
      <c r="P169" s="237">
        <f>Lcc_BKK!P169+Lcc_DMK!P169</f>
        <v>0</v>
      </c>
      <c r="Q169" s="290">
        <f t="shared" si="266"/>
        <v>0</v>
      </c>
      <c r="R169" s="234">
        <f>+Lcc_BKK!R169+Lcc_DMK!R169</f>
        <v>4</v>
      </c>
      <c r="S169" s="235">
        <f>+Lcc_BKK!S169+Lcc_DMK!S169</f>
        <v>15</v>
      </c>
      <c r="T169" s="290">
        <f>SUM(R169:S169)</f>
        <v>19</v>
      </c>
      <c r="U169" s="237">
        <f>Lcc_BKK!U169+Lcc_DMK!U169</f>
        <v>0</v>
      </c>
      <c r="V169" s="290">
        <f t="shared" si="268"/>
        <v>19</v>
      </c>
      <c r="W169" s="339">
        <f t="shared" ref="W169" si="271">IF(Q169=0,0,((V169/Q169)-1)*100)</f>
        <v>0</v>
      </c>
    </row>
    <row r="170" spans="12:23" x14ac:dyDescent="0.2">
      <c r="L170" s="218" t="s">
        <v>21</v>
      </c>
      <c r="M170" s="234">
        <f>+Lcc_BKK!M170+Lcc_DMK!M170</f>
        <v>0</v>
      </c>
      <c r="N170" s="235">
        <f>+Lcc_BKK!N170+Lcc_DMK!N170</f>
        <v>0</v>
      </c>
      <c r="O170" s="290">
        <f>SUM(M170:N170)</f>
        <v>0</v>
      </c>
      <c r="P170" s="237">
        <f>Lcc_BKK!P170+Lcc_DMK!P170</f>
        <v>0</v>
      </c>
      <c r="Q170" s="290">
        <f>O170+P170</f>
        <v>0</v>
      </c>
      <c r="R170" s="234">
        <f>+Lcc_BKK!R170+Lcc_DMK!R170</f>
        <v>9</v>
      </c>
      <c r="S170" s="235">
        <f>+Lcc_BKK!S170+Lcc_DMK!S170</f>
        <v>19</v>
      </c>
      <c r="T170" s="290">
        <f>SUM(R170:S170)</f>
        <v>28</v>
      </c>
      <c r="U170" s="237">
        <f>Lcc_BKK!U170+Lcc_DMK!U170</f>
        <v>0</v>
      </c>
      <c r="V170" s="290">
        <f>T170+U170</f>
        <v>28</v>
      </c>
      <c r="W170" s="339">
        <f>IF(Q170=0,0,((V170/Q170)-1)*100)</f>
        <v>0</v>
      </c>
    </row>
    <row r="171" spans="12:23" ht="13.5" thickBot="1" x14ac:dyDescent="0.25">
      <c r="L171" s="218" t="s">
        <v>22</v>
      </c>
      <c r="M171" s="234">
        <f>+Lcc_BKK!M171+Lcc_DMK!M171</f>
        <v>0</v>
      </c>
      <c r="N171" s="235">
        <f>+Lcc_BKK!N171+Lcc_DMK!N171</f>
        <v>0</v>
      </c>
      <c r="O171" s="290">
        <f>SUM(M171:N171)</f>
        <v>0</v>
      </c>
      <c r="P171" s="237">
        <f>Lcc_BKK!P171+Lcc_DMK!P171</f>
        <v>0</v>
      </c>
      <c r="Q171" s="290">
        <f t="shared" ref="Q171" si="272">O171+P171</f>
        <v>0</v>
      </c>
      <c r="R171" s="234">
        <f>+Lcc_BKK!R171+Lcc_DMK!R171</f>
        <v>14</v>
      </c>
      <c r="S171" s="235">
        <f>+Lcc_BKK!S171+Lcc_DMK!S171</f>
        <v>20</v>
      </c>
      <c r="T171" s="290">
        <f>SUM(R171:S171)</f>
        <v>34</v>
      </c>
      <c r="U171" s="237">
        <f>Lcc_BKK!U171+Lcc_DMK!U171</f>
        <v>0</v>
      </c>
      <c r="V171" s="290">
        <f t="shared" ref="V171" si="273">T171+U171</f>
        <v>34</v>
      </c>
      <c r="W171" s="339">
        <f>IF(Q171=0,0,((V171/Q171)-1)*100)</f>
        <v>0</v>
      </c>
    </row>
    <row r="172" spans="12:23" ht="14.25" thickTop="1" thickBot="1" x14ac:dyDescent="0.25">
      <c r="L172" s="239" t="s">
        <v>23</v>
      </c>
      <c r="M172" s="240">
        <f>+M169+M170+M171</f>
        <v>0</v>
      </c>
      <c r="N172" s="241">
        <f t="shared" ref="N172:V172" si="274">+N169+N170+N171</f>
        <v>0</v>
      </c>
      <c r="O172" s="242">
        <f t="shared" si="274"/>
        <v>0</v>
      </c>
      <c r="P172" s="240">
        <f t="shared" si="274"/>
        <v>0</v>
      </c>
      <c r="Q172" s="242">
        <f t="shared" si="274"/>
        <v>0</v>
      </c>
      <c r="R172" s="240">
        <f t="shared" si="274"/>
        <v>27</v>
      </c>
      <c r="S172" s="241">
        <f t="shared" si="274"/>
        <v>54</v>
      </c>
      <c r="T172" s="242">
        <f t="shared" si="274"/>
        <v>81</v>
      </c>
      <c r="U172" s="240">
        <f t="shared" si="274"/>
        <v>0</v>
      </c>
      <c r="V172" s="242">
        <f t="shared" si="274"/>
        <v>81</v>
      </c>
      <c r="W172" s="338">
        <f t="shared" ref="W172" si="275">IF(Q172=0,0,((V172/Q172)-1)*100)</f>
        <v>0</v>
      </c>
    </row>
    <row r="173" spans="12:23" ht="13.5" thickTop="1" x14ac:dyDescent="0.2">
      <c r="L173" s="218" t="s">
        <v>24</v>
      </c>
      <c r="M173" s="234">
        <f>+Lcc_BKK!M173+Lcc_DMK!M173</f>
        <v>0</v>
      </c>
      <c r="N173" s="235">
        <f>+Lcc_BKK!N173+Lcc_DMK!N173</f>
        <v>0</v>
      </c>
      <c r="O173" s="290">
        <f t="shared" ref="O173" si="276">SUM(M173:N173)</f>
        <v>0</v>
      </c>
      <c r="P173" s="237">
        <f>Lcc_BKK!P173+Lcc_DMK!P173</f>
        <v>0</v>
      </c>
      <c r="Q173" s="290">
        <f>O173+P173</f>
        <v>0</v>
      </c>
      <c r="R173" s="234">
        <f>+Lcc_BKK!R173+Lcc_DMK!R173</f>
        <v>10</v>
      </c>
      <c r="S173" s="235">
        <f>+Lcc_BKK!S173+Lcc_DMK!S173</f>
        <v>18</v>
      </c>
      <c r="T173" s="290">
        <f>SUM(R173:S173)</f>
        <v>28</v>
      </c>
      <c r="U173" s="237">
        <f>Lcc_BKK!U173+Lcc_DMK!U173</f>
        <v>0</v>
      </c>
      <c r="V173" s="290">
        <f>T173+U173</f>
        <v>28</v>
      </c>
      <c r="W173" s="339">
        <f>IF(Q173=0,0,((V173/Q173)-1)*100)</f>
        <v>0</v>
      </c>
    </row>
    <row r="174" spans="12:23" x14ac:dyDescent="0.2">
      <c r="L174" s="218" t="s">
        <v>25</v>
      </c>
      <c r="M174" s="234">
        <f>+Lcc_BKK!M174+Lcc_DMK!M174</f>
        <v>0</v>
      </c>
      <c r="N174" s="235">
        <f>+Lcc_BKK!N174+Lcc_DMK!N174</f>
        <v>0</v>
      </c>
      <c r="O174" s="290">
        <f>SUM(M174:N174)</f>
        <v>0</v>
      </c>
      <c r="P174" s="237">
        <f>Lcc_BKK!P174+Lcc_DMK!P174</f>
        <v>0</v>
      </c>
      <c r="Q174" s="290">
        <f>O174+P174</f>
        <v>0</v>
      </c>
      <c r="R174" s="234">
        <f>+Lcc_BKK!R174+Lcc_DMK!R174</f>
        <v>11</v>
      </c>
      <c r="S174" s="235">
        <f>+Lcc_BKK!S174+Lcc_DMK!S174</f>
        <v>23</v>
      </c>
      <c r="T174" s="290">
        <f>SUM(R174:S174)</f>
        <v>34</v>
      </c>
      <c r="U174" s="237">
        <f>Lcc_BKK!U174+Lcc_DMK!U174</f>
        <v>0</v>
      </c>
      <c r="V174" s="290">
        <f>T174+U174</f>
        <v>34</v>
      </c>
      <c r="W174" s="339">
        <f t="shared" ref="W174" si="277">IF(Q174=0,0,((V174/Q174)-1)*100)</f>
        <v>0</v>
      </c>
    </row>
    <row r="175" spans="12:23" ht="13.5" thickBot="1" x14ac:dyDescent="0.25">
      <c r="L175" s="218" t="s">
        <v>26</v>
      </c>
      <c r="M175" s="234">
        <f>+Lcc_BKK!M175+Lcc_DMK!M175</f>
        <v>0</v>
      </c>
      <c r="N175" s="235">
        <f>+Lcc_BKK!N175+Lcc_DMK!N175</f>
        <v>3</v>
      </c>
      <c r="O175" s="291">
        <f>SUM(M175:N175)</f>
        <v>3</v>
      </c>
      <c r="P175" s="245">
        <f>Lcc_BKK!P175+Lcc_DMK!P175</f>
        <v>0</v>
      </c>
      <c r="Q175" s="291">
        <f>O175+P175</f>
        <v>3</v>
      </c>
      <c r="R175" s="234">
        <f>+Lcc_BKK!R175+Lcc_DMK!R175</f>
        <v>10</v>
      </c>
      <c r="S175" s="235">
        <f>+Lcc_BKK!S175+Lcc_DMK!S175</f>
        <v>23</v>
      </c>
      <c r="T175" s="291">
        <f>SUM(R175:S175)</f>
        <v>33</v>
      </c>
      <c r="U175" s="245">
        <f>Lcc_BKK!U175+Lcc_DMK!U175</f>
        <v>0</v>
      </c>
      <c r="V175" s="291">
        <f>T175+U175</f>
        <v>33</v>
      </c>
      <c r="W175" s="238">
        <f>IF(Q175=0,0,((V175/Q175)-1)*100)</f>
        <v>1000</v>
      </c>
    </row>
    <row r="176" spans="12:23" ht="14.25" thickTop="1" thickBot="1" x14ac:dyDescent="0.25">
      <c r="L176" s="246" t="s">
        <v>27</v>
      </c>
      <c r="M176" s="247">
        <f>+M173+M174+M175</f>
        <v>0</v>
      </c>
      <c r="N176" s="247">
        <f t="shared" ref="N176:V176" si="278">+N173+N174+N175</f>
        <v>3</v>
      </c>
      <c r="O176" s="248">
        <f t="shared" si="278"/>
        <v>3</v>
      </c>
      <c r="P176" s="249">
        <f t="shared" si="278"/>
        <v>0</v>
      </c>
      <c r="Q176" s="248">
        <f t="shared" si="278"/>
        <v>3</v>
      </c>
      <c r="R176" s="247">
        <f t="shared" si="278"/>
        <v>31</v>
      </c>
      <c r="S176" s="247">
        <f t="shared" si="278"/>
        <v>64</v>
      </c>
      <c r="T176" s="248">
        <f t="shared" si="278"/>
        <v>95</v>
      </c>
      <c r="U176" s="249">
        <f t="shared" si="278"/>
        <v>0</v>
      </c>
      <c r="V176" s="248">
        <f t="shared" si="278"/>
        <v>95</v>
      </c>
      <c r="W176" s="250">
        <f>IF(Q176=0,0,((V176/Q176)-1)*100)</f>
        <v>3066.666666666667</v>
      </c>
    </row>
    <row r="177" spans="1:23" ht="13.5" thickTop="1" x14ac:dyDescent="0.2">
      <c r="A177" s="323"/>
      <c r="K177" s="323"/>
      <c r="L177" s="218" t="s">
        <v>28</v>
      </c>
      <c r="M177" s="234">
        <f>+Lcc_BKK!M177+Lcc_DMK!M177</f>
        <v>0</v>
      </c>
      <c r="N177" s="235">
        <f>+Lcc_BKK!N177+Lcc_DMK!N177</f>
        <v>0</v>
      </c>
      <c r="O177" s="291">
        <f t="shared" ref="O177" si="279">SUM(M177:N177)</f>
        <v>0</v>
      </c>
      <c r="P177" s="251">
        <f>Lcc_BKK!P177+Lcc_DMK!P177</f>
        <v>0</v>
      </c>
      <c r="Q177" s="291">
        <f>O177+P177</f>
        <v>0</v>
      </c>
      <c r="R177" s="234">
        <f>+Lcc_BKK!R177+Lcc_DMK!R177</f>
        <v>13</v>
      </c>
      <c r="S177" s="235">
        <f>+Lcc_BKK!S177+Lcc_DMK!S177</f>
        <v>18</v>
      </c>
      <c r="T177" s="291">
        <f t="shared" ref="T177" si="280">SUM(R177:S177)</f>
        <v>31</v>
      </c>
      <c r="U177" s="251">
        <f>Lcc_BKK!U177+Lcc_DMK!U177</f>
        <v>0</v>
      </c>
      <c r="V177" s="291">
        <f>T177+U177</f>
        <v>31</v>
      </c>
      <c r="W177" s="238">
        <f>IF(Q177=0,0,((V177/Q177)-1)*100)</f>
        <v>0</v>
      </c>
    </row>
    <row r="178" spans="1:23" x14ac:dyDescent="0.2">
      <c r="A178" s="323"/>
      <c r="K178" s="323"/>
      <c r="L178" s="218" t="s">
        <v>29</v>
      </c>
      <c r="M178" s="234">
        <f>+Lcc_BKK!M178+Lcc_DMK!M178</f>
        <v>0</v>
      </c>
      <c r="N178" s="235">
        <f>+Lcc_BKK!N178+Lcc_DMK!N178</f>
        <v>1</v>
      </c>
      <c r="O178" s="291">
        <f>SUM(M178:N178)</f>
        <v>1</v>
      </c>
      <c r="P178" s="237">
        <f>Lcc_BKK!P178+Lcc_DMK!P178</f>
        <v>0</v>
      </c>
      <c r="Q178" s="291">
        <f>O178+P178</f>
        <v>1</v>
      </c>
      <c r="R178" s="234">
        <f>+Lcc_BKK!R178+Lcc_DMK!R178</f>
        <v>3</v>
      </c>
      <c r="S178" s="235">
        <f>+Lcc_BKK!S178+Lcc_DMK!S178</f>
        <v>20</v>
      </c>
      <c r="T178" s="291">
        <f>SUM(R178:S178)</f>
        <v>23</v>
      </c>
      <c r="U178" s="237">
        <f>Lcc_BKK!U178+Lcc_DMK!U178</f>
        <v>0</v>
      </c>
      <c r="V178" s="291">
        <f>T178+U178</f>
        <v>23</v>
      </c>
      <c r="W178" s="238">
        <f t="shared" ref="W178" si="281">IF(Q178=0,0,((V178/Q178)-1)*100)</f>
        <v>2200</v>
      </c>
    </row>
    <row r="179" spans="1:23" ht="13.5" thickBot="1" x14ac:dyDescent="0.25">
      <c r="A179" s="323"/>
      <c r="K179" s="323"/>
      <c r="L179" s="218" t="s">
        <v>30</v>
      </c>
      <c r="M179" s="234">
        <f>+Lcc_BKK!M179+Lcc_DMK!M179</f>
        <v>0</v>
      </c>
      <c r="N179" s="235">
        <f>+Lcc_BKK!N179+Lcc_DMK!N179</f>
        <v>3</v>
      </c>
      <c r="O179" s="291">
        <f>SUM(M179:N179)</f>
        <v>3</v>
      </c>
      <c r="P179" s="237">
        <f>Lcc_BKK!P179+Lcc_DMK!P179</f>
        <v>0</v>
      </c>
      <c r="Q179" s="291">
        <f>O179+P179</f>
        <v>3</v>
      </c>
      <c r="R179" s="234">
        <f>+Lcc_BKK!R179+Lcc_DMK!R179</f>
        <v>3</v>
      </c>
      <c r="S179" s="235">
        <f>+Lcc_BKK!S179+Lcc_DMK!S179</f>
        <v>16</v>
      </c>
      <c r="T179" s="291">
        <f>SUM(R179:S179)</f>
        <v>19</v>
      </c>
      <c r="U179" s="237">
        <f>Lcc_BKK!U179+Lcc_DMK!U179</f>
        <v>0</v>
      </c>
      <c r="V179" s="291">
        <f>T179+U179</f>
        <v>19</v>
      </c>
      <c r="W179" s="238">
        <f>IF(Q179=0,0,((V179/Q179)-1)*100)</f>
        <v>533.33333333333326</v>
      </c>
    </row>
    <row r="180" spans="1:23" ht="14.25" thickTop="1" thickBot="1" x14ac:dyDescent="0.25">
      <c r="L180" s="246" t="s">
        <v>31</v>
      </c>
      <c r="M180" s="551">
        <f>+M177+M178+M179</f>
        <v>0</v>
      </c>
      <c r="N180" s="247">
        <f t="shared" ref="N180:V180" si="282">+N177+N178+N179</f>
        <v>4</v>
      </c>
      <c r="O180" s="248">
        <f t="shared" si="282"/>
        <v>4</v>
      </c>
      <c r="P180" s="249">
        <f t="shared" si="282"/>
        <v>0</v>
      </c>
      <c r="Q180" s="248">
        <f t="shared" si="282"/>
        <v>4</v>
      </c>
      <c r="R180" s="551">
        <f t="shared" si="282"/>
        <v>19</v>
      </c>
      <c r="S180" s="247">
        <f t="shared" si="282"/>
        <v>54</v>
      </c>
      <c r="T180" s="248">
        <f t="shared" si="282"/>
        <v>73</v>
      </c>
      <c r="U180" s="249">
        <f t="shared" si="282"/>
        <v>0</v>
      </c>
      <c r="V180" s="248">
        <f t="shared" si="282"/>
        <v>73</v>
      </c>
      <c r="W180" s="250">
        <f>IF(Q180=0,0,((V180/Q180)-1)*100)</f>
        <v>1725</v>
      </c>
    </row>
    <row r="181" spans="1:23" ht="14.25" thickTop="1" thickBot="1" x14ac:dyDescent="0.25">
      <c r="L181" s="553" t="s">
        <v>32</v>
      </c>
      <c r="M181" s="552">
        <f>+M172+M176+M180</f>
        <v>0</v>
      </c>
      <c r="N181" s="550">
        <f t="shared" ref="N181:V181" si="283">+N172+N176+N180</f>
        <v>7</v>
      </c>
      <c r="O181" s="548">
        <f t="shared" si="283"/>
        <v>7</v>
      </c>
      <c r="P181" s="547">
        <f t="shared" si="283"/>
        <v>0</v>
      </c>
      <c r="Q181" s="548">
        <f t="shared" si="283"/>
        <v>7</v>
      </c>
      <c r="R181" s="552">
        <f t="shared" si="283"/>
        <v>77</v>
      </c>
      <c r="S181" s="550">
        <f t="shared" si="283"/>
        <v>172</v>
      </c>
      <c r="T181" s="548">
        <f t="shared" si="283"/>
        <v>249</v>
      </c>
      <c r="U181" s="547">
        <f t="shared" si="283"/>
        <v>0</v>
      </c>
      <c r="V181" s="548">
        <f t="shared" si="283"/>
        <v>249</v>
      </c>
      <c r="W181" s="250">
        <f t="shared" ref="W181:W182" si="284">IF(Q181=0,0,((V181/Q181)-1)*100)</f>
        <v>3457.1428571428569</v>
      </c>
    </row>
    <row r="182" spans="1:23" ht="14.25" thickTop="1" thickBot="1" x14ac:dyDescent="0.25">
      <c r="L182" s="554" t="s">
        <v>33</v>
      </c>
      <c r="M182" s="240">
        <f>+M168+M172+M176+M180</f>
        <v>0</v>
      </c>
      <c r="N182" s="241">
        <f t="shared" ref="N182:V182" si="285">+N168+N172+N176+N180</f>
        <v>7</v>
      </c>
      <c r="O182" s="242">
        <f t="shared" si="285"/>
        <v>7</v>
      </c>
      <c r="P182" s="240">
        <f t="shared" si="285"/>
        <v>0</v>
      </c>
      <c r="Q182" s="242">
        <f t="shared" si="285"/>
        <v>7</v>
      </c>
      <c r="R182" s="240">
        <f t="shared" si="285"/>
        <v>77</v>
      </c>
      <c r="S182" s="241">
        <f t="shared" si="285"/>
        <v>185</v>
      </c>
      <c r="T182" s="242">
        <f t="shared" si="285"/>
        <v>262</v>
      </c>
      <c r="U182" s="240">
        <f t="shared" si="285"/>
        <v>0</v>
      </c>
      <c r="V182" s="242">
        <f t="shared" si="285"/>
        <v>262</v>
      </c>
      <c r="W182" s="250">
        <f t="shared" si="284"/>
        <v>3642.8571428571431</v>
      </c>
    </row>
    <row r="183" spans="1:23" ht="14.25" thickTop="1" thickBot="1" x14ac:dyDescent="0.25">
      <c r="L183" s="252" t="s">
        <v>34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631" t="s">
        <v>56</v>
      </c>
      <c r="M184" s="632"/>
      <c r="N184" s="632"/>
      <c r="O184" s="632"/>
      <c r="P184" s="632"/>
      <c r="Q184" s="632"/>
      <c r="R184" s="632"/>
      <c r="S184" s="632"/>
      <c r="T184" s="632"/>
      <c r="U184" s="632"/>
      <c r="V184" s="632"/>
      <c r="W184" s="633"/>
    </row>
    <row r="185" spans="1:23" ht="13.5" thickBot="1" x14ac:dyDescent="0.25">
      <c r="L185" s="634" t="s">
        <v>57</v>
      </c>
      <c r="M185" s="635"/>
      <c r="N185" s="635"/>
      <c r="O185" s="635"/>
      <c r="P185" s="635"/>
      <c r="Q185" s="635"/>
      <c r="R185" s="635"/>
      <c r="S185" s="635"/>
      <c r="T185" s="635"/>
      <c r="U185" s="635"/>
      <c r="V185" s="635"/>
      <c r="W185" s="636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46</v>
      </c>
    </row>
    <row r="187" spans="1:23" ht="14.25" customHeight="1" thickTop="1" thickBot="1" x14ac:dyDescent="0.25">
      <c r="L187" s="214"/>
      <c r="M187" s="215" t="s">
        <v>4</v>
      </c>
      <c r="N187" s="215"/>
      <c r="O187" s="215"/>
      <c r="P187" s="215"/>
      <c r="Q187" s="216"/>
      <c r="R187" s="215" t="s">
        <v>5</v>
      </c>
      <c r="S187" s="215"/>
      <c r="T187" s="215"/>
      <c r="U187" s="215"/>
      <c r="V187" s="216"/>
      <c r="W187" s="217" t="s">
        <v>6</v>
      </c>
    </row>
    <row r="188" spans="1:23" ht="13.5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222" t="s">
        <v>8</v>
      </c>
    </row>
    <row r="189" spans="1:23" ht="13.5" thickBot="1" x14ac:dyDescent="0.25">
      <c r="L189" s="223"/>
      <c r="M189" s="224" t="s">
        <v>47</v>
      </c>
      <c r="N189" s="225" t="s">
        <v>48</v>
      </c>
      <c r="O189" s="226" t="s">
        <v>49</v>
      </c>
      <c r="P189" s="227" t="s">
        <v>15</v>
      </c>
      <c r="Q189" s="226" t="s">
        <v>11</v>
      </c>
      <c r="R189" s="224" t="s">
        <v>47</v>
      </c>
      <c r="S189" s="225" t="s">
        <v>48</v>
      </c>
      <c r="T189" s="226" t="s">
        <v>49</v>
      </c>
      <c r="U189" s="227" t="s">
        <v>15</v>
      </c>
      <c r="V189" s="226" t="s">
        <v>11</v>
      </c>
      <c r="W189" s="228"/>
    </row>
    <row r="190" spans="1:23" ht="4.5" customHeight="1" thickTop="1" x14ac:dyDescent="0.2">
      <c r="L190" s="218"/>
      <c r="M190" s="229"/>
      <c r="N190" s="230"/>
      <c r="O190" s="289"/>
      <c r="P190" s="232"/>
      <c r="Q190" s="289"/>
      <c r="R190" s="229"/>
      <c r="S190" s="230"/>
      <c r="T190" s="289"/>
      <c r="U190" s="232"/>
      <c r="V190" s="289"/>
      <c r="W190" s="233"/>
    </row>
    <row r="191" spans="1:23" x14ac:dyDescent="0.2">
      <c r="L191" s="218" t="s">
        <v>16</v>
      </c>
      <c r="M191" s="234">
        <f>+Lcc_BKK!M191+Lcc_DMK!M191</f>
        <v>0</v>
      </c>
      <c r="N191" s="235">
        <f>+Lcc_BKK!N191+Lcc_DMK!N191</f>
        <v>0</v>
      </c>
      <c r="O191" s="291">
        <f>SUM(M191:N191)</f>
        <v>0</v>
      </c>
      <c r="P191" s="237">
        <f>+Lcc_BKK!P191+Lcc_DMK!P191</f>
        <v>0</v>
      </c>
      <c r="Q191" s="290">
        <f>O191+P191</f>
        <v>0</v>
      </c>
      <c r="R191" s="234">
        <f>+Lcc_BKK!R191+Lcc_DMK!R191</f>
        <v>0</v>
      </c>
      <c r="S191" s="235">
        <f>+Lcc_BKK!S191+Lcc_DMK!S191</f>
        <v>0</v>
      </c>
      <c r="T191" s="291">
        <f>SUM(R191:S191)</f>
        <v>0</v>
      </c>
      <c r="U191" s="237">
        <f>+Lcc_BKK!U191+Lcc_DMK!U191</f>
        <v>0</v>
      </c>
      <c r="V191" s="290">
        <f>T191+U191</f>
        <v>0</v>
      </c>
      <c r="W191" s="339">
        <f>IF(Q191=0,0,((V191/Q191)-1)*100)</f>
        <v>0</v>
      </c>
    </row>
    <row r="192" spans="1:23" x14ac:dyDescent="0.2">
      <c r="L192" s="218" t="s">
        <v>17</v>
      </c>
      <c r="M192" s="234">
        <f>+Lcc_BKK!M192+Lcc_DMK!M192</f>
        <v>0</v>
      </c>
      <c r="N192" s="235">
        <f>+Lcc_BKK!N192+Lcc_DMK!N192</f>
        <v>0</v>
      </c>
      <c r="O192" s="291">
        <f t="shared" ref="O192:O194" si="286">SUM(M192:N192)</f>
        <v>0</v>
      </c>
      <c r="P192" s="237">
        <f>+Lcc_BKK!P192+Lcc_DMK!P192</f>
        <v>0</v>
      </c>
      <c r="Q192" s="290">
        <f>O192+P192</f>
        <v>0</v>
      </c>
      <c r="R192" s="234">
        <f>+Lcc_BKK!R192+Lcc_DMK!R192</f>
        <v>0</v>
      </c>
      <c r="S192" s="235">
        <f>+Lcc_BKK!S192+Lcc_DMK!S192</f>
        <v>0</v>
      </c>
      <c r="T192" s="291">
        <f t="shared" ref="T192" si="287">SUM(R192:S192)</f>
        <v>0</v>
      </c>
      <c r="U192" s="237">
        <f>+Lcc_BKK!U192+Lcc_DMK!U192</f>
        <v>0</v>
      </c>
      <c r="V192" s="290">
        <f>T192+U192</f>
        <v>0</v>
      </c>
      <c r="W192" s="339">
        <f>IF(Q192=0,0,((V192/Q192)-1)*100)</f>
        <v>0</v>
      </c>
    </row>
    <row r="193" spans="1:23" ht="13.5" thickBot="1" x14ac:dyDescent="0.25">
      <c r="L193" s="223" t="s">
        <v>18</v>
      </c>
      <c r="M193" s="234">
        <f>+Lcc_BKK!M193+Lcc_DMK!M193</f>
        <v>0</v>
      </c>
      <c r="N193" s="235">
        <f>+Lcc_BKK!N193+Lcc_DMK!N193</f>
        <v>0</v>
      </c>
      <c r="O193" s="291">
        <f t="shared" si="286"/>
        <v>0</v>
      </c>
      <c r="P193" s="237">
        <f>+Lcc_BKK!P193+Lcc_DMK!P193</f>
        <v>0</v>
      </c>
      <c r="Q193" s="290">
        <f t="shared" ref="Q193:Q195" si="288">O193+P193</f>
        <v>0</v>
      </c>
      <c r="R193" s="234">
        <f>+Lcc_BKK!R193+Lcc_DMK!R193</f>
        <v>0</v>
      </c>
      <c r="S193" s="235">
        <f>+Lcc_BKK!S193+Lcc_DMK!S193</f>
        <v>0</v>
      </c>
      <c r="T193" s="291">
        <f t="shared" ref="T193:T194" si="289">SUM(R193:S193)</f>
        <v>0</v>
      </c>
      <c r="U193" s="237">
        <f>+Lcc_BKK!U193+Lcc_DMK!U193</f>
        <v>0</v>
      </c>
      <c r="V193" s="290">
        <f t="shared" ref="V193:V195" si="290">T193+U193</f>
        <v>0</v>
      </c>
      <c r="W193" s="339">
        <f>IF(Q193=0,0,((V193/Q193)-1)*100)</f>
        <v>0</v>
      </c>
    </row>
    <row r="194" spans="1:23" ht="14.25" thickTop="1" thickBot="1" x14ac:dyDescent="0.25">
      <c r="L194" s="239" t="s">
        <v>19</v>
      </c>
      <c r="M194" s="240">
        <f>+Lcc_BKK!M194+Lcc_DMK!M194</f>
        <v>0</v>
      </c>
      <c r="N194" s="241">
        <f>+Lcc_BKK!N194+Lcc_DMK!N194</f>
        <v>0</v>
      </c>
      <c r="O194" s="242">
        <f t="shared" si="286"/>
        <v>0</v>
      </c>
      <c r="P194" s="240">
        <f>+Lcc_BKK!P194+Lcc_DMK!P194</f>
        <v>0</v>
      </c>
      <c r="Q194" s="242">
        <f t="shared" si="288"/>
        <v>0</v>
      </c>
      <c r="R194" s="240">
        <f>+Lcc_BKK!R194+Lcc_DMK!R194</f>
        <v>0</v>
      </c>
      <c r="S194" s="241">
        <f>+Lcc_BKK!S194+Lcc_DMK!S194</f>
        <v>0</v>
      </c>
      <c r="T194" s="242">
        <f t="shared" si="289"/>
        <v>0</v>
      </c>
      <c r="U194" s="240">
        <f>+Lcc_BKK!U194+Lcc_DMK!U194</f>
        <v>0</v>
      </c>
      <c r="V194" s="242">
        <f t="shared" si="290"/>
        <v>0</v>
      </c>
      <c r="W194" s="338">
        <f t="shared" ref="W194" si="291">IF(Q194=0,0,((V194/Q194)-1)*100)</f>
        <v>0</v>
      </c>
    </row>
    <row r="195" spans="1:23" ht="13.5" thickTop="1" x14ac:dyDescent="0.2">
      <c r="L195" s="218" t="s">
        <v>20</v>
      </c>
      <c r="M195" s="234">
        <f>+Lcc_BKK!M195+Lcc_DMK!M195</f>
        <v>0</v>
      </c>
      <c r="N195" s="235">
        <f>+Lcc_BKK!N195+Lcc_DMK!N195</f>
        <v>0</v>
      </c>
      <c r="O195" s="290">
        <f>SUM(M195:N195)</f>
        <v>0</v>
      </c>
      <c r="P195" s="237">
        <f>+Lcc_BKK!P195+Lcc_DMK!P195</f>
        <v>0</v>
      </c>
      <c r="Q195" s="290">
        <f t="shared" si="288"/>
        <v>0</v>
      </c>
      <c r="R195" s="234">
        <f>+Lcc_BKK!R195+Lcc_DMK!R195</f>
        <v>0</v>
      </c>
      <c r="S195" s="235">
        <f>+Lcc_BKK!S195+Lcc_DMK!S195</f>
        <v>0</v>
      </c>
      <c r="T195" s="290">
        <f>SUM(R195:S195)</f>
        <v>0</v>
      </c>
      <c r="U195" s="237">
        <f>+Lcc_BKK!U195+Lcc_DMK!U195</f>
        <v>0</v>
      </c>
      <c r="V195" s="290">
        <f t="shared" si="290"/>
        <v>0</v>
      </c>
      <c r="W195" s="339">
        <f t="shared" ref="W195" si="292">IF(Q195=0,0,((V195/Q195)-1)*100)</f>
        <v>0</v>
      </c>
    </row>
    <row r="196" spans="1:23" ht="15.75" customHeight="1" x14ac:dyDescent="0.2">
      <c r="L196" s="218" t="s">
        <v>21</v>
      </c>
      <c r="M196" s="234">
        <f>+Lcc_BKK!M196+Lcc_DMK!M196</f>
        <v>0</v>
      </c>
      <c r="N196" s="235">
        <f>+Lcc_BKK!N196+Lcc_DMK!N196</f>
        <v>0</v>
      </c>
      <c r="O196" s="290">
        <f>SUM(M196:N196)</f>
        <v>0</v>
      </c>
      <c r="P196" s="237">
        <f>+Lcc_BKK!P196+Lcc_DMK!P196</f>
        <v>0</v>
      </c>
      <c r="Q196" s="290">
        <f>O196+P196</f>
        <v>0</v>
      </c>
      <c r="R196" s="234">
        <f>+Lcc_BKK!R196+Lcc_DMK!R196</f>
        <v>0</v>
      </c>
      <c r="S196" s="235">
        <f>+Lcc_BKK!S196+Lcc_DMK!S196</f>
        <v>0</v>
      </c>
      <c r="T196" s="290">
        <f>SUM(R196:S196)</f>
        <v>0</v>
      </c>
      <c r="U196" s="237">
        <f>+Lcc_BKK!U196+Lcc_DMK!U196</f>
        <v>0</v>
      </c>
      <c r="V196" s="290">
        <f>T196+U196</f>
        <v>0</v>
      </c>
      <c r="W196" s="339">
        <f>IF(Q196=0,0,((V196/Q196)-1)*100)</f>
        <v>0</v>
      </c>
    </row>
    <row r="197" spans="1:23" ht="13.5" thickBot="1" x14ac:dyDescent="0.25">
      <c r="L197" s="218" t="s">
        <v>22</v>
      </c>
      <c r="M197" s="234">
        <f>+Lcc_BKK!M197+Lcc_DMK!M197</f>
        <v>0</v>
      </c>
      <c r="N197" s="235">
        <f>+Lcc_BKK!N197+Lcc_DMK!N197</f>
        <v>0</v>
      </c>
      <c r="O197" s="290">
        <f>SUM(M197:N197)</f>
        <v>0</v>
      </c>
      <c r="P197" s="237">
        <f>+Lcc_BKK!P197+Lcc_DMK!P197</f>
        <v>0</v>
      </c>
      <c r="Q197" s="290">
        <f t="shared" ref="Q197" si="293">O197+P197</f>
        <v>0</v>
      </c>
      <c r="R197" s="234">
        <f>+Lcc_BKK!R197+Lcc_DMK!R197</f>
        <v>0</v>
      </c>
      <c r="S197" s="235">
        <f>+Lcc_BKK!S197+Lcc_DMK!S197</f>
        <v>0</v>
      </c>
      <c r="T197" s="290">
        <f>SUM(R197:S197)</f>
        <v>0</v>
      </c>
      <c r="U197" s="237">
        <f>+Lcc_BKK!U197+Lcc_DMK!U197</f>
        <v>0</v>
      </c>
      <c r="V197" s="290">
        <f t="shared" ref="V197" si="294">T197+U197</f>
        <v>0</v>
      </c>
      <c r="W197" s="339">
        <f>IF(Q197=0,0,((V197/Q197)-1)*100)</f>
        <v>0</v>
      </c>
    </row>
    <row r="198" spans="1:23" ht="14.25" thickTop="1" thickBot="1" x14ac:dyDescent="0.25">
      <c r="L198" s="239" t="s">
        <v>23</v>
      </c>
      <c r="M198" s="240">
        <f>+M195+M196+M197</f>
        <v>0</v>
      </c>
      <c r="N198" s="241">
        <f t="shared" ref="N198" si="295">+N195+N196+N197</f>
        <v>0</v>
      </c>
      <c r="O198" s="242">
        <f t="shared" ref="O198" si="296">+O195+O196+O197</f>
        <v>0</v>
      </c>
      <c r="P198" s="240">
        <f t="shared" ref="P198" si="297">+P195+P196+P197</f>
        <v>0</v>
      </c>
      <c r="Q198" s="242">
        <f t="shared" ref="Q198" si="298">+Q195+Q196+Q197</f>
        <v>0</v>
      </c>
      <c r="R198" s="240">
        <f t="shared" ref="R198" si="299">+R195+R196+R197</f>
        <v>0</v>
      </c>
      <c r="S198" s="241">
        <f t="shared" ref="S198" si="300">+S195+S196+S197</f>
        <v>0</v>
      </c>
      <c r="T198" s="242">
        <f t="shared" ref="T198" si="301">+T195+T196+T197</f>
        <v>0</v>
      </c>
      <c r="U198" s="240">
        <f t="shared" ref="U198" si="302">+U195+U196+U197</f>
        <v>0</v>
      </c>
      <c r="V198" s="242">
        <f t="shared" ref="V198" si="303">+V195+V196+V197</f>
        <v>0</v>
      </c>
      <c r="W198" s="338">
        <f t="shared" ref="W198" si="304">IF(Q198=0,0,((V198/Q198)-1)*100)</f>
        <v>0</v>
      </c>
    </row>
    <row r="199" spans="1:23" ht="13.5" thickTop="1" x14ac:dyDescent="0.2">
      <c r="L199" s="218" t="s">
        <v>24</v>
      </c>
      <c r="M199" s="234">
        <f>+Lcc_BKK!M199+Lcc_DMK!M199</f>
        <v>0</v>
      </c>
      <c r="N199" s="235">
        <f>+Lcc_BKK!N199+Lcc_DMK!N199</f>
        <v>0</v>
      </c>
      <c r="O199" s="290">
        <f t="shared" ref="O199" si="305">SUM(M199:N199)</f>
        <v>0</v>
      </c>
      <c r="P199" s="237">
        <f>+Lcc_BKK!P199+Lcc_DMK!P199</f>
        <v>0</v>
      </c>
      <c r="Q199" s="290">
        <f>O199+P199</f>
        <v>0</v>
      </c>
      <c r="R199" s="234">
        <f>+Lcc_BKK!R199+Lcc_DMK!R199</f>
        <v>0</v>
      </c>
      <c r="S199" s="235">
        <f>+Lcc_BKK!S199+Lcc_DMK!S199</f>
        <v>0</v>
      </c>
      <c r="T199" s="290">
        <f>SUM(R199:S199)</f>
        <v>0</v>
      </c>
      <c r="U199" s="237">
        <f>+Lcc_BKK!U199+Lcc_DMK!U199</f>
        <v>0</v>
      </c>
      <c r="V199" s="290">
        <f>T199+U199</f>
        <v>0</v>
      </c>
      <c r="W199" s="339">
        <f>IF(Q199=0,0,((V199/Q199)-1)*100)</f>
        <v>0</v>
      </c>
    </row>
    <row r="200" spans="1:23" x14ac:dyDescent="0.2">
      <c r="L200" s="218" t="s">
        <v>25</v>
      </c>
      <c r="M200" s="234">
        <f>+Lcc_BKK!M200+Lcc_DMK!M200</f>
        <v>0</v>
      </c>
      <c r="N200" s="235">
        <f>+Lcc_BKK!N200+Lcc_DMK!N200</f>
        <v>0</v>
      </c>
      <c r="O200" s="290">
        <f>SUM(M200:N200)</f>
        <v>0</v>
      </c>
      <c r="P200" s="237">
        <f>+Lcc_BKK!P200+Lcc_DMK!P200</f>
        <v>0</v>
      </c>
      <c r="Q200" s="290">
        <f>O200+P200</f>
        <v>0</v>
      </c>
      <c r="R200" s="234">
        <f>+Lcc_BKK!R200+Lcc_DMK!R200</f>
        <v>0</v>
      </c>
      <c r="S200" s="235">
        <f>+Lcc_BKK!S200+Lcc_DMK!S200</f>
        <v>0</v>
      </c>
      <c r="T200" s="290">
        <f>SUM(R200:S200)</f>
        <v>0</v>
      </c>
      <c r="U200" s="237">
        <f>+Lcc_BKK!U200+Lcc_DMK!U200</f>
        <v>0</v>
      </c>
      <c r="V200" s="290">
        <f>T200+U200</f>
        <v>0</v>
      </c>
      <c r="W200" s="339">
        <f t="shared" ref="W200" si="306">IF(Q200=0,0,((V200/Q200)-1)*100)</f>
        <v>0</v>
      </c>
    </row>
    <row r="201" spans="1:23" ht="13.5" thickBot="1" x14ac:dyDescent="0.25">
      <c r="L201" s="218" t="s">
        <v>26</v>
      </c>
      <c r="M201" s="234">
        <f>+Lcc_BKK!M201+Lcc_DMK!M201</f>
        <v>0</v>
      </c>
      <c r="N201" s="235">
        <f>+Lcc_BKK!N201+Lcc_DMK!N201</f>
        <v>0</v>
      </c>
      <c r="O201" s="291">
        <f>SUM(M201:N201)</f>
        <v>0</v>
      </c>
      <c r="P201" s="245">
        <f>+Lcc_BKK!P201+Lcc_DMK!P201</f>
        <v>0</v>
      </c>
      <c r="Q201" s="291">
        <f>O201+P201</f>
        <v>0</v>
      </c>
      <c r="R201" s="234">
        <f>+Lcc_BKK!R201+Lcc_DMK!R201</f>
        <v>0</v>
      </c>
      <c r="S201" s="235">
        <f>+Lcc_BKK!S201+Lcc_DMK!S201</f>
        <v>0</v>
      </c>
      <c r="T201" s="291">
        <f>SUM(R201:S201)</f>
        <v>0</v>
      </c>
      <c r="U201" s="245">
        <f>+Lcc_BKK!U201+Lcc_DMK!U201</f>
        <v>0</v>
      </c>
      <c r="V201" s="291">
        <f>T201+U201</f>
        <v>0</v>
      </c>
      <c r="W201" s="339">
        <f>IF(Q201=0,0,((V201/Q201)-1)*100)</f>
        <v>0</v>
      </c>
    </row>
    <row r="202" spans="1:23" ht="14.25" thickTop="1" thickBot="1" x14ac:dyDescent="0.25">
      <c r="L202" s="246" t="s">
        <v>27</v>
      </c>
      <c r="M202" s="247">
        <f>+M199+M200+M201</f>
        <v>0</v>
      </c>
      <c r="N202" s="247">
        <f t="shared" ref="N202" si="307">+N199+N200+N201</f>
        <v>0</v>
      </c>
      <c r="O202" s="248">
        <f t="shared" ref="O202" si="308">+O199+O200+O201</f>
        <v>0</v>
      </c>
      <c r="P202" s="249">
        <f t="shared" ref="P202" si="309">+P199+P200+P201</f>
        <v>0</v>
      </c>
      <c r="Q202" s="248">
        <f t="shared" ref="Q202" si="310">+Q199+Q200+Q201</f>
        <v>0</v>
      </c>
      <c r="R202" s="247">
        <f t="shared" ref="R202" si="311">+R199+R200+R201</f>
        <v>0</v>
      </c>
      <c r="S202" s="247">
        <f t="shared" ref="S202" si="312">+S199+S200+S201</f>
        <v>0</v>
      </c>
      <c r="T202" s="248">
        <f t="shared" ref="T202" si="313">+T199+T200+T201</f>
        <v>0</v>
      </c>
      <c r="U202" s="249">
        <f t="shared" ref="U202" si="314">+U199+U200+U201</f>
        <v>0</v>
      </c>
      <c r="V202" s="248">
        <f t="shared" ref="V202" si="315">+V199+V200+V201</f>
        <v>0</v>
      </c>
      <c r="W202" s="340">
        <f>IF(Q202=0,0,((V202/Q202)-1)*100)</f>
        <v>0</v>
      </c>
    </row>
    <row r="203" spans="1:23" ht="13.5" thickTop="1" x14ac:dyDescent="0.2">
      <c r="A203" s="323"/>
      <c r="K203" s="323"/>
      <c r="L203" s="218" t="s">
        <v>28</v>
      </c>
      <c r="M203" s="234">
        <f>+Lcc_BKK!M203+Lcc_DMK!M203</f>
        <v>0</v>
      </c>
      <c r="N203" s="235">
        <f>+Lcc_BKK!N203+Lcc_DMK!N203</f>
        <v>0</v>
      </c>
      <c r="O203" s="291">
        <f t="shared" ref="O203" si="316">SUM(M203:N203)</f>
        <v>0</v>
      </c>
      <c r="P203" s="251">
        <f>+Lcc_BKK!P203+Lcc_DMK!P203</f>
        <v>0</v>
      </c>
      <c r="Q203" s="291">
        <f>O203+P203</f>
        <v>0</v>
      </c>
      <c r="R203" s="234">
        <f>+Lcc_BKK!R203+Lcc_DMK!R203</f>
        <v>0</v>
      </c>
      <c r="S203" s="235">
        <f>+Lcc_BKK!S203+Lcc_DMK!S203</f>
        <v>0</v>
      </c>
      <c r="T203" s="291">
        <f t="shared" ref="T203" si="317">SUM(R203:S203)</f>
        <v>0</v>
      </c>
      <c r="U203" s="251">
        <f>+Lcc_BKK!U203+Lcc_DMK!U203</f>
        <v>0</v>
      </c>
      <c r="V203" s="291">
        <f>T203+U203</f>
        <v>0</v>
      </c>
      <c r="W203" s="339">
        <f>IF(Q203=0,0,((V203/Q203)-1)*100)</f>
        <v>0</v>
      </c>
    </row>
    <row r="204" spans="1:23" x14ac:dyDescent="0.2">
      <c r="A204" s="323"/>
      <c r="K204" s="323"/>
      <c r="L204" s="218" t="s">
        <v>29</v>
      </c>
      <c r="M204" s="234">
        <f>+Lcc_BKK!M204+Lcc_DMK!M204</f>
        <v>0</v>
      </c>
      <c r="N204" s="235">
        <f>+Lcc_BKK!N204+Lcc_DMK!N204</f>
        <v>0</v>
      </c>
      <c r="O204" s="291">
        <f>SUM(M204:N204)</f>
        <v>0</v>
      </c>
      <c r="P204" s="237">
        <f>+Lcc_BKK!P204+Lcc_DMK!P204</f>
        <v>0</v>
      </c>
      <c r="Q204" s="291">
        <f>O204+P204</f>
        <v>0</v>
      </c>
      <c r="R204" s="234">
        <f>+Lcc_BKK!R204+Lcc_DMK!R204</f>
        <v>0</v>
      </c>
      <c r="S204" s="235">
        <f>+Lcc_BKK!S204+Lcc_DMK!S204</f>
        <v>0</v>
      </c>
      <c r="T204" s="291">
        <f>SUM(R204:S204)</f>
        <v>0</v>
      </c>
      <c r="U204" s="237">
        <f>+Lcc_BKK!U204+Lcc_DMK!U204</f>
        <v>0</v>
      </c>
      <c r="V204" s="291">
        <f>T204+U204</f>
        <v>0</v>
      </c>
      <c r="W204" s="339">
        <f t="shared" ref="W204" si="318">IF(Q204=0,0,((V204/Q204)-1)*100)</f>
        <v>0</v>
      </c>
    </row>
    <row r="205" spans="1:23" ht="13.5" thickBot="1" x14ac:dyDescent="0.25">
      <c r="A205" s="323"/>
      <c r="K205" s="323"/>
      <c r="L205" s="218" t="s">
        <v>30</v>
      </c>
      <c r="M205" s="234">
        <f>+Lcc_BKK!M205+Lcc_DMK!M205</f>
        <v>0</v>
      </c>
      <c r="N205" s="235">
        <f>+Lcc_BKK!N205+Lcc_DMK!N205</f>
        <v>0</v>
      </c>
      <c r="O205" s="291">
        <f>SUM(M205:N205)</f>
        <v>0</v>
      </c>
      <c r="P205" s="237">
        <f>+Lcc_BKK!P205+Lcc_DMK!P205</f>
        <v>0</v>
      </c>
      <c r="Q205" s="291">
        <f>O205+P205</f>
        <v>0</v>
      </c>
      <c r="R205" s="234">
        <f>+Lcc_BKK!R205+Lcc_DMK!R205</f>
        <v>0</v>
      </c>
      <c r="S205" s="235">
        <f>+Lcc_BKK!S205+Lcc_DMK!S205</f>
        <v>0</v>
      </c>
      <c r="T205" s="291">
        <f>SUM(R205:S205)</f>
        <v>0</v>
      </c>
      <c r="U205" s="237">
        <f>+Lcc_BKK!U205+Lcc_DMK!U205</f>
        <v>0</v>
      </c>
      <c r="V205" s="291">
        <f>T205+U205</f>
        <v>0</v>
      </c>
      <c r="W205" s="339">
        <f>IF(Q205=0,0,((V205/Q205)-1)*100)</f>
        <v>0</v>
      </c>
    </row>
    <row r="206" spans="1:23" ht="14.25" thickTop="1" thickBot="1" x14ac:dyDescent="0.25">
      <c r="L206" s="246" t="s">
        <v>31</v>
      </c>
      <c r="M206" s="247">
        <f>+M203+M204+M205</f>
        <v>0</v>
      </c>
      <c r="N206" s="247">
        <f t="shared" ref="N206:V206" si="319">+N203+N204+N205</f>
        <v>0</v>
      </c>
      <c r="O206" s="248">
        <f t="shared" si="319"/>
        <v>0</v>
      </c>
      <c r="P206" s="249">
        <f t="shared" si="319"/>
        <v>0</v>
      </c>
      <c r="Q206" s="248">
        <f t="shared" si="319"/>
        <v>0</v>
      </c>
      <c r="R206" s="247">
        <f t="shared" si="319"/>
        <v>0</v>
      </c>
      <c r="S206" s="247">
        <f t="shared" si="319"/>
        <v>0</v>
      </c>
      <c r="T206" s="248">
        <f t="shared" si="319"/>
        <v>0</v>
      </c>
      <c r="U206" s="249">
        <f t="shared" si="319"/>
        <v>0</v>
      </c>
      <c r="V206" s="248">
        <f t="shared" si="319"/>
        <v>0</v>
      </c>
      <c r="W206" s="340">
        <f>IF(Q206=0,0,((V206/Q206)-1)*100)</f>
        <v>0</v>
      </c>
    </row>
    <row r="207" spans="1:23" ht="14.25" thickTop="1" thickBot="1" x14ac:dyDescent="0.25">
      <c r="L207" s="553" t="s">
        <v>32</v>
      </c>
      <c r="M207" s="552">
        <f>+M198+M202+M206</f>
        <v>0</v>
      </c>
      <c r="N207" s="550">
        <f t="shared" ref="N207:V207" si="320">+N198+N202+N206</f>
        <v>0</v>
      </c>
      <c r="O207" s="548">
        <f t="shared" si="320"/>
        <v>0</v>
      </c>
      <c r="P207" s="547">
        <f t="shared" si="320"/>
        <v>0</v>
      </c>
      <c r="Q207" s="548">
        <f t="shared" si="320"/>
        <v>0</v>
      </c>
      <c r="R207" s="552">
        <f t="shared" si="320"/>
        <v>0</v>
      </c>
      <c r="S207" s="550">
        <f t="shared" si="320"/>
        <v>0</v>
      </c>
      <c r="T207" s="548">
        <f t="shared" si="320"/>
        <v>0</v>
      </c>
      <c r="U207" s="547">
        <f t="shared" si="320"/>
        <v>0</v>
      </c>
      <c r="V207" s="548">
        <f t="shared" si="320"/>
        <v>0</v>
      </c>
      <c r="W207" s="549">
        <f t="shared" ref="W207:W208" si="321">IF(Q207=0,0,((V207/Q207)-1)*100)</f>
        <v>0</v>
      </c>
    </row>
    <row r="208" spans="1:23" ht="14.25" thickTop="1" thickBot="1" x14ac:dyDescent="0.25">
      <c r="L208" s="239" t="s">
        <v>33</v>
      </c>
      <c r="M208" s="240">
        <f>+M194+M198+M202+M206</f>
        <v>0</v>
      </c>
      <c r="N208" s="241">
        <f t="shared" ref="N208:V208" si="322">+N194+N198+N202+N206</f>
        <v>0</v>
      </c>
      <c r="O208" s="242">
        <f t="shared" si="322"/>
        <v>0</v>
      </c>
      <c r="P208" s="240">
        <f t="shared" si="322"/>
        <v>0</v>
      </c>
      <c r="Q208" s="242">
        <f t="shared" si="322"/>
        <v>0</v>
      </c>
      <c r="R208" s="240">
        <f t="shared" si="322"/>
        <v>0</v>
      </c>
      <c r="S208" s="241">
        <f t="shared" si="322"/>
        <v>0</v>
      </c>
      <c r="T208" s="242">
        <f t="shared" si="322"/>
        <v>0</v>
      </c>
      <c r="U208" s="240">
        <f t="shared" si="322"/>
        <v>0</v>
      </c>
      <c r="V208" s="242">
        <f t="shared" si="322"/>
        <v>0</v>
      </c>
      <c r="W208" s="338">
        <f t="shared" si="321"/>
        <v>0</v>
      </c>
    </row>
    <row r="209" spans="12:23" ht="14.25" thickTop="1" thickBot="1" x14ac:dyDescent="0.25">
      <c r="L209" s="252" t="s">
        <v>34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2:23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46</v>
      </c>
    </row>
    <row r="213" spans="12:23" ht="14.25" customHeight="1" thickTop="1" thickBot="1" x14ac:dyDescent="0.25">
      <c r="L213" s="214"/>
      <c r="M213" s="215" t="s">
        <v>4</v>
      </c>
      <c r="N213" s="215"/>
      <c r="O213" s="215"/>
      <c r="P213" s="215"/>
      <c r="Q213" s="216"/>
      <c r="R213" s="215" t="s">
        <v>5</v>
      </c>
      <c r="S213" s="215"/>
      <c r="T213" s="215"/>
      <c r="U213" s="215"/>
      <c r="V213" s="216"/>
      <c r="W213" s="217" t="s">
        <v>6</v>
      </c>
    </row>
    <row r="214" spans="12:23" ht="13.5" thickTop="1" x14ac:dyDescent="0.2">
      <c r="L214" s="218" t="s">
        <v>7</v>
      </c>
      <c r="M214" s="219"/>
      <c r="N214" s="211"/>
      <c r="O214" s="220"/>
      <c r="P214" s="221"/>
      <c r="Q214" s="220"/>
      <c r="R214" s="219"/>
      <c r="S214" s="211"/>
      <c r="T214" s="220"/>
      <c r="U214" s="221"/>
      <c r="V214" s="220"/>
      <c r="W214" s="222" t="s">
        <v>8</v>
      </c>
    </row>
    <row r="215" spans="12:23" ht="13.5" thickBot="1" x14ac:dyDescent="0.25">
      <c r="L215" s="223"/>
      <c r="M215" s="224" t="s">
        <v>47</v>
      </c>
      <c r="N215" s="225" t="s">
        <v>48</v>
      </c>
      <c r="O215" s="226" t="s">
        <v>49</v>
      </c>
      <c r="P215" s="227" t="s">
        <v>15</v>
      </c>
      <c r="Q215" s="226" t="s">
        <v>11</v>
      </c>
      <c r="R215" s="224" t="s">
        <v>47</v>
      </c>
      <c r="S215" s="225" t="s">
        <v>48</v>
      </c>
      <c r="T215" s="226" t="s">
        <v>49</v>
      </c>
      <c r="U215" s="227" t="s">
        <v>15</v>
      </c>
      <c r="V215" s="226" t="s">
        <v>11</v>
      </c>
      <c r="W215" s="228"/>
    </row>
    <row r="216" spans="12:23" ht="4.5" customHeight="1" thickTop="1" x14ac:dyDescent="0.2">
      <c r="L216" s="218"/>
      <c r="M216" s="229"/>
      <c r="N216" s="230"/>
      <c r="O216" s="289"/>
      <c r="P216" s="232"/>
      <c r="Q216" s="292"/>
      <c r="R216" s="229"/>
      <c r="S216" s="230"/>
      <c r="T216" s="289"/>
      <c r="U216" s="232"/>
      <c r="V216" s="292"/>
      <c r="W216" s="233"/>
    </row>
    <row r="217" spans="12:23" ht="12.75" customHeight="1" x14ac:dyDescent="0.2">
      <c r="L217" s="218" t="s">
        <v>16</v>
      </c>
      <c r="M217" s="234">
        <f t="shared" ref="M217:N219" si="323">+M165+M191</f>
        <v>0</v>
      </c>
      <c r="N217" s="235">
        <f t="shared" si="323"/>
        <v>0</v>
      </c>
      <c r="O217" s="290">
        <f>M217+N217</f>
        <v>0</v>
      </c>
      <c r="P217" s="237">
        <f>+P165+P191</f>
        <v>0</v>
      </c>
      <c r="Q217" s="293">
        <f>O217+P217</f>
        <v>0</v>
      </c>
      <c r="R217" s="234">
        <f t="shared" ref="R217:S219" si="324">+R165+R191</f>
        <v>0</v>
      </c>
      <c r="S217" s="235">
        <f t="shared" si="324"/>
        <v>2</v>
      </c>
      <c r="T217" s="290">
        <f>R217+S217</f>
        <v>2</v>
      </c>
      <c r="U217" s="237">
        <f>+U165+U191</f>
        <v>0</v>
      </c>
      <c r="V217" s="293">
        <f>T217+U217</f>
        <v>2</v>
      </c>
      <c r="W217" s="339">
        <f>IF(Q217=0,0,((V217/Q217)-1)*100)</f>
        <v>0</v>
      </c>
    </row>
    <row r="218" spans="12:23" x14ac:dyDescent="0.2">
      <c r="L218" s="218" t="s">
        <v>17</v>
      </c>
      <c r="M218" s="234">
        <f t="shared" si="323"/>
        <v>0</v>
      </c>
      <c r="N218" s="235">
        <f t="shared" si="323"/>
        <v>0</v>
      </c>
      <c r="O218" s="290">
        <f t="shared" ref="O218:O219" si="325">M218+N218</f>
        <v>0</v>
      </c>
      <c r="P218" s="237">
        <f>+P166+P192</f>
        <v>0</v>
      </c>
      <c r="Q218" s="293">
        <f>O218+P218</f>
        <v>0</v>
      </c>
      <c r="R218" s="234">
        <f t="shared" si="324"/>
        <v>0</v>
      </c>
      <c r="S218" s="235">
        <f t="shared" si="324"/>
        <v>0</v>
      </c>
      <c r="T218" s="290">
        <f t="shared" ref="T218:T219" si="326">R218+S218</f>
        <v>0</v>
      </c>
      <c r="U218" s="237">
        <f>+U166+U192</f>
        <v>0</v>
      </c>
      <c r="V218" s="293">
        <f>T218+U218</f>
        <v>0</v>
      </c>
      <c r="W218" s="339">
        <f>IF(Q218=0,0,((V218/Q218)-1)*100)</f>
        <v>0</v>
      </c>
    </row>
    <row r="219" spans="12:23" ht="13.5" thickBot="1" x14ac:dyDescent="0.25">
      <c r="L219" s="223" t="s">
        <v>18</v>
      </c>
      <c r="M219" s="234">
        <f t="shared" si="323"/>
        <v>0</v>
      </c>
      <c r="N219" s="235">
        <f t="shared" si="323"/>
        <v>0</v>
      </c>
      <c r="O219" s="290">
        <f t="shared" si="325"/>
        <v>0</v>
      </c>
      <c r="P219" s="237">
        <f>+P167+P193</f>
        <v>0</v>
      </c>
      <c r="Q219" s="293">
        <f>O219+P219</f>
        <v>0</v>
      </c>
      <c r="R219" s="234">
        <f t="shared" si="324"/>
        <v>0</v>
      </c>
      <c r="S219" s="235">
        <f t="shared" si="324"/>
        <v>11</v>
      </c>
      <c r="T219" s="290">
        <f t="shared" si="326"/>
        <v>11</v>
      </c>
      <c r="U219" s="237">
        <f>+U167+U193</f>
        <v>0</v>
      </c>
      <c r="V219" s="293">
        <f>T219+U219</f>
        <v>11</v>
      </c>
      <c r="W219" s="339">
        <f>IF(Q219=0,0,((V219/Q219)-1)*100)</f>
        <v>0</v>
      </c>
    </row>
    <row r="220" spans="12:23" ht="14.25" thickTop="1" thickBot="1" x14ac:dyDescent="0.25">
      <c r="L220" s="239" t="s">
        <v>19</v>
      </c>
      <c r="M220" s="240">
        <f t="shared" ref="M220:Q220" si="327">+M217+M218+M219</f>
        <v>0</v>
      </c>
      <c r="N220" s="241">
        <f t="shared" si="327"/>
        <v>0</v>
      </c>
      <c r="O220" s="242">
        <f t="shared" si="327"/>
        <v>0</v>
      </c>
      <c r="P220" s="240">
        <f t="shared" si="327"/>
        <v>0</v>
      </c>
      <c r="Q220" s="242">
        <f t="shared" si="327"/>
        <v>0</v>
      </c>
      <c r="R220" s="240">
        <f t="shared" ref="R220:V220" si="328">+R217+R218+R219</f>
        <v>0</v>
      </c>
      <c r="S220" s="241">
        <f t="shared" si="328"/>
        <v>13</v>
      </c>
      <c r="T220" s="242">
        <f t="shared" si="328"/>
        <v>13</v>
      </c>
      <c r="U220" s="240">
        <f t="shared" si="328"/>
        <v>0</v>
      </c>
      <c r="V220" s="242">
        <f t="shared" si="328"/>
        <v>13</v>
      </c>
      <c r="W220" s="338">
        <f t="shared" ref="W220" si="329">IF(Q220=0,0,((V220/Q220)-1)*100)</f>
        <v>0</v>
      </c>
    </row>
    <row r="221" spans="12:23" ht="13.5" thickTop="1" x14ac:dyDescent="0.2">
      <c r="L221" s="218" t="s">
        <v>20</v>
      </c>
      <c r="M221" s="234">
        <f t="shared" ref="M221:N223" si="330">+M169+M195</f>
        <v>0</v>
      </c>
      <c r="N221" s="235">
        <f t="shared" si="330"/>
        <v>0</v>
      </c>
      <c r="O221" s="290">
        <f>M221+N221</f>
        <v>0</v>
      </c>
      <c r="P221" s="237">
        <f>+P169+P195</f>
        <v>0</v>
      </c>
      <c r="Q221" s="293">
        <f>O221+P221</f>
        <v>0</v>
      </c>
      <c r="R221" s="234">
        <f t="shared" ref="R221:S223" si="331">+R169+R195</f>
        <v>4</v>
      </c>
      <c r="S221" s="235">
        <f t="shared" si="331"/>
        <v>15</v>
      </c>
      <c r="T221" s="290">
        <f>R221+S221</f>
        <v>19</v>
      </c>
      <c r="U221" s="237">
        <f>+U169+U195</f>
        <v>0</v>
      </c>
      <c r="V221" s="293">
        <f>T221+U221</f>
        <v>19</v>
      </c>
      <c r="W221" s="339">
        <f>IF(Q221=0,0,((V221/Q221)-1)*100)</f>
        <v>0</v>
      </c>
    </row>
    <row r="222" spans="12:23" x14ac:dyDescent="0.2">
      <c r="L222" s="218" t="s">
        <v>21</v>
      </c>
      <c r="M222" s="234">
        <f t="shared" si="330"/>
        <v>0</v>
      </c>
      <c r="N222" s="235">
        <f t="shared" si="330"/>
        <v>0</v>
      </c>
      <c r="O222" s="290">
        <f>M222+N222</f>
        <v>0</v>
      </c>
      <c r="P222" s="237">
        <f>+P170+P196</f>
        <v>0</v>
      </c>
      <c r="Q222" s="293">
        <f>O222+P222</f>
        <v>0</v>
      </c>
      <c r="R222" s="234">
        <f t="shared" si="331"/>
        <v>9</v>
      </c>
      <c r="S222" s="235">
        <f t="shared" si="331"/>
        <v>19</v>
      </c>
      <c r="T222" s="290">
        <f>R222+S222</f>
        <v>28</v>
      </c>
      <c r="U222" s="237">
        <f>+U170+U196</f>
        <v>0</v>
      </c>
      <c r="V222" s="293">
        <f>T222+U222</f>
        <v>28</v>
      </c>
      <c r="W222" s="339">
        <f>IF(Q222=0,0,((V222/Q222)-1)*100)</f>
        <v>0</v>
      </c>
    </row>
    <row r="223" spans="12:23" ht="13.5" thickBot="1" x14ac:dyDescent="0.25">
      <c r="L223" s="218" t="s">
        <v>22</v>
      </c>
      <c r="M223" s="234">
        <f t="shared" si="330"/>
        <v>0</v>
      </c>
      <c r="N223" s="235">
        <f t="shared" si="330"/>
        <v>0</v>
      </c>
      <c r="O223" s="290">
        <f>M223+N223</f>
        <v>0</v>
      </c>
      <c r="P223" s="237">
        <f>+P171+P197</f>
        <v>0</v>
      </c>
      <c r="Q223" s="293">
        <f>O223+P223</f>
        <v>0</v>
      </c>
      <c r="R223" s="234">
        <f t="shared" si="331"/>
        <v>14</v>
      </c>
      <c r="S223" s="235">
        <f t="shared" si="331"/>
        <v>20</v>
      </c>
      <c r="T223" s="290">
        <f>R223+S223</f>
        <v>34</v>
      </c>
      <c r="U223" s="237">
        <f>+U171+U197</f>
        <v>0</v>
      </c>
      <c r="V223" s="293">
        <f>T223+U223</f>
        <v>34</v>
      </c>
      <c r="W223" s="339">
        <f>IF(Q223=0,0,((V223/Q223)-1)*100)</f>
        <v>0</v>
      </c>
    </row>
    <row r="224" spans="12:23" ht="14.25" thickTop="1" thickBot="1" x14ac:dyDescent="0.25">
      <c r="L224" s="239" t="s">
        <v>23</v>
      </c>
      <c r="M224" s="240">
        <f>+M221+M222+M223</f>
        <v>0</v>
      </c>
      <c r="N224" s="241">
        <f t="shared" ref="N224" si="332">+N221+N222+N223</f>
        <v>0</v>
      </c>
      <c r="O224" s="242">
        <f t="shared" ref="O224" si="333">+O221+O222+O223</f>
        <v>0</v>
      </c>
      <c r="P224" s="240">
        <f t="shared" ref="P224" si="334">+P221+P222+P223</f>
        <v>0</v>
      </c>
      <c r="Q224" s="242">
        <f t="shared" ref="Q224" si="335">+Q221+Q222+Q223</f>
        <v>0</v>
      </c>
      <c r="R224" s="240">
        <f t="shared" ref="R224" si="336">+R221+R222+R223</f>
        <v>27</v>
      </c>
      <c r="S224" s="241">
        <f t="shared" ref="S224" si="337">+S221+S222+S223</f>
        <v>54</v>
      </c>
      <c r="T224" s="242">
        <f t="shared" ref="T224" si="338">+T221+T222+T223</f>
        <v>81</v>
      </c>
      <c r="U224" s="240">
        <f t="shared" ref="U224" si="339">+U221+U222+U223</f>
        <v>0</v>
      </c>
      <c r="V224" s="242">
        <f t="shared" ref="V224" si="340">+V221+V222+V223</f>
        <v>81</v>
      </c>
      <c r="W224" s="338">
        <f t="shared" ref="W224" si="341">IF(Q224=0,0,((V224/Q224)-1)*100)</f>
        <v>0</v>
      </c>
    </row>
    <row r="225" spans="1:23" ht="13.5" thickTop="1" x14ac:dyDescent="0.2">
      <c r="L225" s="218" t="s">
        <v>24</v>
      </c>
      <c r="M225" s="234">
        <f t="shared" ref="M225:N227" si="342">+M173+M199</f>
        <v>0</v>
      </c>
      <c r="N225" s="235">
        <f t="shared" si="342"/>
        <v>0</v>
      </c>
      <c r="O225" s="290">
        <f t="shared" ref="O225" si="343">M225+N225</f>
        <v>0</v>
      </c>
      <c r="P225" s="237">
        <f>+P173+P199</f>
        <v>0</v>
      </c>
      <c r="Q225" s="293">
        <f>O225+P225</f>
        <v>0</v>
      </c>
      <c r="R225" s="234">
        <f t="shared" ref="R225:S227" si="344">+R173+R199</f>
        <v>10</v>
      </c>
      <c r="S225" s="235">
        <f t="shared" si="344"/>
        <v>18</v>
      </c>
      <c r="T225" s="290">
        <f>R225+S225</f>
        <v>28</v>
      </c>
      <c r="U225" s="237">
        <f>+U173+U199</f>
        <v>0</v>
      </c>
      <c r="V225" s="293">
        <f>T225+U225</f>
        <v>28</v>
      </c>
      <c r="W225" s="339">
        <f t="shared" ref="W225" si="345">IF(Q225=0,0,((V225/Q225)-1)*100)</f>
        <v>0</v>
      </c>
    </row>
    <row r="226" spans="1:23" x14ac:dyDescent="0.2">
      <c r="L226" s="218" t="s">
        <v>25</v>
      </c>
      <c r="M226" s="234">
        <f t="shared" si="342"/>
        <v>0</v>
      </c>
      <c r="N226" s="235">
        <f t="shared" si="342"/>
        <v>0</v>
      </c>
      <c r="O226" s="290">
        <f>M226+N226</f>
        <v>0</v>
      </c>
      <c r="P226" s="237">
        <f>+P174+P200</f>
        <v>0</v>
      </c>
      <c r="Q226" s="293">
        <f>O226+P226</f>
        <v>0</v>
      </c>
      <c r="R226" s="234">
        <f t="shared" si="344"/>
        <v>11</v>
      </c>
      <c r="S226" s="235">
        <f t="shared" si="344"/>
        <v>23</v>
      </c>
      <c r="T226" s="290">
        <f>R226+S226</f>
        <v>34</v>
      </c>
      <c r="U226" s="237">
        <f>+U174+U200</f>
        <v>0</v>
      </c>
      <c r="V226" s="293">
        <f>T226+U226</f>
        <v>34</v>
      </c>
      <c r="W226" s="339">
        <f t="shared" ref="W226" si="346">IF(Q226=0,0,((V226/Q226)-1)*100)</f>
        <v>0</v>
      </c>
    </row>
    <row r="227" spans="1:23" ht="13.5" thickBot="1" x14ac:dyDescent="0.25">
      <c r="L227" s="218" t="s">
        <v>26</v>
      </c>
      <c r="M227" s="234">
        <f t="shared" si="342"/>
        <v>0</v>
      </c>
      <c r="N227" s="235">
        <f t="shared" si="342"/>
        <v>3</v>
      </c>
      <c r="O227" s="291">
        <f>M227+N227</f>
        <v>3</v>
      </c>
      <c r="P227" s="245">
        <f>+P175+P201</f>
        <v>0</v>
      </c>
      <c r="Q227" s="293">
        <f>O227+P227</f>
        <v>3</v>
      </c>
      <c r="R227" s="234">
        <f t="shared" si="344"/>
        <v>10</v>
      </c>
      <c r="S227" s="235">
        <f t="shared" si="344"/>
        <v>23</v>
      </c>
      <c r="T227" s="291">
        <f>R227+S227</f>
        <v>33</v>
      </c>
      <c r="U227" s="245">
        <f>+U175+U201</f>
        <v>0</v>
      </c>
      <c r="V227" s="293">
        <f>T227+U227</f>
        <v>33</v>
      </c>
      <c r="W227" s="238">
        <f>IF(Q227=0,0,((V227/Q227)-1)*100)</f>
        <v>1000</v>
      </c>
    </row>
    <row r="228" spans="1:23" ht="14.25" thickTop="1" thickBot="1" x14ac:dyDescent="0.25">
      <c r="L228" s="246" t="s">
        <v>27</v>
      </c>
      <c r="M228" s="247">
        <f>+M225+M226+M227</f>
        <v>0</v>
      </c>
      <c r="N228" s="247">
        <f t="shared" ref="N228" si="347">+N225+N226+N227</f>
        <v>3</v>
      </c>
      <c r="O228" s="248">
        <f t="shared" ref="O228" si="348">+O225+O226+O227</f>
        <v>3</v>
      </c>
      <c r="P228" s="249">
        <f t="shared" ref="P228" si="349">+P225+P226+P227</f>
        <v>0</v>
      </c>
      <c r="Q228" s="248">
        <f t="shared" ref="Q228" si="350">+Q225+Q226+Q227</f>
        <v>3</v>
      </c>
      <c r="R228" s="247">
        <f t="shared" ref="R228" si="351">+R225+R226+R227</f>
        <v>31</v>
      </c>
      <c r="S228" s="247">
        <f t="shared" ref="S228" si="352">+S225+S226+S227</f>
        <v>64</v>
      </c>
      <c r="T228" s="248">
        <f t="shared" ref="T228" si="353">+T225+T226+T227</f>
        <v>95</v>
      </c>
      <c r="U228" s="249">
        <f t="shared" ref="U228" si="354">+U225+U226+U227</f>
        <v>0</v>
      </c>
      <c r="V228" s="248">
        <f t="shared" ref="V228" si="355">+V225+V226+V227</f>
        <v>95</v>
      </c>
      <c r="W228" s="250">
        <f>IF(Q228=0,0,((V228/Q228)-1)*100)</f>
        <v>3066.666666666667</v>
      </c>
    </row>
    <row r="229" spans="1:23" ht="13.5" thickTop="1" x14ac:dyDescent="0.2">
      <c r="A229" s="323"/>
      <c r="K229" s="323"/>
      <c r="L229" s="218" t="s">
        <v>28</v>
      </c>
      <c r="M229" s="234">
        <f t="shared" ref="M229:N231" si="356">+M177+M203</f>
        <v>0</v>
      </c>
      <c r="N229" s="235">
        <f t="shared" si="356"/>
        <v>0</v>
      </c>
      <c r="O229" s="291">
        <f t="shared" ref="O229" si="357">M229+N229</f>
        <v>0</v>
      </c>
      <c r="P229" s="251">
        <f>+P177+P203</f>
        <v>0</v>
      </c>
      <c r="Q229" s="293">
        <f>O229+P229</f>
        <v>0</v>
      </c>
      <c r="R229" s="234">
        <f t="shared" ref="R229:S231" si="358">+R177+R203</f>
        <v>13</v>
      </c>
      <c r="S229" s="235">
        <f t="shared" si="358"/>
        <v>18</v>
      </c>
      <c r="T229" s="291">
        <f t="shared" ref="T229" si="359">R229+S229</f>
        <v>31</v>
      </c>
      <c r="U229" s="251">
        <f>+U177+U203</f>
        <v>0</v>
      </c>
      <c r="V229" s="293">
        <f>T229+U229</f>
        <v>31</v>
      </c>
      <c r="W229" s="238">
        <f>IF(Q229=0,0,((V229/Q229)-1)*100)</f>
        <v>0</v>
      </c>
    </row>
    <row r="230" spans="1:23" x14ac:dyDescent="0.2">
      <c r="A230" s="323"/>
      <c r="K230" s="323"/>
      <c r="L230" s="218" t="s">
        <v>29</v>
      </c>
      <c r="M230" s="234">
        <f t="shared" si="356"/>
        <v>0</v>
      </c>
      <c r="N230" s="235">
        <f t="shared" si="356"/>
        <v>1</v>
      </c>
      <c r="O230" s="291">
        <f>M230+N230</f>
        <v>1</v>
      </c>
      <c r="P230" s="237">
        <f>+P178+P204</f>
        <v>0</v>
      </c>
      <c r="Q230" s="293">
        <f>O230+P230</f>
        <v>1</v>
      </c>
      <c r="R230" s="234">
        <f t="shared" si="358"/>
        <v>3</v>
      </c>
      <c r="S230" s="235">
        <f t="shared" si="358"/>
        <v>20</v>
      </c>
      <c r="T230" s="291">
        <f>R230+S230</f>
        <v>23</v>
      </c>
      <c r="U230" s="237">
        <f>+U178+U204</f>
        <v>0</v>
      </c>
      <c r="V230" s="293">
        <f>T230+U230</f>
        <v>23</v>
      </c>
      <c r="W230" s="238">
        <f t="shared" ref="W230" si="360">IF(Q230=0,0,((V230/Q230)-1)*100)</f>
        <v>2200</v>
      </c>
    </row>
    <row r="231" spans="1:23" ht="13.5" thickBot="1" x14ac:dyDescent="0.25">
      <c r="A231" s="323"/>
      <c r="K231" s="323"/>
      <c r="L231" s="218" t="s">
        <v>30</v>
      </c>
      <c r="M231" s="234">
        <f t="shared" si="356"/>
        <v>0</v>
      </c>
      <c r="N231" s="235">
        <f t="shared" si="356"/>
        <v>3</v>
      </c>
      <c r="O231" s="291">
        <f>M231+N231</f>
        <v>3</v>
      </c>
      <c r="P231" s="237">
        <f>+P179+P205</f>
        <v>0</v>
      </c>
      <c r="Q231" s="293">
        <f>O231+P231</f>
        <v>3</v>
      </c>
      <c r="R231" s="234">
        <f t="shared" si="358"/>
        <v>3</v>
      </c>
      <c r="S231" s="235">
        <f t="shared" si="358"/>
        <v>16</v>
      </c>
      <c r="T231" s="291">
        <f>R231+S231</f>
        <v>19</v>
      </c>
      <c r="U231" s="237">
        <f>+U179+U205</f>
        <v>0</v>
      </c>
      <c r="V231" s="293">
        <f>T231+U231</f>
        <v>19</v>
      </c>
      <c r="W231" s="238">
        <f>IF(Q231=0,0,((V231/Q231)-1)*100)</f>
        <v>533.33333333333326</v>
      </c>
    </row>
    <row r="232" spans="1:23" ht="14.25" thickTop="1" thickBot="1" x14ac:dyDescent="0.25">
      <c r="L232" s="246" t="s">
        <v>31</v>
      </c>
      <c r="M232" s="247">
        <f>+M229+M230+M231</f>
        <v>0</v>
      </c>
      <c r="N232" s="247">
        <f t="shared" ref="N232:V232" si="361">+N229+N230+N231</f>
        <v>4</v>
      </c>
      <c r="O232" s="248">
        <f t="shared" si="361"/>
        <v>4</v>
      </c>
      <c r="P232" s="249">
        <f t="shared" si="361"/>
        <v>0</v>
      </c>
      <c r="Q232" s="248">
        <f t="shared" si="361"/>
        <v>4</v>
      </c>
      <c r="R232" s="247">
        <f t="shared" si="361"/>
        <v>19</v>
      </c>
      <c r="S232" s="247">
        <f t="shared" si="361"/>
        <v>54</v>
      </c>
      <c r="T232" s="248">
        <f t="shared" si="361"/>
        <v>73</v>
      </c>
      <c r="U232" s="249">
        <f t="shared" si="361"/>
        <v>0</v>
      </c>
      <c r="V232" s="248">
        <f t="shared" si="361"/>
        <v>73</v>
      </c>
      <c r="W232" s="250">
        <f>IF(Q232=0,0,((V232/Q232)-1)*100)</f>
        <v>1725</v>
      </c>
    </row>
    <row r="233" spans="1:23" ht="14.25" thickTop="1" thickBot="1" x14ac:dyDescent="0.25">
      <c r="L233" s="553" t="s">
        <v>32</v>
      </c>
      <c r="M233" s="552">
        <f>+M224+M228+M232</f>
        <v>0</v>
      </c>
      <c r="N233" s="550">
        <f t="shared" ref="N233:V233" si="362">+N224+N228+N232</f>
        <v>7</v>
      </c>
      <c r="O233" s="548">
        <f t="shared" si="362"/>
        <v>7</v>
      </c>
      <c r="P233" s="547">
        <f t="shared" si="362"/>
        <v>0</v>
      </c>
      <c r="Q233" s="548">
        <f t="shared" si="362"/>
        <v>7</v>
      </c>
      <c r="R233" s="552">
        <f t="shared" si="362"/>
        <v>77</v>
      </c>
      <c r="S233" s="550">
        <f t="shared" si="362"/>
        <v>172</v>
      </c>
      <c r="T233" s="548">
        <f t="shared" si="362"/>
        <v>249</v>
      </c>
      <c r="U233" s="547">
        <f t="shared" si="362"/>
        <v>0</v>
      </c>
      <c r="V233" s="548">
        <f t="shared" si="362"/>
        <v>249</v>
      </c>
      <c r="W233" s="250">
        <f t="shared" ref="W233:W234" si="363">IF(Q233=0,0,((V233/Q233)-1)*100)</f>
        <v>3457.1428571428569</v>
      </c>
    </row>
    <row r="234" spans="1:23" ht="14.25" thickTop="1" thickBot="1" x14ac:dyDescent="0.25">
      <c r="L234" s="239" t="s">
        <v>33</v>
      </c>
      <c r="M234" s="240">
        <f>+M220+M224+M228+M232</f>
        <v>0</v>
      </c>
      <c r="N234" s="241">
        <f t="shared" ref="N234:V234" si="364">+N220+N224+N228+N232</f>
        <v>7</v>
      </c>
      <c r="O234" s="242">
        <f t="shared" si="364"/>
        <v>7</v>
      </c>
      <c r="P234" s="240">
        <f t="shared" si="364"/>
        <v>0</v>
      </c>
      <c r="Q234" s="242">
        <f t="shared" si="364"/>
        <v>7</v>
      </c>
      <c r="R234" s="240">
        <f t="shared" si="364"/>
        <v>77</v>
      </c>
      <c r="S234" s="241">
        <f t="shared" si="364"/>
        <v>185</v>
      </c>
      <c r="T234" s="242">
        <f t="shared" si="364"/>
        <v>262</v>
      </c>
      <c r="U234" s="240">
        <f t="shared" si="364"/>
        <v>0</v>
      </c>
      <c r="V234" s="242">
        <f t="shared" si="364"/>
        <v>262</v>
      </c>
      <c r="W234" s="250">
        <f t="shared" si="363"/>
        <v>3642.8571428571431</v>
      </c>
    </row>
    <row r="235" spans="1:23" ht="13.5" thickTop="1" x14ac:dyDescent="0.2">
      <c r="L235" s="252" t="s">
        <v>34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ak9gUqj7VFbTVvyC6VTuds0vXO8jdPP2K/sWYp6CpucrFu0M8T0mK2qo83cAlb2EULjeOaFQCWoDAfzKJuSQGg==" saltValue="w8yaTW6Ub8TW7+Q+sUvWEg==" spinCount="100000" sheet="1" objects="1" scenarios="1"/>
  <mergeCells count="42">
    <mergeCell ref="L210:W210"/>
    <mergeCell ref="L211:W211"/>
    <mergeCell ref="L133:W133"/>
    <mergeCell ref="L158:W158"/>
    <mergeCell ref="L159:W159"/>
    <mergeCell ref="L184:W184"/>
    <mergeCell ref="L185:W185"/>
    <mergeCell ref="M135:Q13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A1:A1048576 K1:K1048576">
    <cfRule type="containsText" dxfId="7" priority="1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9" min="11" max="22" man="1"/>
    <brk id="157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35"/>
  <sheetViews>
    <sheetView zoomScaleNormal="100" zoomScaleSheetLayoutView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8" width="14.140625" style="1" customWidth="1"/>
    <col min="9" max="9" width="14.140625" style="2" customWidth="1"/>
    <col min="10" max="10" width="8.7109375" style="1" bestFit="1" customWidth="1"/>
    <col min="11" max="11" width="9.140625" style="3"/>
    <col min="12" max="12" width="13" style="1" customWidth="1"/>
    <col min="13" max="22" width="15.5703125" style="1" customWidth="1"/>
    <col min="23" max="23" width="15.5703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1:23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4"/>
      <c r="C5" s="616" t="s">
        <v>4</v>
      </c>
      <c r="D5" s="617"/>
      <c r="E5" s="618"/>
      <c r="F5" s="616" t="s">
        <v>5</v>
      </c>
      <c r="G5" s="617"/>
      <c r="H5" s="618"/>
      <c r="I5" s="105" t="s">
        <v>6</v>
      </c>
      <c r="J5" s="3"/>
      <c r="L5" s="11"/>
      <c r="M5" s="619" t="s">
        <v>4</v>
      </c>
      <c r="N5" s="620"/>
      <c r="O5" s="620"/>
      <c r="P5" s="620"/>
      <c r="Q5" s="621"/>
      <c r="R5" s="619" t="s">
        <v>5</v>
      </c>
      <c r="S5" s="620"/>
      <c r="T5" s="620"/>
      <c r="U5" s="620"/>
      <c r="V5" s="621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3"/>
      <c r="F8" s="116"/>
      <c r="G8" s="117"/>
      <c r="H8" s="143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118</v>
      </c>
      <c r="D9" s="122">
        <v>119</v>
      </c>
      <c r="E9" s="294">
        <f>SUM(C9:D9)</f>
        <v>237</v>
      </c>
      <c r="F9" s="120">
        <v>1397</v>
      </c>
      <c r="G9" s="122">
        <v>1398</v>
      </c>
      <c r="H9" s="294">
        <f>SUM(F9:G9)</f>
        <v>2795</v>
      </c>
      <c r="I9" s="123">
        <f>IF(E9=0,0,((H9/E9)-1)*100)</f>
        <v>1079.3248945147679</v>
      </c>
      <c r="J9" s="3"/>
      <c r="L9" s="13" t="s">
        <v>16</v>
      </c>
      <c r="M9" s="37">
        <v>641</v>
      </c>
      <c r="N9" s="466">
        <v>1451</v>
      </c>
      <c r="O9" s="477">
        <f>+M9+N9</f>
        <v>2092</v>
      </c>
      <c r="P9" s="479">
        <v>0</v>
      </c>
      <c r="Q9" s="299">
        <f t="shared" ref="Q9" si="0">O9+P9</f>
        <v>2092</v>
      </c>
      <c r="R9" s="37">
        <v>252158</v>
      </c>
      <c r="S9" s="466">
        <v>247115</v>
      </c>
      <c r="T9" s="477">
        <f>+R9+S9</f>
        <v>499273</v>
      </c>
      <c r="U9" s="567">
        <v>0</v>
      </c>
      <c r="V9" s="299">
        <f t="shared" ref="V9" si="1">T9+U9</f>
        <v>499273</v>
      </c>
      <c r="W9" s="40">
        <f>IF(Q9=0,0,((V9/Q9)-1)*100)</f>
        <v>23765.822179732313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171</v>
      </c>
      <c r="D10" s="122">
        <v>150</v>
      </c>
      <c r="E10" s="294">
        <f t="shared" ref="E10:E13" si="2">SUM(C10:D10)</f>
        <v>321</v>
      </c>
      <c r="F10" s="120">
        <v>1604</v>
      </c>
      <c r="G10" s="122">
        <v>1604</v>
      </c>
      <c r="H10" s="294">
        <f t="shared" ref="H10:H13" si="3">SUM(F10:G10)</f>
        <v>3208</v>
      </c>
      <c r="I10" s="123">
        <f>IF(E10=0,0,((H10/E10)-1)*100)</f>
        <v>899.37694704049841</v>
      </c>
      <c r="J10" s="3"/>
      <c r="K10" s="6"/>
      <c r="L10" s="13" t="s">
        <v>17</v>
      </c>
      <c r="M10" s="37">
        <v>2925</v>
      </c>
      <c r="N10" s="466">
        <v>1966</v>
      </c>
      <c r="O10" s="477">
        <f t="shared" ref="O10" si="4">+M10+N10</f>
        <v>4891</v>
      </c>
      <c r="P10" s="479">
        <v>0</v>
      </c>
      <c r="Q10" s="299">
        <f>O10+P10</f>
        <v>4891</v>
      </c>
      <c r="R10" s="37">
        <v>283007</v>
      </c>
      <c r="S10" s="466">
        <v>271753</v>
      </c>
      <c r="T10" s="477">
        <f t="shared" ref="T10:T11" si="5">+R10+S10</f>
        <v>554760</v>
      </c>
      <c r="U10" s="567">
        <v>149</v>
      </c>
      <c r="V10" s="299">
        <f>T10+U10</f>
        <v>554909</v>
      </c>
      <c r="W10" s="40">
        <f>IF(Q10=0,0,((V10/Q10)-1)*100)</f>
        <v>11245.51216520139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206</v>
      </c>
      <c r="D11" s="125">
        <v>211</v>
      </c>
      <c r="E11" s="294">
        <f t="shared" si="2"/>
        <v>417</v>
      </c>
      <c r="F11" s="124">
        <v>1865</v>
      </c>
      <c r="G11" s="125">
        <v>1865</v>
      </c>
      <c r="H11" s="294">
        <f t="shared" si="3"/>
        <v>3730</v>
      </c>
      <c r="I11" s="123">
        <f>IF(E11=0,0,((H11/E11)-1)*100)</f>
        <v>794.48441247002393</v>
      </c>
      <c r="J11" s="3"/>
      <c r="K11" s="6"/>
      <c r="L11" s="22" t="s">
        <v>18</v>
      </c>
      <c r="M11" s="37">
        <v>9890</v>
      </c>
      <c r="N11" s="466">
        <v>5306</v>
      </c>
      <c r="O11" s="477">
        <f>+M11+N11</f>
        <v>15196</v>
      </c>
      <c r="P11" s="479">
        <v>0</v>
      </c>
      <c r="Q11" s="318">
        <f>O11+P11</f>
        <v>15196</v>
      </c>
      <c r="R11" s="37">
        <v>359893</v>
      </c>
      <c r="S11" s="466">
        <v>337303</v>
      </c>
      <c r="T11" s="477">
        <f t="shared" si="5"/>
        <v>697196</v>
      </c>
      <c r="U11" s="567">
        <v>128</v>
      </c>
      <c r="V11" s="318">
        <f>T11+U11</f>
        <v>697324</v>
      </c>
      <c r="W11" s="40">
        <f>IF(Q11=0,0,((V11/Q11)-1)*100)</f>
        <v>4488.8654909186625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495</v>
      </c>
      <c r="D12" s="129">
        <f t="shared" si="6"/>
        <v>480</v>
      </c>
      <c r="E12" s="298">
        <f t="shared" si="2"/>
        <v>975</v>
      </c>
      <c r="F12" s="127">
        <f t="shared" ref="F12:G12" si="7">+F9+F10+F11</f>
        <v>4866</v>
      </c>
      <c r="G12" s="129">
        <f t="shared" si="7"/>
        <v>4867</v>
      </c>
      <c r="H12" s="298">
        <f t="shared" si="3"/>
        <v>9733</v>
      </c>
      <c r="I12" s="130">
        <f>IF(E12=0,0,((H12/E12)-1)*100)</f>
        <v>898.25641025641028</v>
      </c>
      <c r="J12" s="3"/>
      <c r="L12" s="41" t="s">
        <v>19</v>
      </c>
      <c r="M12" s="45">
        <f>+M9+M10+M11</f>
        <v>13456</v>
      </c>
      <c r="N12" s="43">
        <f>+N9+N10+N11</f>
        <v>8723</v>
      </c>
      <c r="O12" s="300">
        <f>+O9+O10+O11</f>
        <v>22179</v>
      </c>
      <c r="P12" s="43">
        <f t="shared" ref="P12:Q12" si="8">+P9+P10+P11</f>
        <v>0</v>
      </c>
      <c r="Q12" s="300">
        <f t="shared" si="8"/>
        <v>22179</v>
      </c>
      <c r="R12" s="45">
        <f>+R9+R10+R11</f>
        <v>895058</v>
      </c>
      <c r="S12" s="43">
        <f>+S9+S10+S11</f>
        <v>856171</v>
      </c>
      <c r="T12" s="300">
        <f>+T9+T10+T11</f>
        <v>1751229</v>
      </c>
      <c r="U12" s="43">
        <f t="shared" ref="U12:V12" si="9">+U9+U10+U11</f>
        <v>277</v>
      </c>
      <c r="V12" s="300">
        <f t="shared" si="9"/>
        <v>1751506</v>
      </c>
      <c r="W12" s="46">
        <f>IF(Q12=0,0,((V12/Q12)-1)*100)</f>
        <v>7797.1369313314399</v>
      </c>
    </row>
    <row r="13" spans="1:23" ht="13.5" thickTop="1" x14ac:dyDescent="0.2">
      <c r="A13" s="3" t="str">
        <f t="shared" ref="A13:A65" si="10">IF(ISERROR(F13/G13)," ",IF(F13/G13&gt;0.5,IF(F13/G13&lt;1.5," ","NOT OK"),"NOT OK"))</f>
        <v xml:space="preserve"> </v>
      </c>
      <c r="B13" s="106" t="s">
        <v>20</v>
      </c>
      <c r="C13" s="120">
        <v>180</v>
      </c>
      <c r="D13" s="122">
        <v>185</v>
      </c>
      <c r="E13" s="294">
        <f t="shared" si="2"/>
        <v>365</v>
      </c>
      <c r="F13" s="120">
        <v>1969</v>
      </c>
      <c r="G13" s="122">
        <v>1877</v>
      </c>
      <c r="H13" s="294">
        <f t="shared" si="3"/>
        <v>3846</v>
      </c>
      <c r="I13" s="123">
        <f t="shared" ref="I13" si="11">IF(E13=0,0,((H13/E13)-1)*100)</f>
        <v>953.69863013698625</v>
      </c>
      <c r="J13" s="3"/>
      <c r="L13" s="13" t="s">
        <v>20</v>
      </c>
      <c r="M13" s="39">
        <v>2047</v>
      </c>
      <c r="N13" s="484">
        <v>6838</v>
      </c>
      <c r="O13" s="299">
        <f t="shared" ref="O13" si="12">+M13+N13</f>
        <v>8885</v>
      </c>
      <c r="P13" s="140">
        <v>54</v>
      </c>
      <c r="Q13" s="299">
        <f>O13+P13</f>
        <v>8939</v>
      </c>
      <c r="R13" s="39">
        <v>355782</v>
      </c>
      <c r="S13" s="484">
        <v>340411</v>
      </c>
      <c r="T13" s="299">
        <f t="shared" ref="T13" si="13">+R13+S13</f>
        <v>696193</v>
      </c>
      <c r="U13" s="140">
        <v>158</v>
      </c>
      <c r="V13" s="299">
        <f>T13+U13</f>
        <v>696351</v>
      </c>
      <c r="W13" s="40">
        <f t="shared" ref="W13" si="14">IF(Q13=0,0,((V13/Q13)-1)*100)</f>
        <v>7690.0324421076175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208</v>
      </c>
      <c r="D14" s="122">
        <v>182</v>
      </c>
      <c r="E14" s="294">
        <f>SUM(C14:D14)</f>
        <v>390</v>
      </c>
      <c r="F14" s="120">
        <v>1815</v>
      </c>
      <c r="G14" s="122">
        <v>1815</v>
      </c>
      <c r="H14" s="294">
        <f>SUM(F14:G14)</f>
        <v>3630</v>
      </c>
      <c r="I14" s="123">
        <f>IF(E14=0,0,((H14/E14)-1)*100)</f>
        <v>830.76923076923083</v>
      </c>
      <c r="J14" s="3"/>
      <c r="L14" s="13" t="s">
        <v>21</v>
      </c>
      <c r="M14" s="37">
        <v>3959</v>
      </c>
      <c r="N14" s="466">
        <v>4359</v>
      </c>
      <c r="O14" s="301">
        <f>+M14+N14</f>
        <v>8318</v>
      </c>
      <c r="P14" s="140">
        <v>0</v>
      </c>
      <c r="Q14" s="299">
        <f>O14+P14</f>
        <v>8318</v>
      </c>
      <c r="R14" s="37">
        <v>336817</v>
      </c>
      <c r="S14" s="466">
        <v>344284</v>
      </c>
      <c r="T14" s="301">
        <f>+R14+S14</f>
        <v>681101</v>
      </c>
      <c r="U14" s="140">
        <v>0</v>
      </c>
      <c r="V14" s="299">
        <f>T14+U14</f>
        <v>681101</v>
      </c>
      <c r="W14" s="40">
        <f>IF(Q14=0,0,((V14/Q14)-1)*100)</f>
        <v>8088.278432315461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229</v>
      </c>
      <c r="D15" s="122">
        <v>229</v>
      </c>
      <c r="E15" s="294">
        <f>SUM(C15:D15)</f>
        <v>458</v>
      </c>
      <c r="F15" s="120">
        <v>1932</v>
      </c>
      <c r="G15" s="122">
        <v>1853</v>
      </c>
      <c r="H15" s="294">
        <f>SUM(F15:G15)</f>
        <v>3785</v>
      </c>
      <c r="I15" s="123">
        <f>IF(E15=0,0,((H15/E15)-1)*100)</f>
        <v>726.41921397379917</v>
      </c>
      <c r="J15" s="7"/>
      <c r="L15" s="13" t="s">
        <v>22</v>
      </c>
      <c r="M15" s="37">
        <v>10383</v>
      </c>
      <c r="N15" s="466">
        <v>11456</v>
      </c>
      <c r="O15" s="477">
        <f>+M15+N15</f>
        <v>21839</v>
      </c>
      <c r="P15" s="479">
        <v>125</v>
      </c>
      <c r="Q15" s="299">
        <f>O15+P15</f>
        <v>21964</v>
      </c>
      <c r="R15" s="37">
        <v>353106</v>
      </c>
      <c r="S15" s="466">
        <v>356217</v>
      </c>
      <c r="T15" s="477">
        <f>+R15+S15</f>
        <v>709323</v>
      </c>
      <c r="U15" s="479">
        <v>0</v>
      </c>
      <c r="V15" s="299">
        <f>T15+U15</f>
        <v>709323</v>
      </c>
      <c r="W15" s="40">
        <f>IF(Q15=0,0,((V15/Q15)-1)*100)</f>
        <v>3129.4800582771804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617</v>
      </c>
      <c r="D16" s="129">
        <f t="shared" ref="D16:H16" si="15">+D13+D14+D15</f>
        <v>596</v>
      </c>
      <c r="E16" s="298">
        <f t="shared" si="15"/>
        <v>1213</v>
      </c>
      <c r="F16" s="127">
        <f t="shared" si="15"/>
        <v>5716</v>
      </c>
      <c r="G16" s="129">
        <f t="shared" si="15"/>
        <v>5545</v>
      </c>
      <c r="H16" s="298">
        <f t="shared" si="15"/>
        <v>11261</v>
      </c>
      <c r="I16" s="130">
        <f>IF(E16=0,0,((H16/E16)-1)*100)</f>
        <v>828.3594394064304</v>
      </c>
      <c r="J16" s="3"/>
      <c r="L16" s="41" t="s">
        <v>23</v>
      </c>
      <c r="M16" s="43">
        <f>+M13+M14+M15</f>
        <v>16389</v>
      </c>
      <c r="N16" s="467">
        <f t="shared" ref="N16:V16" si="16">+N13+N14+N15</f>
        <v>22653</v>
      </c>
      <c r="O16" s="471">
        <f t="shared" si="16"/>
        <v>39042</v>
      </c>
      <c r="P16" s="480">
        <f t="shared" si="16"/>
        <v>179</v>
      </c>
      <c r="Q16" s="300">
        <f t="shared" si="16"/>
        <v>39221</v>
      </c>
      <c r="R16" s="43">
        <f t="shared" si="16"/>
        <v>1045705</v>
      </c>
      <c r="S16" s="467">
        <f t="shared" si="16"/>
        <v>1040912</v>
      </c>
      <c r="T16" s="471">
        <f t="shared" si="16"/>
        <v>2086617</v>
      </c>
      <c r="U16" s="480">
        <f t="shared" si="16"/>
        <v>158</v>
      </c>
      <c r="V16" s="300">
        <f t="shared" si="16"/>
        <v>2086775</v>
      </c>
      <c r="W16" s="46">
        <f>IF(Q16=0,0,((V16/Q16)-1)*100)</f>
        <v>5220.5553147548508</v>
      </c>
    </row>
    <row r="17" spans="1:23" ht="13.5" thickTop="1" x14ac:dyDescent="0.2">
      <c r="A17" s="3" t="str">
        <f t="shared" ref="A17" si="17">IF(ISERROR(F17/G17)," ",IF(F17/G17&gt;0.5,IF(F17/G17&lt;1.5," ","NOT OK"),"NOT OK"))</f>
        <v xml:space="preserve"> </v>
      </c>
      <c r="B17" s="106" t="s">
        <v>24</v>
      </c>
      <c r="C17" s="120">
        <v>309</v>
      </c>
      <c r="D17" s="122">
        <v>310</v>
      </c>
      <c r="E17" s="294">
        <f t="shared" ref="E17" si="18">SUM(C17:D17)</f>
        <v>619</v>
      </c>
      <c r="F17" s="120">
        <v>1910</v>
      </c>
      <c r="G17" s="122">
        <v>1912</v>
      </c>
      <c r="H17" s="294">
        <f>SUM(F17:G17)</f>
        <v>3822</v>
      </c>
      <c r="I17" s="123">
        <f t="shared" ref="I17" si="19">IF(E17=0,0,((H17/E17)-1)*100)</f>
        <v>517.44749596122779</v>
      </c>
      <c r="J17" s="7"/>
      <c r="L17" s="13" t="s">
        <v>24</v>
      </c>
      <c r="M17" s="37">
        <v>29234</v>
      </c>
      <c r="N17" s="466">
        <v>29654</v>
      </c>
      <c r="O17" s="477">
        <f>+M17+N17</f>
        <v>58888</v>
      </c>
      <c r="P17" s="479">
        <v>0</v>
      </c>
      <c r="Q17" s="299">
        <f>O17+P17</f>
        <v>58888</v>
      </c>
      <c r="R17" s="37">
        <v>354279</v>
      </c>
      <c r="S17" s="466">
        <v>350068</v>
      </c>
      <c r="T17" s="477">
        <f>+R17+S17</f>
        <v>704347</v>
      </c>
      <c r="U17" s="479">
        <v>0</v>
      </c>
      <c r="V17" s="299">
        <f>T17+U17</f>
        <v>704347</v>
      </c>
      <c r="W17" s="40">
        <f t="shared" ref="W17" si="20">IF(Q17=0,0,((V17/Q17)-1)*100)</f>
        <v>1096.078997418829</v>
      </c>
    </row>
    <row r="18" spans="1:23" x14ac:dyDescent="0.2">
      <c r="A18" s="3" t="str">
        <f t="shared" ref="A18" si="21">IF(ISERROR(F18/G18)," ",IF(F18/G18&gt;0.5,IF(F18/G18&lt;1.5," ","NOT OK"),"NOT OK"))</f>
        <v xml:space="preserve"> </v>
      </c>
      <c r="B18" s="106" t="s">
        <v>25</v>
      </c>
      <c r="C18" s="120">
        <v>482</v>
      </c>
      <c r="D18" s="122">
        <v>482</v>
      </c>
      <c r="E18" s="294">
        <f>SUM(C18:D18)</f>
        <v>964</v>
      </c>
      <c r="F18" s="120">
        <v>1858</v>
      </c>
      <c r="G18" s="122">
        <v>1858</v>
      </c>
      <c r="H18" s="294">
        <f>SUM(F18:G18)</f>
        <v>3716</v>
      </c>
      <c r="I18" s="123">
        <f t="shared" ref="I18" si="22">IF(E18=0,0,((H18/E18)-1)*100)</f>
        <v>285.47717842323652</v>
      </c>
      <c r="L18" s="13" t="s">
        <v>25</v>
      </c>
      <c r="M18" s="37">
        <v>73201</v>
      </c>
      <c r="N18" s="466">
        <v>68801</v>
      </c>
      <c r="O18" s="477">
        <f>+M18+N18</f>
        <v>142002</v>
      </c>
      <c r="P18" s="479">
        <v>1068</v>
      </c>
      <c r="Q18" s="299">
        <f>O18+P18</f>
        <v>143070</v>
      </c>
      <c r="R18" s="37">
        <v>333566</v>
      </c>
      <c r="S18" s="466">
        <v>334775</v>
      </c>
      <c r="T18" s="477">
        <f>+R18+S18</f>
        <v>668341</v>
      </c>
      <c r="U18" s="479">
        <v>409</v>
      </c>
      <c r="V18" s="299">
        <f>T18+U18</f>
        <v>668750</v>
      </c>
      <c r="W18" s="40">
        <f t="shared" ref="W18" si="23">IF(Q18=0,0,((V18/Q18)-1)*100)</f>
        <v>367.42853148808274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26</v>
      </c>
      <c r="C19" s="120">
        <v>705</v>
      </c>
      <c r="D19" s="122">
        <v>703</v>
      </c>
      <c r="E19" s="294">
        <f>SUM(C19:D19)</f>
        <v>1408</v>
      </c>
      <c r="F19" s="120">
        <v>1949</v>
      </c>
      <c r="G19" s="122">
        <v>1946</v>
      </c>
      <c r="H19" s="294">
        <f>SUM(F19:G19)</f>
        <v>3895</v>
      </c>
      <c r="I19" s="123">
        <f>IF(E19=0,0,((H19/E19)-1)*100)</f>
        <v>176.63352272727272</v>
      </c>
      <c r="J19" s="3"/>
      <c r="L19" s="13" t="s">
        <v>26</v>
      </c>
      <c r="M19" s="37">
        <v>123551</v>
      </c>
      <c r="N19" s="466">
        <v>122280</v>
      </c>
      <c r="O19" s="477">
        <f>+M19+N19</f>
        <v>245831</v>
      </c>
      <c r="P19" s="479">
        <v>1332</v>
      </c>
      <c r="Q19" s="299">
        <f>O19+P19</f>
        <v>247163</v>
      </c>
      <c r="R19" s="37">
        <v>358420</v>
      </c>
      <c r="S19" s="466">
        <v>339805</v>
      </c>
      <c r="T19" s="477">
        <f>+R19+S19</f>
        <v>698225</v>
      </c>
      <c r="U19" s="479">
        <v>47</v>
      </c>
      <c r="V19" s="299">
        <f>T19+U19</f>
        <v>698272</v>
      </c>
      <c r="W19" s="40">
        <f>IF(Q19=0,0,((V19/Q19)-1)*100)</f>
        <v>182.51477769730906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27</v>
      </c>
      <c r="C20" s="127">
        <f>+C17+C18+C19</f>
        <v>1496</v>
      </c>
      <c r="D20" s="135">
        <f t="shared" ref="D20:H20" si="24">+D17+D18+D19</f>
        <v>1495</v>
      </c>
      <c r="E20" s="335">
        <f t="shared" si="24"/>
        <v>2991</v>
      </c>
      <c r="F20" s="127">
        <f t="shared" si="24"/>
        <v>5717</v>
      </c>
      <c r="G20" s="135">
        <f t="shared" si="24"/>
        <v>5716</v>
      </c>
      <c r="H20" s="335">
        <f t="shared" si="24"/>
        <v>11433</v>
      </c>
      <c r="I20" s="130">
        <f>IF(E20=0,0,((H20/E20)-1)*100)</f>
        <v>282.24674022066199</v>
      </c>
      <c r="J20" s="3"/>
      <c r="K20" s="10"/>
      <c r="L20" s="47" t="s">
        <v>27</v>
      </c>
      <c r="M20" s="49">
        <f>+M17+M18+M19</f>
        <v>225986</v>
      </c>
      <c r="N20" s="468">
        <f t="shared" ref="N20:V20" si="25">+N17+N18+N19</f>
        <v>220735</v>
      </c>
      <c r="O20" s="478">
        <f t="shared" si="25"/>
        <v>446721</v>
      </c>
      <c r="P20" s="481">
        <f t="shared" si="25"/>
        <v>2400</v>
      </c>
      <c r="Q20" s="333">
        <f t="shared" si="25"/>
        <v>449121</v>
      </c>
      <c r="R20" s="49">
        <f t="shared" si="25"/>
        <v>1046265</v>
      </c>
      <c r="S20" s="468">
        <f t="shared" si="25"/>
        <v>1024648</v>
      </c>
      <c r="T20" s="478">
        <f t="shared" si="25"/>
        <v>2070913</v>
      </c>
      <c r="U20" s="481">
        <f t="shared" si="25"/>
        <v>456</v>
      </c>
      <c r="V20" s="333">
        <f t="shared" si="25"/>
        <v>2071369</v>
      </c>
      <c r="W20" s="50">
        <f>IF(Q20=0,0,((V20/Q20)-1)*100)</f>
        <v>361.20510953618287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28</v>
      </c>
      <c r="C21" s="120">
        <v>1002</v>
      </c>
      <c r="D21" s="122">
        <v>1000</v>
      </c>
      <c r="E21" s="295">
        <f>SUM(C21:D21)</f>
        <v>2002</v>
      </c>
      <c r="F21" s="120">
        <v>2068</v>
      </c>
      <c r="G21" s="122">
        <v>2069</v>
      </c>
      <c r="H21" s="295">
        <f>SUM(F21:G21)</f>
        <v>4137</v>
      </c>
      <c r="I21" s="123">
        <f>IF(E21=0,0,((H21/E21)-1)*100)</f>
        <v>106.64335664335663</v>
      </c>
      <c r="J21" s="278"/>
      <c r="L21" s="13" t="s">
        <v>28</v>
      </c>
      <c r="M21" s="37">
        <v>175549</v>
      </c>
      <c r="N21" s="466">
        <v>167138</v>
      </c>
      <c r="O21" s="477">
        <f>+M21+N21</f>
        <v>342687</v>
      </c>
      <c r="P21" s="479">
        <v>1200</v>
      </c>
      <c r="Q21" s="299">
        <f>O21+P21</f>
        <v>343887</v>
      </c>
      <c r="R21" s="37">
        <v>384732</v>
      </c>
      <c r="S21" s="466">
        <v>385062</v>
      </c>
      <c r="T21" s="477">
        <f>+R21+S21</f>
        <v>769794</v>
      </c>
      <c r="U21" s="479">
        <v>0</v>
      </c>
      <c r="V21" s="299">
        <f>T21+U21</f>
        <v>769794</v>
      </c>
      <c r="W21" s="40">
        <f>IF(Q21=0,0,((V21/Q21)-1)*100)</f>
        <v>123.85085798532658</v>
      </c>
    </row>
    <row r="22" spans="1:23" x14ac:dyDescent="0.2">
      <c r="A22" s="3" t="str">
        <f t="shared" ref="A22" si="26">IF(ISERROR(F22/G22)," ",IF(F22/G22&gt;0.5,IF(F22/G22&lt;1.5," ","NOT OK"),"NOT OK"))</f>
        <v xml:space="preserve"> </v>
      </c>
      <c r="B22" s="106" t="s">
        <v>29</v>
      </c>
      <c r="C22" s="120">
        <v>1161</v>
      </c>
      <c r="D22" s="121">
        <v>1162</v>
      </c>
      <c r="E22" s="296">
        <f>SUM(C22:D22)</f>
        <v>2323</v>
      </c>
      <c r="F22" s="120">
        <v>2049</v>
      </c>
      <c r="G22" s="121">
        <v>2049</v>
      </c>
      <c r="H22" s="296">
        <f>SUM(F22:G22)</f>
        <v>4098</v>
      </c>
      <c r="I22" s="123">
        <f t="shared" ref="I22" si="27">IF(E22=0,0,((H22/E22)-1)*100)</f>
        <v>76.409814894532929</v>
      </c>
      <c r="J22" s="9"/>
      <c r="L22" s="13" t="s">
        <v>29</v>
      </c>
      <c r="M22" s="37">
        <v>204401</v>
      </c>
      <c r="N22" s="466">
        <v>201390</v>
      </c>
      <c r="O22" s="477">
        <f>+M22+N22</f>
        <v>405791</v>
      </c>
      <c r="P22" s="479">
        <v>704</v>
      </c>
      <c r="Q22" s="299">
        <f>O22+P22</f>
        <v>406495</v>
      </c>
      <c r="R22" s="37">
        <v>382791</v>
      </c>
      <c r="S22" s="466">
        <v>383757</v>
      </c>
      <c r="T22" s="477">
        <f>+R22+S22</f>
        <v>766548</v>
      </c>
      <c r="U22" s="479">
        <v>0</v>
      </c>
      <c r="V22" s="299">
        <f>T22+U22</f>
        <v>766548</v>
      </c>
      <c r="W22" s="40">
        <f t="shared" ref="W22" si="28">IF(Q22=0,0,((V22/Q22)-1)*100)</f>
        <v>88.575013222794865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30</v>
      </c>
      <c r="C23" s="120">
        <v>1167</v>
      </c>
      <c r="D23" s="522">
        <v>1166</v>
      </c>
      <c r="E23" s="297">
        <f t="shared" ref="E23" si="29">SUM(C23:D23)</f>
        <v>2333</v>
      </c>
      <c r="F23" s="120">
        <v>2033</v>
      </c>
      <c r="G23" s="522">
        <v>2027</v>
      </c>
      <c r="H23" s="297">
        <f t="shared" ref="H23" si="30">SUM(F23:G23)</f>
        <v>4060</v>
      </c>
      <c r="I23" s="137">
        <f>IF(E23=0,0,((H23/E23)-1)*100)</f>
        <v>74.024860694384927</v>
      </c>
      <c r="J23" s="3"/>
      <c r="L23" s="13" t="s">
        <v>30</v>
      </c>
      <c r="M23" s="37">
        <v>195893</v>
      </c>
      <c r="N23" s="466">
        <v>193664</v>
      </c>
      <c r="O23" s="477">
        <f>+M23+N23</f>
        <v>389557</v>
      </c>
      <c r="P23" s="479">
        <v>0</v>
      </c>
      <c r="Q23" s="299">
        <f>O23+P23</f>
        <v>389557</v>
      </c>
      <c r="R23" s="37">
        <v>360558</v>
      </c>
      <c r="S23" s="466">
        <v>355389</v>
      </c>
      <c r="T23" s="477">
        <f>+R23+S23</f>
        <v>715947</v>
      </c>
      <c r="U23" s="479">
        <v>0</v>
      </c>
      <c r="V23" s="299">
        <f>T23+U23</f>
        <v>715947</v>
      </c>
      <c r="W23" s="40">
        <f>IF(Q23=0,0,((V23/Q23)-1)*100)</f>
        <v>83.784914659472179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519" t="s">
        <v>31</v>
      </c>
      <c r="C24" s="127">
        <f>+C21+C22+C23</f>
        <v>3330</v>
      </c>
      <c r="D24" s="128">
        <f t="shared" ref="D24:H24" si="31">+D21+D22+D23</f>
        <v>3328</v>
      </c>
      <c r="E24" s="524">
        <f t="shared" si="31"/>
        <v>6658</v>
      </c>
      <c r="F24" s="127">
        <f t="shared" si="31"/>
        <v>6150</v>
      </c>
      <c r="G24" s="128">
        <f t="shared" si="31"/>
        <v>6145</v>
      </c>
      <c r="H24" s="524">
        <f t="shared" si="31"/>
        <v>12295</v>
      </c>
      <c r="I24" s="130">
        <f>IF(E24=0,0,((H24/E24)-1)*100)</f>
        <v>84.66506458395915</v>
      </c>
      <c r="J24" s="3"/>
      <c r="K24" s="10"/>
      <c r="L24" s="47" t="s">
        <v>31</v>
      </c>
      <c r="M24" s="49">
        <f>+M21+M22+M23</f>
        <v>575843</v>
      </c>
      <c r="N24" s="468">
        <f t="shared" ref="N24:V24" si="32">+N21+N22+N23</f>
        <v>562192</v>
      </c>
      <c r="O24" s="478">
        <f t="shared" si="32"/>
        <v>1138035</v>
      </c>
      <c r="P24" s="481">
        <f t="shared" si="32"/>
        <v>1904</v>
      </c>
      <c r="Q24" s="333">
        <f t="shared" si="32"/>
        <v>1139939</v>
      </c>
      <c r="R24" s="49">
        <f t="shared" si="32"/>
        <v>1128081</v>
      </c>
      <c r="S24" s="468">
        <f t="shared" si="32"/>
        <v>1124208</v>
      </c>
      <c r="T24" s="478">
        <f t="shared" si="32"/>
        <v>2252289</v>
      </c>
      <c r="U24" s="481">
        <f t="shared" si="32"/>
        <v>0</v>
      </c>
      <c r="V24" s="333">
        <f t="shared" si="32"/>
        <v>2252289</v>
      </c>
      <c r="W24" s="50">
        <f>IF(Q24=0,0,((V24/Q24)-1)*100)</f>
        <v>97.579782777850397</v>
      </c>
    </row>
    <row r="25" spans="1:23" ht="15.75" customHeight="1" thickTop="1" thickBot="1" x14ac:dyDescent="0.25">
      <c r="A25" s="9"/>
      <c r="B25" s="520" t="s">
        <v>32</v>
      </c>
      <c r="C25" s="127">
        <f>+C16+C20+C24</f>
        <v>5443</v>
      </c>
      <c r="D25" s="128">
        <f t="shared" ref="D25:H25" si="33">+D16+D20+D24</f>
        <v>5419</v>
      </c>
      <c r="E25" s="524">
        <f t="shared" si="33"/>
        <v>10862</v>
      </c>
      <c r="F25" s="127">
        <f t="shared" si="33"/>
        <v>17583</v>
      </c>
      <c r="G25" s="128">
        <f t="shared" si="33"/>
        <v>17406</v>
      </c>
      <c r="H25" s="524">
        <f t="shared" si="33"/>
        <v>34989</v>
      </c>
      <c r="I25" s="130">
        <f t="shared" ref="I25:I26" si="34">IF(E25=0,0,((H25/E25)-1)*100)</f>
        <v>222.122997606334</v>
      </c>
      <c r="J25" s="3"/>
      <c r="K25" s="10"/>
      <c r="L25" s="528" t="s">
        <v>32</v>
      </c>
      <c r="M25" s="506">
        <f>+M16+M20+M24</f>
        <v>818218</v>
      </c>
      <c r="N25" s="507">
        <f t="shared" ref="N25:V25" si="35">+N16+N20+N24</f>
        <v>805580</v>
      </c>
      <c r="O25" s="516">
        <f t="shared" si="35"/>
        <v>1623798</v>
      </c>
      <c r="P25" s="509">
        <f t="shared" si="35"/>
        <v>4483</v>
      </c>
      <c r="Q25" s="517">
        <f t="shared" si="35"/>
        <v>1628281</v>
      </c>
      <c r="R25" s="506">
        <f t="shared" si="35"/>
        <v>3220051</v>
      </c>
      <c r="S25" s="507">
        <f t="shared" si="35"/>
        <v>3189768</v>
      </c>
      <c r="T25" s="516">
        <f t="shared" si="35"/>
        <v>6409819</v>
      </c>
      <c r="U25" s="509">
        <f t="shared" si="35"/>
        <v>614</v>
      </c>
      <c r="V25" s="517">
        <f t="shared" si="35"/>
        <v>6410433</v>
      </c>
      <c r="W25" s="50">
        <f t="shared" ref="W25:W26" si="36">IF(Q25=0,0,((V25/Q25)-1)*100)</f>
        <v>293.69328758365418</v>
      </c>
    </row>
    <row r="26" spans="1:23" ht="14.25" thickTop="1" thickBot="1" x14ac:dyDescent="0.25">
      <c r="A26" s="3" t="str">
        <f t="shared" ref="A26" si="37">IF(ISERROR(F26/G26)," ",IF(F26/G26&gt;0.5,IF(F26/G26&lt;1.5," ","NOT OK"),"NOT OK"))</f>
        <v xml:space="preserve"> </v>
      </c>
      <c r="B26" s="521" t="s">
        <v>33</v>
      </c>
      <c r="C26" s="127">
        <f>+C12+C16+C20+C24</f>
        <v>5938</v>
      </c>
      <c r="D26" s="128">
        <f t="shared" ref="D26:H26" si="38">+D12+D16+D20+D24</f>
        <v>5899</v>
      </c>
      <c r="E26" s="524">
        <f t="shared" si="38"/>
        <v>11837</v>
      </c>
      <c r="F26" s="127">
        <f t="shared" si="38"/>
        <v>22449</v>
      </c>
      <c r="G26" s="128">
        <f t="shared" si="38"/>
        <v>22273</v>
      </c>
      <c r="H26" s="524">
        <f t="shared" si="38"/>
        <v>44722</v>
      </c>
      <c r="I26" s="130">
        <f t="shared" si="34"/>
        <v>277.81532482892624</v>
      </c>
      <c r="J26" s="3"/>
      <c r="L26" s="465" t="s">
        <v>33</v>
      </c>
      <c r="M26" s="43">
        <f>+M12+M16+M20+M24</f>
        <v>831674</v>
      </c>
      <c r="N26" s="467">
        <f t="shared" ref="N26:V26" si="39">+N12+N16+N20+N24</f>
        <v>814303</v>
      </c>
      <c r="O26" s="471">
        <f t="shared" si="39"/>
        <v>1645977</v>
      </c>
      <c r="P26" s="480">
        <f t="shared" si="39"/>
        <v>4483</v>
      </c>
      <c r="Q26" s="300">
        <f t="shared" si="39"/>
        <v>1650460</v>
      </c>
      <c r="R26" s="43">
        <f t="shared" si="39"/>
        <v>4115109</v>
      </c>
      <c r="S26" s="467">
        <f t="shared" si="39"/>
        <v>4045939</v>
      </c>
      <c r="T26" s="471">
        <f t="shared" si="39"/>
        <v>8161048</v>
      </c>
      <c r="U26" s="480">
        <f t="shared" si="39"/>
        <v>891</v>
      </c>
      <c r="V26" s="300">
        <f t="shared" si="39"/>
        <v>8161939</v>
      </c>
      <c r="W26" s="46">
        <f t="shared" si="36"/>
        <v>394.52510209274988</v>
      </c>
    </row>
    <row r="27" spans="1:23" ht="14.25" thickTop="1" thickBot="1" x14ac:dyDescent="0.25">
      <c r="B27" s="138" t="s">
        <v>34</v>
      </c>
      <c r="C27" s="102"/>
      <c r="D27" s="102"/>
      <c r="E27" s="102"/>
      <c r="F27" s="102"/>
      <c r="G27" s="102"/>
      <c r="H27" s="102"/>
      <c r="I27" s="102"/>
      <c r="J27" s="102"/>
      <c r="L27" s="53" t="s">
        <v>34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1:23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616" t="s">
        <v>4</v>
      </c>
      <c r="D31" s="617"/>
      <c r="E31" s="618"/>
      <c r="F31" s="616" t="s">
        <v>5</v>
      </c>
      <c r="G31" s="617"/>
      <c r="H31" s="618"/>
      <c r="I31" s="105" t="s">
        <v>6</v>
      </c>
      <c r="J31" s="3"/>
      <c r="L31" s="11"/>
      <c r="M31" s="619" t="s">
        <v>4</v>
      </c>
      <c r="N31" s="620"/>
      <c r="O31" s="620"/>
      <c r="P31" s="620"/>
      <c r="Q31" s="621"/>
      <c r="R31" s="619" t="s">
        <v>5</v>
      </c>
      <c r="S31" s="620"/>
      <c r="T31" s="620"/>
      <c r="U31" s="620"/>
      <c r="V31" s="621"/>
      <c r="W31" s="12" t="s">
        <v>6</v>
      </c>
    </row>
    <row r="32" spans="1:23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L32" s="13" t="s">
        <v>7</v>
      </c>
      <c r="M32" s="19"/>
      <c r="N32" s="15"/>
      <c r="O32" s="16"/>
      <c r="P32" s="464"/>
      <c r="Q32" s="18"/>
      <c r="R32" s="19"/>
      <c r="S32" s="15"/>
      <c r="T32" s="16"/>
      <c r="U32" s="464"/>
      <c r="V32" s="18"/>
      <c r="W32" s="21" t="s">
        <v>8</v>
      </c>
    </row>
    <row r="33" spans="1:23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L33" s="22"/>
      <c r="M33" s="27" t="s">
        <v>12</v>
      </c>
      <c r="N33" s="24" t="s">
        <v>13</v>
      </c>
      <c r="O33" s="25" t="s">
        <v>14</v>
      </c>
      <c r="P33" s="209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09" t="s">
        <v>15</v>
      </c>
      <c r="V33" s="25" t="s">
        <v>11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141"/>
      <c r="Q34" s="31"/>
      <c r="R34" s="33"/>
      <c r="S34" s="30"/>
      <c r="T34" s="31"/>
      <c r="U34" s="141"/>
      <c r="V34" s="31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16</v>
      </c>
      <c r="C35" s="120">
        <v>724</v>
      </c>
      <c r="D35" s="122">
        <v>725</v>
      </c>
      <c r="E35" s="294">
        <f t="shared" ref="E35:E39" si="40">SUM(C35:D35)</f>
        <v>1449</v>
      </c>
      <c r="F35" s="120">
        <v>1442</v>
      </c>
      <c r="G35" s="122">
        <v>1441</v>
      </c>
      <c r="H35" s="294">
        <f t="shared" ref="H35:H39" si="41">SUM(F35:G35)</f>
        <v>2883</v>
      </c>
      <c r="I35" s="123">
        <f t="shared" ref="I35:I37" si="42">IF(E35=0,0,((H35/E35)-1)*100)</f>
        <v>98.9648033126294</v>
      </c>
      <c r="J35" s="3"/>
      <c r="K35" s="6"/>
      <c r="L35" s="13" t="s">
        <v>16</v>
      </c>
      <c r="M35" s="39">
        <v>98607</v>
      </c>
      <c r="N35" s="37">
        <v>90108</v>
      </c>
      <c r="O35" s="299">
        <f t="shared" ref="O35" si="43">SUM(M35:N35)</f>
        <v>188715</v>
      </c>
      <c r="P35" s="39">
        <v>0</v>
      </c>
      <c r="Q35" s="299">
        <f>O35+P35</f>
        <v>188715</v>
      </c>
      <c r="R35" s="39">
        <v>223214</v>
      </c>
      <c r="S35" s="37">
        <v>224304</v>
      </c>
      <c r="T35" s="299">
        <f t="shared" ref="T35:T37" si="44">SUM(R35:S35)</f>
        <v>447518</v>
      </c>
      <c r="U35" s="567">
        <v>0</v>
      </c>
      <c r="V35" s="299">
        <f>T35+U35</f>
        <v>447518</v>
      </c>
      <c r="W35" s="40">
        <f t="shared" ref="W35:W37" si="45">IF(Q35=0,0,((V35/Q35)-1)*100)</f>
        <v>137.1396020454124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17</v>
      </c>
      <c r="C36" s="120">
        <v>1197</v>
      </c>
      <c r="D36" s="122">
        <v>1196</v>
      </c>
      <c r="E36" s="294">
        <f t="shared" si="40"/>
        <v>2393</v>
      </c>
      <c r="F36" s="120">
        <v>1390</v>
      </c>
      <c r="G36" s="122">
        <v>1393</v>
      </c>
      <c r="H36" s="294">
        <f t="shared" ref="H36:H37" si="46">SUM(F36:G36)</f>
        <v>2783</v>
      </c>
      <c r="I36" s="123">
        <f>IF(E36=0,0,((H36/E36)-1)*100)</f>
        <v>16.29753447555369</v>
      </c>
      <c r="J36" s="3"/>
      <c r="K36" s="6"/>
      <c r="L36" s="13" t="s">
        <v>17</v>
      </c>
      <c r="M36" s="39">
        <v>171055</v>
      </c>
      <c r="N36" s="37">
        <v>159938</v>
      </c>
      <c r="O36" s="299">
        <f>SUM(M36:N36)</f>
        <v>330993</v>
      </c>
      <c r="P36" s="39">
        <v>206</v>
      </c>
      <c r="Q36" s="299">
        <f>O36+P36</f>
        <v>331199</v>
      </c>
      <c r="R36" s="39">
        <v>214499</v>
      </c>
      <c r="S36" s="37">
        <v>217236</v>
      </c>
      <c r="T36" s="299">
        <f t="shared" si="44"/>
        <v>431735</v>
      </c>
      <c r="U36" s="567">
        <v>280</v>
      </c>
      <c r="V36" s="299">
        <f>T36+U36</f>
        <v>432015</v>
      </c>
      <c r="W36" s="40">
        <f t="shared" si="45"/>
        <v>30.439705433893227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18</v>
      </c>
      <c r="C37" s="124">
        <v>1463</v>
      </c>
      <c r="D37" s="125">
        <v>1491</v>
      </c>
      <c r="E37" s="294">
        <f t="shared" si="40"/>
        <v>2954</v>
      </c>
      <c r="F37" s="124">
        <v>1642</v>
      </c>
      <c r="G37" s="125">
        <v>1640</v>
      </c>
      <c r="H37" s="294">
        <f t="shared" si="46"/>
        <v>3282</v>
      </c>
      <c r="I37" s="123">
        <f t="shared" si="42"/>
        <v>11.103588354773187</v>
      </c>
      <c r="J37" s="3"/>
      <c r="K37" s="6"/>
      <c r="L37" s="22" t="s">
        <v>18</v>
      </c>
      <c r="M37" s="39">
        <v>216771</v>
      </c>
      <c r="N37" s="37">
        <v>230540</v>
      </c>
      <c r="O37" s="299">
        <f>SUM(M37:N37)</f>
        <v>447311</v>
      </c>
      <c r="P37" s="39">
        <v>0</v>
      </c>
      <c r="Q37" s="318">
        <f>O37+P37</f>
        <v>447311</v>
      </c>
      <c r="R37" s="39">
        <v>234555</v>
      </c>
      <c r="S37" s="37">
        <v>256795</v>
      </c>
      <c r="T37" s="299">
        <f t="shared" si="44"/>
        <v>491350</v>
      </c>
      <c r="U37" s="567">
        <v>167</v>
      </c>
      <c r="V37" s="318">
        <f>T37+U37</f>
        <v>491517</v>
      </c>
      <c r="W37" s="40">
        <f t="shared" si="45"/>
        <v>9.8826096384841975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19</v>
      </c>
      <c r="C38" s="127">
        <f t="shared" ref="C38:D38" si="47">+C35+C36+C37</f>
        <v>3384</v>
      </c>
      <c r="D38" s="129">
        <f t="shared" si="47"/>
        <v>3412</v>
      </c>
      <c r="E38" s="298">
        <f t="shared" si="40"/>
        <v>6796</v>
      </c>
      <c r="F38" s="127">
        <f t="shared" ref="F38:G38" si="48">+F35+F36+F37</f>
        <v>4474</v>
      </c>
      <c r="G38" s="129">
        <f t="shared" si="48"/>
        <v>4474</v>
      </c>
      <c r="H38" s="298">
        <f t="shared" si="41"/>
        <v>8948</v>
      </c>
      <c r="I38" s="130">
        <f>IF(E38=0,0,((H38/E38)-1)*100)</f>
        <v>31.665685697469105</v>
      </c>
      <c r="J38" s="3"/>
      <c r="L38" s="41" t="s">
        <v>19</v>
      </c>
      <c r="M38" s="45">
        <f t="shared" ref="M38:N38" si="49">+M35+M36+M37</f>
        <v>486433</v>
      </c>
      <c r="N38" s="43">
        <f t="shared" si="49"/>
        <v>480586</v>
      </c>
      <c r="O38" s="300">
        <f>+O35+O36+O37</f>
        <v>967019</v>
      </c>
      <c r="P38" s="43">
        <f t="shared" ref="P38:Q38" si="50">+P35+P36+P37</f>
        <v>206</v>
      </c>
      <c r="Q38" s="300">
        <f t="shared" si="50"/>
        <v>967225</v>
      </c>
      <c r="R38" s="45">
        <f t="shared" ref="R38:V38" si="51">+R35+R36+R37</f>
        <v>672268</v>
      </c>
      <c r="S38" s="43">
        <f t="shared" si="51"/>
        <v>698335</v>
      </c>
      <c r="T38" s="300">
        <f>+T35+T36+T37</f>
        <v>1370603</v>
      </c>
      <c r="U38" s="43">
        <f t="shared" si="51"/>
        <v>447</v>
      </c>
      <c r="V38" s="300">
        <f t="shared" si="51"/>
        <v>1371050</v>
      </c>
      <c r="W38" s="50">
        <f>IF(Q38=0,0,((V38/Q38)-1)*100)</f>
        <v>41.750885264545467</v>
      </c>
    </row>
    <row r="39" spans="1:23" ht="13.5" thickTop="1" x14ac:dyDescent="0.2">
      <c r="A39" s="3" t="str">
        <f t="shared" si="10"/>
        <v xml:space="preserve"> </v>
      </c>
      <c r="B39" s="106" t="s">
        <v>20</v>
      </c>
      <c r="C39" s="120">
        <v>1461</v>
      </c>
      <c r="D39" s="122">
        <v>1492</v>
      </c>
      <c r="E39" s="294">
        <f t="shared" si="40"/>
        <v>2953</v>
      </c>
      <c r="F39" s="120">
        <v>1640</v>
      </c>
      <c r="G39" s="122">
        <v>1641</v>
      </c>
      <c r="H39" s="294">
        <f t="shared" si="41"/>
        <v>3281</v>
      </c>
      <c r="I39" s="123">
        <f t="shared" ref="I39" si="52">IF(E39=0,0,((H39/E39)-1)*100)</f>
        <v>11.107348459194032</v>
      </c>
      <c r="L39" s="13" t="s">
        <v>20</v>
      </c>
      <c r="M39" s="39">
        <v>210130</v>
      </c>
      <c r="N39" s="39">
        <v>184085</v>
      </c>
      <c r="O39" s="299">
        <f t="shared" ref="O39" si="53">+M39+N39</f>
        <v>394215</v>
      </c>
      <c r="P39" s="39">
        <v>0</v>
      </c>
      <c r="Q39" s="299">
        <f>O39+P39</f>
        <v>394215</v>
      </c>
      <c r="R39" s="39">
        <v>263244</v>
      </c>
      <c r="S39" s="39">
        <v>248327</v>
      </c>
      <c r="T39" s="299">
        <f t="shared" ref="T39" si="54">+R39+S39</f>
        <v>511571</v>
      </c>
      <c r="U39" s="39">
        <v>520</v>
      </c>
      <c r="V39" s="299">
        <f>T39+U39</f>
        <v>512091</v>
      </c>
      <c r="W39" s="40">
        <f t="shared" ref="W39" si="55">IF(Q39=0,0,((V39/Q39)-1)*100)</f>
        <v>29.901449716525242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21</v>
      </c>
      <c r="C40" s="120">
        <v>1452</v>
      </c>
      <c r="D40" s="122">
        <v>1480</v>
      </c>
      <c r="E40" s="294">
        <f>SUM(C40:D40)</f>
        <v>2932</v>
      </c>
      <c r="F40" s="120">
        <v>1394</v>
      </c>
      <c r="G40" s="122">
        <v>1394</v>
      </c>
      <c r="H40" s="294">
        <f>SUM(F40:G40)</f>
        <v>2788</v>
      </c>
      <c r="I40" s="123">
        <f>IF(E40=0,0,((H40/E40)-1)*100)</f>
        <v>-4.9113233287858105</v>
      </c>
      <c r="J40" s="3"/>
      <c r="L40" s="13" t="s">
        <v>21</v>
      </c>
      <c r="M40" s="39">
        <v>209233</v>
      </c>
      <c r="N40" s="37">
        <v>196113</v>
      </c>
      <c r="O40" s="299">
        <f>+M40+N40</f>
        <v>405346</v>
      </c>
      <c r="P40" s="564">
        <v>0</v>
      </c>
      <c r="Q40" s="299">
        <f>O40+P40</f>
        <v>405346</v>
      </c>
      <c r="R40" s="39">
        <v>219798</v>
      </c>
      <c r="S40" s="37">
        <v>210186</v>
      </c>
      <c r="T40" s="299">
        <f>+R40+S40</f>
        <v>429984</v>
      </c>
      <c r="U40" s="564">
        <v>0</v>
      </c>
      <c r="V40" s="299">
        <f>T40+U40</f>
        <v>429984</v>
      </c>
      <c r="W40" s="40">
        <f>IF(Q40=0,0,((V40/Q40)-1)*100)</f>
        <v>6.078264001618372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22</v>
      </c>
      <c r="C41" s="120">
        <v>1499</v>
      </c>
      <c r="D41" s="122">
        <v>1519</v>
      </c>
      <c r="E41" s="294">
        <f t="shared" ref="E41" si="56">SUM(C41:D41)</f>
        <v>3018</v>
      </c>
      <c r="F41" s="120">
        <v>1492</v>
      </c>
      <c r="G41" s="122">
        <v>1493</v>
      </c>
      <c r="H41" s="294">
        <f t="shared" ref="H41" si="57">SUM(F41:G41)</f>
        <v>2985</v>
      </c>
      <c r="I41" s="123">
        <f>IF(E41=0,0,((H41/E41)-1)*100)</f>
        <v>-1.0934393638170947</v>
      </c>
      <c r="J41" s="3"/>
      <c r="L41" s="13" t="s">
        <v>22</v>
      </c>
      <c r="M41" s="39">
        <v>211090</v>
      </c>
      <c r="N41" s="37">
        <v>202021</v>
      </c>
      <c r="O41" s="299">
        <f>+M41+N41</f>
        <v>413111</v>
      </c>
      <c r="P41" s="140">
        <v>0</v>
      </c>
      <c r="Q41" s="299">
        <f>O41+P41</f>
        <v>413111</v>
      </c>
      <c r="R41" s="39">
        <v>234201</v>
      </c>
      <c r="S41" s="37">
        <v>224061</v>
      </c>
      <c r="T41" s="299">
        <f>+R41+S41</f>
        <v>458262</v>
      </c>
      <c r="U41" s="140">
        <v>0</v>
      </c>
      <c r="V41" s="299">
        <f>T41+U41</f>
        <v>458262</v>
      </c>
      <c r="W41" s="40">
        <f>IF(Q41=0,0,((V41/Q41)-1)*100)</f>
        <v>10.929508049894586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23</v>
      </c>
      <c r="C42" s="127">
        <f t="shared" ref="C42:H42" si="58">+C39+C40+C41</f>
        <v>4412</v>
      </c>
      <c r="D42" s="129">
        <f t="shared" si="58"/>
        <v>4491</v>
      </c>
      <c r="E42" s="298">
        <f t="shared" si="58"/>
        <v>8903</v>
      </c>
      <c r="F42" s="127">
        <f t="shared" si="58"/>
        <v>4526</v>
      </c>
      <c r="G42" s="129">
        <f t="shared" si="58"/>
        <v>4528</v>
      </c>
      <c r="H42" s="298">
        <f t="shared" si="58"/>
        <v>9054</v>
      </c>
      <c r="I42" s="130">
        <f>IF(E42=0,0,((H42/E42)-1)*100)</f>
        <v>1.6960575087049401</v>
      </c>
      <c r="J42" s="3"/>
      <c r="L42" s="41" t="s">
        <v>23</v>
      </c>
      <c r="M42" s="43">
        <f t="shared" ref="M42:V42" si="59">+M39+M40+M41</f>
        <v>630453</v>
      </c>
      <c r="N42" s="467">
        <f t="shared" si="59"/>
        <v>582219</v>
      </c>
      <c r="O42" s="471">
        <f t="shared" si="59"/>
        <v>1212672</v>
      </c>
      <c r="P42" s="480">
        <f t="shared" si="59"/>
        <v>0</v>
      </c>
      <c r="Q42" s="300">
        <f t="shared" si="59"/>
        <v>1212672</v>
      </c>
      <c r="R42" s="43">
        <f t="shared" si="59"/>
        <v>717243</v>
      </c>
      <c r="S42" s="467">
        <f t="shared" si="59"/>
        <v>682574</v>
      </c>
      <c r="T42" s="471">
        <f t="shared" si="59"/>
        <v>1399817</v>
      </c>
      <c r="U42" s="480">
        <f t="shared" si="59"/>
        <v>520</v>
      </c>
      <c r="V42" s="300">
        <f t="shared" si="59"/>
        <v>1400337</v>
      </c>
      <c r="W42" s="46">
        <f>IF(Q42=0,0,((V42/Q42)-1)*100)</f>
        <v>15.475330509816331</v>
      </c>
    </row>
    <row r="43" spans="1:23" ht="13.5" thickTop="1" x14ac:dyDescent="0.2">
      <c r="A43" s="3" t="str">
        <f t="shared" ref="A43" si="60">IF(ISERROR(F43/G43)," ",IF(F43/G43&gt;0.5,IF(F43/G43&lt;1.5," ","NOT OK"),"NOT OK"))</f>
        <v xml:space="preserve"> </v>
      </c>
      <c r="B43" s="106" t="s">
        <v>24</v>
      </c>
      <c r="C43" s="120">
        <v>1700</v>
      </c>
      <c r="D43" s="122">
        <v>1702</v>
      </c>
      <c r="E43" s="294">
        <f t="shared" ref="E43" si="61">SUM(C43:D43)</f>
        <v>3402</v>
      </c>
      <c r="F43" s="120">
        <v>1354</v>
      </c>
      <c r="G43" s="122">
        <v>1355</v>
      </c>
      <c r="H43" s="294">
        <f t="shared" ref="H43" si="62">SUM(F43:G43)</f>
        <v>2709</v>
      </c>
      <c r="I43" s="123">
        <f t="shared" ref="I43" si="63">IF(E43=0,0,((H43/E43)-1)*100)</f>
        <v>-20.370370370370374</v>
      </c>
      <c r="J43" s="7"/>
      <c r="L43" s="13" t="s">
        <v>24</v>
      </c>
      <c r="M43" s="39">
        <v>243097</v>
      </c>
      <c r="N43" s="37">
        <v>238589</v>
      </c>
      <c r="O43" s="299">
        <f>+M43+N43</f>
        <v>481686</v>
      </c>
      <c r="P43" s="140">
        <v>259</v>
      </c>
      <c r="Q43" s="334">
        <f>O43+P43</f>
        <v>481945</v>
      </c>
      <c r="R43" s="39">
        <v>215525</v>
      </c>
      <c r="S43" s="37">
        <v>212045</v>
      </c>
      <c r="T43" s="299">
        <f>+R43+S43</f>
        <v>427570</v>
      </c>
      <c r="U43" s="140">
        <v>0</v>
      </c>
      <c r="V43" s="334">
        <f>T43+U43</f>
        <v>427570</v>
      </c>
      <c r="W43" s="40">
        <f t="shared" ref="W43" si="64">IF(Q43=0,0,((V43/Q43)-1)*100)</f>
        <v>-11.282407743622203</v>
      </c>
    </row>
    <row r="44" spans="1:23" x14ac:dyDescent="0.2">
      <c r="A44" s="3" t="str">
        <f t="shared" ref="A44" si="65">IF(ISERROR(F44/G44)," ",IF(F44/G44&gt;0.5,IF(F44/G44&lt;1.5," ","NOT OK"),"NOT OK"))</f>
        <v xml:space="preserve"> </v>
      </c>
      <c r="B44" s="106" t="s">
        <v>25</v>
      </c>
      <c r="C44" s="120">
        <v>1590</v>
      </c>
      <c r="D44" s="122">
        <v>1590</v>
      </c>
      <c r="E44" s="294">
        <f>SUM(C44:D44)</f>
        <v>3180</v>
      </c>
      <c r="F44" s="120">
        <v>1306</v>
      </c>
      <c r="G44" s="122">
        <v>1304</v>
      </c>
      <c r="H44" s="294">
        <f>SUM(F44:G44)</f>
        <v>2610</v>
      </c>
      <c r="I44" s="123">
        <f t="shared" ref="I44" si="66">IF(E44=0,0,((H44/E44)-1)*100)</f>
        <v>-17.924528301886788</v>
      </c>
      <c r="J44" s="3"/>
      <c r="L44" s="13" t="s">
        <v>25</v>
      </c>
      <c r="M44" s="39">
        <v>249900</v>
      </c>
      <c r="N44" s="37">
        <v>234424</v>
      </c>
      <c r="O44" s="299">
        <f>+M44+N44</f>
        <v>484324</v>
      </c>
      <c r="P44" s="140">
        <v>0</v>
      </c>
      <c r="Q44" s="299">
        <f>O44+P44</f>
        <v>484324</v>
      </c>
      <c r="R44" s="39">
        <v>204801</v>
      </c>
      <c r="S44" s="37">
        <v>198217</v>
      </c>
      <c r="T44" s="299">
        <f>+R44+S44</f>
        <v>403018</v>
      </c>
      <c r="U44" s="140">
        <v>0</v>
      </c>
      <c r="V44" s="299">
        <f>T44+U44</f>
        <v>403018</v>
      </c>
      <c r="W44" s="40">
        <f t="shared" ref="W44" si="67">IF(Q44=0,0,((V44/Q44)-1)*100)</f>
        <v>-16.787522402358757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26</v>
      </c>
      <c r="C45" s="120">
        <v>1467</v>
      </c>
      <c r="D45" s="122">
        <v>1468</v>
      </c>
      <c r="E45" s="294">
        <f>SUM(C45:D45)</f>
        <v>2935</v>
      </c>
      <c r="F45" s="120">
        <v>1192</v>
      </c>
      <c r="G45" s="122">
        <v>1193</v>
      </c>
      <c r="H45" s="294">
        <f>SUM(F45:G45)</f>
        <v>2385</v>
      </c>
      <c r="I45" s="123">
        <f>IF(E45=0,0,((H45/E45)-1)*100)</f>
        <v>-18.73935264054515</v>
      </c>
      <c r="J45" s="3"/>
      <c r="L45" s="13" t="s">
        <v>26</v>
      </c>
      <c r="M45" s="37">
        <v>224606</v>
      </c>
      <c r="N45" s="466">
        <v>219895</v>
      </c>
      <c r="O45" s="301">
        <f>+M45+N45</f>
        <v>444501</v>
      </c>
      <c r="P45" s="140">
        <v>121</v>
      </c>
      <c r="Q45" s="299">
        <f>O45+P45</f>
        <v>444622</v>
      </c>
      <c r="R45" s="37">
        <v>179903</v>
      </c>
      <c r="S45" s="466">
        <v>179969</v>
      </c>
      <c r="T45" s="301">
        <f>+R45+S45</f>
        <v>359872</v>
      </c>
      <c r="U45" s="140">
        <v>176</v>
      </c>
      <c r="V45" s="299">
        <f>T45+U45</f>
        <v>360048</v>
      </c>
      <c r="W45" s="40">
        <f>IF(Q45=0,0,((V45/Q45)-1)*100)</f>
        <v>-19.021550890419281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27</v>
      </c>
      <c r="C46" s="127">
        <f>+C43+C44+C45</f>
        <v>4757</v>
      </c>
      <c r="D46" s="135">
        <f t="shared" ref="D46" si="68">+D43+D44+D45</f>
        <v>4760</v>
      </c>
      <c r="E46" s="335">
        <f t="shared" ref="E46" si="69">+E43+E44+E45</f>
        <v>9517</v>
      </c>
      <c r="F46" s="127">
        <f t="shared" ref="F46" si="70">+F43+F44+F45</f>
        <v>3852</v>
      </c>
      <c r="G46" s="135">
        <f t="shared" ref="G46" si="71">+G43+G44+G45</f>
        <v>3852</v>
      </c>
      <c r="H46" s="335">
        <f t="shared" ref="H46" si="72">+H43+H44+H45</f>
        <v>7704</v>
      </c>
      <c r="I46" s="130">
        <f>IF(E46=0,0,((H46/E46)-1)*100)</f>
        <v>-19.050120836398023</v>
      </c>
      <c r="J46" s="3"/>
      <c r="K46" s="10"/>
      <c r="L46" s="47" t="s">
        <v>27</v>
      </c>
      <c r="M46" s="49">
        <f>+M43+M44+M45</f>
        <v>717603</v>
      </c>
      <c r="N46" s="468">
        <f t="shared" ref="N46" si="73">+N43+N44+N45</f>
        <v>692908</v>
      </c>
      <c r="O46" s="478">
        <f t="shared" ref="O46" si="74">+O43+O44+O45</f>
        <v>1410511</v>
      </c>
      <c r="P46" s="481">
        <f t="shared" ref="P46" si="75">+P43+P44+P45</f>
        <v>380</v>
      </c>
      <c r="Q46" s="333">
        <f t="shared" ref="Q46" si="76">+Q43+Q44+Q45</f>
        <v>1410891</v>
      </c>
      <c r="R46" s="49">
        <f t="shared" ref="R46" si="77">+R43+R44+R45</f>
        <v>600229</v>
      </c>
      <c r="S46" s="468">
        <f t="shared" ref="S46" si="78">+S43+S44+S45</f>
        <v>590231</v>
      </c>
      <c r="T46" s="478">
        <f t="shared" ref="T46" si="79">+T43+T44+T45</f>
        <v>1190460</v>
      </c>
      <c r="U46" s="481">
        <f t="shared" ref="U46" si="80">+U43+U44+U45</f>
        <v>176</v>
      </c>
      <c r="V46" s="333">
        <f t="shared" ref="V46" si="81">+V43+V44+V45</f>
        <v>1190636</v>
      </c>
      <c r="W46" s="50">
        <f>IF(Q46=0,0,((V46/Q46)-1)*100)</f>
        <v>-15.611057126312378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28</v>
      </c>
      <c r="C47" s="120">
        <v>1590</v>
      </c>
      <c r="D47" s="122">
        <v>1598</v>
      </c>
      <c r="E47" s="295">
        <f>SUM(C47:D47)</f>
        <v>3188</v>
      </c>
      <c r="F47" s="120">
        <v>1256</v>
      </c>
      <c r="G47" s="122">
        <v>1255</v>
      </c>
      <c r="H47" s="295">
        <f>SUM(F47:G47)</f>
        <v>2511</v>
      </c>
      <c r="I47" s="123">
        <f>IF(E47=0,0,((H47/E47)-1)*100)</f>
        <v>-21.235884567126728</v>
      </c>
      <c r="J47" s="3"/>
      <c r="L47" s="13" t="s">
        <v>28</v>
      </c>
      <c r="M47" s="37">
        <v>235065</v>
      </c>
      <c r="N47" s="466">
        <v>234378</v>
      </c>
      <c r="O47" s="477">
        <f>+M47+N47</f>
        <v>469443</v>
      </c>
      <c r="P47" s="479">
        <v>13</v>
      </c>
      <c r="Q47" s="299">
        <f>O47+P47</f>
        <v>469456</v>
      </c>
      <c r="R47" s="37">
        <v>200532</v>
      </c>
      <c r="S47" s="466">
        <v>203016</v>
      </c>
      <c r="T47" s="477">
        <f>+R47+S47</f>
        <v>403548</v>
      </c>
      <c r="U47" s="479">
        <v>319</v>
      </c>
      <c r="V47" s="299">
        <f>T47+U47</f>
        <v>403867</v>
      </c>
      <c r="W47" s="40">
        <f>IF(Q47=0,0,((V47/Q47)-1)*100)</f>
        <v>-13.971277393408544</v>
      </c>
    </row>
    <row r="48" spans="1:23" x14ac:dyDescent="0.2">
      <c r="A48" s="3" t="str">
        <f t="shared" ref="A48" si="82">IF(ISERROR(F48/G48)," ",IF(F48/G48&gt;0.5,IF(F48/G48&lt;1.5," ","NOT OK"),"NOT OK"))</f>
        <v xml:space="preserve"> </v>
      </c>
      <c r="B48" s="106" t="s">
        <v>29</v>
      </c>
      <c r="C48" s="120">
        <v>1467</v>
      </c>
      <c r="D48" s="122">
        <v>1460</v>
      </c>
      <c r="E48" s="296">
        <f>SUM(C48:D48)</f>
        <v>2927</v>
      </c>
      <c r="F48" s="120">
        <v>1362</v>
      </c>
      <c r="G48" s="122">
        <v>1366</v>
      </c>
      <c r="H48" s="296">
        <f>SUM(F48:G48)</f>
        <v>2728</v>
      </c>
      <c r="I48" s="123">
        <f t="shared" ref="I48" si="83">IF(E48=0,0,((H48/E48)-1)*100)</f>
        <v>-6.7987700717458193</v>
      </c>
      <c r="J48" s="9"/>
      <c r="L48" s="13" t="s">
        <v>29</v>
      </c>
      <c r="M48" s="37">
        <v>214139</v>
      </c>
      <c r="N48" s="466">
        <v>201440</v>
      </c>
      <c r="O48" s="477">
        <f>+M48+N48</f>
        <v>415579</v>
      </c>
      <c r="P48" s="479">
        <v>0</v>
      </c>
      <c r="Q48" s="299">
        <f>O48+P48</f>
        <v>415579</v>
      </c>
      <c r="R48" s="37">
        <v>221506</v>
      </c>
      <c r="S48" s="466">
        <v>203062</v>
      </c>
      <c r="T48" s="477">
        <f>+R48+S48</f>
        <v>424568</v>
      </c>
      <c r="U48" s="479">
        <v>0</v>
      </c>
      <c r="V48" s="299">
        <f>T48+U48</f>
        <v>424568</v>
      </c>
      <c r="W48" s="40">
        <f t="shared" ref="W48" si="84">IF(Q48=0,0,((V48/Q48)-1)*100)</f>
        <v>2.1630063116760079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30</v>
      </c>
      <c r="C49" s="120">
        <v>1439</v>
      </c>
      <c r="D49" s="136">
        <v>1439</v>
      </c>
      <c r="E49" s="297">
        <f t="shared" ref="E49" si="85">SUM(C49:D49)</f>
        <v>2878</v>
      </c>
      <c r="F49" s="120">
        <v>1301</v>
      </c>
      <c r="G49" s="136">
        <v>1299</v>
      </c>
      <c r="H49" s="297">
        <f t="shared" ref="H49" si="86">SUM(F49:G49)</f>
        <v>2600</v>
      </c>
      <c r="I49" s="137">
        <f>IF(E49=0,0,((H49/E49)-1)*100)</f>
        <v>-9.659485753995833</v>
      </c>
      <c r="J49" s="3"/>
      <c r="L49" s="13" t="s">
        <v>30</v>
      </c>
      <c r="M49" s="37">
        <v>212555</v>
      </c>
      <c r="N49" s="466">
        <v>213049</v>
      </c>
      <c r="O49" s="477">
        <f>+M49+N49</f>
        <v>425604</v>
      </c>
      <c r="P49" s="479">
        <v>168</v>
      </c>
      <c r="Q49" s="299">
        <f>O49+P49</f>
        <v>425772</v>
      </c>
      <c r="R49" s="37">
        <v>198349</v>
      </c>
      <c r="S49" s="466">
        <v>196786</v>
      </c>
      <c r="T49" s="477">
        <f>+R49+S49</f>
        <v>395135</v>
      </c>
      <c r="U49" s="479">
        <v>0</v>
      </c>
      <c r="V49" s="299">
        <f>T49+U49</f>
        <v>395135</v>
      </c>
      <c r="W49" s="40">
        <f>IF(Q49=0,0,((V49/Q49)-1)*100)</f>
        <v>-7.1956352226073994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519" t="s">
        <v>31</v>
      </c>
      <c r="C50" s="127">
        <f>+C47+C48+C49</f>
        <v>4496</v>
      </c>
      <c r="D50" s="128">
        <f t="shared" ref="D50:H50" si="87">+D47+D48+D49</f>
        <v>4497</v>
      </c>
      <c r="E50" s="524">
        <f t="shared" si="87"/>
        <v>8993</v>
      </c>
      <c r="F50" s="127">
        <f t="shared" si="87"/>
        <v>3919</v>
      </c>
      <c r="G50" s="128">
        <f t="shared" si="87"/>
        <v>3920</v>
      </c>
      <c r="H50" s="524">
        <f t="shared" si="87"/>
        <v>7839</v>
      </c>
      <c r="I50" s="130">
        <f>IF(E50=0,0,((H50/E50)-1)*100)</f>
        <v>-12.832202824418992</v>
      </c>
      <c r="J50" s="3"/>
      <c r="K50" s="10"/>
      <c r="L50" s="47" t="s">
        <v>31</v>
      </c>
      <c r="M50" s="49">
        <f>+M47+M48+M49</f>
        <v>661759</v>
      </c>
      <c r="N50" s="468">
        <f t="shared" ref="N50:V50" si="88">+N47+N48+N49</f>
        <v>648867</v>
      </c>
      <c r="O50" s="478">
        <f t="shared" si="88"/>
        <v>1310626</v>
      </c>
      <c r="P50" s="481">
        <f t="shared" si="88"/>
        <v>181</v>
      </c>
      <c r="Q50" s="333">
        <f t="shared" si="88"/>
        <v>1310807</v>
      </c>
      <c r="R50" s="49">
        <f t="shared" si="88"/>
        <v>620387</v>
      </c>
      <c r="S50" s="468">
        <f t="shared" si="88"/>
        <v>602864</v>
      </c>
      <c r="T50" s="478">
        <f t="shared" si="88"/>
        <v>1223251</v>
      </c>
      <c r="U50" s="481">
        <f t="shared" si="88"/>
        <v>319</v>
      </c>
      <c r="V50" s="333">
        <f t="shared" si="88"/>
        <v>1223570</v>
      </c>
      <c r="W50" s="50">
        <f>IF(Q50=0,0,((V50/Q50)-1)*100)</f>
        <v>-6.6552131625784767</v>
      </c>
    </row>
    <row r="51" spans="1:23" ht="15.75" customHeight="1" thickTop="1" thickBot="1" x14ac:dyDescent="0.25">
      <c r="A51" s="9"/>
      <c r="B51" s="520" t="s">
        <v>32</v>
      </c>
      <c r="C51" s="127">
        <f>+C42+C46+C50</f>
        <v>13665</v>
      </c>
      <c r="D51" s="128">
        <f t="shared" ref="D51:H51" si="89">+D42+D46+D50</f>
        <v>13748</v>
      </c>
      <c r="E51" s="524">
        <f t="shared" si="89"/>
        <v>27413</v>
      </c>
      <c r="F51" s="127">
        <f t="shared" si="89"/>
        <v>12297</v>
      </c>
      <c r="G51" s="128">
        <f t="shared" si="89"/>
        <v>12300</v>
      </c>
      <c r="H51" s="524">
        <f t="shared" si="89"/>
        <v>24597</v>
      </c>
      <c r="I51" s="130">
        <f t="shared" ref="I51:I52" si="90">IF(E51=0,0,((H51/E51)-1)*100)</f>
        <v>-10.272498449640677</v>
      </c>
      <c r="J51" s="3"/>
      <c r="K51" s="10"/>
      <c r="L51" s="528" t="s">
        <v>32</v>
      </c>
      <c r="M51" s="506">
        <f>+M42+M46+M50</f>
        <v>2009815</v>
      </c>
      <c r="N51" s="507">
        <f t="shared" ref="N51:V51" si="91">+N42+N46+N50</f>
        <v>1923994</v>
      </c>
      <c r="O51" s="516">
        <f t="shared" si="91"/>
        <v>3933809</v>
      </c>
      <c r="P51" s="509">
        <f t="shared" si="91"/>
        <v>561</v>
      </c>
      <c r="Q51" s="517">
        <f t="shared" si="91"/>
        <v>3934370</v>
      </c>
      <c r="R51" s="506">
        <f t="shared" si="91"/>
        <v>1937859</v>
      </c>
      <c r="S51" s="507">
        <f t="shared" si="91"/>
        <v>1875669</v>
      </c>
      <c r="T51" s="516">
        <f t="shared" si="91"/>
        <v>3813528</v>
      </c>
      <c r="U51" s="509">
        <f t="shared" si="91"/>
        <v>1015</v>
      </c>
      <c r="V51" s="517">
        <f t="shared" si="91"/>
        <v>3814543</v>
      </c>
      <c r="W51" s="50">
        <f t="shared" ref="W51:W52" si="92">IF(Q51=0,0,((V51/Q51)-1)*100)</f>
        <v>-3.0456464440304254</v>
      </c>
    </row>
    <row r="52" spans="1:23" ht="14.25" thickTop="1" thickBot="1" x14ac:dyDescent="0.25">
      <c r="A52" s="3" t="str">
        <f t="shared" ref="A52" si="93">IF(ISERROR(F52/G52)," ",IF(F52/G52&gt;0.5,IF(F52/G52&lt;1.5," ","NOT OK"),"NOT OK"))</f>
        <v xml:space="preserve"> </v>
      </c>
      <c r="B52" s="521" t="s">
        <v>33</v>
      </c>
      <c r="C52" s="127">
        <f>+C38+C42+C46+C50</f>
        <v>17049</v>
      </c>
      <c r="D52" s="128">
        <f t="shared" ref="D52:H52" si="94">+D38+D42+D46+D50</f>
        <v>17160</v>
      </c>
      <c r="E52" s="524">
        <f t="shared" si="94"/>
        <v>34209</v>
      </c>
      <c r="F52" s="127">
        <f t="shared" si="94"/>
        <v>16771</v>
      </c>
      <c r="G52" s="128">
        <f t="shared" si="94"/>
        <v>16774</v>
      </c>
      <c r="H52" s="524">
        <f t="shared" si="94"/>
        <v>33545</v>
      </c>
      <c r="I52" s="130">
        <f t="shared" si="90"/>
        <v>-1.9410096758163076</v>
      </c>
      <c r="J52" s="3"/>
      <c r="L52" s="465" t="s">
        <v>33</v>
      </c>
      <c r="M52" s="43">
        <f>+M38+M42+M46+M50</f>
        <v>2496248</v>
      </c>
      <c r="N52" s="467">
        <f t="shared" ref="N52:V52" si="95">+N38+N42+N46+N50</f>
        <v>2404580</v>
      </c>
      <c r="O52" s="471">
        <f t="shared" si="95"/>
        <v>4900828</v>
      </c>
      <c r="P52" s="480">
        <f t="shared" si="95"/>
        <v>767</v>
      </c>
      <c r="Q52" s="300">
        <f t="shared" si="95"/>
        <v>4901595</v>
      </c>
      <c r="R52" s="43">
        <f t="shared" si="95"/>
        <v>2610127</v>
      </c>
      <c r="S52" s="467">
        <f t="shared" si="95"/>
        <v>2574004</v>
      </c>
      <c r="T52" s="471">
        <f t="shared" si="95"/>
        <v>5184131</v>
      </c>
      <c r="U52" s="480">
        <f t="shared" si="95"/>
        <v>1462</v>
      </c>
      <c r="V52" s="300">
        <f t="shared" si="95"/>
        <v>5185593</v>
      </c>
      <c r="W52" s="46">
        <f t="shared" si="92"/>
        <v>5.7939915476492798</v>
      </c>
    </row>
    <row r="53" spans="1:23" ht="14.25" thickTop="1" thickBot="1" x14ac:dyDescent="0.25">
      <c r="B53" s="138" t="s">
        <v>34</v>
      </c>
      <c r="C53" s="102"/>
      <c r="D53" s="102"/>
      <c r="E53" s="102"/>
      <c r="F53" s="102"/>
      <c r="G53" s="102"/>
      <c r="H53" s="102"/>
      <c r="I53" s="102"/>
      <c r="J53" s="3"/>
      <c r="L53" s="53" t="s">
        <v>34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1:23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616" t="s">
        <v>4</v>
      </c>
      <c r="D57" s="617"/>
      <c r="E57" s="618"/>
      <c r="F57" s="616" t="s">
        <v>5</v>
      </c>
      <c r="G57" s="617"/>
      <c r="H57" s="618"/>
      <c r="I57" s="105" t="s">
        <v>6</v>
      </c>
      <c r="J57" s="3"/>
      <c r="L57" s="11"/>
      <c r="M57" s="619" t="s">
        <v>4</v>
      </c>
      <c r="N57" s="620"/>
      <c r="O57" s="620"/>
      <c r="P57" s="620"/>
      <c r="Q57" s="621"/>
      <c r="R57" s="619" t="s">
        <v>5</v>
      </c>
      <c r="S57" s="620"/>
      <c r="T57" s="620"/>
      <c r="U57" s="620"/>
      <c r="V57" s="621"/>
      <c r="W57" s="12" t="s">
        <v>6</v>
      </c>
    </row>
    <row r="58" spans="1:23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1" t="s">
        <v>43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16</v>
      </c>
      <c r="C61" s="120">
        <f t="shared" ref="C61:H67" si="96">+C9+C35</f>
        <v>842</v>
      </c>
      <c r="D61" s="122">
        <f t="shared" si="96"/>
        <v>844</v>
      </c>
      <c r="E61" s="294">
        <f t="shared" si="96"/>
        <v>1686</v>
      </c>
      <c r="F61" s="120">
        <f t="shared" si="96"/>
        <v>2839</v>
      </c>
      <c r="G61" s="122">
        <f t="shared" si="96"/>
        <v>2839</v>
      </c>
      <c r="H61" s="294">
        <f t="shared" si="96"/>
        <v>5678</v>
      </c>
      <c r="I61" s="123">
        <f t="shared" ref="I61:I63" si="97">IF(E61=0,0,((H61/E61)-1)*100)</f>
        <v>236.77342823250297</v>
      </c>
      <c r="J61" s="3"/>
      <c r="K61" s="6"/>
      <c r="L61" s="13" t="s">
        <v>16</v>
      </c>
      <c r="M61" s="39">
        <f t="shared" ref="M61:N63" si="98">+M9+M35</f>
        <v>99248</v>
      </c>
      <c r="N61" s="37">
        <f t="shared" si="98"/>
        <v>91559</v>
      </c>
      <c r="O61" s="299">
        <f>SUM(M61:N61)</f>
        <v>190807</v>
      </c>
      <c r="P61" s="38">
        <f>P9+P35</f>
        <v>0</v>
      </c>
      <c r="Q61" s="301">
        <f>+O61+P61</f>
        <v>190807</v>
      </c>
      <c r="R61" s="39">
        <f t="shared" ref="R61:S63" si="99">+R9+R35</f>
        <v>475372</v>
      </c>
      <c r="S61" s="37">
        <f t="shared" si="99"/>
        <v>471419</v>
      </c>
      <c r="T61" s="299">
        <f>SUM(R61:S61)</f>
        <v>946791</v>
      </c>
      <c r="U61" s="38">
        <f>U9+U35</f>
        <v>0</v>
      </c>
      <c r="V61" s="301">
        <f>+T61+U61</f>
        <v>946791</v>
      </c>
      <c r="W61" s="40">
        <f t="shared" ref="W61:W63" si="100">IF(Q61=0,0,((V61/Q61)-1)*100)</f>
        <v>396.20349358252059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17</v>
      </c>
      <c r="C62" s="120">
        <f t="shared" si="96"/>
        <v>1368</v>
      </c>
      <c r="D62" s="122">
        <f t="shared" si="96"/>
        <v>1346</v>
      </c>
      <c r="E62" s="294">
        <f t="shared" si="96"/>
        <v>2714</v>
      </c>
      <c r="F62" s="120">
        <f t="shared" si="96"/>
        <v>2994</v>
      </c>
      <c r="G62" s="122">
        <f t="shared" si="96"/>
        <v>2997</v>
      </c>
      <c r="H62" s="294">
        <f t="shared" si="96"/>
        <v>5991</v>
      </c>
      <c r="I62" s="123">
        <f t="shared" si="97"/>
        <v>120.7442888725129</v>
      </c>
      <c r="J62" s="3"/>
      <c r="K62" s="6"/>
      <c r="L62" s="13" t="s">
        <v>17</v>
      </c>
      <c r="M62" s="39">
        <f t="shared" si="98"/>
        <v>173980</v>
      </c>
      <c r="N62" s="37">
        <f t="shared" si="98"/>
        <v>161904</v>
      </c>
      <c r="O62" s="299">
        <f t="shared" ref="O62:O63" si="101">SUM(M62:N62)</f>
        <v>335884</v>
      </c>
      <c r="P62" s="38">
        <f>P10+P36</f>
        <v>206</v>
      </c>
      <c r="Q62" s="301">
        <f>+O62+P62</f>
        <v>336090</v>
      </c>
      <c r="R62" s="39">
        <f t="shared" si="99"/>
        <v>497506</v>
      </c>
      <c r="S62" s="37">
        <f t="shared" si="99"/>
        <v>488989</v>
      </c>
      <c r="T62" s="299">
        <f t="shared" ref="T62:T63" si="102">SUM(R62:S62)</f>
        <v>986495</v>
      </c>
      <c r="U62" s="38">
        <f>U10+U36</f>
        <v>429</v>
      </c>
      <c r="V62" s="301">
        <f>+T62+U62</f>
        <v>986924</v>
      </c>
      <c r="W62" s="40">
        <f t="shared" si="100"/>
        <v>193.64872504388705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18</v>
      </c>
      <c r="C63" s="124">
        <f t="shared" si="96"/>
        <v>1669</v>
      </c>
      <c r="D63" s="125">
        <f t="shared" si="96"/>
        <v>1702</v>
      </c>
      <c r="E63" s="294">
        <f t="shared" si="96"/>
        <v>3371</v>
      </c>
      <c r="F63" s="124">
        <f t="shared" si="96"/>
        <v>3507</v>
      </c>
      <c r="G63" s="125">
        <f t="shared" si="96"/>
        <v>3505</v>
      </c>
      <c r="H63" s="294">
        <f t="shared" si="96"/>
        <v>7012</v>
      </c>
      <c r="I63" s="123">
        <f t="shared" si="97"/>
        <v>108.00949273212694</v>
      </c>
      <c r="J63" s="3"/>
      <c r="K63" s="6"/>
      <c r="L63" s="22" t="s">
        <v>18</v>
      </c>
      <c r="M63" s="39">
        <f t="shared" si="98"/>
        <v>226661</v>
      </c>
      <c r="N63" s="37">
        <f t="shared" si="98"/>
        <v>235846</v>
      </c>
      <c r="O63" s="299">
        <f t="shared" si="101"/>
        <v>462507</v>
      </c>
      <c r="P63" s="38">
        <f>P11+P37</f>
        <v>0</v>
      </c>
      <c r="Q63" s="301">
        <f>+O63+P63</f>
        <v>462507</v>
      </c>
      <c r="R63" s="39">
        <f t="shared" si="99"/>
        <v>594448</v>
      </c>
      <c r="S63" s="37">
        <f t="shared" si="99"/>
        <v>594098</v>
      </c>
      <c r="T63" s="299">
        <f t="shared" si="102"/>
        <v>1188546</v>
      </c>
      <c r="U63" s="38">
        <f>U11+U37</f>
        <v>295</v>
      </c>
      <c r="V63" s="301">
        <f>+T63+U63</f>
        <v>1188841</v>
      </c>
      <c r="W63" s="40">
        <f t="shared" si="100"/>
        <v>157.04281232500264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19</v>
      </c>
      <c r="C64" s="127">
        <f t="shared" si="96"/>
        <v>3879</v>
      </c>
      <c r="D64" s="129">
        <f t="shared" si="96"/>
        <v>3892</v>
      </c>
      <c r="E64" s="298">
        <f t="shared" si="96"/>
        <v>7771</v>
      </c>
      <c r="F64" s="127">
        <f t="shared" si="96"/>
        <v>9340</v>
      </c>
      <c r="G64" s="129">
        <f t="shared" si="96"/>
        <v>9341</v>
      </c>
      <c r="H64" s="298">
        <f t="shared" si="96"/>
        <v>18681</v>
      </c>
      <c r="I64" s="130">
        <f>IF(E64=0,0,((H64/E64)-1)*100)</f>
        <v>140.39377171535196</v>
      </c>
      <c r="J64" s="3"/>
      <c r="L64" s="41" t="s">
        <v>19</v>
      </c>
      <c r="M64" s="45">
        <f t="shared" ref="M64:Q64" si="103">+M61+M62+M63</f>
        <v>499889</v>
      </c>
      <c r="N64" s="43">
        <f t="shared" si="103"/>
        <v>489309</v>
      </c>
      <c r="O64" s="300">
        <f t="shared" si="103"/>
        <v>989198</v>
      </c>
      <c r="P64" s="43">
        <f t="shared" si="103"/>
        <v>206</v>
      </c>
      <c r="Q64" s="300">
        <f t="shared" si="103"/>
        <v>989404</v>
      </c>
      <c r="R64" s="45">
        <f t="shared" ref="R64:V64" si="104">+R61+R62+R63</f>
        <v>1567326</v>
      </c>
      <c r="S64" s="43">
        <f t="shared" si="104"/>
        <v>1554506</v>
      </c>
      <c r="T64" s="300">
        <f t="shared" si="104"/>
        <v>3121832</v>
      </c>
      <c r="U64" s="43">
        <f t="shared" si="104"/>
        <v>724</v>
      </c>
      <c r="V64" s="300">
        <f t="shared" si="104"/>
        <v>3122556</v>
      </c>
      <c r="W64" s="46">
        <f>IF(Q64=0,0,((V64/Q64)-1)*100)</f>
        <v>215.599694361454</v>
      </c>
    </row>
    <row r="65" spans="1:23" ht="13.5" thickTop="1" x14ac:dyDescent="0.2">
      <c r="A65" s="3" t="str">
        <f t="shared" si="10"/>
        <v xml:space="preserve"> </v>
      </c>
      <c r="B65" s="106" t="s">
        <v>20</v>
      </c>
      <c r="C65" s="120">
        <f t="shared" si="96"/>
        <v>1641</v>
      </c>
      <c r="D65" s="122">
        <f t="shared" si="96"/>
        <v>1677</v>
      </c>
      <c r="E65" s="294">
        <f t="shared" si="96"/>
        <v>3318</v>
      </c>
      <c r="F65" s="120">
        <f t="shared" si="96"/>
        <v>3609</v>
      </c>
      <c r="G65" s="122">
        <f t="shared" si="96"/>
        <v>3518</v>
      </c>
      <c r="H65" s="294">
        <f t="shared" si="96"/>
        <v>7127</v>
      </c>
      <c r="I65" s="123">
        <f t="shared" ref="I65" si="105">IF(E65=0,0,((H65/E65)-1)*100)</f>
        <v>114.79807112718503</v>
      </c>
      <c r="J65" s="3"/>
      <c r="L65" s="13" t="s">
        <v>20</v>
      </c>
      <c r="M65" s="39">
        <f t="shared" ref="M65:N67" si="106">+M13+M39</f>
        <v>212177</v>
      </c>
      <c r="N65" s="37">
        <f t="shared" si="106"/>
        <v>190923</v>
      </c>
      <c r="O65" s="299">
        <f t="shared" ref="O65" si="107">SUM(M65:N65)</f>
        <v>403100</v>
      </c>
      <c r="P65" s="38">
        <f>P13+P39</f>
        <v>54</v>
      </c>
      <c r="Q65" s="301">
        <f>+O65+P65</f>
        <v>403154</v>
      </c>
      <c r="R65" s="39">
        <f t="shared" ref="R65:S67" si="108">+R13+R39</f>
        <v>619026</v>
      </c>
      <c r="S65" s="37">
        <f t="shared" si="108"/>
        <v>588738</v>
      </c>
      <c r="T65" s="299">
        <f t="shared" ref="T65" si="109">SUM(R65:S65)</f>
        <v>1207764</v>
      </c>
      <c r="U65" s="38">
        <f>U13+U39</f>
        <v>678</v>
      </c>
      <c r="V65" s="301">
        <f>+T65+U65</f>
        <v>1208442</v>
      </c>
      <c r="W65" s="40">
        <f t="shared" ref="W65" si="110">IF(Q65=0,0,((V65/Q65)-1)*100)</f>
        <v>199.74699494485978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21</v>
      </c>
      <c r="C66" s="120">
        <f t="shared" si="96"/>
        <v>1660</v>
      </c>
      <c r="D66" s="122">
        <f t="shared" si="96"/>
        <v>1662</v>
      </c>
      <c r="E66" s="294">
        <f t="shared" si="96"/>
        <v>3322</v>
      </c>
      <c r="F66" s="120">
        <f t="shared" si="96"/>
        <v>3209</v>
      </c>
      <c r="G66" s="122">
        <f t="shared" si="96"/>
        <v>3209</v>
      </c>
      <c r="H66" s="294">
        <f t="shared" si="96"/>
        <v>6418</v>
      </c>
      <c r="I66" s="123">
        <f>IF(E66=0,0,((H66/E66)-1)*100)</f>
        <v>93.196869355809753</v>
      </c>
      <c r="J66" s="3"/>
      <c r="L66" s="13" t="s">
        <v>21</v>
      </c>
      <c r="M66" s="39">
        <f t="shared" si="106"/>
        <v>213192</v>
      </c>
      <c r="N66" s="37">
        <f t="shared" si="106"/>
        <v>200472</v>
      </c>
      <c r="O66" s="299">
        <f>SUM(M66:N66)</f>
        <v>413664</v>
      </c>
      <c r="P66" s="38">
        <f>P14+P40</f>
        <v>0</v>
      </c>
      <c r="Q66" s="301">
        <f>+O66+P66</f>
        <v>413664</v>
      </c>
      <c r="R66" s="39">
        <f t="shared" si="108"/>
        <v>556615</v>
      </c>
      <c r="S66" s="37">
        <f t="shared" si="108"/>
        <v>554470</v>
      </c>
      <c r="T66" s="299">
        <f>SUM(R66:S66)</f>
        <v>1111085</v>
      </c>
      <c r="U66" s="38">
        <f>U14+U40</f>
        <v>0</v>
      </c>
      <c r="V66" s="301">
        <f>+T66+U66</f>
        <v>1111085</v>
      </c>
      <c r="W66" s="40">
        <f>IF(Q66=0,0,((V66/Q66)-1)*100)</f>
        <v>168.59601028854337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22</v>
      </c>
      <c r="C67" s="120">
        <f t="shared" si="96"/>
        <v>1728</v>
      </c>
      <c r="D67" s="122">
        <f t="shared" si="96"/>
        <v>1748</v>
      </c>
      <c r="E67" s="294">
        <f t="shared" si="96"/>
        <v>3476</v>
      </c>
      <c r="F67" s="120">
        <f t="shared" si="96"/>
        <v>3424</v>
      </c>
      <c r="G67" s="122">
        <f t="shared" si="96"/>
        <v>3346</v>
      </c>
      <c r="H67" s="294">
        <f t="shared" si="96"/>
        <v>6770</v>
      </c>
      <c r="I67" s="123">
        <f>IF(E67=0,0,((H67/E67)-1)*100)</f>
        <v>94.764096662830838</v>
      </c>
      <c r="J67" s="3"/>
      <c r="L67" s="13" t="s">
        <v>22</v>
      </c>
      <c r="M67" s="39">
        <f t="shared" si="106"/>
        <v>221473</v>
      </c>
      <c r="N67" s="37">
        <f t="shared" si="106"/>
        <v>213477</v>
      </c>
      <c r="O67" s="299">
        <f>SUM(M67:N67)</f>
        <v>434950</v>
      </c>
      <c r="P67" s="38">
        <f>P15+P41</f>
        <v>125</v>
      </c>
      <c r="Q67" s="301">
        <f>+O67+P67</f>
        <v>435075</v>
      </c>
      <c r="R67" s="39">
        <f t="shared" si="108"/>
        <v>587307</v>
      </c>
      <c r="S67" s="37">
        <f t="shared" si="108"/>
        <v>580278</v>
      </c>
      <c r="T67" s="299">
        <f>SUM(R67:S67)</f>
        <v>1167585</v>
      </c>
      <c r="U67" s="38">
        <f>U15+U41</f>
        <v>0</v>
      </c>
      <c r="V67" s="301">
        <f>+T67+U67</f>
        <v>1167585</v>
      </c>
      <c r="W67" s="40">
        <f>IF(Q67=0,0,((V67/Q67)-1)*100)</f>
        <v>168.3640751594553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23</v>
      </c>
      <c r="C68" s="127">
        <f>+C65+C66+C67</f>
        <v>5029</v>
      </c>
      <c r="D68" s="129">
        <f t="shared" ref="D68" si="111">+D65+D66+D67</f>
        <v>5087</v>
      </c>
      <c r="E68" s="298">
        <f t="shared" ref="E68" si="112">+E65+E66+E67</f>
        <v>10116</v>
      </c>
      <c r="F68" s="127">
        <f t="shared" ref="F68" si="113">+F65+F66+F67</f>
        <v>10242</v>
      </c>
      <c r="G68" s="129">
        <f t="shared" ref="G68" si="114">+G65+G66+G67</f>
        <v>10073</v>
      </c>
      <c r="H68" s="298">
        <f t="shared" ref="H68" si="115">+H65+H66+H67</f>
        <v>20315</v>
      </c>
      <c r="I68" s="130">
        <f>IF(E68=0,0,((H68/E68)-1)*100)</f>
        <v>100.8204824041123</v>
      </c>
      <c r="J68" s="3"/>
      <c r="L68" s="41" t="s">
        <v>23</v>
      </c>
      <c r="M68" s="43">
        <f>+M65+M66+M67</f>
        <v>646842</v>
      </c>
      <c r="N68" s="467">
        <f t="shared" ref="N68" si="116">+N65+N66+N67</f>
        <v>604872</v>
      </c>
      <c r="O68" s="471">
        <f t="shared" ref="O68" si="117">+O65+O66+O67</f>
        <v>1251714</v>
      </c>
      <c r="P68" s="480">
        <f t="shared" ref="P68" si="118">+P65+P66+P67</f>
        <v>179</v>
      </c>
      <c r="Q68" s="300">
        <f t="shared" ref="Q68" si="119">+Q65+Q66+Q67</f>
        <v>1251893</v>
      </c>
      <c r="R68" s="43">
        <f t="shared" ref="R68" si="120">+R65+R66+R67</f>
        <v>1762948</v>
      </c>
      <c r="S68" s="467">
        <f t="shared" ref="S68" si="121">+S65+S66+S67</f>
        <v>1723486</v>
      </c>
      <c r="T68" s="471">
        <f t="shared" ref="T68" si="122">+T65+T66+T67</f>
        <v>3486434</v>
      </c>
      <c r="U68" s="480">
        <f t="shared" ref="U68" si="123">+U65+U66+U67</f>
        <v>678</v>
      </c>
      <c r="V68" s="300">
        <f t="shared" ref="V68" si="124">+V65+V66+V67</f>
        <v>3487112</v>
      </c>
      <c r="W68" s="46">
        <f>IF(Q68=0,0,((V68/Q68)-1)*100)</f>
        <v>178.54712822901001</v>
      </c>
    </row>
    <row r="69" spans="1:23" ht="13.5" thickTop="1" x14ac:dyDescent="0.2">
      <c r="A69" s="3" t="str">
        <f t="shared" ref="A69" si="125">IF(ISERROR(F69/G69)," ",IF(F69/G69&gt;0.5,IF(F69/G69&lt;1.5," ","NOT OK"),"NOT OK"))</f>
        <v xml:space="preserve"> </v>
      </c>
      <c r="B69" s="106" t="s">
        <v>24</v>
      </c>
      <c r="C69" s="120">
        <f t="shared" ref="C69:H71" si="126">+C17+C43</f>
        <v>2009</v>
      </c>
      <c r="D69" s="122">
        <f t="shared" si="126"/>
        <v>2012</v>
      </c>
      <c r="E69" s="294">
        <f t="shared" si="126"/>
        <v>4021</v>
      </c>
      <c r="F69" s="120">
        <f t="shared" si="126"/>
        <v>3264</v>
      </c>
      <c r="G69" s="122">
        <f t="shared" si="126"/>
        <v>3267</v>
      </c>
      <c r="H69" s="294">
        <f t="shared" si="126"/>
        <v>6531</v>
      </c>
      <c r="I69" s="123">
        <f t="shared" ref="I69" si="127">IF(E69=0,0,((H69/E69)-1)*100)</f>
        <v>62.422283014175584</v>
      </c>
      <c r="J69" s="7"/>
      <c r="L69" s="13" t="s">
        <v>24</v>
      </c>
      <c r="M69" s="39">
        <f t="shared" ref="M69:N71" si="128">+M17+M43</f>
        <v>272331</v>
      </c>
      <c r="N69" s="37">
        <f t="shared" si="128"/>
        <v>268243</v>
      </c>
      <c r="O69" s="299">
        <f t="shared" ref="O69" si="129">SUM(M69:N69)</f>
        <v>540574</v>
      </c>
      <c r="P69" s="38">
        <f>P17+P43</f>
        <v>259</v>
      </c>
      <c r="Q69" s="301">
        <f>+O69+P69</f>
        <v>540833</v>
      </c>
      <c r="R69" s="39">
        <f t="shared" ref="R69:S71" si="130">+R17+R43</f>
        <v>569804</v>
      </c>
      <c r="S69" s="37">
        <f t="shared" si="130"/>
        <v>562113</v>
      </c>
      <c r="T69" s="299">
        <f t="shared" ref="T69" si="131">SUM(R69:S69)</f>
        <v>1131917</v>
      </c>
      <c r="U69" s="38">
        <f>U17+U43</f>
        <v>0</v>
      </c>
      <c r="V69" s="301">
        <f>+T69+U69</f>
        <v>1131917</v>
      </c>
      <c r="W69" s="40">
        <f t="shared" ref="W69" si="132">IF(Q69=0,0,((V69/Q69)-1)*100)</f>
        <v>109.29140788376448</v>
      </c>
    </row>
    <row r="70" spans="1:23" x14ac:dyDescent="0.2">
      <c r="A70" s="3" t="str">
        <f t="shared" ref="A70" si="133">IF(ISERROR(F70/G70)," ",IF(F70/G70&gt;0.5,IF(F70/G70&lt;1.5," ","NOT OK"),"NOT OK"))</f>
        <v xml:space="preserve"> </v>
      </c>
      <c r="B70" s="106" t="s">
        <v>25</v>
      </c>
      <c r="C70" s="120">
        <f t="shared" si="126"/>
        <v>2072</v>
      </c>
      <c r="D70" s="122">
        <f t="shared" si="126"/>
        <v>2072</v>
      </c>
      <c r="E70" s="294">
        <f t="shared" si="126"/>
        <v>4144</v>
      </c>
      <c r="F70" s="120">
        <f t="shared" si="126"/>
        <v>3164</v>
      </c>
      <c r="G70" s="122">
        <f t="shared" si="126"/>
        <v>3162</v>
      </c>
      <c r="H70" s="294">
        <f t="shared" si="126"/>
        <v>6326</v>
      </c>
      <c r="I70" s="123">
        <f t="shared" ref="I70" si="134">IF(E70=0,0,((H70/E70)-1)*100)</f>
        <v>52.654440154440167</v>
      </c>
      <c r="J70" s="3"/>
      <c r="L70" s="13" t="s">
        <v>25</v>
      </c>
      <c r="M70" s="39">
        <f t="shared" si="128"/>
        <v>323101</v>
      </c>
      <c r="N70" s="37">
        <f t="shared" si="128"/>
        <v>303225</v>
      </c>
      <c r="O70" s="299">
        <f>SUM(M70:N70)</f>
        <v>626326</v>
      </c>
      <c r="P70" s="140">
        <f>P18+P44</f>
        <v>1068</v>
      </c>
      <c r="Q70" s="299">
        <f>+O70+P70</f>
        <v>627394</v>
      </c>
      <c r="R70" s="39">
        <f t="shared" si="130"/>
        <v>538367</v>
      </c>
      <c r="S70" s="37">
        <f t="shared" si="130"/>
        <v>532992</v>
      </c>
      <c r="T70" s="299">
        <f>SUM(R70:S70)</f>
        <v>1071359</v>
      </c>
      <c r="U70" s="140">
        <f>U18+U44</f>
        <v>409</v>
      </c>
      <c r="V70" s="299">
        <f>+T70+U70</f>
        <v>1071768</v>
      </c>
      <c r="W70" s="40">
        <f t="shared" ref="W70" si="135">IF(Q70=0,0,((V70/Q70)-1)*100)</f>
        <v>70.82853836664043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26</v>
      </c>
      <c r="C71" s="120">
        <f t="shared" si="126"/>
        <v>2172</v>
      </c>
      <c r="D71" s="122">
        <f t="shared" si="126"/>
        <v>2171</v>
      </c>
      <c r="E71" s="294">
        <f t="shared" si="126"/>
        <v>4343</v>
      </c>
      <c r="F71" s="120">
        <f t="shared" si="126"/>
        <v>3141</v>
      </c>
      <c r="G71" s="122">
        <f t="shared" si="126"/>
        <v>3139</v>
      </c>
      <c r="H71" s="294">
        <f t="shared" si="126"/>
        <v>6280</v>
      </c>
      <c r="I71" s="123">
        <f>IF(E71=0,0,((H71/E71)-1)*100)</f>
        <v>44.600506562284139</v>
      </c>
      <c r="J71" s="3"/>
      <c r="L71" s="13" t="s">
        <v>26</v>
      </c>
      <c r="M71" s="39">
        <f t="shared" si="128"/>
        <v>348157</v>
      </c>
      <c r="N71" s="37">
        <f t="shared" si="128"/>
        <v>342175</v>
      </c>
      <c r="O71" s="299">
        <f>SUM(M71:N71)</f>
        <v>690332</v>
      </c>
      <c r="P71" s="140">
        <f>P19+P45</f>
        <v>1453</v>
      </c>
      <c r="Q71" s="299">
        <f>+O71+P71</f>
        <v>691785</v>
      </c>
      <c r="R71" s="39">
        <f t="shared" si="130"/>
        <v>538323</v>
      </c>
      <c r="S71" s="37">
        <f t="shared" si="130"/>
        <v>519774</v>
      </c>
      <c r="T71" s="299">
        <f>SUM(R71:S71)</f>
        <v>1058097</v>
      </c>
      <c r="U71" s="140">
        <f>U19+U45</f>
        <v>223</v>
      </c>
      <c r="V71" s="299">
        <f>+T71+U71</f>
        <v>1058320</v>
      </c>
      <c r="W71" s="40">
        <f>IF(Q71=0,0,((V71/Q71)-1)*100)</f>
        <v>52.983947324674574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27</v>
      </c>
      <c r="C72" s="127">
        <f>+C69+C70+C71</f>
        <v>6253</v>
      </c>
      <c r="D72" s="135">
        <f t="shared" ref="D72" si="136">+D69+D70+D71</f>
        <v>6255</v>
      </c>
      <c r="E72" s="335">
        <f t="shared" ref="E72" si="137">+E69+E70+E71</f>
        <v>12508</v>
      </c>
      <c r="F72" s="127">
        <f t="shared" ref="F72" si="138">+F69+F70+F71</f>
        <v>9569</v>
      </c>
      <c r="G72" s="135">
        <f t="shared" ref="G72" si="139">+G69+G70+G71</f>
        <v>9568</v>
      </c>
      <c r="H72" s="335">
        <f t="shared" ref="H72" si="140">+H69+H70+H71</f>
        <v>19137</v>
      </c>
      <c r="I72" s="130">
        <f>IF(E72=0,0,((H72/E72)-1)*100)</f>
        <v>52.998081228014058</v>
      </c>
      <c r="J72" s="3"/>
      <c r="K72" s="10"/>
      <c r="L72" s="47" t="s">
        <v>27</v>
      </c>
      <c r="M72" s="49">
        <f>+M69+M70+M71</f>
        <v>943589</v>
      </c>
      <c r="N72" s="468">
        <f t="shared" ref="N72" si="141">+N69+N70+N71</f>
        <v>913643</v>
      </c>
      <c r="O72" s="478">
        <f t="shared" ref="O72" si="142">+O69+O70+O71</f>
        <v>1857232</v>
      </c>
      <c r="P72" s="481">
        <f t="shared" ref="P72" si="143">+P69+P70+P71</f>
        <v>2780</v>
      </c>
      <c r="Q72" s="333">
        <f t="shared" ref="Q72" si="144">+Q69+Q70+Q71</f>
        <v>1860012</v>
      </c>
      <c r="R72" s="49">
        <f t="shared" ref="R72" si="145">+R69+R70+R71</f>
        <v>1646494</v>
      </c>
      <c r="S72" s="468">
        <f t="shared" ref="S72" si="146">+S69+S70+S71</f>
        <v>1614879</v>
      </c>
      <c r="T72" s="478">
        <f t="shared" ref="T72" si="147">+T69+T70+T71</f>
        <v>3261373</v>
      </c>
      <c r="U72" s="481">
        <f t="shared" ref="U72" si="148">+U69+U70+U71</f>
        <v>632</v>
      </c>
      <c r="V72" s="333">
        <f t="shared" ref="V72" si="149">+V69+V70+V71</f>
        <v>3262005</v>
      </c>
      <c r="W72" s="50">
        <f>IF(Q72=0,0,((V72/Q72)-1)*100)</f>
        <v>75.37548144850679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28</v>
      </c>
      <c r="C73" s="120">
        <f t="shared" ref="C73:H75" si="150">+C21+C47</f>
        <v>2592</v>
      </c>
      <c r="D73" s="122">
        <f t="shared" si="150"/>
        <v>2598</v>
      </c>
      <c r="E73" s="295">
        <f t="shared" si="150"/>
        <v>5190</v>
      </c>
      <c r="F73" s="120">
        <f t="shared" si="150"/>
        <v>3324</v>
      </c>
      <c r="G73" s="122">
        <f t="shared" si="150"/>
        <v>3324</v>
      </c>
      <c r="H73" s="295">
        <f t="shared" si="150"/>
        <v>6648</v>
      </c>
      <c r="I73" s="123">
        <f>IF(E73=0,0,((H73/E73)-1)*100)</f>
        <v>28.092485549132952</v>
      </c>
      <c r="J73" s="3"/>
      <c r="L73" s="13" t="s">
        <v>28</v>
      </c>
      <c r="M73" s="39">
        <f t="shared" ref="M73:N75" si="151">+M21+M47</f>
        <v>410614</v>
      </c>
      <c r="N73" s="37">
        <f t="shared" si="151"/>
        <v>401516</v>
      </c>
      <c r="O73" s="299">
        <f>SUM(M73:N73)</f>
        <v>812130</v>
      </c>
      <c r="P73" s="140">
        <f>P21+P47</f>
        <v>1213</v>
      </c>
      <c r="Q73" s="299">
        <f>+O73+P73</f>
        <v>813343</v>
      </c>
      <c r="R73" s="39">
        <f t="shared" ref="R73:S75" si="152">+R21+R47</f>
        <v>585264</v>
      </c>
      <c r="S73" s="37">
        <f t="shared" si="152"/>
        <v>588078</v>
      </c>
      <c r="T73" s="299">
        <f>SUM(R73:S73)</f>
        <v>1173342</v>
      </c>
      <c r="U73" s="140">
        <f>U21+U47</f>
        <v>319</v>
      </c>
      <c r="V73" s="299">
        <f>+T73+U73</f>
        <v>1173661</v>
      </c>
      <c r="W73" s="40">
        <f>IF(Q73=0,0,((V73/Q73)-1)*100)</f>
        <v>44.300866915926008</v>
      </c>
    </row>
    <row r="74" spans="1:23" ht="12.75" customHeight="1" x14ac:dyDescent="0.2">
      <c r="A74" s="3" t="str">
        <f t="shared" ref="A74" si="153">IF(ISERROR(F74/G74)," ",IF(F74/G74&gt;0.5,IF(F74/G74&lt;1.5," ","NOT OK"),"NOT OK"))</f>
        <v xml:space="preserve"> </v>
      </c>
      <c r="B74" s="106" t="s">
        <v>29</v>
      </c>
      <c r="C74" s="120">
        <f t="shared" si="150"/>
        <v>2628</v>
      </c>
      <c r="D74" s="122">
        <f t="shared" si="150"/>
        <v>2622</v>
      </c>
      <c r="E74" s="296">
        <f t="shared" si="150"/>
        <v>5250</v>
      </c>
      <c r="F74" s="120">
        <f t="shared" si="150"/>
        <v>3411</v>
      </c>
      <c r="G74" s="122">
        <f t="shared" si="150"/>
        <v>3415</v>
      </c>
      <c r="H74" s="296">
        <f t="shared" si="150"/>
        <v>6826</v>
      </c>
      <c r="I74" s="123">
        <f t="shared" ref="I74" si="154">IF(E74=0,0,((H74/E74)-1)*100)</f>
        <v>30.019047619047612</v>
      </c>
      <c r="J74" s="9"/>
      <c r="L74" s="13" t="s">
        <v>29</v>
      </c>
      <c r="M74" s="39">
        <f t="shared" si="151"/>
        <v>418540</v>
      </c>
      <c r="N74" s="37">
        <f t="shared" si="151"/>
        <v>402830</v>
      </c>
      <c r="O74" s="299">
        <f>SUM(M74:N74)</f>
        <v>821370</v>
      </c>
      <c r="P74" s="140">
        <f>P22+P48</f>
        <v>704</v>
      </c>
      <c r="Q74" s="299">
        <f>+O74+P74</f>
        <v>822074</v>
      </c>
      <c r="R74" s="39">
        <f t="shared" si="152"/>
        <v>604297</v>
      </c>
      <c r="S74" s="37">
        <f t="shared" si="152"/>
        <v>586819</v>
      </c>
      <c r="T74" s="299">
        <f t="shared" ref="T74" si="155">SUM(R74:S74)</f>
        <v>1191116</v>
      </c>
      <c r="U74" s="140">
        <f>U22+U48</f>
        <v>0</v>
      </c>
      <c r="V74" s="299">
        <f>+T74+U74</f>
        <v>1191116</v>
      </c>
      <c r="W74" s="40">
        <f t="shared" ref="W74" si="156">IF(Q74=0,0,((V74/Q74)-1)*100)</f>
        <v>44.891579103584348</v>
      </c>
    </row>
    <row r="75" spans="1:23" ht="13.5" thickBot="1" x14ac:dyDescent="0.25">
      <c r="A75" s="3" t="str">
        <f t="shared" ref="A75" si="157">IF(ISERROR(F75/G75)," ",IF(F75/G75&gt;0.5,IF(F75/G75&lt;1.5," ","NOT OK"),"NOT OK"))</f>
        <v xml:space="preserve"> </v>
      </c>
      <c r="B75" s="106" t="s">
        <v>30</v>
      </c>
      <c r="C75" s="120">
        <f t="shared" si="150"/>
        <v>2606</v>
      </c>
      <c r="D75" s="136">
        <f t="shared" si="150"/>
        <v>2605</v>
      </c>
      <c r="E75" s="297">
        <f t="shared" si="150"/>
        <v>5211</v>
      </c>
      <c r="F75" s="120">
        <f t="shared" si="150"/>
        <v>3334</v>
      </c>
      <c r="G75" s="136">
        <f t="shared" si="150"/>
        <v>3326</v>
      </c>
      <c r="H75" s="297">
        <f t="shared" si="150"/>
        <v>6660</v>
      </c>
      <c r="I75" s="137">
        <f>IF(E75=0,0,((H75/E75)-1)*100)</f>
        <v>27.806563039723663</v>
      </c>
      <c r="J75" s="3"/>
      <c r="L75" s="13" t="s">
        <v>30</v>
      </c>
      <c r="M75" s="39">
        <f t="shared" si="151"/>
        <v>408448</v>
      </c>
      <c r="N75" s="37">
        <f t="shared" si="151"/>
        <v>406713</v>
      </c>
      <c r="O75" s="299">
        <f t="shared" ref="O75" si="158">SUM(M75:N75)</f>
        <v>815161</v>
      </c>
      <c r="P75" s="38">
        <f>P23+P49</f>
        <v>168</v>
      </c>
      <c r="Q75" s="301">
        <f>+O75+P75</f>
        <v>815329</v>
      </c>
      <c r="R75" s="39">
        <f t="shared" si="152"/>
        <v>558907</v>
      </c>
      <c r="S75" s="37">
        <f t="shared" si="152"/>
        <v>552175</v>
      </c>
      <c r="T75" s="299">
        <f t="shared" ref="T75" si="159">SUM(R75:S75)</f>
        <v>1111082</v>
      </c>
      <c r="U75" s="38">
        <f>U23+U49</f>
        <v>0</v>
      </c>
      <c r="V75" s="301">
        <f>+T75+U75</f>
        <v>1111082</v>
      </c>
      <c r="W75" s="40">
        <f>IF(Q75=0,0,((V75/Q75)-1)*100)</f>
        <v>36.274068504861233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519" t="s">
        <v>31</v>
      </c>
      <c r="C76" s="127">
        <f>+C24+C50</f>
        <v>7826</v>
      </c>
      <c r="D76" s="128">
        <f t="shared" ref="D76:H76" si="160">+D24+D50</f>
        <v>7825</v>
      </c>
      <c r="E76" s="524">
        <f t="shared" si="160"/>
        <v>15651</v>
      </c>
      <c r="F76" s="127">
        <f t="shared" si="160"/>
        <v>10069</v>
      </c>
      <c r="G76" s="128">
        <f t="shared" si="160"/>
        <v>10065</v>
      </c>
      <c r="H76" s="524">
        <f t="shared" si="160"/>
        <v>20134</v>
      </c>
      <c r="I76" s="130">
        <f>IF(E76=0,0,((H76/E76)-1)*100)</f>
        <v>28.643537154175448</v>
      </c>
      <c r="J76" s="3"/>
      <c r="K76" s="10"/>
      <c r="L76" s="47" t="s">
        <v>31</v>
      </c>
      <c r="M76" s="49">
        <f>+M73+M74+M75</f>
        <v>1237602</v>
      </c>
      <c r="N76" s="468">
        <f t="shared" ref="N76:V76" si="161">+N73+N74+N75</f>
        <v>1211059</v>
      </c>
      <c r="O76" s="478">
        <f t="shared" si="161"/>
        <v>2448661</v>
      </c>
      <c r="P76" s="481">
        <f t="shared" si="161"/>
        <v>2085</v>
      </c>
      <c r="Q76" s="333">
        <f t="shared" si="161"/>
        <v>2450746</v>
      </c>
      <c r="R76" s="49">
        <f t="shared" si="161"/>
        <v>1748468</v>
      </c>
      <c r="S76" s="468">
        <f t="shared" si="161"/>
        <v>1727072</v>
      </c>
      <c r="T76" s="478">
        <f t="shared" si="161"/>
        <v>3475540</v>
      </c>
      <c r="U76" s="481">
        <f t="shared" si="161"/>
        <v>319</v>
      </c>
      <c r="V76" s="333">
        <f t="shared" si="161"/>
        <v>3475859</v>
      </c>
      <c r="W76" s="50">
        <f>IF(Q76=0,0,((V76/Q76)-1)*100)</f>
        <v>41.828610553684477</v>
      </c>
    </row>
    <row r="77" spans="1:23" ht="15.75" customHeight="1" thickTop="1" thickBot="1" x14ac:dyDescent="0.25">
      <c r="A77" s="9"/>
      <c r="B77" s="520" t="s">
        <v>32</v>
      </c>
      <c r="C77" s="127">
        <f>+C68+C72+C76</f>
        <v>19108</v>
      </c>
      <c r="D77" s="128">
        <f t="shared" ref="D77:H77" si="162">+D68+D72+D76</f>
        <v>19167</v>
      </c>
      <c r="E77" s="524">
        <f t="shared" si="162"/>
        <v>38275</v>
      </c>
      <c r="F77" s="127">
        <f t="shared" si="162"/>
        <v>29880</v>
      </c>
      <c r="G77" s="128">
        <f t="shared" si="162"/>
        <v>29706</v>
      </c>
      <c r="H77" s="524">
        <f t="shared" si="162"/>
        <v>59586</v>
      </c>
      <c r="I77" s="130">
        <f t="shared" ref="I77:I78" si="163">IF(E77=0,0,((H77/E77)-1)*100)</f>
        <v>55.67864141084258</v>
      </c>
      <c r="J77" s="3"/>
      <c r="K77" s="10"/>
      <c r="L77" s="528" t="s">
        <v>32</v>
      </c>
      <c r="M77" s="506">
        <f>+M68+M72+M76</f>
        <v>2828033</v>
      </c>
      <c r="N77" s="507">
        <f t="shared" ref="N77:V77" si="164">+N68+N72+N76</f>
        <v>2729574</v>
      </c>
      <c r="O77" s="516">
        <f t="shared" si="164"/>
        <v>5557607</v>
      </c>
      <c r="P77" s="509">
        <f t="shared" si="164"/>
        <v>5044</v>
      </c>
      <c r="Q77" s="517">
        <f t="shared" si="164"/>
        <v>5562651</v>
      </c>
      <c r="R77" s="506">
        <f t="shared" si="164"/>
        <v>5157910</v>
      </c>
      <c r="S77" s="507">
        <f t="shared" si="164"/>
        <v>5065437</v>
      </c>
      <c r="T77" s="516">
        <f t="shared" si="164"/>
        <v>10223347</v>
      </c>
      <c r="U77" s="509">
        <f t="shared" si="164"/>
        <v>1629</v>
      </c>
      <c r="V77" s="517">
        <f t="shared" si="164"/>
        <v>10224976</v>
      </c>
      <c r="W77" s="50">
        <f t="shared" ref="W77:W78" si="165">IF(Q77=0,0,((V77/Q77)-1)*100)</f>
        <v>83.814803409381611</v>
      </c>
    </row>
    <row r="78" spans="1:23" ht="14.25" thickTop="1" thickBot="1" x14ac:dyDescent="0.25">
      <c r="A78" s="3" t="str">
        <f t="shared" ref="A78" si="166">IF(ISERROR(F78/G78)," ",IF(F78/G78&gt;0.5,IF(F78/G78&lt;1.5," ","NOT OK"),"NOT OK"))</f>
        <v xml:space="preserve"> </v>
      </c>
      <c r="B78" s="521" t="s">
        <v>33</v>
      </c>
      <c r="C78" s="127">
        <f>+C64+C68+C72+C76</f>
        <v>22987</v>
      </c>
      <c r="D78" s="128">
        <f t="shared" ref="D78:H78" si="167">+D64+D68+D72+D76</f>
        <v>23059</v>
      </c>
      <c r="E78" s="524">
        <f t="shared" si="167"/>
        <v>46046</v>
      </c>
      <c r="F78" s="127">
        <f t="shared" si="167"/>
        <v>39220</v>
      </c>
      <c r="G78" s="128">
        <f t="shared" si="167"/>
        <v>39047</v>
      </c>
      <c r="H78" s="524">
        <f t="shared" si="167"/>
        <v>78267</v>
      </c>
      <c r="I78" s="130">
        <f t="shared" si="163"/>
        <v>69.975676497415634</v>
      </c>
      <c r="J78" s="3"/>
      <c r="L78" s="465" t="s">
        <v>33</v>
      </c>
      <c r="M78" s="43">
        <f>+M64+M68+M72+M76</f>
        <v>3327922</v>
      </c>
      <c r="N78" s="467">
        <f t="shared" ref="N78:V78" si="168">+N64+N68+N72+N76</f>
        <v>3218883</v>
      </c>
      <c r="O78" s="471">
        <f t="shared" si="168"/>
        <v>6546805</v>
      </c>
      <c r="P78" s="480">
        <f t="shared" si="168"/>
        <v>5250</v>
      </c>
      <c r="Q78" s="300">
        <f t="shared" si="168"/>
        <v>6552055</v>
      </c>
      <c r="R78" s="43">
        <f t="shared" si="168"/>
        <v>6725236</v>
      </c>
      <c r="S78" s="467">
        <f t="shared" si="168"/>
        <v>6619943</v>
      </c>
      <c r="T78" s="471">
        <f t="shared" si="168"/>
        <v>13345179</v>
      </c>
      <c r="U78" s="480">
        <f t="shared" si="168"/>
        <v>2353</v>
      </c>
      <c r="V78" s="300">
        <f t="shared" si="168"/>
        <v>13347532</v>
      </c>
      <c r="W78" s="46">
        <f t="shared" si="165"/>
        <v>103.71520080341207</v>
      </c>
    </row>
    <row r="79" spans="1:23" ht="14.25" thickTop="1" thickBot="1" x14ac:dyDescent="0.25">
      <c r="B79" s="138" t="s">
        <v>34</v>
      </c>
      <c r="C79" s="102"/>
      <c r="D79" s="102"/>
      <c r="E79" s="102"/>
      <c r="F79" s="102"/>
      <c r="G79" s="102"/>
      <c r="H79" s="102"/>
      <c r="I79" s="102"/>
      <c r="J79" s="102"/>
      <c r="L79" s="53" t="s">
        <v>34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customHeight="1" thickTop="1" x14ac:dyDescent="0.2">
      <c r="J80" s="3"/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0:23" ht="13.5" customHeight="1" thickBot="1" x14ac:dyDescent="0.25">
      <c r="J81" s="3"/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0:23" ht="13.5" customHeight="1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46</v>
      </c>
    </row>
    <row r="83" spans="10:23" ht="13.5" customHeight="1" thickTop="1" thickBot="1" x14ac:dyDescent="0.25">
      <c r="L83" s="57"/>
      <c r="M83" s="628" t="s">
        <v>4</v>
      </c>
      <c r="N83" s="629"/>
      <c r="O83" s="629"/>
      <c r="P83" s="629"/>
      <c r="Q83" s="630"/>
      <c r="R83" s="628" t="s">
        <v>5</v>
      </c>
      <c r="S83" s="629"/>
      <c r="T83" s="629"/>
      <c r="U83" s="629"/>
      <c r="V83" s="630"/>
      <c r="W83" s="58" t="s">
        <v>6</v>
      </c>
    </row>
    <row r="84" spans="10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63" t="s">
        <v>8</v>
      </c>
    </row>
    <row r="85" spans="10:23" ht="13.5" thickBot="1" x14ac:dyDescent="0.25">
      <c r="L85" s="64"/>
      <c r="M85" s="65" t="s">
        <v>47</v>
      </c>
      <c r="N85" s="66" t="s">
        <v>48</v>
      </c>
      <c r="O85" s="67" t="s">
        <v>49</v>
      </c>
      <c r="P85" s="68" t="s">
        <v>15</v>
      </c>
      <c r="Q85" s="67" t="s">
        <v>11</v>
      </c>
      <c r="R85" s="65" t="s">
        <v>47</v>
      </c>
      <c r="S85" s="66" t="s">
        <v>48</v>
      </c>
      <c r="T85" s="67" t="s">
        <v>49</v>
      </c>
      <c r="U85" s="68" t="s">
        <v>15</v>
      </c>
      <c r="V85" s="67" t="s">
        <v>11</v>
      </c>
      <c r="W85" s="69"/>
    </row>
    <row r="86" spans="10:23" ht="6.7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0:23" ht="12.75" customHeight="1" x14ac:dyDescent="0.2">
      <c r="L87" s="59" t="s">
        <v>16</v>
      </c>
      <c r="M87" s="75">
        <v>1120</v>
      </c>
      <c r="N87" s="76">
        <v>1225</v>
      </c>
      <c r="O87" s="174">
        <f>M87+N87</f>
        <v>2345</v>
      </c>
      <c r="P87" s="77">
        <v>0</v>
      </c>
      <c r="Q87" s="174">
        <f t="shared" ref="Q87" si="169">O87+P87</f>
        <v>2345</v>
      </c>
      <c r="R87" s="75">
        <v>1811</v>
      </c>
      <c r="S87" s="76">
        <v>1631</v>
      </c>
      <c r="T87" s="174">
        <f>R87+S87</f>
        <v>3442</v>
      </c>
      <c r="U87" s="77">
        <v>0</v>
      </c>
      <c r="V87" s="174">
        <f t="shared" ref="V87" si="170">T87+U87</f>
        <v>3442</v>
      </c>
      <c r="W87" s="78">
        <f>IF(Q87=0,0,((V87/Q87)-1)*100)</f>
        <v>46.780383795309177</v>
      </c>
    </row>
    <row r="88" spans="10:23" ht="12.75" customHeight="1" x14ac:dyDescent="0.2">
      <c r="L88" s="59" t="s">
        <v>17</v>
      </c>
      <c r="M88" s="75">
        <v>1978</v>
      </c>
      <c r="N88" s="76">
        <v>1666</v>
      </c>
      <c r="O88" s="174">
        <f>M88+N88</f>
        <v>3644</v>
      </c>
      <c r="P88" s="77">
        <v>0</v>
      </c>
      <c r="Q88" s="174">
        <f>O88+P88</f>
        <v>3644</v>
      </c>
      <c r="R88" s="75">
        <v>1578</v>
      </c>
      <c r="S88" s="76">
        <v>1955</v>
      </c>
      <c r="T88" s="174">
        <f t="shared" ref="T88:T89" si="171">R88+S88</f>
        <v>3533</v>
      </c>
      <c r="U88" s="77">
        <v>0</v>
      </c>
      <c r="V88" s="174">
        <f>T88+U88</f>
        <v>3533</v>
      </c>
      <c r="W88" s="78">
        <f>IF(Q88=0,0,((V88/Q88)-1)*100)</f>
        <v>-3.0461031833150409</v>
      </c>
    </row>
    <row r="89" spans="10:23" ht="12.75" customHeight="1" thickBot="1" x14ac:dyDescent="0.25">
      <c r="L89" s="64" t="s">
        <v>18</v>
      </c>
      <c r="M89" s="75">
        <v>1997</v>
      </c>
      <c r="N89" s="76">
        <v>2114</v>
      </c>
      <c r="O89" s="174">
        <f>M89+N89</f>
        <v>4111</v>
      </c>
      <c r="P89" s="77">
        <v>0</v>
      </c>
      <c r="Q89" s="174">
        <f>O89+P89</f>
        <v>4111</v>
      </c>
      <c r="R89" s="75">
        <v>1731</v>
      </c>
      <c r="S89" s="76">
        <v>1954</v>
      </c>
      <c r="T89" s="174">
        <f t="shared" si="171"/>
        <v>3685</v>
      </c>
      <c r="U89" s="77">
        <v>0</v>
      </c>
      <c r="V89" s="174">
        <f>T89+U89</f>
        <v>3685</v>
      </c>
      <c r="W89" s="78">
        <f>IF(Q89=0,0,((V89/Q89)-1)*100)</f>
        <v>-10.362442228168334</v>
      </c>
    </row>
    <row r="90" spans="10:23" ht="12.75" customHeight="1" thickTop="1" thickBot="1" x14ac:dyDescent="0.25">
      <c r="L90" s="79" t="s">
        <v>19</v>
      </c>
      <c r="M90" s="80">
        <f t="shared" ref="M90:Q90" si="172">+M87+M88+M89</f>
        <v>5095</v>
      </c>
      <c r="N90" s="81">
        <f t="shared" si="172"/>
        <v>5005</v>
      </c>
      <c r="O90" s="175">
        <f t="shared" si="172"/>
        <v>10100</v>
      </c>
      <c r="P90" s="80">
        <f t="shared" si="172"/>
        <v>0</v>
      </c>
      <c r="Q90" s="175">
        <f t="shared" si="172"/>
        <v>10100</v>
      </c>
      <c r="R90" s="80">
        <f t="shared" ref="R90:V90" si="173">+R87+R88+R89</f>
        <v>5120</v>
      </c>
      <c r="S90" s="81">
        <f t="shared" si="173"/>
        <v>5540</v>
      </c>
      <c r="T90" s="175">
        <f t="shared" si="173"/>
        <v>10660</v>
      </c>
      <c r="U90" s="80">
        <f t="shared" si="173"/>
        <v>0</v>
      </c>
      <c r="V90" s="175">
        <f t="shared" si="173"/>
        <v>10660</v>
      </c>
      <c r="W90" s="82">
        <f t="shared" ref="W90" si="174">IF(Q90=0,0,((V90/Q90)-1)*100)</f>
        <v>5.5445544554455495</v>
      </c>
    </row>
    <row r="91" spans="10:23" ht="12.75" customHeight="1" thickTop="1" x14ac:dyDescent="0.2">
      <c r="L91" s="59" t="s">
        <v>20</v>
      </c>
      <c r="M91" s="75">
        <v>1771</v>
      </c>
      <c r="N91" s="76">
        <v>1532</v>
      </c>
      <c r="O91" s="174">
        <f>M91+N91</f>
        <v>3303</v>
      </c>
      <c r="P91" s="77">
        <v>0</v>
      </c>
      <c r="Q91" s="174">
        <f>O91+P91</f>
        <v>3303</v>
      </c>
      <c r="R91" s="75">
        <v>1425</v>
      </c>
      <c r="S91" s="76">
        <v>1914</v>
      </c>
      <c r="T91" s="174">
        <f>R91+S91</f>
        <v>3339</v>
      </c>
      <c r="U91" s="77">
        <v>0</v>
      </c>
      <c r="V91" s="174">
        <f>T91+U91</f>
        <v>3339</v>
      </c>
      <c r="W91" s="78">
        <f t="shared" ref="W91" si="175">IF(Q91=0,0,((V91/Q91)-1)*100)</f>
        <v>1.0899182561307841</v>
      </c>
    </row>
    <row r="92" spans="10:23" ht="12.75" customHeight="1" x14ac:dyDescent="0.2">
      <c r="L92" s="59" t="s">
        <v>21</v>
      </c>
      <c r="M92" s="75">
        <v>970</v>
      </c>
      <c r="N92" s="76">
        <v>943</v>
      </c>
      <c r="O92" s="174">
        <f>M92+N92</f>
        <v>1913</v>
      </c>
      <c r="P92" s="77">
        <v>0</v>
      </c>
      <c r="Q92" s="174">
        <f>O92+P92</f>
        <v>1913</v>
      </c>
      <c r="R92" s="75">
        <v>1454</v>
      </c>
      <c r="S92" s="76">
        <v>2059</v>
      </c>
      <c r="T92" s="174">
        <f>R92+S92</f>
        <v>3513</v>
      </c>
      <c r="U92" s="77">
        <v>0</v>
      </c>
      <c r="V92" s="174">
        <f>T92+U92</f>
        <v>3513</v>
      </c>
      <c r="W92" s="78">
        <f>IF(Q92=0,0,((V92/Q92)-1)*100)</f>
        <v>83.63826450601151</v>
      </c>
    </row>
    <row r="93" spans="10:23" ht="12.75" customHeight="1" thickBot="1" x14ac:dyDescent="0.25">
      <c r="L93" s="59" t="s">
        <v>22</v>
      </c>
      <c r="M93" s="75">
        <v>1363</v>
      </c>
      <c r="N93" s="76">
        <v>1333</v>
      </c>
      <c r="O93" s="174">
        <f t="shared" ref="O93" si="176">M93+N93</f>
        <v>2696</v>
      </c>
      <c r="P93" s="77">
        <v>0</v>
      </c>
      <c r="Q93" s="174">
        <f>O93+P93</f>
        <v>2696</v>
      </c>
      <c r="R93" s="75">
        <v>1512</v>
      </c>
      <c r="S93" s="76">
        <v>2335</v>
      </c>
      <c r="T93" s="174">
        <f t="shared" ref="T93" si="177">R93+S93</f>
        <v>3847</v>
      </c>
      <c r="U93" s="77">
        <v>0</v>
      </c>
      <c r="V93" s="174">
        <f>T93+U93</f>
        <v>3847</v>
      </c>
      <c r="W93" s="78">
        <f>IF(Q93=0,0,((V93/Q93)-1)*100)</f>
        <v>42.692878338278931</v>
      </c>
    </row>
    <row r="94" spans="10:23" ht="12.75" customHeight="1" thickTop="1" thickBot="1" x14ac:dyDescent="0.25">
      <c r="L94" s="79" t="s">
        <v>23</v>
      </c>
      <c r="M94" s="80">
        <f>+M91+M92+M93</f>
        <v>4104</v>
      </c>
      <c r="N94" s="81">
        <f t="shared" ref="N94:V94" si="178">+N91+N92+N93</f>
        <v>3808</v>
      </c>
      <c r="O94" s="175">
        <f t="shared" si="178"/>
        <v>7912</v>
      </c>
      <c r="P94" s="80">
        <f t="shared" si="178"/>
        <v>0</v>
      </c>
      <c r="Q94" s="175">
        <f t="shared" si="178"/>
        <v>7912</v>
      </c>
      <c r="R94" s="80">
        <f t="shared" si="178"/>
        <v>4391</v>
      </c>
      <c r="S94" s="81">
        <f t="shared" si="178"/>
        <v>6308</v>
      </c>
      <c r="T94" s="175">
        <f t="shared" si="178"/>
        <v>10699</v>
      </c>
      <c r="U94" s="80">
        <f t="shared" si="178"/>
        <v>0</v>
      </c>
      <c r="V94" s="175">
        <f t="shared" si="178"/>
        <v>10699</v>
      </c>
      <c r="W94" s="82">
        <f t="shared" ref="W94" si="179">IF(Q94=0,0,((V94/Q94)-1)*100)</f>
        <v>35.224974721941351</v>
      </c>
    </row>
    <row r="95" spans="10:23" ht="12.75" customHeight="1" thickTop="1" x14ac:dyDescent="0.2">
      <c r="L95" s="59" t="s">
        <v>24</v>
      </c>
      <c r="M95" s="75">
        <v>810</v>
      </c>
      <c r="N95" s="76">
        <v>1154</v>
      </c>
      <c r="O95" s="174">
        <f>+M95+N95</f>
        <v>1964</v>
      </c>
      <c r="P95" s="77">
        <v>0</v>
      </c>
      <c r="Q95" s="174">
        <f>O95+P95</f>
        <v>1964</v>
      </c>
      <c r="R95" s="75">
        <v>1585</v>
      </c>
      <c r="S95" s="76">
        <v>2844</v>
      </c>
      <c r="T95" s="174">
        <f>+R95+S95</f>
        <v>4429</v>
      </c>
      <c r="U95" s="77">
        <v>0</v>
      </c>
      <c r="V95" s="174">
        <f>T95+U95</f>
        <v>4429</v>
      </c>
      <c r="W95" s="78">
        <f>IF(Q95=0,0,((V95/Q95)-1)*100)</f>
        <v>125.5091649694501</v>
      </c>
    </row>
    <row r="96" spans="10:23" ht="12.75" customHeight="1" x14ac:dyDescent="0.2">
      <c r="L96" s="59" t="s">
        <v>25</v>
      </c>
      <c r="M96" s="75">
        <v>882</v>
      </c>
      <c r="N96" s="76">
        <v>1180</v>
      </c>
      <c r="O96" s="174">
        <f>+M96+N96</f>
        <v>2062</v>
      </c>
      <c r="P96" s="77">
        <v>0</v>
      </c>
      <c r="Q96" s="174">
        <f>O96+P96</f>
        <v>2062</v>
      </c>
      <c r="R96" s="75">
        <v>1546</v>
      </c>
      <c r="S96" s="76">
        <v>3280</v>
      </c>
      <c r="T96" s="174">
        <f>+R96+S96</f>
        <v>4826</v>
      </c>
      <c r="U96" s="77">
        <v>0</v>
      </c>
      <c r="V96" s="174">
        <f>T96+U96</f>
        <v>4826</v>
      </c>
      <c r="W96" s="78">
        <f t="shared" ref="W96" si="180">IF(Q96=0,0,((V96/Q96)-1)*100)</f>
        <v>134.04461687681862</v>
      </c>
    </row>
    <row r="97" spans="1:23" ht="12.75" customHeight="1" thickBot="1" x14ac:dyDescent="0.25">
      <c r="L97" s="59" t="s">
        <v>26</v>
      </c>
      <c r="M97" s="75">
        <v>1117</v>
      </c>
      <c r="N97" s="76">
        <v>1357</v>
      </c>
      <c r="O97" s="176">
        <f>+M97+N97</f>
        <v>2474</v>
      </c>
      <c r="P97" s="83">
        <v>0</v>
      </c>
      <c r="Q97" s="176">
        <f>O97+P97</f>
        <v>2474</v>
      </c>
      <c r="R97" s="75">
        <v>1441</v>
      </c>
      <c r="S97" s="76">
        <v>2645</v>
      </c>
      <c r="T97" s="176">
        <f>+R97+S97</f>
        <v>4086</v>
      </c>
      <c r="U97" s="83">
        <v>0</v>
      </c>
      <c r="V97" s="176">
        <f>T97+U97</f>
        <v>4086</v>
      </c>
      <c r="W97" s="78">
        <f>IF(Q97=0,0,((V97/Q97)-1)*100)</f>
        <v>65.157639450282943</v>
      </c>
    </row>
    <row r="98" spans="1:23" ht="12.75" customHeight="1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2809</v>
      </c>
      <c r="N98" s="85">
        <f t="shared" ref="N98:V98" si="181">+N95+N96+N97</f>
        <v>3691</v>
      </c>
      <c r="O98" s="177">
        <f t="shared" si="181"/>
        <v>6500</v>
      </c>
      <c r="P98" s="86">
        <f t="shared" si="181"/>
        <v>0</v>
      </c>
      <c r="Q98" s="177">
        <f t="shared" si="181"/>
        <v>6500</v>
      </c>
      <c r="R98" s="85">
        <f t="shared" si="181"/>
        <v>4572</v>
      </c>
      <c r="S98" s="85">
        <f t="shared" si="181"/>
        <v>8769</v>
      </c>
      <c r="T98" s="177">
        <f t="shared" si="181"/>
        <v>13341</v>
      </c>
      <c r="U98" s="86">
        <f t="shared" si="181"/>
        <v>0</v>
      </c>
      <c r="V98" s="177">
        <f t="shared" si="181"/>
        <v>13341</v>
      </c>
      <c r="W98" s="87">
        <f>IF(Q98=0,0,((V98/Q98)-1)*100)</f>
        <v>105.24615384615386</v>
      </c>
    </row>
    <row r="99" spans="1:23" ht="12.75" customHeight="1" thickTop="1" x14ac:dyDescent="0.2">
      <c r="L99" s="59" t="s">
        <v>28</v>
      </c>
      <c r="M99" s="75">
        <v>1273</v>
      </c>
      <c r="N99" s="76">
        <v>1525</v>
      </c>
      <c r="O99" s="176">
        <f>SUM(M99:N99)</f>
        <v>2798</v>
      </c>
      <c r="P99" s="88">
        <v>0</v>
      </c>
      <c r="Q99" s="176">
        <f>O99+P99</f>
        <v>2798</v>
      </c>
      <c r="R99" s="75">
        <v>1847</v>
      </c>
      <c r="S99" s="76">
        <v>2315</v>
      </c>
      <c r="T99" s="176">
        <f>SUM(R99:S99)</f>
        <v>4162</v>
      </c>
      <c r="U99" s="88">
        <v>0</v>
      </c>
      <c r="V99" s="176">
        <f>T99+U99</f>
        <v>4162</v>
      </c>
      <c r="W99" s="78">
        <f>IF(Q99=0,0,((V99/Q99)-1)*100)</f>
        <v>48.749106504646164</v>
      </c>
    </row>
    <row r="100" spans="1:23" ht="12.75" customHeight="1" x14ac:dyDescent="0.2">
      <c r="L100" s="59" t="s">
        <v>29</v>
      </c>
      <c r="M100" s="75">
        <v>1497</v>
      </c>
      <c r="N100" s="76">
        <v>1401</v>
      </c>
      <c r="O100" s="176">
        <f>SUM(M100:N100)</f>
        <v>2898</v>
      </c>
      <c r="P100" s="77">
        <v>0</v>
      </c>
      <c r="Q100" s="176">
        <f>O100+P100</f>
        <v>2898</v>
      </c>
      <c r="R100" s="75">
        <v>1865</v>
      </c>
      <c r="S100" s="76">
        <v>1973</v>
      </c>
      <c r="T100" s="176">
        <f>SUM(R100:S100)</f>
        <v>3838</v>
      </c>
      <c r="U100" s="77">
        <v>0</v>
      </c>
      <c r="V100" s="176">
        <f>T100+U100</f>
        <v>3838</v>
      </c>
      <c r="W100" s="78">
        <f t="shared" ref="W100" si="182">IF(Q100=0,0,((V100/Q100)-1)*100)</f>
        <v>32.436162870945481</v>
      </c>
    </row>
    <row r="101" spans="1:23" ht="12.75" customHeight="1" thickBot="1" x14ac:dyDescent="0.25">
      <c r="L101" s="59" t="s">
        <v>30</v>
      </c>
      <c r="M101" s="75">
        <v>1632</v>
      </c>
      <c r="N101" s="76">
        <v>1595</v>
      </c>
      <c r="O101" s="176">
        <f t="shared" ref="O101" si="183">SUM(M101:N101)</f>
        <v>3227</v>
      </c>
      <c r="P101" s="77">
        <v>0</v>
      </c>
      <c r="Q101" s="176">
        <f>O101+P101</f>
        <v>3227</v>
      </c>
      <c r="R101" s="75">
        <v>2681</v>
      </c>
      <c r="S101" s="76">
        <v>2415</v>
      </c>
      <c r="T101" s="176">
        <f t="shared" ref="T101" si="184">SUM(R101:S101)</f>
        <v>5096</v>
      </c>
      <c r="U101" s="77">
        <v>0</v>
      </c>
      <c r="V101" s="176">
        <f>T101+U101</f>
        <v>5096</v>
      </c>
      <c r="W101" s="78">
        <f>IF(Q101=0,0,((V101/Q101)-1)*100)</f>
        <v>57.917570498915396</v>
      </c>
    </row>
    <row r="102" spans="1:23" ht="12.75" customHeight="1" thickTop="1" thickBot="1" x14ac:dyDescent="0.25">
      <c r="A102" s="3" t="str">
        <f>IF(ISERROR(F102/G102)," ",IF(F102/G102&gt;0.5,IF(F102/G102&lt;1.5," ","NOT OK"),"NOT OK"))</f>
        <v xml:space="preserve"> </v>
      </c>
      <c r="L102" s="497" t="s">
        <v>31</v>
      </c>
      <c r="M102" s="545">
        <f>+M99+M100+M101</f>
        <v>4402</v>
      </c>
      <c r="N102" s="542">
        <f t="shared" ref="N102:V102" si="185">+N99+N100+N101</f>
        <v>4521</v>
      </c>
      <c r="O102" s="540">
        <f t="shared" si="185"/>
        <v>8923</v>
      </c>
      <c r="P102" s="529">
        <f t="shared" si="185"/>
        <v>0</v>
      </c>
      <c r="Q102" s="540">
        <f t="shared" si="185"/>
        <v>8923</v>
      </c>
      <c r="R102" s="545">
        <f t="shared" si="185"/>
        <v>6393</v>
      </c>
      <c r="S102" s="542">
        <f t="shared" si="185"/>
        <v>6703</v>
      </c>
      <c r="T102" s="540">
        <f t="shared" si="185"/>
        <v>13096</v>
      </c>
      <c r="U102" s="529">
        <f t="shared" si="185"/>
        <v>0</v>
      </c>
      <c r="V102" s="540">
        <f t="shared" si="185"/>
        <v>13096</v>
      </c>
      <c r="W102" s="530">
        <f>IF(Q102=0,0,((V102/Q102)-1)*100)</f>
        <v>46.76678247226269</v>
      </c>
    </row>
    <row r="103" spans="1:23" ht="12.75" customHeight="1" thickTop="1" thickBot="1" x14ac:dyDescent="0.25">
      <c r="L103" s="518" t="s">
        <v>32</v>
      </c>
      <c r="M103" s="546">
        <f>+M94+M98+M102</f>
        <v>11315</v>
      </c>
      <c r="N103" s="543">
        <f t="shared" ref="N103:V103" si="186">+N94+N98+N102</f>
        <v>12020</v>
      </c>
      <c r="O103" s="541">
        <f t="shared" si="186"/>
        <v>23335</v>
      </c>
      <c r="P103" s="531">
        <f t="shared" si="186"/>
        <v>0</v>
      </c>
      <c r="Q103" s="541">
        <f t="shared" si="186"/>
        <v>23335</v>
      </c>
      <c r="R103" s="546">
        <f t="shared" si="186"/>
        <v>15356</v>
      </c>
      <c r="S103" s="543">
        <f t="shared" si="186"/>
        <v>21780</v>
      </c>
      <c r="T103" s="541">
        <f t="shared" si="186"/>
        <v>37136</v>
      </c>
      <c r="U103" s="531">
        <f t="shared" si="186"/>
        <v>0</v>
      </c>
      <c r="V103" s="541">
        <f t="shared" si="186"/>
        <v>37136</v>
      </c>
      <c r="W103" s="533">
        <f t="shared" ref="W103:W104" si="187">IF(Q103=0,0,((V103/Q103)-1)*100)</f>
        <v>59.142918362974072</v>
      </c>
    </row>
    <row r="104" spans="1:23" ht="12.75" customHeight="1" thickTop="1" thickBot="1" x14ac:dyDescent="0.25">
      <c r="L104" s="496" t="s">
        <v>33</v>
      </c>
      <c r="M104" s="80">
        <f>+M90+M94+M98+M102</f>
        <v>16410</v>
      </c>
      <c r="N104" s="544">
        <f t="shared" ref="N104:V104" si="188">+N90+N94+N98+N102</f>
        <v>17025</v>
      </c>
      <c r="O104" s="535">
        <f t="shared" si="188"/>
        <v>33435</v>
      </c>
      <c r="P104" s="534">
        <f t="shared" si="188"/>
        <v>0</v>
      </c>
      <c r="Q104" s="535">
        <f t="shared" si="188"/>
        <v>33435</v>
      </c>
      <c r="R104" s="80">
        <f t="shared" si="188"/>
        <v>20476</v>
      </c>
      <c r="S104" s="544">
        <f t="shared" si="188"/>
        <v>27320</v>
      </c>
      <c r="T104" s="535">
        <f t="shared" si="188"/>
        <v>47796</v>
      </c>
      <c r="U104" s="534">
        <f t="shared" si="188"/>
        <v>0</v>
      </c>
      <c r="V104" s="535">
        <f t="shared" si="188"/>
        <v>47796</v>
      </c>
      <c r="W104" s="82">
        <f t="shared" si="187"/>
        <v>42.951996410946606</v>
      </c>
    </row>
    <row r="105" spans="1:23" ht="14.25" thickTop="1" thickBot="1" x14ac:dyDescent="0.25">
      <c r="L105" s="89" t="s">
        <v>34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customHeight="1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:23" ht="13.5" customHeight="1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:23" ht="13.5" customHeight="1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46</v>
      </c>
    </row>
    <row r="109" spans="1:23" ht="13.5" customHeight="1" thickTop="1" thickBot="1" x14ac:dyDescent="0.25">
      <c r="L109" s="57"/>
      <c r="M109" s="628" t="s">
        <v>4</v>
      </c>
      <c r="N109" s="629"/>
      <c r="O109" s="629"/>
      <c r="P109" s="629"/>
      <c r="Q109" s="630"/>
      <c r="R109" s="628" t="s">
        <v>5</v>
      </c>
      <c r="S109" s="629"/>
      <c r="T109" s="629"/>
      <c r="U109" s="629"/>
      <c r="V109" s="630"/>
      <c r="W109" s="58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90"/>
      <c r="Q110" s="61"/>
      <c r="R110" s="60"/>
      <c r="S110" s="54"/>
      <c r="T110" s="61"/>
      <c r="U110" s="90"/>
      <c r="V110" s="61"/>
      <c r="W110" s="63" t="s">
        <v>8</v>
      </c>
    </row>
    <row r="111" spans="1:23" ht="13.5" thickBot="1" x14ac:dyDescent="0.25">
      <c r="L111" s="64"/>
      <c r="M111" s="65" t="s">
        <v>47</v>
      </c>
      <c r="N111" s="66" t="s">
        <v>48</v>
      </c>
      <c r="O111" s="67" t="s">
        <v>49</v>
      </c>
      <c r="P111" s="91" t="s">
        <v>15</v>
      </c>
      <c r="Q111" s="67" t="s">
        <v>11</v>
      </c>
      <c r="R111" s="65" t="s">
        <v>47</v>
      </c>
      <c r="S111" s="66" t="s">
        <v>48</v>
      </c>
      <c r="T111" s="67" t="s">
        <v>49</v>
      </c>
      <c r="U111" s="91" t="s">
        <v>15</v>
      </c>
      <c r="V111" s="67" t="s">
        <v>11</v>
      </c>
      <c r="W111" s="69"/>
    </row>
    <row r="112" spans="1:23" ht="5.25" customHeight="1" thickTop="1" x14ac:dyDescent="0.2">
      <c r="L112" s="59"/>
      <c r="M112" s="70"/>
      <c r="N112" s="71"/>
      <c r="O112" s="72"/>
      <c r="P112" s="92"/>
      <c r="Q112" s="72"/>
      <c r="R112" s="70"/>
      <c r="S112" s="71"/>
      <c r="T112" s="72"/>
      <c r="U112" s="92"/>
      <c r="V112" s="72"/>
      <c r="W112" s="93"/>
    </row>
    <row r="113" spans="1:23" x14ac:dyDescent="0.2">
      <c r="L113" s="59" t="s">
        <v>16</v>
      </c>
      <c r="M113" s="75">
        <v>179</v>
      </c>
      <c r="N113" s="76">
        <v>82</v>
      </c>
      <c r="O113" s="174">
        <f>M113+N113</f>
        <v>261</v>
      </c>
      <c r="P113" s="94">
        <v>0</v>
      </c>
      <c r="Q113" s="174">
        <f>O113+P113</f>
        <v>261</v>
      </c>
      <c r="R113" s="75">
        <v>293</v>
      </c>
      <c r="S113" s="76">
        <v>168</v>
      </c>
      <c r="T113" s="174">
        <f>R113+S113</f>
        <v>461</v>
      </c>
      <c r="U113" s="94">
        <v>0</v>
      </c>
      <c r="V113" s="174">
        <f>T113+U113</f>
        <v>461</v>
      </c>
      <c r="W113" s="78">
        <f>IF(Q113=0,0,((V113/Q113)-1)*100)</f>
        <v>76.628352490421463</v>
      </c>
    </row>
    <row r="114" spans="1:23" x14ac:dyDescent="0.2">
      <c r="L114" s="59" t="s">
        <v>17</v>
      </c>
      <c r="M114" s="75">
        <v>215</v>
      </c>
      <c r="N114" s="76">
        <v>123</v>
      </c>
      <c r="O114" s="174">
        <f>M114+N114</f>
        <v>338</v>
      </c>
      <c r="P114" s="94">
        <v>0</v>
      </c>
      <c r="Q114" s="174">
        <f>O114+P114</f>
        <v>338</v>
      </c>
      <c r="R114" s="75">
        <v>343</v>
      </c>
      <c r="S114" s="76">
        <v>230</v>
      </c>
      <c r="T114" s="174">
        <f t="shared" ref="T114:T115" si="189">R114+S114</f>
        <v>573</v>
      </c>
      <c r="U114" s="94">
        <v>0</v>
      </c>
      <c r="V114" s="174">
        <f>T114+U114</f>
        <v>573</v>
      </c>
      <c r="W114" s="78">
        <f>IF(Q114=0,0,((V114/Q114)-1)*100)</f>
        <v>69.526627218934919</v>
      </c>
    </row>
    <row r="115" spans="1:23" ht="13.5" thickBot="1" x14ac:dyDescent="0.25">
      <c r="L115" s="64" t="s">
        <v>18</v>
      </c>
      <c r="M115" s="75">
        <v>344</v>
      </c>
      <c r="N115" s="76">
        <v>207</v>
      </c>
      <c r="O115" s="174">
        <f>M115+N115</f>
        <v>551</v>
      </c>
      <c r="P115" s="94">
        <v>0</v>
      </c>
      <c r="Q115" s="174">
        <f>O115+P115</f>
        <v>551</v>
      </c>
      <c r="R115" s="75">
        <v>333</v>
      </c>
      <c r="S115" s="76">
        <v>247</v>
      </c>
      <c r="T115" s="174">
        <f t="shared" si="189"/>
        <v>580</v>
      </c>
      <c r="U115" s="94">
        <v>0</v>
      </c>
      <c r="V115" s="174">
        <f>T115+U115</f>
        <v>580</v>
      </c>
      <c r="W115" s="78">
        <f>IF(Q115=0,0,((V115/Q115)-1)*100)</f>
        <v>5.2631578947368363</v>
      </c>
    </row>
    <row r="116" spans="1:23" ht="14.25" thickTop="1" thickBot="1" x14ac:dyDescent="0.25">
      <c r="L116" s="79" t="s">
        <v>19</v>
      </c>
      <c r="M116" s="80">
        <f t="shared" ref="M116:Q116" si="190">+M113+M114+M115</f>
        <v>738</v>
      </c>
      <c r="N116" s="81">
        <f t="shared" si="190"/>
        <v>412</v>
      </c>
      <c r="O116" s="175">
        <f t="shared" si="190"/>
        <v>1150</v>
      </c>
      <c r="P116" s="80">
        <f t="shared" si="190"/>
        <v>0</v>
      </c>
      <c r="Q116" s="175">
        <f t="shared" si="190"/>
        <v>1150</v>
      </c>
      <c r="R116" s="80">
        <f t="shared" ref="R116:V116" si="191">+R113+R114+R115</f>
        <v>969</v>
      </c>
      <c r="S116" s="81">
        <f t="shared" si="191"/>
        <v>645</v>
      </c>
      <c r="T116" s="175">
        <f t="shared" si="191"/>
        <v>1614</v>
      </c>
      <c r="U116" s="80">
        <f t="shared" si="191"/>
        <v>0</v>
      </c>
      <c r="V116" s="175">
        <f t="shared" si="191"/>
        <v>1614</v>
      </c>
      <c r="W116" s="337">
        <f t="shared" ref="W116" si="192">IF(Q116=0,0,((V116/Q116)-1)*100)</f>
        <v>40.34782608695653</v>
      </c>
    </row>
    <row r="117" spans="1:23" ht="13.5" thickTop="1" x14ac:dyDescent="0.2">
      <c r="L117" s="59" t="s">
        <v>20</v>
      </c>
      <c r="M117" s="75">
        <v>362</v>
      </c>
      <c r="N117" s="76">
        <v>227</v>
      </c>
      <c r="O117" s="174">
        <f>M117+N117</f>
        <v>589</v>
      </c>
      <c r="P117" s="94">
        <v>0</v>
      </c>
      <c r="Q117" s="174">
        <f>O117+P117</f>
        <v>589</v>
      </c>
      <c r="R117" s="75">
        <v>353</v>
      </c>
      <c r="S117" s="76">
        <v>210</v>
      </c>
      <c r="T117" s="174">
        <f>R117+S117</f>
        <v>563</v>
      </c>
      <c r="U117" s="94">
        <v>0</v>
      </c>
      <c r="V117" s="174">
        <f>T117+U117</f>
        <v>563</v>
      </c>
      <c r="W117" s="78">
        <f t="shared" ref="W117" si="193">IF(Q117=0,0,((V117/Q117)-1)*100)</f>
        <v>-4.4142614601018648</v>
      </c>
    </row>
    <row r="118" spans="1:23" x14ac:dyDescent="0.2">
      <c r="L118" s="59" t="s">
        <v>21</v>
      </c>
      <c r="M118" s="75">
        <v>403</v>
      </c>
      <c r="N118" s="76">
        <v>223</v>
      </c>
      <c r="O118" s="174">
        <f>M118+N118</f>
        <v>626</v>
      </c>
      <c r="P118" s="94">
        <v>0</v>
      </c>
      <c r="Q118" s="174">
        <f>O118+P118</f>
        <v>626</v>
      </c>
      <c r="R118" s="75">
        <v>383</v>
      </c>
      <c r="S118" s="76">
        <v>207</v>
      </c>
      <c r="T118" s="174">
        <f>R118+S118</f>
        <v>590</v>
      </c>
      <c r="U118" s="94">
        <v>0</v>
      </c>
      <c r="V118" s="174">
        <f>T118+U118</f>
        <v>590</v>
      </c>
      <c r="W118" s="78">
        <f>IF(Q118=0,0,((V118/Q118)-1)*100)</f>
        <v>-5.7507987220447259</v>
      </c>
    </row>
    <row r="119" spans="1:23" ht="13.5" thickBot="1" x14ac:dyDescent="0.25">
      <c r="L119" s="59" t="s">
        <v>22</v>
      </c>
      <c r="M119" s="75">
        <v>366</v>
      </c>
      <c r="N119" s="76">
        <v>192</v>
      </c>
      <c r="O119" s="174">
        <f>M119+N119</f>
        <v>558</v>
      </c>
      <c r="P119" s="94">
        <v>0</v>
      </c>
      <c r="Q119" s="174">
        <f>O119+P119</f>
        <v>558</v>
      </c>
      <c r="R119" s="75">
        <v>380</v>
      </c>
      <c r="S119" s="76">
        <v>222</v>
      </c>
      <c r="T119" s="174">
        <f>R119+S119</f>
        <v>602</v>
      </c>
      <c r="U119" s="94">
        <v>0</v>
      </c>
      <c r="V119" s="174">
        <f>T119+U119</f>
        <v>602</v>
      </c>
      <c r="W119" s="78">
        <f>IF(Q119=0,0,((V119/Q119)-1)*100)</f>
        <v>7.8853046594982157</v>
      </c>
    </row>
    <row r="120" spans="1:23" ht="12.75" customHeight="1" thickTop="1" thickBot="1" x14ac:dyDescent="0.25">
      <c r="L120" s="79" t="s">
        <v>23</v>
      </c>
      <c r="M120" s="80">
        <f>+M117+M118+M119</f>
        <v>1131</v>
      </c>
      <c r="N120" s="81">
        <f t="shared" ref="N120" si="194">+N117+N118+N119</f>
        <v>642</v>
      </c>
      <c r="O120" s="175">
        <f t="shared" ref="O120" si="195">+O117+O118+O119</f>
        <v>1773</v>
      </c>
      <c r="P120" s="80">
        <f t="shared" ref="P120" si="196">+P117+P118+P119</f>
        <v>0</v>
      </c>
      <c r="Q120" s="175">
        <f t="shared" ref="Q120" si="197">+Q117+Q118+Q119</f>
        <v>1773</v>
      </c>
      <c r="R120" s="80">
        <f t="shared" ref="R120" si="198">+R117+R118+R119</f>
        <v>1116</v>
      </c>
      <c r="S120" s="81">
        <f t="shared" ref="S120" si="199">+S117+S118+S119</f>
        <v>639</v>
      </c>
      <c r="T120" s="175">
        <f t="shared" ref="T120" si="200">+T117+T118+T119</f>
        <v>1755</v>
      </c>
      <c r="U120" s="80">
        <f t="shared" ref="U120" si="201">+U117+U118+U119</f>
        <v>0</v>
      </c>
      <c r="V120" s="175">
        <f t="shared" ref="V120" si="202">+V117+V118+V119</f>
        <v>1755</v>
      </c>
      <c r="W120" s="82">
        <f t="shared" ref="W120" si="203">IF(Q120=0,0,((V120/Q120)-1)*100)</f>
        <v>-1.0152284263959421</v>
      </c>
    </row>
    <row r="121" spans="1:23" ht="13.5" thickTop="1" x14ac:dyDescent="0.2">
      <c r="L121" s="59" t="s">
        <v>24</v>
      </c>
      <c r="M121" s="75">
        <v>263</v>
      </c>
      <c r="N121" s="76">
        <v>167</v>
      </c>
      <c r="O121" s="174">
        <f>SUM(M121:N121)</f>
        <v>430</v>
      </c>
      <c r="P121" s="94">
        <v>0</v>
      </c>
      <c r="Q121" s="174">
        <f>O121+P121</f>
        <v>430</v>
      </c>
      <c r="R121" s="75">
        <v>364</v>
      </c>
      <c r="S121" s="76">
        <v>183</v>
      </c>
      <c r="T121" s="174">
        <f>SUM(R121:S121)</f>
        <v>547</v>
      </c>
      <c r="U121" s="94">
        <v>0</v>
      </c>
      <c r="V121" s="174">
        <f>T121+U121</f>
        <v>547</v>
      </c>
      <c r="W121" s="78">
        <f>IF(Q121=0,0,((V121/Q121)-1)*100)</f>
        <v>27.209302325581387</v>
      </c>
    </row>
    <row r="122" spans="1:23" x14ac:dyDescent="0.2">
      <c r="L122" s="59" t="s">
        <v>25</v>
      </c>
      <c r="M122" s="75">
        <v>260</v>
      </c>
      <c r="N122" s="76">
        <v>154</v>
      </c>
      <c r="O122" s="174">
        <f>SUM(M122:N122)</f>
        <v>414</v>
      </c>
      <c r="P122" s="94">
        <v>0</v>
      </c>
      <c r="Q122" s="174">
        <f>O122+P122</f>
        <v>414</v>
      </c>
      <c r="R122" s="75">
        <v>364</v>
      </c>
      <c r="S122" s="76">
        <v>153</v>
      </c>
      <c r="T122" s="174">
        <f>SUM(R122:S122)</f>
        <v>517</v>
      </c>
      <c r="U122" s="94">
        <v>0</v>
      </c>
      <c r="V122" s="174">
        <f>T122+U122</f>
        <v>517</v>
      </c>
      <c r="W122" s="78">
        <f t="shared" ref="W122" si="204">IF(Q122=0,0,((V122/Q122)-1)*100)</f>
        <v>24.879227053140095</v>
      </c>
    </row>
    <row r="123" spans="1:23" ht="13.5" thickBot="1" x14ac:dyDescent="0.25">
      <c r="L123" s="59" t="s">
        <v>26</v>
      </c>
      <c r="M123" s="75">
        <v>275</v>
      </c>
      <c r="N123" s="76">
        <v>136</v>
      </c>
      <c r="O123" s="176">
        <f>SUM(M123:N123)</f>
        <v>411</v>
      </c>
      <c r="P123" s="96">
        <v>0</v>
      </c>
      <c r="Q123" s="174">
        <f>O123+P123</f>
        <v>411</v>
      </c>
      <c r="R123" s="75">
        <v>305</v>
      </c>
      <c r="S123" s="76">
        <v>139</v>
      </c>
      <c r="T123" s="176">
        <f>SUM(R123:S123)</f>
        <v>444</v>
      </c>
      <c r="U123" s="96">
        <v>0</v>
      </c>
      <c r="V123" s="174">
        <f>T123+U123</f>
        <v>444</v>
      </c>
      <c r="W123" s="78">
        <f>IF(Q123=0,0,((V123/Q123)-1)*100)</f>
        <v>8.0291970802919721</v>
      </c>
    </row>
    <row r="124" spans="1:23" ht="12.75" customHeight="1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798</v>
      </c>
      <c r="N124" s="85">
        <f t="shared" ref="N124" si="205">+N121+N122+N123</f>
        <v>457</v>
      </c>
      <c r="O124" s="177">
        <f t="shared" ref="O124" si="206">+O121+O122+O123</f>
        <v>1255</v>
      </c>
      <c r="P124" s="86">
        <f t="shared" ref="P124" si="207">+P121+P122+P123</f>
        <v>0</v>
      </c>
      <c r="Q124" s="177">
        <f t="shared" ref="Q124" si="208">+Q121+Q122+Q123</f>
        <v>1255</v>
      </c>
      <c r="R124" s="85">
        <f t="shared" ref="R124" si="209">+R121+R122+R123</f>
        <v>1033</v>
      </c>
      <c r="S124" s="85">
        <f t="shared" ref="S124" si="210">+S121+S122+S123</f>
        <v>475</v>
      </c>
      <c r="T124" s="177">
        <f t="shared" ref="T124" si="211">+T121+T122+T123</f>
        <v>1508</v>
      </c>
      <c r="U124" s="86">
        <f t="shared" ref="U124" si="212">+U121+U122+U123</f>
        <v>0</v>
      </c>
      <c r="V124" s="177">
        <f t="shared" ref="V124" si="213">+V121+V122+V123</f>
        <v>1508</v>
      </c>
      <c r="W124" s="87">
        <f>IF(Q124=0,0,((V124/Q124)-1)*100)</f>
        <v>20.159362549800797</v>
      </c>
    </row>
    <row r="125" spans="1:23" ht="13.5" thickTop="1" x14ac:dyDescent="0.2">
      <c r="A125" s="323"/>
      <c r="K125" s="323"/>
      <c r="L125" s="59" t="s">
        <v>28</v>
      </c>
      <c r="M125" s="75">
        <v>300</v>
      </c>
      <c r="N125" s="76">
        <v>143</v>
      </c>
      <c r="O125" s="176">
        <f>SUM(M125:N125)</f>
        <v>443</v>
      </c>
      <c r="P125" s="97">
        <v>0</v>
      </c>
      <c r="Q125" s="174">
        <f>O125+P125</f>
        <v>443</v>
      </c>
      <c r="R125" s="75">
        <v>289</v>
      </c>
      <c r="S125" s="76">
        <v>146</v>
      </c>
      <c r="T125" s="176">
        <f>SUM(R125:S125)</f>
        <v>435</v>
      </c>
      <c r="U125" s="97">
        <v>1</v>
      </c>
      <c r="V125" s="174">
        <f>T125+U125</f>
        <v>436</v>
      </c>
      <c r="W125" s="78">
        <f>IF(Q125=0,0,((V125/Q125)-1)*100)</f>
        <v>-1.5801354401805856</v>
      </c>
    </row>
    <row r="126" spans="1:23" x14ac:dyDescent="0.2">
      <c r="A126" s="323"/>
      <c r="K126" s="323"/>
      <c r="L126" s="59" t="s">
        <v>29</v>
      </c>
      <c r="M126" s="75">
        <v>317</v>
      </c>
      <c r="N126" s="76">
        <v>164</v>
      </c>
      <c r="O126" s="176">
        <f>SUM(M126:N126)</f>
        <v>481</v>
      </c>
      <c r="P126" s="94">
        <v>0</v>
      </c>
      <c r="Q126" s="174">
        <f>O126+P126</f>
        <v>481</v>
      </c>
      <c r="R126" s="75">
        <v>286</v>
      </c>
      <c r="S126" s="76">
        <v>154</v>
      </c>
      <c r="T126" s="176">
        <f>SUM(R126:S126)</f>
        <v>440</v>
      </c>
      <c r="U126" s="94">
        <v>0</v>
      </c>
      <c r="V126" s="174">
        <f>T126+U126</f>
        <v>440</v>
      </c>
      <c r="W126" s="78">
        <f t="shared" ref="W126" si="214">IF(Q126=0,0,((V126/Q126)-1)*100)</f>
        <v>-8.5239085239085188</v>
      </c>
    </row>
    <row r="127" spans="1:23" ht="13.5" thickBot="1" x14ac:dyDescent="0.25">
      <c r="A127" s="323"/>
      <c r="K127" s="323"/>
      <c r="L127" s="59" t="s">
        <v>30</v>
      </c>
      <c r="M127" s="75">
        <v>316</v>
      </c>
      <c r="N127" s="76">
        <v>151</v>
      </c>
      <c r="O127" s="176">
        <f t="shared" ref="O127" si="215">SUM(M127:N127)</f>
        <v>467</v>
      </c>
      <c r="P127" s="94">
        <v>0</v>
      </c>
      <c r="Q127" s="174">
        <f>O127+P127</f>
        <v>467</v>
      </c>
      <c r="R127" s="75">
        <v>274</v>
      </c>
      <c r="S127" s="76">
        <v>147</v>
      </c>
      <c r="T127" s="176">
        <f t="shared" ref="T127" si="216">SUM(R127:S127)</f>
        <v>421</v>
      </c>
      <c r="U127" s="94">
        <v>0</v>
      </c>
      <c r="V127" s="174">
        <f>T127+U127</f>
        <v>421</v>
      </c>
      <c r="W127" s="78">
        <f>IF(Q127=0,0,((V127/Q127)-1)*100)</f>
        <v>-9.8501070663811525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31</v>
      </c>
      <c r="M128" s="85">
        <f>+M125+M126+M127</f>
        <v>933</v>
      </c>
      <c r="N128" s="85">
        <f t="shared" ref="N128:V128" si="217">+N125+N126+N127</f>
        <v>458</v>
      </c>
      <c r="O128" s="177">
        <f t="shared" si="217"/>
        <v>1391</v>
      </c>
      <c r="P128" s="86">
        <f t="shared" si="217"/>
        <v>0</v>
      </c>
      <c r="Q128" s="177">
        <f t="shared" si="217"/>
        <v>1391</v>
      </c>
      <c r="R128" s="85">
        <f t="shared" si="217"/>
        <v>849</v>
      </c>
      <c r="S128" s="85">
        <f t="shared" si="217"/>
        <v>447</v>
      </c>
      <c r="T128" s="177">
        <f t="shared" si="217"/>
        <v>1296</v>
      </c>
      <c r="U128" s="86">
        <f t="shared" si="217"/>
        <v>1</v>
      </c>
      <c r="V128" s="177">
        <f t="shared" si="217"/>
        <v>1297</v>
      </c>
      <c r="W128" s="530">
        <f>IF(Q128=0,0,((V128/Q128)-1)*100)</f>
        <v>-6.7577282530553511</v>
      </c>
    </row>
    <row r="129" spans="12:23" ht="14.25" thickTop="1" thickBot="1" x14ac:dyDescent="0.25">
      <c r="L129" s="518" t="s">
        <v>32</v>
      </c>
      <c r="M129" s="546">
        <f>+M120+M124+M128</f>
        <v>2862</v>
      </c>
      <c r="N129" s="543">
        <f t="shared" ref="N129:V129" si="218">+N120+N124+N128</f>
        <v>1557</v>
      </c>
      <c r="O129" s="541">
        <f t="shared" si="218"/>
        <v>4419</v>
      </c>
      <c r="P129" s="531">
        <f t="shared" si="218"/>
        <v>0</v>
      </c>
      <c r="Q129" s="541">
        <f t="shared" si="218"/>
        <v>4419</v>
      </c>
      <c r="R129" s="546">
        <f t="shared" si="218"/>
        <v>2998</v>
      </c>
      <c r="S129" s="543">
        <f t="shared" si="218"/>
        <v>1561</v>
      </c>
      <c r="T129" s="541">
        <f t="shared" si="218"/>
        <v>4559</v>
      </c>
      <c r="U129" s="531">
        <f t="shared" si="218"/>
        <v>1</v>
      </c>
      <c r="V129" s="541">
        <f t="shared" si="218"/>
        <v>4560</v>
      </c>
      <c r="W129" s="533">
        <f t="shared" ref="W129:W130" si="219">IF(Q129=0,0,((V129/Q129)-1)*100)</f>
        <v>3.1907671418873074</v>
      </c>
    </row>
    <row r="130" spans="12:23" ht="14.25" thickTop="1" thickBot="1" x14ac:dyDescent="0.25">
      <c r="L130" s="79" t="s">
        <v>33</v>
      </c>
      <c r="M130" s="80">
        <f>+M116+M120+M124+M128</f>
        <v>3600</v>
      </c>
      <c r="N130" s="81">
        <f t="shared" ref="N130:V130" si="220">+N116+N120+N124+N128</f>
        <v>1969</v>
      </c>
      <c r="O130" s="175">
        <f t="shared" si="220"/>
        <v>5569</v>
      </c>
      <c r="P130" s="80">
        <f t="shared" si="220"/>
        <v>0</v>
      </c>
      <c r="Q130" s="175">
        <f t="shared" si="220"/>
        <v>5569</v>
      </c>
      <c r="R130" s="80">
        <f t="shared" si="220"/>
        <v>3967</v>
      </c>
      <c r="S130" s="81">
        <f t="shared" si="220"/>
        <v>2206</v>
      </c>
      <c r="T130" s="175">
        <f t="shared" si="220"/>
        <v>6173</v>
      </c>
      <c r="U130" s="80">
        <f t="shared" si="220"/>
        <v>1</v>
      </c>
      <c r="V130" s="175">
        <f t="shared" si="220"/>
        <v>6174</v>
      </c>
      <c r="W130" s="82">
        <f t="shared" si="219"/>
        <v>10.863709822230195</v>
      </c>
    </row>
    <row r="131" spans="12:23" ht="12.75" customHeight="1" thickTop="1" thickBot="1" x14ac:dyDescent="0.25">
      <c r="L131" s="89" t="s">
        <v>34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2.75" customHeight="1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3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3" ht="13.5" customHeight="1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46</v>
      </c>
    </row>
    <row r="135" spans="12:23" ht="13.5" customHeight="1" thickTop="1" thickBot="1" x14ac:dyDescent="0.25">
      <c r="L135" s="57"/>
      <c r="M135" s="628" t="s">
        <v>4</v>
      </c>
      <c r="N135" s="629"/>
      <c r="O135" s="629"/>
      <c r="P135" s="629"/>
      <c r="Q135" s="630"/>
      <c r="R135" s="628" t="s">
        <v>5</v>
      </c>
      <c r="S135" s="629"/>
      <c r="T135" s="629"/>
      <c r="U135" s="629"/>
      <c r="V135" s="630"/>
      <c r="W135" s="58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90"/>
      <c r="Q136" s="61"/>
      <c r="R136" s="60"/>
      <c r="S136" s="54"/>
      <c r="T136" s="61"/>
      <c r="U136" s="90"/>
      <c r="V136" s="61"/>
      <c r="W136" s="63" t="s">
        <v>8</v>
      </c>
    </row>
    <row r="137" spans="12:23" ht="13.5" thickBot="1" x14ac:dyDescent="0.25">
      <c r="L137" s="64"/>
      <c r="M137" s="65" t="s">
        <v>47</v>
      </c>
      <c r="N137" s="66" t="s">
        <v>48</v>
      </c>
      <c r="O137" s="67" t="s">
        <v>49</v>
      </c>
      <c r="P137" s="91" t="s">
        <v>15</v>
      </c>
      <c r="Q137" s="67" t="s">
        <v>11</v>
      </c>
      <c r="R137" s="65" t="s">
        <v>47</v>
      </c>
      <c r="S137" s="66" t="s">
        <v>48</v>
      </c>
      <c r="T137" s="67" t="s">
        <v>49</v>
      </c>
      <c r="U137" s="91" t="s">
        <v>15</v>
      </c>
      <c r="V137" s="67" t="s">
        <v>11</v>
      </c>
      <c r="W137" s="69"/>
    </row>
    <row r="138" spans="12:23" ht="5.25" customHeight="1" thickTop="1" x14ac:dyDescent="0.2">
      <c r="L138" s="59"/>
      <c r="M138" s="70"/>
      <c r="N138" s="71"/>
      <c r="O138" s="72"/>
      <c r="P138" s="92"/>
      <c r="Q138" s="72"/>
      <c r="R138" s="70"/>
      <c r="S138" s="71"/>
      <c r="T138" s="72"/>
      <c r="U138" s="92"/>
      <c r="V138" s="72"/>
      <c r="W138" s="93"/>
    </row>
    <row r="139" spans="12:23" x14ac:dyDescent="0.2">
      <c r="L139" s="59" t="s">
        <v>16</v>
      </c>
      <c r="M139" s="75">
        <f t="shared" ref="M139:N141" si="221">+M87+M113</f>
        <v>1299</v>
      </c>
      <c r="N139" s="76">
        <f t="shared" si="221"/>
        <v>1307</v>
      </c>
      <c r="O139" s="174">
        <f>M139+N139</f>
        <v>2606</v>
      </c>
      <c r="P139" s="94">
        <f>+P87+P113</f>
        <v>0</v>
      </c>
      <c r="Q139" s="174">
        <f>O139+P139</f>
        <v>2606</v>
      </c>
      <c r="R139" s="75">
        <f t="shared" ref="R139:S141" si="222">+R87+R113</f>
        <v>2104</v>
      </c>
      <c r="S139" s="76">
        <f t="shared" si="222"/>
        <v>1799</v>
      </c>
      <c r="T139" s="174">
        <f>R139+S139</f>
        <v>3903</v>
      </c>
      <c r="U139" s="94">
        <f>+U87+U113</f>
        <v>0</v>
      </c>
      <c r="V139" s="174">
        <f>T139+U139</f>
        <v>3903</v>
      </c>
      <c r="W139" s="95">
        <f>IF(Q139=0,0,((V139/Q139)-1)*100)</f>
        <v>49.769762087490399</v>
      </c>
    </row>
    <row r="140" spans="12:23" x14ac:dyDescent="0.2">
      <c r="L140" s="59" t="s">
        <v>17</v>
      </c>
      <c r="M140" s="75">
        <f t="shared" si="221"/>
        <v>2193</v>
      </c>
      <c r="N140" s="76">
        <f t="shared" si="221"/>
        <v>1789</v>
      </c>
      <c r="O140" s="174">
        <f>M140+N140</f>
        <v>3982</v>
      </c>
      <c r="P140" s="94">
        <f>+P88+P114</f>
        <v>0</v>
      </c>
      <c r="Q140" s="174">
        <f>O140+P140</f>
        <v>3982</v>
      </c>
      <c r="R140" s="75">
        <f t="shared" si="222"/>
        <v>1921</v>
      </c>
      <c r="S140" s="76">
        <f t="shared" si="222"/>
        <v>2185</v>
      </c>
      <c r="T140" s="174">
        <f>R140+S140</f>
        <v>4106</v>
      </c>
      <c r="U140" s="94">
        <f>+U88+U114</f>
        <v>0</v>
      </c>
      <c r="V140" s="174">
        <f>T140+U140</f>
        <v>4106</v>
      </c>
      <c r="W140" s="95">
        <f>IF(Q140=0,0,((V140/Q140)-1)*100)</f>
        <v>3.1140130587644421</v>
      </c>
    </row>
    <row r="141" spans="12:23" ht="13.5" thickBot="1" x14ac:dyDescent="0.25">
      <c r="L141" s="64" t="s">
        <v>18</v>
      </c>
      <c r="M141" s="75">
        <f t="shared" si="221"/>
        <v>2341</v>
      </c>
      <c r="N141" s="76">
        <f t="shared" si="221"/>
        <v>2321</v>
      </c>
      <c r="O141" s="174">
        <f>M141+N141</f>
        <v>4662</v>
      </c>
      <c r="P141" s="94">
        <f>+P89+P115</f>
        <v>0</v>
      </c>
      <c r="Q141" s="174">
        <f>O141+P141</f>
        <v>4662</v>
      </c>
      <c r="R141" s="75">
        <f t="shared" si="222"/>
        <v>2064</v>
      </c>
      <c r="S141" s="76">
        <f t="shared" si="222"/>
        <v>2201</v>
      </c>
      <c r="T141" s="174">
        <f>R141+S141</f>
        <v>4265</v>
      </c>
      <c r="U141" s="94">
        <f>+U89+U115</f>
        <v>0</v>
      </c>
      <c r="V141" s="174">
        <f>T141+U141</f>
        <v>4265</v>
      </c>
      <c r="W141" s="95">
        <f>IF(Q141=0,0,((V141/Q141)-1)*100)</f>
        <v>-8.5156585156585187</v>
      </c>
    </row>
    <row r="142" spans="12:23" ht="14.25" thickTop="1" thickBot="1" x14ac:dyDescent="0.25">
      <c r="L142" s="79" t="s">
        <v>19</v>
      </c>
      <c r="M142" s="80">
        <f t="shared" ref="M142:Q142" si="223">+M139+M140+M141</f>
        <v>5833</v>
      </c>
      <c r="N142" s="81">
        <f t="shared" si="223"/>
        <v>5417</v>
      </c>
      <c r="O142" s="175">
        <f t="shared" si="223"/>
        <v>11250</v>
      </c>
      <c r="P142" s="80">
        <f t="shared" si="223"/>
        <v>0</v>
      </c>
      <c r="Q142" s="175">
        <f t="shared" si="223"/>
        <v>11250</v>
      </c>
      <c r="R142" s="80">
        <f t="shared" ref="R142:V142" si="224">+R139+R140+R141</f>
        <v>6089</v>
      </c>
      <c r="S142" s="81">
        <f t="shared" si="224"/>
        <v>6185</v>
      </c>
      <c r="T142" s="175">
        <f t="shared" si="224"/>
        <v>12274</v>
      </c>
      <c r="U142" s="80">
        <f t="shared" si="224"/>
        <v>0</v>
      </c>
      <c r="V142" s="175">
        <f t="shared" si="224"/>
        <v>12274</v>
      </c>
      <c r="W142" s="82">
        <f t="shared" ref="W142" si="225">IF(Q142=0,0,((V142/Q142)-1)*100)</f>
        <v>9.1022222222222116</v>
      </c>
    </row>
    <row r="143" spans="12:23" ht="13.5" thickTop="1" x14ac:dyDescent="0.2">
      <c r="L143" s="59" t="s">
        <v>20</v>
      </c>
      <c r="M143" s="75">
        <f t="shared" ref="M143:N145" si="226">+M91+M117</f>
        <v>2133</v>
      </c>
      <c r="N143" s="76">
        <f t="shared" si="226"/>
        <v>1759</v>
      </c>
      <c r="O143" s="174">
        <f>M143+N143</f>
        <v>3892</v>
      </c>
      <c r="P143" s="94">
        <f>+P91+P117</f>
        <v>0</v>
      </c>
      <c r="Q143" s="174">
        <f>O143+P143</f>
        <v>3892</v>
      </c>
      <c r="R143" s="75">
        <f t="shared" ref="R143:S145" si="227">+R91+R117</f>
        <v>1778</v>
      </c>
      <c r="S143" s="76">
        <f t="shared" si="227"/>
        <v>2124</v>
      </c>
      <c r="T143" s="174">
        <f>R143+S143</f>
        <v>3902</v>
      </c>
      <c r="U143" s="94">
        <f>+U91+U117</f>
        <v>0</v>
      </c>
      <c r="V143" s="174">
        <f>T143+U143</f>
        <v>3902</v>
      </c>
      <c r="W143" s="95">
        <f>IF(Q143=0,0,((V143/Q143)-1)*100)</f>
        <v>0.25693730729701159</v>
      </c>
    </row>
    <row r="144" spans="12:23" x14ac:dyDescent="0.2">
      <c r="L144" s="59" t="s">
        <v>21</v>
      </c>
      <c r="M144" s="75">
        <f t="shared" si="226"/>
        <v>1373</v>
      </c>
      <c r="N144" s="76">
        <f t="shared" si="226"/>
        <v>1166</v>
      </c>
      <c r="O144" s="174">
        <f>M144+N144</f>
        <v>2539</v>
      </c>
      <c r="P144" s="94">
        <f>+P92+P118</f>
        <v>0</v>
      </c>
      <c r="Q144" s="174">
        <f>O144+P144</f>
        <v>2539</v>
      </c>
      <c r="R144" s="75">
        <f t="shared" si="227"/>
        <v>1837</v>
      </c>
      <c r="S144" s="76">
        <f t="shared" si="227"/>
        <v>2266</v>
      </c>
      <c r="T144" s="174">
        <f>R144+S144</f>
        <v>4103</v>
      </c>
      <c r="U144" s="94">
        <f>+U92+U118</f>
        <v>0</v>
      </c>
      <c r="V144" s="174">
        <f>T144+U144</f>
        <v>4103</v>
      </c>
      <c r="W144" s="95">
        <f>IF(Q144=0,0,((V144/Q144)-1)*100)</f>
        <v>61.599054745962967</v>
      </c>
    </row>
    <row r="145" spans="1:23" ht="13.5" thickBot="1" x14ac:dyDescent="0.25">
      <c r="L145" s="59" t="s">
        <v>22</v>
      </c>
      <c r="M145" s="75">
        <f t="shared" si="226"/>
        <v>1729</v>
      </c>
      <c r="N145" s="76">
        <f t="shared" si="226"/>
        <v>1525</v>
      </c>
      <c r="O145" s="174">
        <f>M145+N145</f>
        <v>3254</v>
      </c>
      <c r="P145" s="94">
        <f>+P93+P119</f>
        <v>0</v>
      </c>
      <c r="Q145" s="174">
        <f>O145+P145</f>
        <v>3254</v>
      </c>
      <c r="R145" s="75">
        <f t="shared" si="227"/>
        <v>1892</v>
      </c>
      <c r="S145" s="76">
        <f t="shared" si="227"/>
        <v>2557</v>
      </c>
      <c r="T145" s="174">
        <f>R145+S145</f>
        <v>4449</v>
      </c>
      <c r="U145" s="94">
        <f>+U93+U119</f>
        <v>0</v>
      </c>
      <c r="V145" s="174">
        <f>T145+U145</f>
        <v>4449</v>
      </c>
      <c r="W145" s="95">
        <f>IF(Q145=0,0,((V145/Q145)-1)*100)</f>
        <v>36.724031960663808</v>
      </c>
    </row>
    <row r="146" spans="1:23" ht="12.75" customHeight="1" thickTop="1" thickBot="1" x14ac:dyDescent="0.25">
      <c r="L146" s="79" t="s">
        <v>23</v>
      </c>
      <c r="M146" s="80">
        <f>+M143+M144+M145</f>
        <v>5235</v>
      </c>
      <c r="N146" s="81">
        <f t="shared" ref="N146" si="228">+N143+N144+N145</f>
        <v>4450</v>
      </c>
      <c r="O146" s="175">
        <f t="shared" ref="O146" si="229">+O143+O144+O145</f>
        <v>9685</v>
      </c>
      <c r="P146" s="80">
        <f t="shared" ref="P146" si="230">+P143+P144+P145</f>
        <v>0</v>
      </c>
      <c r="Q146" s="175">
        <f t="shared" ref="Q146" si="231">+Q143+Q144+Q145</f>
        <v>9685</v>
      </c>
      <c r="R146" s="80">
        <f t="shared" ref="R146" si="232">+R143+R144+R145</f>
        <v>5507</v>
      </c>
      <c r="S146" s="81">
        <f t="shared" ref="S146" si="233">+S143+S144+S145</f>
        <v>6947</v>
      </c>
      <c r="T146" s="175">
        <f t="shared" ref="T146" si="234">+T143+T144+T145</f>
        <v>12454</v>
      </c>
      <c r="U146" s="80">
        <f t="shared" ref="U146" si="235">+U143+U144+U145</f>
        <v>0</v>
      </c>
      <c r="V146" s="175">
        <f t="shared" ref="V146" si="236">+V143+V144+V145</f>
        <v>12454</v>
      </c>
      <c r="W146" s="82">
        <f t="shared" ref="W146" si="237">IF(Q146=0,0,((V146/Q146)-1)*100)</f>
        <v>28.590604026845632</v>
      </c>
    </row>
    <row r="147" spans="1:23" ht="13.5" thickTop="1" x14ac:dyDescent="0.2">
      <c r="L147" s="59" t="s">
        <v>24</v>
      </c>
      <c r="M147" s="75">
        <f t="shared" ref="M147:N149" si="238">+M95+M121</f>
        <v>1073</v>
      </c>
      <c r="N147" s="76">
        <f t="shared" si="238"/>
        <v>1321</v>
      </c>
      <c r="O147" s="174">
        <f t="shared" ref="O147" si="239">M147+N147</f>
        <v>2394</v>
      </c>
      <c r="P147" s="94">
        <f>+P95+P121</f>
        <v>0</v>
      </c>
      <c r="Q147" s="174">
        <f>O147+P147</f>
        <v>2394</v>
      </c>
      <c r="R147" s="75">
        <f t="shared" ref="R147:S149" si="240">+R95+R121</f>
        <v>1949</v>
      </c>
      <c r="S147" s="76">
        <f t="shared" si="240"/>
        <v>3027</v>
      </c>
      <c r="T147" s="174">
        <f t="shared" ref="T147" si="241">R147+S147</f>
        <v>4976</v>
      </c>
      <c r="U147" s="94">
        <f>+U95+U121</f>
        <v>0</v>
      </c>
      <c r="V147" s="174">
        <f>T147+U147</f>
        <v>4976</v>
      </c>
      <c r="W147" s="95">
        <f t="shared" ref="W147" si="242">IF(Q147=0,0,((V147/Q147)-1)*100)</f>
        <v>107.85296574770258</v>
      </c>
    </row>
    <row r="148" spans="1:23" x14ac:dyDescent="0.2">
      <c r="L148" s="59" t="s">
        <v>25</v>
      </c>
      <c r="M148" s="75">
        <f t="shared" si="238"/>
        <v>1142</v>
      </c>
      <c r="N148" s="76">
        <f t="shared" si="238"/>
        <v>1334</v>
      </c>
      <c r="O148" s="174">
        <f>M148+N148</f>
        <v>2476</v>
      </c>
      <c r="P148" s="94">
        <f>+P96+P122</f>
        <v>0</v>
      </c>
      <c r="Q148" s="174">
        <f>O148+P148</f>
        <v>2476</v>
      </c>
      <c r="R148" s="75">
        <f t="shared" si="240"/>
        <v>1910</v>
      </c>
      <c r="S148" s="76">
        <f t="shared" si="240"/>
        <v>3433</v>
      </c>
      <c r="T148" s="174">
        <f>R148+S148</f>
        <v>5343</v>
      </c>
      <c r="U148" s="94">
        <f>+U96+U122</f>
        <v>0</v>
      </c>
      <c r="V148" s="174">
        <f>T148+U148</f>
        <v>5343</v>
      </c>
      <c r="W148" s="95">
        <f t="shared" ref="W148" si="243">IF(Q148=0,0,((V148/Q148)-1)*100)</f>
        <v>115.79159935379644</v>
      </c>
    </row>
    <row r="149" spans="1:23" ht="13.5" thickBot="1" x14ac:dyDescent="0.25">
      <c r="L149" s="59" t="s">
        <v>26</v>
      </c>
      <c r="M149" s="75">
        <f t="shared" si="238"/>
        <v>1392</v>
      </c>
      <c r="N149" s="76">
        <f t="shared" si="238"/>
        <v>1493</v>
      </c>
      <c r="O149" s="176">
        <f>M149+N149</f>
        <v>2885</v>
      </c>
      <c r="P149" s="96">
        <f>+P97+P123</f>
        <v>0</v>
      </c>
      <c r="Q149" s="174">
        <f>O149+P149</f>
        <v>2885</v>
      </c>
      <c r="R149" s="75">
        <f t="shared" si="240"/>
        <v>1746</v>
      </c>
      <c r="S149" s="76">
        <f t="shared" si="240"/>
        <v>2784</v>
      </c>
      <c r="T149" s="176">
        <f>R149+S149</f>
        <v>4530</v>
      </c>
      <c r="U149" s="96">
        <f>+U97+U123</f>
        <v>0</v>
      </c>
      <c r="V149" s="174">
        <f>T149+U149</f>
        <v>4530</v>
      </c>
      <c r="W149" s="95">
        <f>IF(Q149=0,0,((V149/Q149)-1)*100)</f>
        <v>57.01906412478337</v>
      </c>
    </row>
    <row r="150" spans="1:23" ht="12.75" customHeight="1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3607</v>
      </c>
      <c r="N150" s="85">
        <f t="shared" ref="N150" si="244">+N147+N148+N149</f>
        <v>4148</v>
      </c>
      <c r="O150" s="177">
        <f t="shared" ref="O150" si="245">+O147+O148+O149</f>
        <v>7755</v>
      </c>
      <c r="P150" s="86">
        <f t="shared" ref="P150" si="246">+P147+P148+P149</f>
        <v>0</v>
      </c>
      <c r="Q150" s="177">
        <f t="shared" ref="Q150" si="247">+Q147+Q148+Q149</f>
        <v>7755</v>
      </c>
      <c r="R150" s="85">
        <f t="shared" ref="R150" si="248">+R147+R148+R149</f>
        <v>5605</v>
      </c>
      <c r="S150" s="85">
        <f t="shared" ref="S150" si="249">+S147+S148+S149</f>
        <v>9244</v>
      </c>
      <c r="T150" s="177">
        <f t="shared" ref="T150" si="250">+T147+T148+T149</f>
        <v>14849</v>
      </c>
      <c r="U150" s="86">
        <f t="shared" ref="U150" si="251">+U147+U148+U149</f>
        <v>0</v>
      </c>
      <c r="V150" s="177">
        <f t="shared" ref="V150" si="252">+V147+V148+V149</f>
        <v>14849</v>
      </c>
      <c r="W150" s="87">
        <f>IF(Q150=0,0,((V150/Q150)-1)*100)</f>
        <v>91.476466795615735</v>
      </c>
    </row>
    <row r="151" spans="1:23" ht="13.5" thickTop="1" x14ac:dyDescent="0.2">
      <c r="L151" s="59" t="s">
        <v>28</v>
      </c>
      <c r="M151" s="75">
        <f t="shared" ref="M151:N153" si="253">+M99+M125</f>
        <v>1573</v>
      </c>
      <c r="N151" s="76">
        <f t="shared" si="253"/>
        <v>1668</v>
      </c>
      <c r="O151" s="176">
        <f>M151+N151</f>
        <v>3241</v>
      </c>
      <c r="P151" s="97">
        <f>+P99+P125</f>
        <v>0</v>
      </c>
      <c r="Q151" s="174">
        <f>O151+P151</f>
        <v>3241</v>
      </c>
      <c r="R151" s="75">
        <f t="shared" ref="R151:S153" si="254">+R99+R125</f>
        <v>2136</v>
      </c>
      <c r="S151" s="76">
        <f t="shared" si="254"/>
        <v>2461</v>
      </c>
      <c r="T151" s="176">
        <f>R151+S151</f>
        <v>4597</v>
      </c>
      <c r="U151" s="97">
        <f>+U99+U125</f>
        <v>1</v>
      </c>
      <c r="V151" s="174">
        <f>T151+U151</f>
        <v>4598</v>
      </c>
      <c r="W151" s="95">
        <f>IF(Q151=0,0,((V151/Q151)-1)*100)</f>
        <v>41.869793273680969</v>
      </c>
    </row>
    <row r="152" spans="1:23" x14ac:dyDescent="0.2">
      <c r="L152" s="59" t="s">
        <v>29</v>
      </c>
      <c r="M152" s="75">
        <f t="shared" si="253"/>
        <v>1814</v>
      </c>
      <c r="N152" s="76">
        <f t="shared" si="253"/>
        <v>1565</v>
      </c>
      <c r="O152" s="176">
        <f t="shared" ref="O152" si="255">M152+N152</f>
        <v>3379</v>
      </c>
      <c r="P152" s="94">
        <f>+P100+P126</f>
        <v>0</v>
      </c>
      <c r="Q152" s="174">
        <f>O152+P152</f>
        <v>3379</v>
      </c>
      <c r="R152" s="75">
        <f t="shared" si="254"/>
        <v>2151</v>
      </c>
      <c r="S152" s="76">
        <f t="shared" si="254"/>
        <v>2127</v>
      </c>
      <c r="T152" s="176">
        <f t="shared" ref="T152" si="256">R152+S152</f>
        <v>4278</v>
      </c>
      <c r="U152" s="94">
        <f>+U100+U126</f>
        <v>0</v>
      </c>
      <c r="V152" s="174">
        <f>T152+U152</f>
        <v>4278</v>
      </c>
      <c r="W152" s="95">
        <f t="shared" ref="W152" si="257">IF(Q152=0,0,((V152/Q152)-1)*100)</f>
        <v>26.605504587155959</v>
      </c>
    </row>
    <row r="153" spans="1:23" ht="13.5" thickBot="1" x14ac:dyDescent="0.25">
      <c r="A153" s="323"/>
      <c r="K153" s="323"/>
      <c r="L153" s="59" t="s">
        <v>30</v>
      </c>
      <c r="M153" s="75">
        <f t="shared" si="253"/>
        <v>1948</v>
      </c>
      <c r="N153" s="76">
        <f t="shared" si="253"/>
        <v>1746</v>
      </c>
      <c r="O153" s="176">
        <f>M153+N153</f>
        <v>3694</v>
      </c>
      <c r="P153" s="94">
        <f>+P101+P127</f>
        <v>0</v>
      </c>
      <c r="Q153" s="174">
        <f>O153+P153</f>
        <v>3694</v>
      </c>
      <c r="R153" s="75">
        <f t="shared" si="254"/>
        <v>2955</v>
      </c>
      <c r="S153" s="76">
        <f t="shared" si="254"/>
        <v>2562</v>
      </c>
      <c r="T153" s="176">
        <f>R153+S153</f>
        <v>5517</v>
      </c>
      <c r="U153" s="94">
        <f>+U101+U127</f>
        <v>0</v>
      </c>
      <c r="V153" s="174">
        <f>T153+U153</f>
        <v>5517</v>
      </c>
      <c r="W153" s="95">
        <f>IF(Q153=0,0,((V153/Q153)-1)*100)</f>
        <v>49.350297780184071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31</v>
      </c>
      <c r="M154" s="85">
        <f>+M151+M152+M153</f>
        <v>5335</v>
      </c>
      <c r="N154" s="85">
        <f t="shared" ref="N154:V154" si="258">+N151+N152+N153</f>
        <v>4979</v>
      </c>
      <c r="O154" s="177">
        <f t="shared" si="258"/>
        <v>10314</v>
      </c>
      <c r="P154" s="86">
        <f t="shared" si="258"/>
        <v>0</v>
      </c>
      <c r="Q154" s="177">
        <f t="shared" si="258"/>
        <v>10314</v>
      </c>
      <c r="R154" s="85">
        <f t="shared" si="258"/>
        <v>7242</v>
      </c>
      <c r="S154" s="85">
        <f t="shared" si="258"/>
        <v>7150</v>
      </c>
      <c r="T154" s="177">
        <f t="shared" si="258"/>
        <v>14392</v>
      </c>
      <c r="U154" s="86">
        <f t="shared" si="258"/>
        <v>1</v>
      </c>
      <c r="V154" s="177">
        <f t="shared" si="258"/>
        <v>14393</v>
      </c>
      <c r="W154" s="87">
        <f>IF(Q154=0,0,((V154/Q154)-1)*100)</f>
        <v>39.548186930385889</v>
      </c>
    </row>
    <row r="155" spans="1:23" ht="14.25" thickTop="1" thickBot="1" x14ac:dyDescent="0.25">
      <c r="L155" s="518" t="s">
        <v>32</v>
      </c>
      <c r="M155" s="546">
        <f>+M146+M150+M154</f>
        <v>14177</v>
      </c>
      <c r="N155" s="543">
        <f t="shared" ref="N155:V155" si="259">+N146+N150+N154</f>
        <v>13577</v>
      </c>
      <c r="O155" s="541">
        <f t="shared" si="259"/>
        <v>27754</v>
      </c>
      <c r="P155" s="531">
        <f t="shared" si="259"/>
        <v>0</v>
      </c>
      <c r="Q155" s="541">
        <f t="shared" si="259"/>
        <v>27754</v>
      </c>
      <c r="R155" s="546">
        <f t="shared" si="259"/>
        <v>18354</v>
      </c>
      <c r="S155" s="543">
        <f t="shared" si="259"/>
        <v>23341</v>
      </c>
      <c r="T155" s="541">
        <f t="shared" si="259"/>
        <v>41695</v>
      </c>
      <c r="U155" s="531">
        <f t="shared" si="259"/>
        <v>1</v>
      </c>
      <c r="V155" s="541">
        <f t="shared" si="259"/>
        <v>41696</v>
      </c>
      <c r="W155" s="533">
        <f t="shared" ref="W155:W156" si="260">IF(Q155=0,0,((V155/Q155)-1)*100)</f>
        <v>50.234200475607118</v>
      </c>
    </row>
    <row r="156" spans="1:23" ht="14.25" thickTop="1" thickBot="1" x14ac:dyDescent="0.25">
      <c r="L156" s="79" t="s">
        <v>33</v>
      </c>
      <c r="M156" s="80">
        <f>+M142+M146+M150+M154</f>
        <v>20010</v>
      </c>
      <c r="N156" s="81">
        <f t="shared" ref="N156:V156" si="261">+N142+N146+N150+N154</f>
        <v>18994</v>
      </c>
      <c r="O156" s="175">
        <f t="shared" si="261"/>
        <v>39004</v>
      </c>
      <c r="P156" s="80">
        <f t="shared" si="261"/>
        <v>0</v>
      </c>
      <c r="Q156" s="175">
        <f t="shared" si="261"/>
        <v>39004</v>
      </c>
      <c r="R156" s="80">
        <f t="shared" si="261"/>
        <v>24443</v>
      </c>
      <c r="S156" s="81">
        <f t="shared" si="261"/>
        <v>29526</v>
      </c>
      <c r="T156" s="175">
        <f t="shared" si="261"/>
        <v>53969</v>
      </c>
      <c r="U156" s="80">
        <f t="shared" si="261"/>
        <v>1</v>
      </c>
      <c r="V156" s="175">
        <f t="shared" si="261"/>
        <v>53970</v>
      </c>
      <c r="W156" s="82">
        <f t="shared" si="260"/>
        <v>38.370423546302931</v>
      </c>
    </row>
    <row r="157" spans="1:23" ht="13.5" customHeight="1" thickTop="1" thickBot="1" x14ac:dyDescent="0.25">
      <c r="L157" s="89" t="s">
        <v>34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customHeight="1" thickTop="1" x14ac:dyDescent="0.2">
      <c r="L158" s="637" t="s">
        <v>54</v>
      </c>
      <c r="M158" s="638"/>
      <c r="N158" s="638"/>
      <c r="O158" s="638"/>
      <c r="P158" s="638"/>
      <c r="Q158" s="638"/>
      <c r="R158" s="638"/>
      <c r="S158" s="638"/>
      <c r="T158" s="638"/>
      <c r="U158" s="638"/>
      <c r="V158" s="638"/>
      <c r="W158" s="639"/>
    </row>
    <row r="159" spans="1:23" ht="13.5" customHeight="1" thickBot="1" x14ac:dyDescent="0.25">
      <c r="L159" s="640" t="s">
        <v>55</v>
      </c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2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46</v>
      </c>
    </row>
    <row r="161" spans="12:23" ht="14.25" thickTop="1" thickBot="1" x14ac:dyDescent="0.25">
      <c r="L161" s="214"/>
      <c r="M161" s="215" t="s">
        <v>4</v>
      </c>
      <c r="N161" s="215"/>
      <c r="O161" s="215"/>
      <c r="P161" s="215"/>
      <c r="Q161" s="216"/>
      <c r="R161" s="215" t="s">
        <v>5</v>
      </c>
      <c r="S161" s="215"/>
      <c r="T161" s="215"/>
      <c r="U161" s="215"/>
      <c r="V161" s="216"/>
      <c r="W161" s="217" t="s">
        <v>6</v>
      </c>
    </row>
    <row r="162" spans="12:23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222" t="s">
        <v>8</v>
      </c>
    </row>
    <row r="163" spans="12:23" ht="13.5" thickBot="1" x14ac:dyDescent="0.25">
      <c r="L163" s="223"/>
      <c r="M163" s="224" t="s">
        <v>47</v>
      </c>
      <c r="N163" s="225" t="s">
        <v>48</v>
      </c>
      <c r="O163" s="226" t="s">
        <v>49</v>
      </c>
      <c r="P163" s="227" t="s">
        <v>15</v>
      </c>
      <c r="Q163" s="226" t="s">
        <v>11</v>
      </c>
      <c r="R163" s="224" t="s">
        <v>47</v>
      </c>
      <c r="S163" s="225" t="s">
        <v>48</v>
      </c>
      <c r="T163" s="226" t="s">
        <v>49</v>
      </c>
      <c r="U163" s="227" t="s">
        <v>15</v>
      </c>
      <c r="V163" s="226" t="s">
        <v>11</v>
      </c>
      <c r="W163" s="228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16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>O165+P165</f>
        <v>0</v>
      </c>
      <c r="R165" s="234">
        <v>0</v>
      </c>
      <c r="S165" s="235">
        <v>2</v>
      </c>
      <c r="T165" s="236">
        <f>R165+S165</f>
        <v>2</v>
      </c>
      <c r="U165" s="237">
        <v>0</v>
      </c>
      <c r="V165" s="236">
        <f>T165+U165</f>
        <v>2</v>
      </c>
      <c r="W165" s="237">
        <f>IF(Q165=0,0,((V165/Q165)-1)*100)</f>
        <v>0</v>
      </c>
    </row>
    <row r="166" spans="12:23" x14ac:dyDescent="0.2">
      <c r="L166" s="218" t="s">
        <v>17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ref="Q166:Q167" si="262">O166+P166</f>
        <v>0</v>
      </c>
      <c r="R166" s="234">
        <v>0</v>
      </c>
      <c r="S166" s="235">
        <v>0</v>
      </c>
      <c r="T166" s="236">
        <f t="shared" ref="T166:T167" si="263">R166+S166</f>
        <v>0</v>
      </c>
      <c r="U166" s="237">
        <v>0</v>
      </c>
      <c r="V166" s="236">
        <f t="shared" ref="V166:V169" si="264">T166+U166</f>
        <v>0</v>
      </c>
      <c r="W166" s="237">
        <f>IF(Q166=0,0,((V166/Q166)-1)*100)</f>
        <v>0</v>
      </c>
    </row>
    <row r="167" spans="12:23" ht="13.5" thickBot="1" x14ac:dyDescent="0.25">
      <c r="L167" s="223" t="s">
        <v>18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262"/>
        <v>0</v>
      </c>
      <c r="R167" s="234">
        <v>0</v>
      </c>
      <c r="S167" s="235">
        <v>11</v>
      </c>
      <c r="T167" s="236">
        <f t="shared" si="263"/>
        <v>11</v>
      </c>
      <c r="U167" s="237">
        <v>0</v>
      </c>
      <c r="V167" s="244">
        <f t="shared" si="264"/>
        <v>11</v>
      </c>
      <c r="W167" s="577">
        <f>IF(Q167=0,0,((V167/Q167)-1)*100)</f>
        <v>0</v>
      </c>
    </row>
    <row r="168" spans="12:23" ht="14.25" thickTop="1" thickBot="1" x14ac:dyDescent="0.25">
      <c r="L168" s="239" t="s">
        <v>19</v>
      </c>
      <c r="M168" s="240">
        <f t="shared" ref="M168:Q168" si="265">+M165+M166+M167</f>
        <v>0</v>
      </c>
      <c r="N168" s="241">
        <f t="shared" si="265"/>
        <v>0</v>
      </c>
      <c r="O168" s="242">
        <f t="shared" si="265"/>
        <v>0</v>
      </c>
      <c r="P168" s="240">
        <f t="shared" si="265"/>
        <v>0</v>
      </c>
      <c r="Q168" s="242">
        <f t="shared" si="265"/>
        <v>0</v>
      </c>
      <c r="R168" s="240">
        <f t="shared" ref="R168:V168" si="266">+R165+R166+R167</f>
        <v>0</v>
      </c>
      <c r="S168" s="241">
        <f t="shared" si="266"/>
        <v>13</v>
      </c>
      <c r="T168" s="242">
        <f t="shared" si="266"/>
        <v>13</v>
      </c>
      <c r="U168" s="240">
        <f t="shared" si="266"/>
        <v>0</v>
      </c>
      <c r="V168" s="572">
        <f t="shared" si="266"/>
        <v>13</v>
      </c>
      <c r="W168" s="578">
        <f t="shared" ref="W168" si="267">IF(Q168=0,0,((V168/Q168)-1)*100)</f>
        <v>0</v>
      </c>
    </row>
    <row r="169" spans="12:23" ht="13.5" thickTop="1" x14ac:dyDescent="0.2">
      <c r="L169" s="218" t="s">
        <v>20</v>
      </c>
      <c r="M169" s="234">
        <v>0</v>
      </c>
      <c r="N169" s="235">
        <v>0</v>
      </c>
      <c r="O169" s="236">
        <f>SUM(M169:N169)</f>
        <v>0</v>
      </c>
      <c r="P169" s="237">
        <v>0</v>
      </c>
      <c r="Q169" s="236">
        <f t="shared" ref="Q169" si="268">O169+P169</f>
        <v>0</v>
      </c>
      <c r="R169" s="234">
        <v>4</v>
      </c>
      <c r="S169" s="235">
        <v>15</v>
      </c>
      <c r="T169" s="236">
        <f>SUM(R169:S169)</f>
        <v>19</v>
      </c>
      <c r="U169" s="237">
        <v>0</v>
      </c>
      <c r="V169" s="244">
        <f t="shared" si="264"/>
        <v>19</v>
      </c>
      <c r="W169" s="579">
        <f t="shared" ref="W169" si="269">IF(Q169=0,0,((V169/Q169)-1)*100)</f>
        <v>0</v>
      </c>
    </row>
    <row r="170" spans="12:23" x14ac:dyDescent="0.2">
      <c r="L170" s="218" t="s">
        <v>21</v>
      </c>
      <c r="M170" s="234">
        <v>0</v>
      </c>
      <c r="N170" s="235">
        <v>0</v>
      </c>
      <c r="O170" s="236">
        <f>SUM(M170:N170)</f>
        <v>0</v>
      </c>
      <c r="P170" s="237">
        <v>0</v>
      </c>
      <c r="Q170" s="236">
        <f>O170+P170</f>
        <v>0</v>
      </c>
      <c r="R170" s="234">
        <v>9</v>
      </c>
      <c r="S170" s="235">
        <v>19</v>
      </c>
      <c r="T170" s="236">
        <f>SUM(R170:S170)</f>
        <v>28</v>
      </c>
      <c r="U170" s="237">
        <v>0</v>
      </c>
      <c r="V170" s="244">
        <f>T170+U170</f>
        <v>28</v>
      </c>
      <c r="W170" s="579">
        <f>IF(Q170=0,0,((V170/Q170)-1)*100)</f>
        <v>0</v>
      </c>
    </row>
    <row r="171" spans="12:23" ht="13.5" thickBot="1" x14ac:dyDescent="0.25">
      <c r="L171" s="218" t="s">
        <v>22</v>
      </c>
      <c r="M171" s="234">
        <v>0</v>
      </c>
      <c r="N171" s="235">
        <v>0</v>
      </c>
      <c r="O171" s="236">
        <f>SUM(M171:N171)</f>
        <v>0</v>
      </c>
      <c r="P171" s="237">
        <v>0</v>
      </c>
      <c r="Q171" s="236">
        <f>O171+P171</f>
        <v>0</v>
      </c>
      <c r="R171" s="234">
        <v>14</v>
      </c>
      <c r="S171" s="235">
        <v>20</v>
      </c>
      <c r="T171" s="236">
        <f>SUM(R171:S171)</f>
        <v>34</v>
      </c>
      <c r="U171" s="237">
        <v>0</v>
      </c>
      <c r="V171" s="244">
        <f>T171+U171</f>
        <v>34</v>
      </c>
      <c r="W171" s="579">
        <f>IF(Q171=0,0,((V171/Q171)-1)*100)</f>
        <v>0</v>
      </c>
    </row>
    <row r="172" spans="12:23" ht="14.25" thickTop="1" thickBot="1" x14ac:dyDescent="0.25">
      <c r="L172" s="239" t="s">
        <v>23</v>
      </c>
      <c r="M172" s="240">
        <f>+M169+M170+M171</f>
        <v>0</v>
      </c>
      <c r="N172" s="241">
        <f t="shared" ref="N172:V172" si="270">+N169+N170+N171</f>
        <v>0</v>
      </c>
      <c r="O172" s="242">
        <f t="shared" si="270"/>
        <v>0</v>
      </c>
      <c r="P172" s="240">
        <f t="shared" si="270"/>
        <v>0</v>
      </c>
      <c r="Q172" s="242">
        <f t="shared" si="270"/>
        <v>0</v>
      </c>
      <c r="R172" s="240">
        <f t="shared" si="270"/>
        <v>27</v>
      </c>
      <c r="S172" s="241">
        <f t="shared" si="270"/>
        <v>54</v>
      </c>
      <c r="T172" s="242">
        <f t="shared" si="270"/>
        <v>81</v>
      </c>
      <c r="U172" s="240">
        <f t="shared" si="270"/>
        <v>0</v>
      </c>
      <c r="V172" s="572">
        <f t="shared" si="270"/>
        <v>81</v>
      </c>
      <c r="W172" s="580">
        <f t="shared" ref="W172" si="271">IF(Q172=0,0,((V172/Q172)-1)*100)</f>
        <v>0</v>
      </c>
    </row>
    <row r="173" spans="12:23" ht="13.5" thickTop="1" x14ac:dyDescent="0.2">
      <c r="L173" s="218" t="s">
        <v>24</v>
      </c>
      <c r="M173" s="234">
        <v>0</v>
      </c>
      <c r="N173" s="235">
        <v>0</v>
      </c>
      <c r="O173" s="236">
        <f t="shared" ref="O173" si="272">SUM(M173:N173)</f>
        <v>0</v>
      </c>
      <c r="P173" s="235">
        <v>0</v>
      </c>
      <c r="Q173" s="236">
        <f t="shared" ref="Q173" si="273">O173+P173</f>
        <v>0</v>
      </c>
      <c r="R173" s="234">
        <v>10</v>
      </c>
      <c r="S173" s="235">
        <v>18</v>
      </c>
      <c r="T173" s="236">
        <f>SUM(R173:S173)</f>
        <v>28</v>
      </c>
      <c r="U173" s="235">
        <v>0</v>
      </c>
      <c r="V173" s="244">
        <f>T173+U173</f>
        <v>28</v>
      </c>
      <c r="W173" s="579">
        <f>IF(Q173=0,0,((V173/Q173)-1)*100)</f>
        <v>0</v>
      </c>
    </row>
    <row r="174" spans="12:23" x14ac:dyDescent="0.2">
      <c r="L174" s="218" t="s">
        <v>25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11</v>
      </c>
      <c r="S174" s="235">
        <v>23</v>
      </c>
      <c r="T174" s="236">
        <f>SUM(R174:S174)</f>
        <v>34</v>
      </c>
      <c r="U174" s="237">
        <v>0</v>
      </c>
      <c r="V174" s="244">
        <f>T174+U174</f>
        <v>34</v>
      </c>
      <c r="W174" s="579">
        <f t="shared" ref="W174" si="274">IF(Q174=0,0,((V174/Q174)-1)*100)</f>
        <v>0</v>
      </c>
    </row>
    <row r="175" spans="12:23" ht="13.5" thickBot="1" x14ac:dyDescent="0.25">
      <c r="L175" s="218" t="s">
        <v>26</v>
      </c>
      <c r="M175" s="234">
        <v>0</v>
      </c>
      <c r="N175" s="235">
        <v>3</v>
      </c>
      <c r="O175" s="244">
        <f>SUM(M175:N175)</f>
        <v>3</v>
      </c>
      <c r="P175" s="245">
        <v>0</v>
      </c>
      <c r="Q175" s="244">
        <f>O175+P175</f>
        <v>3</v>
      </c>
      <c r="R175" s="234">
        <v>10</v>
      </c>
      <c r="S175" s="235">
        <v>23</v>
      </c>
      <c r="T175" s="244">
        <f>SUM(R175:S175)</f>
        <v>33</v>
      </c>
      <c r="U175" s="245">
        <v>0</v>
      </c>
      <c r="V175" s="244">
        <f>T175+U175</f>
        <v>33</v>
      </c>
      <c r="W175" s="581">
        <f>IF(Q175=0,0,((V175/Q175)-1)*100)</f>
        <v>1000</v>
      </c>
    </row>
    <row r="176" spans="12:23" ht="14.25" thickTop="1" thickBot="1" x14ac:dyDescent="0.25">
      <c r="L176" s="246" t="s">
        <v>27</v>
      </c>
      <c r="M176" s="247">
        <f>+M173+M174+M175</f>
        <v>0</v>
      </c>
      <c r="N176" s="247">
        <f t="shared" ref="N176:V176" si="275">+N173+N174+N175</f>
        <v>3</v>
      </c>
      <c r="O176" s="248">
        <f t="shared" si="275"/>
        <v>3</v>
      </c>
      <c r="P176" s="249">
        <f t="shared" si="275"/>
        <v>0</v>
      </c>
      <c r="Q176" s="248">
        <f t="shared" si="275"/>
        <v>3</v>
      </c>
      <c r="R176" s="247">
        <f t="shared" si="275"/>
        <v>31</v>
      </c>
      <c r="S176" s="247">
        <f t="shared" si="275"/>
        <v>64</v>
      </c>
      <c r="T176" s="248">
        <f t="shared" si="275"/>
        <v>95</v>
      </c>
      <c r="U176" s="249">
        <f t="shared" si="275"/>
        <v>0</v>
      </c>
      <c r="V176" s="573">
        <f t="shared" si="275"/>
        <v>95</v>
      </c>
      <c r="W176" s="582">
        <f>IF(Q176=0,0,((V176/Q176)-1)*100)</f>
        <v>3066.666666666667</v>
      </c>
    </row>
    <row r="177" spans="1:23" ht="13.5" thickTop="1" x14ac:dyDescent="0.2">
      <c r="A177" s="323"/>
      <c r="K177" s="323"/>
      <c r="L177" s="218" t="s">
        <v>28</v>
      </c>
      <c r="M177" s="234">
        <v>0</v>
      </c>
      <c r="N177" s="235">
        <v>0</v>
      </c>
      <c r="O177" s="244">
        <f t="shared" ref="O177" si="276">SUM(M177:N177)</f>
        <v>0</v>
      </c>
      <c r="P177" s="251">
        <v>0</v>
      </c>
      <c r="Q177" s="558">
        <f>O177+P177</f>
        <v>0</v>
      </c>
      <c r="R177" s="234">
        <v>13</v>
      </c>
      <c r="S177" s="235">
        <v>18</v>
      </c>
      <c r="T177" s="244">
        <f t="shared" ref="T177" si="277">SUM(R177:S177)</f>
        <v>31</v>
      </c>
      <c r="U177" s="251">
        <v>0</v>
      </c>
      <c r="V177" s="574">
        <f>T177+U177</f>
        <v>31</v>
      </c>
      <c r="W177" s="581">
        <f>IF(Q177=0,0,((V177/Q177)-1)*100)</f>
        <v>0</v>
      </c>
    </row>
    <row r="178" spans="1:23" x14ac:dyDescent="0.2">
      <c r="A178" s="323"/>
      <c r="K178" s="323"/>
      <c r="L178" s="218" t="s">
        <v>29</v>
      </c>
      <c r="M178" s="234">
        <v>0</v>
      </c>
      <c r="N178" s="235">
        <v>1</v>
      </c>
      <c r="O178" s="244">
        <f>SUM(M178:N178)</f>
        <v>1</v>
      </c>
      <c r="P178" s="237">
        <v>0</v>
      </c>
      <c r="Q178" s="236">
        <f>O178+P178</f>
        <v>1</v>
      </c>
      <c r="R178" s="234">
        <v>3</v>
      </c>
      <c r="S178" s="235">
        <v>20</v>
      </c>
      <c r="T178" s="244">
        <f>SUM(R178:S178)</f>
        <v>23</v>
      </c>
      <c r="U178" s="237">
        <v>0</v>
      </c>
      <c r="V178" s="244">
        <f>T178+U178</f>
        <v>23</v>
      </c>
      <c r="W178" s="581">
        <f t="shared" ref="W178" si="278">IF(Q178=0,0,((V178/Q178)-1)*100)</f>
        <v>2200</v>
      </c>
    </row>
    <row r="179" spans="1:23" ht="13.5" thickBot="1" x14ac:dyDescent="0.25">
      <c r="A179" s="323"/>
      <c r="K179" s="323"/>
      <c r="L179" s="218" t="s">
        <v>30</v>
      </c>
      <c r="M179" s="234">
        <v>0</v>
      </c>
      <c r="N179" s="235">
        <v>3</v>
      </c>
      <c r="O179" s="244">
        <f>SUM(M179:N179)</f>
        <v>3</v>
      </c>
      <c r="P179" s="237">
        <v>0</v>
      </c>
      <c r="Q179" s="559">
        <f>O179+P179</f>
        <v>3</v>
      </c>
      <c r="R179" s="234">
        <v>3</v>
      </c>
      <c r="S179" s="235">
        <v>16</v>
      </c>
      <c r="T179" s="244">
        <f>SUM(R179:S179)</f>
        <v>19</v>
      </c>
      <c r="U179" s="237">
        <v>0</v>
      </c>
      <c r="V179" s="575">
        <f>T179+U179</f>
        <v>19</v>
      </c>
      <c r="W179" s="581">
        <f>IF(Q179=0,0,((V179/Q179)-1)*100)</f>
        <v>533.33333333333326</v>
      </c>
    </row>
    <row r="180" spans="1:23" ht="14.25" thickTop="1" thickBot="1" x14ac:dyDescent="0.25">
      <c r="L180" s="246" t="s">
        <v>31</v>
      </c>
      <c r="M180" s="551">
        <f>+M177+M178+M179</f>
        <v>0</v>
      </c>
      <c r="N180" s="247">
        <f t="shared" ref="N180:V180" si="279">+N177+N178+N179</f>
        <v>4</v>
      </c>
      <c r="O180" s="248">
        <f t="shared" si="279"/>
        <v>4</v>
      </c>
      <c r="P180" s="249">
        <f t="shared" si="279"/>
        <v>0</v>
      </c>
      <c r="Q180" s="248">
        <f t="shared" si="279"/>
        <v>4</v>
      </c>
      <c r="R180" s="551">
        <f t="shared" si="279"/>
        <v>19</v>
      </c>
      <c r="S180" s="247">
        <f t="shared" si="279"/>
        <v>54</v>
      </c>
      <c r="T180" s="248">
        <f t="shared" si="279"/>
        <v>73</v>
      </c>
      <c r="U180" s="249">
        <f t="shared" si="279"/>
        <v>0</v>
      </c>
      <c r="V180" s="573">
        <f t="shared" si="279"/>
        <v>73</v>
      </c>
      <c r="W180" s="582">
        <f>IF(Q180=0,0,((V180/Q180)-1)*100)</f>
        <v>1725</v>
      </c>
    </row>
    <row r="181" spans="1:23" ht="14.25" thickTop="1" thickBot="1" x14ac:dyDescent="0.25">
      <c r="L181" s="553" t="s">
        <v>32</v>
      </c>
      <c r="M181" s="552">
        <f>+M172+M176+M180</f>
        <v>0</v>
      </c>
      <c r="N181" s="550">
        <f t="shared" ref="N181:V181" si="280">+N172+N176+N180</f>
        <v>7</v>
      </c>
      <c r="O181" s="548">
        <f t="shared" si="280"/>
        <v>7</v>
      </c>
      <c r="P181" s="547">
        <f t="shared" si="280"/>
        <v>0</v>
      </c>
      <c r="Q181" s="548">
        <f t="shared" si="280"/>
        <v>7</v>
      </c>
      <c r="R181" s="552">
        <f t="shared" si="280"/>
        <v>77</v>
      </c>
      <c r="S181" s="550">
        <f t="shared" si="280"/>
        <v>172</v>
      </c>
      <c r="T181" s="548">
        <f t="shared" si="280"/>
        <v>249</v>
      </c>
      <c r="U181" s="547">
        <f t="shared" si="280"/>
        <v>0</v>
      </c>
      <c r="V181" s="576">
        <f t="shared" si="280"/>
        <v>249</v>
      </c>
      <c r="W181" s="582">
        <f t="shared" ref="W181:W182" si="281">IF(Q181=0,0,((V181/Q181)-1)*100)</f>
        <v>3457.1428571428569</v>
      </c>
    </row>
    <row r="182" spans="1:23" ht="14.25" thickTop="1" thickBot="1" x14ac:dyDescent="0.25">
      <c r="L182" s="554" t="s">
        <v>33</v>
      </c>
      <c r="M182" s="240">
        <f>+M168+M172+M176+M180</f>
        <v>0</v>
      </c>
      <c r="N182" s="241">
        <f t="shared" ref="N182:V182" si="282">+N168+N172+N176+N180</f>
        <v>7</v>
      </c>
      <c r="O182" s="242">
        <f t="shared" si="282"/>
        <v>7</v>
      </c>
      <c r="P182" s="240">
        <f t="shared" si="282"/>
        <v>0</v>
      </c>
      <c r="Q182" s="242">
        <f t="shared" si="282"/>
        <v>7</v>
      </c>
      <c r="R182" s="240">
        <f t="shared" si="282"/>
        <v>77</v>
      </c>
      <c r="S182" s="241">
        <f t="shared" si="282"/>
        <v>185</v>
      </c>
      <c r="T182" s="242">
        <f t="shared" si="282"/>
        <v>262</v>
      </c>
      <c r="U182" s="240">
        <f t="shared" si="282"/>
        <v>0</v>
      </c>
      <c r="V182" s="572">
        <f t="shared" si="282"/>
        <v>262</v>
      </c>
      <c r="W182" s="582">
        <f t="shared" si="281"/>
        <v>3642.8571428571431</v>
      </c>
    </row>
    <row r="183" spans="1:23" ht="13.5" customHeight="1" thickTop="1" thickBot="1" x14ac:dyDescent="0.25">
      <c r="L183" s="252" t="s">
        <v>34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customHeight="1" thickTop="1" x14ac:dyDescent="0.2">
      <c r="L184" s="637" t="s">
        <v>56</v>
      </c>
      <c r="M184" s="638"/>
      <c r="N184" s="638"/>
      <c r="O184" s="638"/>
      <c r="P184" s="638"/>
      <c r="Q184" s="638"/>
      <c r="R184" s="638"/>
      <c r="S184" s="638"/>
      <c r="T184" s="638"/>
      <c r="U184" s="638"/>
      <c r="V184" s="638"/>
      <c r="W184" s="639"/>
    </row>
    <row r="185" spans="1:23" ht="13.5" thickBot="1" x14ac:dyDescent="0.25">
      <c r="L185" s="640" t="s">
        <v>57</v>
      </c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642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46</v>
      </c>
    </row>
    <row r="187" spans="1:23" ht="14.25" thickTop="1" thickBot="1" x14ac:dyDescent="0.25">
      <c r="L187" s="214"/>
      <c r="M187" s="215" t="s">
        <v>4</v>
      </c>
      <c r="N187" s="215"/>
      <c r="O187" s="215"/>
      <c r="P187" s="215"/>
      <c r="Q187" s="216"/>
      <c r="R187" s="215" t="s">
        <v>5</v>
      </c>
      <c r="S187" s="215"/>
      <c r="T187" s="215"/>
      <c r="U187" s="215"/>
      <c r="V187" s="216"/>
      <c r="W187" s="217" t="s">
        <v>6</v>
      </c>
    </row>
    <row r="188" spans="1:23" ht="13.5" thickTop="1" x14ac:dyDescent="0.2">
      <c r="L188" s="218" t="s">
        <v>7</v>
      </c>
      <c r="M188" s="219"/>
      <c r="N188" s="211"/>
      <c r="O188" s="220"/>
      <c r="P188" s="254"/>
      <c r="Q188" s="220"/>
      <c r="R188" s="219"/>
      <c r="S188" s="211"/>
      <c r="T188" s="220"/>
      <c r="U188" s="254"/>
      <c r="V188" s="220"/>
      <c r="W188" s="222" t="s">
        <v>8</v>
      </c>
    </row>
    <row r="189" spans="1:23" ht="13.5" thickBot="1" x14ac:dyDescent="0.25">
      <c r="L189" s="223"/>
      <c r="M189" s="224" t="s">
        <v>47</v>
      </c>
      <c r="N189" s="225" t="s">
        <v>48</v>
      </c>
      <c r="O189" s="226" t="s">
        <v>49</v>
      </c>
      <c r="P189" s="255" t="s">
        <v>15</v>
      </c>
      <c r="Q189" s="226" t="s">
        <v>11</v>
      </c>
      <c r="R189" s="224" t="s">
        <v>47</v>
      </c>
      <c r="S189" s="225" t="s">
        <v>48</v>
      </c>
      <c r="T189" s="226" t="s">
        <v>49</v>
      </c>
      <c r="U189" s="255" t="s">
        <v>15</v>
      </c>
      <c r="V189" s="226" t="s">
        <v>11</v>
      </c>
      <c r="W189" s="228"/>
    </row>
    <row r="190" spans="1:23" ht="6" customHeight="1" thickTop="1" x14ac:dyDescent="0.2">
      <c r="L190" s="218"/>
      <c r="M190" s="229"/>
      <c r="N190" s="230"/>
      <c r="O190" s="231"/>
      <c r="P190" s="256"/>
      <c r="Q190" s="231"/>
      <c r="R190" s="229"/>
      <c r="S190" s="230"/>
      <c r="T190" s="231"/>
      <c r="U190" s="256"/>
      <c r="V190" s="231"/>
      <c r="W190" s="257"/>
    </row>
    <row r="191" spans="1:23" x14ac:dyDescent="0.2">
      <c r="L191" s="218" t="s">
        <v>16</v>
      </c>
      <c r="M191" s="234">
        <v>0</v>
      </c>
      <c r="N191" s="235">
        <v>0</v>
      </c>
      <c r="O191" s="236">
        <f>+M191+N191</f>
        <v>0</v>
      </c>
      <c r="P191" s="237">
        <v>0</v>
      </c>
      <c r="Q191" s="236">
        <f>O191+P191</f>
        <v>0</v>
      </c>
      <c r="R191" s="234">
        <v>0</v>
      </c>
      <c r="S191" s="235">
        <v>0</v>
      </c>
      <c r="T191" s="236">
        <f>+R191+S191</f>
        <v>0</v>
      </c>
      <c r="U191" s="237">
        <v>0</v>
      </c>
      <c r="V191" s="236">
        <f>T191+U191</f>
        <v>0</v>
      </c>
      <c r="W191" s="274">
        <f>IF(Q191=0,0,((V191/Q191)-1)*100)</f>
        <v>0</v>
      </c>
    </row>
    <row r="192" spans="1:23" x14ac:dyDescent="0.2">
      <c r="L192" s="218" t="s">
        <v>17</v>
      </c>
      <c r="M192" s="234">
        <v>0</v>
      </c>
      <c r="N192" s="235">
        <v>0</v>
      </c>
      <c r="O192" s="236">
        <f>+M192+N192</f>
        <v>0</v>
      </c>
      <c r="P192" s="237">
        <v>0</v>
      </c>
      <c r="Q192" s="236">
        <f t="shared" ref="Q192:Q195" si="283">O192+P192</f>
        <v>0</v>
      </c>
      <c r="R192" s="234">
        <v>0</v>
      </c>
      <c r="S192" s="235">
        <v>0</v>
      </c>
      <c r="T192" s="236">
        <f t="shared" ref="T192:T193" si="284">+R192+S192</f>
        <v>0</v>
      </c>
      <c r="U192" s="237">
        <v>0</v>
      </c>
      <c r="V192" s="236">
        <f t="shared" ref="V192:V195" si="285">T192+U192</f>
        <v>0</v>
      </c>
      <c r="W192" s="274">
        <f>IF(Q192=0,0,((V192/Q192)-1)*100)</f>
        <v>0</v>
      </c>
    </row>
    <row r="193" spans="1:23" ht="13.5" thickBot="1" x14ac:dyDescent="0.25">
      <c r="L193" s="223" t="s">
        <v>18</v>
      </c>
      <c r="M193" s="234">
        <v>0</v>
      </c>
      <c r="N193" s="235">
        <v>0</v>
      </c>
      <c r="O193" s="236">
        <f t="shared" ref="O193" si="286">+M193+N193</f>
        <v>0</v>
      </c>
      <c r="P193" s="237">
        <v>0</v>
      </c>
      <c r="Q193" s="236">
        <f t="shared" si="283"/>
        <v>0</v>
      </c>
      <c r="R193" s="234">
        <v>0</v>
      </c>
      <c r="S193" s="235">
        <v>0</v>
      </c>
      <c r="T193" s="236">
        <f t="shared" si="284"/>
        <v>0</v>
      </c>
      <c r="U193" s="237">
        <v>0</v>
      </c>
      <c r="V193" s="236">
        <f t="shared" si="285"/>
        <v>0</v>
      </c>
      <c r="W193" s="274">
        <f>IF(Q193=0,0,((V193/Q193)-1)*100)</f>
        <v>0</v>
      </c>
    </row>
    <row r="194" spans="1:23" ht="14.25" thickTop="1" thickBot="1" x14ac:dyDescent="0.25">
      <c r="L194" s="239" t="s">
        <v>19</v>
      </c>
      <c r="M194" s="240">
        <f t="shared" ref="M194:P194" si="287">+M191+M192+M193</f>
        <v>0</v>
      </c>
      <c r="N194" s="241">
        <f t="shared" si="287"/>
        <v>0</v>
      </c>
      <c r="O194" s="242">
        <f t="shared" si="287"/>
        <v>0</v>
      </c>
      <c r="P194" s="240">
        <f t="shared" si="287"/>
        <v>0</v>
      </c>
      <c r="Q194" s="242">
        <f t="shared" si="283"/>
        <v>0</v>
      </c>
      <c r="R194" s="240">
        <f t="shared" ref="R194:U194" si="288">+R191+R192+R193</f>
        <v>0</v>
      </c>
      <c r="S194" s="241">
        <f t="shared" si="288"/>
        <v>0</v>
      </c>
      <c r="T194" s="242">
        <f t="shared" si="288"/>
        <v>0</v>
      </c>
      <c r="U194" s="240">
        <f t="shared" si="288"/>
        <v>0</v>
      </c>
      <c r="V194" s="242">
        <f t="shared" si="285"/>
        <v>0</v>
      </c>
      <c r="W194" s="320">
        <f t="shared" ref="W194" si="289">IF(Q194=0,0,((V194/Q194)-1)*100)</f>
        <v>0</v>
      </c>
    </row>
    <row r="195" spans="1:23" ht="13.5" thickTop="1" x14ac:dyDescent="0.2">
      <c r="L195" s="218" t="s">
        <v>20</v>
      </c>
      <c r="M195" s="234">
        <v>0</v>
      </c>
      <c r="N195" s="235">
        <v>0</v>
      </c>
      <c r="O195" s="236">
        <f>SUM(M195:N195)</f>
        <v>0</v>
      </c>
      <c r="P195" s="237">
        <v>0</v>
      </c>
      <c r="Q195" s="236">
        <f t="shared" si="283"/>
        <v>0</v>
      </c>
      <c r="R195" s="234">
        <v>0</v>
      </c>
      <c r="S195" s="235">
        <v>0</v>
      </c>
      <c r="T195" s="236">
        <f>SUM(R195:S195)</f>
        <v>0</v>
      </c>
      <c r="U195" s="237">
        <v>0</v>
      </c>
      <c r="V195" s="236">
        <f t="shared" si="285"/>
        <v>0</v>
      </c>
      <c r="W195" s="274">
        <f t="shared" ref="W195" si="290">IF(Q195=0,0,((V195/Q195)-1)*100)</f>
        <v>0</v>
      </c>
    </row>
    <row r="196" spans="1:23" ht="15.75" customHeight="1" x14ac:dyDescent="0.2">
      <c r="L196" s="218" t="s">
        <v>21</v>
      </c>
      <c r="M196" s="234">
        <v>0</v>
      </c>
      <c r="N196" s="235">
        <v>0</v>
      </c>
      <c r="O196" s="236">
        <f>SUM(M196:N196)</f>
        <v>0</v>
      </c>
      <c r="P196" s="237">
        <v>0</v>
      </c>
      <c r="Q196" s="236">
        <f>O196+P196</f>
        <v>0</v>
      </c>
      <c r="R196" s="234">
        <v>0</v>
      </c>
      <c r="S196" s="585">
        <v>0</v>
      </c>
      <c r="T196" s="236">
        <f>SUM(R196:S196)</f>
        <v>0</v>
      </c>
      <c r="U196" s="237">
        <v>0</v>
      </c>
      <c r="V196" s="236">
        <f>T196+U196</f>
        <v>0</v>
      </c>
      <c r="W196" s="341">
        <f>IF(Q196=0,0,((V196/Q196)-1)*100)</f>
        <v>0</v>
      </c>
    </row>
    <row r="197" spans="1:23" ht="13.5" thickBot="1" x14ac:dyDescent="0.25">
      <c r="L197" s="218" t="s">
        <v>22</v>
      </c>
      <c r="M197" s="234">
        <v>0</v>
      </c>
      <c r="N197" s="235">
        <v>0</v>
      </c>
      <c r="O197" s="236">
        <f>SUM(M197:N197)</f>
        <v>0</v>
      </c>
      <c r="P197" s="237">
        <v>0</v>
      </c>
      <c r="Q197" s="236">
        <f>O197+P197</f>
        <v>0</v>
      </c>
      <c r="R197" s="234">
        <v>0</v>
      </c>
      <c r="S197" s="235">
        <v>0</v>
      </c>
      <c r="T197" s="236">
        <f>SUM(R197:S197)</f>
        <v>0</v>
      </c>
      <c r="U197" s="237">
        <v>0</v>
      </c>
      <c r="V197" s="236">
        <f>T197+U197</f>
        <v>0</v>
      </c>
      <c r="W197" s="341">
        <f>IF(Q197=0,0,((V197/Q197)-1)*100)</f>
        <v>0</v>
      </c>
    </row>
    <row r="198" spans="1:23" ht="14.25" thickTop="1" thickBot="1" x14ac:dyDescent="0.25">
      <c r="L198" s="239" t="s">
        <v>23</v>
      </c>
      <c r="M198" s="240">
        <f>+M195+M196+M197</f>
        <v>0</v>
      </c>
      <c r="N198" s="241">
        <f t="shared" ref="N198" si="291">+N195+N196+N197</f>
        <v>0</v>
      </c>
      <c r="O198" s="242">
        <f t="shared" ref="O198" si="292">+O195+O196+O197</f>
        <v>0</v>
      </c>
      <c r="P198" s="240">
        <f t="shared" ref="P198" si="293">+P195+P196+P197</f>
        <v>0</v>
      </c>
      <c r="Q198" s="242">
        <f t="shared" ref="Q198" si="294">+Q195+Q196+Q197</f>
        <v>0</v>
      </c>
      <c r="R198" s="240">
        <f t="shared" ref="R198" si="295">+R195+R196+R197</f>
        <v>0</v>
      </c>
      <c r="S198" s="241">
        <f t="shared" ref="S198" si="296">+S195+S196+S197</f>
        <v>0</v>
      </c>
      <c r="T198" s="242">
        <f t="shared" ref="T198" si="297">+T195+T196+T197</f>
        <v>0</v>
      </c>
      <c r="U198" s="240">
        <f t="shared" ref="U198" si="298">+U195+U196+U197</f>
        <v>0</v>
      </c>
      <c r="V198" s="572">
        <f t="shared" ref="V198" si="299">+V195+V196+V197</f>
        <v>0</v>
      </c>
      <c r="W198" s="580">
        <f t="shared" ref="W198" si="300">IF(Q198=0,0,((V198/Q198)-1)*100)</f>
        <v>0</v>
      </c>
    </row>
    <row r="199" spans="1:23" ht="13.5" thickTop="1" x14ac:dyDescent="0.2">
      <c r="L199" s="218" t="s">
        <v>24</v>
      </c>
      <c r="M199" s="235">
        <v>0</v>
      </c>
      <c r="N199" s="565">
        <v>0</v>
      </c>
      <c r="O199" s="236">
        <f t="shared" ref="O199" si="301">SUM(M199:N199)</f>
        <v>0</v>
      </c>
      <c r="P199" s="235">
        <v>0</v>
      </c>
      <c r="Q199" s="236">
        <f t="shared" ref="Q199" si="302">O199+P199</f>
        <v>0</v>
      </c>
      <c r="R199" s="235">
        <v>0</v>
      </c>
      <c r="S199" s="565">
        <v>0</v>
      </c>
      <c r="T199" s="236">
        <f t="shared" ref="T199" si="303">SUM(R199:S199)</f>
        <v>0</v>
      </c>
      <c r="U199" s="235">
        <v>0</v>
      </c>
      <c r="V199" s="236">
        <f>T199+U199</f>
        <v>0</v>
      </c>
      <c r="W199" s="341">
        <f>IF(Q199=0,0,((V199/Q199)-1)*100)</f>
        <v>0</v>
      </c>
    </row>
    <row r="200" spans="1:23" x14ac:dyDescent="0.2">
      <c r="L200" s="218" t="s">
        <v>25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0</v>
      </c>
      <c r="S200" s="235">
        <v>0</v>
      </c>
      <c r="T200" s="236">
        <f>SUM(R200:S200)</f>
        <v>0</v>
      </c>
      <c r="U200" s="237">
        <v>0</v>
      </c>
      <c r="V200" s="236">
        <f>T200+U200</f>
        <v>0</v>
      </c>
      <c r="W200" s="341">
        <f t="shared" ref="W200" si="304">IF(Q200=0,0,((V200/Q200)-1)*100)</f>
        <v>0</v>
      </c>
    </row>
    <row r="201" spans="1:23" ht="13.5" thickBot="1" x14ac:dyDescent="0.25">
      <c r="L201" s="218" t="s">
        <v>26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36">
        <f>O201+P201</f>
        <v>0</v>
      </c>
      <c r="R201" s="234">
        <v>0</v>
      </c>
      <c r="S201" s="235">
        <v>0</v>
      </c>
      <c r="T201" s="244">
        <f>SUM(R201:S201)</f>
        <v>0</v>
      </c>
      <c r="U201" s="245">
        <v>0</v>
      </c>
      <c r="V201" s="236">
        <f>T201+U201</f>
        <v>0</v>
      </c>
      <c r="W201" s="341">
        <f>IF(Q201=0,0,((V201/Q201)-1)*100)</f>
        <v>0</v>
      </c>
    </row>
    <row r="202" spans="1:23" ht="14.25" thickTop="1" thickBot="1" x14ac:dyDescent="0.25">
      <c r="L202" s="246" t="s">
        <v>27</v>
      </c>
      <c r="M202" s="247">
        <f>+M199+M200+M201</f>
        <v>0</v>
      </c>
      <c r="N202" s="247">
        <f t="shared" ref="N202" si="305">+N199+N200+N201</f>
        <v>0</v>
      </c>
      <c r="O202" s="248">
        <f t="shared" ref="O202" si="306">+O199+O200+O201</f>
        <v>0</v>
      </c>
      <c r="P202" s="249">
        <f t="shared" ref="P202" si="307">+P199+P200+P201</f>
        <v>0</v>
      </c>
      <c r="Q202" s="248">
        <f t="shared" ref="Q202" si="308">+Q199+Q200+Q201</f>
        <v>0</v>
      </c>
      <c r="R202" s="247">
        <f t="shared" ref="R202" si="309">+R199+R200+R201</f>
        <v>0</v>
      </c>
      <c r="S202" s="247">
        <f t="shared" ref="S202" si="310">+S199+S200+S201</f>
        <v>0</v>
      </c>
      <c r="T202" s="248">
        <f t="shared" ref="T202" si="311">+T199+T200+T201</f>
        <v>0</v>
      </c>
      <c r="U202" s="249">
        <f t="shared" ref="U202" si="312">+U199+U200+U201</f>
        <v>0</v>
      </c>
      <c r="V202" s="573">
        <f t="shared" ref="V202" si="313">+V199+V200+V201</f>
        <v>0</v>
      </c>
      <c r="W202" s="597">
        <f>IF(Q202=0,0,((V202/Q202)-1)*100)</f>
        <v>0</v>
      </c>
    </row>
    <row r="203" spans="1:23" ht="13.5" thickTop="1" x14ac:dyDescent="0.2">
      <c r="A203" s="323"/>
      <c r="K203" s="323"/>
      <c r="L203" s="218" t="s">
        <v>28</v>
      </c>
      <c r="M203" s="234">
        <v>0</v>
      </c>
      <c r="N203" s="235">
        <v>0</v>
      </c>
      <c r="O203" s="236">
        <f t="shared" ref="O203" si="314">SUM(M203:N203)</f>
        <v>0</v>
      </c>
      <c r="P203" s="237">
        <v>0</v>
      </c>
      <c r="Q203" s="236">
        <f>O203+P203</f>
        <v>0</v>
      </c>
      <c r="R203" s="234">
        <v>0</v>
      </c>
      <c r="S203" s="235">
        <v>0</v>
      </c>
      <c r="T203" s="236">
        <f t="shared" ref="T203" si="315">SUM(R203:S203)</f>
        <v>0</v>
      </c>
      <c r="U203" s="237">
        <v>0</v>
      </c>
      <c r="V203" s="236">
        <f>T203+U203</f>
        <v>0</v>
      </c>
      <c r="W203" s="341">
        <f>IF(Q203=0,0,((V203/Q203)-1)*100)</f>
        <v>0</v>
      </c>
    </row>
    <row r="204" spans="1:23" x14ac:dyDescent="0.2">
      <c r="A204" s="323"/>
      <c r="K204" s="323"/>
      <c r="L204" s="218" t="s">
        <v>29</v>
      </c>
      <c r="M204" s="234">
        <v>0</v>
      </c>
      <c r="N204" s="235">
        <v>0</v>
      </c>
      <c r="O204" s="236">
        <f>SUM(M204:N204)</f>
        <v>0</v>
      </c>
      <c r="P204" s="237">
        <v>0</v>
      </c>
      <c r="Q204" s="236">
        <f>O204+P204</f>
        <v>0</v>
      </c>
      <c r="R204" s="234">
        <v>0</v>
      </c>
      <c r="S204" s="235">
        <v>0</v>
      </c>
      <c r="T204" s="236">
        <f>SUM(R204:S204)</f>
        <v>0</v>
      </c>
      <c r="U204" s="237">
        <v>0</v>
      </c>
      <c r="V204" s="236">
        <f>T204+U204</f>
        <v>0</v>
      </c>
      <c r="W204" s="341">
        <f t="shared" ref="W204" si="316">IF(Q204=0,0,((V204/Q204)-1)*100)</f>
        <v>0</v>
      </c>
    </row>
    <row r="205" spans="1:23" ht="12.75" customHeight="1" thickBot="1" x14ac:dyDescent="0.25">
      <c r="A205" s="323"/>
      <c r="K205" s="323"/>
      <c r="L205" s="218" t="s">
        <v>30</v>
      </c>
      <c r="M205" s="234">
        <v>0</v>
      </c>
      <c r="N205" s="235">
        <v>0</v>
      </c>
      <c r="O205" s="244">
        <f>SUM(M205:N205)</f>
        <v>0</v>
      </c>
      <c r="P205" s="245">
        <v>0</v>
      </c>
      <c r="Q205" s="236">
        <f>O205+P205</f>
        <v>0</v>
      </c>
      <c r="R205" s="234">
        <v>0</v>
      </c>
      <c r="S205" s="235">
        <v>0</v>
      </c>
      <c r="T205" s="244">
        <f>SUM(R205:S205)</f>
        <v>0</v>
      </c>
      <c r="U205" s="245">
        <v>0</v>
      </c>
      <c r="V205" s="236">
        <f>T205+U205</f>
        <v>0</v>
      </c>
      <c r="W205" s="341">
        <f>IF(Q205=0,0,((V205/Q205)-1)*100)</f>
        <v>0</v>
      </c>
    </row>
    <row r="206" spans="1:23" ht="14.25" thickTop="1" thickBot="1" x14ac:dyDescent="0.25">
      <c r="L206" s="246" t="s">
        <v>31</v>
      </c>
      <c r="M206" s="247">
        <f>+M203+M204+M205</f>
        <v>0</v>
      </c>
      <c r="N206" s="247">
        <f t="shared" ref="N206:V206" si="317">+N203+N204+N205</f>
        <v>0</v>
      </c>
      <c r="O206" s="248">
        <f t="shared" si="317"/>
        <v>0</v>
      </c>
      <c r="P206" s="249">
        <f t="shared" si="317"/>
        <v>0</v>
      </c>
      <c r="Q206" s="248">
        <f t="shared" si="317"/>
        <v>0</v>
      </c>
      <c r="R206" s="247">
        <f t="shared" si="317"/>
        <v>0</v>
      </c>
      <c r="S206" s="247">
        <f t="shared" si="317"/>
        <v>0</v>
      </c>
      <c r="T206" s="248">
        <f t="shared" si="317"/>
        <v>0</v>
      </c>
      <c r="U206" s="249">
        <f t="shared" si="317"/>
        <v>0</v>
      </c>
      <c r="V206" s="248">
        <f t="shared" si="317"/>
        <v>0</v>
      </c>
      <c r="W206" s="340">
        <f>IF(Q206=0,0,((V206/Q206)-1)*100)</f>
        <v>0</v>
      </c>
    </row>
    <row r="207" spans="1:23" ht="14.25" thickTop="1" thickBot="1" x14ac:dyDescent="0.25">
      <c r="L207" s="553" t="s">
        <v>32</v>
      </c>
      <c r="M207" s="552">
        <f>+M198+M202+M206</f>
        <v>0</v>
      </c>
      <c r="N207" s="550">
        <f t="shared" ref="N207:V207" si="318">+N198+N202+N206</f>
        <v>0</v>
      </c>
      <c r="O207" s="548">
        <f t="shared" si="318"/>
        <v>0</v>
      </c>
      <c r="P207" s="547">
        <f t="shared" si="318"/>
        <v>0</v>
      </c>
      <c r="Q207" s="548">
        <f t="shared" si="318"/>
        <v>0</v>
      </c>
      <c r="R207" s="552">
        <f t="shared" si="318"/>
        <v>0</v>
      </c>
      <c r="S207" s="550">
        <f t="shared" si="318"/>
        <v>0</v>
      </c>
      <c r="T207" s="548">
        <f t="shared" si="318"/>
        <v>0</v>
      </c>
      <c r="U207" s="547">
        <f t="shared" si="318"/>
        <v>0</v>
      </c>
      <c r="V207" s="548">
        <f t="shared" si="318"/>
        <v>0</v>
      </c>
      <c r="W207" s="549">
        <f t="shared" ref="W207:W208" si="319">IF(Q207=0,0,((V207/Q207)-1)*100)</f>
        <v>0</v>
      </c>
    </row>
    <row r="208" spans="1:23" ht="14.25" thickTop="1" thickBot="1" x14ac:dyDescent="0.25">
      <c r="L208" s="239" t="s">
        <v>33</v>
      </c>
      <c r="M208" s="240">
        <f>+M194+M198+M202+M206</f>
        <v>0</v>
      </c>
      <c r="N208" s="241">
        <f t="shared" ref="N208:V208" si="320">+N194+N198+N202+N206</f>
        <v>0</v>
      </c>
      <c r="O208" s="242">
        <f t="shared" si="320"/>
        <v>0</v>
      </c>
      <c r="P208" s="240">
        <f t="shared" si="320"/>
        <v>0</v>
      </c>
      <c r="Q208" s="242">
        <f t="shared" si="320"/>
        <v>0</v>
      </c>
      <c r="R208" s="240">
        <f t="shared" si="320"/>
        <v>0</v>
      </c>
      <c r="S208" s="241">
        <f t="shared" si="320"/>
        <v>0</v>
      </c>
      <c r="T208" s="242">
        <f t="shared" si="320"/>
        <v>0</v>
      </c>
      <c r="U208" s="240">
        <f t="shared" si="320"/>
        <v>0</v>
      </c>
      <c r="V208" s="242">
        <f t="shared" si="320"/>
        <v>0</v>
      </c>
      <c r="W208" s="338">
        <f t="shared" si="319"/>
        <v>0</v>
      </c>
    </row>
    <row r="209" spans="12:23" ht="13.5" customHeight="1" thickTop="1" thickBot="1" x14ac:dyDescent="0.25">
      <c r="L209" s="252" t="s">
        <v>34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2:23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46</v>
      </c>
    </row>
    <row r="213" spans="12:23" ht="14.25" thickTop="1" thickBot="1" x14ac:dyDescent="0.25">
      <c r="L213" s="214"/>
      <c r="M213" s="215" t="s">
        <v>4</v>
      </c>
      <c r="N213" s="215"/>
      <c r="O213" s="215"/>
      <c r="P213" s="215"/>
      <c r="Q213" s="216"/>
      <c r="R213" s="215" t="s">
        <v>5</v>
      </c>
      <c r="S213" s="215"/>
      <c r="T213" s="215"/>
      <c r="U213" s="215"/>
      <c r="V213" s="216"/>
      <c r="W213" s="217" t="s">
        <v>6</v>
      </c>
    </row>
    <row r="214" spans="12:23" ht="13.5" thickTop="1" x14ac:dyDescent="0.2">
      <c r="L214" s="218" t="s">
        <v>7</v>
      </c>
      <c r="M214" s="219"/>
      <c r="N214" s="211"/>
      <c r="O214" s="220"/>
      <c r="P214" s="254"/>
      <c r="Q214" s="220"/>
      <c r="R214" s="219"/>
      <c r="S214" s="211"/>
      <c r="T214" s="220"/>
      <c r="U214" s="254"/>
      <c r="V214" s="220"/>
      <c r="W214" s="222" t="s">
        <v>8</v>
      </c>
    </row>
    <row r="215" spans="12:23" ht="13.5" thickBot="1" x14ac:dyDescent="0.25">
      <c r="L215" s="223"/>
      <c r="M215" s="224" t="s">
        <v>47</v>
      </c>
      <c r="N215" s="225" t="s">
        <v>48</v>
      </c>
      <c r="O215" s="226" t="s">
        <v>49</v>
      </c>
      <c r="P215" s="255" t="s">
        <v>15</v>
      </c>
      <c r="Q215" s="226" t="s">
        <v>11</v>
      </c>
      <c r="R215" s="224" t="s">
        <v>47</v>
      </c>
      <c r="S215" s="225" t="s">
        <v>48</v>
      </c>
      <c r="T215" s="226" t="s">
        <v>49</v>
      </c>
      <c r="U215" s="255" t="s">
        <v>15</v>
      </c>
      <c r="V215" s="226" t="s">
        <v>11</v>
      </c>
      <c r="W215" s="228"/>
    </row>
    <row r="216" spans="12:23" ht="4.5" customHeight="1" thickTop="1" x14ac:dyDescent="0.2">
      <c r="L216" s="218"/>
      <c r="M216" s="229"/>
      <c r="N216" s="230"/>
      <c r="O216" s="231"/>
      <c r="P216" s="256"/>
      <c r="Q216" s="231"/>
      <c r="R216" s="229"/>
      <c r="S216" s="230"/>
      <c r="T216" s="231"/>
      <c r="U216" s="256"/>
      <c r="V216" s="231"/>
      <c r="W216" s="257"/>
    </row>
    <row r="217" spans="12:23" x14ac:dyDescent="0.2">
      <c r="L217" s="218" t="s">
        <v>16</v>
      </c>
      <c r="M217" s="234">
        <f t="shared" ref="M217:N219" si="321">+M165+M191</f>
        <v>0</v>
      </c>
      <c r="N217" s="235">
        <f t="shared" si="321"/>
        <v>0</v>
      </c>
      <c r="O217" s="236">
        <f>M217+N217</f>
        <v>0</v>
      </c>
      <c r="P217" s="258">
        <f>+P165+P191</f>
        <v>0</v>
      </c>
      <c r="Q217" s="236">
        <f>O217+P217</f>
        <v>0</v>
      </c>
      <c r="R217" s="234">
        <f t="shared" ref="R217:S219" si="322">+R165+R191</f>
        <v>0</v>
      </c>
      <c r="S217" s="235">
        <f t="shared" si="322"/>
        <v>2</v>
      </c>
      <c r="T217" s="236">
        <f>R217+S217</f>
        <v>2</v>
      </c>
      <c r="U217" s="258">
        <f>+U165+U191</f>
        <v>0</v>
      </c>
      <c r="V217" s="236">
        <f>T217+U217</f>
        <v>2</v>
      </c>
      <c r="W217" s="274">
        <f>IF(Q217=0,0,((V217/Q217)-1)*100)</f>
        <v>0</v>
      </c>
    </row>
    <row r="218" spans="12:23" x14ac:dyDescent="0.2">
      <c r="L218" s="218" t="s">
        <v>17</v>
      </c>
      <c r="M218" s="234">
        <f t="shared" si="321"/>
        <v>0</v>
      </c>
      <c r="N218" s="235">
        <f t="shared" si="321"/>
        <v>0</v>
      </c>
      <c r="O218" s="236">
        <f t="shared" ref="O218:O219" si="323">M218+N218</f>
        <v>0</v>
      </c>
      <c r="P218" s="258">
        <f>+P166+P192</f>
        <v>0</v>
      </c>
      <c r="Q218" s="236">
        <f t="shared" ref="Q218:Q221" si="324">O218+P218</f>
        <v>0</v>
      </c>
      <c r="R218" s="234">
        <f t="shared" si="322"/>
        <v>0</v>
      </c>
      <c r="S218" s="235">
        <f t="shared" si="322"/>
        <v>0</v>
      </c>
      <c r="T218" s="236">
        <f t="shared" ref="T218:T219" si="325">R218+S218</f>
        <v>0</v>
      </c>
      <c r="U218" s="258">
        <f>+U166+U192</f>
        <v>0</v>
      </c>
      <c r="V218" s="236">
        <f t="shared" ref="V218:V221" si="326">T218+U218</f>
        <v>0</v>
      </c>
      <c r="W218" s="274">
        <f>IF(Q218=0,0,((V218/Q218)-1)*100)</f>
        <v>0</v>
      </c>
    </row>
    <row r="219" spans="12:23" ht="13.5" thickBot="1" x14ac:dyDescent="0.25">
      <c r="L219" s="223" t="s">
        <v>18</v>
      </c>
      <c r="M219" s="234">
        <f t="shared" si="321"/>
        <v>0</v>
      </c>
      <c r="N219" s="235">
        <f t="shared" si="321"/>
        <v>0</v>
      </c>
      <c r="O219" s="236">
        <f t="shared" si="323"/>
        <v>0</v>
      </c>
      <c r="P219" s="258">
        <f>+P167+P193</f>
        <v>0</v>
      </c>
      <c r="Q219" s="236">
        <f t="shared" si="324"/>
        <v>0</v>
      </c>
      <c r="R219" s="234">
        <f t="shared" si="322"/>
        <v>0</v>
      </c>
      <c r="S219" s="235">
        <f t="shared" si="322"/>
        <v>11</v>
      </c>
      <c r="T219" s="236">
        <f t="shared" si="325"/>
        <v>11</v>
      </c>
      <c r="U219" s="258">
        <f>+U167+U193</f>
        <v>0</v>
      </c>
      <c r="V219" s="236">
        <f t="shared" si="326"/>
        <v>11</v>
      </c>
      <c r="W219" s="274">
        <f>IF(Q219=0,0,((V219/Q219)-1)*100)</f>
        <v>0</v>
      </c>
    </row>
    <row r="220" spans="12:23" ht="14.25" thickTop="1" thickBot="1" x14ac:dyDescent="0.25">
      <c r="L220" s="239" t="s">
        <v>19</v>
      </c>
      <c r="M220" s="240">
        <f t="shared" ref="M220:P220" si="327">+M217+M218+M219</f>
        <v>0</v>
      </c>
      <c r="N220" s="241">
        <f t="shared" si="327"/>
        <v>0</v>
      </c>
      <c r="O220" s="242">
        <f t="shared" si="327"/>
        <v>0</v>
      </c>
      <c r="P220" s="240">
        <f t="shared" si="327"/>
        <v>0</v>
      </c>
      <c r="Q220" s="242">
        <f t="shared" si="324"/>
        <v>0</v>
      </c>
      <c r="R220" s="240">
        <f t="shared" ref="R220:U220" si="328">+R217+R218+R219</f>
        <v>0</v>
      </c>
      <c r="S220" s="241">
        <f t="shared" si="328"/>
        <v>13</v>
      </c>
      <c r="T220" s="242">
        <f t="shared" si="328"/>
        <v>13</v>
      </c>
      <c r="U220" s="240">
        <f t="shared" si="328"/>
        <v>0</v>
      </c>
      <c r="V220" s="242">
        <f t="shared" si="326"/>
        <v>13</v>
      </c>
      <c r="W220" s="320">
        <f t="shared" ref="W220" si="329">IF(Q220=0,0,((V220/Q220)-1)*100)</f>
        <v>0</v>
      </c>
    </row>
    <row r="221" spans="12:23" ht="13.5" thickTop="1" x14ac:dyDescent="0.2">
      <c r="L221" s="218" t="s">
        <v>20</v>
      </c>
      <c r="M221" s="234">
        <f t="shared" ref="M221:N223" si="330">+M169+M195</f>
        <v>0</v>
      </c>
      <c r="N221" s="235">
        <f t="shared" si="330"/>
        <v>0</v>
      </c>
      <c r="O221" s="236">
        <f>M221+N221</f>
        <v>0</v>
      </c>
      <c r="P221" s="258">
        <f>+P169+P195</f>
        <v>0</v>
      </c>
      <c r="Q221" s="336">
        <f t="shared" si="324"/>
        <v>0</v>
      </c>
      <c r="R221" s="234">
        <f t="shared" ref="R221:S223" si="331">+R169+R195</f>
        <v>4</v>
      </c>
      <c r="S221" s="235">
        <f t="shared" si="331"/>
        <v>15</v>
      </c>
      <c r="T221" s="236">
        <f>R221+S221</f>
        <v>19</v>
      </c>
      <c r="U221" s="258">
        <f>+U169+U195</f>
        <v>0</v>
      </c>
      <c r="V221" s="336">
        <f t="shared" si="326"/>
        <v>19</v>
      </c>
      <c r="W221" s="274">
        <f>IF(Q221=0,0,((V221/Q221)-1)*100)</f>
        <v>0</v>
      </c>
    </row>
    <row r="222" spans="12:23" x14ac:dyDescent="0.2">
      <c r="L222" s="218" t="s">
        <v>21</v>
      </c>
      <c r="M222" s="234">
        <f t="shared" si="330"/>
        <v>0</v>
      </c>
      <c r="N222" s="235">
        <f t="shared" si="330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31"/>
        <v>9</v>
      </c>
      <c r="S222" s="235">
        <f t="shared" si="331"/>
        <v>19</v>
      </c>
      <c r="T222" s="244">
        <f>R222+S222</f>
        <v>28</v>
      </c>
      <c r="U222" s="258">
        <f>+U170+U196</f>
        <v>0</v>
      </c>
      <c r="V222" s="236">
        <f>T222+U222</f>
        <v>28</v>
      </c>
      <c r="W222" s="274">
        <f>IF(Q222=0,0,((V222/Q222)-1)*100)</f>
        <v>0</v>
      </c>
    </row>
    <row r="223" spans="12:23" ht="13.5" thickBot="1" x14ac:dyDescent="0.25">
      <c r="L223" s="218" t="s">
        <v>22</v>
      </c>
      <c r="M223" s="234">
        <f t="shared" si="330"/>
        <v>0</v>
      </c>
      <c r="N223" s="235">
        <f t="shared" si="330"/>
        <v>0</v>
      </c>
      <c r="O223" s="236">
        <f>M223+N223</f>
        <v>0</v>
      </c>
      <c r="P223" s="258">
        <f>+P171+P197</f>
        <v>0</v>
      </c>
      <c r="Q223" s="266">
        <f>O223+P223</f>
        <v>0</v>
      </c>
      <c r="R223" s="234">
        <f t="shared" si="331"/>
        <v>14</v>
      </c>
      <c r="S223" s="235">
        <f t="shared" si="331"/>
        <v>20</v>
      </c>
      <c r="T223" s="236">
        <f>R223+S223</f>
        <v>34</v>
      </c>
      <c r="U223" s="258">
        <f>+U171+U197</f>
        <v>0</v>
      </c>
      <c r="V223" s="266">
        <f>T223+U223</f>
        <v>34</v>
      </c>
      <c r="W223" s="274">
        <f t="shared" ref="W223:W224" si="332">IF(Q223=0,0,((V223/Q223)-1)*100)</f>
        <v>0</v>
      </c>
    </row>
    <row r="224" spans="12:23" ht="14.25" thickTop="1" thickBot="1" x14ac:dyDescent="0.25">
      <c r="L224" s="239" t="s">
        <v>23</v>
      </c>
      <c r="M224" s="240">
        <f>+M221+M222+M223</f>
        <v>0</v>
      </c>
      <c r="N224" s="241">
        <f t="shared" ref="N224" si="333">+N221+N222+N223</f>
        <v>0</v>
      </c>
      <c r="O224" s="242">
        <f t="shared" ref="O224" si="334">+O221+O222+O223</f>
        <v>0</v>
      </c>
      <c r="P224" s="240">
        <f t="shared" ref="P224" si="335">+P221+P222+P223</f>
        <v>0</v>
      </c>
      <c r="Q224" s="242">
        <f t="shared" ref="Q224" si="336">+Q221+Q222+Q223</f>
        <v>0</v>
      </c>
      <c r="R224" s="240">
        <f t="shared" ref="R224" si="337">+R221+R222+R223</f>
        <v>27</v>
      </c>
      <c r="S224" s="241">
        <f t="shared" ref="S224" si="338">+S221+S222+S223</f>
        <v>54</v>
      </c>
      <c r="T224" s="242">
        <f t="shared" ref="T224" si="339">+T221+T222+T223</f>
        <v>81</v>
      </c>
      <c r="U224" s="240">
        <f t="shared" ref="U224" si="340">+U221+U222+U223</f>
        <v>0</v>
      </c>
      <c r="V224" s="572">
        <f t="shared" ref="V224" si="341">+V221+V222+V223</f>
        <v>81</v>
      </c>
      <c r="W224" s="580">
        <f t="shared" si="332"/>
        <v>0</v>
      </c>
    </row>
    <row r="225" spans="1:23" ht="13.5" thickTop="1" x14ac:dyDescent="0.2">
      <c r="L225" s="218" t="s">
        <v>24</v>
      </c>
      <c r="M225" s="234">
        <f t="shared" ref="M225:N227" si="342">+M173+M199</f>
        <v>0</v>
      </c>
      <c r="N225" s="235">
        <f t="shared" si="342"/>
        <v>0</v>
      </c>
      <c r="O225" s="236">
        <f t="shared" ref="O225" si="343">M225+N225</f>
        <v>0</v>
      </c>
      <c r="P225" s="258">
        <f>+P173+P199</f>
        <v>0</v>
      </c>
      <c r="Q225" s="236">
        <f t="shared" ref="Q225" si="344">O225+P225</f>
        <v>0</v>
      </c>
      <c r="R225" s="234">
        <f t="shared" ref="R225:S227" si="345">+R173+R199</f>
        <v>10</v>
      </c>
      <c r="S225" s="235">
        <f t="shared" si="345"/>
        <v>18</v>
      </c>
      <c r="T225" s="236">
        <f>R225+S225</f>
        <v>28</v>
      </c>
      <c r="U225" s="258">
        <f>+U173+U199</f>
        <v>0</v>
      </c>
      <c r="V225" s="236">
        <f>T225+U225</f>
        <v>28</v>
      </c>
      <c r="W225" s="341">
        <f t="shared" ref="W225" si="346">IF(Q225=0,0,((V225/Q225)-1)*100)</f>
        <v>0</v>
      </c>
    </row>
    <row r="226" spans="1:23" x14ac:dyDescent="0.2">
      <c r="L226" s="218" t="s">
        <v>25</v>
      </c>
      <c r="M226" s="234">
        <f t="shared" si="342"/>
        <v>0</v>
      </c>
      <c r="N226" s="235">
        <f t="shared" si="342"/>
        <v>0</v>
      </c>
      <c r="O226" s="236">
        <f>M226+N226</f>
        <v>0</v>
      </c>
      <c r="P226" s="258">
        <f>+P174+P200</f>
        <v>0</v>
      </c>
      <c r="Q226" s="236">
        <f>O226+P226</f>
        <v>0</v>
      </c>
      <c r="R226" s="234">
        <f t="shared" si="345"/>
        <v>11</v>
      </c>
      <c r="S226" s="235">
        <f t="shared" si="345"/>
        <v>23</v>
      </c>
      <c r="T226" s="236">
        <f>R226+S226</f>
        <v>34</v>
      </c>
      <c r="U226" s="258">
        <f>+U174+U200</f>
        <v>0</v>
      </c>
      <c r="V226" s="236">
        <f>T226+U226</f>
        <v>34</v>
      </c>
      <c r="W226" s="341">
        <f t="shared" ref="W226" si="347">IF(Q226=0,0,((V226/Q226)-1)*100)</f>
        <v>0</v>
      </c>
    </row>
    <row r="227" spans="1:23" ht="13.5" thickBot="1" x14ac:dyDescent="0.25">
      <c r="L227" s="218" t="s">
        <v>26</v>
      </c>
      <c r="M227" s="234">
        <f t="shared" si="342"/>
        <v>0</v>
      </c>
      <c r="N227" s="235">
        <f t="shared" si="342"/>
        <v>3</v>
      </c>
      <c r="O227" s="244">
        <f>M227+N227</f>
        <v>3</v>
      </c>
      <c r="P227" s="259">
        <f>+P175+P201</f>
        <v>0</v>
      </c>
      <c r="Q227" s="236">
        <f>O227+P227</f>
        <v>3</v>
      </c>
      <c r="R227" s="234">
        <f t="shared" si="345"/>
        <v>10</v>
      </c>
      <c r="S227" s="235">
        <f t="shared" si="345"/>
        <v>23</v>
      </c>
      <c r="T227" s="244">
        <f>R227+S227</f>
        <v>33</v>
      </c>
      <c r="U227" s="259">
        <f>+U175+U201</f>
        <v>0</v>
      </c>
      <c r="V227" s="236">
        <f>T227+U227</f>
        <v>33</v>
      </c>
      <c r="W227" s="581">
        <f>IF(Q227=0,0,((V227/Q227)-1)*100)</f>
        <v>1000</v>
      </c>
    </row>
    <row r="228" spans="1:23" ht="14.25" thickTop="1" thickBot="1" x14ac:dyDescent="0.25">
      <c r="L228" s="246" t="s">
        <v>27</v>
      </c>
      <c r="M228" s="247">
        <f>+M225+M226+M227</f>
        <v>0</v>
      </c>
      <c r="N228" s="247">
        <f t="shared" ref="N228" si="348">+N225+N226+N227</f>
        <v>3</v>
      </c>
      <c r="O228" s="248">
        <f t="shared" ref="O228" si="349">+O225+O226+O227</f>
        <v>3</v>
      </c>
      <c r="P228" s="249">
        <f t="shared" ref="P228" si="350">+P225+P226+P227</f>
        <v>0</v>
      </c>
      <c r="Q228" s="248">
        <f t="shared" ref="Q228" si="351">+Q225+Q226+Q227</f>
        <v>3</v>
      </c>
      <c r="R228" s="247">
        <f t="shared" ref="R228" si="352">+R225+R226+R227</f>
        <v>31</v>
      </c>
      <c r="S228" s="247">
        <f t="shared" ref="S228" si="353">+S225+S226+S227</f>
        <v>64</v>
      </c>
      <c r="T228" s="248">
        <f t="shared" ref="T228" si="354">+T225+T226+T227</f>
        <v>95</v>
      </c>
      <c r="U228" s="249">
        <f t="shared" ref="U228" si="355">+U225+U226+U227</f>
        <v>0</v>
      </c>
      <c r="V228" s="573">
        <f t="shared" ref="V228" si="356">+V225+V226+V227</f>
        <v>95</v>
      </c>
      <c r="W228" s="582">
        <f>IF(Q228=0,0,((V228/Q228)-1)*100)</f>
        <v>3066.666666666667</v>
      </c>
    </row>
    <row r="229" spans="1:23" ht="13.5" thickTop="1" x14ac:dyDescent="0.2">
      <c r="A229" s="323"/>
      <c r="K229" s="323"/>
      <c r="L229" s="218" t="s">
        <v>28</v>
      </c>
      <c r="M229" s="234">
        <f t="shared" ref="M229:N231" si="357">+M177+M203</f>
        <v>0</v>
      </c>
      <c r="N229" s="235">
        <f t="shared" si="357"/>
        <v>0</v>
      </c>
      <c r="O229" s="244">
        <f t="shared" ref="O229" si="358">M229+N229</f>
        <v>0</v>
      </c>
      <c r="P229" s="260">
        <f>+P177+P203</f>
        <v>0</v>
      </c>
      <c r="Q229" s="236">
        <f>O229+P229</f>
        <v>0</v>
      </c>
      <c r="R229" s="234">
        <f t="shared" ref="R229:S231" si="359">+R177+R203</f>
        <v>13</v>
      </c>
      <c r="S229" s="235">
        <f t="shared" si="359"/>
        <v>18</v>
      </c>
      <c r="T229" s="244">
        <f t="shared" ref="T229" si="360">R229+S229</f>
        <v>31</v>
      </c>
      <c r="U229" s="260">
        <f>+U177+U203</f>
        <v>0</v>
      </c>
      <c r="V229" s="236">
        <f>T229+U229</f>
        <v>31</v>
      </c>
      <c r="W229" s="557">
        <f>IF(Q229=0,0,((V229/Q229)-1)*100)</f>
        <v>0</v>
      </c>
    </row>
    <row r="230" spans="1:23" x14ac:dyDescent="0.2">
      <c r="A230" s="323"/>
      <c r="K230" s="323"/>
      <c r="L230" s="218" t="s">
        <v>29</v>
      </c>
      <c r="M230" s="234">
        <f t="shared" si="357"/>
        <v>0</v>
      </c>
      <c r="N230" s="235">
        <f t="shared" si="357"/>
        <v>1</v>
      </c>
      <c r="O230" s="244">
        <f>M230+N230</f>
        <v>1</v>
      </c>
      <c r="P230" s="258">
        <f>+P178+P204</f>
        <v>0</v>
      </c>
      <c r="Q230" s="236">
        <f>O230+P230</f>
        <v>1</v>
      </c>
      <c r="R230" s="234">
        <f t="shared" si="359"/>
        <v>3</v>
      </c>
      <c r="S230" s="235">
        <f t="shared" si="359"/>
        <v>20</v>
      </c>
      <c r="T230" s="244">
        <f>R230+S230</f>
        <v>23</v>
      </c>
      <c r="U230" s="258">
        <f>+U178+U204</f>
        <v>0</v>
      </c>
      <c r="V230" s="236">
        <f>T230+U230</f>
        <v>23</v>
      </c>
      <c r="W230" s="557">
        <f t="shared" ref="W230" si="361">IF(Q230=0,0,((V230/Q230)-1)*100)</f>
        <v>2200</v>
      </c>
    </row>
    <row r="231" spans="1:23" ht="13.5" thickBot="1" x14ac:dyDescent="0.25">
      <c r="A231" s="323"/>
      <c r="K231" s="323"/>
      <c r="L231" s="218" t="s">
        <v>30</v>
      </c>
      <c r="M231" s="234">
        <f t="shared" si="357"/>
        <v>0</v>
      </c>
      <c r="N231" s="235">
        <f t="shared" si="357"/>
        <v>3</v>
      </c>
      <c r="O231" s="244">
        <f>M231+N231</f>
        <v>3</v>
      </c>
      <c r="P231" s="258">
        <f>+P179+P205</f>
        <v>0</v>
      </c>
      <c r="Q231" s="236">
        <f>O231+P231</f>
        <v>3</v>
      </c>
      <c r="R231" s="234">
        <f t="shared" si="359"/>
        <v>3</v>
      </c>
      <c r="S231" s="235">
        <f t="shared" si="359"/>
        <v>16</v>
      </c>
      <c r="T231" s="244">
        <f>R231+S231</f>
        <v>19</v>
      </c>
      <c r="U231" s="258">
        <f>+U179+U205</f>
        <v>0</v>
      </c>
      <c r="V231" s="236">
        <f>T231+U231</f>
        <v>19</v>
      </c>
      <c r="W231" s="557">
        <f>IF(Q231=0,0,((V231/Q231)-1)*100)</f>
        <v>533.33333333333326</v>
      </c>
    </row>
    <row r="232" spans="1:23" ht="14.25" thickTop="1" thickBot="1" x14ac:dyDescent="0.25">
      <c r="L232" s="246" t="s">
        <v>31</v>
      </c>
      <c r="M232" s="247">
        <f>+M229+M230+M231</f>
        <v>0</v>
      </c>
      <c r="N232" s="247">
        <f t="shared" ref="N232:V232" si="362">+N229+N230+N231</f>
        <v>4</v>
      </c>
      <c r="O232" s="248">
        <f t="shared" si="362"/>
        <v>4</v>
      </c>
      <c r="P232" s="249">
        <f t="shared" si="362"/>
        <v>0</v>
      </c>
      <c r="Q232" s="248">
        <f t="shared" si="362"/>
        <v>4</v>
      </c>
      <c r="R232" s="247">
        <f t="shared" si="362"/>
        <v>19</v>
      </c>
      <c r="S232" s="247">
        <f t="shared" si="362"/>
        <v>54</v>
      </c>
      <c r="T232" s="248">
        <f t="shared" si="362"/>
        <v>73</v>
      </c>
      <c r="U232" s="249">
        <f t="shared" si="362"/>
        <v>0</v>
      </c>
      <c r="V232" s="248">
        <f t="shared" si="362"/>
        <v>73</v>
      </c>
      <c r="W232" s="250">
        <f>IF(Q232=0,0,((V232/Q232)-1)*100)</f>
        <v>1725</v>
      </c>
    </row>
    <row r="233" spans="1:23" ht="14.25" thickTop="1" thickBot="1" x14ac:dyDescent="0.25">
      <c r="L233" s="553" t="s">
        <v>32</v>
      </c>
      <c r="M233" s="552">
        <f>+M224+M228+M232</f>
        <v>0</v>
      </c>
      <c r="N233" s="550">
        <f t="shared" ref="N233:V233" si="363">+N224+N228+N232</f>
        <v>7</v>
      </c>
      <c r="O233" s="548">
        <f t="shared" si="363"/>
        <v>7</v>
      </c>
      <c r="P233" s="547">
        <f t="shared" si="363"/>
        <v>0</v>
      </c>
      <c r="Q233" s="548">
        <f t="shared" si="363"/>
        <v>7</v>
      </c>
      <c r="R233" s="552">
        <f t="shared" si="363"/>
        <v>77</v>
      </c>
      <c r="S233" s="550">
        <f t="shared" si="363"/>
        <v>172</v>
      </c>
      <c r="T233" s="548">
        <f t="shared" si="363"/>
        <v>249</v>
      </c>
      <c r="U233" s="547">
        <f t="shared" si="363"/>
        <v>0</v>
      </c>
      <c r="V233" s="548">
        <f t="shared" si="363"/>
        <v>249</v>
      </c>
      <c r="W233" s="250">
        <f t="shared" ref="W233:W234" si="364">IF(Q233=0,0,((V233/Q233)-1)*100)</f>
        <v>3457.1428571428569</v>
      </c>
    </row>
    <row r="234" spans="1:23" ht="14.25" thickTop="1" thickBot="1" x14ac:dyDescent="0.25">
      <c r="L234" s="239" t="s">
        <v>33</v>
      </c>
      <c r="M234" s="240">
        <f>+M220+M224+M228+M232</f>
        <v>0</v>
      </c>
      <c r="N234" s="241">
        <f t="shared" ref="N234:V234" si="365">+N220+N224+N228+N232</f>
        <v>7</v>
      </c>
      <c r="O234" s="242">
        <f t="shared" si="365"/>
        <v>7</v>
      </c>
      <c r="P234" s="240">
        <f t="shared" si="365"/>
        <v>0</v>
      </c>
      <c r="Q234" s="242">
        <f t="shared" si="365"/>
        <v>7</v>
      </c>
      <c r="R234" s="240">
        <f t="shared" si="365"/>
        <v>77</v>
      </c>
      <c r="S234" s="241">
        <f t="shared" si="365"/>
        <v>185</v>
      </c>
      <c r="T234" s="242">
        <f t="shared" si="365"/>
        <v>262</v>
      </c>
      <c r="U234" s="240">
        <f t="shared" si="365"/>
        <v>0</v>
      </c>
      <c r="V234" s="242">
        <f t="shared" si="365"/>
        <v>262</v>
      </c>
      <c r="W234" s="250">
        <f t="shared" si="364"/>
        <v>3642.8571428571431</v>
      </c>
    </row>
    <row r="235" spans="1:23" ht="13.5" thickTop="1" x14ac:dyDescent="0.2">
      <c r="L235" s="252" t="s">
        <v>34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ym6xnaAWHPOl6XxmtEeMZyDpCAHEG1YGAi7CKYWOfzbbktnT12iGNQvbF01ihSkubhEqpuBil5JFdqT3CNt1Sw==" saltValue="jM1D7KXlFEd8s9wkKKfpzw==" spinCount="100000" sheet="1" objects="1" scenarios="1"/>
  <mergeCells count="42">
    <mergeCell ref="M109:Q109"/>
    <mergeCell ref="R109:V109"/>
    <mergeCell ref="M135:Q135"/>
    <mergeCell ref="R135:V135"/>
    <mergeCell ref="L210:W210"/>
    <mergeCell ref="L211:W211"/>
    <mergeCell ref="L158:W158"/>
    <mergeCell ref="L159:W159"/>
    <mergeCell ref="L184:W184"/>
    <mergeCell ref="L185:W185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M83:Q83"/>
    <mergeCell ref="R83:V83"/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</mergeCells>
  <conditionalFormatting sqref="A1:A1048576 K1:K1048576">
    <cfRule type="containsText" dxfId="6" priority="1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79" min="11" max="22" man="1"/>
    <brk id="157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8" width="13.85546875" style="1" customWidth="1"/>
    <col min="9" max="9" width="13.85546875" style="2" customWidth="1"/>
    <col min="10" max="10" width="7" style="1" customWidth="1"/>
    <col min="11" max="11" width="9.140625" style="3"/>
    <col min="12" max="12" width="13" style="1" customWidth="1"/>
    <col min="13" max="22" width="16" style="1" customWidth="1"/>
    <col min="23" max="23" width="16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1:23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616" t="s">
        <v>4</v>
      </c>
      <c r="D5" s="617"/>
      <c r="E5" s="618"/>
      <c r="F5" s="616" t="s">
        <v>5</v>
      </c>
      <c r="G5" s="617"/>
      <c r="H5" s="618"/>
      <c r="I5" s="105" t="s">
        <v>6</v>
      </c>
      <c r="J5" s="3"/>
      <c r="L5" s="11"/>
      <c r="M5" s="619" t="s">
        <v>4</v>
      </c>
      <c r="N5" s="620"/>
      <c r="O5" s="620"/>
      <c r="P5" s="620"/>
      <c r="Q5" s="621"/>
      <c r="R5" s="619" t="s">
        <v>5</v>
      </c>
      <c r="S5" s="620"/>
      <c r="T5" s="620"/>
      <c r="U5" s="620"/>
      <c r="V5" s="621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0</v>
      </c>
      <c r="D9" s="122">
        <v>4</v>
      </c>
      <c r="E9" s="158">
        <f>SUM(C9:D9)</f>
        <v>4</v>
      </c>
      <c r="F9" s="120">
        <v>1425</v>
      </c>
      <c r="G9" s="122">
        <v>1426</v>
      </c>
      <c r="H9" s="158">
        <f>SUM(F9:G9)</f>
        <v>2851</v>
      </c>
      <c r="I9" s="123">
        <f>IF(E9=0,0,((H9/E9)-1)*100)</f>
        <v>71175</v>
      </c>
      <c r="J9" s="3"/>
      <c r="L9" s="13" t="s">
        <v>16</v>
      </c>
      <c r="M9" s="39">
        <v>0</v>
      </c>
      <c r="N9" s="37">
        <v>0</v>
      </c>
      <c r="O9" s="169">
        <f>SUM(M9:N9)</f>
        <v>0</v>
      </c>
      <c r="P9" s="140">
        <v>0</v>
      </c>
      <c r="Q9" s="169">
        <f>O9+P9</f>
        <v>0</v>
      </c>
      <c r="R9" s="39">
        <v>211200</v>
      </c>
      <c r="S9" s="37">
        <v>206244</v>
      </c>
      <c r="T9" s="566">
        <f>SUM(R9:S9)</f>
        <v>417444</v>
      </c>
      <c r="U9" s="567">
        <v>162</v>
      </c>
      <c r="V9" s="169">
        <f>T9+U9</f>
        <v>417606</v>
      </c>
      <c r="W9" s="40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9</v>
      </c>
      <c r="D10" s="122">
        <v>11</v>
      </c>
      <c r="E10" s="158">
        <f t="shared" ref="E10:E13" si="0">SUM(C10:D10)</f>
        <v>20</v>
      </c>
      <c r="F10" s="120">
        <v>1664</v>
      </c>
      <c r="G10" s="122">
        <v>1664</v>
      </c>
      <c r="H10" s="158">
        <f t="shared" ref="H10:H13" si="1">SUM(F10:G10)</f>
        <v>3328</v>
      </c>
      <c r="I10" s="123">
        <f>IF(E10=0,0,((H10/E10)-1)*100)</f>
        <v>16540</v>
      </c>
      <c r="J10" s="3"/>
      <c r="K10" s="6"/>
      <c r="L10" s="13" t="s">
        <v>17</v>
      </c>
      <c r="M10" s="39">
        <v>851</v>
      </c>
      <c r="N10" s="37">
        <v>355</v>
      </c>
      <c r="O10" s="169">
        <f>SUM(M10:N10)</f>
        <v>1206</v>
      </c>
      <c r="P10" s="140">
        <v>0</v>
      </c>
      <c r="Q10" s="169">
        <f>O10+P10</f>
        <v>1206</v>
      </c>
      <c r="R10" s="39">
        <v>235048</v>
      </c>
      <c r="S10" s="37">
        <v>219324</v>
      </c>
      <c r="T10" s="566">
        <f t="shared" ref="T10:T11" si="2">SUM(R10:S10)</f>
        <v>454372</v>
      </c>
      <c r="U10" s="567">
        <v>105</v>
      </c>
      <c r="V10" s="169">
        <f>T10+U10</f>
        <v>454477</v>
      </c>
      <c r="W10" s="40">
        <f>IF(Q10=0,0,((V10/Q10)-1)*100)</f>
        <v>37584.660033167493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16</v>
      </c>
      <c r="D11" s="125">
        <v>17</v>
      </c>
      <c r="E11" s="158">
        <f t="shared" si="0"/>
        <v>33</v>
      </c>
      <c r="F11" s="124">
        <v>1835</v>
      </c>
      <c r="G11" s="125">
        <v>1835</v>
      </c>
      <c r="H11" s="158">
        <f t="shared" si="1"/>
        <v>3670</v>
      </c>
      <c r="I11" s="123">
        <f>IF(E11=0,0,((H11/E11)-1)*100)</f>
        <v>11021.212121212122</v>
      </c>
      <c r="J11" s="3"/>
      <c r="K11" s="6"/>
      <c r="L11" s="22" t="s">
        <v>18</v>
      </c>
      <c r="M11" s="39">
        <v>1471</v>
      </c>
      <c r="N11" s="37">
        <v>1076</v>
      </c>
      <c r="O11" s="169">
        <f t="shared" ref="O11" si="3">SUM(M11:N11)</f>
        <v>2547</v>
      </c>
      <c r="P11" s="38">
        <v>0</v>
      </c>
      <c r="Q11" s="267">
        <f t="shared" ref="Q11" si="4">O11+P11</f>
        <v>2547</v>
      </c>
      <c r="R11" s="39">
        <v>285028</v>
      </c>
      <c r="S11" s="37">
        <v>265565</v>
      </c>
      <c r="T11" s="566">
        <f t="shared" si="2"/>
        <v>550593</v>
      </c>
      <c r="U11" s="567">
        <v>116</v>
      </c>
      <c r="V11" s="267">
        <f t="shared" ref="V11" si="5">T11+U11</f>
        <v>550709</v>
      </c>
      <c r="W11" s="40">
        <f>IF(Q11=0,0,((V11/Q11)-1)*100)</f>
        <v>21521.868865331762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25</v>
      </c>
      <c r="D12" s="129">
        <f t="shared" si="6"/>
        <v>32</v>
      </c>
      <c r="E12" s="162">
        <f t="shared" si="0"/>
        <v>57</v>
      </c>
      <c r="F12" s="127">
        <f t="shared" ref="F12:G12" si="7">+F9+F10+F11</f>
        <v>4924</v>
      </c>
      <c r="G12" s="129">
        <f t="shared" si="7"/>
        <v>4925</v>
      </c>
      <c r="H12" s="162">
        <f t="shared" si="1"/>
        <v>9849</v>
      </c>
      <c r="I12" s="130">
        <f>IF(E12=0,0,((H12/E12)-1)*100)</f>
        <v>17178.947368421053</v>
      </c>
      <c r="J12" s="3"/>
      <c r="L12" s="41" t="s">
        <v>19</v>
      </c>
      <c r="M12" s="45">
        <f t="shared" ref="M12:N12" si="8">+M9+M10+M11</f>
        <v>2322</v>
      </c>
      <c r="N12" s="43">
        <f t="shared" si="8"/>
        <v>1431</v>
      </c>
      <c r="O12" s="170">
        <f>+O9+O10+O11</f>
        <v>3753</v>
      </c>
      <c r="P12" s="43">
        <f t="shared" ref="P12:Q12" si="9">+P9+P10+P11</f>
        <v>0</v>
      </c>
      <c r="Q12" s="170">
        <f t="shared" si="9"/>
        <v>3753</v>
      </c>
      <c r="R12" s="45">
        <f t="shared" ref="R12:V12" si="10">+R9+R10+R11</f>
        <v>731276</v>
      </c>
      <c r="S12" s="43">
        <f t="shared" si="10"/>
        <v>691133</v>
      </c>
      <c r="T12" s="170">
        <f>+T9+T10+T11</f>
        <v>1422409</v>
      </c>
      <c r="U12" s="43">
        <f t="shared" si="10"/>
        <v>383</v>
      </c>
      <c r="V12" s="170">
        <f t="shared" si="10"/>
        <v>1422792</v>
      </c>
      <c r="W12" s="46">
        <f>IF(Q12=0,0,((V12/Q12)-1)*100)</f>
        <v>37810.79136690648</v>
      </c>
    </row>
    <row r="13" spans="1:23" ht="13.5" thickTop="1" x14ac:dyDescent="0.2">
      <c r="A13" s="3" t="str">
        <f t="shared" ref="A13:A65" si="11">IF(ISERROR(F13/G13)," ",IF(F13/G13&gt;0.5,IF(F13/G13&lt;1.5," ","NOT OK"),"NOT OK"))</f>
        <v xml:space="preserve"> </v>
      </c>
      <c r="B13" s="106" t="s">
        <v>20</v>
      </c>
      <c r="C13" s="120">
        <v>23</v>
      </c>
      <c r="D13" s="122">
        <v>23</v>
      </c>
      <c r="E13" s="158">
        <f t="shared" si="0"/>
        <v>46</v>
      </c>
      <c r="F13" s="120">
        <v>1970</v>
      </c>
      <c r="G13" s="122">
        <v>1970</v>
      </c>
      <c r="H13" s="158">
        <f t="shared" si="1"/>
        <v>3940</v>
      </c>
      <c r="I13" s="123">
        <f t="shared" ref="I13" si="12">IF(E13=0,0,((H13/E13)-1)*100)</f>
        <v>8465.217391304348</v>
      </c>
      <c r="J13" s="7"/>
      <c r="L13" s="13" t="s">
        <v>20</v>
      </c>
      <c r="M13" s="39">
        <v>449</v>
      </c>
      <c r="N13" s="484">
        <v>1804</v>
      </c>
      <c r="O13" s="169">
        <f t="shared" ref="O13" si="13">+M13+N13</f>
        <v>2253</v>
      </c>
      <c r="P13" s="140">
        <v>0</v>
      </c>
      <c r="Q13" s="169">
        <f>O13+P13</f>
        <v>2253</v>
      </c>
      <c r="R13" s="39">
        <v>276240</v>
      </c>
      <c r="S13" s="484">
        <v>275287</v>
      </c>
      <c r="T13" s="169">
        <f t="shared" ref="T13" si="14">+R13+S13</f>
        <v>551527</v>
      </c>
      <c r="U13" s="140">
        <v>0</v>
      </c>
      <c r="V13" s="169">
        <f>T13+U13</f>
        <v>551527</v>
      </c>
      <c r="W13" s="40">
        <f t="shared" ref="W13" si="15">IF(Q13=0,0,((V13/Q13)-1)*100)</f>
        <v>24379.671549045717</v>
      </c>
    </row>
    <row r="14" spans="1:23" x14ac:dyDescent="0.2">
      <c r="A14" s="3" t="str">
        <f t="shared" ref="A14:A18" si="16">IF(ISERROR(F14/G14)," ",IF(F14/G14&gt;0.5,IF(F14/G14&lt;1.5," ","NOT OK"),"NOT OK"))</f>
        <v xml:space="preserve"> </v>
      </c>
      <c r="B14" s="106" t="s">
        <v>21</v>
      </c>
      <c r="C14" s="120">
        <v>24</v>
      </c>
      <c r="D14" s="122">
        <v>24</v>
      </c>
      <c r="E14" s="158">
        <f>SUM(C14:D14)</f>
        <v>48</v>
      </c>
      <c r="F14" s="120">
        <v>1980</v>
      </c>
      <c r="G14" s="122">
        <v>1979</v>
      </c>
      <c r="H14" s="158">
        <f>SUM(F14:G14)</f>
        <v>3959</v>
      </c>
      <c r="I14" s="123">
        <f t="shared" ref="I14:I17" si="17">IF(E14=0,0,((H14/E14)-1)*100)</f>
        <v>8147.916666666667</v>
      </c>
      <c r="J14" s="3"/>
      <c r="L14" s="13" t="s">
        <v>21</v>
      </c>
      <c r="M14" s="37">
        <v>1249</v>
      </c>
      <c r="N14" s="466">
        <v>1074</v>
      </c>
      <c r="O14" s="172">
        <f>+M14+N14</f>
        <v>2323</v>
      </c>
      <c r="P14" s="140">
        <v>0</v>
      </c>
      <c r="Q14" s="169">
        <f>O14+P14</f>
        <v>2323</v>
      </c>
      <c r="R14" s="37">
        <v>297468</v>
      </c>
      <c r="S14" s="466">
        <v>286481</v>
      </c>
      <c r="T14" s="172">
        <f>+R14+S14</f>
        <v>583949</v>
      </c>
      <c r="U14" s="140">
        <v>0</v>
      </c>
      <c r="V14" s="169">
        <f>T14+U14</f>
        <v>583949</v>
      </c>
      <c r="W14" s="40">
        <f t="shared" ref="W14:W17" si="18">IF(Q14=0,0,((V14/Q14)-1)*100)</f>
        <v>25037.709857942315</v>
      </c>
    </row>
    <row r="15" spans="1:23" ht="13.5" thickBot="1" x14ac:dyDescent="0.25">
      <c r="A15" s="7" t="str">
        <f t="shared" si="16"/>
        <v xml:space="preserve"> </v>
      </c>
      <c r="B15" s="106" t="s">
        <v>22</v>
      </c>
      <c r="C15" s="120">
        <v>44</v>
      </c>
      <c r="D15" s="122">
        <v>44</v>
      </c>
      <c r="E15" s="158">
        <f>SUM(C15:D15)</f>
        <v>88</v>
      </c>
      <c r="F15" s="120">
        <v>2555</v>
      </c>
      <c r="G15" s="122">
        <v>2565</v>
      </c>
      <c r="H15" s="158">
        <f>SUM(F15:G15)</f>
        <v>5120</v>
      </c>
      <c r="I15" s="123">
        <f t="shared" si="17"/>
        <v>5718.181818181818</v>
      </c>
      <c r="J15" s="7"/>
      <c r="L15" s="13" t="s">
        <v>22</v>
      </c>
      <c r="M15" s="37">
        <v>2575</v>
      </c>
      <c r="N15" s="483">
        <v>2980</v>
      </c>
      <c r="O15" s="470">
        <f>+M15+N15</f>
        <v>5555</v>
      </c>
      <c r="P15" s="479">
        <v>0</v>
      </c>
      <c r="Q15" s="169">
        <f>O15+P15</f>
        <v>5555</v>
      </c>
      <c r="R15" s="37">
        <v>389923</v>
      </c>
      <c r="S15" s="483">
        <v>392716</v>
      </c>
      <c r="T15" s="470">
        <f>+R15+S15</f>
        <v>782639</v>
      </c>
      <c r="U15" s="479">
        <v>510</v>
      </c>
      <c r="V15" s="169">
        <f>T15+U15</f>
        <v>783149</v>
      </c>
      <c r="W15" s="40">
        <f t="shared" si="18"/>
        <v>13998.091809180918</v>
      </c>
    </row>
    <row r="16" spans="1:23" ht="14.25" thickTop="1" thickBot="1" x14ac:dyDescent="0.25">
      <c r="A16" s="3" t="str">
        <f t="shared" si="16"/>
        <v xml:space="preserve"> </v>
      </c>
      <c r="B16" s="126" t="s">
        <v>23</v>
      </c>
      <c r="C16" s="127">
        <f>+C13+C14+C15</f>
        <v>91</v>
      </c>
      <c r="D16" s="129">
        <f t="shared" ref="D16:H16" si="19">+D13+D14+D15</f>
        <v>91</v>
      </c>
      <c r="E16" s="162">
        <f t="shared" si="19"/>
        <v>182</v>
      </c>
      <c r="F16" s="127">
        <f t="shared" si="19"/>
        <v>6505</v>
      </c>
      <c r="G16" s="129">
        <f t="shared" si="19"/>
        <v>6514</v>
      </c>
      <c r="H16" s="162">
        <f t="shared" si="19"/>
        <v>13019</v>
      </c>
      <c r="I16" s="130">
        <f t="shared" si="17"/>
        <v>7053.2967032967035</v>
      </c>
      <c r="J16" s="3"/>
      <c r="L16" s="41" t="s">
        <v>23</v>
      </c>
      <c r="M16" s="43">
        <f>+M13+M14+M15</f>
        <v>4273</v>
      </c>
      <c r="N16" s="467">
        <f t="shared" ref="N16:V16" si="20">+N13+N14+N15</f>
        <v>5858</v>
      </c>
      <c r="O16" s="476">
        <f t="shared" si="20"/>
        <v>10131</v>
      </c>
      <c r="P16" s="480">
        <f t="shared" si="20"/>
        <v>0</v>
      </c>
      <c r="Q16" s="170">
        <f t="shared" si="20"/>
        <v>10131</v>
      </c>
      <c r="R16" s="43">
        <f t="shared" si="20"/>
        <v>963631</v>
      </c>
      <c r="S16" s="467">
        <f t="shared" si="20"/>
        <v>954484</v>
      </c>
      <c r="T16" s="476">
        <f t="shared" si="20"/>
        <v>1918115</v>
      </c>
      <c r="U16" s="480">
        <f t="shared" si="20"/>
        <v>510</v>
      </c>
      <c r="V16" s="170">
        <f t="shared" si="20"/>
        <v>1918625</v>
      </c>
      <c r="W16" s="46">
        <f t="shared" si="18"/>
        <v>18838.160102655216</v>
      </c>
    </row>
    <row r="17" spans="1:23" ht="13.5" thickTop="1" x14ac:dyDescent="0.2">
      <c r="A17" s="3" t="str">
        <f t="shared" si="16"/>
        <v xml:space="preserve"> </v>
      </c>
      <c r="B17" s="106" t="s">
        <v>24</v>
      </c>
      <c r="C17" s="120">
        <v>115</v>
      </c>
      <c r="D17" s="122">
        <v>114</v>
      </c>
      <c r="E17" s="158">
        <f t="shared" ref="E17" si="21">SUM(C17:D17)</f>
        <v>229</v>
      </c>
      <c r="F17" s="120">
        <v>2876</v>
      </c>
      <c r="G17" s="122">
        <v>2880</v>
      </c>
      <c r="H17" s="158">
        <f>SUM(F17:G17)</f>
        <v>5756</v>
      </c>
      <c r="I17" s="123">
        <f t="shared" si="17"/>
        <v>2413.5371179039298</v>
      </c>
      <c r="J17" s="7"/>
      <c r="L17" s="13" t="s">
        <v>24</v>
      </c>
      <c r="M17" s="37">
        <v>8939</v>
      </c>
      <c r="N17" s="466">
        <v>9784</v>
      </c>
      <c r="O17" s="470">
        <f>+M17+N17</f>
        <v>18723</v>
      </c>
      <c r="P17" s="479">
        <v>0</v>
      </c>
      <c r="Q17" s="169">
        <f>O17+P17</f>
        <v>18723</v>
      </c>
      <c r="R17" s="37">
        <v>439219</v>
      </c>
      <c r="S17" s="466">
        <v>418305</v>
      </c>
      <c r="T17" s="470">
        <f>+R17+S17</f>
        <v>857524</v>
      </c>
      <c r="U17" s="479">
        <v>0</v>
      </c>
      <c r="V17" s="169">
        <f>T17+U17</f>
        <v>857524</v>
      </c>
      <c r="W17" s="40">
        <f t="shared" si="18"/>
        <v>4480.0566148587304</v>
      </c>
    </row>
    <row r="18" spans="1:23" x14ac:dyDescent="0.2">
      <c r="A18" s="3" t="str">
        <f t="shared" si="16"/>
        <v xml:space="preserve"> </v>
      </c>
      <c r="B18" s="106" t="s">
        <v>25</v>
      </c>
      <c r="C18" s="120">
        <v>316</v>
      </c>
      <c r="D18" s="122">
        <v>316</v>
      </c>
      <c r="E18" s="158">
        <f>SUM(C18:D18)</f>
        <v>632</v>
      </c>
      <c r="F18" s="120">
        <v>3175</v>
      </c>
      <c r="G18" s="122">
        <v>3172</v>
      </c>
      <c r="H18" s="158">
        <f>SUM(F18:G18)</f>
        <v>6347</v>
      </c>
      <c r="I18" s="123">
        <f>IF(E18=0,0,((H18/E18)-1)*100)</f>
        <v>904.27215189873425</v>
      </c>
      <c r="L18" s="13" t="s">
        <v>25</v>
      </c>
      <c r="M18" s="37">
        <v>40505</v>
      </c>
      <c r="N18" s="466">
        <v>38628</v>
      </c>
      <c r="O18" s="470">
        <f>+M18+N18</f>
        <v>79133</v>
      </c>
      <c r="P18" s="479">
        <v>0</v>
      </c>
      <c r="Q18" s="169">
        <f>O18+P18</f>
        <v>79133</v>
      </c>
      <c r="R18" s="37">
        <v>436627</v>
      </c>
      <c r="S18" s="466">
        <v>434581</v>
      </c>
      <c r="T18" s="470">
        <f>+R18+S18</f>
        <v>871208</v>
      </c>
      <c r="U18" s="479">
        <v>138</v>
      </c>
      <c r="V18" s="169">
        <f>T18+U18</f>
        <v>871346</v>
      </c>
      <c r="W18" s="40">
        <f>IF(Q18=0,0,((V18/Q18)-1)*100)</f>
        <v>1001.1158429479483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26</v>
      </c>
      <c r="C19" s="120">
        <v>535</v>
      </c>
      <c r="D19" s="122">
        <v>537</v>
      </c>
      <c r="E19" s="158">
        <f>SUM(C19:D19)</f>
        <v>1072</v>
      </c>
      <c r="F19" s="120">
        <v>2941</v>
      </c>
      <c r="G19" s="122">
        <v>2946</v>
      </c>
      <c r="H19" s="158">
        <f>SUM(F19:G19)</f>
        <v>5887</v>
      </c>
      <c r="I19" s="123">
        <f>IF(E19=0,0,((H19/E19)-1)*100)</f>
        <v>449.16044776119401</v>
      </c>
      <c r="J19" s="8"/>
      <c r="L19" s="13" t="s">
        <v>26</v>
      </c>
      <c r="M19" s="37">
        <v>75853</v>
      </c>
      <c r="N19" s="466">
        <v>73558</v>
      </c>
      <c r="O19" s="470">
        <f>+M19+N19</f>
        <v>149411</v>
      </c>
      <c r="P19" s="479">
        <v>0</v>
      </c>
      <c r="Q19" s="169">
        <f>O19+P19</f>
        <v>149411</v>
      </c>
      <c r="R19" s="37">
        <v>435523</v>
      </c>
      <c r="S19" s="466">
        <v>412426</v>
      </c>
      <c r="T19" s="470">
        <f>+R19+S19</f>
        <v>847949</v>
      </c>
      <c r="U19" s="479">
        <v>0</v>
      </c>
      <c r="V19" s="169">
        <f>T19+U19</f>
        <v>847949</v>
      </c>
      <c r="W19" s="40">
        <f>IF(Q19=0,0,((V19/Q19)-1)*100)</f>
        <v>467.52782592981771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27</v>
      </c>
      <c r="C20" s="127">
        <f>+C17+C18+C19</f>
        <v>966</v>
      </c>
      <c r="D20" s="135">
        <f t="shared" ref="D20:H20" si="22">+D17+D18+D19</f>
        <v>967</v>
      </c>
      <c r="E20" s="160">
        <f t="shared" si="22"/>
        <v>1933</v>
      </c>
      <c r="F20" s="127">
        <f t="shared" si="22"/>
        <v>8992</v>
      </c>
      <c r="G20" s="135">
        <f t="shared" si="22"/>
        <v>8998</v>
      </c>
      <c r="H20" s="160">
        <f t="shared" si="22"/>
        <v>17990</v>
      </c>
      <c r="I20" s="130">
        <f>IF(E20=0,0,((H20/E20)-1)*100)</f>
        <v>830.67770305225042</v>
      </c>
      <c r="J20" s="9"/>
      <c r="K20" s="10"/>
      <c r="L20" s="47" t="s">
        <v>27</v>
      </c>
      <c r="M20" s="49">
        <f>+M17+M18+M19</f>
        <v>125297</v>
      </c>
      <c r="N20" s="468">
        <f t="shared" ref="N20:V20" si="23">+N17+N18+N19</f>
        <v>121970</v>
      </c>
      <c r="O20" s="472">
        <f t="shared" si="23"/>
        <v>247267</v>
      </c>
      <c r="P20" s="481">
        <f t="shared" si="23"/>
        <v>0</v>
      </c>
      <c r="Q20" s="171">
        <f t="shared" si="23"/>
        <v>247267</v>
      </c>
      <c r="R20" s="49">
        <f t="shared" si="23"/>
        <v>1311369</v>
      </c>
      <c r="S20" s="468">
        <f t="shared" si="23"/>
        <v>1265312</v>
      </c>
      <c r="T20" s="472">
        <f t="shared" si="23"/>
        <v>2576681</v>
      </c>
      <c r="U20" s="481">
        <f t="shared" si="23"/>
        <v>138</v>
      </c>
      <c r="V20" s="171">
        <f t="shared" si="23"/>
        <v>2576819</v>
      </c>
      <c r="W20" s="50">
        <f>IF(Q20=0,0,((V20/Q20)-1)*100)</f>
        <v>942.12005645718989</v>
      </c>
    </row>
    <row r="21" spans="1:23" ht="13.5" thickTop="1" x14ac:dyDescent="0.2">
      <c r="A21" s="3" t="str">
        <f t="shared" ref="A21" si="24">IF(ISERROR(F21/G21)," ",IF(F21/G21&gt;0.5,IF(F21/G21&lt;1.5," ","NOT OK"),"NOT OK"))</f>
        <v xml:space="preserve"> </v>
      </c>
      <c r="B21" s="106" t="s">
        <v>28</v>
      </c>
      <c r="C21" s="120">
        <v>813</v>
      </c>
      <c r="D21" s="122">
        <v>818</v>
      </c>
      <c r="E21" s="161">
        <f>SUM(C21:D21)</f>
        <v>1631</v>
      </c>
      <c r="F21" s="120">
        <v>3030</v>
      </c>
      <c r="G21" s="122">
        <v>3027</v>
      </c>
      <c r="H21" s="161">
        <f>SUM(F21:G21)</f>
        <v>6057</v>
      </c>
      <c r="I21" s="123">
        <f t="shared" ref="I21" si="25">IF(E21=0,0,((H21/E21)-1)*100)</f>
        <v>271.36725935009196</v>
      </c>
      <c r="J21" s="3"/>
      <c r="L21" s="13" t="s">
        <v>28</v>
      </c>
      <c r="M21" s="37">
        <v>123960</v>
      </c>
      <c r="N21" s="466">
        <v>120764</v>
      </c>
      <c r="O21" s="470">
        <f>+M21+N21</f>
        <v>244724</v>
      </c>
      <c r="P21" s="479">
        <v>183</v>
      </c>
      <c r="Q21" s="169">
        <f>O21+P21</f>
        <v>244907</v>
      </c>
      <c r="R21" s="37">
        <v>463661</v>
      </c>
      <c r="S21" s="466">
        <v>457745</v>
      </c>
      <c r="T21" s="470">
        <f>+R21+S21</f>
        <v>921406</v>
      </c>
      <c r="U21" s="479">
        <v>0</v>
      </c>
      <c r="V21" s="169">
        <f>T21+U21</f>
        <v>921406</v>
      </c>
      <c r="W21" s="40">
        <f t="shared" ref="W21" si="26">IF(Q21=0,0,((V21/Q21)-1)*100)</f>
        <v>276.2268942904858</v>
      </c>
    </row>
    <row r="22" spans="1:23" x14ac:dyDescent="0.2">
      <c r="A22" s="3" t="str">
        <f>IF(ISERROR(F22/G22)," ",IF(F22/G22&gt;0.5,IF(F22/G22&lt;1.5," ","NOT OK"),"NOT OK"))</f>
        <v xml:space="preserve"> </v>
      </c>
      <c r="B22" s="106" t="s">
        <v>29</v>
      </c>
      <c r="C22" s="120">
        <v>1040</v>
      </c>
      <c r="D22" s="121">
        <v>1038</v>
      </c>
      <c r="E22" s="152">
        <f>SUM(C22:D22)</f>
        <v>2078</v>
      </c>
      <c r="F22" s="120">
        <v>2971</v>
      </c>
      <c r="G22" s="121">
        <v>2971</v>
      </c>
      <c r="H22" s="152">
        <f>SUM(F22:G22)</f>
        <v>5942</v>
      </c>
      <c r="I22" s="123">
        <f>IF(E22=0,0,((H22/E22)-1)*100)</f>
        <v>185.94802694898939</v>
      </c>
      <c r="J22" s="3"/>
      <c r="L22" s="13" t="s">
        <v>29</v>
      </c>
      <c r="M22" s="37">
        <v>159662</v>
      </c>
      <c r="N22" s="466">
        <v>150279</v>
      </c>
      <c r="O22" s="470">
        <f t="shared" ref="O22" si="27">+M22+N22</f>
        <v>309941</v>
      </c>
      <c r="P22" s="479">
        <v>0</v>
      </c>
      <c r="Q22" s="169">
        <f>O22+P22</f>
        <v>309941</v>
      </c>
      <c r="R22" s="37">
        <v>435135</v>
      </c>
      <c r="S22" s="466">
        <v>429540</v>
      </c>
      <c r="T22" s="470">
        <f t="shared" ref="T22" si="28">+R22+S22</f>
        <v>864675</v>
      </c>
      <c r="U22" s="479">
        <v>177</v>
      </c>
      <c r="V22" s="169">
        <f>T22+U22</f>
        <v>864852</v>
      </c>
      <c r="W22" s="40">
        <f>IF(Q22=0,0,((V22/Q22)-1)*100)</f>
        <v>179.03762328959382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30</v>
      </c>
      <c r="C23" s="120">
        <v>1222</v>
      </c>
      <c r="D23" s="522">
        <v>1223</v>
      </c>
      <c r="E23" s="156">
        <f t="shared" ref="E23" si="29">SUM(C23:D23)</f>
        <v>2445</v>
      </c>
      <c r="F23" s="120">
        <v>2735</v>
      </c>
      <c r="G23" s="522">
        <v>2735</v>
      </c>
      <c r="H23" s="156">
        <f t="shared" ref="H23" si="30">SUM(F23:G23)</f>
        <v>5470</v>
      </c>
      <c r="I23" s="137">
        <f>IF(E23=0,0,((H23/E23)-1)*100)</f>
        <v>123.72188139059305</v>
      </c>
      <c r="J23" s="3"/>
      <c r="L23" s="13" t="s">
        <v>30</v>
      </c>
      <c r="M23" s="37">
        <v>168662</v>
      </c>
      <c r="N23" s="466">
        <v>166343</v>
      </c>
      <c r="O23" s="470">
        <f>+M23+N23</f>
        <v>335005</v>
      </c>
      <c r="P23" s="479">
        <v>0</v>
      </c>
      <c r="Q23" s="169">
        <f>O23+P23</f>
        <v>335005</v>
      </c>
      <c r="R23" s="37">
        <v>382250</v>
      </c>
      <c r="S23" s="466">
        <v>370117</v>
      </c>
      <c r="T23" s="470">
        <f>+R23+S23</f>
        <v>752367</v>
      </c>
      <c r="U23" s="479"/>
      <c r="V23" s="169">
        <f>T23+U23</f>
        <v>752367</v>
      </c>
      <c r="W23" s="40">
        <f>IF(Q23=0,0,((V23/Q23)-1)*100)</f>
        <v>124.58381218190775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519" t="s">
        <v>31</v>
      </c>
      <c r="C24" s="127">
        <f>+C21+C22+C23</f>
        <v>3075</v>
      </c>
      <c r="D24" s="128">
        <f t="shared" ref="D24:H24" si="31">+D21+D22+D23</f>
        <v>3079</v>
      </c>
      <c r="E24" s="153">
        <f t="shared" si="31"/>
        <v>6154</v>
      </c>
      <c r="F24" s="127">
        <f t="shared" si="31"/>
        <v>8736</v>
      </c>
      <c r="G24" s="128">
        <f t="shared" si="31"/>
        <v>8733</v>
      </c>
      <c r="H24" s="153">
        <f t="shared" si="31"/>
        <v>17469</v>
      </c>
      <c r="I24" s="130">
        <f>IF(E24=0,0,((H24/E24)-1)*100)</f>
        <v>183.86415339616508</v>
      </c>
      <c r="J24" s="9"/>
      <c r="K24" s="10"/>
      <c r="L24" s="47" t="s">
        <v>31</v>
      </c>
      <c r="M24" s="49">
        <f>+M21+M22+M23</f>
        <v>452284</v>
      </c>
      <c r="N24" s="468">
        <f t="shared" ref="N24:V24" si="32">+N21+N22+N23</f>
        <v>437386</v>
      </c>
      <c r="O24" s="472">
        <f t="shared" si="32"/>
        <v>889670</v>
      </c>
      <c r="P24" s="481">
        <f t="shared" si="32"/>
        <v>183</v>
      </c>
      <c r="Q24" s="171">
        <f t="shared" si="32"/>
        <v>889853</v>
      </c>
      <c r="R24" s="49">
        <f t="shared" si="32"/>
        <v>1281046</v>
      </c>
      <c r="S24" s="468">
        <f t="shared" si="32"/>
        <v>1257402</v>
      </c>
      <c r="T24" s="472">
        <f t="shared" si="32"/>
        <v>2538448</v>
      </c>
      <c r="U24" s="481">
        <f t="shared" si="32"/>
        <v>177</v>
      </c>
      <c r="V24" s="171">
        <f t="shared" si="32"/>
        <v>2538625</v>
      </c>
      <c r="W24" s="50">
        <f>IF(Q24=0,0,((V24/Q24)-1)*100)</f>
        <v>185.28588429774356</v>
      </c>
    </row>
    <row r="25" spans="1:23" ht="15.75" customHeight="1" thickTop="1" thickBot="1" x14ac:dyDescent="0.25">
      <c r="A25" s="9"/>
      <c r="B25" s="520" t="s">
        <v>32</v>
      </c>
      <c r="C25" s="127">
        <f>+C16+C20+C24</f>
        <v>4132</v>
      </c>
      <c r="D25" s="128">
        <f t="shared" ref="D25:H25" si="33">+D16+D20+D24</f>
        <v>4137</v>
      </c>
      <c r="E25" s="153">
        <f t="shared" si="33"/>
        <v>8269</v>
      </c>
      <c r="F25" s="127">
        <f t="shared" si="33"/>
        <v>24233</v>
      </c>
      <c r="G25" s="128">
        <f t="shared" si="33"/>
        <v>24245</v>
      </c>
      <c r="H25" s="153">
        <f t="shared" si="33"/>
        <v>48478</v>
      </c>
      <c r="I25" s="130">
        <f t="shared" ref="I25:I26" si="34">IF(E25=0,0,((H25/E25)-1)*100)</f>
        <v>486.26194219373565</v>
      </c>
      <c r="J25" s="9"/>
      <c r="K25" s="10"/>
      <c r="L25" s="528" t="s">
        <v>32</v>
      </c>
      <c r="M25" s="506">
        <f>+M16+M20+M24</f>
        <v>581854</v>
      </c>
      <c r="N25" s="507">
        <f t="shared" ref="N25:V25" si="35">+N16+N20+N24</f>
        <v>565214</v>
      </c>
      <c r="O25" s="508">
        <f t="shared" si="35"/>
        <v>1147068</v>
      </c>
      <c r="P25" s="509">
        <f t="shared" si="35"/>
        <v>183</v>
      </c>
      <c r="Q25" s="510">
        <f t="shared" si="35"/>
        <v>1147251</v>
      </c>
      <c r="R25" s="506">
        <f t="shared" si="35"/>
        <v>3556046</v>
      </c>
      <c r="S25" s="507">
        <f t="shared" si="35"/>
        <v>3477198</v>
      </c>
      <c r="T25" s="508">
        <f t="shared" si="35"/>
        <v>7033244</v>
      </c>
      <c r="U25" s="509">
        <f t="shared" si="35"/>
        <v>825</v>
      </c>
      <c r="V25" s="510">
        <f t="shared" si="35"/>
        <v>7034069</v>
      </c>
      <c r="W25" s="50">
        <f t="shared" ref="W25:W26" si="36">IF(Q25=0,0,((V25/Q25)-1)*100)</f>
        <v>513.12380638587365</v>
      </c>
    </row>
    <row r="26" spans="1:23" ht="14.25" thickTop="1" thickBot="1" x14ac:dyDescent="0.25">
      <c r="A26" s="3" t="str">
        <f t="shared" ref="A26" si="37">IF(ISERROR(F26/G26)," ",IF(F26/G26&gt;0.5,IF(F26/G26&lt;1.5," ","NOT OK"),"NOT OK"))</f>
        <v xml:space="preserve"> </v>
      </c>
      <c r="B26" s="521" t="s">
        <v>33</v>
      </c>
      <c r="C26" s="127">
        <f>+C12+C16+C20+C24</f>
        <v>4157</v>
      </c>
      <c r="D26" s="128">
        <f t="shared" ref="D26:H26" si="38">+D12+D16+D20+D24</f>
        <v>4169</v>
      </c>
      <c r="E26" s="524">
        <f t="shared" si="38"/>
        <v>8326</v>
      </c>
      <c r="F26" s="127">
        <f t="shared" si="38"/>
        <v>29157</v>
      </c>
      <c r="G26" s="128">
        <f t="shared" si="38"/>
        <v>29170</v>
      </c>
      <c r="H26" s="524">
        <f t="shared" si="38"/>
        <v>58327</v>
      </c>
      <c r="I26" s="130">
        <f t="shared" si="34"/>
        <v>600.54047561854441</v>
      </c>
      <c r="J26" s="3"/>
      <c r="L26" s="465" t="s">
        <v>33</v>
      </c>
      <c r="M26" s="43">
        <f>+M12+M16+M20+M24</f>
        <v>584176</v>
      </c>
      <c r="N26" s="467">
        <f t="shared" ref="N26:V26" si="39">+N12+N16+N20+N24</f>
        <v>566645</v>
      </c>
      <c r="O26" s="471">
        <f t="shared" si="39"/>
        <v>1150821</v>
      </c>
      <c r="P26" s="480">
        <f t="shared" si="39"/>
        <v>183</v>
      </c>
      <c r="Q26" s="300">
        <f t="shared" si="39"/>
        <v>1151004</v>
      </c>
      <c r="R26" s="43">
        <f t="shared" si="39"/>
        <v>4287322</v>
      </c>
      <c r="S26" s="467">
        <f t="shared" si="39"/>
        <v>4168331</v>
      </c>
      <c r="T26" s="471">
        <f t="shared" si="39"/>
        <v>8455653</v>
      </c>
      <c r="U26" s="480">
        <f t="shared" si="39"/>
        <v>1208</v>
      </c>
      <c r="V26" s="300">
        <f t="shared" si="39"/>
        <v>8456861</v>
      </c>
      <c r="W26" s="46">
        <f t="shared" si="36"/>
        <v>634.73775938224367</v>
      </c>
    </row>
    <row r="27" spans="1:23" ht="14.25" thickTop="1" thickBot="1" x14ac:dyDescent="0.25">
      <c r="B27" s="138" t="s">
        <v>34</v>
      </c>
      <c r="C27" s="102"/>
      <c r="D27" s="102"/>
      <c r="E27" s="102"/>
      <c r="F27" s="102"/>
      <c r="G27" s="102"/>
      <c r="H27" s="102"/>
      <c r="I27" s="102"/>
      <c r="J27" s="102"/>
      <c r="L27" s="53" t="s">
        <v>34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1:23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616" t="s">
        <v>4</v>
      </c>
      <c r="D31" s="617"/>
      <c r="E31" s="618"/>
      <c r="F31" s="616" t="s">
        <v>5</v>
      </c>
      <c r="G31" s="617"/>
      <c r="H31" s="618"/>
      <c r="I31" s="105" t="s">
        <v>6</v>
      </c>
      <c r="J31" s="3"/>
      <c r="L31" s="11"/>
      <c r="M31" s="619" t="s">
        <v>4</v>
      </c>
      <c r="N31" s="620"/>
      <c r="O31" s="620"/>
      <c r="P31" s="620"/>
      <c r="Q31" s="621"/>
      <c r="R31" s="619" t="s">
        <v>5</v>
      </c>
      <c r="S31" s="620"/>
      <c r="T31" s="620"/>
      <c r="U31" s="620"/>
      <c r="V31" s="621"/>
      <c r="W31" s="12" t="s">
        <v>6</v>
      </c>
    </row>
    <row r="32" spans="1:23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16</v>
      </c>
      <c r="C35" s="120">
        <v>1634</v>
      </c>
      <c r="D35" s="122">
        <v>1633</v>
      </c>
      <c r="E35" s="158">
        <f t="shared" ref="E35:E39" si="40">SUM(C35:D35)</f>
        <v>3267</v>
      </c>
      <c r="F35" s="120">
        <v>4806</v>
      </c>
      <c r="G35" s="122">
        <v>4810</v>
      </c>
      <c r="H35" s="158">
        <f t="shared" ref="H35:H39" si="41">SUM(F35:G35)</f>
        <v>9616</v>
      </c>
      <c r="I35" s="123">
        <f t="shared" ref="I35:I37" si="42">IF(E35=0,0,((H35/E35)-1)*100)</f>
        <v>194.33731251913068</v>
      </c>
      <c r="J35" s="3"/>
      <c r="K35" s="6"/>
      <c r="L35" s="13" t="s">
        <v>16</v>
      </c>
      <c r="M35" s="39">
        <v>187961</v>
      </c>
      <c r="N35" s="37">
        <v>183170</v>
      </c>
      <c r="O35" s="169">
        <f>SUM(M35:N35)</f>
        <v>371131</v>
      </c>
      <c r="P35" s="555">
        <v>170</v>
      </c>
      <c r="Q35" s="169">
        <f>O35+P35</f>
        <v>371301</v>
      </c>
      <c r="R35" s="39">
        <v>747676</v>
      </c>
      <c r="S35" s="37">
        <v>747363</v>
      </c>
      <c r="T35" s="169">
        <f>SUM(R35:S35)</f>
        <v>1495039</v>
      </c>
      <c r="U35" s="567">
        <v>171</v>
      </c>
      <c r="V35" s="169">
        <f>T35+U35</f>
        <v>1495210</v>
      </c>
      <c r="W35" s="40">
        <f t="shared" ref="W35:W37" si="43">IF(Q35=0,0,((V35/Q35)-1)*100)</f>
        <v>302.69484865378769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17</v>
      </c>
      <c r="C36" s="120">
        <v>2269</v>
      </c>
      <c r="D36" s="122">
        <v>2269</v>
      </c>
      <c r="E36" s="158">
        <f t="shared" si="40"/>
        <v>4538</v>
      </c>
      <c r="F36" s="120">
        <v>4698</v>
      </c>
      <c r="G36" s="122">
        <v>4696</v>
      </c>
      <c r="H36" s="158">
        <f t="shared" ref="H36:H37" si="44">SUM(F36:G36)</f>
        <v>9394</v>
      </c>
      <c r="I36" s="123">
        <f t="shared" si="42"/>
        <v>107.00749228735127</v>
      </c>
      <c r="J36" s="3"/>
      <c r="K36" s="6"/>
      <c r="L36" s="13" t="s">
        <v>17</v>
      </c>
      <c r="M36" s="39">
        <v>234095</v>
      </c>
      <c r="N36" s="37">
        <v>231900</v>
      </c>
      <c r="O36" s="169">
        <f>SUM(M36:N36)</f>
        <v>465995</v>
      </c>
      <c r="P36" s="555">
        <v>211</v>
      </c>
      <c r="Q36" s="169">
        <f>O36+P36</f>
        <v>466206</v>
      </c>
      <c r="R36" s="39">
        <v>702611</v>
      </c>
      <c r="S36" s="37">
        <v>713094</v>
      </c>
      <c r="T36" s="169">
        <f>SUM(R36:S36)</f>
        <v>1415705</v>
      </c>
      <c r="U36" s="567">
        <v>367</v>
      </c>
      <c r="V36" s="169">
        <f>T36+U36</f>
        <v>1416072</v>
      </c>
      <c r="W36" s="40">
        <f t="shared" si="43"/>
        <v>203.74383856063628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18</v>
      </c>
      <c r="C37" s="124">
        <v>3427</v>
      </c>
      <c r="D37" s="125">
        <v>3428</v>
      </c>
      <c r="E37" s="158">
        <f t="shared" si="40"/>
        <v>6855</v>
      </c>
      <c r="F37" s="124">
        <v>5097</v>
      </c>
      <c r="G37" s="125">
        <v>5098</v>
      </c>
      <c r="H37" s="158">
        <f t="shared" si="44"/>
        <v>10195</v>
      </c>
      <c r="I37" s="123">
        <f t="shared" si="42"/>
        <v>48.723559445660094</v>
      </c>
      <c r="J37" s="3"/>
      <c r="K37" s="6"/>
      <c r="L37" s="22" t="s">
        <v>18</v>
      </c>
      <c r="M37" s="39">
        <v>440481</v>
      </c>
      <c r="N37" s="37">
        <v>486106</v>
      </c>
      <c r="O37" s="169">
        <f t="shared" ref="O37" si="45">SUM(M37:N37)</f>
        <v>926587</v>
      </c>
      <c r="P37" s="555">
        <v>0</v>
      </c>
      <c r="Q37" s="169">
        <f t="shared" ref="Q37" si="46">O37+P37</f>
        <v>926587</v>
      </c>
      <c r="R37" s="39">
        <v>739336</v>
      </c>
      <c r="S37" s="37">
        <v>805106</v>
      </c>
      <c r="T37" s="169">
        <f t="shared" ref="T37" si="47">SUM(R37:S37)</f>
        <v>1544442</v>
      </c>
      <c r="U37" s="567">
        <v>448</v>
      </c>
      <c r="V37" s="169">
        <f t="shared" ref="V37" si="48">T37+U37</f>
        <v>1544890</v>
      </c>
      <c r="W37" s="40">
        <f t="shared" si="43"/>
        <v>66.729082104540652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19</v>
      </c>
      <c r="C38" s="127">
        <f t="shared" ref="C38:D38" si="49">+C35+C36+C37</f>
        <v>7330</v>
      </c>
      <c r="D38" s="129">
        <f t="shared" si="49"/>
        <v>7330</v>
      </c>
      <c r="E38" s="162">
        <f t="shared" si="40"/>
        <v>14660</v>
      </c>
      <c r="F38" s="127">
        <f t="shared" ref="F38:G38" si="50">+F35+F36+F37</f>
        <v>14601</v>
      </c>
      <c r="G38" s="129">
        <f t="shared" si="50"/>
        <v>14604</v>
      </c>
      <c r="H38" s="162">
        <f t="shared" si="41"/>
        <v>29205</v>
      </c>
      <c r="I38" s="130">
        <f>IF(E38=0,0,((H38/E38)-1)*100)</f>
        <v>99.215552523874479</v>
      </c>
      <c r="J38" s="3"/>
      <c r="L38" s="41" t="s">
        <v>19</v>
      </c>
      <c r="M38" s="45">
        <f t="shared" ref="M38:N38" si="51">+M35+M36+M37</f>
        <v>862537</v>
      </c>
      <c r="N38" s="43">
        <f t="shared" si="51"/>
        <v>901176</v>
      </c>
      <c r="O38" s="170">
        <f>+O35+O36+O37</f>
        <v>1763713</v>
      </c>
      <c r="P38" s="43">
        <f t="shared" ref="P38:Q38" si="52">+P35+P36+P37</f>
        <v>381</v>
      </c>
      <c r="Q38" s="170">
        <f t="shared" si="52"/>
        <v>1764094</v>
      </c>
      <c r="R38" s="45">
        <f t="shared" ref="R38:V38" si="53">+R35+R36+R37</f>
        <v>2189623</v>
      </c>
      <c r="S38" s="43">
        <f t="shared" si="53"/>
        <v>2265563</v>
      </c>
      <c r="T38" s="170">
        <f>+T35+T36+T37</f>
        <v>4455186</v>
      </c>
      <c r="U38" s="43">
        <f t="shared" si="53"/>
        <v>986</v>
      </c>
      <c r="V38" s="170">
        <f t="shared" si="53"/>
        <v>4456172</v>
      </c>
      <c r="W38" s="46">
        <f>IF(Q38=0,0,((V38/Q38)-1)*100)</f>
        <v>152.60399956011415</v>
      </c>
    </row>
    <row r="39" spans="1:23" ht="13.5" thickTop="1" x14ac:dyDescent="0.2">
      <c r="A39" s="3" t="str">
        <f t="shared" si="11"/>
        <v xml:space="preserve"> </v>
      </c>
      <c r="B39" s="106" t="s">
        <v>20</v>
      </c>
      <c r="C39" s="120">
        <v>3449</v>
      </c>
      <c r="D39" s="122">
        <v>3448</v>
      </c>
      <c r="E39" s="158">
        <f t="shared" si="40"/>
        <v>6897</v>
      </c>
      <c r="F39" s="120">
        <v>5023</v>
      </c>
      <c r="G39" s="122">
        <v>5021</v>
      </c>
      <c r="H39" s="158">
        <f t="shared" si="41"/>
        <v>10044</v>
      </c>
      <c r="I39" s="123">
        <f t="shared" ref="I39" si="54">IF(E39=0,0,((H39/E39)-1)*100)</f>
        <v>45.628534145280561</v>
      </c>
      <c r="L39" s="13" t="s">
        <v>20</v>
      </c>
      <c r="M39" s="39">
        <v>441275</v>
      </c>
      <c r="N39" s="37">
        <v>376035</v>
      </c>
      <c r="O39" s="169">
        <f t="shared" ref="O39" si="55">+M39+N39</f>
        <v>817310</v>
      </c>
      <c r="P39" s="555">
        <v>0</v>
      </c>
      <c r="Q39" s="169">
        <f>O39+P39</f>
        <v>817310</v>
      </c>
      <c r="R39" s="39">
        <v>811223</v>
      </c>
      <c r="S39" s="37">
        <v>755293</v>
      </c>
      <c r="T39" s="169">
        <f t="shared" ref="T39" si="56">+R39+S39</f>
        <v>1566516</v>
      </c>
      <c r="U39" s="555">
        <v>1212</v>
      </c>
      <c r="V39" s="169">
        <f>T39+U39</f>
        <v>1567728</v>
      </c>
      <c r="W39" s="40">
        <f t="shared" ref="W39" si="57">IF(Q39=0,0,((V39/Q39)-1)*100)</f>
        <v>91.815590167745412</v>
      </c>
    </row>
    <row r="40" spans="1:23" ht="14.25" customHeight="1" x14ac:dyDescent="0.2">
      <c r="A40" s="3" t="str">
        <f t="shared" ref="A40:A44" si="58">IF(ISERROR(F40/G40)," ",IF(F40/G40&gt;0.5,IF(F40/G40&lt;1.5," ","NOT OK"),"NOT OK"))</f>
        <v xml:space="preserve"> </v>
      </c>
      <c r="B40" s="106" t="s">
        <v>21</v>
      </c>
      <c r="C40" s="120">
        <v>2722</v>
      </c>
      <c r="D40" s="122">
        <v>2723</v>
      </c>
      <c r="E40" s="158">
        <f>SUM(C40:D40)</f>
        <v>5445</v>
      </c>
      <c r="F40" s="120">
        <v>4497</v>
      </c>
      <c r="G40" s="122">
        <v>4498</v>
      </c>
      <c r="H40" s="158">
        <f>SUM(F40:G40)</f>
        <v>8995</v>
      </c>
      <c r="I40" s="123">
        <f>IF(E40=0,0,((H40/E40)-1)*100)</f>
        <v>65.197428833792472</v>
      </c>
      <c r="J40" s="3"/>
      <c r="L40" s="13" t="s">
        <v>21</v>
      </c>
      <c r="M40" s="39">
        <v>352317</v>
      </c>
      <c r="N40" s="37">
        <v>343250</v>
      </c>
      <c r="O40" s="169">
        <f>+M40+N40</f>
        <v>695567</v>
      </c>
      <c r="P40" s="555">
        <v>251</v>
      </c>
      <c r="Q40" s="169">
        <f>O40+P40</f>
        <v>695818</v>
      </c>
      <c r="R40" s="39">
        <v>713686</v>
      </c>
      <c r="S40" s="37">
        <v>700548</v>
      </c>
      <c r="T40" s="169">
        <f>+R40+S40</f>
        <v>1414234</v>
      </c>
      <c r="U40" s="555">
        <v>460</v>
      </c>
      <c r="V40" s="169">
        <f>T40+U40</f>
        <v>1414694</v>
      </c>
      <c r="W40" s="40">
        <f t="shared" ref="W40:W43" si="59">IF(Q40=0,0,((V40/Q40)-1)*100)</f>
        <v>103.31379757350341</v>
      </c>
    </row>
    <row r="41" spans="1:23" ht="13.5" thickBot="1" x14ac:dyDescent="0.25">
      <c r="A41" s="3" t="str">
        <f t="shared" si="58"/>
        <v xml:space="preserve"> </v>
      </c>
      <c r="B41" s="106" t="s">
        <v>22</v>
      </c>
      <c r="C41" s="120">
        <v>3263</v>
      </c>
      <c r="D41" s="122">
        <v>3263</v>
      </c>
      <c r="E41" s="158">
        <f t="shared" ref="E41" si="60">SUM(C41:D41)</f>
        <v>6526</v>
      </c>
      <c r="F41" s="120">
        <v>4928</v>
      </c>
      <c r="G41" s="122">
        <v>4933</v>
      </c>
      <c r="H41" s="158">
        <f t="shared" ref="H41" si="61">SUM(F41:G41)</f>
        <v>9861</v>
      </c>
      <c r="I41" s="123">
        <f>IF(E41=0,0,((H41/E41)-1)*100)</f>
        <v>51.103279190928589</v>
      </c>
      <c r="J41" s="3"/>
      <c r="L41" s="13" t="s">
        <v>22</v>
      </c>
      <c r="M41" s="39">
        <v>428677</v>
      </c>
      <c r="N41" s="37">
        <v>420318</v>
      </c>
      <c r="O41" s="169">
        <f>+M41+N41</f>
        <v>848995</v>
      </c>
      <c r="P41" s="556">
        <v>133</v>
      </c>
      <c r="Q41" s="267">
        <f>O41+P41</f>
        <v>849128</v>
      </c>
      <c r="R41" s="39">
        <v>803794</v>
      </c>
      <c r="S41" s="37">
        <v>778553</v>
      </c>
      <c r="T41" s="169">
        <f>+R41+S41</f>
        <v>1582347</v>
      </c>
      <c r="U41" s="556">
        <v>0</v>
      </c>
      <c r="V41" s="267">
        <f>T41+U41</f>
        <v>1582347</v>
      </c>
      <c r="W41" s="40">
        <f t="shared" si="59"/>
        <v>86.349643398875074</v>
      </c>
    </row>
    <row r="42" spans="1:23" ht="14.25" thickTop="1" thickBot="1" x14ac:dyDescent="0.25">
      <c r="A42" s="3" t="str">
        <f t="shared" si="58"/>
        <v xml:space="preserve"> </v>
      </c>
      <c r="B42" s="126" t="s">
        <v>23</v>
      </c>
      <c r="C42" s="127">
        <f t="shared" ref="C42:H42" si="62">+C39+C40+C41</f>
        <v>9434</v>
      </c>
      <c r="D42" s="129">
        <f t="shared" si="62"/>
        <v>9434</v>
      </c>
      <c r="E42" s="162">
        <f t="shared" si="62"/>
        <v>18868</v>
      </c>
      <c r="F42" s="127">
        <f t="shared" si="62"/>
        <v>14448</v>
      </c>
      <c r="G42" s="129">
        <f t="shared" si="62"/>
        <v>14452</v>
      </c>
      <c r="H42" s="162">
        <f t="shared" si="62"/>
        <v>28900</v>
      </c>
      <c r="I42" s="130">
        <f>IF(E42=0,0,((H42/E42)-1)*100)</f>
        <v>53.16938732245071</v>
      </c>
      <c r="J42" s="3"/>
      <c r="L42" s="41" t="s">
        <v>23</v>
      </c>
      <c r="M42" s="43">
        <f t="shared" ref="M42:V42" si="63">+M39+M40+M41</f>
        <v>1222269</v>
      </c>
      <c r="N42" s="467">
        <f t="shared" si="63"/>
        <v>1139603</v>
      </c>
      <c r="O42" s="476">
        <f t="shared" si="63"/>
        <v>2361872</v>
      </c>
      <c r="P42" s="480">
        <f t="shared" si="63"/>
        <v>384</v>
      </c>
      <c r="Q42" s="170">
        <f t="shared" si="63"/>
        <v>2362256</v>
      </c>
      <c r="R42" s="43">
        <f t="shared" si="63"/>
        <v>2328703</v>
      </c>
      <c r="S42" s="467">
        <f t="shared" si="63"/>
        <v>2234394</v>
      </c>
      <c r="T42" s="476">
        <f t="shared" si="63"/>
        <v>4563097</v>
      </c>
      <c r="U42" s="480">
        <f t="shared" si="63"/>
        <v>1672</v>
      </c>
      <c r="V42" s="170">
        <f t="shared" si="63"/>
        <v>4564769</v>
      </c>
      <c r="W42" s="46">
        <f t="shared" si="59"/>
        <v>93.237693120474674</v>
      </c>
    </row>
    <row r="43" spans="1:23" ht="13.5" thickTop="1" x14ac:dyDescent="0.2">
      <c r="A43" s="3" t="str">
        <f t="shared" si="58"/>
        <v xml:space="preserve"> </v>
      </c>
      <c r="B43" s="106" t="s">
        <v>24</v>
      </c>
      <c r="C43" s="120">
        <v>3929</v>
      </c>
      <c r="D43" s="122">
        <v>3927</v>
      </c>
      <c r="E43" s="158">
        <f t="shared" ref="E43" si="64">SUM(C43:D43)</f>
        <v>7856</v>
      </c>
      <c r="F43" s="120">
        <v>4549</v>
      </c>
      <c r="G43" s="122">
        <v>4549</v>
      </c>
      <c r="H43" s="158">
        <f t="shared" ref="H43" si="65">SUM(F43:G43)</f>
        <v>9098</v>
      </c>
      <c r="I43" s="123">
        <f t="shared" ref="I43" si="66">IF(E43=0,0,((H43/E43)-1)*100)</f>
        <v>15.809572301425657</v>
      </c>
      <c r="J43" s="7"/>
      <c r="L43" s="13" t="s">
        <v>24</v>
      </c>
      <c r="M43" s="39">
        <v>516574</v>
      </c>
      <c r="N43" s="37">
        <v>520920</v>
      </c>
      <c r="O43" s="169">
        <f>+M43+N43</f>
        <v>1037494</v>
      </c>
      <c r="P43" s="140">
        <v>296</v>
      </c>
      <c r="Q43" s="269">
        <f>O43+P43</f>
        <v>1037790</v>
      </c>
      <c r="R43" s="39">
        <v>735862</v>
      </c>
      <c r="S43" s="37">
        <v>735745</v>
      </c>
      <c r="T43" s="169">
        <f>+R43+S43</f>
        <v>1471607</v>
      </c>
      <c r="U43" s="140">
        <v>93</v>
      </c>
      <c r="V43" s="269">
        <f>T43+U43</f>
        <v>1471700</v>
      </c>
      <c r="W43" s="40">
        <f t="shared" si="59"/>
        <v>41.810963682440573</v>
      </c>
    </row>
    <row r="44" spans="1:23" x14ac:dyDescent="0.2">
      <c r="A44" s="3" t="str">
        <f t="shared" si="58"/>
        <v xml:space="preserve"> </v>
      </c>
      <c r="B44" s="106" t="s">
        <v>25</v>
      </c>
      <c r="C44" s="120">
        <v>3855</v>
      </c>
      <c r="D44" s="122">
        <v>3855</v>
      </c>
      <c r="E44" s="158">
        <f>SUM(C44:D44)</f>
        <v>7710</v>
      </c>
      <c r="F44" s="120">
        <v>4251</v>
      </c>
      <c r="G44" s="122">
        <v>4252</v>
      </c>
      <c r="H44" s="158">
        <f>SUM(F44:G44)</f>
        <v>8503</v>
      </c>
      <c r="I44" s="123">
        <f>IF(E44=0,0,((H44/E44)-1)*100)</f>
        <v>10.285343709468231</v>
      </c>
      <c r="J44" s="3"/>
      <c r="L44" s="13" t="s">
        <v>25</v>
      </c>
      <c r="M44" s="39">
        <v>571108</v>
      </c>
      <c r="N44" s="37">
        <v>549013</v>
      </c>
      <c r="O44" s="169">
        <f>+M44+N44</f>
        <v>1120121</v>
      </c>
      <c r="P44" s="140">
        <v>156</v>
      </c>
      <c r="Q44" s="169">
        <f>O44+P44</f>
        <v>1120277</v>
      </c>
      <c r="R44" s="39">
        <v>687984</v>
      </c>
      <c r="S44" s="37">
        <v>680596</v>
      </c>
      <c r="T44" s="169">
        <f>+R44+S44</f>
        <v>1368580</v>
      </c>
      <c r="U44" s="140">
        <v>513</v>
      </c>
      <c r="V44" s="169">
        <f>T44+U44</f>
        <v>1369093</v>
      </c>
      <c r="W44" s="40">
        <f>IF(Q44=0,0,((V44/Q44)-1)*100)</f>
        <v>22.210221222072747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26</v>
      </c>
      <c r="C45" s="120">
        <v>3658</v>
      </c>
      <c r="D45" s="122">
        <v>3659</v>
      </c>
      <c r="E45" s="158">
        <f>SUM(C45:D45)</f>
        <v>7317</v>
      </c>
      <c r="F45" s="120">
        <v>4088</v>
      </c>
      <c r="G45" s="122">
        <v>4091</v>
      </c>
      <c r="H45" s="158">
        <f>SUM(F45:G45)</f>
        <v>8179</v>
      </c>
      <c r="I45" s="123">
        <f>IF(E45=0,0,((H45/E45)-1)*100)</f>
        <v>11.780784474511407</v>
      </c>
      <c r="J45" s="3"/>
      <c r="L45" s="13" t="s">
        <v>26</v>
      </c>
      <c r="M45" s="37">
        <v>520761</v>
      </c>
      <c r="N45" s="466">
        <v>510390</v>
      </c>
      <c r="O45" s="172">
        <f>+M45+N45</f>
        <v>1031151</v>
      </c>
      <c r="P45" s="140">
        <v>169</v>
      </c>
      <c r="Q45" s="169">
        <f>O45+P45</f>
        <v>1031320</v>
      </c>
      <c r="R45" s="37">
        <v>648239</v>
      </c>
      <c r="S45" s="466">
        <v>647952</v>
      </c>
      <c r="T45" s="172">
        <f>+R45+S45</f>
        <v>1296191</v>
      </c>
      <c r="U45" s="140">
        <v>0</v>
      </c>
      <c r="V45" s="169">
        <f>T45+U45</f>
        <v>1296191</v>
      </c>
      <c r="W45" s="40">
        <f>IF(Q45=0,0,((V45/Q45)-1)*100)</f>
        <v>25.682717294341238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27</v>
      </c>
      <c r="C46" s="127">
        <f>+C43+C44+C45</f>
        <v>11442</v>
      </c>
      <c r="D46" s="135">
        <f t="shared" ref="D46" si="67">+D43+D44+D45</f>
        <v>11441</v>
      </c>
      <c r="E46" s="160">
        <f t="shared" ref="E46" si="68">+E43+E44+E45</f>
        <v>22883</v>
      </c>
      <c r="F46" s="127">
        <f t="shared" ref="F46" si="69">+F43+F44+F45</f>
        <v>12888</v>
      </c>
      <c r="G46" s="135">
        <f t="shared" ref="G46" si="70">+G43+G44+G45</f>
        <v>12892</v>
      </c>
      <c r="H46" s="160">
        <f t="shared" ref="H46" si="71">+H43+H44+H45</f>
        <v>25780</v>
      </c>
      <c r="I46" s="130">
        <f>IF(E46=0,0,((H46/E46)-1)*100)</f>
        <v>12.660053314687758</v>
      </c>
      <c r="J46" s="9"/>
      <c r="K46" s="10"/>
      <c r="L46" s="47" t="s">
        <v>27</v>
      </c>
      <c r="M46" s="49">
        <f>+M43+M44+M45</f>
        <v>1608443</v>
      </c>
      <c r="N46" s="468">
        <f t="shared" ref="N46" si="72">+N43+N44+N45</f>
        <v>1580323</v>
      </c>
      <c r="O46" s="472">
        <f t="shared" ref="O46" si="73">+O43+O44+O45</f>
        <v>3188766</v>
      </c>
      <c r="P46" s="481">
        <f t="shared" ref="P46" si="74">+P43+P44+P45</f>
        <v>621</v>
      </c>
      <c r="Q46" s="171">
        <f t="shared" ref="Q46" si="75">+Q43+Q44+Q45</f>
        <v>3189387</v>
      </c>
      <c r="R46" s="49">
        <f t="shared" ref="R46" si="76">+R43+R44+R45</f>
        <v>2072085</v>
      </c>
      <c r="S46" s="468">
        <f t="shared" ref="S46" si="77">+S43+S44+S45</f>
        <v>2064293</v>
      </c>
      <c r="T46" s="472">
        <f t="shared" ref="T46" si="78">+T43+T44+T45</f>
        <v>4136378</v>
      </c>
      <c r="U46" s="481">
        <f t="shared" ref="U46" si="79">+U43+U44+U45</f>
        <v>606</v>
      </c>
      <c r="V46" s="171">
        <f t="shared" ref="V46" si="80">+V43+V44+V45</f>
        <v>4136984</v>
      </c>
      <c r="W46" s="50">
        <f>IF(Q46=0,0,((V46/Q46)-1)*100)</f>
        <v>29.710944454216449</v>
      </c>
    </row>
    <row r="47" spans="1:23" ht="13.5" thickTop="1" x14ac:dyDescent="0.2">
      <c r="A47" s="3" t="str">
        <f t="shared" ref="A47" si="81">IF(ISERROR(F47/G47)," ",IF(F47/G47&gt;0.5,IF(F47/G47&lt;1.5," ","NOT OK"),"NOT OK"))</f>
        <v xml:space="preserve"> </v>
      </c>
      <c r="B47" s="106" t="s">
        <v>28</v>
      </c>
      <c r="C47" s="120">
        <v>3814</v>
      </c>
      <c r="D47" s="122">
        <v>3821</v>
      </c>
      <c r="E47" s="161">
        <f>SUM(C47:D47)</f>
        <v>7635</v>
      </c>
      <c r="F47" s="120">
        <v>4138</v>
      </c>
      <c r="G47" s="122">
        <v>4139</v>
      </c>
      <c r="H47" s="161">
        <f>SUM(F47:G47)</f>
        <v>8277</v>
      </c>
      <c r="I47" s="123">
        <f t="shared" ref="I47" si="82">IF(E47=0,0,((H47/E47)-1)*100)</f>
        <v>8.4086444007858585</v>
      </c>
      <c r="J47" s="3"/>
      <c r="L47" s="13" t="s">
        <v>28</v>
      </c>
      <c r="M47" s="37">
        <v>588349</v>
      </c>
      <c r="N47" s="466">
        <v>589671</v>
      </c>
      <c r="O47" s="172">
        <f>SUM(M47:N47)</f>
        <v>1178020</v>
      </c>
      <c r="P47" s="140">
        <v>160</v>
      </c>
      <c r="Q47" s="169">
        <f>O47+P47</f>
        <v>1178180</v>
      </c>
      <c r="R47" s="37">
        <v>664869</v>
      </c>
      <c r="S47" s="466">
        <v>671783</v>
      </c>
      <c r="T47" s="172">
        <f>SUM(R47:S47)</f>
        <v>1336652</v>
      </c>
      <c r="U47" s="140">
        <v>0</v>
      </c>
      <c r="V47" s="169">
        <f>T47+U47</f>
        <v>1336652</v>
      </c>
      <c r="W47" s="40">
        <f t="shared" ref="W47" si="83">IF(Q47=0,0,((V47/Q47)-1)*100)</f>
        <v>13.450576312617768</v>
      </c>
    </row>
    <row r="48" spans="1:23" x14ac:dyDescent="0.2">
      <c r="A48" s="3" t="str">
        <f>IF(ISERROR(F48/G48)," ",IF(F48/G48&gt;0.5,IF(F48/G48&lt;1.5," ","NOT OK"),"NOT OK"))</f>
        <v xml:space="preserve"> </v>
      </c>
      <c r="B48" s="106" t="s">
        <v>29</v>
      </c>
      <c r="C48" s="120">
        <v>3907</v>
      </c>
      <c r="D48" s="122">
        <v>3903</v>
      </c>
      <c r="E48" s="152">
        <f>SUM(C48:D48)</f>
        <v>7810</v>
      </c>
      <c r="F48" s="120">
        <v>4261</v>
      </c>
      <c r="G48" s="122">
        <v>4259</v>
      </c>
      <c r="H48" s="152">
        <f>SUM(F48:G48)</f>
        <v>8520</v>
      </c>
      <c r="I48" s="123">
        <f>IF(E48=0,0,((H48/E48)-1)*100)</f>
        <v>9.0909090909090828</v>
      </c>
      <c r="J48" s="3"/>
      <c r="L48" s="13" t="s">
        <v>29</v>
      </c>
      <c r="M48" s="37">
        <v>607456</v>
      </c>
      <c r="N48" s="466">
        <v>583851</v>
      </c>
      <c r="O48" s="169">
        <f>SUM(M48:N48)</f>
        <v>1191307</v>
      </c>
      <c r="P48" s="479">
        <v>93</v>
      </c>
      <c r="Q48" s="169">
        <f>O48+P48</f>
        <v>1191400</v>
      </c>
      <c r="R48" s="37">
        <v>686472</v>
      </c>
      <c r="S48" s="466">
        <v>650694</v>
      </c>
      <c r="T48" s="169">
        <f>SUM(R48:S48)</f>
        <v>1337166</v>
      </c>
      <c r="U48" s="479">
        <v>0</v>
      </c>
      <c r="V48" s="169">
        <f>T48+U48</f>
        <v>1337166</v>
      </c>
      <c r="W48" s="40">
        <f>IF(Q48=0,0,((V48/Q48)-1)*100)</f>
        <v>12.234849756588883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30</v>
      </c>
      <c r="C49" s="120">
        <v>3750</v>
      </c>
      <c r="D49" s="136">
        <v>3749</v>
      </c>
      <c r="E49" s="156">
        <f t="shared" ref="E49" si="84">SUM(C49:D49)</f>
        <v>7499</v>
      </c>
      <c r="F49" s="120">
        <v>3906</v>
      </c>
      <c r="G49" s="136">
        <v>3903</v>
      </c>
      <c r="H49" s="156">
        <f t="shared" ref="H49" si="85">SUM(F49:G49)</f>
        <v>7809</v>
      </c>
      <c r="I49" s="137">
        <f>IF(E49=0,0,((H49/E49)-1)*100)</f>
        <v>4.1338845179357264</v>
      </c>
      <c r="J49" s="3"/>
      <c r="L49" s="13" t="s">
        <v>30</v>
      </c>
      <c r="M49" s="37">
        <v>544069</v>
      </c>
      <c r="N49" s="466">
        <v>548860</v>
      </c>
      <c r="O49" s="169">
        <f t="shared" ref="O49" si="86">SUM(M49:N49)</f>
        <v>1092929</v>
      </c>
      <c r="P49" s="479">
        <v>127</v>
      </c>
      <c r="Q49" s="169">
        <f>O49+P49</f>
        <v>1093056</v>
      </c>
      <c r="R49" s="37">
        <v>591804</v>
      </c>
      <c r="S49" s="466">
        <v>596849</v>
      </c>
      <c r="T49" s="169">
        <f t="shared" ref="T49" si="87">SUM(R49:S49)</f>
        <v>1188653</v>
      </c>
      <c r="U49" s="479"/>
      <c r="V49" s="169">
        <f>T49+U49</f>
        <v>1188653</v>
      </c>
      <c r="W49" s="40">
        <f>IF(Q49=0,0,((V49/Q49)-1)*100)</f>
        <v>8.7458465074067515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519" t="s">
        <v>31</v>
      </c>
      <c r="C50" s="127">
        <f>+C47+C48+C49</f>
        <v>11471</v>
      </c>
      <c r="D50" s="128">
        <f t="shared" ref="D50:H50" si="88">+D47+D48+D49</f>
        <v>11473</v>
      </c>
      <c r="E50" s="153">
        <f t="shared" si="88"/>
        <v>22944</v>
      </c>
      <c r="F50" s="127">
        <f t="shared" si="88"/>
        <v>12305</v>
      </c>
      <c r="G50" s="128">
        <f t="shared" si="88"/>
        <v>12301</v>
      </c>
      <c r="H50" s="153">
        <f t="shared" si="88"/>
        <v>24606</v>
      </c>
      <c r="I50" s="130">
        <f>IF(E50=0,0,((H50/E50)-1)*100)</f>
        <v>7.2437238493723743</v>
      </c>
      <c r="J50" s="9"/>
      <c r="K50" s="10"/>
      <c r="L50" s="47" t="s">
        <v>31</v>
      </c>
      <c r="M50" s="49">
        <f>+M47+M48+M49</f>
        <v>1739874</v>
      </c>
      <c r="N50" s="468">
        <f t="shared" ref="N50:V50" si="89">+N47+N48+N49</f>
        <v>1722382</v>
      </c>
      <c r="O50" s="472">
        <f t="shared" si="89"/>
        <v>3462256</v>
      </c>
      <c r="P50" s="481">
        <f t="shared" si="89"/>
        <v>380</v>
      </c>
      <c r="Q50" s="171">
        <f t="shared" si="89"/>
        <v>3462636</v>
      </c>
      <c r="R50" s="49">
        <f t="shared" si="89"/>
        <v>1943145</v>
      </c>
      <c r="S50" s="468">
        <f t="shared" si="89"/>
        <v>1919326</v>
      </c>
      <c r="T50" s="472">
        <f t="shared" si="89"/>
        <v>3862471</v>
      </c>
      <c r="U50" s="481">
        <f t="shared" si="89"/>
        <v>0</v>
      </c>
      <c r="V50" s="171">
        <f t="shared" si="89"/>
        <v>3862471</v>
      </c>
      <c r="W50" s="50">
        <f>IF(Q50=0,0,((V50/Q50)-1)*100)</f>
        <v>11.54712767960595</v>
      </c>
    </row>
    <row r="51" spans="1:23" ht="15.75" customHeight="1" thickTop="1" thickBot="1" x14ac:dyDescent="0.25">
      <c r="A51" s="9"/>
      <c r="B51" s="520" t="s">
        <v>32</v>
      </c>
      <c r="C51" s="127">
        <f>+C42+C46+C50</f>
        <v>32347</v>
      </c>
      <c r="D51" s="128">
        <f t="shared" ref="D51:H51" si="90">+D42+D46+D50</f>
        <v>32348</v>
      </c>
      <c r="E51" s="153">
        <f t="shared" si="90"/>
        <v>64695</v>
      </c>
      <c r="F51" s="127">
        <f t="shared" si="90"/>
        <v>39641</v>
      </c>
      <c r="G51" s="128">
        <f t="shared" si="90"/>
        <v>39645</v>
      </c>
      <c r="H51" s="153">
        <f t="shared" si="90"/>
        <v>79286</v>
      </c>
      <c r="I51" s="130">
        <f t="shared" ref="I51:I52" si="91">IF(E51=0,0,((H51/E51)-1)*100)</f>
        <v>22.553520364788614</v>
      </c>
      <c r="J51" s="9"/>
      <c r="K51" s="10"/>
      <c r="L51" s="528" t="s">
        <v>32</v>
      </c>
      <c r="M51" s="506">
        <f>+M42+M46+M50</f>
        <v>4570586</v>
      </c>
      <c r="N51" s="507">
        <f t="shared" ref="N51:V51" si="92">+N42+N46+N50</f>
        <v>4442308</v>
      </c>
      <c r="O51" s="508">
        <f t="shared" si="92"/>
        <v>9012894</v>
      </c>
      <c r="P51" s="509">
        <f t="shared" si="92"/>
        <v>1385</v>
      </c>
      <c r="Q51" s="510">
        <f t="shared" si="92"/>
        <v>9014279</v>
      </c>
      <c r="R51" s="506">
        <f t="shared" si="92"/>
        <v>6343933</v>
      </c>
      <c r="S51" s="507">
        <f t="shared" si="92"/>
        <v>6218013</v>
      </c>
      <c r="T51" s="508">
        <f t="shared" si="92"/>
        <v>12561946</v>
      </c>
      <c r="U51" s="509">
        <f t="shared" si="92"/>
        <v>2278</v>
      </c>
      <c r="V51" s="510">
        <f t="shared" si="92"/>
        <v>12564224</v>
      </c>
      <c r="W51" s="50">
        <f t="shared" ref="W51:W52" si="93">IF(Q51=0,0,((V51/Q51)-1)*100)</f>
        <v>39.381352629533659</v>
      </c>
    </row>
    <row r="52" spans="1:23" ht="14.25" thickTop="1" thickBot="1" x14ac:dyDescent="0.25">
      <c r="A52" s="3" t="str">
        <f t="shared" ref="A52" si="94">IF(ISERROR(F52/G52)," ",IF(F52/G52&gt;0.5,IF(F52/G52&lt;1.5," ","NOT OK"),"NOT OK"))</f>
        <v xml:space="preserve"> </v>
      </c>
      <c r="B52" s="521" t="s">
        <v>33</v>
      </c>
      <c r="C52" s="127">
        <f>+C38+C42+C46+C50</f>
        <v>39677</v>
      </c>
      <c r="D52" s="128">
        <f t="shared" ref="D52:H52" si="95">+D38+D42+D46+D50</f>
        <v>39678</v>
      </c>
      <c r="E52" s="524">
        <f t="shared" si="95"/>
        <v>79355</v>
      </c>
      <c r="F52" s="127">
        <f t="shared" si="95"/>
        <v>54242</v>
      </c>
      <c r="G52" s="128">
        <f t="shared" si="95"/>
        <v>54249</v>
      </c>
      <c r="H52" s="524">
        <f t="shared" si="95"/>
        <v>108491</v>
      </c>
      <c r="I52" s="130">
        <f t="shared" si="91"/>
        <v>36.716022934912743</v>
      </c>
      <c r="J52" s="3"/>
      <c r="L52" s="465" t="s">
        <v>33</v>
      </c>
      <c r="M52" s="43">
        <f>+M38+M42+M46+M50</f>
        <v>5433123</v>
      </c>
      <c r="N52" s="467">
        <f t="shared" ref="N52:V52" si="96">+N38+N42+N46+N50</f>
        <v>5343484</v>
      </c>
      <c r="O52" s="471">
        <f t="shared" si="96"/>
        <v>10776607</v>
      </c>
      <c r="P52" s="480">
        <f t="shared" si="96"/>
        <v>1766</v>
      </c>
      <c r="Q52" s="300">
        <f t="shared" si="96"/>
        <v>10778373</v>
      </c>
      <c r="R52" s="43">
        <f t="shared" si="96"/>
        <v>8533556</v>
      </c>
      <c r="S52" s="467">
        <f t="shared" si="96"/>
        <v>8483576</v>
      </c>
      <c r="T52" s="471">
        <f t="shared" si="96"/>
        <v>17017132</v>
      </c>
      <c r="U52" s="480">
        <f t="shared" si="96"/>
        <v>3264</v>
      </c>
      <c r="V52" s="300">
        <f t="shared" si="96"/>
        <v>17020396</v>
      </c>
      <c r="W52" s="46">
        <f t="shared" si="93"/>
        <v>57.912478998453665</v>
      </c>
    </row>
    <row r="53" spans="1:23" ht="14.25" thickTop="1" thickBot="1" x14ac:dyDescent="0.25">
      <c r="B53" s="138" t="s">
        <v>34</v>
      </c>
      <c r="C53" s="102"/>
      <c r="D53" s="102"/>
      <c r="E53" s="102"/>
      <c r="F53" s="102"/>
      <c r="G53" s="102"/>
      <c r="H53" s="102"/>
      <c r="I53" s="102"/>
      <c r="J53" s="3"/>
      <c r="L53" s="53" t="s">
        <v>34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1:23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616" t="s">
        <v>4</v>
      </c>
      <c r="D57" s="617"/>
      <c r="E57" s="618"/>
      <c r="F57" s="616" t="s">
        <v>5</v>
      </c>
      <c r="G57" s="617"/>
      <c r="H57" s="618"/>
      <c r="I57" s="105" t="s">
        <v>6</v>
      </c>
      <c r="J57" s="3"/>
      <c r="L57" s="11"/>
      <c r="M57" s="619" t="s">
        <v>4</v>
      </c>
      <c r="N57" s="620"/>
      <c r="O57" s="620"/>
      <c r="P57" s="620"/>
      <c r="Q57" s="621"/>
      <c r="R57" s="619" t="s">
        <v>5</v>
      </c>
      <c r="S57" s="620"/>
      <c r="T57" s="620"/>
      <c r="U57" s="620"/>
      <c r="V57" s="621"/>
      <c r="W57" s="12" t="s">
        <v>6</v>
      </c>
    </row>
    <row r="58" spans="1:23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1" t="s">
        <v>43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16</v>
      </c>
      <c r="C61" s="120">
        <f t="shared" ref="C61:H67" si="97">+C9+C35</f>
        <v>1634</v>
      </c>
      <c r="D61" s="122">
        <f t="shared" si="97"/>
        <v>1637</v>
      </c>
      <c r="E61" s="158">
        <f t="shared" si="97"/>
        <v>3271</v>
      </c>
      <c r="F61" s="120">
        <f t="shared" si="97"/>
        <v>6231</v>
      </c>
      <c r="G61" s="122">
        <f t="shared" si="97"/>
        <v>6236</v>
      </c>
      <c r="H61" s="158">
        <f t="shared" si="97"/>
        <v>12467</v>
      </c>
      <c r="I61" s="123">
        <f t="shared" ref="I61:I63" si="98">IF(E61=0,0,((H61/E61)-1)*100)</f>
        <v>281.13726689085905</v>
      </c>
      <c r="J61" s="3"/>
      <c r="K61" s="6"/>
      <c r="L61" s="13" t="s">
        <v>16</v>
      </c>
      <c r="M61" s="39">
        <f t="shared" ref="M61:N63" si="99">+M9+M35</f>
        <v>187961</v>
      </c>
      <c r="N61" s="37">
        <f t="shared" si="99"/>
        <v>183170</v>
      </c>
      <c r="O61" s="169">
        <f>SUM(M61:N61)</f>
        <v>371131</v>
      </c>
      <c r="P61" s="38">
        <f>P9+P35</f>
        <v>170</v>
      </c>
      <c r="Q61" s="172">
        <f>+O61+P61</f>
        <v>371301</v>
      </c>
      <c r="R61" s="39">
        <f t="shared" ref="R61:S63" si="100">+R9+R35</f>
        <v>958876</v>
      </c>
      <c r="S61" s="37">
        <f t="shared" si="100"/>
        <v>953607</v>
      </c>
      <c r="T61" s="169">
        <f>SUM(R61:S61)</f>
        <v>1912483</v>
      </c>
      <c r="U61" s="38">
        <f>U9+U35</f>
        <v>333</v>
      </c>
      <c r="V61" s="172">
        <f>+T61+U61</f>
        <v>1912816</v>
      </c>
      <c r="W61" s="40">
        <f t="shared" ref="W61:W63" si="101">IF(Q61=0,0,((V61/Q61)-1)*100)</f>
        <v>415.16586273670146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17</v>
      </c>
      <c r="C62" s="120">
        <f t="shared" si="97"/>
        <v>2278</v>
      </c>
      <c r="D62" s="122">
        <f t="shared" si="97"/>
        <v>2280</v>
      </c>
      <c r="E62" s="158">
        <f t="shared" si="97"/>
        <v>4558</v>
      </c>
      <c r="F62" s="120">
        <f t="shared" si="97"/>
        <v>6362</v>
      </c>
      <c r="G62" s="122">
        <f t="shared" si="97"/>
        <v>6360</v>
      </c>
      <c r="H62" s="158">
        <f t="shared" si="97"/>
        <v>12722</v>
      </c>
      <c r="I62" s="123">
        <f t="shared" si="98"/>
        <v>179.11364633611231</v>
      </c>
      <c r="J62" s="3"/>
      <c r="K62" s="6"/>
      <c r="L62" s="13" t="s">
        <v>17</v>
      </c>
      <c r="M62" s="39">
        <f t="shared" si="99"/>
        <v>234946</v>
      </c>
      <c r="N62" s="37">
        <f t="shared" si="99"/>
        <v>232255</v>
      </c>
      <c r="O62" s="169">
        <f t="shared" ref="O62:O63" si="102">SUM(M62:N62)</f>
        <v>467201</v>
      </c>
      <c r="P62" s="38">
        <f>P10+P36</f>
        <v>211</v>
      </c>
      <c r="Q62" s="172">
        <f>+O62+P62</f>
        <v>467412</v>
      </c>
      <c r="R62" s="39">
        <f t="shared" si="100"/>
        <v>937659</v>
      </c>
      <c r="S62" s="37">
        <f t="shared" si="100"/>
        <v>932418</v>
      </c>
      <c r="T62" s="169">
        <f t="shared" ref="T62:T63" si="103">SUM(R62:S62)</f>
        <v>1870077</v>
      </c>
      <c r="U62" s="38">
        <f>U10+U36</f>
        <v>472</v>
      </c>
      <c r="V62" s="172">
        <f>+T62+U62</f>
        <v>1870549</v>
      </c>
      <c r="W62" s="40">
        <f t="shared" si="101"/>
        <v>300.19276355763225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18</v>
      </c>
      <c r="C63" s="124">
        <f t="shared" si="97"/>
        <v>3443</v>
      </c>
      <c r="D63" s="125">
        <f t="shared" si="97"/>
        <v>3445</v>
      </c>
      <c r="E63" s="158">
        <f t="shared" si="97"/>
        <v>6888</v>
      </c>
      <c r="F63" s="124">
        <f t="shared" si="97"/>
        <v>6932</v>
      </c>
      <c r="G63" s="125">
        <f t="shared" si="97"/>
        <v>6933</v>
      </c>
      <c r="H63" s="158">
        <f t="shared" si="97"/>
        <v>13865</v>
      </c>
      <c r="I63" s="123">
        <f t="shared" si="98"/>
        <v>101.29210220673635</v>
      </c>
      <c r="J63" s="3"/>
      <c r="K63" s="6"/>
      <c r="L63" s="22" t="s">
        <v>18</v>
      </c>
      <c r="M63" s="39">
        <f t="shared" si="99"/>
        <v>441952</v>
      </c>
      <c r="N63" s="37">
        <f t="shared" si="99"/>
        <v>487182</v>
      </c>
      <c r="O63" s="169">
        <f t="shared" si="102"/>
        <v>929134</v>
      </c>
      <c r="P63" s="38">
        <f>P11+P37</f>
        <v>0</v>
      </c>
      <c r="Q63" s="172">
        <f>+O63+P63</f>
        <v>929134</v>
      </c>
      <c r="R63" s="39">
        <f t="shared" si="100"/>
        <v>1024364</v>
      </c>
      <c r="S63" s="37">
        <f t="shared" si="100"/>
        <v>1070671</v>
      </c>
      <c r="T63" s="169">
        <f t="shared" si="103"/>
        <v>2095035</v>
      </c>
      <c r="U63" s="38">
        <f>U11+U37</f>
        <v>564</v>
      </c>
      <c r="V63" s="172">
        <f>+T63+U63</f>
        <v>2095599</v>
      </c>
      <c r="W63" s="40">
        <f t="shared" si="101"/>
        <v>125.54324779848764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19</v>
      </c>
      <c r="C64" s="127">
        <f t="shared" si="97"/>
        <v>7355</v>
      </c>
      <c r="D64" s="129">
        <f t="shared" si="97"/>
        <v>7362</v>
      </c>
      <c r="E64" s="162">
        <f t="shared" si="97"/>
        <v>14717</v>
      </c>
      <c r="F64" s="127">
        <f t="shared" si="97"/>
        <v>19525</v>
      </c>
      <c r="G64" s="129">
        <f t="shared" si="97"/>
        <v>19529</v>
      </c>
      <c r="H64" s="162">
        <f t="shared" si="97"/>
        <v>39054</v>
      </c>
      <c r="I64" s="130">
        <f>IF(E64=0,0,((H64/E64)-1)*100)</f>
        <v>165.36658286335529</v>
      </c>
      <c r="J64" s="3"/>
      <c r="L64" s="41" t="s">
        <v>19</v>
      </c>
      <c r="M64" s="45">
        <f t="shared" ref="M64:Q64" si="104">+M61+M62+M63</f>
        <v>864859</v>
      </c>
      <c r="N64" s="43">
        <f t="shared" si="104"/>
        <v>902607</v>
      </c>
      <c r="O64" s="170">
        <f t="shared" si="104"/>
        <v>1767466</v>
      </c>
      <c r="P64" s="43">
        <f t="shared" si="104"/>
        <v>381</v>
      </c>
      <c r="Q64" s="170">
        <f t="shared" si="104"/>
        <v>1767847</v>
      </c>
      <c r="R64" s="45">
        <f t="shared" ref="R64:V64" si="105">+R61+R62+R63</f>
        <v>2920899</v>
      </c>
      <c r="S64" s="43">
        <f t="shared" si="105"/>
        <v>2956696</v>
      </c>
      <c r="T64" s="170">
        <f t="shared" si="105"/>
        <v>5877595</v>
      </c>
      <c r="U64" s="43">
        <f t="shared" si="105"/>
        <v>1369</v>
      </c>
      <c r="V64" s="170">
        <f t="shared" si="105"/>
        <v>5878964</v>
      </c>
      <c r="W64" s="46">
        <f>IF(Q64=0,0,((V64/Q64)-1)*100)</f>
        <v>232.54936654586058</v>
      </c>
    </row>
    <row r="65" spans="1:23" ht="13.5" thickTop="1" x14ac:dyDescent="0.2">
      <c r="A65" s="3" t="str">
        <f t="shared" si="11"/>
        <v xml:space="preserve"> </v>
      </c>
      <c r="B65" s="106" t="s">
        <v>20</v>
      </c>
      <c r="C65" s="120">
        <f t="shared" si="97"/>
        <v>3472</v>
      </c>
      <c r="D65" s="122">
        <f t="shared" si="97"/>
        <v>3471</v>
      </c>
      <c r="E65" s="158">
        <f t="shared" si="97"/>
        <v>6943</v>
      </c>
      <c r="F65" s="120">
        <f t="shared" si="97"/>
        <v>6993</v>
      </c>
      <c r="G65" s="122">
        <f t="shared" si="97"/>
        <v>6991</v>
      </c>
      <c r="H65" s="158">
        <f t="shared" si="97"/>
        <v>13984</v>
      </c>
      <c r="I65" s="123">
        <f t="shared" ref="I65" si="106">IF(E65=0,0,((H65/E65)-1)*100)</f>
        <v>101.41149359066688</v>
      </c>
      <c r="J65" s="3"/>
      <c r="L65" s="13" t="s">
        <v>20</v>
      </c>
      <c r="M65" s="39">
        <f t="shared" ref="M65:N67" si="107">+M13+M39</f>
        <v>441724</v>
      </c>
      <c r="N65" s="37">
        <f t="shared" si="107"/>
        <v>377839</v>
      </c>
      <c r="O65" s="169">
        <f t="shared" ref="O65" si="108">SUM(M65:N65)</f>
        <v>819563</v>
      </c>
      <c r="P65" s="38">
        <f>P13+P39</f>
        <v>0</v>
      </c>
      <c r="Q65" s="172">
        <f>+O65+P65</f>
        <v>819563</v>
      </c>
      <c r="R65" s="39">
        <f t="shared" ref="R65:S65" si="109">+R13+R39</f>
        <v>1087463</v>
      </c>
      <c r="S65" s="37">
        <f t="shared" si="109"/>
        <v>1030580</v>
      </c>
      <c r="T65" s="169">
        <f>SUM(R65:S65)</f>
        <v>2118043</v>
      </c>
      <c r="U65" s="38">
        <f>U13+U39</f>
        <v>1212</v>
      </c>
      <c r="V65" s="172">
        <f>+T65+U65</f>
        <v>2119255</v>
      </c>
      <c r="W65" s="40">
        <f t="shared" ref="W65" si="110">IF(Q65=0,0,((V65/Q65)-1)*100)</f>
        <v>158.58353781222431</v>
      </c>
    </row>
    <row r="66" spans="1:23" x14ac:dyDescent="0.2">
      <c r="A66" s="3" t="str">
        <f t="shared" ref="A66:A70" si="111">IF(ISERROR(F66/G66)," ",IF(F66/G66&gt;0.5,IF(F66/G66&lt;1.5," ","NOT OK"),"NOT OK"))</f>
        <v xml:space="preserve"> </v>
      </c>
      <c r="B66" s="106" t="s">
        <v>21</v>
      </c>
      <c r="C66" s="120">
        <f t="shared" si="97"/>
        <v>2746</v>
      </c>
      <c r="D66" s="122">
        <f t="shared" si="97"/>
        <v>2747</v>
      </c>
      <c r="E66" s="158">
        <f t="shared" si="97"/>
        <v>5493</v>
      </c>
      <c r="F66" s="120">
        <f t="shared" si="97"/>
        <v>6477</v>
      </c>
      <c r="G66" s="122">
        <f t="shared" si="97"/>
        <v>6477</v>
      </c>
      <c r="H66" s="158">
        <f t="shared" si="97"/>
        <v>12954</v>
      </c>
      <c r="I66" s="123">
        <f>IF(E66=0,0,((H66/E66)-1)*100)</f>
        <v>135.82741671217912</v>
      </c>
      <c r="J66" s="3"/>
      <c r="L66" s="13" t="s">
        <v>21</v>
      </c>
      <c r="M66" s="39">
        <f t="shared" si="107"/>
        <v>353566</v>
      </c>
      <c r="N66" s="37">
        <f t="shared" si="107"/>
        <v>344324</v>
      </c>
      <c r="O66" s="169">
        <f>SUM(M66:N66)</f>
        <v>697890</v>
      </c>
      <c r="P66" s="38">
        <f>P14+P40</f>
        <v>251</v>
      </c>
      <c r="Q66" s="172">
        <f>+O66+P66</f>
        <v>698141</v>
      </c>
      <c r="R66" s="39">
        <f t="shared" ref="R66:S66" si="112">+R14+R40</f>
        <v>1011154</v>
      </c>
      <c r="S66" s="37">
        <f t="shared" si="112"/>
        <v>987029</v>
      </c>
      <c r="T66" s="169">
        <f t="shared" ref="T66:T67" si="113">SUM(R66:S66)</f>
        <v>1998183</v>
      </c>
      <c r="U66" s="38">
        <f>U14+U40</f>
        <v>460</v>
      </c>
      <c r="V66" s="172">
        <f>+T66+U66</f>
        <v>1998643</v>
      </c>
      <c r="W66" s="40">
        <f t="shared" ref="W66:W69" si="114">IF(Q66=0,0,((V66/Q66)-1)*100)</f>
        <v>186.28070833828696</v>
      </c>
    </row>
    <row r="67" spans="1:23" ht="13.5" thickBot="1" x14ac:dyDescent="0.25">
      <c r="A67" s="3" t="str">
        <f t="shared" si="111"/>
        <v xml:space="preserve"> </v>
      </c>
      <c r="B67" s="106" t="s">
        <v>22</v>
      </c>
      <c r="C67" s="120">
        <f t="shared" si="97"/>
        <v>3307</v>
      </c>
      <c r="D67" s="122">
        <f t="shared" si="97"/>
        <v>3307</v>
      </c>
      <c r="E67" s="158">
        <f t="shared" si="97"/>
        <v>6614</v>
      </c>
      <c r="F67" s="120">
        <f t="shared" si="97"/>
        <v>7483</v>
      </c>
      <c r="G67" s="122">
        <f t="shared" si="97"/>
        <v>7498</v>
      </c>
      <c r="H67" s="158">
        <f t="shared" si="97"/>
        <v>14981</v>
      </c>
      <c r="I67" s="123">
        <f>IF(E67=0,0,((H67/E67)-1)*100)</f>
        <v>126.50438463864529</v>
      </c>
      <c r="J67" s="3"/>
      <c r="L67" s="13" t="s">
        <v>22</v>
      </c>
      <c r="M67" s="39">
        <f t="shared" si="107"/>
        <v>431252</v>
      </c>
      <c r="N67" s="37">
        <f t="shared" si="107"/>
        <v>423298</v>
      </c>
      <c r="O67" s="169">
        <f>SUM(M67:N67)</f>
        <v>854550</v>
      </c>
      <c r="P67" s="38">
        <f>P15+P41</f>
        <v>133</v>
      </c>
      <c r="Q67" s="172">
        <f>+O67+P67</f>
        <v>854683</v>
      </c>
      <c r="R67" s="39">
        <f t="shared" ref="R67:S67" si="115">+R15+R41</f>
        <v>1193717</v>
      </c>
      <c r="S67" s="37">
        <f t="shared" si="115"/>
        <v>1171269</v>
      </c>
      <c r="T67" s="169">
        <f t="shared" si="113"/>
        <v>2364986</v>
      </c>
      <c r="U67" s="38">
        <f>U15+U41</f>
        <v>510</v>
      </c>
      <c r="V67" s="172">
        <f>+T67+U67</f>
        <v>2365496</v>
      </c>
      <c r="W67" s="40">
        <f t="shared" si="114"/>
        <v>176.76881370051819</v>
      </c>
    </row>
    <row r="68" spans="1:23" ht="14.25" thickTop="1" thickBot="1" x14ac:dyDescent="0.25">
      <c r="A68" s="3" t="str">
        <f t="shared" si="111"/>
        <v xml:space="preserve"> </v>
      </c>
      <c r="B68" s="126" t="s">
        <v>23</v>
      </c>
      <c r="C68" s="127">
        <f>+C65+C66+C67</f>
        <v>9525</v>
      </c>
      <c r="D68" s="129">
        <f t="shared" ref="D68" si="116">+D65+D66+D67</f>
        <v>9525</v>
      </c>
      <c r="E68" s="162">
        <f t="shared" ref="E68" si="117">+E65+E66+E67</f>
        <v>19050</v>
      </c>
      <c r="F68" s="127">
        <f t="shared" ref="F68" si="118">+F65+F66+F67</f>
        <v>20953</v>
      </c>
      <c r="G68" s="129">
        <f t="shared" ref="G68" si="119">+G65+G66+G67</f>
        <v>20966</v>
      </c>
      <c r="H68" s="162">
        <f t="shared" ref="H68" si="120">+H65+H66+H67</f>
        <v>41919</v>
      </c>
      <c r="I68" s="130">
        <f>IF(E68=0,0,((H68/E68)-1)*100)</f>
        <v>120.04724409448819</v>
      </c>
      <c r="J68" s="3"/>
      <c r="L68" s="41" t="s">
        <v>23</v>
      </c>
      <c r="M68" s="43">
        <f>+M65+M66+M67</f>
        <v>1226542</v>
      </c>
      <c r="N68" s="467">
        <f t="shared" ref="N68" si="121">+N65+N66+N67</f>
        <v>1145461</v>
      </c>
      <c r="O68" s="476">
        <f t="shared" ref="O68" si="122">+O65+O66+O67</f>
        <v>2372003</v>
      </c>
      <c r="P68" s="480">
        <f t="shared" ref="P68" si="123">+P65+P66+P67</f>
        <v>384</v>
      </c>
      <c r="Q68" s="170">
        <f t="shared" ref="Q68" si="124">+Q65+Q66+Q67</f>
        <v>2372387</v>
      </c>
      <c r="R68" s="43">
        <f t="shared" ref="R68" si="125">+R65+R66+R67</f>
        <v>3292334</v>
      </c>
      <c r="S68" s="467">
        <f t="shared" ref="S68" si="126">+S65+S66+S67</f>
        <v>3188878</v>
      </c>
      <c r="T68" s="476">
        <f t="shared" ref="T68" si="127">+T65+T66+T67</f>
        <v>6481212</v>
      </c>
      <c r="U68" s="480">
        <f t="shared" ref="U68" si="128">+U65+U66+U67</f>
        <v>2182</v>
      </c>
      <c r="V68" s="170">
        <f t="shared" ref="V68" si="129">+V65+V66+V67</f>
        <v>6483394</v>
      </c>
      <c r="W68" s="46">
        <f t="shared" si="114"/>
        <v>173.28568231068542</v>
      </c>
    </row>
    <row r="69" spans="1:23" ht="13.5" thickTop="1" x14ac:dyDescent="0.2">
      <c r="A69" s="3" t="str">
        <f t="shared" si="111"/>
        <v xml:space="preserve"> </v>
      </c>
      <c r="B69" s="106" t="s">
        <v>24</v>
      </c>
      <c r="C69" s="120">
        <f t="shared" ref="C69:H71" si="130">+C17+C43</f>
        <v>4044</v>
      </c>
      <c r="D69" s="122">
        <f t="shared" si="130"/>
        <v>4041</v>
      </c>
      <c r="E69" s="158">
        <f t="shared" si="130"/>
        <v>8085</v>
      </c>
      <c r="F69" s="120">
        <f t="shared" si="130"/>
        <v>7425</v>
      </c>
      <c r="G69" s="122">
        <f t="shared" si="130"/>
        <v>7429</v>
      </c>
      <c r="H69" s="158">
        <f t="shared" si="130"/>
        <v>14854</v>
      </c>
      <c r="I69" s="123">
        <f t="shared" ref="I69" si="131">IF(E69=0,0,((H69/E69)-1)*100)</f>
        <v>83.722943722943739</v>
      </c>
      <c r="J69" s="7"/>
      <c r="L69" s="13" t="s">
        <v>24</v>
      </c>
      <c r="M69" s="39">
        <f t="shared" ref="M69:N71" si="132">+M17+M43</f>
        <v>525513</v>
      </c>
      <c r="N69" s="37">
        <f t="shared" si="132"/>
        <v>530704</v>
      </c>
      <c r="O69" s="169">
        <f t="shared" ref="O69" si="133">SUM(M69:N69)</f>
        <v>1056217</v>
      </c>
      <c r="P69" s="38">
        <f>P17+P43</f>
        <v>296</v>
      </c>
      <c r="Q69" s="172">
        <f>+O69+P69</f>
        <v>1056513</v>
      </c>
      <c r="R69" s="39">
        <f t="shared" ref="R69:S69" si="134">+R17+R43</f>
        <v>1175081</v>
      </c>
      <c r="S69" s="37">
        <f t="shared" si="134"/>
        <v>1154050</v>
      </c>
      <c r="T69" s="169">
        <f>SUM(R69:S69)</f>
        <v>2329131</v>
      </c>
      <c r="U69" s="38">
        <f>U17+U43</f>
        <v>93</v>
      </c>
      <c r="V69" s="172">
        <f>+T69+U69</f>
        <v>2329224</v>
      </c>
      <c r="W69" s="40">
        <f t="shared" si="114"/>
        <v>120.46335444996892</v>
      </c>
    </row>
    <row r="70" spans="1:23" x14ac:dyDescent="0.2">
      <c r="A70" s="3" t="str">
        <f t="shared" si="111"/>
        <v xml:space="preserve"> </v>
      </c>
      <c r="B70" s="106" t="s">
        <v>25</v>
      </c>
      <c r="C70" s="120">
        <f t="shared" si="130"/>
        <v>4171</v>
      </c>
      <c r="D70" s="122">
        <f t="shared" si="130"/>
        <v>4171</v>
      </c>
      <c r="E70" s="158">
        <f t="shared" si="130"/>
        <v>8342</v>
      </c>
      <c r="F70" s="120">
        <f t="shared" si="130"/>
        <v>7426</v>
      </c>
      <c r="G70" s="122">
        <f t="shared" si="130"/>
        <v>7424</v>
      </c>
      <c r="H70" s="158">
        <f t="shared" si="130"/>
        <v>14850</v>
      </c>
      <c r="I70" s="123">
        <f>IF(E70=0,0,((H70/E70)-1)*100)</f>
        <v>78.014864540877497</v>
      </c>
      <c r="J70" s="3"/>
      <c r="L70" s="13" t="s">
        <v>25</v>
      </c>
      <c r="M70" s="39">
        <f t="shared" si="132"/>
        <v>611613</v>
      </c>
      <c r="N70" s="37">
        <f t="shared" si="132"/>
        <v>587641</v>
      </c>
      <c r="O70" s="169">
        <f>SUM(M70:N70)</f>
        <v>1199254</v>
      </c>
      <c r="P70" s="140">
        <f>P18+P44</f>
        <v>156</v>
      </c>
      <c r="Q70" s="169">
        <f>+O70+P70</f>
        <v>1199410</v>
      </c>
      <c r="R70" s="39">
        <f t="shared" ref="R70:S70" si="135">+R18+R44</f>
        <v>1124611</v>
      </c>
      <c r="S70" s="37">
        <f t="shared" si="135"/>
        <v>1115177</v>
      </c>
      <c r="T70" s="169">
        <f t="shared" ref="T70:T71" si="136">SUM(R70:S70)</f>
        <v>2239788</v>
      </c>
      <c r="U70" s="38">
        <f>U18+U44</f>
        <v>651</v>
      </c>
      <c r="V70" s="169">
        <f>+T70+U70</f>
        <v>2240439</v>
      </c>
      <c r="W70" s="40">
        <f>IF(Q70=0,0,((V70/Q70)-1)*100)</f>
        <v>86.79509091970219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26</v>
      </c>
      <c r="C71" s="120">
        <f t="shared" si="130"/>
        <v>4193</v>
      </c>
      <c r="D71" s="122">
        <f t="shared" si="130"/>
        <v>4196</v>
      </c>
      <c r="E71" s="158">
        <f t="shared" si="130"/>
        <v>8389</v>
      </c>
      <c r="F71" s="120">
        <f t="shared" si="130"/>
        <v>7029</v>
      </c>
      <c r="G71" s="122">
        <f t="shared" si="130"/>
        <v>7037</v>
      </c>
      <c r="H71" s="158">
        <f t="shared" si="130"/>
        <v>14066</v>
      </c>
      <c r="I71" s="123">
        <f>IF(E71=0,0,((H71/E71)-1)*100)</f>
        <v>67.671951364882574</v>
      </c>
      <c r="J71" s="3"/>
      <c r="L71" s="13" t="s">
        <v>26</v>
      </c>
      <c r="M71" s="39">
        <f t="shared" si="132"/>
        <v>596614</v>
      </c>
      <c r="N71" s="37">
        <f t="shared" si="132"/>
        <v>583948</v>
      </c>
      <c r="O71" s="169">
        <f>SUM(M71:N71)</f>
        <v>1180562</v>
      </c>
      <c r="P71" s="140">
        <f>P19+P45</f>
        <v>169</v>
      </c>
      <c r="Q71" s="169">
        <f>+O71+P71</f>
        <v>1180731</v>
      </c>
      <c r="R71" s="39">
        <f t="shared" ref="R71:S71" si="137">+R19+R45</f>
        <v>1083762</v>
      </c>
      <c r="S71" s="37">
        <f t="shared" si="137"/>
        <v>1060378</v>
      </c>
      <c r="T71" s="169">
        <f t="shared" si="136"/>
        <v>2144140</v>
      </c>
      <c r="U71" s="38">
        <f>U19+U45</f>
        <v>0</v>
      </c>
      <c r="V71" s="169">
        <f>+T71+U71</f>
        <v>2144140</v>
      </c>
      <c r="W71" s="40">
        <f>IF(Q71=0,0,((V71/Q71)-1)*100)</f>
        <v>81.594283541297713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27</v>
      </c>
      <c r="C72" s="127">
        <f>+C69+C70+C71</f>
        <v>12408</v>
      </c>
      <c r="D72" s="135">
        <f t="shared" ref="D72" si="138">+D69+D70+D71</f>
        <v>12408</v>
      </c>
      <c r="E72" s="160">
        <f t="shared" ref="E72" si="139">+E69+E70+E71</f>
        <v>24816</v>
      </c>
      <c r="F72" s="127">
        <f t="shared" ref="F72" si="140">+F69+F70+F71</f>
        <v>21880</v>
      </c>
      <c r="G72" s="135">
        <f t="shared" ref="G72" si="141">+G69+G70+G71</f>
        <v>21890</v>
      </c>
      <c r="H72" s="160">
        <f t="shared" ref="H72" si="142">+H69+H70+H71</f>
        <v>43770</v>
      </c>
      <c r="I72" s="130">
        <f>IF(E72=0,0,((H72/E72)-1)*100)</f>
        <v>76.378143133462274</v>
      </c>
      <c r="J72" s="9"/>
      <c r="K72" s="10"/>
      <c r="L72" s="47" t="s">
        <v>27</v>
      </c>
      <c r="M72" s="49">
        <f>+M69+M70+M71</f>
        <v>1733740</v>
      </c>
      <c r="N72" s="468">
        <f t="shared" ref="N72" si="143">+N69+N70+N71</f>
        <v>1702293</v>
      </c>
      <c r="O72" s="472">
        <f t="shared" ref="O72" si="144">+O69+O70+O71</f>
        <v>3436033</v>
      </c>
      <c r="P72" s="481">
        <f t="shared" ref="P72" si="145">+P69+P70+P71</f>
        <v>621</v>
      </c>
      <c r="Q72" s="171">
        <f t="shared" ref="Q72" si="146">+Q69+Q70+Q71</f>
        <v>3436654</v>
      </c>
      <c r="R72" s="49">
        <f t="shared" ref="R72" si="147">+R69+R70+R71</f>
        <v>3383454</v>
      </c>
      <c r="S72" s="468">
        <f t="shared" ref="S72" si="148">+S69+S70+S71</f>
        <v>3329605</v>
      </c>
      <c r="T72" s="472">
        <f t="shared" ref="T72" si="149">+T69+T70+T71</f>
        <v>6713059</v>
      </c>
      <c r="U72" s="481">
        <f t="shared" ref="U72" si="150">+U69+U70+U71</f>
        <v>744</v>
      </c>
      <c r="V72" s="171">
        <f t="shared" ref="V72" si="151">+V69+V70+V71</f>
        <v>6713803</v>
      </c>
      <c r="W72" s="50">
        <f>IF(Q72=0,0,((V72/Q72)-1)*100)</f>
        <v>95.358712282353707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28</v>
      </c>
      <c r="C73" s="120">
        <f t="shared" ref="C73:H75" si="152">+C21+C47</f>
        <v>4627</v>
      </c>
      <c r="D73" s="122">
        <f t="shared" si="152"/>
        <v>4639</v>
      </c>
      <c r="E73" s="161">
        <f t="shared" si="152"/>
        <v>9266</v>
      </c>
      <c r="F73" s="120">
        <f t="shared" si="152"/>
        <v>7168</v>
      </c>
      <c r="G73" s="122">
        <f t="shared" si="152"/>
        <v>7166</v>
      </c>
      <c r="H73" s="161">
        <f t="shared" si="152"/>
        <v>14334</v>
      </c>
      <c r="I73" s="123">
        <f t="shared" ref="I73" si="153">IF(E73=0,0,((H73/E73)-1)*100)</f>
        <v>54.694582344053529</v>
      </c>
      <c r="J73" s="3"/>
      <c r="L73" s="13" t="s">
        <v>28</v>
      </c>
      <c r="M73" s="39">
        <f t="shared" ref="M73:N75" si="154">+M21+M47</f>
        <v>712309</v>
      </c>
      <c r="N73" s="37">
        <f t="shared" si="154"/>
        <v>710435</v>
      </c>
      <c r="O73" s="169">
        <f>SUM(M73:N73)</f>
        <v>1422744</v>
      </c>
      <c r="P73" s="140">
        <f>P21+P47</f>
        <v>343</v>
      </c>
      <c r="Q73" s="169">
        <f>+O73+P73</f>
        <v>1423087</v>
      </c>
      <c r="R73" s="39">
        <f t="shared" ref="R73:S73" si="155">+R21+R47</f>
        <v>1128530</v>
      </c>
      <c r="S73" s="37">
        <f t="shared" si="155"/>
        <v>1129528</v>
      </c>
      <c r="T73" s="169">
        <f>SUM(R73:S73)</f>
        <v>2258058</v>
      </c>
      <c r="U73" s="38">
        <f>U21+U47</f>
        <v>0</v>
      </c>
      <c r="V73" s="169">
        <f>+T73+U73</f>
        <v>2258058</v>
      </c>
      <c r="W73" s="40">
        <f t="shared" ref="W73" si="156">IF(Q73=0,0,((V73/Q73)-1)*100)</f>
        <v>58.67322236799297</v>
      </c>
    </row>
    <row r="74" spans="1:23" ht="12.75" customHeight="1" x14ac:dyDescent="0.2">
      <c r="A74" s="3" t="str">
        <f>IF(ISERROR(F74/G74)," ",IF(F74/G74&gt;0.5,IF(F74/G74&lt;1.5," ","NOT OK"),"NOT OK"))</f>
        <v xml:space="preserve"> </v>
      </c>
      <c r="B74" s="106" t="s">
        <v>29</v>
      </c>
      <c r="C74" s="120">
        <f t="shared" si="152"/>
        <v>4947</v>
      </c>
      <c r="D74" s="122">
        <f t="shared" si="152"/>
        <v>4941</v>
      </c>
      <c r="E74" s="152">
        <f t="shared" si="152"/>
        <v>9888</v>
      </c>
      <c r="F74" s="120">
        <f t="shared" si="152"/>
        <v>7232</v>
      </c>
      <c r="G74" s="122">
        <f t="shared" si="152"/>
        <v>7230</v>
      </c>
      <c r="H74" s="152">
        <f t="shared" si="152"/>
        <v>14462</v>
      </c>
      <c r="I74" s="123">
        <f>IF(E74=0,0,((H74/E74)-1)*100)</f>
        <v>46.258090614886726</v>
      </c>
      <c r="J74" s="3"/>
      <c r="L74" s="13" t="s">
        <v>29</v>
      </c>
      <c r="M74" s="39">
        <f t="shared" si="154"/>
        <v>767118</v>
      </c>
      <c r="N74" s="37">
        <f t="shared" si="154"/>
        <v>734130</v>
      </c>
      <c r="O74" s="169">
        <f>SUM(M74:N74)</f>
        <v>1501248</v>
      </c>
      <c r="P74" s="140">
        <f>P22+P48</f>
        <v>93</v>
      </c>
      <c r="Q74" s="169">
        <f>+O74+P74</f>
        <v>1501341</v>
      </c>
      <c r="R74" s="39">
        <f t="shared" ref="R74:S74" si="157">+R22+R48</f>
        <v>1121607</v>
      </c>
      <c r="S74" s="37">
        <f t="shared" si="157"/>
        <v>1080234</v>
      </c>
      <c r="T74" s="169">
        <f t="shared" ref="T74:T75" si="158">SUM(R74:S74)</f>
        <v>2201841</v>
      </c>
      <c r="U74" s="38">
        <f>U22+U48</f>
        <v>177</v>
      </c>
      <c r="V74" s="169">
        <f>+T74+U74</f>
        <v>2202018</v>
      </c>
      <c r="W74" s="40">
        <f>IF(Q74=0,0,((V74/Q74)-1)*100)</f>
        <v>46.670076951205616</v>
      </c>
    </row>
    <row r="75" spans="1:23" ht="13.5" thickBot="1" x14ac:dyDescent="0.25">
      <c r="A75" s="3" t="str">
        <f t="shared" ref="A75" si="159">IF(ISERROR(F75/G75)," ",IF(F75/G75&gt;0.5,IF(F75/G75&lt;1.5," ","NOT OK"),"NOT OK"))</f>
        <v xml:space="preserve"> </v>
      </c>
      <c r="B75" s="106" t="s">
        <v>30</v>
      </c>
      <c r="C75" s="120">
        <f t="shared" si="152"/>
        <v>4972</v>
      </c>
      <c r="D75" s="136">
        <f t="shared" si="152"/>
        <v>4972</v>
      </c>
      <c r="E75" s="156">
        <f t="shared" si="152"/>
        <v>9944</v>
      </c>
      <c r="F75" s="120">
        <f t="shared" si="152"/>
        <v>6641</v>
      </c>
      <c r="G75" s="136">
        <f t="shared" si="152"/>
        <v>6638</v>
      </c>
      <c r="H75" s="156">
        <f t="shared" si="152"/>
        <v>13279</v>
      </c>
      <c r="I75" s="137">
        <f>IF(E75=0,0,((H75/E75)-1)*100)</f>
        <v>33.537811745776345</v>
      </c>
      <c r="J75" s="3"/>
      <c r="L75" s="13" t="s">
        <v>30</v>
      </c>
      <c r="M75" s="39">
        <f t="shared" si="154"/>
        <v>712731</v>
      </c>
      <c r="N75" s="37">
        <f t="shared" si="154"/>
        <v>715203</v>
      </c>
      <c r="O75" s="169">
        <f t="shared" ref="O75" si="160">SUM(M75:N75)</f>
        <v>1427934</v>
      </c>
      <c r="P75" s="38">
        <f>P23+P49</f>
        <v>127</v>
      </c>
      <c r="Q75" s="172">
        <f>+O75+P75</f>
        <v>1428061</v>
      </c>
      <c r="R75" s="39">
        <f t="shared" ref="R75:S75" si="161">+R23+R49</f>
        <v>974054</v>
      </c>
      <c r="S75" s="37">
        <f t="shared" si="161"/>
        <v>966966</v>
      </c>
      <c r="T75" s="169">
        <f t="shared" si="158"/>
        <v>1941020</v>
      </c>
      <c r="U75" s="38">
        <f>U23+U49</f>
        <v>0</v>
      </c>
      <c r="V75" s="172">
        <f>+T75+U75</f>
        <v>1941020</v>
      </c>
      <c r="W75" s="40">
        <f>IF(Q75=0,0,((V75/Q75)-1)*100)</f>
        <v>35.919964203209801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519" t="s">
        <v>31</v>
      </c>
      <c r="C76" s="127">
        <f>+C24+C50</f>
        <v>14546</v>
      </c>
      <c r="D76" s="128">
        <f t="shared" ref="D76:H76" si="162">+D24+D50</f>
        <v>14552</v>
      </c>
      <c r="E76" s="153">
        <f t="shared" si="162"/>
        <v>29098</v>
      </c>
      <c r="F76" s="127">
        <f t="shared" si="162"/>
        <v>21041</v>
      </c>
      <c r="G76" s="128">
        <f t="shared" si="162"/>
        <v>21034</v>
      </c>
      <c r="H76" s="153">
        <f t="shared" si="162"/>
        <v>42075</v>
      </c>
      <c r="I76" s="130">
        <f>IF(E76=0,0,((H76/E76)-1)*100)</f>
        <v>44.597566843082006</v>
      </c>
      <c r="J76" s="9"/>
      <c r="K76" s="10"/>
      <c r="L76" s="47" t="s">
        <v>31</v>
      </c>
      <c r="M76" s="49">
        <f>+M73+M74+M75</f>
        <v>2192158</v>
      </c>
      <c r="N76" s="468">
        <f t="shared" ref="N76:V76" si="163">+N73+N74+N75</f>
        <v>2159768</v>
      </c>
      <c r="O76" s="472">
        <f t="shared" si="163"/>
        <v>4351926</v>
      </c>
      <c r="P76" s="481">
        <f t="shared" si="163"/>
        <v>563</v>
      </c>
      <c r="Q76" s="171">
        <f t="shared" si="163"/>
        <v>4352489</v>
      </c>
      <c r="R76" s="49">
        <f t="shared" si="163"/>
        <v>3224191</v>
      </c>
      <c r="S76" s="468">
        <f t="shared" si="163"/>
        <v>3176728</v>
      </c>
      <c r="T76" s="472">
        <f t="shared" si="163"/>
        <v>6400919</v>
      </c>
      <c r="U76" s="481">
        <f t="shared" si="163"/>
        <v>177</v>
      </c>
      <c r="V76" s="171">
        <f t="shared" si="163"/>
        <v>6401096</v>
      </c>
      <c r="W76" s="50">
        <f>IF(Q76=0,0,((V76/Q76)-1)*100)</f>
        <v>47.067482537003549</v>
      </c>
    </row>
    <row r="77" spans="1:23" ht="15.75" customHeight="1" thickTop="1" thickBot="1" x14ac:dyDescent="0.25">
      <c r="A77" s="9"/>
      <c r="B77" s="520" t="s">
        <v>32</v>
      </c>
      <c r="C77" s="127">
        <f>+C68+C72+C76</f>
        <v>36479</v>
      </c>
      <c r="D77" s="128">
        <f t="shared" ref="D77:H77" si="164">+D68+D72+D76</f>
        <v>36485</v>
      </c>
      <c r="E77" s="153">
        <f t="shared" si="164"/>
        <v>72964</v>
      </c>
      <c r="F77" s="127">
        <f t="shared" si="164"/>
        <v>63874</v>
      </c>
      <c r="G77" s="128">
        <f t="shared" si="164"/>
        <v>63890</v>
      </c>
      <c r="H77" s="153">
        <f t="shared" si="164"/>
        <v>127764</v>
      </c>
      <c r="I77" s="130">
        <f t="shared" ref="I77:I78" si="165">IF(E77=0,0,((H77/E77)-1)*100)</f>
        <v>75.105531494983822</v>
      </c>
      <c r="J77" s="9"/>
      <c r="K77" s="10"/>
      <c r="L77" s="528" t="s">
        <v>32</v>
      </c>
      <c r="M77" s="506">
        <f>+M68+M72+M76</f>
        <v>5152440</v>
      </c>
      <c r="N77" s="507">
        <f t="shared" ref="N77:V77" si="166">+N68+N72+N76</f>
        <v>5007522</v>
      </c>
      <c r="O77" s="508">
        <f t="shared" si="166"/>
        <v>10159962</v>
      </c>
      <c r="P77" s="509">
        <f t="shared" si="166"/>
        <v>1568</v>
      </c>
      <c r="Q77" s="510">
        <f t="shared" si="166"/>
        <v>10161530</v>
      </c>
      <c r="R77" s="506">
        <f t="shared" si="166"/>
        <v>9899979</v>
      </c>
      <c r="S77" s="507">
        <f t="shared" si="166"/>
        <v>9695211</v>
      </c>
      <c r="T77" s="508">
        <f t="shared" si="166"/>
        <v>19595190</v>
      </c>
      <c r="U77" s="509">
        <f t="shared" si="166"/>
        <v>3103</v>
      </c>
      <c r="V77" s="510">
        <f t="shared" si="166"/>
        <v>19598293</v>
      </c>
      <c r="W77" s="50">
        <f t="shared" ref="W77:W78" si="167">IF(Q77=0,0,((V77/Q77)-1)*100)</f>
        <v>92.867540616422929</v>
      </c>
    </row>
    <row r="78" spans="1:23" ht="14.25" thickTop="1" thickBot="1" x14ac:dyDescent="0.25">
      <c r="A78" s="3" t="str">
        <f t="shared" ref="A78" si="168">IF(ISERROR(F78/G78)," ",IF(F78/G78&gt;0.5,IF(F78/G78&lt;1.5," ","NOT OK"),"NOT OK"))</f>
        <v xml:space="preserve"> </v>
      </c>
      <c r="B78" s="521" t="s">
        <v>33</v>
      </c>
      <c r="C78" s="127">
        <f>+C64+C68+C72+C76</f>
        <v>43834</v>
      </c>
      <c r="D78" s="128">
        <f t="shared" ref="D78:H78" si="169">+D64+D68+D72+D76</f>
        <v>43847</v>
      </c>
      <c r="E78" s="524">
        <f t="shared" si="169"/>
        <v>87681</v>
      </c>
      <c r="F78" s="127">
        <f t="shared" si="169"/>
        <v>83399</v>
      </c>
      <c r="G78" s="128">
        <f t="shared" si="169"/>
        <v>83419</v>
      </c>
      <c r="H78" s="524">
        <f t="shared" si="169"/>
        <v>166818</v>
      </c>
      <c r="I78" s="130">
        <f t="shared" si="165"/>
        <v>90.255585588668026</v>
      </c>
      <c r="J78" s="3"/>
      <c r="L78" s="465" t="s">
        <v>33</v>
      </c>
      <c r="M78" s="43">
        <f>+M64+M68+M72+M76</f>
        <v>6017299</v>
      </c>
      <c r="N78" s="467">
        <f t="shared" ref="N78:V78" si="170">+N64+N68+N72+N76</f>
        <v>5910129</v>
      </c>
      <c r="O78" s="471">
        <f t="shared" si="170"/>
        <v>11927428</v>
      </c>
      <c r="P78" s="480">
        <f t="shared" si="170"/>
        <v>1949</v>
      </c>
      <c r="Q78" s="300">
        <f t="shared" si="170"/>
        <v>11929377</v>
      </c>
      <c r="R78" s="43">
        <f t="shared" si="170"/>
        <v>12820878</v>
      </c>
      <c r="S78" s="467">
        <f t="shared" si="170"/>
        <v>12651907</v>
      </c>
      <c r="T78" s="471">
        <f t="shared" si="170"/>
        <v>25472785</v>
      </c>
      <c r="U78" s="480">
        <f t="shared" si="170"/>
        <v>4472</v>
      </c>
      <c r="V78" s="300">
        <f t="shared" si="170"/>
        <v>25477257</v>
      </c>
      <c r="W78" s="46">
        <f t="shared" si="167"/>
        <v>113.56737237828933</v>
      </c>
    </row>
    <row r="79" spans="1:23" ht="14.25" thickTop="1" thickBot="1" x14ac:dyDescent="0.25">
      <c r="B79" s="138" t="s">
        <v>34</v>
      </c>
      <c r="C79" s="102"/>
      <c r="D79" s="102"/>
      <c r="E79" s="102"/>
      <c r="F79" s="102"/>
      <c r="G79" s="102"/>
      <c r="H79" s="102"/>
      <c r="I79" s="102"/>
      <c r="J79" s="102"/>
      <c r="L79" s="53" t="s">
        <v>34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2:23" ht="13.5" thickBot="1" x14ac:dyDescent="0.25"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46</v>
      </c>
    </row>
    <row r="83" spans="12:23" ht="24.75" customHeight="1" thickTop="1" thickBot="1" x14ac:dyDescent="0.25">
      <c r="L83" s="57"/>
      <c r="M83" s="628" t="s">
        <v>4</v>
      </c>
      <c r="N83" s="629"/>
      <c r="O83" s="629"/>
      <c r="P83" s="629"/>
      <c r="Q83" s="630"/>
      <c r="R83" s="628" t="s">
        <v>5</v>
      </c>
      <c r="S83" s="629"/>
      <c r="T83" s="629"/>
      <c r="U83" s="629"/>
      <c r="V83" s="630"/>
      <c r="W83" s="310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1" t="s">
        <v>8</v>
      </c>
    </row>
    <row r="85" spans="12:23" ht="13.5" thickBot="1" x14ac:dyDescent="0.25">
      <c r="L85" s="64"/>
      <c r="M85" s="65" t="s">
        <v>47</v>
      </c>
      <c r="N85" s="66" t="s">
        <v>48</v>
      </c>
      <c r="O85" s="67" t="s">
        <v>49</v>
      </c>
      <c r="P85" s="68" t="s">
        <v>15</v>
      </c>
      <c r="Q85" s="67" t="s">
        <v>11</v>
      </c>
      <c r="R85" s="65" t="s">
        <v>47</v>
      </c>
      <c r="S85" s="66" t="s">
        <v>48</v>
      </c>
      <c r="T85" s="67" t="s">
        <v>49</v>
      </c>
      <c r="U85" s="68" t="s">
        <v>15</v>
      </c>
      <c r="V85" s="67" t="s">
        <v>11</v>
      </c>
      <c r="W85" s="309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ht="12.75" customHeight="1" x14ac:dyDescent="0.2">
      <c r="L87" s="59" t="s">
        <v>16</v>
      </c>
      <c r="M87" s="75">
        <v>0</v>
      </c>
      <c r="N87" s="76">
        <v>0</v>
      </c>
      <c r="O87" s="182">
        <f>M87+N87</f>
        <v>0</v>
      </c>
      <c r="P87" s="77">
        <v>0</v>
      </c>
      <c r="Q87" s="182">
        <f>O87+P87</f>
        <v>0</v>
      </c>
      <c r="R87" s="75">
        <v>75</v>
      </c>
      <c r="S87" s="76">
        <v>471</v>
      </c>
      <c r="T87" s="182">
        <f>R87+S87</f>
        <v>546</v>
      </c>
      <c r="U87" s="77">
        <v>0</v>
      </c>
      <c r="V87" s="182">
        <f>T87+U87</f>
        <v>546</v>
      </c>
      <c r="W87" s="78">
        <f>IF(Q87=0,0,((V87/Q87)-1)*100)</f>
        <v>0</v>
      </c>
    </row>
    <row r="88" spans="12:23" ht="12.75" customHeight="1" x14ac:dyDescent="0.2">
      <c r="L88" s="59" t="s">
        <v>17</v>
      </c>
      <c r="M88" s="75">
        <v>0</v>
      </c>
      <c r="N88" s="76">
        <v>0</v>
      </c>
      <c r="O88" s="182">
        <f>M88+N88</f>
        <v>0</v>
      </c>
      <c r="P88" s="77">
        <v>0</v>
      </c>
      <c r="Q88" s="182">
        <f>O88+P88</f>
        <v>0</v>
      </c>
      <c r="R88" s="75">
        <v>74</v>
      </c>
      <c r="S88" s="76">
        <v>456</v>
      </c>
      <c r="T88" s="182">
        <f t="shared" ref="T88:T89" si="171">R88+S88</f>
        <v>530</v>
      </c>
      <c r="U88" s="77">
        <v>0</v>
      </c>
      <c r="V88" s="182">
        <f>T88+U88</f>
        <v>530</v>
      </c>
      <c r="W88" s="78">
        <f>IF(Q88=0,0,((V88/Q88)-1)*100)</f>
        <v>0</v>
      </c>
    </row>
    <row r="89" spans="12:23" ht="12.75" customHeight="1" thickBot="1" x14ac:dyDescent="0.25">
      <c r="L89" s="64" t="s">
        <v>18</v>
      </c>
      <c r="M89" s="75">
        <v>0</v>
      </c>
      <c r="N89" s="76">
        <v>11</v>
      </c>
      <c r="O89" s="182">
        <f>M89+N89</f>
        <v>11</v>
      </c>
      <c r="P89" s="77">
        <v>0</v>
      </c>
      <c r="Q89" s="182">
        <f t="shared" ref="Q89" si="172">O89+P89</f>
        <v>11</v>
      </c>
      <c r="R89" s="75">
        <v>123</v>
      </c>
      <c r="S89" s="76">
        <v>411</v>
      </c>
      <c r="T89" s="182">
        <f t="shared" si="171"/>
        <v>534</v>
      </c>
      <c r="U89" s="77">
        <v>0</v>
      </c>
      <c r="V89" s="182">
        <f t="shared" ref="V89" si="173">T89+U89</f>
        <v>534</v>
      </c>
      <c r="W89" s="78">
        <f>IF(Q89=0,0,((V89/Q89)-1)*100)</f>
        <v>4754.545454545455</v>
      </c>
    </row>
    <row r="90" spans="12:23" ht="12.75" customHeight="1" thickTop="1" thickBot="1" x14ac:dyDescent="0.25">
      <c r="L90" s="79" t="s">
        <v>19</v>
      </c>
      <c r="M90" s="80">
        <f t="shared" ref="M90:Q90" si="174">+M87+M88+M89</f>
        <v>0</v>
      </c>
      <c r="N90" s="81">
        <f t="shared" si="174"/>
        <v>11</v>
      </c>
      <c r="O90" s="183">
        <f t="shared" si="174"/>
        <v>11</v>
      </c>
      <c r="P90" s="80">
        <f t="shared" si="174"/>
        <v>0</v>
      </c>
      <c r="Q90" s="183">
        <f t="shared" si="174"/>
        <v>11</v>
      </c>
      <c r="R90" s="80">
        <f t="shared" ref="R90:V90" si="175">+R87+R88+R89</f>
        <v>272</v>
      </c>
      <c r="S90" s="81">
        <f t="shared" si="175"/>
        <v>1338</v>
      </c>
      <c r="T90" s="183">
        <f t="shared" si="175"/>
        <v>1610</v>
      </c>
      <c r="U90" s="80">
        <f t="shared" si="175"/>
        <v>0</v>
      </c>
      <c r="V90" s="183">
        <f t="shared" si="175"/>
        <v>1610</v>
      </c>
      <c r="W90" s="82">
        <f t="shared" ref="W90:W91" si="176">IF(Q90=0,0,((V90/Q90)-1)*100)</f>
        <v>14536.363636363638</v>
      </c>
    </row>
    <row r="91" spans="12:23" ht="12.75" customHeight="1" thickTop="1" x14ac:dyDescent="0.2">
      <c r="L91" s="59" t="s">
        <v>20</v>
      </c>
      <c r="M91" s="75">
        <v>0</v>
      </c>
      <c r="N91" s="76">
        <v>3</v>
      </c>
      <c r="O91" s="182">
        <f>M91+N91</f>
        <v>3</v>
      </c>
      <c r="P91" s="77">
        <v>0</v>
      </c>
      <c r="Q91" s="182">
        <f>O91+P91</f>
        <v>3</v>
      </c>
      <c r="R91" s="75">
        <v>97</v>
      </c>
      <c r="S91" s="76">
        <v>296</v>
      </c>
      <c r="T91" s="182">
        <f>R91+S91</f>
        <v>393</v>
      </c>
      <c r="U91" s="77">
        <v>0</v>
      </c>
      <c r="V91" s="182">
        <f>T91+U91</f>
        <v>393</v>
      </c>
      <c r="W91" s="78">
        <f t="shared" si="176"/>
        <v>13000</v>
      </c>
    </row>
    <row r="92" spans="12:23" ht="12.75" customHeight="1" x14ac:dyDescent="0.2">
      <c r="L92" s="59" t="s">
        <v>21</v>
      </c>
      <c r="M92" s="75">
        <v>0</v>
      </c>
      <c r="N92" s="76">
        <v>2</v>
      </c>
      <c r="O92" s="182">
        <f>M92+N92</f>
        <v>2</v>
      </c>
      <c r="P92" s="77">
        <v>0</v>
      </c>
      <c r="Q92" s="182">
        <f>O92+P92</f>
        <v>2</v>
      </c>
      <c r="R92" s="75">
        <v>77</v>
      </c>
      <c r="S92" s="76">
        <v>411</v>
      </c>
      <c r="T92" s="182">
        <f>R92+S92</f>
        <v>488</v>
      </c>
      <c r="U92" s="77">
        <v>0</v>
      </c>
      <c r="V92" s="182">
        <f>T92+U92</f>
        <v>488</v>
      </c>
      <c r="W92" s="78">
        <f>IF(Q92=0,0,((V92/Q92)-1)*100)</f>
        <v>24300</v>
      </c>
    </row>
    <row r="93" spans="12:23" ht="12.75" customHeight="1" thickBot="1" x14ac:dyDescent="0.25">
      <c r="L93" s="59" t="s">
        <v>22</v>
      </c>
      <c r="M93" s="75">
        <v>1</v>
      </c>
      <c r="N93" s="76">
        <v>10</v>
      </c>
      <c r="O93" s="182">
        <f t="shared" ref="O93" si="177">M93+N93</f>
        <v>11</v>
      </c>
      <c r="P93" s="77">
        <v>0</v>
      </c>
      <c r="Q93" s="182">
        <f>O93+P93</f>
        <v>11</v>
      </c>
      <c r="R93" s="75">
        <v>123</v>
      </c>
      <c r="S93" s="76">
        <v>592</v>
      </c>
      <c r="T93" s="182">
        <f t="shared" ref="T93" si="178">R93+S93</f>
        <v>715</v>
      </c>
      <c r="U93" s="77">
        <v>0</v>
      </c>
      <c r="V93" s="182">
        <f>T93+U93</f>
        <v>715</v>
      </c>
      <c r="W93" s="78">
        <f>IF(Q93=0,0,((V93/Q93)-1)*100)</f>
        <v>6400</v>
      </c>
    </row>
    <row r="94" spans="12:23" ht="12.75" customHeight="1" thickTop="1" thickBot="1" x14ac:dyDescent="0.25">
      <c r="L94" s="79" t="s">
        <v>23</v>
      </c>
      <c r="M94" s="80">
        <f>+M91+M92+M93</f>
        <v>1</v>
      </c>
      <c r="N94" s="81">
        <f t="shared" ref="N94:V94" si="179">+N91+N92+N93</f>
        <v>15</v>
      </c>
      <c r="O94" s="183">
        <f t="shared" si="179"/>
        <v>16</v>
      </c>
      <c r="P94" s="80">
        <f t="shared" si="179"/>
        <v>0</v>
      </c>
      <c r="Q94" s="183">
        <f t="shared" si="179"/>
        <v>16</v>
      </c>
      <c r="R94" s="80">
        <f t="shared" si="179"/>
        <v>297</v>
      </c>
      <c r="S94" s="81">
        <f t="shared" si="179"/>
        <v>1299</v>
      </c>
      <c r="T94" s="183">
        <f t="shared" si="179"/>
        <v>1596</v>
      </c>
      <c r="U94" s="80">
        <f t="shared" si="179"/>
        <v>0</v>
      </c>
      <c r="V94" s="183">
        <f t="shared" si="179"/>
        <v>1596</v>
      </c>
      <c r="W94" s="82">
        <f t="shared" ref="W94" si="180">IF(Q94=0,0,((V94/Q94)-1)*100)</f>
        <v>9875</v>
      </c>
    </row>
    <row r="95" spans="12:23" ht="12.75" customHeight="1" thickTop="1" x14ac:dyDescent="0.2">
      <c r="L95" s="59" t="s">
        <v>24</v>
      </c>
      <c r="M95" s="75">
        <v>1</v>
      </c>
      <c r="N95" s="76">
        <v>12</v>
      </c>
      <c r="O95" s="182">
        <f>+M95+N95</f>
        <v>13</v>
      </c>
      <c r="P95" s="77">
        <v>0</v>
      </c>
      <c r="Q95" s="182">
        <f>O95+P95</f>
        <v>13</v>
      </c>
      <c r="R95" s="75">
        <v>36</v>
      </c>
      <c r="S95" s="76">
        <v>538</v>
      </c>
      <c r="T95" s="182">
        <f>+R95+S95</f>
        <v>574</v>
      </c>
      <c r="U95" s="77">
        <v>0</v>
      </c>
      <c r="V95" s="182">
        <f>T95+U95</f>
        <v>574</v>
      </c>
      <c r="W95" s="78">
        <f>IF(Q95=0,0,((V95/Q95)-1)*100)</f>
        <v>4315.3846153846152</v>
      </c>
    </row>
    <row r="96" spans="12:23" ht="12.75" customHeight="1" x14ac:dyDescent="0.2">
      <c r="L96" s="59" t="s">
        <v>25</v>
      </c>
      <c r="M96" s="75">
        <v>0</v>
      </c>
      <c r="N96" s="76">
        <v>99</v>
      </c>
      <c r="O96" s="182">
        <f>+M96+N96</f>
        <v>99</v>
      </c>
      <c r="P96" s="77">
        <v>0</v>
      </c>
      <c r="Q96" s="182">
        <f>O96+P96</f>
        <v>99</v>
      </c>
      <c r="R96" s="75">
        <v>31</v>
      </c>
      <c r="S96" s="76">
        <v>570</v>
      </c>
      <c r="T96" s="182">
        <f>+R96+S96</f>
        <v>601</v>
      </c>
      <c r="U96" s="77">
        <v>0</v>
      </c>
      <c r="V96" s="182">
        <f>T96+U96</f>
        <v>601</v>
      </c>
      <c r="W96" s="78">
        <f>IF(Q96=0,0,((V96/Q96)-1)*100)</f>
        <v>507.0707070707071</v>
      </c>
    </row>
    <row r="97" spans="1:23" ht="12.75" customHeight="1" thickBot="1" x14ac:dyDescent="0.25">
      <c r="L97" s="59" t="s">
        <v>26</v>
      </c>
      <c r="M97" s="75">
        <v>0</v>
      </c>
      <c r="N97" s="76">
        <v>199</v>
      </c>
      <c r="O97" s="184">
        <f>+M97+N97</f>
        <v>199</v>
      </c>
      <c r="P97" s="83">
        <v>0</v>
      </c>
      <c r="Q97" s="184">
        <f>O97+P97</f>
        <v>199</v>
      </c>
      <c r="R97" s="75">
        <v>48</v>
      </c>
      <c r="S97" s="76">
        <v>442</v>
      </c>
      <c r="T97" s="184">
        <f>+R97+S97</f>
        <v>490</v>
      </c>
      <c r="U97" s="83">
        <v>0</v>
      </c>
      <c r="V97" s="184">
        <f>T97+U97</f>
        <v>490</v>
      </c>
      <c r="W97" s="78">
        <f>IF(Q97=0,0,((V97/Q97)-1)*100)</f>
        <v>146.23115577889445</v>
      </c>
    </row>
    <row r="98" spans="1:23" ht="12.75" customHeight="1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1</v>
      </c>
      <c r="N98" s="85">
        <f t="shared" ref="N98:V98" si="181">+N95+N96+N97</f>
        <v>310</v>
      </c>
      <c r="O98" s="185">
        <f t="shared" si="181"/>
        <v>311</v>
      </c>
      <c r="P98" s="86">
        <f t="shared" si="181"/>
        <v>0</v>
      </c>
      <c r="Q98" s="185">
        <f t="shared" si="181"/>
        <v>311</v>
      </c>
      <c r="R98" s="85">
        <f t="shared" si="181"/>
        <v>115</v>
      </c>
      <c r="S98" s="85">
        <f t="shared" si="181"/>
        <v>1550</v>
      </c>
      <c r="T98" s="185">
        <f t="shared" si="181"/>
        <v>1665</v>
      </c>
      <c r="U98" s="86">
        <f t="shared" si="181"/>
        <v>0</v>
      </c>
      <c r="V98" s="185">
        <f t="shared" si="181"/>
        <v>1665</v>
      </c>
      <c r="W98" s="87">
        <f>IF(Q98=0,0,((V98/Q98)-1)*100)</f>
        <v>435.36977491961409</v>
      </c>
    </row>
    <row r="99" spans="1:23" ht="12.75" customHeight="1" thickTop="1" x14ac:dyDescent="0.2">
      <c r="L99" s="59" t="s">
        <v>28</v>
      </c>
      <c r="M99" s="75">
        <v>6</v>
      </c>
      <c r="N99" s="76">
        <v>243</v>
      </c>
      <c r="O99" s="184">
        <f>SUM(M99:N99)</f>
        <v>249</v>
      </c>
      <c r="P99" s="88">
        <v>0</v>
      </c>
      <c r="Q99" s="184">
        <f>O99+P99</f>
        <v>249</v>
      </c>
      <c r="R99" s="75">
        <v>27</v>
      </c>
      <c r="S99" s="76">
        <v>445</v>
      </c>
      <c r="T99" s="184">
        <f>SUM(R99:S99)</f>
        <v>472</v>
      </c>
      <c r="U99" s="88">
        <v>0</v>
      </c>
      <c r="V99" s="184">
        <f>T99+U99</f>
        <v>472</v>
      </c>
      <c r="W99" s="78">
        <f t="shared" ref="W99" si="182">IF(Q99=0,0,((V99/Q99)-1)*100)</f>
        <v>89.558232931726906</v>
      </c>
    </row>
    <row r="100" spans="1:23" ht="12.75" customHeight="1" x14ac:dyDescent="0.2">
      <c r="L100" s="59" t="s">
        <v>29</v>
      </c>
      <c r="M100" s="75">
        <v>101</v>
      </c>
      <c r="N100" s="76">
        <v>346</v>
      </c>
      <c r="O100" s="184">
        <f>SUM(M100:N100)</f>
        <v>447</v>
      </c>
      <c r="P100" s="77">
        <v>0</v>
      </c>
      <c r="Q100" s="184">
        <f>O100+P100</f>
        <v>447</v>
      </c>
      <c r="R100" s="75">
        <v>7</v>
      </c>
      <c r="S100" s="76">
        <v>1216</v>
      </c>
      <c r="T100" s="184">
        <f>SUM(R100:S100)</f>
        <v>1223</v>
      </c>
      <c r="U100" s="77">
        <v>0</v>
      </c>
      <c r="V100" s="184">
        <f>T100+U100</f>
        <v>1223</v>
      </c>
      <c r="W100" s="78">
        <f t="shared" ref="W100" si="183">IF(Q100=0,0,((V100/Q100)-1)*100)</f>
        <v>173.60178970917227</v>
      </c>
    </row>
    <row r="101" spans="1:23" ht="12.75" customHeight="1" thickBot="1" x14ac:dyDescent="0.25">
      <c r="L101" s="59" t="s">
        <v>30</v>
      </c>
      <c r="M101" s="75">
        <v>59</v>
      </c>
      <c r="N101" s="76">
        <v>385</v>
      </c>
      <c r="O101" s="184">
        <f t="shared" ref="O101" si="184">SUM(M101:N101)</f>
        <v>444</v>
      </c>
      <c r="P101" s="77">
        <v>0</v>
      </c>
      <c r="Q101" s="184">
        <f>O101+P101</f>
        <v>444</v>
      </c>
      <c r="R101" s="75">
        <v>16</v>
      </c>
      <c r="S101" s="76">
        <v>1453</v>
      </c>
      <c r="T101" s="184">
        <f t="shared" ref="T101" si="185">SUM(R101:S101)</f>
        <v>1469</v>
      </c>
      <c r="U101" s="77">
        <v>0</v>
      </c>
      <c r="V101" s="184">
        <f>T101+U101</f>
        <v>1469</v>
      </c>
      <c r="W101" s="78">
        <f>IF(Q101=0,0,((V101/Q101)-1)*100)</f>
        <v>230.85585585585585</v>
      </c>
    </row>
    <row r="102" spans="1:23" ht="12.75" customHeight="1" thickTop="1" thickBot="1" x14ac:dyDescent="0.25">
      <c r="A102" s="3" t="str">
        <f>IF(ISERROR(F102/G102)," ",IF(F102/G102&gt;0.5,IF(F102/G102&lt;1.5," ","NOT OK"),"NOT OK"))</f>
        <v xml:space="preserve"> </v>
      </c>
      <c r="L102" s="497" t="s">
        <v>31</v>
      </c>
      <c r="M102" s="545">
        <f>+M99+M100+M101</f>
        <v>166</v>
      </c>
      <c r="N102" s="542">
        <f t="shared" ref="N102:V102" si="186">+N99+N100+N101</f>
        <v>974</v>
      </c>
      <c r="O102" s="207">
        <f t="shared" si="186"/>
        <v>1140</v>
      </c>
      <c r="P102" s="529">
        <f t="shared" si="186"/>
        <v>0</v>
      </c>
      <c r="Q102" s="207">
        <f t="shared" si="186"/>
        <v>1140</v>
      </c>
      <c r="R102" s="545">
        <f t="shared" si="186"/>
        <v>50</v>
      </c>
      <c r="S102" s="542">
        <f t="shared" si="186"/>
        <v>3114</v>
      </c>
      <c r="T102" s="207">
        <f t="shared" si="186"/>
        <v>3164</v>
      </c>
      <c r="U102" s="529">
        <f t="shared" si="186"/>
        <v>0</v>
      </c>
      <c r="V102" s="207">
        <f t="shared" si="186"/>
        <v>3164</v>
      </c>
      <c r="W102" s="530">
        <f>IF(Q102=0,0,((V102/Q102)-1)*100)</f>
        <v>177.54385964912282</v>
      </c>
    </row>
    <row r="103" spans="1:23" ht="12.75" customHeight="1" thickTop="1" thickBot="1" x14ac:dyDescent="0.25">
      <c r="L103" s="518" t="s">
        <v>32</v>
      </c>
      <c r="M103" s="546">
        <f>+M94+M98+M102</f>
        <v>168</v>
      </c>
      <c r="N103" s="543">
        <f t="shared" ref="N103:V103" si="187">+N94+N98+N102</f>
        <v>1299</v>
      </c>
      <c r="O103" s="532">
        <f t="shared" si="187"/>
        <v>1467</v>
      </c>
      <c r="P103" s="531">
        <f t="shared" si="187"/>
        <v>0</v>
      </c>
      <c r="Q103" s="532">
        <f t="shared" si="187"/>
        <v>1467</v>
      </c>
      <c r="R103" s="546">
        <f t="shared" si="187"/>
        <v>462</v>
      </c>
      <c r="S103" s="543">
        <f t="shared" si="187"/>
        <v>5963</v>
      </c>
      <c r="T103" s="532">
        <f t="shared" si="187"/>
        <v>6425</v>
      </c>
      <c r="U103" s="531">
        <f t="shared" si="187"/>
        <v>0</v>
      </c>
      <c r="V103" s="532">
        <f t="shared" si="187"/>
        <v>6425</v>
      </c>
      <c r="W103" s="533">
        <f t="shared" ref="W103:W104" si="188">IF(Q103=0,0,((V103/Q103)-1)*100)</f>
        <v>337.96864349011588</v>
      </c>
    </row>
    <row r="104" spans="1:23" ht="12.75" customHeight="1" thickTop="1" thickBot="1" x14ac:dyDescent="0.25">
      <c r="L104" s="496" t="s">
        <v>33</v>
      </c>
      <c r="M104" s="80">
        <f>+M90+M94+M98+M102</f>
        <v>168</v>
      </c>
      <c r="N104" s="544">
        <f t="shared" ref="N104:V104" si="189">+N90+N94+N98+N102</f>
        <v>1310</v>
      </c>
      <c r="O104" s="535">
        <f t="shared" si="189"/>
        <v>1478</v>
      </c>
      <c r="P104" s="534">
        <f t="shared" si="189"/>
        <v>0</v>
      </c>
      <c r="Q104" s="535">
        <f t="shared" si="189"/>
        <v>1478</v>
      </c>
      <c r="R104" s="80">
        <f t="shared" si="189"/>
        <v>734</v>
      </c>
      <c r="S104" s="544">
        <f t="shared" si="189"/>
        <v>7301</v>
      </c>
      <c r="T104" s="535">
        <f t="shared" si="189"/>
        <v>8035</v>
      </c>
      <c r="U104" s="534">
        <f t="shared" si="189"/>
        <v>0</v>
      </c>
      <c r="V104" s="535">
        <f t="shared" si="189"/>
        <v>8035</v>
      </c>
      <c r="W104" s="82">
        <f t="shared" si="188"/>
        <v>443.64005412719888</v>
      </c>
    </row>
    <row r="105" spans="1:23" ht="14.25" thickTop="1" thickBot="1" x14ac:dyDescent="0.25">
      <c r="L105" s="89" t="s">
        <v>34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:23" ht="13.5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46</v>
      </c>
    </row>
    <row r="109" spans="1:23" ht="24.75" customHeight="1" thickTop="1" thickBot="1" x14ac:dyDescent="0.25">
      <c r="L109" s="57"/>
      <c r="M109" s="628" t="s">
        <v>4</v>
      </c>
      <c r="N109" s="629"/>
      <c r="O109" s="629"/>
      <c r="P109" s="629"/>
      <c r="Q109" s="630"/>
      <c r="R109" s="628" t="s">
        <v>5</v>
      </c>
      <c r="S109" s="629"/>
      <c r="T109" s="629"/>
      <c r="U109" s="629"/>
      <c r="V109" s="630"/>
      <c r="W109" s="310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1" t="s">
        <v>8</v>
      </c>
    </row>
    <row r="111" spans="1:23" ht="13.5" thickBot="1" x14ac:dyDescent="0.25">
      <c r="L111" s="64"/>
      <c r="M111" s="65" t="s">
        <v>47</v>
      </c>
      <c r="N111" s="66" t="s">
        <v>48</v>
      </c>
      <c r="O111" s="67" t="s">
        <v>49</v>
      </c>
      <c r="P111" s="68" t="s">
        <v>15</v>
      </c>
      <c r="Q111" s="67" t="s">
        <v>11</v>
      </c>
      <c r="R111" s="65" t="s">
        <v>47</v>
      </c>
      <c r="S111" s="66" t="s">
        <v>48</v>
      </c>
      <c r="T111" s="67" t="s">
        <v>49</v>
      </c>
      <c r="U111" s="68" t="s">
        <v>15</v>
      </c>
      <c r="V111" s="67" t="s">
        <v>11</v>
      </c>
      <c r="W111" s="312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v>58</v>
      </c>
      <c r="N113" s="76">
        <v>108</v>
      </c>
      <c r="O113" s="182">
        <f>M113+N113</f>
        <v>166</v>
      </c>
      <c r="P113" s="77">
        <v>0</v>
      </c>
      <c r="Q113" s="182">
        <f>O113+P113</f>
        <v>166</v>
      </c>
      <c r="R113" s="75">
        <v>85</v>
      </c>
      <c r="S113" s="76">
        <v>193</v>
      </c>
      <c r="T113" s="182">
        <f>R113+S113</f>
        <v>278</v>
      </c>
      <c r="U113" s="77">
        <v>0</v>
      </c>
      <c r="V113" s="182">
        <f>T113+U113</f>
        <v>278</v>
      </c>
      <c r="W113" s="78">
        <f>IF(Q113=0,0,((V113/Q113)-1)*100)</f>
        <v>67.46987951807229</v>
      </c>
    </row>
    <row r="114" spans="1:23" x14ac:dyDescent="0.2">
      <c r="L114" s="59" t="s">
        <v>17</v>
      </c>
      <c r="M114" s="75">
        <v>75</v>
      </c>
      <c r="N114" s="76">
        <v>118</v>
      </c>
      <c r="O114" s="182">
        <f>M114+N114</f>
        <v>193</v>
      </c>
      <c r="P114" s="77">
        <v>0</v>
      </c>
      <c r="Q114" s="182">
        <f>O114+P114</f>
        <v>193</v>
      </c>
      <c r="R114" s="75">
        <v>75</v>
      </c>
      <c r="S114" s="76">
        <v>201</v>
      </c>
      <c r="T114" s="182">
        <f t="shared" ref="T114:T115" si="190">R114+S114</f>
        <v>276</v>
      </c>
      <c r="U114" s="77">
        <v>0</v>
      </c>
      <c r="V114" s="182">
        <f>T114+U114</f>
        <v>276</v>
      </c>
      <c r="W114" s="78">
        <f>IF(Q114=0,0,((V114/Q114)-1)*100)</f>
        <v>43.005181347150256</v>
      </c>
    </row>
    <row r="115" spans="1:23" ht="13.5" thickBot="1" x14ac:dyDescent="0.25">
      <c r="L115" s="64" t="s">
        <v>18</v>
      </c>
      <c r="M115" s="75">
        <v>106</v>
      </c>
      <c r="N115" s="76">
        <v>189</v>
      </c>
      <c r="O115" s="182">
        <f>M115+N115</f>
        <v>295</v>
      </c>
      <c r="P115" s="77">
        <v>0</v>
      </c>
      <c r="Q115" s="182">
        <f t="shared" ref="Q115" si="191">O115+P115</f>
        <v>295</v>
      </c>
      <c r="R115" s="75">
        <v>80</v>
      </c>
      <c r="S115" s="76">
        <v>261</v>
      </c>
      <c r="T115" s="182">
        <f t="shared" si="190"/>
        <v>341</v>
      </c>
      <c r="U115" s="77">
        <v>0</v>
      </c>
      <c r="V115" s="182">
        <f t="shared" ref="V115" si="192">T115+U115</f>
        <v>341</v>
      </c>
      <c r="W115" s="78">
        <f>IF(Q115=0,0,((V115/Q115)-1)*100)</f>
        <v>15.593220338983048</v>
      </c>
    </row>
    <row r="116" spans="1:23" ht="14.25" thickTop="1" thickBot="1" x14ac:dyDescent="0.25">
      <c r="L116" s="79" t="s">
        <v>19</v>
      </c>
      <c r="M116" s="80">
        <f t="shared" ref="M116:Q116" si="193">+M113+M114+M115</f>
        <v>239</v>
      </c>
      <c r="N116" s="81">
        <f t="shared" si="193"/>
        <v>415</v>
      </c>
      <c r="O116" s="183">
        <f t="shared" si="193"/>
        <v>654</v>
      </c>
      <c r="P116" s="80">
        <f t="shared" si="193"/>
        <v>0</v>
      </c>
      <c r="Q116" s="183">
        <f t="shared" si="193"/>
        <v>654</v>
      </c>
      <c r="R116" s="80">
        <f t="shared" ref="R116:V116" si="194">+R113+R114+R115</f>
        <v>240</v>
      </c>
      <c r="S116" s="81">
        <f t="shared" si="194"/>
        <v>655</v>
      </c>
      <c r="T116" s="183">
        <f t="shared" si="194"/>
        <v>895</v>
      </c>
      <c r="U116" s="80">
        <f t="shared" si="194"/>
        <v>0</v>
      </c>
      <c r="V116" s="183">
        <f t="shared" si="194"/>
        <v>895</v>
      </c>
      <c r="W116" s="82">
        <f t="shared" ref="W116:W117" si="195">IF(Q116=0,0,((V116/Q116)-1)*100)</f>
        <v>36.850152905198776</v>
      </c>
    </row>
    <row r="117" spans="1:23" ht="13.5" thickTop="1" x14ac:dyDescent="0.2">
      <c r="L117" s="59" t="s">
        <v>20</v>
      </c>
      <c r="M117" s="75">
        <v>116</v>
      </c>
      <c r="N117" s="76">
        <v>186</v>
      </c>
      <c r="O117" s="182">
        <f>M117+N117</f>
        <v>302</v>
      </c>
      <c r="P117" s="77">
        <v>0</v>
      </c>
      <c r="Q117" s="182">
        <f>O117+P117</f>
        <v>302</v>
      </c>
      <c r="R117" s="75">
        <v>89</v>
      </c>
      <c r="S117" s="76">
        <v>250</v>
      </c>
      <c r="T117" s="182">
        <f>R117+S117</f>
        <v>339</v>
      </c>
      <c r="U117" s="77">
        <v>0</v>
      </c>
      <c r="V117" s="182">
        <f>T117+U117</f>
        <v>339</v>
      </c>
      <c r="W117" s="78">
        <f t="shared" si="195"/>
        <v>12.25165562913908</v>
      </c>
    </row>
    <row r="118" spans="1:23" x14ac:dyDescent="0.2">
      <c r="L118" s="59" t="s">
        <v>21</v>
      </c>
      <c r="M118" s="75">
        <v>97</v>
      </c>
      <c r="N118" s="76">
        <v>198</v>
      </c>
      <c r="O118" s="182">
        <f>M118+N118</f>
        <v>295</v>
      </c>
      <c r="P118" s="77">
        <v>0</v>
      </c>
      <c r="Q118" s="182">
        <f>O118+P118</f>
        <v>295</v>
      </c>
      <c r="R118" s="75">
        <v>82</v>
      </c>
      <c r="S118" s="76">
        <v>225</v>
      </c>
      <c r="T118" s="182">
        <f>R118+S118</f>
        <v>307</v>
      </c>
      <c r="U118" s="77">
        <v>0</v>
      </c>
      <c r="V118" s="182">
        <f>T118+U118</f>
        <v>307</v>
      </c>
      <c r="W118" s="78">
        <f>IF(Q118=0,0,((V118/Q118)-1)*100)</f>
        <v>4.067796610169494</v>
      </c>
    </row>
    <row r="119" spans="1:23" ht="13.5" thickBot="1" x14ac:dyDescent="0.25">
      <c r="L119" s="59" t="s">
        <v>22</v>
      </c>
      <c r="M119" s="75">
        <v>117</v>
      </c>
      <c r="N119" s="76">
        <v>201</v>
      </c>
      <c r="O119" s="182">
        <f>M119+N119</f>
        <v>318</v>
      </c>
      <c r="P119" s="77">
        <v>0</v>
      </c>
      <c r="Q119" s="182">
        <f>O119+P119</f>
        <v>318</v>
      </c>
      <c r="R119" s="75">
        <v>78</v>
      </c>
      <c r="S119" s="76">
        <v>293</v>
      </c>
      <c r="T119" s="182">
        <f>R119+S119</f>
        <v>371</v>
      </c>
      <c r="U119" s="77">
        <v>0</v>
      </c>
      <c r="V119" s="182">
        <f>T119+U119</f>
        <v>371</v>
      </c>
      <c r="W119" s="78">
        <f>IF(Q119=0,0,((V119/Q119)-1)*100)</f>
        <v>16.666666666666675</v>
      </c>
    </row>
    <row r="120" spans="1:23" ht="12.75" customHeight="1" thickTop="1" thickBot="1" x14ac:dyDescent="0.25">
      <c r="L120" s="79" t="s">
        <v>23</v>
      </c>
      <c r="M120" s="80">
        <f>+M117+M118+M119</f>
        <v>330</v>
      </c>
      <c r="N120" s="81">
        <f t="shared" ref="N120" si="196">+N117+N118+N119</f>
        <v>585</v>
      </c>
      <c r="O120" s="183">
        <f t="shared" ref="O120" si="197">+O117+O118+O119</f>
        <v>915</v>
      </c>
      <c r="P120" s="80">
        <f t="shared" ref="P120" si="198">+P117+P118+P119</f>
        <v>0</v>
      </c>
      <c r="Q120" s="183">
        <f t="shared" ref="Q120" si="199">+Q117+Q118+Q119</f>
        <v>915</v>
      </c>
      <c r="R120" s="80">
        <f t="shared" ref="R120" si="200">+R117+R118+R119</f>
        <v>249</v>
      </c>
      <c r="S120" s="81">
        <f t="shared" ref="S120" si="201">+S117+S118+S119</f>
        <v>768</v>
      </c>
      <c r="T120" s="183">
        <f t="shared" ref="T120" si="202">+T117+T118+T119</f>
        <v>1017</v>
      </c>
      <c r="U120" s="80">
        <f t="shared" ref="U120" si="203">+U117+U118+U119</f>
        <v>0</v>
      </c>
      <c r="V120" s="183">
        <f t="shared" ref="V120" si="204">+V117+V118+V119</f>
        <v>1017</v>
      </c>
      <c r="W120" s="82">
        <f t="shared" ref="W120" si="205">IF(Q120=0,0,((V120/Q120)-1)*100)</f>
        <v>11.147540983606552</v>
      </c>
    </row>
    <row r="121" spans="1:23" ht="13.5" thickTop="1" x14ac:dyDescent="0.2">
      <c r="L121" s="59" t="s">
        <v>24</v>
      </c>
      <c r="M121" s="75">
        <v>91</v>
      </c>
      <c r="N121" s="76">
        <v>179</v>
      </c>
      <c r="O121" s="182">
        <f>SUM(M121:N121)</f>
        <v>270</v>
      </c>
      <c r="P121" s="77">
        <v>0</v>
      </c>
      <c r="Q121" s="182">
        <f>O121+P121</f>
        <v>270</v>
      </c>
      <c r="R121" s="75">
        <v>72</v>
      </c>
      <c r="S121" s="76">
        <v>205</v>
      </c>
      <c r="T121" s="182">
        <f>SUM(R121:S121)</f>
        <v>277</v>
      </c>
      <c r="U121" s="77">
        <v>0</v>
      </c>
      <c r="V121" s="182">
        <f>T121+U121</f>
        <v>277</v>
      </c>
      <c r="W121" s="78">
        <f>IF(Q121=0,0,((V121/Q121)-1)*100)</f>
        <v>2.5925925925925908</v>
      </c>
    </row>
    <row r="122" spans="1:23" x14ac:dyDescent="0.2">
      <c r="L122" s="59" t="s">
        <v>25</v>
      </c>
      <c r="M122" s="75">
        <v>78</v>
      </c>
      <c r="N122" s="76">
        <v>199</v>
      </c>
      <c r="O122" s="182">
        <f>SUM(M122:N122)</f>
        <v>277</v>
      </c>
      <c r="P122" s="77">
        <v>0</v>
      </c>
      <c r="Q122" s="182">
        <f>O122+P122</f>
        <v>277</v>
      </c>
      <c r="R122" s="75">
        <v>71</v>
      </c>
      <c r="S122" s="76">
        <v>162</v>
      </c>
      <c r="T122" s="182">
        <f>SUM(R122:S122)</f>
        <v>233</v>
      </c>
      <c r="U122" s="77">
        <v>0</v>
      </c>
      <c r="V122" s="182">
        <f>T122+U122</f>
        <v>233</v>
      </c>
      <c r="W122" s="78">
        <f>IF(Q122=0,0,((V122/Q122)-1)*100)</f>
        <v>-15.884476534296033</v>
      </c>
    </row>
    <row r="123" spans="1:23" ht="13.5" thickBot="1" x14ac:dyDescent="0.25">
      <c r="L123" s="59" t="s">
        <v>26</v>
      </c>
      <c r="M123" s="75">
        <v>65</v>
      </c>
      <c r="N123" s="76">
        <v>182</v>
      </c>
      <c r="O123" s="184">
        <f>SUM(M123:N123)</f>
        <v>247</v>
      </c>
      <c r="P123" s="83">
        <v>0</v>
      </c>
      <c r="Q123" s="184">
        <f>O123+P123</f>
        <v>247</v>
      </c>
      <c r="R123" s="75">
        <v>26</v>
      </c>
      <c r="S123" s="76">
        <v>71</v>
      </c>
      <c r="T123" s="184">
        <f>SUM(R123:S123)</f>
        <v>97</v>
      </c>
      <c r="U123" s="83">
        <v>0</v>
      </c>
      <c r="V123" s="184">
        <f>T123+U123</f>
        <v>97</v>
      </c>
      <c r="W123" s="78">
        <f>IF(Q123=0,0,((V123/Q123)-1)*100)</f>
        <v>-60.728744939271252</v>
      </c>
    </row>
    <row r="124" spans="1:23" ht="12.75" customHeight="1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234</v>
      </c>
      <c r="N124" s="85">
        <f t="shared" ref="N124" si="206">+N121+N122+N123</f>
        <v>560</v>
      </c>
      <c r="O124" s="185">
        <f t="shared" ref="O124" si="207">+O121+O122+O123</f>
        <v>794</v>
      </c>
      <c r="P124" s="86">
        <f t="shared" ref="P124" si="208">+P121+P122+P123</f>
        <v>0</v>
      </c>
      <c r="Q124" s="185">
        <f t="shared" ref="Q124" si="209">+Q121+Q122+Q123</f>
        <v>794</v>
      </c>
      <c r="R124" s="85">
        <f t="shared" ref="R124" si="210">+R121+R122+R123</f>
        <v>169</v>
      </c>
      <c r="S124" s="85">
        <f t="shared" ref="S124" si="211">+S121+S122+S123</f>
        <v>438</v>
      </c>
      <c r="T124" s="185">
        <f t="shared" ref="T124" si="212">+T121+T122+T123</f>
        <v>607</v>
      </c>
      <c r="U124" s="86">
        <f t="shared" ref="U124" si="213">+U121+U122+U123</f>
        <v>0</v>
      </c>
      <c r="V124" s="185">
        <f t="shared" ref="V124" si="214">+V121+V122+V123</f>
        <v>607</v>
      </c>
      <c r="W124" s="87">
        <f>IF(Q124=0,0,((V124/Q124)-1)*100)</f>
        <v>-23.551637279596982</v>
      </c>
    </row>
    <row r="125" spans="1:23" ht="13.5" thickTop="1" x14ac:dyDescent="0.2">
      <c r="A125" s="323"/>
      <c r="K125" s="323"/>
      <c r="L125" s="59" t="s">
        <v>28</v>
      </c>
      <c r="M125" s="75">
        <v>72</v>
      </c>
      <c r="N125" s="76">
        <v>200</v>
      </c>
      <c r="O125" s="184">
        <f>SUM(M125:N125)</f>
        <v>272</v>
      </c>
      <c r="P125" s="88">
        <v>0</v>
      </c>
      <c r="Q125" s="184">
        <f>O125+P125</f>
        <v>272</v>
      </c>
      <c r="R125" s="75">
        <v>28</v>
      </c>
      <c r="S125" s="76">
        <v>78</v>
      </c>
      <c r="T125" s="184">
        <f>SUM(R125:S125)</f>
        <v>106</v>
      </c>
      <c r="U125" s="88">
        <v>0</v>
      </c>
      <c r="V125" s="184">
        <f>T125+U125</f>
        <v>106</v>
      </c>
      <c r="W125" s="78">
        <f t="shared" ref="W125" si="215">IF(Q125=0,0,((V125/Q125)-1)*100)</f>
        <v>-61.029411764705884</v>
      </c>
    </row>
    <row r="126" spans="1:23" x14ac:dyDescent="0.2">
      <c r="A126" s="323"/>
      <c r="K126" s="323"/>
      <c r="L126" s="59" t="s">
        <v>29</v>
      </c>
      <c r="M126" s="75">
        <v>66</v>
      </c>
      <c r="N126" s="76">
        <v>196</v>
      </c>
      <c r="O126" s="184">
        <f>SUM(M126:N126)</f>
        <v>262</v>
      </c>
      <c r="P126" s="77">
        <v>0</v>
      </c>
      <c r="Q126" s="184">
        <f>O126+P126</f>
        <v>262</v>
      </c>
      <c r="R126" s="75">
        <v>23</v>
      </c>
      <c r="S126" s="76">
        <v>89</v>
      </c>
      <c r="T126" s="184">
        <f>SUM(R126:S126)</f>
        <v>112</v>
      </c>
      <c r="U126" s="77">
        <v>0</v>
      </c>
      <c r="V126" s="184">
        <f>T126+U126</f>
        <v>112</v>
      </c>
      <c r="W126" s="78">
        <f t="shared" ref="W126" si="216">IF(Q126=0,0,((V126/Q126)-1)*100)</f>
        <v>-57.251908396946561</v>
      </c>
    </row>
    <row r="127" spans="1:23" ht="13.5" thickBot="1" x14ac:dyDescent="0.25">
      <c r="A127" s="323"/>
      <c r="K127" s="323"/>
      <c r="L127" s="59" t="s">
        <v>30</v>
      </c>
      <c r="M127" s="75">
        <v>70</v>
      </c>
      <c r="N127" s="76">
        <v>183</v>
      </c>
      <c r="O127" s="184">
        <f t="shared" ref="O127" si="217">SUM(M127:N127)</f>
        <v>253</v>
      </c>
      <c r="P127" s="77">
        <v>0</v>
      </c>
      <c r="Q127" s="184">
        <f>O127+P127</f>
        <v>253</v>
      </c>
      <c r="R127" s="75">
        <v>26</v>
      </c>
      <c r="S127" s="76">
        <v>83</v>
      </c>
      <c r="T127" s="184">
        <f t="shared" ref="T127" si="218">SUM(R127:S127)</f>
        <v>109</v>
      </c>
      <c r="U127" s="77"/>
      <c r="V127" s="184">
        <f>T127+U127</f>
        <v>109</v>
      </c>
      <c r="W127" s="78">
        <f>IF(Q127=0,0,((V127/Q127)-1)*100)</f>
        <v>-56.916996047430835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31</v>
      </c>
      <c r="M128" s="85">
        <f>+M125+M126+M127</f>
        <v>208</v>
      </c>
      <c r="N128" s="85">
        <f t="shared" ref="N128:V128" si="219">+N125+N126+N127</f>
        <v>579</v>
      </c>
      <c r="O128" s="185">
        <f t="shared" si="219"/>
        <v>787</v>
      </c>
      <c r="P128" s="86">
        <f t="shared" si="219"/>
        <v>0</v>
      </c>
      <c r="Q128" s="185">
        <f t="shared" si="219"/>
        <v>787</v>
      </c>
      <c r="R128" s="85">
        <f t="shared" si="219"/>
        <v>77</v>
      </c>
      <c r="S128" s="85">
        <f t="shared" si="219"/>
        <v>250</v>
      </c>
      <c r="T128" s="185">
        <f t="shared" si="219"/>
        <v>327</v>
      </c>
      <c r="U128" s="86">
        <f t="shared" si="219"/>
        <v>0</v>
      </c>
      <c r="V128" s="185">
        <f t="shared" si="219"/>
        <v>327</v>
      </c>
      <c r="W128" s="87">
        <f>IF(Q128=0,0,((V128/Q128)-1)*100)</f>
        <v>-58.449809402795424</v>
      </c>
    </row>
    <row r="129" spans="12:23" ht="14.25" thickTop="1" thickBot="1" x14ac:dyDescent="0.25">
      <c r="L129" s="518" t="s">
        <v>32</v>
      </c>
      <c r="M129" s="546">
        <f>+M120+M124+M128</f>
        <v>772</v>
      </c>
      <c r="N129" s="543">
        <f t="shared" ref="N129:V129" si="220">+N120+N124+N128</f>
        <v>1724</v>
      </c>
      <c r="O129" s="532">
        <f t="shared" si="220"/>
        <v>2496</v>
      </c>
      <c r="P129" s="531">
        <f t="shared" si="220"/>
        <v>0</v>
      </c>
      <c r="Q129" s="532">
        <f t="shared" si="220"/>
        <v>2496</v>
      </c>
      <c r="R129" s="546">
        <f t="shared" si="220"/>
        <v>495</v>
      </c>
      <c r="S129" s="543">
        <f t="shared" si="220"/>
        <v>1456</v>
      </c>
      <c r="T129" s="532">
        <f t="shared" si="220"/>
        <v>1951</v>
      </c>
      <c r="U129" s="531">
        <f t="shared" si="220"/>
        <v>0</v>
      </c>
      <c r="V129" s="532">
        <f t="shared" si="220"/>
        <v>1951</v>
      </c>
      <c r="W129" s="533">
        <f t="shared" ref="W129:W130" si="221">IF(Q129=0,0,((V129/Q129)-1)*100)</f>
        <v>-21.834935897435891</v>
      </c>
    </row>
    <row r="130" spans="12:23" ht="14.25" thickTop="1" thickBot="1" x14ac:dyDescent="0.25">
      <c r="L130" s="79" t="s">
        <v>33</v>
      </c>
      <c r="M130" s="80">
        <f>+M116+M120+M124+M128</f>
        <v>1011</v>
      </c>
      <c r="N130" s="81">
        <f t="shared" ref="N130:V130" si="222">+N116+N120+N124+N128</f>
        <v>2139</v>
      </c>
      <c r="O130" s="175">
        <f t="shared" si="222"/>
        <v>3150</v>
      </c>
      <c r="P130" s="80">
        <f t="shared" si="222"/>
        <v>0</v>
      </c>
      <c r="Q130" s="175">
        <f t="shared" si="222"/>
        <v>3150</v>
      </c>
      <c r="R130" s="80">
        <f t="shared" si="222"/>
        <v>735</v>
      </c>
      <c r="S130" s="81">
        <f t="shared" si="222"/>
        <v>2111</v>
      </c>
      <c r="T130" s="175">
        <f t="shared" si="222"/>
        <v>2846</v>
      </c>
      <c r="U130" s="80">
        <f t="shared" si="222"/>
        <v>0</v>
      </c>
      <c r="V130" s="175">
        <f t="shared" si="222"/>
        <v>2846</v>
      </c>
      <c r="W130" s="82">
        <f t="shared" si="221"/>
        <v>-9.6507936507936538</v>
      </c>
    </row>
    <row r="131" spans="12:23" ht="14.25" thickTop="1" thickBot="1" x14ac:dyDescent="0.25">
      <c r="L131" s="89" t="s">
        <v>34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3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46</v>
      </c>
    </row>
    <row r="135" spans="12:23" ht="24.75" customHeight="1" thickTop="1" thickBot="1" x14ac:dyDescent="0.25">
      <c r="L135" s="57"/>
      <c r="M135" s="628" t="s">
        <v>4</v>
      </c>
      <c r="N135" s="629"/>
      <c r="O135" s="629"/>
      <c r="P135" s="629"/>
      <c r="Q135" s="630"/>
      <c r="R135" s="628" t="s">
        <v>5</v>
      </c>
      <c r="S135" s="629"/>
      <c r="T135" s="629"/>
      <c r="U135" s="629"/>
      <c r="V135" s="630"/>
      <c r="W135" s="310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1" t="s">
        <v>8</v>
      </c>
    </row>
    <row r="137" spans="12:23" ht="13.5" thickBot="1" x14ac:dyDescent="0.25">
      <c r="L137" s="64"/>
      <c r="M137" s="65" t="s">
        <v>47</v>
      </c>
      <c r="N137" s="66" t="s">
        <v>48</v>
      </c>
      <c r="O137" s="67" t="s">
        <v>49</v>
      </c>
      <c r="P137" s="68" t="s">
        <v>15</v>
      </c>
      <c r="Q137" s="99" t="s">
        <v>11</v>
      </c>
      <c r="R137" s="65" t="s">
        <v>47</v>
      </c>
      <c r="S137" s="66" t="s">
        <v>48</v>
      </c>
      <c r="T137" s="67" t="s">
        <v>49</v>
      </c>
      <c r="U137" s="68" t="s">
        <v>15</v>
      </c>
      <c r="V137" s="99" t="s">
        <v>11</v>
      </c>
      <c r="W137" s="312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16</v>
      </c>
      <c r="M139" s="75">
        <f t="shared" ref="M139:N141" si="223">+M87+M113</f>
        <v>58</v>
      </c>
      <c r="N139" s="76">
        <f t="shared" si="223"/>
        <v>108</v>
      </c>
      <c r="O139" s="182">
        <f>M139+N139</f>
        <v>166</v>
      </c>
      <c r="P139" s="77">
        <f>+P87+P113</f>
        <v>0</v>
      </c>
      <c r="Q139" s="188">
        <f>O139+P139</f>
        <v>166</v>
      </c>
      <c r="R139" s="75">
        <f t="shared" ref="R139:S141" si="224">+R87+R113</f>
        <v>160</v>
      </c>
      <c r="S139" s="76">
        <f t="shared" si="224"/>
        <v>664</v>
      </c>
      <c r="T139" s="182">
        <f>R139+S139</f>
        <v>824</v>
      </c>
      <c r="U139" s="77">
        <f>+U87+U113</f>
        <v>0</v>
      </c>
      <c r="V139" s="188">
        <f>T139+U139</f>
        <v>824</v>
      </c>
      <c r="W139" s="78">
        <f>IF(Q139=0,0,((V139/Q139)-1)*100)</f>
        <v>396.38554216867476</v>
      </c>
    </row>
    <row r="140" spans="12:23" x14ac:dyDescent="0.2">
      <c r="L140" s="59" t="s">
        <v>17</v>
      </c>
      <c r="M140" s="75">
        <f t="shared" si="223"/>
        <v>75</v>
      </c>
      <c r="N140" s="76">
        <f t="shared" si="223"/>
        <v>118</v>
      </c>
      <c r="O140" s="182">
        <f t="shared" ref="O140:O141" si="225">M140+N140</f>
        <v>193</v>
      </c>
      <c r="P140" s="77">
        <f>+P88+P114</f>
        <v>0</v>
      </c>
      <c r="Q140" s="188">
        <f>O140+P140</f>
        <v>193</v>
      </c>
      <c r="R140" s="75">
        <f t="shared" si="224"/>
        <v>149</v>
      </c>
      <c r="S140" s="76">
        <f t="shared" si="224"/>
        <v>657</v>
      </c>
      <c r="T140" s="182">
        <f t="shared" ref="T140:T141" si="226">R140+S140</f>
        <v>806</v>
      </c>
      <c r="U140" s="77">
        <f>+U88+U114</f>
        <v>0</v>
      </c>
      <c r="V140" s="188">
        <f>T140+U140</f>
        <v>806</v>
      </c>
      <c r="W140" s="78">
        <f>IF(Q140=0,0,((V140/Q140)-1)*100)</f>
        <v>317.61658031088081</v>
      </c>
    </row>
    <row r="141" spans="12:23" ht="13.5" thickBot="1" x14ac:dyDescent="0.25">
      <c r="L141" s="64" t="s">
        <v>18</v>
      </c>
      <c r="M141" s="75">
        <f t="shared" si="223"/>
        <v>106</v>
      </c>
      <c r="N141" s="76">
        <f t="shared" si="223"/>
        <v>200</v>
      </c>
      <c r="O141" s="182">
        <f t="shared" si="225"/>
        <v>306</v>
      </c>
      <c r="P141" s="77">
        <f>+P89+P115</f>
        <v>0</v>
      </c>
      <c r="Q141" s="188">
        <f>O141+P141</f>
        <v>306</v>
      </c>
      <c r="R141" s="75">
        <f t="shared" si="224"/>
        <v>203</v>
      </c>
      <c r="S141" s="76">
        <f t="shared" si="224"/>
        <v>672</v>
      </c>
      <c r="T141" s="182">
        <f t="shared" si="226"/>
        <v>875</v>
      </c>
      <c r="U141" s="77">
        <f>+U89+U115</f>
        <v>0</v>
      </c>
      <c r="V141" s="188">
        <f>T141+U141</f>
        <v>875</v>
      </c>
      <c r="W141" s="78">
        <f>IF(Q141=0,0,((V141/Q141)-1)*100)</f>
        <v>185.94771241830065</v>
      </c>
    </row>
    <row r="142" spans="12:23" ht="14.25" thickTop="1" thickBot="1" x14ac:dyDescent="0.25">
      <c r="L142" s="79" t="s">
        <v>19</v>
      </c>
      <c r="M142" s="80">
        <f t="shared" ref="M142:Q142" si="227">+M139+M140+M141</f>
        <v>239</v>
      </c>
      <c r="N142" s="81">
        <f t="shared" si="227"/>
        <v>426</v>
      </c>
      <c r="O142" s="183">
        <f t="shared" si="227"/>
        <v>665</v>
      </c>
      <c r="P142" s="80">
        <f t="shared" si="227"/>
        <v>0</v>
      </c>
      <c r="Q142" s="183">
        <f t="shared" si="227"/>
        <v>665</v>
      </c>
      <c r="R142" s="80">
        <f t="shared" ref="R142:V142" si="228">+R139+R140+R141</f>
        <v>512</v>
      </c>
      <c r="S142" s="81">
        <f t="shared" si="228"/>
        <v>1993</v>
      </c>
      <c r="T142" s="183">
        <f t="shared" si="228"/>
        <v>2505</v>
      </c>
      <c r="U142" s="80">
        <f t="shared" si="228"/>
        <v>0</v>
      </c>
      <c r="V142" s="183">
        <f t="shared" si="228"/>
        <v>2505</v>
      </c>
      <c r="W142" s="82">
        <f t="shared" ref="W142" si="229">IF(Q142=0,0,((V142/Q142)-1)*100)</f>
        <v>276.69172932330827</v>
      </c>
    </row>
    <row r="143" spans="12:23" ht="13.5" thickTop="1" x14ac:dyDescent="0.2">
      <c r="L143" s="59" t="s">
        <v>20</v>
      </c>
      <c r="M143" s="75">
        <f t="shared" ref="M143:N145" si="230">+M91+M117</f>
        <v>116</v>
      </c>
      <c r="N143" s="76">
        <f t="shared" si="230"/>
        <v>189</v>
      </c>
      <c r="O143" s="182">
        <f>M143+N143</f>
        <v>305</v>
      </c>
      <c r="P143" s="77">
        <f>+P91+P117</f>
        <v>0</v>
      </c>
      <c r="Q143" s="188">
        <f>O143+P143</f>
        <v>305</v>
      </c>
      <c r="R143" s="75">
        <f t="shared" ref="R143:S145" si="231">+R91+R117</f>
        <v>186</v>
      </c>
      <c r="S143" s="76">
        <f t="shared" si="231"/>
        <v>546</v>
      </c>
      <c r="T143" s="182">
        <f>R143+S143</f>
        <v>732</v>
      </c>
      <c r="U143" s="77">
        <f>+U91+U117</f>
        <v>0</v>
      </c>
      <c r="V143" s="188">
        <f>T143+U143</f>
        <v>732</v>
      </c>
      <c r="W143" s="78">
        <f>IF(Q143=0,0,((V143/Q143)-1)*100)</f>
        <v>140</v>
      </c>
    </row>
    <row r="144" spans="12:23" x14ac:dyDescent="0.2">
      <c r="L144" s="59" t="s">
        <v>21</v>
      </c>
      <c r="M144" s="75">
        <f t="shared" si="230"/>
        <v>97</v>
      </c>
      <c r="N144" s="76">
        <f t="shared" si="230"/>
        <v>200</v>
      </c>
      <c r="O144" s="182">
        <f>M144+N144</f>
        <v>297</v>
      </c>
      <c r="P144" s="77">
        <f>+P92+P118</f>
        <v>0</v>
      </c>
      <c r="Q144" s="188">
        <f>O144+P144</f>
        <v>297</v>
      </c>
      <c r="R144" s="75">
        <f t="shared" si="231"/>
        <v>159</v>
      </c>
      <c r="S144" s="76">
        <f t="shared" si="231"/>
        <v>636</v>
      </c>
      <c r="T144" s="182">
        <f>R144+S144</f>
        <v>795</v>
      </c>
      <c r="U144" s="77">
        <f>+U92+U118</f>
        <v>0</v>
      </c>
      <c r="V144" s="188">
        <f>T144+U144</f>
        <v>795</v>
      </c>
      <c r="W144" s="78">
        <f>IF(Q144=0,0,((V144/Q144)-1)*100)</f>
        <v>167.6767676767677</v>
      </c>
    </row>
    <row r="145" spans="1:23" ht="13.5" thickBot="1" x14ac:dyDescent="0.25">
      <c r="L145" s="59" t="s">
        <v>22</v>
      </c>
      <c r="M145" s="75">
        <f t="shared" si="230"/>
        <v>118</v>
      </c>
      <c r="N145" s="76">
        <f t="shared" si="230"/>
        <v>211</v>
      </c>
      <c r="O145" s="182">
        <f>M145+N145</f>
        <v>329</v>
      </c>
      <c r="P145" s="77">
        <f>+P93+P119</f>
        <v>0</v>
      </c>
      <c r="Q145" s="188">
        <f>O145+P145</f>
        <v>329</v>
      </c>
      <c r="R145" s="75">
        <f t="shared" si="231"/>
        <v>201</v>
      </c>
      <c r="S145" s="76">
        <f t="shared" si="231"/>
        <v>885</v>
      </c>
      <c r="T145" s="182">
        <f>R145+S145</f>
        <v>1086</v>
      </c>
      <c r="U145" s="77">
        <f>+U93+U119</f>
        <v>0</v>
      </c>
      <c r="V145" s="188">
        <f>T145+U145</f>
        <v>1086</v>
      </c>
      <c r="W145" s="78">
        <f>IF(Q145=0,0,((V145/Q145)-1)*100)</f>
        <v>230.09118541033433</v>
      </c>
    </row>
    <row r="146" spans="1:23" ht="12.75" customHeight="1" thickTop="1" thickBot="1" x14ac:dyDescent="0.25">
      <c r="L146" s="79" t="s">
        <v>23</v>
      </c>
      <c r="M146" s="80">
        <f>+M143+M144+M145</f>
        <v>331</v>
      </c>
      <c r="N146" s="81">
        <f t="shared" ref="N146" si="232">+N143+N144+N145</f>
        <v>600</v>
      </c>
      <c r="O146" s="183">
        <f t="shared" ref="O146" si="233">+O143+O144+O145</f>
        <v>931</v>
      </c>
      <c r="P146" s="80">
        <f t="shared" ref="P146" si="234">+P143+P144+P145</f>
        <v>0</v>
      </c>
      <c r="Q146" s="183">
        <f t="shared" ref="Q146" si="235">+Q143+Q144+Q145</f>
        <v>931</v>
      </c>
      <c r="R146" s="80">
        <f t="shared" ref="R146" si="236">+R143+R144+R145</f>
        <v>546</v>
      </c>
      <c r="S146" s="81">
        <f t="shared" ref="S146" si="237">+S143+S144+S145</f>
        <v>2067</v>
      </c>
      <c r="T146" s="183">
        <f t="shared" ref="T146" si="238">+T143+T144+T145</f>
        <v>2613</v>
      </c>
      <c r="U146" s="80">
        <f t="shared" ref="U146" si="239">+U143+U144+U145</f>
        <v>0</v>
      </c>
      <c r="V146" s="183">
        <f t="shared" ref="V146" si="240">+V143+V144+V145</f>
        <v>2613</v>
      </c>
      <c r="W146" s="82">
        <f t="shared" ref="W146" si="241">IF(Q146=0,0,((V146/Q146)-1)*100)</f>
        <v>180.66595059076263</v>
      </c>
    </row>
    <row r="147" spans="1:23" ht="13.5" thickTop="1" x14ac:dyDescent="0.2">
      <c r="L147" s="59" t="s">
        <v>24</v>
      </c>
      <c r="M147" s="75">
        <f t="shared" ref="M147:N149" si="242">+M95+M121</f>
        <v>92</v>
      </c>
      <c r="N147" s="76">
        <f t="shared" si="242"/>
        <v>191</v>
      </c>
      <c r="O147" s="182">
        <f t="shared" ref="O147" si="243">M147+N147</f>
        <v>283</v>
      </c>
      <c r="P147" s="77">
        <f>+P95+P121</f>
        <v>0</v>
      </c>
      <c r="Q147" s="188">
        <f>O147+P147</f>
        <v>283</v>
      </c>
      <c r="R147" s="75">
        <f t="shared" ref="R147:S149" si="244">+R95+R121</f>
        <v>108</v>
      </c>
      <c r="S147" s="76">
        <f t="shared" si="244"/>
        <v>743</v>
      </c>
      <c r="T147" s="182">
        <f t="shared" ref="T147" si="245">R147+S147</f>
        <v>851</v>
      </c>
      <c r="U147" s="77">
        <f>+U95+U121</f>
        <v>0</v>
      </c>
      <c r="V147" s="188">
        <f>T147+U147</f>
        <v>851</v>
      </c>
      <c r="W147" s="78">
        <f>IF(Q147=0,0,((V147/Q147)-1)*100)</f>
        <v>200.70671378091873</v>
      </c>
    </row>
    <row r="148" spans="1:23" x14ac:dyDescent="0.2">
      <c r="L148" s="59" t="s">
        <v>25</v>
      </c>
      <c r="M148" s="75">
        <f t="shared" si="242"/>
        <v>78</v>
      </c>
      <c r="N148" s="76">
        <f t="shared" si="242"/>
        <v>298</v>
      </c>
      <c r="O148" s="182">
        <f>M148+N148</f>
        <v>376</v>
      </c>
      <c r="P148" s="77">
        <f>+P96+P122</f>
        <v>0</v>
      </c>
      <c r="Q148" s="188">
        <f>O148+P148</f>
        <v>376</v>
      </c>
      <c r="R148" s="75">
        <f t="shared" si="244"/>
        <v>102</v>
      </c>
      <c r="S148" s="76">
        <f t="shared" si="244"/>
        <v>732</v>
      </c>
      <c r="T148" s="182">
        <f>R148+S148</f>
        <v>834</v>
      </c>
      <c r="U148" s="77">
        <f>+U96+U122</f>
        <v>0</v>
      </c>
      <c r="V148" s="188">
        <f>T148+U148</f>
        <v>834</v>
      </c>
      <c r="W148" s="78">
        <f t="shared" ref="W148" si="246">IF(Q148=0,0,((V148/Q148)-1)*100)</f>
        <v>121.80851063829788</v>
      </c>
    </row>
    <row r="149" spans="1:23" ht="13.5" thickBot="1" x14ac:dyDescent="0.25">
      <c r="L149" s="59" t="s">
        <v>26</v>
      </c>
      <c r="M149" s="75">
        <f t="shared" si="242"/>
        <v>65</v>
      </c>
      <c r="N149" s="76">
        <f t="shared" si="242"/>
        <v>381</v>
      </c>
      <c r="O149" s="184">
        <f>M149+N149</f>
        <v>446</v>
      </c>
      <c r="P149" s="83">
        <f>+P97+P123</f>
        <v>0</v>
      </c>
      <c r="Q149" s="188">
        <f>O149+P149</f>
        <v>446</v>
      </c>
      <c r="R149" s="75">
        <f t="shared" si="244"/>
        <v>74</v>
      </c>
      <c r="S149" s="76">
        <f t="shared" si="244"/>
        <v>513</v>
      </c>
      <c r="T149" s="184">
        <f>R149+S149</f>
        <v>587</v>
      </c>
      <c r="U149" s="83">
        <f>+U97+U123</f>
        <v>0</v>
      </c>
      <c r="V149" s="188">
        <f>T149+U149</f>
        <v>587</v>
      </c>
      <c r="W149" s="78">
        <f>IF(Q149=0,0,((V149/Q149)-1)*100)</f>
        <v>31.614349775784746</v>
      </c>
    </row>
    <row r="150" spans="1:23" ht="12.75" customHeight="1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235</v>
      </c>
      <c r="N150" s="85">
        <f t="shared" ref="N150" si="247">+N147+N148+N149</f>
        <v>870</v>
      </c>
      <c r="O150" s="185">
        <f t="shared" ref="O150" si="248">+O147+O148+O149</f>
        <v>1105</v>
      </c>
      <c r="P150" s="86">
        <f t="shared" ref="P150" si="249">+P147+P148+P149</f>
        <v>0</v>
      </c>
      <c r="Q150" s="185">
        <f t="shared" ref="Q150" si="250">+Q147+Q148+Q149</f>
        <v>1105</v>
      </c>
      <c r="R150" s="85">
        <f t="shared" ref="R150" si="251">+R147+R148+R149</f>
        <v>284</v>
      </c>
      <c r="S150" s="85">
        <f t="shared" ref="S150" si="252">+S147+S148+S149</f>
        <v>1988</v>
      </c>
      <c r="T150" s="185">
        <f t="shared" ref="T150" si="253">+T147+T148+T149</f>
        <v>2272</v>
      </c>
      <c r="U150" s="86">
        <f t="shared" ref="U150" si="254">+U147+U148+U149</f>
        <v>0</v>
      </c>
      <c r="V150" s="185">
        <f t="shared" ref="V150" si="255">+V147+V148+V149</f>
        <v>2272</v>
      </c>
      <c r="W150" s="87">
        <f>IF(Q150=0,0,((V150/Q150)-1)*100)</f>
        <v>105.61085972850677</v>
      </c>
    </row>
    <row r="151" spans="1:23" ht="13.5" thickTop="1" x14ac:dyDescent="0.2">
      <c r="L151" s="59" t="s">
        <v>28</v>
      </c>
      <c r="M151" s="75">
        <f t="shared" ref="M151:N153" si="256">+M99+M125</f>
        <v>78</v>
      </c>
      <c r="N151" s="76">
        <f t="shared" si="256"/>
        <v>443</v>
      </c>
      <c r="O151" s="184">
        <f>M151+N151</f>
        <v>521</v>
      </c>
      <c r="P151" s="88">
        <f>+P99+P125</f>
        <v>0</v>
      </c>
      <c r="Q151" s="188">
        <f>O151+P151</f>
        <v>521</v>
      </c>
      <c r="R151" s="75">
        <f t="shared" ref="R151:S153" si="257">+R99+R125</f>
        <v>55</v>
      </c>
      <c r="S151" s="76">
        <f t="shared" si="257"/>
        <v>523</v>
      </c>
      <c r="T151" s="184">
        <f>R151+S151</f>
        <v>578</v>
      </c>
      <c r="U151" s="88">
        <f>+U99+U125</f>
        <v>0</v>
      </c>
      <c r="V151" s="188">
        <f>T151+U151</f>
        <v>578</v>
      </c>
      <c r="W151" s="78">
        <f>IF(Q151=0,0,((V151/Q151)-1)*100)</f>
        <v>10.940499040307095</v>
      </c>
    </row>
    <row r="152" spans="1:23" x14ac:dyDescent="0.2">
      <c r="L152" s="59" t="s">
        <v>29</v>
      </c>
      <c r="M152" s="75">
        <f t="shared" si="256"/>
        <v>167</v>
      </c>
      <c r="N152" s="76">
        <f t="shared" si="256"/>
        <v>542</v>
      </c>
      <c r="O152" s="184">
        <f t="shared" ref="O152" si="258">M152+N152</f>
        <v>709</v>
      </c>
      <c r="P152" s="77">
        <f>+P100+P126</f>
        <v>0</v>
      </c>
      <c r="Q152" s="188">
        <f>O152+P152</f>
        <v>709</v>
      </c>
      <c r="R152" s="75">
        <f t="shared" si="257"/>
        <v>30</v>
      </c>
      <c r="S152" s="76">
        <f t="shared" si="257"/>
        <v>1305</v>
      </c>
      <c r="T152" s="184">
        <f t="shared" ref="T152" si="259">R152+S152</f>
        <v>1335</v>
      </c>
      <c r="U152" s="77">
        <f>+U100+U126</f>
        <v>0</v>
      </c>
      <c r="V152" s="188">
        <f>T152+U152</f>
        <v>1335</v>
      </c>
      <c r="W152" s="78">
        <f t="shared" ref="W152" si="260">IF(Q152=0,0,((V152/Q152)-1)*100)</f>
        <v>88.293370944992944</v>
      </c>
    </row>
    <row r="153" spans="1:23" ht="13.5" thickBot="1" x14ac:dyDescent="0.25">
      <c r="A153" s="323"/>
      <c r="K153" s="323"/>
      <c r="L153" s="59" t="s">
        <v>30</v>
      </c>
      <c r="M153" s="75">
        <f t="shared" si="256"/>
        <v>129</v>
      </c>
      <c r="N153" s="76">
        <f t="shared" si="256"/>
        <v>568</v>
      </c>
      <c r="O153" s="184">
        <f>M153+N153</f>
        <v>697</v>
      </c>
      <c r="P153" s="77">
        <f>+P101+P127</f>
        <v>0</v>
      </c>
      <c r="Q153" s="188">
        <f>O153+P153</f>
        <v>697</v>
      </c>
      <c r="R153" s="75">
        <f t="shared" si="257"/>
        <v>42</v>
      </c>
      <c r="S153" s="76">
        <f t="shared" si="257"/>
        <v>1536</v>
      </c>
      <c r="T153" s="184">
        <f>R153+S153</f>
        <v>1578</v>
      </c>
      <c r="U153" s="77">
        <f>+U101+U127</f>
        <v>0</v>
      </c>
      <c r="V153" s="188">
        <f>T153+U153</f>
        <v>1578</v>
      </c>
      <c r="W153" s="78">
        <f>IF(Q153=0,0,((V153/Q153)-1)*100)</f>
        <v>126.39885222381638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31</v>
      </c>
      <c r="M154" s="85">
        <f>+M151+M152+M153</f>
        <v>374</v>
      </c>
      <c r="N154" s="85">
        <f t="shared" ref="N154:V154" si="261">+N151+N152+N153</f>
        <v>1553</v>
      </c>
      <c r="O154" s="185">
        <f t="shared" si="261"/>
        <v>1927</v>
      </c>
      <c r="P154" s="86">
        <f t="shared" si="261"/>
        <v>0</v>
      </c>
      <c r="Q154" s="185">
        <f t="shared" si="261"/>
        <v>1927</v>
      </c>
      <c r="R154" s="85">
        <f t="shared" si="261"/>
        <v>127</v>
      </c>
      <c r="S154" s="85">
        <f t="shared" si="261"/>
        <v>3364</v>
      </c>
      <c r="T154" s="185">
        <f t="shared" si="261"/>
        <v>3491</v>
      </c>
      <c r="U154" s="86">
        <f t="shared" si="261"/>
        <v>0</v>
      </c>
      <c r="V154" s="185">
        <f t="shared" si="261"/>
        <v>3491</v>
      </c>
      <c r="W154" s="87">
        <f>IF(Q154=0,0,((V154/Q154)-1)*100)</f>
        <v>81.16242864556304</v>
      </c>
    </row>
    <row r="155" spans="1:23" ht="14.25" thickTop="1" thickBot="1" x14ac:dyDescent="0.25">
      <c r="L155" s="518" t="s">
        <v>32</v>
      </c>
      <c r="M155" s="546">
        <f>+M146+M150+M154</f>
        <v>940</v>
      </c>
      <c r="N155" s="543">
        <f t="shared" ref="N155:V155" si="262">+N146+N150+N154</f>
        <v>3023</v>
      </c>
      <c r="O155" s="532">
        <f t="shared" si="262"/>
        <v>3963</v>
      </c>
      <c r="P155" s="531">
        <f t="shared" si="262"/>
        <v>0</v>
      </c>
      <c r="Q155" s="532">
        <f t="shared" si="262"/>
        <v>3963</v>
      </c>
      <c r="R155" s="546">
        <f t="shared" si="262"/>
        <v>957</v>
      </c>
      <c r="S155" s="543">
        <f t="shared" si="262"/>
        <v>7419</v>
      </c>
      <c r="T155" s="532">
        <f t="shared" si="262"/>
        <v>8376</v>
      </c>
      <c r="U155" s="531">
        <f t="shared" si="262"/>
        <v>0</v>
      </c>
      <c r="V155" s="532">
        <f t="shared" si="262"/>
        <v>8376</v>
      </c>
      <c r="W155" s="533">
        <f t="shared" ref="W155:W156" si="263">IF(Q155=0,0,((V155/Q155)-1)*100)</f>
        <v>111.35503406510222</v>
      </c>
    </row>
    <row r="156" spans="1:23" ht="14.25" thickTop="1" thickBot="1" x14ac:dyDescent="0.25">
      <c r="L156" s="79" t="s">
        <v>33</v>
      </c>
      <c r="M156" s="80">
        <f>+M142+M146+M150+M154</f>
        <v>1179</v>
      </c>
      <c r="N156" s="81">
        <f t="shared" ref="N156:V156" si="264">+N142+N146+N150+N154</f>
        <v>3449</v>
      </c>
      <c r="O156" s="175">
        <f t="shared" si="264"/>
        <v>4628</v>
      </c>
      <c r="P156" s="80">
        <f t="shared" si="264"/>
        <v>0</v>
      </c>
      <c r="Q156" s="175">
        <f t="shared" si="264"/>
        <v>4628</v>
      </c>
      <c r="R156" s="80">
        <f t="shared" si="264"/>
        <v>1469</v>
      </c>
      <c r="S156" s="81">
        <f t="shared" si="264"/>
        <v>9412</v>
      </c>
      <c r="T156" s="175">
        <f t="shared" si="264"/>
        <v>10881</v>
      </c>
      <c r="U156" s="80">
        <f t="shared" si="264"/>
        <v>0</v>
      </c>
      <c r="V156" s="175">
        <f t="shared" si="264"/>
        <v>10881</v>
      </c>
      <c r="W156" s="82">
        <f t="shared" si="263"/>
        <v>135.11235955056179</v>
      </c>
    </row>
    <row r="157" spans="1:23" ht="14.25" thickTop="1" thickBot="1" x14ac:dyDescent="0.25">
      <c r="L157" s="89" t="s">
        <v>34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637" t="s">
        <v>54</v>
      </c>
      <c r="M158" s="638"/>
      <c r="N158" s="638"/>
      <c r="O158" s="638"/>
      <c r="P158" s="638"/>
      <c r="Q158" s="638"/>
      <c r="R158" s="638"/>
      <c r="S158" s="638"/>
      <c r="T158" s="638"/>
      <c r="U158" s="638"/>
      <c r="V158" s="638"/>
      <c r="W158" s="639"/>
    </row>
    <row r="159" spans="1:23" ht="24.75" customHeight="1" thickBot="1" x14ac:dyDescent="0.25">
      <c r="L159" s="640" t="s">
        <v>55</v>
      </c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2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46</v>
      </c>
    </row>
    <row r="161" spans="12:23" ht="14.25" thickTop="1" thickBot="1" x14ac:dyDescent="0.25">
      <c r="L161" s="214"/>
      <c r="M161" s="215" t="s">
        <v>4</v>
      </c>
      <c r="N161" s="216"/>
      <c r="O161" s="253"/>
      <c r="P161" s="215"/>
      <c r="Q161" s="215"/>
      <c r="R161" s="215" t="s">
        <v>5</v>
      </c>
      <c r="S161" s="216"/>
      <c r="T161" s="253"/>
      <c r="U161" s="215"/>
      <c r="V161" s="215"/>
      <c r="W161" s="307" t="s">
        <v>6</v>
      </c>
    </row>
    <row r="162" spans="12:23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8" t="s">
        <v>8</v>
      </c>
    </row>
    <row r="163" spans="12:23" ht="13.5" thickBot="1" x14ac:dyDescent="0.25">
      <c r="L163" s="223"/>
      <c r="M163" s="224" t="s">
        <v>47</v>
      </c>
      <c r="N163" s="225" t="s">
        <v>48</v>
      </c>
      <c r="O163" s="226" t="s">
        <v>49</v>
      </c>
      <c r="P163" s="227" t="s">
        <v>15</v>
      </c>
      <c r="Q163" s="226" t="s">
        <v>11</v>
      </c>
      <c r="R163" s="224" t="s">
        <v>47</v>
      </c>
      <c r="S163" s="225" t="s">
        <v>48</v>
      </c>
      <c r="T163" s="226" t="s">
        <v>49</v>
      </c>
      <c r="U163" s="227" t="s">
        <v>15</v>
      </c>
      <c r="V163" s="226" t="s">
        <v>11</v>
      </c>
      <c r="W163" s="309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16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339">
        <f>IF(Q165=0,0,((V165/Q165)-1)*100)</f>
        <v>0</v>
      </c>
    </row>
    <row r="166" spans="12:23" x14ac:dyDescent="0.2">
      <c r="L166" s="218" t="s">
        <v>17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 t="shared" ref="T166:T167" si="265">R166+S166</f>
        <v>0</v>
      </c>
      <c r="U166" s="237">
        <v>0</v>
      </c>
      <c r="V166" s="236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18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ref="Q167" si="266">O167+P167</f>
        <v>0</v>
      </c>
      <c r="R167" s="234">
        <v>0</v>
      </c>
      <c r="S167" s="235">
        <v>0</v>
      </c>
      <c r="T167" s="236">
        <f t="shared" si="265"/>
        <v>0</v>
      </c>
      <c r="U167" s="237">
        <v>0</v>
      </c>
      <c r="V167" s="236">
        <f t="shared" ref="V167" si="267">T167+U167</f>
        <v>0</v>
      </c>
      <c r="W167" s="339">
        <f>IF(Q167=0,0,((V167/Q167)-1)*100)</f>
        <v>0</v>
      </c>
    </row>
    <row r="168" spans="12:23" ht="14.25" thickTop="1" thickBot="1" x14ac:dyDescent="0.25">
      <c r="L168" s="239" t="s">
        <v>19</v>
      </c>
      <c r="M168" s="240">
        <f t="shared" ref="M168:Q168" si="268">+M165+M166+M167</f>
        <v>0</v>
      </c>
      <c r="N168" s="241">
        <f t="shared" si="268"/>
        <v>0</v>
      </c>
      <c r="O168" s="242">
        <f t="shared" si="268"/>
        <v>0</v>
      </c>
      <c r="P168" s="240">
        <f t="shared" si="268"/>
        <v>0</v>
      </c>
      <c r="Q168" s="242">
        <f t="shared" si="268"/>
        <v>0</v>
      </c>
      <c r="R168" s="240">
        <f t="shared" ref="R168:V168" si="269">+R165+R166+R167</f>
        <v>0</v>
      </c>
      <c r="S168" s="241">
        <f t="shared" si="269"/>
        <v>0</v>
      </c>
      <c r="T168" s="242">
        <f t="shared" si="269"/>
        <v>0</v>
      </c>
      <c r="U168" s="240">
        <f t="shared" si="269"/>
        <v>0</v>
      </c>
      <c r="V168" s="242">
        <f t="shared" si="269"/>
        <v>0</v>
      </c>
      <c r="W168" s="338">
        <f t="shared" ref="W168:W169" si="270">IF(Q168=0,0,((V168/Q168)-1)*100)</f>
        <v>0</v>
      </c>
    </row>
    <row r="169" spans="12:23" ht="13.5" thickTop="1" x14ac:dyDescent="0.2">
      <c r="L169" s="218" t="s">
        <v>20</v>
      </c>
      <c r="M169" s="234">
        <v>0</v>
      </c>
      <c r="N169" s="235">
        <v>0</v>
      </c>
      <c r="O169" s="236">
        <f>SUM(M169:N169)</f>
        <v>0</v>
      </c>
      <c r="P169" s="237">
        <v>0</v>
      </c>
      <c r="Q169" s="236">
        <f>O169+P169</f>
        <v>0</v>
      </c>
      <c r="R169" s="234">
        <v>0</v>
      </c>
      <c r="S169" s="235">
        <v>0</v>
      </c>
      <c r="T169" s="236">
        <f>SUM(R169:S169)</f>
        <v>0</v>
      </c>
      <c r="U169" s="237">
        <v>0</v>
      </c>
      <c r="V169" s="236">
        <f>T169+U169</f>
        <v>0</v>
      </c>
      <c r="W169" s="339">
        <f t="shared" si="270"/>
        <v>0</v>
      </c>
    </row>
    <row r="170" spans="12:23" x14ac:dyDescent="0.2">
      <c r="L170" s="218" t="s">
        <v>21</v>
      </c>
      <c r="M170" s="234">
        <v>0</v>
      </c>
      <c r="N170" s="235">
        <v>0</v>
      </c>
      <c r="O170" s="236">
        <f>SUM(M170:N170)</f>
        <v>0</v>
      </c>
      <c r="P170" s="237">
        <v>0</v>
      </c>
      <c r="Q170" s="236">
        <f>O170+P170</f>
        <v>0</v>
      </c>
      <c r="R170" s="234">
        <v>0</v>
      </c>
      <c r="S170" s="235">
        <v>0</v>
      </c>
      <c r="T170" s="236">
        <f>SUM(R170:S170)</f>
        <v>0</v>
      </c>
      <c r="U170" s="237">
        <v>0</v>
      </c>
      <c r="V170" s="236">
        <f>T170+U170</f>
        <v>0</v>
      </c>
      <c r="W170" s="339">
        <f>IF(Q170=0,0,((V170/Q170)-1)*100)</f>
        <v>0</v>
      </c>
    </row>
    <row r="171" spans="12:23" ht="13.5" thickBot="1" x14ac:dyDescent="0.25">
      <c r="L171" s="218" t="s">
        <v>22</v>
      </c>
      <c r="M171" s="234">
        <v>0</v>
      </c>
      <c r="N171" s="235">
        <v>0</v>
      </c>
      <c r="O171" s="236">
        <f>SUM(M171:N171)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SUM(R171:S171)</f>
        <v>0</v>
      </c>
      <c r="U171" s="237">
        <v>0</v>
      </c>
      <c r="V171" s="236">
        <f>T171+U171</f>
        <v>0</v>
      </c>
      <c r="W171" s="339">
        <f>IF(Q171=0,0,((V171/Q171)-1)*100)</f>
        <v>0</v>
      </c>
    </row>
    <row r="172" spans="12:23" ht="14.25" thickTop="1" thickBot="1" x14ac:dyDescent="0.25">
      <c r="L172" s="239" t="s">
        <v>23</v>
      </c>
      <c r="M172" s="240">
        <f>+M169+M170+M171</f>
        <v>0</v>
      </c>
      <c r="N172" s="241">
        <f t="shared" ref="N172:V172" si="271">+N169+N170+N171</f>
        <v>0</v>
      </c>
      <c r="O172" s="242">
        <f t="shared" si="271"/>
        <v>0</v>
      </c>
      <c r="P172" s="240">
        <f t="shared" si="271"/>
        <v>0</v>
      </c>
      <c r="Q172" s="242">
        <f t="shared" si="271"/>
        <v>0</v>
      </c>
      <c r="R172" s="240">
        <f t="shared" si="271"/>
        <v>0</v>
      </c>
      <c r="S172" s="241">
        <f t="shared" si="271"/>
        <v>0</v>
      </c>
      <c r="T172" s="242">
        <f t="shared" si="271"/>
        <v>0</v>
      </c>
      <c r="U172" s="240">
        <f t="shared" si="271"/>
        <v>0</v>
      </c>
      <c r="V172" s="242">
        <f t="shared" si="271"/>
        <v>0</v>
      </c>
      <c r="W172" s="338">
        <f t="shared" ref="W172" si="272">IF(Q172=0,0,((V172/Q172)-1)*100)</f>
        <v>0</v>
      </c>
    </row>
    <row r="173" spans="12:23" ht="13.5" thickTop="1" x14ac:dyDescent="0.2">
      <c r="L173" s="218" t="s">
        <v>24</v>
      </c>
      <c r="M173" s="234">
        <v>0</v>
      </c>
      <c r="N173" s="235">
        <v>0</v>
      </c>
      <c r="O173" s="236">
        <f t="shared" ref="O173" si="273">SUM(M173:N173)</f>
        <v>0</v>
      </c>
      <c r="P173" s="237">
        <v>0</v>
      </c>
      <c r="Q173" s="236">
        <f t="shared" ref="Q173" si="274">O173+P173</f>
        <v>0</v>
      </c>
      <c r="R173" s="234">
        <v>0</v>
      </c>
      <c r="S173" s="235">
        <v>0</v>
      </c>
      <c r="T173" s="236">
        <f>SUM(R173:S173)</f>
        <v>0</v>
      </c>
      <c r="U173" s="237">
        <v>0</v>
      </c>
      <c r="V173" s="236">
        <f t="shared" ref="V173" si="275">T173+U173</f>
        <v>0</v>
      </c>
      <c r="W173" s="339">
        <f>IF(Q173=0,0,((V173/Q173)-1)*100)</f>
        <v>0</v>
      </c>
    </row>
    <row r="174" spans="12:23" x14ac:dyDescent="0.2">
      <c r="L174" s="218" t="s">
        <v>25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39">
        <f>IF(Q174=0,0,((V174/Q174)-1)*100)</f>
        <v>0</v>
      </c>
    </row>
    <row r="175" spans="12:23" ht="13.5" thickBot="1" x14ac:dyDescent="0.25">
      <c r="L175" s="218" t="s">
        <v>26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339">
        <f>IF(Q175=0,0,((V175/Q175)-1)*100)</f>
        <v>0</v>
      </c>
    </row>
    <row r="176" spans="12:23" ht="14.25" thickTop="1" thickBot="1" x14ac:dyDescent="0.25">
      <c r="L176" s="246" t="s">
        <v>27</v>
      </c>
      <c r="M176" s="247">
        <f>+M173+M174+M175</f>
        <v>0</v>
      </c>
      <c r="N176" s="247">
        <f t="shared" ref="N176:V176" si="276">+N173+N174+N175</f>
        <v>0</v>
      </c>
      <c r="O176" s="248">
        <f t="shared" si="276"/>
        <v>0</v>
      </c>
      <c r="P176" s="249">
        <f t="shared" si="276"/>
        <v>0</v>
      </c>
      <c r="Q176" s="248">
        <f t="shared" si="276"/>
        <v>0</v>
      </c>
      <c r="R176" s="247">
        <f t="shared" si="276"/>
        <v>0</v>
      </c>
      <c r="S176" s="247">
        <f t="shared" si="276"/>
        <v>0</v>
      </c>
      <c r="T176" s="248">
        <f t="shared" si="276"/>
        <v>0</v>
      </c>
      <c r="U176" s="249">
        <f t="shared" si="276"/>
        <v>0</v>
      </c>
      <c r="V176" s="248">
        <f t="shared" si="276"/>
        <v>0</v>
      </c>
      <c r="W176" s="340">
        <f>IF(Q176=0,0,((V176/Q176)-1)*100)</f>
        <v>0</v>
      </c>
    </row>
    <row r="177" spans="1:23" ht="13.5" thickTop="1" x14ac:dyDescent="0.2">
      <c r="A177" s="323"/>
      <c r="K177" s="323"/>
      <c r="L177" s="218" t="s">
        <v>28</v>
      </c>
      <c r="M177" s="234">
        <v>0</v>
      </c>
      <c r="N177" s="235">
        <v>0</v>
      </c>
      <c r="O177" s="244">
        <f t="shared" ref="O177" si="277">SUM(M177:N177)</f>
        <v>0</v>
      </c>
      <c r="P177" s="251">
        <v>0</v>
      </c>
      <c r="Q177" s="244">
        <f>O177+P177</f>
        <v>0</v>
      </c>
      <c r="R177" s="234">
        <v>0</v>
      </c>
      <c r="S177" s="235">
        <v>0</v>
      </c>
      <c r="T177" s="244">
        <f t="shared" ref="T177" si="278">SUM(R177:S177)</f>
        <v>0</v>
      </c>
      <c r="U177" s="251">
        <v>0</v>
      </c>
      <c r="V177" s="244">
        <f>T177+U177</f>
        <v>0</v>
      </c>
      <c r="W177" s="339">
        <f t="shared" ref="W177" si="279">IF(Q177=0,0,((V177/Q177)-1)*100)</f>
        <v>0</v>
      </c>
    </row>
    <row r="178" spans="1:23" x14ac:dyDescent="0.2">
      <c r="A178" s="323"/>
      <c r="K178" s="323"/>
      <c r="L178" s="218" t="s">
        <v>29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>O178+P178</f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339">
        <f t="shared" ref="W178" si="280">IF(Q178=0,0,((V178/Q178)-1)*100)</f>
        <v>0</v>
      </c>
    </row>
    <row r="179" spans="1:23" ht="13.5" thickBot="1" x14ac:dyDescent="0.25">
      <c r="A179" s="323"/>
      <c r="K179" s="323"/>
      <c r="L179" s="218" t="s">
        <v>30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339">
        <f>IF(Q179=0,0,((V179/Q179)-1)*100)</f>
        <v>0</v>
      </c>
    </row>
    <row r="180" spans="1:23" ht="14.25" thickTop="1" thickBot="1" x14ac:dyDescent="0.25">
      <c r="L180" s="246" t="s">
        <v>31</v>
      </c>
      <c r="M180" s="551">
        <f>+M177+M178+M179</f>
        <v>0</v>
      </c>
      <c r="N180" s="247">
        <f t="shared" ref="N180:V180" si="281">+N177+N178+N179</f>
        <v>0</v>
      </c>
      <c r="O180" s="248">
        <f t="shared" si="281"/>
        <v>0</v>
      </c>
      <c r="P180" s="249">
        <f t="shared" si="281"/>
        <v>0</v>
      </c>
      <c r="Q180" s="248">
        <f t="shared" si="281"/>
        <v>0</v>
      </c>
      <c r="R180" s="551">
        <f t="shared" si="281"/>
        <v>0</v>
      </c>
      <c r="S180" s="247">
        <f t="shared" si="281"/>
        <v>0</v>
      </c>
      <c r="T180" s="248">
        <f t="shared" si="281"/>
        <v>0</v>
      </c>
      <c r="U180" s="249">
        <f t="shared" si="281"/>
        <v>0</v>
      </c>
      <c r="V180" s="248">
        <f t="shared" si="281"/>
        <v>0</v>
      </c>
      <c r="W180" s="340">
        <f>IF(Q180=0,0,((V180/Q180)-1)*100)</f>
        <v>0</v>
      </c>
    </row>
    <row r="181" spans="1:23" ht="14.25" thickTop="1" thickBot="1" x14ac:dyDescent="0.25">
      <c r="L181" s="553" t="s">
        <v>32</v>
      </c>
      <c r="M181" s="552">
        <f>+M172+M176+M180</f>
        <v>0</v>
      </c>
      <c r="N181" s="550">
        <f t="shared" ref="N181:V181" si="282">+N172+N176+N180</f>
        <v>0</v>
      </c>
      <c r="O181" s="548">
        <f t="shared" si="282"/>
        <v>0</v>
      </c>
      <c r="P181" s="547">
        <f t="shared" si="282"/>
        <v>0</v>
      </c>
      <c r="Q181" s="548">
        <f t="shared" si="282"/>
        <v>0</v>
      </c>
      <c r="R181" s="552">
        <f t="shared" si="282"/>
        <v>0</v>
      </c>
      <c r="S181" s="550">
        <f t="shared" si="282"/>
        <v>0</v>
      </c>
      <c r="T181" s="548">
        <f t="shared" si="282"/>
        <v>0</v>
      </c>
      <c r="U181" s="547">
        <f t="shared" si="282"/>
        <v>0</v>
      </c>
      <c r="V181" s="548">
        <f t="shared" si="282"/>
        <v>0</v>
      </c>
      <c r="W181" s="340">
        <f t="shared" ref="W181:W182" si="283">IF(Q181=0,0,((V181/Q181)-1)*100)</f>
        <v>0</v>
      </c>
    </row>
    <row r="182" spans="1:23" ht="14.25" thickTop="1" thickBot="1" x14ac:dyDescent="0.25">
      <c r="L182" s="554" t="s">
        <v>33</v>
      </c>
      <c r="M182" s="240">
        <f>+M168+M172+M176+M180</f>
        <v>0</v>
      </c>
      <c r="N182" s="241">
        <f t="shared" ref="N182:V182" si="284">+N168+N172+N176+N180</f>
        <v>0</v>
      </c>
      <c r="O182" s="242">
        <f t="shared" si="284"/>
        <v>0</v>
      </c>
      <c r="P182" s="240">
        <f t="shared" si="284"/>
        <v>0</v>
      </c>
      <c r="Q182" s="242">
        <f t="shared" si="284"/>
        <v>0</v>
      </c>
      <c r="R182" s="240">
        <f t="shared" si="284"/>
        <v>0</v>
      </c>
      <c r="S182" s="241">
        <f t="shared" si="284"/>
        <v>0</v>
      </c>
      <c r="T182" s="242">
        <f t="shared" si="284"/>
        <v>0</v>
      </c>
      <c r="U182" s="240">
        <f t="shared" si="284"/>
        <v>0</v>
      </c>
      <c r="V182" s="242">
        <f t="shared" si="284"/>
        <v>0</v>
      </c>
      <c r="W182" s="340">
        <f t="shared" si="283"/>
        <v>0</v>
      </c>
    </row>
    <row r="183" spans="1:23" ht="14.25" thickTop="1" thickBot="1" x14ac:dyDescent="0.25">
      <c r="L183" s="252" t="s">
        <v>34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637" t="s">
        <v>56</v>
      </c>
      <c r="M184" s="638"/>
      <c r="N184" s="638"/>
      <c r="O184" s="638"/>
      <c r="P184" s="638"/>
      <c r="Q184" s="638"/>
      <c r="R184" s="638"/>
      <c r="S184" s="638"/>
      <c r="T184" s="638"/>
      <c r="U184" s="638"/>
      <c r="V184" s="638"/>
      <c r="W184" s="639"/>
    </row>
    <row r="185" spans="1:23" ht="13.5" thickBot="1" x14ac:dyDescent="0.25">
      <c r="L185" s="640" t="s">
        <v>57</v>
      </c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642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46</v>
      </c>
    </row>
    <row r="187" spans="1:23" ht="14.25" thickTop="1" thickBot="1" x14ac:dyDescent="0.25">
      <c r="L187" s="214"/>
      <c r="M187" s="215" t="s">
        <v>4</v>
      </c>
      <c r="N187" s="216"/>
      <c r="O187" s="253"/>
      <c r="P187" s="215"/>
      <c r="Q187" s="215"/>
      <c r="R187" s="215" t="s">
        <v>5</v>
      </c>
      <c r="S187" s="216"/>
      <c r="T187" s="253"/>
      <c r="U187" s="215"/>
      <c r="V187" s="215"/>
      <c r="W187" s="307" t="s">
        <v>6</v>
      </c>
    </row>
    <row r="188" spans="1:23" ht="13.5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8" t="s">
        <v>8</v>
      </c>
    </row>
    <row r="189" spans="1:23" ht="13.5" thickBot="1" x14ac:dyDescent="0.25">
      <c r="L189" s="223"/>
      <c r="M189" s="224" t="s">
        <v>47</v>
      </c>
      <c r="N189" s="225" t="s">
        <v>48</v>
      </c>
      <c r="O189" s="226" t="s">
        <v>49</v>
      </c>
      <c r="P189" s="227" t="s">
        <v>15</v>
      </c>
      <c r="Q189" s="226" t="s">
        <v>11</v>
      </c>
      <c r="R189" s="224" t="s">
        <v>47</v>
      </c>
      <c r="S189" s="225" t="s">
        <v>48</v>
      </c>
      <c r="T189" s="226" t="s">
        <v>49</v>
      </c>
      <c r="U189" s="227" t="s">
        <v>15</v>
      </c>
      <c r="V189" s="226" t="s">
        <v>11</v>
      </c>
      <c r="W189" s="309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16</v>
      </c>
      <c r="M191" s="234">
        <v>0</v>
      </c>
      <c r="N191" s="235">
        <v>0</v>
      </c>
      <c r="O191" s="236">
        <f>M191+N191</f>
        <v>0</v>
      </c>
      <c r="P191" s="237">
        <v>0</v>
      </c>
      <c r="Q191" s="236">
        <f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339">
        <f>IF(Q191=0,0,((V191/Q191)-1)*100)</f>
        <v>0</v>
      </c>
    </row>
    <row r="192" spans="1:23" x14ac:dyDescent="0.2">
      <c r="L192" s="218" t="s">
        <v>17</v>
      </c>
      <c r="M192" s="234">
        <v>0</v>
      </c>
      <c r="N192" s="235">
        <v>0</v>
      </c>
      <c r="O192" s="236">
        <f>M192+N192</f>
        <v>0</v>
      </c>
      <c r="P192" s="237">
        <v>0</v>
      </c>
      <c r="Q192" s="236">
        <f>O192+P192</f>
        <v>0</v>
      </c>
      <c r="R192" s="234">
        <v>0</v>
      </c>
      <c r="S192" s="235">
        <v>0</v>
      </c>
      <c r="T192" s="236">
        <f t="shared" ref="T192:T193" si="285">R192+S192</f>
        <v>0</v>
      </c>
      <c r="U192" s="237">
        <v>0</v>
      </c>
      <c r="V192" s="236">
        <f>T192+U192</f>
        <v>0</v>
      </c>
      <c r="W192" s="339">
        <f>IF(Q192=0,0,((V192/Q192)-1)*100)</f>
        <v>0</v>
      </c>
    </row>
    <row r="193" spans="1:23" ht="13.5" thickBot="1" x14ac:dyDescent="0.25">
      <c r="L193" s="223" t="s">
        <v>18</v>
      </c>
      <c r="M193" s="234">
        <v>0</v>
      </c>
      <c r="N193" s="235">
        <v>0</v>
      </c>
      <c r="O193" s="236">
        <f>M193+N193</f>
        <v>0</v>
      </c>
      <c r="P193" s="237">
        <v>0</v>
      </c>
      <c r="Q193" s="236">
        <f t="shared" ref="Q193" si="286">O193+P193</f>
        <v>0</v>
      </c>
      <c r="R193" s="234">
        <v>0</v>
      </c>
      <c r="S193" s="235">
        <v>0</v>
      </c>
      <c r="T193" s="236">
        <f t="shared" si="285"/>
        <v>0</v>
      </c>
      <c r="U193" s="237">
        <v>0</v>
      </c>
      <c r="V193" s="236">
        <f t="shared" ref="V193" si="287">T193+U193</f>
        <v>0</v>
      </c>
      <c r="W193" s="339">
        <f>IF(Q193=0,0,((V193/Q193)-1)*100)</f>
        <v>0</v>
      </c>
    </row>
    <row r="194" spans="1:23" ht="14.25" thickTop="1" thickBot="1" x14ac:dyDescent="0.25">
      <c r="L194" s="239" t="s">
        <v>19</v>
      </c>
      <c r="M194" s="240">
        <f t="shared" ref="M194:Q194" si="288">+M191+M192+M193</f>
        <v>0</v>
      </c>
      <c r="N194" s="241">
        <f t="shared" si="288"/>
        <v>0</v>
      </c>
      <c r="O194" s="242">
        <f t="shared" si="288"/>
        <v>0</v>
      </c>
      <c r="P194" s="240">
        <f t="shared" si="288"/>
        <v>0</v>
      </c>
      <c r="Q194" s="242">
        <f t="shared" si="288"/>
        <v>0</v>
      </c>
      <c r="R194" s="240">
        <f t="shared" ref="R194:V194" si="289">+R191+R192+R193</f>
        <v>0</v>
      </c>
      <c r="S194" s="241">
        <f t="shared" si="289"/>
        <v>0</v>
      </c>
      <c r="T194" s="242">
        <f t="shared" si="289"/>
        <v>0</v>
      </c>
      <c r="U194" s="240">
        <f t="shared" si="289"/>
        <v>0</v>
      </c>
      <c r="V194" s="242">
        <f t="shared" si="289"/>
        <v>0</v>
      </c>
      <c r="W194" s="338">
        <f t="shared" ref="W194:W195" si="290">IF(Q194=0,0,((V194/Q194)-1)*100)</f>
        <v>0</v>
      </c>
    </row>
    <row r="195" spans="1:23" ht="13.5" thickTop="1" x14ac:dyDescent="0.2">
      <c r="L195" s="218" t="s">
        <v>20</v>
      </c>
      <c r="M195" s="234">
        <v>0</v>
      </c>
      <c r="N195" s="235">
        <v>0</v>
      </c>
      <c r="O195" s="236">
        <f>SUM(M195:N195)</f>
        <v>0</v>
      </c>
      <c r="P195" s="237">
        <v>0</v>
      </c>
      <c r="Q195" s="236">
        <f>O195+P195</f>
        <v>0</v>
      </c>
      <c r="R195" s="234">
        <v>0</v>
      </c>
      <c r="S195" s="235">
        <v>0</v>
      </c>
      <c r="T195" s="236">
        <f>SUM(R195:S195)</f>
        <v>0</v>
      </c>
      <c r="U195" s="237">
        <v>0</v>
      </c>
      <c r="V195" s="236">
        <f>T195+U195</f>
        <v>0</v>
      </c>
      <c r="W195" s="339">
        <f t="shared" si="290"/>
        <v>0</v>
      </c>
    </row>
    <row r="196" spans="1:23" ht="15.75" customHeight="1" x14ac:dyDescent="0.2">
      <c r="L196" s="218" t="s">
        <v>21</v>
      </c>
      <c r="M196" s="234">
        <v>0</v>
      </c>
      <c r="N196" s="235">
        <v>0</v>
      </c>
      <c r="O196" s="236">
        <f>SUM(M196:N196)</f>
        <v>0</v>
      </c>
      <c r="P196" s="237">
        <v>0</v>
      </c>
      <c r="Q196" s="236">
        <f>O196+P196</f>
        <v>0</v>
      </c>
      <c r="R196" s="234">
        <v>0</v>
      </c>
      <c r="S196" s="235">
        <v>0</v>
      </c>
      <c r="T196" s="236">
        <f>SUM(R196:S196)</f>
        <v>0</v>
      </c>
      <c r="U196" s="237">
        <v>0</v>
      </c>
      <c r="V196" s="236">
        <f>T196+U196</f>
        <v>0</v>
      </c>
      <c r="W196" s="339">
        <f>IF(Q196=0,0,((V196/Q196)-1)*100)</f>
        <v>0</v>
      </c>
    </row>
    <row r="197" spans="1:23" ht="13.5" thickBot="1" x14ac:dyDescent="0.25">
      <c r="L197" s="218" t="s">
        <v>22</v>
      </c>
      <c r="M197" s="234">
        <v>0</v>
      </c>
      <c r="N197" s="235">
        <v>0</v>
      </c>
      <c r="O197" s="236">
        <f>SUM(M197:N197)</f>
        <v>0</v>
      </c>
      <c r="P197" s="237">
        <v>0</v>
      </c>
      <c r="Q197" s="236">
        <f>O197+P197</f>
        <v>0</v>
      </c>
      <c r="R197" s="234">
        <v>0</v>
      </c>
      <c r="S197" s="235">
        <v>0</v>
      </c>
      <c r="T197" s="236">
        <f>SUM(R197:S197)</f>
        <v>0</v>
      </c>
      <c r="U197" s="237">
        <v>0</v>
      </c>
      <c r="V197" s="236">
        <f>T197+U197</f>
        <v>0</v>
      </c>
      <c r="W197" s="339">
        <f>IF(Q197=0,0,((V197/Q197)-1)*100)</f>
        <v>0</v>
      </c>
    </row>
    <row r="198" spans="1:23" ht="14.25" thickTop="1" thickBot="1" x14ac:dyDescent="0.25">
      <c r="L198" s="239" t="s">
        <v>23</v>
      </c>
      <c r="M198" s="240">
        <f>+M195+M196+M197</f>
        <v>0</v>
      </c>
      <c r="N198" s="241">
        <f t="shared" ref="N198" si="291">+N195+N196+N197</f>
        <v>0</v>
      </c>
      <c r="O198" s="242">
        <f t="shared" ref="O198" si="292">+O195+O196+O197</f>
        <v>0</v>
      </c>
      <c r="P198" s="240">
        <f t="shared" ref="P198" si="293">+P195+P196+P197</f>
        <v>0</v>
      </c>
      <c r="Q198" s="242">
        <f t="shared" ref="Q198" si="294">+Q195+Q196+Q197</f>
        <v>0</v>
      </c>
      <c r="R198" s="240">
        <f t="shared" ref="R198" si="295">+R195+R196+R197</f>
        <v>0</v>
      </c>
      <c r="S198" s="241">
        <f t="shared" ref="S198" si="296">+S195+S196+S197</f>
        <v>0</v>
      </c>
      <c r="T198" s="242">
        <f t="shared" ref="T198" si="297">+T195+T196+T197</f>
        <v>0</v>
      </c>
      <c r="U198" s="240">
        <f t="shared" ref="U198" si="298">+U195+U196+U197</f>
        <v>0</v>
      </c>
      <c r="V198" s="242">
        <f t="shared" ref="V198" si="299">+V195+V196+V197</f>
        <v>0</v>
      </c>
      <c r="W198" s="338">
        <f t="shared" ref="W198" si="300">IF(Q198=0,0,((V198/Q198)-1)*100)</f>
        <v>0</v>
      </c>
    </row>
    <row r="199" spans="1:23" ht="13.5" thickTop="1" x14ac:dyDescent="0.2">
      <c r="L199" s="218" t="s">
        <v>24</v>
      </c>
      <c r="M199" s="234">
        <v>0</v>
      </c>
      <c r="N199" s="235">
        <v>0</v>
      </c>
      <c r="O199" s="236">
        <f t="shared" ref="O199" si="301">SUM(M199:N199)</f>
        <v>0</v>
      </c>
      <c r="P199" s="237">
        <v>0</v>
      </c>
      <c r="Q199" s="236">
        <f>O199+P199</f>
        <v>0</v>
      </c>
      <c r="R199" s="234">
        <v>0</v>
      </c>
      <c r="S199" s="235">
        <v>0</v>
      </c>
      <c r="T199" s="236">
        <f>SUM(R199:S199)</f>
        <v>0</v>
      </c>
      <c r="U199" s="237">
        <v>0</v>
      </c>
      <c r="V199" s="236">
        <f>T199+U199</f>
        <v>0</v>
      </c>
      <c r="W199" s="339">
        <f>IF(Q199=0,0,((V199/Q199)-1)*100)</f>
        <v>0</v>
      </c>
    </row>
    <row r="200" spans="1:23" x14ac:dyDescent="0.2">
      <c r="L200" s="218" t="s">
        <v>25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0</v>
      </c>
      <c r="S200" s="235">
        <v>0</v>
      </c>
      <c r="T200" s="236">
        <f>SUM(R200:S200)</f>
        <v>0</v>
      </c>
      <c r="U200" s="237">
        <v>0</v>
      </c>
      <c r="V200" s="236">
        <f>T200+U200</f>
        <v>0</v>
      </c>
      <c r="W200" s="339">
        <f>IF(Q200=0,0,((V200/Q200)-1)*100)</f>
        <v>0</v>
      </c>
    </row>
    <row r="201" spans="1:23" ht="13.5" thickBot="1" x14ac:dyDescent="0.25">
      <c r="L201" s="218" t="s">
        <v>26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>O201+P201</f>
        <v>0</v>
      </c>
      <c r="R201" s="234">
        <v>0</v>
      </c>
      <c r="S201" s="235">
        <v>0</v>
      </c>
      <c r="T201" s="244">
        <f>SUM(R201:S201)</f>
        <v>0</v>
      </c>
      <c r="U201" s="245">
        <v>0</v>
      </c>
      <c r="V201" s="244">
        <f>T201+U201</f>
        <v>0</v>
      </c>
      <c r="W201" s="339">
        <f>IF(Q201=0,0,((V201/Q201)-1)*100)</f>
        <v>0</v>
      </c>
    </row>
    <row r="202" spans="1:23" ht="14.25" thickTop="1" thickBot="1" x14ac:dyDescent="0.25">
      <c r="L202" s="246" t="s">
        <v>27</v>
      </c>
      <c r="M202" s="247">
        <f>+M199+M200+M201</f>
        <v>0</v>
      </c>
      <c r="N202" s="247">
        <f t="shared" ref="N202" si="302">+N199+N200+N201</f>
        <v>0</v>
      </c>
      <c r="O202" s="248">
        <f t="shared" ref="O202" si="303">+O199+O200+O201</f>
        <v>0</v>
      </c>
      <c r="P202" s="249">
        <f t="shared" ref="P202" si="304">+P199+P200+P201</f>
        <v>0</v>
      </c>
      <c r="Q202" s="248">
        <f t="shared" ref="Q202" si="305">+Q199+Q200+Q201</f>
        <v>0</v>
      </c>
      <c r="R202" s="247">
        <f t="shared" ref="R202" si="306">+R199+R200+R201</f>
        <v>0</v>
      </c>
      <c r="S202" s="247">
        <f t="shared" ref="S202" si="307">+S199+S200+S201</f>
        <v>0</v>
      </c>
      <c r="T202" s="248">
        <f t="shared" ref="T202" si="308">+T199+T200+T201</f>
        <v>0</v>
      </c>
      <c r="U202" s="249">
        <f t="shared" ref="U202" si="309">+U199+U200+U201</f>
        <v>0</v>
      </c>
      <c r="V202" s="248">
        <f t="shared" ref="V202" si="310">+V199+V200+V201</f>
        <v>0</v>
      </c>
      <c r="W202" s="340">
        <f>IF(Q202=0,0,((V202/Q202)-1)*100)</f>
        <v>0</v>
      </c>
    </row>
    <row r="203" spans="1:23" ht="13.5" thickTop="1" x14ac:dyDescent="0.2">
      <c r="A203" s="323"/>
      <c r="K203" s="323"/>
      <c r="L203" s="218" t="s">
        <v>28</v>
      </c>
      <c r="M203" s="234">
        <v>0</v>
      </c>
      <c r="N203" s="235">
        <v>0</v>
      </c>
      <c r="O203" s="244">
        <f t="shared" ref="O203" si="311">SUM(M203:N203)</f>
        <v>0</v>
      </c>
      <c r="P203" s="251">
        <v>0</v>
      </c>
      <c r="Q203" s="244">
        <f>O203+P203</f>
        <v>0</v>
      </c>
      <c r="R203" s="234">
        <v>0</v>
      </c>
      <c r="S203" s="235">
        <v>0</v>
      </c>
      <c r="T203" s="244">
        <f t="shared" ref="T203" si="312">SUM(R203:S203)</f>
        <v>0</v>
      </c>
      <c r="U203" s="251">
        <v>0</v>
      </c>
      <c r="V203" s="244">
        <f>T203+U203</f>
        <v>0</v>
      </c>
      <c r="W203" s="339">
        <f t="shared" ref="W203" si="313">IF(Q203=0,0,((V203/Q203)-1)*100)</f>
        <v>0</v>
      </c>
    </row>
    <row r="204" spans="1:23" x14ac:dyDescent="0.2">
      <c r="A204" s="323"/>
      <c r="K204" s="323"/>
      <c r="L204" s="218" t="s">
        <v>29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>O204+P204</f>
        <v>0</v>
      </c>
      <c r="R204" s="234">
        <v>0</v>
      </c>
      <c r="S204" s="235">
        <v>0</v>
      </c>
      <c r="T204" s="244">
        <f>SUM(R204:S204)</f>
        <v>0</v>
      </c>
      <c r="U204" s="237">
        <v>0</v>
      </c>
      <c r="V204" s="244">
        <f>T204+U204</f>
        <v>0</v>
      </c>
      <c r="W204" s="339">
        <f t="shared" ref="W204" si="314">IF(Q204=0,0,((V204/Q204)-1)*100)</f>
        <v>0</v>
      </c>
    </row>
    <row r="205" spans="1:23" ht="13.5" thickBot="1" x14ac:dyDescent="0.25">
      <c r="A205" s="323"/>
      <c r="K205" s="323"/>
      <c r="L205" s="218" t="s">
        <v>30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>O205+P205</f>
        <v>0</v>
      </c>
      <c r="R205" s="234">
        <v>0</v>
      </c>
      <c r="S205" s="235">
        <v>0</v>
      </c>
      <c r="T205" s="244">
        <f>SUM(R205:S205)</f>
        <v>0</v>
      </c>
      <c r="U205" s="237">
        <v>0</v>
      </c>
      <c r="V205" s="244">
        <f>T205+U205</f>
        <v>0</v>
      </c>
      <c r="W205" s="339">
        <f>IF(Q205=0,0,((V205/Q205)-1)*100)</f>
        <v>0</v>
      </c>
    </row>
    <row r="206" spans="1:23" ht="14.25" thickTop="1" thickBot="1" x14ac:dyDescent="0.25">
      <c r="L206" s="246" t="s">
        <v>31</v>
      </c>
      <c r="M206" s="247">
        <f>+M203+M204+M205</f>
        <v>0</v>
      </c>
      <c r="N206" s="247">
        <f t="shared" ref="N206:V206" si="315">+N203+N204+N205</f>
        <v>0</v>
      </c>
      <c r="O206" s="248">
        <f t="shared" si="315"/>
        <v>0</v>
      </c>
      <c r="P206" s="249">
        <f t="shared" si="315"/>
        <v>0</v>
      </c>
      <c r="Q206" s="248">
        <f t="shared" si="315"/>
        <v>0</v>
      </c>
      <c r="R206" s="247">
        <f t="shared" si="315"/>
        <v>0</v>
      </c>
      <c r="S206" s="247">
        <f t="shared" si="315"/>
        <v>0</v>
      </c>
      <c r="T206" s="248">
        <f t="shared" si="315"/>
        <v>0</v>
      </c>
      <c r="U206" s="249">
        <f t="shared" si="315"/>
        <v>0</v>
      </c>
      <c r="V206" s="248">
        <f t="shared" si="315"/>
        <v>0</v>
      </c>
      <c r="W206" s="340">
        <f>IF(Q206=0,0,((V206/Q206)-1)*100)</f>
        <v>0</v>
      </c>
    </row>
    <row r="207" spans="1:23" ht="14.25" thickTop="1" thickBot="1" x14ac:dyDescent="0.25">
      <c r="L207" s="553" t="s">
        <v>32</v>
      </c>
      <c r="M207" s="552">
        <f>+M198+M202+M206</f>
        <v>0</v>
      </c>
      <c r="N207" s="550">
        <f t="shared" ref="N207:V207" si="316">+N198+N202+N206</f>
        <v>0</v>
      </c>
      <c r="O207" s="548">
        <f t="shared" si="316"/>
        <v>0</v>
      </c>
      <c r="P207" s="547">
        <f t="shared" si="316"/>
        <v>0</v>
      </c>
      <c r="Q207" s="548">
        <f t="shared" si="316"/>
        <v>0</v>
      </c>
      <c r="R207" s="552">
        <f t="shared" si="316"/>
        <v>0</v>
      </c>
      <c r="S207" s="550">
        <f t="shared" si="316"/>
        <v>0</v>
      </c>
      <c r="T207" s="548">
        <f t="shared" si="316"/>
        <v>0</v>
      </c>
      <c r="U207" s="547">
        <f t="shared" si="316"/>
        <v>0</v>
      </c>
      <c r="V207" s="548">
        <f t="shared" si="316"/>
        <v>0</v>
      </c>
      <c r="W207" s="549">
        <f t="shared" ref="W207:W208" si="317">IF(Q207=0,0,((V207/Q207)-1)*100)</f>
        <v>0</v>
      </c>
    </row>
    <row r="208" spans="1:23" ht="14.25" thickTop="1" thickBot="1" x14ac:dyDescent="0.25">
      <c r="L208" s="239" t="s">
        <v>33</v>
      </c>
      <c r="M208" s="240">
        <f>+M194+M198+M202+M206</f>
        <v>0</v>
      </c>
      <c r="N208" s="241">
        <f t="shared" ref="N208:V208" si="318">+N194+N198+N202+N206</f>
        <v>0</v>
      </c>
      <c r="O208" s="242">
        <f t="shared" si="318"/>
        <v>0</v>
      </c>
      <c r="P208" s="240">
        <f t="shared" si="318"/>
        <v>0</v>
      </c>
      <c r="Q208" s="242">
        <f t="shared" si="318"/>
        <v>0</v>
      </c>
      <c r="R208" s="240">
        <f t="shared" si="318"/>
        <v>0</v>
      </c>
      <c r="S208" s="241">
        <f t="shared" si="318"/>
        <v>0</v>
      </c>
      <c r="T208" s="242">
        <f t="shared" si="318"/>
        <v>0</v>
      </c>
      <c r="U208" s="240">
        <f t="shared" si="318"/>
        <v>0</v>
      </c>
      <c r="V208" s="242">
        <f t="shared" si="318"/>
        <v>0</v>
      </c>
      <c r="W208" s="338">
        <f t="shared" si="317"/>
        <v>0</v>
      </c>
    </row>
    <row r="209" spans="12:23" ht="14.25" thickTop="1" thickBot="1" x14ac:dyDescent="0.25">
      <c r="L209" s="252" t="s">
        <v>34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2:23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46</v>
      </c>
    </row>
    <row r="213" spans="12:23" ht="14.25" thickTop="1" thickBot="1" x14ac:dyDescent="0.25">
      <c r="L213" s="214"/>
      <c r="M213" s="215" t="s">
        <v>4</v>
      </c>
      <c r="N213" s="216"/>
      <c r="O213" s="253"/>
      <c r="P213" s="215"/>
      <c r="Q213" s="215"/>
      <c r="R213" s="215" t="s">
        <v>5</v>
      </c>
      <c r="S213" s="216"/>
      <c r="T213" s="253"/>
      <c r="U213" s="215"/>
      <c r="V213" s="215"/>
      <c r="W213" s="307" t="s">
        <v>6</v>
      </c>
    </row>
    <row r="214" spans="12:23" ht="13.5" thickTop="1" x14ac:dyDescent="0.2">
      <c r="L214" s="218" t="s">
        <v>7</v>
      </c>
      <c r="M214" s="219"/>
      <c r="N214" s="211"/>
      <c r="O214" s="220"/>
      <c r="P214" s="221"/>
      <c r="Q214" s="306"/>
      <c r="R214" s="219"/>
      <c r="S214" s="211"/>
      <c r="T214" s="220"/>
      <c r="U214" s="221"/>
      <c r="V214" s="306"/>
      <c r="W214" s="308" t="s">
        <v>8</v>
      </c>
    </row>
    <row r="215" spans="12:23" ht="13.5" thickBot="1" x14ac:dyDescent="0.25">
      <c r="L215" s="223"/>
      <c r="M215" s="224" t="s">
        <v>47</v>
      </c>
      <c r="N215" s="225" t="s">
        <v>48</v>
      </c>
      <c r="O215" s="226" t="s">
        <v>49</v>
      </c>
      <c r="P215" s="227" t="s">
        <v>15</v>
      </c>
      <c r="Q215" s="302" t="s">
        <v>11</v>
      </c>
      <c r="R215" s="224" t="s">
        <v>47</v>
      </c>
      <c r="S215" s="225" t="s">
        <v>48</v>
      </c>
      <c r="T215" s="226" t="s">
        <v>49</v>
      </c>
      <c r="U215" s="227" t="s">
        <v>15</v>
      </c>
      <c r="V215" s="302" t="s">
        <v>11</v>
      </c>
      <c r="W215" s="309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16</v>
      </c>
      <c r="M217" s="234">
        <f t="shared" ref="M217:N219" si="319">+M165+M191</f>
        <v>0</v>
      </c>
      <c r="N217" s="235">
        <f t="shared" si="319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320">+R165+R191</f>
        <v>0</v>
      </c>
      <c r="S217" s="235">
        <f t="shared" si="320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339">
        <f>IF(Q217=0,0,((V217/Q217)-1)*100)</f>
        <v>0</v>
      </c>
    </row>
    <row r="218" spans="12:23" x14ac:dyDescent="0.2">
      <c r="L218" s="218" t="s">
        <v>17</v>
      </c>
      <c r="M218" s="234">
        <f t="shared" si="319"/>
        <v>0</v>
      </c>
      <c r="N218" s="235">
        <f t="shared" si="319"/>
        <v>0</v>
      </c>
      <c r="O218" s="236">
        <f t="shared" ref="O218:O219" si="321">M218+N218</f>
        <v>0</v>
      </c>
      <c r="P218" s="237">
        <f>+P166+P192</f>
        <v>0</v>
      </c>
      <c r="Q218" s="265">
        <f>O218+P218</f>
        <v>0</v>
      </c>
      <c r="R218" s="234">
        <f t="shared" si="320"/>
        <v>0</v>
      </c>
      <c r="S218" s="235">
        <f t="shared" si="320"/>
        <v>0</v>
      </c>
      <c r="T218" s="236">
        <f t="shared" ref="T218:T219" si="322">R218+S218</f>
        <v>0</v>
      </c>
      <c r="U218" s="237">
        <f>+U166+U192</f>
        <v>0</v>
      </c>
      <c r="V218" s="265">
        <f>T218+U218</f>
        <v>0</v>
      </c>
      <c r="W218" s="339">
        <f>IF(Q218=0,0,((V218/Q218)-1)*100)</f>
        <v>0</v>
      </c>
    </row>
    <row r="219" spans="12:23" ht="13.5" thickBot="1" x14ac:dyDescent="0.25">
      <c r="L219" s="223" t="s">
        <v>18</v>
      </c>
      <c r="M219" s="234">
        <f t="shared" si="319"/>
        <v>0</v>
      </c>
      <c r="N219" s="235">
        <f t="shared" si="319"/>
        <v>0</v>
      </c>
      <c r="O219" s="236">
        <f t="shared" si="321"/>
        <v>0</v>
      </c>
      <c r="P219" s="237">
        <f>+P167+P193</f>
        <v>0</v>
      </c>
      <c r="Q219" s="265">
        <f>O219+P219</f>
        <v>0</v>
      </c>
      <c r="R219" s="234">
        <f t="shared" si="320"/>
        <v>0</v>
      </c>
      <c r="S219" s="235">
        <f t="shared" si="320"/>
        <v>0</v>
      </c>
      <c r="T219" s="236">
        <f t="shared" si="322"/>
        <v>0</v>
      </c>
      <c r="U219" s="237">
        <f>+U167+U193</f>
        <v>0</v>
      </c>
      <c r="V219" s="265">
        <f>T219+U219</f>
        <v>0</v>
      </c>
      <c r="W219" s="339">
        <f>IF(Q219=0,0,((V219/Q219)-1)*100)</f>
        <v>0</v>
      </c>
    </row>
    <row r="220" spans="12:23" ht="14.25" thickTop="1" thickBot="1" x14ac:dyDescent="0.25">
      <c r="L220" s="239" t="s">
        <v>19</v>
      </c>
      <c r="M220" s="240">
        <f t="shared" ref="M220:Q220" si="323">+M217+M218+M219</f>
        <v>0</v>
      </c>
      <c r="N220" s="241">
        <f t="shared" si="323"/>
        <v>0</v>
      </c>
      <c r="O220" s="242">
        <f t="shared" si="323"/>
        <v>0</v>
      </c>
      <c r="P220" s="240">
        <f t="shared" si="323"/>
        <v>0</v>
      </c>
      <c r="Q220" s="242">
        <f t="shared" si="323"/>
        <v>0</v>
      </c>
      <c r="R220" s="240">
        <f t="shared" ref="R220:V220" si="324">+R217+R218+R219</f>
        <v>0</v>
      </c>
      <c r="S220" s="241">
        <f t="shared" si="324"/>
        <v>0</v>
      </c>
      <c r="T220" s="242">
        <f t="shared" si="324"/>
        <v>0</v>
      </c>
      <c r="U220" s="240">
        <f t="shared" si="324"/>
        <v>0</v>
      </c>
      <c r="V220" s="242">
        <f t="shared" si="324"/>
        <v>0</v>
      </c>
      <c r="W220" s="338">
        <f t="shared" ref="W220" si="325">IF(Q220=0,0,((V220/Q220)-1)*100)</f>
        <v>0</v>
      </c>
    </row>
    <row r="221" spans="12:23" ht="13.5" thickTop="1" x14ac:dyDescent="0.2">
      <c r="L221" s="218" t="s">
        <v>20</v>
      </c>
      <c r="M221" s="234">
        <f t="shared" ref="M221:N223" si="326">+M169+M195</f>
        <v>0</v>
      </c>
      <c r="N221" s="235">
        <f t="shared" si="326"/>
        <v>0</v>
      </c>
      <c r="O221" s="236">
        <f>M221+N221</f>
        <v>0</v>
      </c>
      <c r="P221" s="258">
        <f>+P169+P195</f>
        <v>0</v>
      </c>
      <c r="Q221" s="336">
        <f>O221+P221</f>
        <v>0</v>
      </c>
      <c r="R221" s="234">
        <f t="shared" ref="R221:S223" si="327">+R169+R195</f>
        <v>0</v>
      </c>
      <c r="S221" s="235">
        <f t="shared" si="327"/>
        <v>0</v>
      </c>
      <c r="T221" s="236">
        <f>R221+S221</f>
        <v>0</v>
      </c>
      <c r="U221" s="258">
        <f>+U169+U195</f>
        <v>0</v>
      </c>
      <c r="V221" s="336">
        <f>T221+U221</f>
        <v>0</v>
      </c>
      <c r="W221" s="339">
        <f>IF(Q221=0,0,((V221/Q221)-1)*100)</f>
        <v>0</v>
      </c>
    </row>
    <row r="222" spans="12:23" x14ac:dyDescent="0.2">
      <c r="L222" s="218" t="s">
        <v>21</v>
      </c>
      <c r="M222" s="234">
        <f t="shared" si="326"/>
        <v>0</v>
      </c>
      <c r="N222" s="235">
        <f t="shared" si="326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27"/>
        <v>0</v>
      </c>
      <c r="S222" s="235">
        <f t="shared" si="327"/>
        <v>0</v>
      </c>
      <c r="T222" s="244">
        <f>R222+S222</f>
        <v>0</v>
      </c>
      <c r="U222" s="258">
        <f>+U170+U196</f>
        <v>0</v>
      </c>
      <c r="V222" s="236">
        <f>T222+U222</f>
        <v>0</v>
      </c>
      <c r="W222" s="339">
        <f>IF(Q222=0,0,((V222/Q222)-1)*100)</f>
        <v>0</v>
      </c>
    </row>
    <row r="223" spans="12:23" ht="13.5" thickBot="1" x14ac:dyDescent="0.25">
      <c r="L223" s="218" t="s">
        <v>22</v>
      </c>
      <c r="M223" s="304">
        <f t="shared" si="326"/>
        <v>0</v>
      </c>
      <c r="N223" s="342">
        <f t="shared" si="326"/>
        <v>0</v>
      </c>
      <c r="O223" s="266">
        <f>M223+N223</f>
        <v>0</v>
      </c>
      <c r="P223" s="245">
        <f>+P171+P197</f>
        <v>0</v>
      </c>
      <c r="Q223" s="343">
        <f>O223+P223</f>
        <v>0</v>
      </c>
      <c r="R223" s="304">
        <f t="shared" si="327"/>
        <v>0</v>
      </c>
      <c r="S223" s="342">
        <f t="shared" si="327"/>
        <v>0</v>
      </c>
      <c r="T223" s="266">
        <f>R223+S223</f>
        <v>0</v>
      </c>
      <c r="U223" s="245">
        <f>+U171+U197</f>
        <v>0</v>
      </c>
      <c r="V223" s="343">
        <f>T223+U223</f>
        <v>0</v>
      </c>
      <c r="W223" s="339">
        <f>IF(Q223=0,0,((V223/Q223)-1)*100)</f>
        <v>0</v>
      </c>
    </row>
    <row r="224" spans="12:23" ht="14.25" thickTop="1" thickBot="1" x14ac:dyDescent="0.25">
      <c r="L224" s="239" t="s">
        <v>23</v>
      </c>
      <c r="M224" s="240">
        <f>+M221+M222+M223</f>
        <v>0</v>
      </c>
      <c r="N224" s="241">
        <f t="shared" ref="N224" si="328">+N221+N222+N223</f>
        <v>0</v>
      </c>
      <c r="O224" s="242">
        <f t="shared" ref="O224" si="329">+O221+O222+O223</f>
        <v>0</v>
      </c>
      <c r="P224" s="240">
        <f t="shared" ref="P224" si="330">+P221+P222+P223</f>
        <v>0</v>
      </c>
      <c r="Q224" s="242">
        <f t="shared" ref="Q224" si="331">+Q221+Q222+Q223</f>
        <v>0</v>
      </c>
      <c r="R224" s="240">
        <f t="shared" ref="R224" si="332">+R221+R222+R223</f>
        <v>0</v>
      </c>
      <c r="S224" s="241">
        <f t="shared" ref="S224" si="333">+S221+S222+S223</f>
        <v>0</v>
      </c>
      <c r="T224" s="242">
        <f t="shared" ref="T224" si="334">+T221+T222+T223</f>
        <v>0</v>
      </c>
      <c r="U224" s="240">
        <f t="shared" ref="U224" si="335">+U221+U222+U223</f>
        <v>0</v>
      </c>
      <c r="V224" s="242">
        <f t="shared" ref="V224" si="336">+V221+V222+V223</f>
        <v>0</v>
      </c>
      <c r="W224" s="338">
        <f t="shared" ref="W224" si="337">IF(Q224=0,0,((V224/Q224)-1)*100)</f>
        <v>0</v>
      </c>
    </row>
    <row r="225" spans="1:23" ht="13.5" thickTop="1" x14ac:dyDescent="0.2">
      <c r="L225" s="218" t="s">
        <v>24</v>
      </c>
      <c r="M225" s="234">
        <f t="shared" ref="M225:N227" si="338">+M173+M199</f>
        <v>0</v>
      </c>
      <c r="N225" s="235">
        <f t="shared" si="338"/>
        <v>0</v>
      </c>
      <c r="O225" s="236">
        <f t="shared" ref="O225" si="339">M225+N225</f>
        <v>0</v>
      </c>
      <c r="P225" s="237">
        <f>+P173+P199</f>
        <v>0</v>
      </c>
      <c r="Q225" s="265">
        <f>O225+P225</f>
        <v>0</v>
      </c>
      <c r="R225" s="234">
        <f t="shared" ref="R225:S227" si="340">+R173+R199</f>
        <v>0</v>
      </c>
      <c r="S225" s="235">
        <f t="shared" si="340"/>
        <v>0</v>
      </c>
      <c r="T225" s="236">
        <f>R225+S225</f>
        <v>0</v>
      </c>
      <c r="U225" s="237">
        <f>+U173+U199</f>
        <v>0</v>
      </c>
      <c r="V225" s="265">
        <f>T225+U225</f>
        <v>0</v>
      </c>
      <c r="W225" s="339">
        <f t="shared" ref="W225" si="341">IF(Q225=0,0,((V225/Q225)-1)*100)</f>
        <v>0</v>
      </c>
    </row>
    <row r="226" spans="1:23" x14ac:dyDescent="0.2">
      <c r="L226" s="218" t="s">
        <v>25</v>
      </c>
      <c r="M226" s="234">
        <f t="shared" si="338"/>
        <v>0</v>
      </c>
      <c r="N226" s="235">
        <f t="shared" si="338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340"/>
        <v>0</v>
      </c>
      <c r="S226" s="235">
        <f t="shared" si="340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339">
        <f>IF(Q226=0,0,((V226/Q226)-1)*100)</f>
        <v>0</v>
      </c>
    </row>
    <row r="227" spans="1:23" ht="13.5" thickBot="1" x14ac:dyDescent="0.25">
      <c r="L227" s="218" t="s">
        <v>26</v>
      </c>
      <c r="M227" s="234">
        <f t="shared" si="338"/>
        <v>0</v>
      </c>
      <c r="N227" s="235">
        <f t="shared" si="338"/>
        <v>0</v>
      </c>
      <c r="O227" s="244">
        <f>M227+N227</f>
        <v>0</v>
      </c>
      <c r="P227" s="245">
        <f>+P175+P201</f>
        <v>0</v>
      </c>
      <c r="Q227" s="265">
        <f>O227+P227</f>
        <v>0</v>
      </c>
      <c r="R227" s="234">
        <f t="shared" si="340"/>
        <v>0</v>
      </c>
      <c r="S227" s="235">
        <f t="shared" si="340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46" t="s">
        <v>27</v>
      </c>
      <c r="M228" s="247">
        <f>+M225+M226+M227</f>
        <v>0</v>
      </c>
      <c r="N228" s="247">
        <f t="shared" ref="N228" si="342">+N225+N226+N227</f>
        <v>0</v>
      </c>
      <c r="O228" s="248">
        <f t="shared" ref="O228" si="343">+O225+O226+O227</f>
        <v>0</v>
      </c>
      <c r="P228" s="249">
        <f t="shared" ref="P228" si="344">+P225+P226+P227</f>
        <v>0</v>
      </c>
      <c r="Q228" s="248">
        <f t="shared" ref="Q228" si="345">+Q225+Q226+Q227</f>
        <v>0</v>
      </c>
      <c r="R228" s="247">
        <f t="shared" ref="R228" si="346">+R225+R226+R227</f>
        <v>0</v>
      </c>
      <c r="S228" s="247">
        <f t="shared" ref="S228" si="347">+S225+S226+S227</f>
        <v>0</v>
      </c>
      <c r="T228" s="248">
        <f t="shared" ref="T228" si="348">+T225+T226+T227</f>
        <v>0</v>
      </c>
      <c r="U228" s="249">
        <f t="shared" ref="U228" si="349">+U225+U226+U227</f>
        <v>0</v>
      </c>
      <c r="V228" s="248">
        <f t="shared" ref="V228" si="350">+V225+V226+V227</f>
        <v>0</v>
      </c>
      <c r="W228" s="340">
        <f>IF(Q228=0,0,((V228/Q228)-1)*100)</f>
        <v>0</v>
      </c>
    </row>
    <row r="229" spans="1:23" ht="13.5" thickTop="1" x14ac:dyDescent="0.2">
      <c r="A229" s="323"/>
      <c r="K229" s="323"/>
      <c r="L229" s="218" t="s">
        <v>28</v>
      </c>
      <c r="M229" s="234">
        <f t="shared" ref="M229:N231" si="351">+M177+M203</f>
        <v>0</v>
      </c>
      <c r="N229" s="235">
        <f t="shared" si="351"/>
        <v>0</v>
      </c>
      <c r="O229" s="244">
        <f t="shared" ref="O229" si="352">M229+N229</f>
        <v>0</v>
      </c>
      <c r="P229" s="251">
        <f>+P177+P203</f>
        <v>0</v>
      </c>
      <c r="Q229" s="265">
        <f>O229+P229</f>
        <v>0</v>
      </c>
      <c r="R229" s="234">
        <f t="shared" ref="R229:S231" si="353">+R177+R203</f>
        <v>0</v>
      </c>
      <c r="S229" s="235">
        <f t="shared" si="353"/>
        <v>0</v>
      </c>
      <c r="T229" s="244">
        <f t="shared" ref="T229" si="354">R229+S229</f>
        <v>0</v>
      </c>
      <c r="U229" s="251">
        <f>+U177+U203</f>
        <v>0</v>
      </c>
      <c r="V229" s="265">
        <f>T229+U229</f>
        <v>0</v>
      </c>
      <c r="W229" s="339">
        <f t="shared" ref="W229" si="355">IF(Q229=0,0,((V229/Q229)-1)*100)</f>
        <v>0</v>
      </c>
    </row>
    <row r="230" spans="1:23" x14ac:dyDescent="0.2">
      <c r="A230" s="323"/>
      <c r="K230" s="323"/>
      <c r="L230" s="218" t="s">
        <v>29</v>
      </c>
      <c r="M230" s="234">
        <f t="shared" si="351"/>
        <v>0</v>
      </c>
      <c r="N230" s="235">
        <f t="shared" si="351"/>
        <v>0</v>
      </c>
      <c r="O230" s="244">
        <f>M230+N230</f>
        <v>0</v>
      </c>
      <c r="P230" s="237">
        <f>+P178+P204</f>
        <v>0</v>
      </c>
      <c r="Q230" s="265">
        <f>O230+P230</f>
        <v>0</v>
      </c>
      <c r="R230" s="234">
        <f t="shared" si="353"/>
        <v>0</v>
      </c>
      <c r="S230" s="235">
        <f t="shared" si="353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339">
        <f>IF(Q230=0,0,((V230/Q230)-1)*100)</f>
        <v>0</v>
      </c>
    </row>
    <row r="231" spans="1:23" ht="13.5" thickBot="1" x14ac:dyDescent="0.25">
      <c r="A231" s="323"/>
      <c r="K231" s="323"/>
      <c r="L231" s="218" t="s">
        <v>30</v>
      </c>
      <c r="M231" s="234">
        <f t="shared" si="351"/>
        <v>0</v>
      </c>
      <c r="N231" s="235">
        <f t="shared" si="351"/>
        <v>0</v>
      </c>
      <c r="O231" s="244">
        <f>M231+N231</f>
        <v>0</v>
      </c>
      <c r="P231" s="237">
        <f>+P179+P205</f>
        <v>0</v>
      </c>
      <c r="Q231" s="265">
        <f>O231+P231</f>
        <v>0</v>
      </c>
      <c r="R231" s="234">
        <f t="shared" si="353"/>
        <v>0</v>
      </c>
      <c r="S231" s="235">
        <f t="shared" si="353"/>
        <v>0</v>
      </c>
      <c r="T231" s="244">
        <f>R231+S231</f>
        <v>0</v>
      </c>
      <c r="U231" s="237">
        <f>+U179+U205</f>
        <v>0</v>
      </c>
      <c r="V231" s="265">
        <f>T231+U231</f>
        <v>0</v>
      </c>
      <c r="W231" s="339">
        <f>IF(Q231=0,0,((V231/Q231)-1)*100)</f>
        <v>0</v>
      </c>
    </row>
    <row r="232" spans="1:23" ht="14.25" thickTop="1" thickBot="1" x14ac:dyDescent="0.25">
      <c r="L232" s="246" t="s">
        <v>31</v>
      </c>
      <c r="M232" s="247">
        <f>+M229+M230+M231</f>
        <v>0</v>
      </c>
      <c r="N232" s="247">
        <f t="shared" ref="N232:V232" si="356">+N229+N230+N231</f>
        <v>0</v>
      </c>
      <c r="O232" s="248">
        <f t="shared" si="356"/>
        <v>0</v>
      </c>
      <c r="P232" s="249">
        <f t="shared" si="356"/>
        <v>0</v>
      </c>
      <c r="Q232" s="248">
        <f t="shared" si="356"/>
        <v>0</v>
      </c>
      <c r="R232" s="247">
        <f t="shared" si="356"/>
        <v>0</v>
      </c>
      <c r="S232" s="247">
        <f t="shared" si="356"/>
        <v>0</v>
      </c>
      <c r="T232" s="248">
        <f t="shared" si="356"/>
        <v>0</v>
      </c>
      <c r="U232" s="249">
        <f t="shared" si="356"/>
        <v>0</v>
      </c>
      <c r="V232" s="248">
        <f t="shared" si="356"/>
        <v>0</v>
      </c>
      <c r="W232" s="340">
        <f>IF(Q232=0,0,((V232/Q232)-1)*100)</f>
        <v>0</v>
      </c>
    </row>
    <row r="233" spans="1:23" ht="14.25" thickTop="1" thickBot="1" x14ac:dyDescent="0.25">
      <c r="L233" s="553" t="s">
        <v>32</v>
      </c>
      <c r="M233" s="552">
        <f>+M224+M228+M232</f>
        <v>0</v>
      </c>
      <c r="N233" s="550">
        <f t="shared" ref="N233:V233" si="357">+N224+N228+N232</f>
        <v>0</v>
      </c>
      <c r="O233" s="548">
        <f t="shared" si="357"/>
        <v>0</v>
      </c>
      <c r="P233" s="547">
        <f t="shared" si="357"/>
        <v>0</v>
      </c>
      <c r="Q233" s="548">
        <f t="shared" si="357"/>
        <v>0</v>
      </c>
      <c r="R233" s="552">
        <f t="shared" si="357"/>
        <v>0</v>
      </c>
      <c r="S233" s="550">
        <f t="shared" si="357"/>
        <v>0</v>
      </c>
      <c r="T233" s="548">
        <f t="shared" si="357"/>
        <v>0</v>
      </c>
      <c r="U233" s="547">
        <f t="shared" si="357"/>
        <v>0</v>
      </c>
      <c r="V233" s="548">
        <f t="shared" si="357"/>
        <v>0</v>
      </c>
      <c r="W233" s="340">
        <f t="shared" ref="W233:W234" si="358">IF(Q233=0,0,((V233/Q233)-1)*100)</f>
        <v>0</v>
      </c>
    </row>
    <row r="234" spans="1:23" ht="14.25" thickTop="1" thickBot="1" x14ac:dyDescent="0.25">
      <c r="L234" s="239" t="s">
        <v>33</v>
      </c>
      <c r="M234" s="240">
        <f>+M220+M224+M228+M232</f>
        <v>0</v>
      </c>
      <c r="N234" s="241">
        <f t="shared" ref="N234:V234" si="359">+N220+N224+N228+N232</f>
        <v>0</v>
      </c>
      <c r="O234" s="242">
        <f t="shared" si="359"/>
        <v>0</v>
      </c>
      <c r="P234" s="240">
        <f t="shared" si="359"/>
        <v>0</v>
      </c>
      <c r="Q234" s="242">
        <f t="shared" si="359"/>
        <v>0</v>
      </c>
      <c r="R234" s="240">
        <f t="shared" si="359"/>
        <v>0</v>
      </c>
      <c r="S234" s="241">
        <f t="shared" si="359"/>
        <v>0</v>
      </c>
      <c r="T234" s="242">
        <f t="shared" si="359"/>
        <v>0</v>
      </c>
      <c r="U234" s="240">
        <f t="shared" si="359"/>
        <v>0</v>
      </c>
      <c r="V234" s="242">
        <f t="shared" si="359"/>
        <v>0</v>
      </c>
      <c r="W234" s="340">
        <f t="shared" si="358"/>
        <v>0</v>
      </c>
    </row>
    <row r="235" spans="1:23" ht="13.5" thickTop="1" x14ac:dyDescent="0.2">
      <c r="L235" s="252" t="s">
        <v>34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jjM+Vl/sNy3LLodLDYtap/yiUi+u9Tqn2ACBGCaWuBtk/u9CnD4ODjdX7Qq7zgqirY4Sl2TZogMYLtaQA69Qiw==" saltValue="UkvrG9pUyHxLASB6jOpe2w==" spinCount="100000" sheet="1" objects="1" scenarios="1"/>
  <mergeCells count="42"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1:A1048576 K1:K1048576">
    <cfRule type="containsText" dxfId="5" priority="1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9" min="11" max="22" man="1"/>
    <brk id="157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8" width="14.5703125" style="1" customWidth="1"/>
    <col min="9" max="9" width="14.5703125" style="2" customWidth="1"/>
    <col min="10" max="10" width="7" style="1" customWidth="1"/>
    <col min="11" max="11" width="7" style="3"/>
    <col min="12" max="12" width="13" style="1" customWidth="1"/>
    <col min="13" max="22" width="16" style="1" customWidth="1"/>
    <col min="23" max="23" width="16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1:23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616" t="s">
        <v>4</v>
      </c>
      <c r="D5" s="617"/>
      <c r="E5" s="618"/>
      <c r="F5" s="616" t="s">
        <v>5</v>
      </c>
      <c r="G5" s="617"/>
      <c r="H5" s="618"/>
      <c r="I5" s="105" t="s">
        <v>6</v>
      </c>
      <c r="J5" s="3"/>
      <c r="L5" s="11"/>
      <c r="M5" s="619" t="s">
        <v>4</v>
      </c>
      <c r="N5" s="620"/>
      <c r="O5" s="620"/>
      <c r="P5" s="620"/>
      <c r="Q5" s="621"/>
      <c r="R5" s="619" t="s">
        <v>5</v>
      </c>
      <c r="S5" s="620"/>
      <c r="T5" s="620"/>
      <c r="U5" s="620"/>
      <c r="V5" s="621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7"/>
      <c r="Q8" s="34"/>
      <c r="R8" s="33"/>
      <c r="S8" s="30"/>
      <c r="T8" s="31"/>
      <c r="U8" s="327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0</v>
      </c>
      <c r="D9" s="122">
        <v>0</v>
      </c>
      <c r="E9" s="158">
        <f>SUM(C9:D9)</f>
        <v>0</v>
      </c>
      <c r="F9" s="120">
        <v>69</v>
      </c>
      <c r="G9" s="122">
        <v>69</v>
      </c>
      <c r="H9" s="158">
        <f>SUM(F9:G9)</f>
        <v>138</v>
      </c>
      <c r="I9" s="123">
        <f>IF(E9=0,0,((H9/E9)-1)*100)</f>
        <v>0</v>
      </c>
      <c r="J9" s="3"/>
      <c r="L9" s="13" t="s">
        <v>16</v>
      </c>
      <c r="M9" s="39">
        <v>0</v>
      </c>
      <c r="N9" s="37">
        <v>0</v>
      </c>
      <c r="O9" s="169">
        <f>SUM(M9:N9)</f>
        <v>0</v>
      </c>
      <c r="P9" s="325">
        <v>0</v>
      </c>
      <c r="Q9" s="169">
        <f>O9+P9</f>
        <v>0</v>
      </c>
      <c r="R9" s="39">
        <v>12453</v>
      </c>
      <c r="S9" s="37">
        <v>12236</v>
      </c>
      <c r="T9" s="566">
        <f>SUM(R9:S9)</f>
        <v>24689</v>
      </c>
      <c r="U9" s="567">
        <v>0</v>
      </c>
      <c r="V9" s="169">
        <f>T9+U9</f>
        <v>24689</v>
      </c>
      <c r="W9" s="40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4</v>
      </c>
      <c r="D10" s="122">
        <v>4</v>
      </c>
      <c r="E10" s="158">
        <f t="shared" ref="E10:E13" si="0">SUM(C10:D10)</f>
        <v>8</v>
      </c>
      <c r="F10" s="120">
        <v>147</v>
      </c>
      <c r="G10" s="122">
        <v>147</v>
      </c>
      <c r="H10" s="158">
        <f t="shared" ref="H10:H13" si="1">SUM(F10:G10)</f>
        <v>294</v>
      </c>
      <c r="I10" s="123">
        <f>IF(E10=0,0,((H10/E10)-1)*100)</f>
        <v>3575</v>
      </c>
      <c r="J10" s="3"/>
      <c r="K10" s="6"/>
      <c r="L10" s="13" t="s">
        <v>17</v>
      </c>
      <c r="M10" s="39">
        <v>456</v>
      </c>
      <c r="N10" s="37">
        <v>263</v>
      </c>
      <c r="O10" s="169">
        <f>SUM(M10:N10)</f>
        <v>719</v>
      </c>
      <c r="P10" s="325">
        <v>0</v>
      </c>
      <c r="Q10" s="169">
        <f>O10+P10</f>
        <v>719</v>
      </c>
      <c r="R10" s="39">
        <v>23354</v>
      </c>
      <c r="S10" s="37">
        <v>21790</v>
      </c>
      <c r="T10" s="566">
        <f t="shared" ref="T10:T11" si="2">SUM(R10:S10)</f>
        <v>45144</v>
      </c>
      <c r="U10" s="567">
        <v>0</v>
      </c>
      <c r="V10" s="169">
        <f>T10+U10</f>
        <v>45144</v>
      </c>
      <c r="W10" s="40">
        <f>IF(Q10=0,0,((V10/Q10)-1)*100)</f>
        <v>6178.7204450625868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16</v>
      </c>
      <c r="D11" s="125">
        <v>16</v>
      </c>
      <c r="E11" s="158">
        <f t="shared" si="0"/>
        <v>32</v>
      </c>
      <c r="F11" s="124">
        <v>229</v>
      </c>
      <c r="G11" s="125">
        <v>229</v>
      </c>
      <c r="H11" s="158">
        <f t="shared" si="1"/>
        <v>458</v>
      </c>
      <c r="I11" s="123">
        <f>IF(E11=0,0,((H11/E11)-1)*100)</f>
        <v>1331.25</v>
      </c>
      <c r="J11" s="3"/>
      <c r="K11" s="6"/>
      <c r="L11" s="22" t="s">
        <v>18</v>
      </c>
      <c r="M11" s="39">
        <v>484</v>
      </c>
      <c r="N11" s="37">
        <v>227</v>
      </c>
      <c r="O11" s="169">
        <f t="shared" ref="O11" si="3">SUM(M11:N11)</f>
        <v>711</v>
      </c>
      <c r="P11" s="326">
        <v>0</v>
      </c>
      <c r="Q11" s="267">
        <f t="shared" ref="Q11" si="4">O11+P11</f>
        <v>711</v>
      </c>
      <c r="R11" s="39">
        <v>38179</v>
      </c>
      <c r="S11" s="37">
        <v>35425</v>
      </c>
      <c r="T11" s="566">
        <f t="shared" si="2"/>
        <v>73604</v>
      </c>
      <c r="U11" s="567">
        <v>3</v>
      </c>
      <c r="V11" s="267">
        <f t="shared" ref="V11" si="5">T11+U11</f>
        <v>73607</v>
      </c>
      <c r="W11" s="40">
        <f>IF(Q11=0,0,((V11/Q11)-1)*100)</f>
        <v>10252.601969057665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20</v>
      </c>
      <c r="D12" s="129">
        <f t="shared" si="6"/>
        <v>20</v>
      </c>
      <c r="E12" s="162">
        <f t="shared" si="0"/>
        <v>40</v>
      </c>
      <c r="F12" s="127">
        <f t="shared" ref="F12:G12" si="7">+F9+F10+F11</f>
        <v>445</v>
      </c>
      <c r="G12" s="129">
        <f t="shared" si="7"/>
        <v>445</v>
      </c>
      <c r="H12" s="162">
        <f t="shared" si="1"/>
        <v>890</v>
      </c>
      <c r="I12" s="130">
        <f>IF(E12=0,0,((H12/E12)-1)*100)</f>
        <v>2125</v>
      </c>
      <c r="J12" s="3"/>
      <c r="L12" s="41" t="s">
        <v>19</v>
      </c>
      <c r="M12" s="45">
        <f>+M9+M10+M11</f>
        <v>940</v>
      </c>
      <c r="N12" s="43">
        <f t="shared" ref="N12:Q12" si="8">+N9+N10+N11</f>
        <v>490</v>
      </c>
      <c r="O12" s="170">
        <f t="shared" si="8"/>
        <v>1430</v>
      </c>
      <c r="P12" s="43">
        <f t="shared" si="8"/>
        <v>0</v>
      </c>
      <c r="Q12" s="170">
        <f t="shared" si="8"/>
        <v>1430</v>
      </c>
      <c r="R12" s="45">
        <f>+R9+R10+R11</f>
        <v>73986</v>
      </c>
      <c r="S12" s="43">
        <f t="shared" ref="S12:V12" si="9">+S9+S10+S11</f>
        <v>69451</v>
      </c>
      <c r="T12" s="170">
        <f t="shared" si="9"/>
        <v>143437</v>
      </c>
      <c r="U12" s="43">
        <f t="shared" si="9"/>
        <v>3</v>
      </c>
      <c r="V12" s="170">
        <f t="shared" si="9"/>
        <v>143440</v>
      </c>
      <c r="W12" s="46">
        <f>IF(Q12=0,0,((V12/Q12)-1)*100)</f>
        <v>9930.7692307692305</v>
      </c>
    </row>
    <row r="13" spans="1:23" ht="13.5" thickTop="1" x14ac:dyDescent="0.2">
      <c r="A13" s="3" t="str">
        <f t="shared" ref="A13:A65" si="10">IF(ISERROR(F13/G13)," ",IF(F13/G13&gt;0.5,IF(F13/G13&lt;1.5," ","NOT OK"),"NOT OK"))</f>
        <v xml:space="preserve"> </v>
      </c>
      <c r="B13" s="106" t="s">
        <v>20</v>
      </c>
      <c r="C13" s="120">
        <v>18</v>
      </c>
      <c r="D13" s="122">
        <v>18</v>
      </c>
      <c r="E13" s="158">
        <f t="shared" si="0"/>
        <v>36</v>
      </c>
      <c r="F13" s="120">
        <v>357</v>
      </c>
      <c r="G13" s="122">
        <v>356</v>
      </c>
      <c r="H13" s="158">
        <f t="shared" si="1"/>
        <v>713</v>
      </c>
      <c r="I13" s="123">
        <f t="shared" ref="I13" si="11">IF(E13=0,0,((H13/E13)-1)*100)</f>
        <v>1880.5555555555557</v>
      </c>
      <c r="J13" s="3"/>
      <c r="L13" s="13" t="s">
        <v>20</v>
      </c>
      <c r="M13" s="39">
        <v>67</v>
      </c>
      <c r="N13" s="484">
        <v>177</v>
      </c>
      <c r="O13" s="169">
        <f t="shared" ref="O13" si="12">+M13+N13</f>
        <v>244</v>
      </c>
      <c r="P13" s="325">
        <v>0</v>
      </c>
      <c r="Q13" s="169">
        <f>O13+P13</f>
        <v>244</v>
      </c>
      <c r="R13" s="39">
        <v>49229</v>
      </c>
      <c r="S13" s="484">
        <v>46163</v>
      </c>
      <c r="T13" s="169">
        <f t="shared" ref="T13" si="13">+R13+S13</f>
        <v>95392</v>
      </c>
      <c r="U13" s="325">
        <v>0</v>
      </c>
      <c r="V13" s="169">
        <f>T13+U13</f>
        <v>95392</v>
      </c>
      <c r="W13" s="40">
        <f t="shared" ref="W13" si="14">IF(Q13=0,0,((V13/Q13)-1)*100)</f>
        <v>38995.081967213118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16</v>
      </c>
      <c r="D14" s="122">
        <v>16</v>
      </c>
      <c r="E14" s="158">
        <f>SUM(C14:D14)</f>
        <v>32</v>
      </c>
      <c r="F14" s="120">
        <v>346</v>
      </c>
      <c r="G14" s="122">
        <v>346</v>
      </c>
      <c r="H14" s="158">
        <f>SUM(F14:G14)</f>
        <v>692</v>
      </c>
      <c r="I14" s="123">
        <f>IF(E14=0,0,((H14/E14)-1)*100)</f>
        <v>2062.5</v>
      </c>
      <c r="J14" s="3"/>
      <c r="L14" s="13" t="s">
        <v>21</v>
      </c>
      <c r="M14" s="37">
        <v>324</v>
      </c>
      <c r="N14" s="466">
        <v>112</v>
      </c>
      <c r="O14" s="172">
        <f>+M14+N14</f>
        <v>436</v>
      </c>
      <c r="P14" s="325">
        <v>0</v>
      </c>
      <c r="Q14" s="169">
        <f>O14+P14</f>
        <v>436</v>
      </c>
      <c r="R14" s="37">
        <v>56111</v>
      </c>
      <c r="S14" s="466">
        <v>55523</v>
      </c>
      <c r="T14" s="172">
        <f>+R14+S14</f>
        <v>111634</v>
      </c>
      <c r="U14" s="325">
        <v>0</v>
      </c>
      <c r="V14" s="169">
        <f>T14+U14</f>
        <v>111634</v>
      </c>
      <c r="W14" s="40">
        <f>IF(Q14=0,0,((V14/Q14)-1)*100)</f>
        <v>25504.128440366974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20</v>
      </c>
      <c r="D15" s="122">
        <v>20</v>
      </c>
      <c r="E15" s="158">
        <f>SUM(C15:D15)</f>
        <v>40</v>
      </c>
      <c r="F15" s="120">
        <v>357</v>
      </c>
      <c r="G15" s="122">
        <v>356</v>
      </c>
      <c r="H15" s="158">
        <f>SUM(F15:G15)</f>
        <v>713</v>
      </c>
      <c r="I15" s="123">
        <f>IF(E15=0,0,((H15/E15)-1)*100)</f>
        <v>1682.5</v>
      </c>
      <c r="J15" s="7"/>
      <c r="L15" s="13" t="s">
        <v>22</v>
      </c>
      <c r="M15" s="37">
        <v>847</v>
      </c>
      <c r="N15" s="466">
        <v>690</v>
      </c>
      <c r="O15" s="470">
        <f>+M15+N15</f>
        <v>1537</v>
      </c>
      <c r="P15" s="482">
        <v>3</v>
      </c>
      <c r="Q15" s="169">
        <f>O15+P15</f>
        <v>1540</v>
      </c>
      <c r="R15" s="37">
        <v>53043</v>
      </c>
      <c r="S15" s="466">
        <v>55786</v>
      </c>
      <c r="T15" s="470">
        <f>+R15+S15</f>
        <v>108829</v>
      </c>
      <c r="U15" s="482">
        <v>0</v>
      </c>
      <c r="V15" s="169">
        <f>T15+U15</f>
        <v>108829</v>
      </c>
      <c r="W15" s="40">
        <f>IF(Q15=0,0,((V15/Q15)-1)*100)</f>
        <v>6966.818181818182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54</v>
      </c>
      <c r="D16" s="129">
        <f t="shared" ref="D16:H16" si="15">+D13+D14+D15</f>
        <v>54</v>
      </c>
      <c r="E16" s="162">
        <f t="shared" si="15"/>
        <v>108</v>
      </c>
      <c r="F16" s="127">
        <f t="shared" si="15"/>
        <v>1060</v>
      </c>
      <c r="G16" s="129">
        <f t="shared" si="15"/>
        <v>1058</v>
      </c>
      <c r="H16" s="162">
        <f t="shared" si="15"/>
        <v>2118</v>
      </c>
      <c r="I16" s="130">
        <f>IF(E16=0,0,((H16/E16)-1)*100)</f>
        <v>1861.1111111111111</v>
      </c>
      <c r="J16" s="3"/>
      <c r="L16" s="41" t="s">
        <v>23</v>
      </c>
      <c r="M16" s="43">
        <f>+M13+M14+M15</f>
        <v>1238</v>
      </c>
      <c r="N16" s="467">
        <f t="shared" ref="N16:V16" si="16">+N13+N14+N15</f>
        <v>979</v>
      </c>
      <c r="O16" s="476">
        <f t="shared" si="16"/>
        <v>2217</v>
      </c>
      <c r="P16" s="480">
        <f t="shared" si="16"/>
        <v>3</v>
      </c>
      <c r="Q16" s="170">
        <f t="shared" si="16"/>
        <v>2220</v>
      </c>
      <c r="R16" s="43">
        <f t="shared" si="16"/>
        <v>158383</v>
      </c>
      <c r="S16" s="467">
        <f t="shared" si="16"/>
        <v>157472</v>
      </c>
      <c r="T16" s="476">
        <f t="shared" si="16"/>
        <v>315855</v>
      </c>
      <c r="U16" s="480">
        <f t="shared" si="16"/>
        <v>0</v>
      </c>
      <c r="V16" s="170">
        <f t="shared" si="16"/>
        <v>315855</v>
      </c>
      <c r="W16" s="46">
        <f>IF(Q16=0,0,((V16/Q16)-1)*100)</f>
        <v>14127.702702702703</v>
      </c>
    </row>
    <row r="17" spans="1:23" ht="13.5" thickTop="1" x14ac:dyDescent="0.2">
      <c r="A17" s="3" t="str">
        <f t="shared" ref="A17" si="17">IF(ISERROR(F17/G17)," ",IF(F17/G17&gt;0.5,IF(F17/G17&lt;1.5," ","NOT OK"),"NOT OK"))</f>
        <v xml:space="preserve"> </v>
      </c>
      <c r="B17" s="106" t="s">
        <v>24</v>
      </c>
      <c r="C17" s="120">
        <v>30</v>
      </c>
      <c r="D17" s="122">
        <v>30</v>
      </c>
      <c r="E17" s="158">
        <f t="shared" ref="E17" si="18">SUM(C17:D17)</f>
        <v>60</v>
      </c>
      <c r="F17" s="120">
        <v>407</v>
      </c>
      <c r="G17" s="122">
        <v>410</v>
      </c>
      <c r="H17" s="158">
        <f>SUM(F17:G17)</f>
        <v>817</v>
      </c>
      <c r="I17" s="123">
        <f t="shared" ref="I17" si="19">IF(E17=0,0,((H17/E17)-1)*100)</f>
        <v>1261.6666666666667</v>
      </c>
      <c r="J17" s="7"/>
      <c r="L17" s="13" t="s">
        <v>24</v>
      </c>
      <c r="M17" s="37">
        <v>1847</v>
      </c>
      <c r="N17" s="466">
        <v>1503</v>
      </c>
      <c r="O17" s="470">
        <f>+M17+N17</f>
        <v>3350</v>
      </c>
      <c r="P17" s="482">
        <v>0</v>
      </c>
      <c r="Q17" s="169">
        <f>O17+P17</f>
        <v>3350</v>
      </c>
      <c r="R17" s="37">
        <v>54105</v>
      </c>
      <c r="S17" s="466">
        <v>51223</v>
      </c>
      <c r="T17" s="470">
        <f>+R17+S17</f>
        <v>105328</v>
      </c>
      <c r="U17" s="482">
        <v>0</v>
      </c>
      <c r="V17" s="169">
        <f>T17+U17</f>
        <v>105328</v>
      </c>
      <c r="W17" s="40">
        <f t="shared" ref="W17" si="20">IF(Q17=0,0,((V17/Q17)-1)*100)</f>
        <v>3044.1194029850744</v>
      </c>
    </row>
    <row r="18" spans="1:23" x14ac:dyDescent="0.2">
      <c r="A18" s="3" t="str">
        <f t="shared" ref="A18" si="21">IF(ISERROR(F18/G18)," ",IF(F18/G18&gt;0.5,IF(F18/G18&lt;1.5," ","NOT OK"),"NOT OK"))</f>
        <v xml:space="preserve"> </v>
      </c>
      <c r="B18" s="106" t="s">
        <v>25</v>
      </c>
      <c r="C18" s="120">
        <v>33</v>
      </c>
      <c r="D18" s="122">
        <v>33</v>
      </c>
      <c r="E18" s="158">
        <f>SUM(C18:D18)</f>
        <v>66</v>
      </c>
      <c r="F18" s="120">
        <v>434</v>
      </c>
      <c r="G18" s="122">
        <v>432</v>
      </c>
      <c r="H18" s="158">
        <f>SUM(F18:G18)</f>
        <v>866</v>
      </c>
      <c r="I18" s="123">
        <f t="shared" ref="I18" si="22">IF(E18=0,0,((H18/E18)-1)*100)</f>
        <v>1212.121212121212</v>
      </c>
      <c r="L18" s="13" t="s">
        <v>25</v>
      </c>
      <c r="M18" s="37">
        <v>3217</v>
      </c>
      <c r="N18" s="466">
        <v>3150</v>
      </c>
      <c r="O18" s="470">
        <f>+M18+N18</f>
        <v>6367</v>
      </c>
      <c r="P18" s="482">
        <v>1</v>
      </c>
      <c r="Q18" s="169">
        <f>O18+P18</f>
        <v>6368</v>
      </c>
      <c r="R18" s="37">
        <v>49349</v>
      </c>
      <c r="S18" s="466">
        <v>51052</v>
      </c>
      <c r="T18" s="470">
        <f>+R18+S18</f>
        <v>100401</v>
      </c>
      <c r="U18" s="482">
        <v>0</v>
      </c>
      <c r="V18" s="169">
        <f>T18+U18</f>
        <v>100401</v>
      </c>
      <c r="W18" s="40">
        <f t="shared" ref="W18" si="23">IF(Q18=0,0,((V18/Q18)-1)*100)</f>
        <v>1476.6488693467336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26</v>
      </c>
      <c r="C19" s="120">
        <v>39</v>
      </c>
      <c r="D19" s="122">
        <v>39</v>
      </c>
      <c r="E19" s="158">
        <f>SUM(C19:D19)</f>
        <v>78</v>
      </c>
      <c r="F19" s="120">
        <v>406</v>
      </c>
      <c r="G19" s="122">
        <v>408</v>
      </c>
      <c r="H19" s="158">
        <f>SUM(F19:G19)</f>
        <v>814</v>
      </c>
      <c r="I19" s="123">
        <f>IF(E19=0,0,((H19/E19)-1)*100)</f>
        <v>943.58974358974365</v>
      </c>
      <c r="J19" s="8"/>
      <c r="L19" s="13" t="s">
        <v>26</v>
      </c>
      <c r="M19" s="37">
        <v>5959</v>
      </c>
      <c r="N19" s="466">
        <v>5714</v>
      </c>
      <c r="O19" s="470">
        <f>+M19+N19</f>
        <v>11673</v>
      </c>
      <c r="P19" s="482">
        <v>4</v>
      </c>
      <c r="Q19" s="169">
        <f>O19+P19</f>
        <v>11677</v>
      </c>
      <c r="R19" s="37">
        <v>55352</v>
      </c>
      <c r="S19" s="466">
        <v>51988</v>
      </c>
      <c r="T19" s="470">
        <f>+R19+S19</f>
        <v>107340</v>
      </c>
      <c r="U19" s="482">
        <v>142</v>
      </c>
      <c r="V19" s="169">
        <f>T19+U19</f>
        <v>107482</v>
      </c>
      <c r="W19" s="40">
        <f>IF(Q19=0,0,((V19/Q19)-1)*100)</f>
        <v>820.45902200907767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27</v>
      </c>
      <c r="C20" s="127">
        <f>+C17+C18+C19</f>
        <v>102</v>
      </c>
      <c r="D20" s="135">
        <f t="shared" ref="D20:H20" si="24">+D17+D18+D19</f>
        <v>102</v>
      </c>
      <c r="E20" s="160">
        <f t="shared" si="24"/>
        <v>204</v>
      </c>
      <c r="F20" s="127">
        <f t="shared" si="24"/>
        <v>1247</v>
      </c>
      <c r="G20" s="135">
        <f t="shared" si="24"/>
        <v>1250</v>
      </c>
      <c r="H20" s="160">
        <f t="shared" si="24"/>
        <v>2497</v>
      </c>
      <c r="I20" s="130">
        <f>IF(E20=0,0,((H20/E20)-1)*100)</f>
        <v>1124.0196078431372</v>
      </c>
      <c r="J20" s="9"/>
      <c r="K20" s="10"/>
      <c r="L20" s="47" t="s">
        <v>27</v>
      </c>
      <c r="M20" s="49">
        <f>+M17+M18+M19</f>
        <v>11023</v>
      </c>
      <c r="N20" s="468">
        <f t="shared" ref="N20:V20" si="25">+N17+N18+N19</f>
        <v>10367</v>
      </c>
      <c r="O20" s="472">
        <f t="shared" si="25"/>
        <v>21390</v>
      </c>
      <c r="P20" s="481">
        <f t="shared" si="25"/>
        <v>5</v>
      </c>
      <c r="Q20" s="171">
        <f t="shared" si="25"/>
        <v>21395</v>
      </c>
      <c r="R20" s="49">
        <f t="shared" si="25"/>
        <v>158806</v>
      </c>
      <c r="S20" s="468">
        <f t="shared" si="25"/>
        <v>154263</v>
      </c>
      <c r="T20" s="472">
        <f t="shared" si="25"/>
        <v>313069</v>
      </c>
      <c r="U20" s="481">
        <f t="shared" si="25"/>
        <v>142</v>
      </c>
      <c r="V20" s="171">
        <f t="shared" si="25"/>
        <v>313211</v>
      </c>
      <c r="W20" s="50">
        <f>IF(Q20=0,0,((V20/Q20)-1)*100)</f>
        <v>1363.9448469268521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28</v>
      </c>
      <c r="C21" s="120">
        <v>57</v>
      </c>
      <c r="D21" s="122">
        <v>57</v>
      </c>
      <c r="E21" s="161">
        <f>SUM(C21:D21)</f>
        <v>114</v>
      </c>
      <c r="F21" s="120">
        <v>406</v>
      </c>
      <c r="G21" s="122">
        <v>405</v>
      </c>
      <c r="H21" s="161">
        <f>SUM(F21:G21)</f>
        <v>811</v>
      </c>
      <c r="I21" s="123">
        <f>IF(E21=0,0,((H21/E21)-1)*100)</f>
        <v>611.40350877192975</v>
      </c>
      <c r="J21" s="3"/>
      <c r="L21" s="13" t="s">
        <v>28</v>
      </c>
      <c r="M21" s="37">
        <v>10517</v>
      </c>
      <c r="N21" s="466">
        <v>9196</v>
      </c>
      <c r="O21" s="470">
        <f>+M21+N21</f>
        <v>19713</v>
      </c>
      <c r="P21" s="482">
        <v>1</v>
      </c>
      <c r="Q21" s="169">
        <f>O21+P21</f>
        <v>19714</v>
      </c>
      <c r="R21" s="37">
        <v>60046</v>
      </c>
      <c r="S21" s="466">
        <v>57556</v>
      </c>
      <c r="T21" s="470">
        <f>+R21+S21</f>
        <v>117602</v>
      </c>
      <c r="U21" s="482">
        <v>1</v>
      </c>
      <c r="V21" s="169">
        <f>T21+U21</f>
        <v>117603</v>
      </c>
      <c r="W21" s="40">
        <f>IF(Q21=0,0,((V21/Q21)-1)*100)</f>
        <v>496.54560211017548</v>
      </c>
    </row>
    <row r="22" spans="1:23" x14ac:dyDescent="0.2">
      <c r="A22" s="3" t="str">
        <f t="shared" ref="A22" si="26">IF(ISERROR(F22/G22)," ",IF(F22/G22&gt;0.5,IF(F22/G22&lt;1.5," ","NOT OK"),"NOT OK"))</f>
        <v xml:space="preserve"> </v>
      </c>
      <c r="B22" s="106" t="s">
        <v>29</v>
      </c>
      <c r="C22" s="120">
        <v>60</v>
      </c>
      <c r="D22" s="121">
        <v>60</v>
      </c>
      <c r="E22" s="152">
        <f>SUM(C22:D22)</f>
        <v>120</v>
      </c>
      <c r="F22" s="120">
        <v>400</v>
      </c>
      <c r="G22" s="121">
        <v>401</v>
      </c>
      <c r="H22" s="152">
        <f>SUM(F22:G22)</f>
        <v>801</v>
      </c>
      <c r="I22" s="123">
        <f t="shared" ref="I22" si="27">IF(E22=0,0,((H22/E22)-1)*100)</f>
        <v>567.5</v>
      </c>
      <c r="J22" s="3"/>
      <c r="L22" s="13" t="s">
        <v>29</v>
      </c>
      <c r="M22" s="37">
        <v>9761</v>
      </c>
      <c r="N22" s="466">
        <v>10039</v>
      </c>
      <c r="O22" s="470">
        <f t="shared" ref="O22" si="28">+M22+N22</f>
        <v>19800</v>
      </c>
      <c r="P22" s="482">
        <v>1</v>
      </c>
      <c r="Q22" s="169">
        <f>O22+P22</f>
        <v>19801</v>
      </c>
      <c r="R22" s="37">
        <v>56387</v>
      </c>
      <c r="S22" s="466">
        <v>57026</v>
      </c>
      <c r="T22" s="470">
        <f t="shared" ref="T22" si="29">+R22+S22</f>
        <v>113413</v>
      </c>
      <c r="U22" s="482">
        <v>171</v>
      </c>
      <c r="V22" s="169">
        <f>T22+U22</f>
        <v>113584</v>
      </c>
      <c r="W22" s="40">
        <f t="shared" ref="W22" si="30">IF(Q22=0,0,((V22/Q22)-1)*100)</f>
        <v>473.62759456593102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30</v>
      </c>
      <c r="C23" s="120">
        <v>64</v>
      </c>
      <c r="D23" s="522">
        <v>64</v>
      </c>
      <c r="E23" s="156">
        <f t="shared" ref="E23" si="31">SUM(C23:D23)</f>
        <v>128</v>
      </c>
      <c r="F23" s="120">
        <v>347</v>
      </c>
      <c r="G23" s="522">
        <v>347</v>
      </c>
      <c r="H23" s="156">
        <f t="shared" ref="H23" si="32">SUM(F23:G23)</f>
        <v>694</v>
      </c>
      <c r="I23" s="137">
        <f>IF(E23=0,0,((H23/E23)-1)*100)</f>
        <v>442.1875</v>
      </c>
      <c r="J23" s="3"/>
      <c r="L23" s="13" t="s">
        <v>30</v>
      </c>
      <c r="M23" s="37">
        <v>9906</v>
      </c>
      <c r="N23" s="466">
        <v>9540</v>
      </c>
      <c r="O23" s="470">
        <f>+M23+N23</f>
        <v>19446</v>
      </c>
      <c r="P23" s="482">
        <v>0</v>
      </c>
      <c r="Q23" s="169">
        <f>O23+P23</f>
        <v>19446</v>
      </c>
      <c r="R23" s="37">
        <v>42727</v>
      </c>
      <c r="S23" s="466">
        <v>41545</v>
      </c>
      <c r="T23" s="470">
        <f>+R23+S23</f>
        <v>84272</v>
      </c>
      <c r="U23" s="482">
        <v>0</v>
      </c>
      <c r="V23" s="169">
        <f>T23+U23</f>
        <v>84272</v>
      </c>
      <c r="W23" s="40">
        <f>IF(Q23=0,0,((V23/Q23)-1)*100)</f>
        <v>333.36418800781649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519" t="s">
        <v>31</v>
      </c>
      <c r="C24" s="127">
        <f t="shared" ref="C24:H24" si="33">+C21+C22+C23</f>
        <v>181</v>
      </c>
      <c r="D24" s="128">
        <f t="shared" si="33"/>
        <v>181</v>
      </c>
      <c r="E24" s="153">
        <f t="shared" si="33"/>
        <v>362</v>
      </c>
      <c r="F24" s="127">
        <f t="shared" si="33"/>
        <v>1153</v>
      </c>
      <c r="G24" s="128">
        <f t="shared" si="33"/>
        <v>1153</v>
      </c>
      <c r="H24" s="153">
        <f t="shared" si="33"/>
        <v>2306</v>
      </c>
      <c r="I24" s="130">
        <f>IF(E24=0,0,((H24/E24)-1)*100)</f>
        <v>537.01657458563534</v>
      </c>
      <c r="J24" s="9"/>
      <c r="K24" s="10"/>
      <c r="L24" s="47" t="s">
        <v>31</v>
      </c>
      <c r="M24" s="49">
        <f t="shared" ref="M24:V24" si="34">+M21+M22+M23</f>
        <v>30184</v>
      </c>
      <c r="N24" s="468">
        <f t="shared" si="34"/>
        <v>28775</v>
      </c>
      <c r="O24" s="472">
        <f t="shared" si="34"/>
        <v>58959</v>
      </c>
      <c r="P24" s="481">
        <f t="shared" si="34"/>
        <v>2</v>
      </c>
      <c r="Q24" s="171">
        <f t="shared" si="34"/>
        <v>58961</v>
      </c>
      <c r="R24" s="49">
        <f t="shared" si="34"/>
        <v>159160</v>
      </c>
      <c r="S24" s="468">
        <f t="shared" si="34"/>
        <v>156127</v>
      </c>
      <c r="T24" s="472">
        <f t="shared" si="34"/>
        <v>315287</v>
      </c>
      <c r="U24" s="481">
        <f t="shared" si="34"/>
        <v>172</v>
      </c>
      <c r="V24" s="171">
        <f t="shared" si="34"/>
        <v>315459</v>
      </c>
      <c r="W24" s="50">
        <f>IF(Q24=0,0,((V24/Q24)-1)*100)</f>
        <v>435.02993504180728</v>
      </c>
    </row>
    <row r="25" spans="1:23" ht="15.75" customHeight="1" thickTop="1" thickBot="1" x14ac:dyDescent="0.25">
      <c r="A25" s="9"/>
      <c r="B25" s="520" t="s">
        <v>32</v>
      </c>
      <c r="C25" s="127">
        <f t="shared" ref="C25:H25" si="35">+C16+C20+C24</f>
        <v>337</v>
      </c>
      <c r="D25" s="128">
        <f t="shared" si="35"/>
        <v>337</v>
      </c>
      <c r="E25" s="153">
        <f t="shared" si="35"/>
        <v>674</v>
      </c>
      <c r="F25" s="127">
        <f t="shared" si="35"/>
        <v>3460</v>
      </c>
      <c r="G25" s="128">
        <f t="shared" si="35"/>
        <v>3461</v>
      </c>
      <c r="H25" s="153">
        <f t="shared" si="35"/>
        <v>6921</v>
      </c>
      <c r="I25" s="130">
        <f t="shared" ref="I25:I26" si="36">IF(E25=0,0,((H25/E25)-1)*100)</f>
        <v>926.85459940652811</v>
      </c>
      <c r="J25" s="9"/>
      <c r="K25" s="10"/>
      <c r="L25" s="528" t="s">
        <v>32</v>
      </c>
      <c r="M25" s="506">
        <f t="shared" ref="M25:V25" si="37">+M16+M20+M24</f>
        <v>42445</v>
      </c>
      <c r="N25" s="507">
        <f t="shared" si="37"/>
        <v>40121</v>
      </c>
      <c r="O25" s="508">
        <f t="shared" si="37"/>
        <v>82566</v>
      </c>
      <c r="P25" s="509">
        <f t="shared" si="37"/>
        <v>10</v>
      </c>
      <c r="Q25" s="510">
        <f t="shared" si="37"/>
        <v>82576</v>
      </c>
      <c r="R25" s="506">
        <f t="shared" si="37"/>
        <v>476349</v>
      </c>
      <c r="S25" s="507">
        <f t="shared" si="37"/>
        <v>467862</v>
      </c>
      <c r="T25" s="508">
        <f t="shared" si="37"/>
        <v>944211</v>
      </c>
      <c r="U25" s="509">
        <f t="shared" si="37"/>
        <v>314</v>
      </c>
      <c r="V25" s="510">
        <f t="shared" si="37"/>
        <v>944525</v>
      </c>
      <c r="W25" s="50">
        <f t="shared" ref="W25:W26" si="38">IF(Q25=0,0,((V25/Q25)-1)*100)</f>
        <v>1043.8250823483822</v>
      </c>
    </row>
    <row r="26" spans="1:23" ht="14.25" thickTop="1" thickBot="1" x14ac:dyDescent="0.25">
      <c r="A26" s="3" t="str">
        <f t="shared" ref="A26" si="39">IF(ISERROR(F26/G26)," ",IF(F26/G26&gt;0.5,IF(F26/G26&lt;1.5," ","NOT OK"),"NOT OK"))</f>
        <v xml:space="preserve"> </v>
      </c>
      <c r="B26" s="521" t="s">
        <v>33</v>
      </c>
      <c r="C26" s="127">
        <f t="shared" ref="C26:H26" si="40">+C12+C16+C20+C24</f>
        <v>357</v>
      </c>
      <c r="D26" s="128">
        <f t="shared" si="40"/>
        <v>357</v>
      </c>
      <c r="E26" s="524">
        <f t="shared" si="40"/>
        <v>714</v>
      </c>
      <c r="F26" s="127">
        <f t="shared" si="40"/>
        <v>3905</v>
      </c>
      <c r="G26" s="128">
        <f t="shared" si="40"/>
        <v>3906</v>
      </c>
      <c r="H26" s="524">
        <f t="shared" si="40"/>
        <v>7811</v>
      </c>
      <c r="I26" s="130">
        <f t="shared" si="36"/>
        <v>993.97759103641454</v>
      </c>
      <c r="J26" s="3"/>
      <c r="L26" s="465" t="s">
        <v>33</v>
      </c>
      <c r="M26" s="43">
        <f t="shared" ref="M26:V26" si="41">+M12+M16+M20+M24</f>
        <v>43385</v>
      </c>
      <c r="N26" s="467">
        <f t="shared" si="41"/>
        <v>40611</v>
      </c>
      <c r="O26" s="471">
        <f t="shared" si="41"/>
        <v>83996</v>
      </c>
      <c r="P26" s="480">
        <f t="shared" si="41"/>
        <v>10</v>
      </c>
      <c r="Q26" s="300">
        <f t="shared" si="41"/>
        <v>84006</v>
      </c>
      <c r="R26" s="43">
        <f t="shared" si="41"/>
        <v>550335</v>
      </c>
      <c r="S26" s="467">
        <f t="shared" si="41"/>
        <v>537313</v>
      </c>
      <c r="T26" s="471">
        <f t="shared" si="41"/>
        <v>1087648</v>
      </c>
      <c r="U26" s="480">
        <f t="shared" si="41"/>
        <v>317</v>
      </c>
      <c r="V26" s="300">
        <f t="shared" si="41"/>
        <v>1087965</v>
      </c>
      <c r="W26" s="46">
        <f t="shared" si="38"/>
        <v>1195.1039211484892</v>
      </c>
    </row>
    <row r="27" spans="1:23" ht="14.25" thickTop="1" thickBot="1" x14ac:dyDescent="0.25">
      <c r="B27" s="138" t="s">
        <v>34</v>
      </c>
      <c r="C27" s="102"/>
      <c r="D27" s="102"/>
      <c r="E27" s="102"/>
      <c r="F27" s="102"/>
      <c r="G27" s="102"/>
      <c r="H27" s="102"/>
      <c r="I27" s="102"/>
      <c r="J27" s="3"/>
      <c r="L27" s="53" t="s">
        <v>34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1:23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616" t="s">
        <v>4</v>
      </c>
      <c r="D31" s="617"/>
      <c r="E31" s="618"/>
      <c r="F31" s="616" t="s">
        <v>5</v>
      </c>
      <c r="G31" s="617"/>
      <c r="H31" s="618"/>
      <c r="I31" s="105" t="s">
        <v>6</v>
      </c>
      <c r="J31" s="3"/>
      <c r="L31" s="11"/>
      <c r="M31" s="619" t="s">
        <v>4</v>
      </c>
      <c r="N31" s="620"/>
      <c r="O31" s="620"/>
      <c r="P31" s="620"/>
      <c r="Q31" s="621"/>
      <c r="R31" s="619" t="s">
        <v>5</v>
      </c>
      <c r="S31" s="620"/>
      <c r="T31" s="620"/>
      <c r="U31" s="620"/>
      <c r="V31" s="621"/>
      <c r="W31" s="12" t="s">
        <v>6</v>
      </c>
    </row>
    <row r="32" spans="1:23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7"/>
      <c r="Q34" s="34"/>
      <c r="R34" s="33"/>
      <c r="S34" s="30"/>
      <c r="T34" s="31"/>
      <c r="U34" s="327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16</v>
      </c>
      <c r="C35" s="120">
        <v>412</v>
      </c>
      <c r="D35" s="122">
        <v>413</v>
      </c>
      <c r="E35" s="158">
        <f t="shared" ref="E35" si="42">SUM(C35:D35)</f>
        <v>825</v>
      </c>
      <c r="F35" s="120">
        <v>1400</v>
      </c>
      <c r="G35" s="122">
        <v>1400</v>
      </c>
      <c r="H35" s="158">
        <f t="shared" ref="H35:H39" si="43">SUM(F35:G35)</f>
        <v>2800</v>
      </c>
      <c r="I35" s="123">
        <f t="shared" ref="I35:I37" si="44">IF(E35=0,0,((H35/E35)-1)*100)</f>
        <v>239.39393939393941</v>
      </c>
      <c r="J35" s="3"/>
      <c r="K35" s="6"/>
      <c r="L35" s="13" t="s">
        <v>16</v>
      </c>
      <c r="M35" s="39">
        <v>53758</v>
      </c>
      <c r="N35" s="37">
        <v>54221</v>
      </c>
      <c r="O35" s="169">
        <f>SUM(M35:N35)</f>
        <v>107979</v>
      </c>
      <c r="P35" s="39">
        <v>0</v>
      </c>
      <c r="Q35" s="169">
        <f>O35+P35</f>
        <v>107979</v>
      </c>
      <c r="R35" s="39">
        <v>221682</v>
      </c>
      <c r="S35" s="37">
        <v>225010</v>
      </c>
      <c r="T35" s="169">
        <f>SUM(R35:S35)</f>
        <v>446692</v>
      </c>
      <c r="U35" s="567">
        <v>0</v>
      </c>
      <c r="V35" s="169">
        <f>T35+U35</f>
        <v>446692</v>
      </c>
      <c r="W35" s="40">
        <f t="shared" ref="W35:W37" si="45">IF(Q35=0,0,((V35/Q35)-1)*100)</f>
        <v>313.6841422869262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17</v>
      </c>
      <c r="C36" s="120">
        <v>781</v>
      </c>
      <c r="D36" s="122">
        <v>781</v>
      </c>
      <c r="E36" s="158">
        <f t="shared" ref="E36:E37" si="46">SUM(C36:D36)</f>
        <v>1562</v>
      </c>
      <c r="F36" s="120">
        <v>1402</v>
      </c>
      <c r="G36" s="122">
        <v>1402</v>
      </c>
      <c r="H36" s="158">
        <f t="shared" ref="H36:H37" si="47">SUM(F36:G36)</f>
        <v>2804</v>
      </c>
      <c r="I36" s="123">
        <f t="shared" si="44"/>
        <v>79.513444302176708</v>
      </c>
      <c r="J36" s="3"/>
      <c r="K36" s="6"/>
      <c r="L36" s="13" t="s">
        <v>17</v>
      </c>
      <c r="M36" s="39">
        <v>97951</v>
      </c>
      <c r="N36" s="37">
        <v>98267</v>
      </c>
      <c r="O36" s="169">
        <f>SUM(M36:N36)</f>
        <v>196218</v>
      </c>
      <c r="P36" s="39">
        <v>170</v>
      </c>
      <c r="Q36" s="169">
        <f>O36+P36</f>
        <v>196388</v>
      </c>
      <c r="R36" s="39">
        <v>233049</v>
      </c>
      <c r="S36" s="37">
        <v>236405</v>
      </c>
      <c r="T36" s="169">
        <f>SUM(R36:S36)</f>
        <v>469454</v>
      </c>
      <c r="U36" s="567">
        <v>0</v>
      </c>
      <c r="V36" s="169">
        <f>T36+U36</f>
        <v>469454</v>
      </c>
      <c r="W36" s="40">
        <f t="shared" si="45"/>
        <v>139.04413711632074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18</v>
      </c>
      <c r="C37" s="124">
        <v>1191</v>
      </c>
      <c r="D37" s="125">
        <v>1190</v>
      </c>
      <c r="E37" s="158">
        <f t="shared" si="46"/>
        <v>2381</v>
      </c>
      <c r="F37" s="124">
        <v>1679</v>
      </c>
      <c r="G37" s="125">
        <v>1678</v>
      </c>
      <c r="H37" s="158">
        <f t="shared" si="47"/>
        <v>3357</v>
      </c>
      <c r="I37" s="123">
        <f t="shared" si="44"/>
        <v>40.991180176396469</v>
      </c>
      <c r="J37" s="3"/>
      <c r="K37" s="6"/>
      <c r="L37" s="22" t="s">
        <v>18</v>
      </c>
      <c r="M37" s="39">
        <v>174734</v>
      </c>
      <c r="N37" s="37">
        <v>161101</v>
      </c>
      <c r="O37" s="169">
        <f t="shared" ref="O37" si="48">SUM(M37:N37)</f>
        <v>335835</v>
      </c>
      <c r="P37" s="39">
        <v>148</v>
      </c>
      <c r="Q37" s="172">
        <f t="shared" ref="Q37" si="49">O37+P37</f>
        <v>335983</v>
      </c>
      <c r="R37" s="39">
        <v>270859</v>
      </c>
      <c r="S37" s="37">
        <v>265735</v>
      </c>
      <c r="T37" s="169">
        <f t="shared" ref="T37" si="50">SUM(R37:S37)</f>
        <v>536594</v>
      </c>
      <c r="U37" s="567">
        <v>430</v>
      </c>
      <c r="V37" s="172">
        <f t="shared" ref="V37" si="51">T37+U37</f>
        <v>537024</v>
      </c>
      <c r="W37" s="40">
        <f t="shared" si="45"/>
        <v>59.836658402359632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19</v>
      </c>
      <c r="C38" s="127">
        <f>+C35+C36+C37</f>
        <v>2384</v>
      </c>
      <c r="D38" s="129">
        <f t="shared" ref="D38" si="52">+D35+D36+D37</f>
        <v>2384</v>
      </c>
      <c r="E38" s="162">
        <f t="shared" ref="E38:E39" si="53">SUM(C38:D38)</f>
        <v>4768</v>
      </c>
      <c r="F38" s="127">
        <f>+F35+F36+F37</f>
        <v>4481</v>
      </c>
      <c r="G38" s="129">
        <f t="shared" ref="G38" si="54">+G35+G36+G37</f>
        <v>4480</v>
      </c>
      <c r="H38" s="162">
        <f t="shared" si="43"/>
        <v>8961</v>
      </c>
      <c r="I38" s="130">
        <f>IF(E38=0,0,((H38/E38)-1)*100)</f>
        <v>87.94043624161074</v>
      </c>
      <c r="J38" s="3"/>
      <c r="L38" s="41" t="s">
        <v>19</v>
      </c>
      <c r="M38" s="45">
        <f t="shared" ref="M38:N38" si="55">+M35+M36+M37</f>
        <v>326443</v>
      </c>
      <c r="N38" s="43">
        <f t="shared" si="55"/>
        <v>313589</v>
      </c>
      <c r="O38" s="170">
        <f>+O35+O36+O37</f>
        <v>640032</v>
      </c>
      <c r="P38" s="43">
        <f t="shared" ref="P38:Q38" si="56">+P35+P36+P37</f>
        <v>318</v>
      </c>
      <c r="Q38" s="170">
        <f t="shared" si="56"/>
        <v>640350</v>
      </c>
      <c r="R38" s="45">
        <f t="shared" ref="R38:V38" si="57">+R35+R36+R37</f>
        <v>725590</v>
      </c>
      <c r="S38" s="43">
        <f t="shared" si="57"/>
        <v>727150</v>
      </c>
      <c r="T38" s="170">
        <f>+T35+T36+T37</f>
        <v>1452740</v>
      </c>
      <c r="U38" s="43">
        <f t="shared" si="57"/>
        <v>430</v>
      </c>
      <c r="V38" s="170">
        <f t="shared" si="57"/>
        <v>1453170</v>
      </c>
      <c r="W38" s="46">
        <f>IF(Q38=0,0,((V38/Q38)-1)*100)</f>
        <v>126.93370812836729</v>
      </c>
    </row>
    <row r="39" spans="1:23" ht="13.5" thickTop="1" x14ac:dyDescent="0.2">
      <c r="A39" s="3" t="str">
        <f t="shared" si="10"/>
        <v xml:space="preserve"> </v>
      </c>
      <c r="B39" s="106" t="s">
        <v>20</v>
      </c>
      <c r="C39" s="120">
        <v>1192</v>
      </c>
      <c r="D39" s="122">
        <v>1193</v>
      </c>
      <c r="E39" s="158">
        <f t="shared" si="53"/>
        <v>2385</v>
      </c>
      <c r="F39" s="120">
        <v>1636</v>
      </c>
      <c r="G39" s="122">
        <v>1637</v>
      </c>
      <c r="H39" s="158">
        <f t="shared" si="43"/>
        <v>3273</v>
      </c>
      <c r="I39" s="123">
        <f t="shared" ref="I39" si="58">IF(E39=0,0,((H39/E39)-1)*100)</f>
        <v>37.232704402515715</v>
      </c>
      <c r="L39" s="13" t="s">
        <v>20</v>
      </c>
      <c r="M39" s="39">
        <v>138171</v>
      </c>
      <c r="N39" s="37">
        <v>153991</v>
      </c>
      <c r="O39" s="169">
        <f t="shared" ref="O39" si="59">+M39+N39</f>
        <v>292162</v>
      </c>
      <c r="P39" s="39">
        <v>469</v>
      </c>
      <c r="Q39" s="172">
        <f>O39+P39</f>
        <v>292631</v>
      </c>
      <c r="R39" s="39">
        <v>261674</v>
      </c>
      <c r="S39" s="37">
        <v>279195</v>
      </c>
      <c r="T39" s="169">
        <f t="shared" ref="T39" si="60">+R39+S39</f>
        <v>540869</v>
      </c>
      <c r="U39" s="39">
        <v>0</v>
      </c>
      <c r="V39" s="172">
        <f>T39+U39</f>
        <v>540869</v>
      </c>
      <c r="W39" s="40">
        <f t="shared" ref="W39" si="61">IF(Q39=0,0,((V39/Q39)-1)*100)</f>
        <v>84.82970020264429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21</v>
      </c>
      <c r="C40" s="120">
        <v>987</v>
      </c>
      <c r="D40" s="122">
        <v>987</v>
      </c>
      <c r="E40" s="158">
        <f>SUM(C40:D40)</f>
        <v>1974</v>
      </c>
      <c r="F40" s="120">
        <v>1415</v>
      </c>
      <c r="G40" s="122">
        <v>1413</v>
      </c>
      <c r="H40" s="158">
        <f>SUM(F40:G40)</f>
        <v>2828</v>
      </c>
      <c r="I40" s="123">
        <f>IF(E40=0,0,((H40/E40)-1)*100)</f>
        <v>43.262411347517741</v>
      </c>
      <c r="J40" s="3"/>
      <c r="L40" s="13" t="s">
        <v>21</v>
      </c>
      <c r="M40" s="39">
        <v>125435</v>
      </c>
      <c r="N40" s="37">
        <v>129155</v>
      </c>
      <c r="O40" s="169">
        <f>+M40+N40</f>
        <v>254590</v>
      </c>
      <c r="P40" s="39">
        <v>0</v>
      </c>
      <c r="Q40" s="172">
        <f>O40+P40</f>
        <v>254590</v>
      </c>
      <c r="R40" s="39">
        <v>217897</v>
      </c>
      <c r="S40" s="37">
        <v>236419</v>
      </c>
      <c r="T40" s="169">
        <f>+R40+S40</f>
        <v>454316</v>
      </c>
      <c r="U40" s="39">
        <v>0</v>
      </c>
      <c r="V40" s="172">
        <f>T40+U40</f>
        <v>454316</v>
      </c>
      <c r="W40" s="40">
        <f>IF(Q40=0,0,((V40/Q40)-1)*100)</f>
        <v>78.450056954318697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22</v>
      </c>
      <c r="C41" s="120">
        <v>1008</v>
      </c>
      <c r="D41" s="122">
        <v>1007</v>
      </c>
      <c r="E41" s="158">
        <f t="shared" ref="E41" si="62">SUM(C41:D41)</f>
        <v>2015</v>
      </c>
      <c r="F41" s="120">
        <v>1524</v>
      </c>
      <c r="G41" s="122">
        <v>1525</v>
      </c>
      <c r="H41" s="158">
        <f t="shared" ref="H41" si="63">SUM(F41:G41)</f>
        <v>3049</v>
      </c>
      <c r="I41" s="123">
        <f>IF(E41=0,0,((H41/E41)-1)*100)</f>
        <v>51.315136476426801</v>
      </c>
      <c r="J41" s="3"/>
      <c r="L41" s="13" t="s">
        <v>22</v>
      </c>
      <c r="M41" s="39">
        <v>120895</v>
      </c>
      <c r="N41" s="37">
        <v>130037</v>
      </c>
      <c r="O41" s="169">
        <f>+M41+N41</f>
        <v>250932</v>
      </c>
      <c r="P41" s="326">
        <v>0</v>
      </c>
      <c r="Q41" s="172">
        <f>O41+P41</f>
        <v>250932</v>
      </c>
      <c r="R41" s="39">
        <v>216214</v>
      </c>
      <c r="S41" s="37">
        <v>235393</v>
      </c>
      <c r="T41" s="169">
        <f>+R41+S41</f>
        <v>451607</v>
      </c>
      <c r="U41" s="326">
        <v>117</v>
      </c>
      <c r="V41" s="172">
        <f>T41+U41</f>
        <v>451724</v>
      </c>
      <c r="W41" s="40">
        <f>IF(Q41=0,0,((V41/Q41)-1)*100)</f>
        <v>80.018491065308538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23</v>
      </c>
      <c r="C42" s="127">
        <f t="shared" ref="C42:H42" si="64">+C39+C40+C41</f>
        <v>3187</v>
      </c>
      <c r="D42" s="129">
        <f t="shared" si="64"/>
        <v>3187</v>
      </c>
      <c r="E42" s="162">
        <f t="shared" si="64"/>
        <v>6374</v>
      </c>
      <c r="F42" s="127">
        <f t="shared" si="64"/>
        <v>4575</v>
      </c>
      <c r="G42" s="129">
        <f t="shared" si="64"/>
        <v>4575</v>
      </c>
      <c r="H42" s="162">
        <f t="shared" si="64"/>
        <v>9150</v>
      </c>
      <c r="I42" s="130">
        <f>IF(E42=0,0,((H42/E42)-1)*100)</f>
        <v>43.551929714465018</v>
      </c>
      <c r="J42" s="3"/>
      <c r="L42" s="41" t="s">
        <v>23</v>
      </c>
      <c r="M42" s="43">
        <f t="shared" ref="M42:V42" si="65">+M39+M40+M41</f>
        <v>384501</v>
      </c>
      <c r="N42" s="467">
        <f t="shared" si="65"/>
        <v>413183</v>
      </c>
      <c r="O42" s="476">
        <f t="shared" si="65"/>
        <v>797684</v>
      </c>
      <c r="P42" s="480">
        <f t="shared" si="65"/>
        <v>469</v>
      </c>
      <c r="Q42" s="170">
        <f t="shared" si="65"/>
        <v>798153</v>
      </c>
      <c r="R42" s="43">
        <f t="shared" si="65"/>
        <v>695785</v>
      </c>
      <c r="S42" s="467">
        <f t="shared" si="65"/>
        <v>751007</v>
      </c>
      <c r="T42" s="476">
        <f t="shared" si="65"/>
        <v>1446792</v>
      </c>
      <c r="U42" s="480">
        <f t="shared" si="65"/>
        <v>117</v>
      </c>
      <c r="V42" s="170">
        <f t="shared" si="65"/>
        <v>1446909</v>
      </c>
      <c r="W42" s="46">
        <f>IF(Q42=0,0,((V42/Q42)-1)*100)</f>
        <v>81.282160187332494</v>
      </c>
    </row>
    <row r="43" spans="1:23" ht="13.5" thickTop="1" x14ac:dyDescent="0.2">
      <c r="A43" s="3" t="str">
        <f t="shared" ref="A43" si="66">IF(ISERROR(F43/G43)," ",IF(F43/G43&gt;0.5,IF(F43/G43&lt;1.5," ","NOT OK"),"NOT OK"))</f>
        <v xml:space="preserve"> </v>
      </c>
      <c r="B43" s="106" t="s">
        <v>24</v>
      </c>
      <c r="C43" s="120">
        <v>1118</v>
      </c>
      <c r="D43" s="122">
        <v>1118</v>
      </c>
      <c r="E43" s="158">
        <f t="shared" ref="E43" si="67">SUM(C43:D43)</f>
        <v>2236</v>
      </c>
      <c r="F43" s="120">
        <v>1367</v>
      </c>
      <c r="G43" s="122">
        <v>1364</v>
      </c>
      <c r="H43" s="158">
        <f t="shared" ref="H43" si="68">SUM(F43:G43)</f>
        <v>2731</v>
      </c>
      <c r="I43" s="123">
        <f t="shared" ref="I43" si="69">IF(E43=0,0,((H43/E43)-1)*100)</f>
        <v>22.13774597495528</v>
      </c>
      <c r="J43" s="7"/>
      <c r="L43" s="13" t="s">
        <v>24</v>
      </c>
      <c r="M43" s="39">
        <v>140180</v>
      </c>
      <c r="N43" s="37">
        <v>142684</v>
      </c>
      <c r="O43" s="169">
        <f>+M43+N43</f>
        <v>282864</v>
      </c>
      <c r="P43" s="325">
        <v>0</v>
      </c>
      <c r="Q43" s="269">
        <f>O43+P43</f>
        <v>282864</v>
      </c>
      <c r="R43" s="39">
        <v>198321</v>
      </c>
      <c r="S43" s="37">
        <v>208371</v>
      </c>
      <c r="T43" s="169">
        <f>+R43+S43</f>
        <v>406692</v>
      </c>
      <c r="U43" s="325">
        <v>345</v>
      </c>
      <c r="V43" s="269">
        <f>T43+U43</f>
        <v>407037</v>
      </c>
      <c r="W43" s="40">
        <f t="shared" ref="W43" si="70">IF(Q43=0,0,((V43/Q43)-1)*100)</f>
        <v>43.898481248939426</v>
      </c>
    </row>
    <row r="44" spans="1:23" x14ac:dyDescent="0.2">
      <c r="A44" s="3" t="str">
        <f t="shared" ref="A44" si="71">IF(ISERROR(F44/G44)," ",IF(F44/G44&gt;0.5,IF(F44/G44&lt;1.5," ","NOT OK"),"NOT OK"))</f>
        <v xml:space="preserve"> </v>
      </c>
      <c r="B44" s="106" t="s">
        <v>25</v>
      </c>
      <c r="C44" s="120">
        <v>1123</v>
      </c>
      <c r="D44" s="122">
        <v>1124</v>
      </c>
      <c r="E44" s="158">
        <f>SUM(C44:D44)</f>
        <v>2247</v>
      </c>
      <c r="F44" s="120">
        <v>1244</v>
      </c>
      <c r="G44" s="122">
        <v>1245</v>
      </c>
      <c r="H44" s="158">
        <f>SUM(F44:G44)</f>
        <v>2489</v>
      </c>
      <c r="I44" s="123">
        <f t="shared" ref="I44" si="72">IF(E44=0,0,((H44/E44)-1)*100)</f>
        <v>10.76991544281265</v>
      </c>
      <c r="J44" s="3"/>
      <c r="L44" s="13" t="s">
        <v>25</v>
      </c>
      <c r="M44" s="39">
        <v>158072</v>
      </c>
      <c r="N44" s="37">
        <v>159460</v>
      </c>
      <c r="O44" s="169">
        <f>+M44+N44</f>
        <v>317532</v>
      </c>
      <c r="P44" s="325">
        <v>0</v>
      </c>
      <c r="Q44" s="169">
        <f>O44+P44</f>
        <v>317532</v>
      </c>
      <c r="R44" s="39">
        <v>186689</v>
      </c>
      <c r="S44" s="37">
        <v>187915</v>
      </c>
      <c r="T44" s="169">
        <f>+R44+S44</f>
        <v>374604</v>
      </c>
      <c r="U44" s="325">
        <v>0</v>
      </c>
      <c r="V44" s="169">
        <f>T44+U44</f>
        <v>374604</v>
      </c>
      <c r="W44" s="40">
        <f t="shared" ref="W44" si="73">IF(Q44=0,0,((V44/Q44)-1)*100)</f>
        <v>17.973621556252596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26</v>
      </c>
      <c r="C45" s="120">
        <v>1052</v>
      </c>
      <c r="D45" s="122">
        <v>1052</v>
      </c>
      <c r="E45" s="158">
        <f>SUM(C45:D45)</f>
        <v>2104</v>
      </c>
      <c r="F45" s="120">
        <v>1172</v>
      </c>
      <c r="G45" s="122">
        <v>1172</v>
      </c>
      <c r="H45" s="158">
        <f>SUM(F45:G45)</f>
        <v>2344</v>
      </c>
      <c r="I45" s="123">
        <f>IF(E45=0,0,((H45/E45)-1)*100)</f>
        <v>11.406844106463886</v>
      </c>
      <c r="J45" s="3"/>
      <c r="L45" s="13" t="s">
        <v>26</v>
      </c>
      <c r="M45" s="37">
        <v>155225</v>
      </c>
      <c r="N45" s="466">
        <v>155520</v>
      </c>
      <c r="O45" s="172">
        <f>+M45+N45</f>
        <v>310745</v>
      </c>
      <c r="P45" s="325">
        <v>196</v>
      </c>
      <c r="Q45" s="169">
        <f>O45+P45</f>
        <v>310941</v>
      </c>
      <c r="R45" s="37">
        <v>177511</v>
      </c>
      <c r="S45" s="466">
        <v>183139</v>
      </c>
      <c r="T45" s="172">
        <f>+R45+S45</f>
        <v>360650</v>
      </c>
      <c r="U45" s="325">
        <v>158</v>
      </c>
      <c r="V45" s="169">
        <f>T45+U45</f>
        <v>360808</v>
      </c>
      <c r="W45" s="40">
        <f>IF(Q45=0,0,((V45/Q45)-1)*100)</f>
        <v>16.037447618680069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27</v>
      </c>
      <c r="C46" s="127">
        <f>+C43+C44+C45</f>
        <v>3293</v>
      </c>
      <c r="D46" s="135">
        <f t="shared" ref="D46" si="74">+D43+D44+D45</f>
        <v>3294</v>
      </c>
      <c r="E46" s="160">
        <f t="shared" ref="E46" si="75">+E43+E44+E45</f>
        <v>6587</v>
      </c>
      <c r="F46" s="127">
        <f t="shared" ref="F46" si="76">+F43+F44+F45</f>
        <v>3783</v>
      </c>
      <c r="G46" s="135">
        <f t="shared" ref="G46" si="77">+G43+G44+G45</f>
        <v>3781</v>
      </c>
      <c r="H46" s="160">
        <f t="shared" ref="H46" si="78">+H43+H44+H45</f>
        <v>7564</v>
      </c>
      <c r="I46" s="130">
        <f>IF(E46=0,0,((H46/E46)-1)*100)</f>
        <v>14.832245331713988</v>
      </c>
      <c r="J46" s="9"/>
      <c r="K46" s="10"/>
      <c r="L46" s="47" t="s">
        <v>27</v>
      </c>
      <c r="M46" s="49">
        <f>+M43+M44+M45</f>
        <v>453477</v>
      </c>
      <c r="N46" s="468">
        <f t="shared" ref="N46" si="79">+N43+N44+N45</f>
        <v>457664</v>
      </c>
      <c r="O46" s="472">
        <f t="shared" ref="O46" si="80">+O43+O44+O45</f>
        <v>911141</v>
      </c>
      <c r="P46" s="481">
        <f t="shared" ref="P46" si="81">+P43+P44+P45</f>
        <v>196</v>
      </c>
      <c r="Q46" s="171">
        <f t="shared" ref="Q46" si="82">+Q43+Q44+Q45</f>
        <v>911337</v>
      </c>
      <c r="R46" s="49">
        <f t="shared" ref="R46" si="83">+R43+R44+R45</f>
        <v>562521</v>
      </c>
      <c r="S46" s="468">
        <f t="shared" ref="S46" si="84">+S43+S44+S45</f>
        <v>579425</v>
      </c>
      <c r="T46" s="472">
        <f t="shared" ref="T46" si="85">+T43+T44+T45</f>
        <v>1141946</v>
      </c>
      <c r="U46" s="481">
        <f t="shared" ref="U46" si="86">+U43+U44+U45</f>
        <v>503</v>
      </c>
      <c r="V46" s="171">
        <f t="shared" ref="V46" si="87">+V43+V44+V45</f>
        <v>1142449</v>
      </c>
      <c r="W46" s="50">
        <f>IF(Q46=0,0,((V46/Q46)-1)*100)</f>
        <v>25.359663878455496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28</v>
      </c>
      <c r="C47" s="120">
        <v>1183</v>
      </c>
      <c r="D47" s="122">
        <v>1181</v>
      </c>
      <c r="E47" s="161">
        <f>SUM(C47:D47)</f>
        <v>2364</v>
      </c>
      <c r="F47" s="120">
        <v>1194</v>
      </c>
      <c r="G47" s="122">
        <v>1195</v>
      </c>
      <c r="H47" s="161">
        <f>SUM(F47:G47)</f>
        <v>2389</v>
      </c>
      <c r="I47" s="123">
        <f>IF(E47=0,0,((H47/E47)-1)*100)</f>
        <v>1.0575296108290999</v>
      </c>
      <c r="J47" s="3"/>
      <c r="L47" s="13" t="s">
        <v>28</v>
      </c>
      <c r="M47" s="37">
        <v>174572</v>
      </c>
      <c r="N47" s="466">
        <v>179580</v>
      </c>
      <c r="O47" s="172">
        <f>SUM(M47:N47)</f>
        <v>354152</v>
      </c>
      <c r="P47" s="325">
        <v>0</v>
      </c>
      <c r="Q47" s="169">
        <f>O47+P47</f>
        <v>354152</v>
      </c>
      <c r="R47" s="37">
        <v>190154</v>
      </c>
      <c r="S47" s="466">
        <v>197036</v>
      </c>
      <c r="T47" s="172">
        <f>SUM(R47:S47)</f>
        <v>387190</v>
      </c>
      <c r="U47" s="325">
        <v>0</v>
      </c>
      <c r="V47" s="169">
        <f>T47+U47</f>
        <v>387190</v>
      </c>
      <c r="W47" s="40">
        <f>IF(Q47=0,0,((V47/Q47)-1)*100)</f>
        <v>9.3287627911179385</v>
      </c>
    </row>
    <row r="48" spans="1:23" x14ac:dyDescent="0.2">
      <c r="A48" s="3" t="str">
        <f t="shared" ref="A48" si="88">IF(ISERROR(F48/G48)," ",IF(F48/G48&gt;0.5,IF(F48/G48&lt;1.5," ","NOT OK"),"NOT OK"))</f>
        <v xml:space="preserve"> </v>
      </c>
      <c r="B48" s="106" t="s">
        <v>29</v>
      </c>
      <c r="C48" s="120">
        <v>1233</v>
      </c>
      <c r="D48" s="122">
        <v>1233</v>
      </c>
      <c r="E48" s="152">
        <f>SUM(C48:D48)</f>
        <v>2466</v>
      </c>
      <c r="F48" s="120">
        <v>1318</v>
      </c>
      <c r="G48" s="122">
        <v>1317</v>
      </c>
      <c r="H48" s="152">
        <f>SUM(F48:G48)</f>
        <v>2635</v>
      </c>
      <c r="I48" s="123">
        <f t="shared" ref="I48" si="89">IF(E48=0,0,((H48/E48)-1)*100)</f>
        <v>6.8532035685320292</v>
      </c>
      <c r="J48" s="3"/>
      <c r="L48" s="13" t="s">
        <v>29</v>
      </c>
      <c r="M48" s="37">
        <v>175976</v>
      </c>
      <c r="N48" s="466">
        <v>191390</v>
      </c>
      <c r="O48" s="169">
        <f>SUM(M48:N48)</f>
        <v>367366</v>
      </c>
      <c r="P48" s="482">
        <v>0</v>
      </c>
      <c r="Q48" s="169">
        <f>O48+P48</f>
        <v>367366</v>
      </c>
      <c r="R48" s="37">
        <v>193710</v>
      </c>
      <c r="S48" s="466">
        <v>213932</v>
      </c>
      <c r="T48" s="169">
        <f>SUM(R48:S48)</f>
        <v>407642</v>
      </c>
      <c r="U48" s="482">
        <v>0</v>
      </c>
      <c r="V48" s="169">
        <f>T48+U48</f>
        <v>407642</v>
      </c>
      <c r="W48" s="40">
        <f t="shared" ref="W48" si="90">IF(Q48=0,0,((V48/Q48)-1)*100)</f>
        <v>10.963453340809991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30</v>
      </c>
      <c r="C49" s="120">
        <v>1183</v>
      </c>
      <c r="D49" s="136">
        <v>1184</v>
      </c>
      <c r="E49" s="156">
        <f t="shared" ref="E49" si="91">SUM(C49:D49)</f>
        <v>2367</v>
      </c>
      <c r="F49" s="120">
        <v>1203</v>
      </c>
      <c r="G49" s="136">
        <v>1203</v>
      </c>
      <c r="H49" s="156">
        <f t="shared" ref="H49" si="92">SUM(F49:G49)</f>
        <v>2406</v>
      </c>
      <c r="I49" s="137">
        <f>IF(E49=0,0,((H49/E49)-1)*100)</f>
        <v>1.6476552598225558</v>
      </c>
      <c r="J49" s="3"/>
      <c r="L49" s="13" t="s">
        <v>30</v>
      </c>
      <c r="M49" s="37">
        <v>168487</v>
      </c>
      <c r="N49" s="466">
        <v>173165</v>
      </c>
      <c r="O49" s="169">
        <f t="shared" ref="O49" si="93">SUM(M49:N49)</f>
        <v>341652</v>
      </c>
      <c r="P49" s="482">
        <v>0</v>
      </c>
      <c r="Q49" s="169">
        <f>O49+P49</f>
        <v>341652</v>
      </c>
      <c r="R49" s="37">
        <v>179034</v>
      </c>
      <c r="S49" s="466">
        <v>186912</v>
      </c>
      <c r="T49" s="169">
        <f t="shared" ref="T49" si="94">SUM(R49:S49)</f>
        <v>365946</v>
      </c>
      <c r="U49" s="482">
        <v>151</v>
      </c>
      <c r="V49" s="169">
        <f>T49+U49</f>
        <v>366097</v>
      </c>
      <c r="W49" s="40">
        <f>IF(Q49=0,0,((V49/Q49)-1)*100)</f>
        <v>7.1549412852844441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519" t="s">
        <v>31</v>
      </c>
      <c r="C50" s="127">
        <f>+C47+C48+C49</f>
        <v>3599</v>
      </c>
      <c r="D50" s="128">
        <f t="shared" ref="D50:H50" si="95">+D47+D48+D49</f>
        <v>3598</v>
      </c>
      <c r="E50" s="153">
        <f t="shared" si="95"/>
        <v>7197</v>
      </c>
      <c r="F50" s="127">
        <f t="shared" si="95"/>
        <v>3715</v>
      </c>
      <c r="G50" s="128">
        <f t="shared" si="95"/>
        <v>3715</v>
      </c>
      <c r="H50" s="128">
        <f t="shared" si="95"/>
        <v>7430</v>
      </c>
      <c r="I50" s="130">
        <f>IF(E50=0,0,((H50/E50)-1)*100)</f>
        <v>3.2374600527997677</v>
      </c>
      <c r="J50" s="9"/>
      <c r="K50" s="10"/>
      <c r="L50" s="47" t="s">
        <v>31</v>
      </c>
      <c r="M50" s="49">
        <f>+M47+M48+M49</f>
        <v>519035</v>
      </c>
      <c r="N50" s="468">
        <f t="shared" ref="N50:V50" si="96">+N47+N48+N49</f>
        <v>544135</v>
      </c>
      <c r="O50" s="472">
        <f t="shared" si="96"/>
        <v>1063170</v>
      </c>
      <c r="P50" s="481">
        <f t="shared" si="96"/>
        <v>0</v>
      </c>
      <c r="Q50" s="171">
        <f t="shared" si="96"/>
        <v>1063170</v>
      </c>
      <c r="R50" s="49">
        <f t="shared" si="96"/>
        <v>562898</v>
      </c>
      <c r="S50" s="468">
        <f t="shared" si="96"/>
        <v>597880</v>
      </c>
      <c r="T50" s="472">
        <f t="shared" si="96"/>
        <v>1160778</v>
      </c>
      <c r="U50" s="481">
        <f t="shared" si="96"/>
        <v>151</v>
      </c>
      <c r="V50" s="171">
        <f t="shared" si="96"/>
        <v>1160929</v>
      </c>
      <c r="W50" s="50">
        <f>IF(Q50=0,0,((V50/Q50)-1)*100)</f>
        <v>9.1950487692466822</v>
      </c>
    </row>
    <row r="51" spans="1:23" ht="15.75" customHeight="1" thickTop="1" thickBot="1" x14ac:dyDescent="0.25">
      <c r="A51" s="9"/>
      <c r="B51" s="520" t="s">
        <v>32</v>
      </c>
      <c r="C51" s="127">
        <f>+C42+C46+C50</f>
        <v>10079</v>
      </c>
      <c r="D51" s="128">
        <f t="shared" ref="D51:H51" si="97">+D42+D46+D50</f>
        <v>10079</v>
      </c>
      <c r="E51" s="153">
        <f t="shared" si="97"/>
        <v>20158</v>
      </c>
      <c r="F51" s="127">
        <f t="shared" si="97"/>
        <v>12073</v>
      </c>
      <c r="G51" s="128">
        <f t="shared" si="97"/>
        <v>12071</v>
      </c>
      <c r="H51" s="153">
        <f t="shared" si="97"/>
        <v>24144</v>
      </c>
      <c r="I51" s="130">
        <f t="shared" ref="I51:I52" si="98">IF(E51=0,0,((H51/E51)-1)*100)</f>
        <v>19.773787082051797</v>
      </c>
      <c r="J51" s="9"/>
      <c r="K51" s="10"/>
      <c r="L51" s="528" t="s">
        <v>32</v>
      </c>
      <c r="M51" s="506">
        <f>+M42+M46+M50</f>
        <v>1357013</v>
      </c>
      <c r="N51" s="507">
        <f t="shared" ref="N51:V51" si="99">+N42+N46+N50</f>
        <v>1414982</v>
      </c>
      <c r="O51" s="508">
        <f t="shared" si="99"/>
        <v>2771995</v>
      </c>
      <c r="P51" s="509">
        <f t="shared" si="99"/>
        <v>665</v>
      </c>
      <c r="Q51" s="510">
        <f t="shared" si="99"/>
        <v>2772660</v>
      </c>
      <c r="R51" s="506">
        <f t="shared" si="99"/>
        <v>1821204</v>
      </c>
      <c r="S51" s="507">
        <f t="shared" si="99"/>
        <v>1928312</v>
      </c>
      <c r="T51" s="508">
        <f t="shared" si="99"/>
        <v>3749516</v>
      </c>
      <c r="U51" s="509">
        <f t="shared" si="99"/>
        <v>771</v>
      </c>
      <c r="V51" s="510">
        <f t="shared" si="99"/>
        <v>3750287</v>
      </c>
      <c r="W51" s="50">
        <f t="shared" ref="W51:W52" si="100">IF(Q51=0,0,((V51/Q51)-1)*100)</f>
        <v>35.259534165746963</v>
      </c>
    </row>
    <row r="52" spans="1:23" ht="14.25" thickTop="1" thickBot="1" x14ac:dyDescent="0.25">
      <c r="A52" s="3" t="str">
        <f t="shared" ref="A52" si="101">IF(ISERROR(F52/G52)," ",IF(F52/G52&gt;0.5,IF(F52/G52&lt;1.5," ","NOT OK"),"NOT OK"))</f>
        <v xml:space="preserve"> </v>
      </c>
      <c r="B52" s="521" t="s">
        <v>33</v>
      </c>
      <c r="C52" s="127">
        <f>+C38+C42+C46+C50</f>
        <v>12463</v>
      </c>
      <c r="D52" s="128">
        <f t="shared" ref="D52:H52" si="102">+D38+D42+D46+D50</f>
        <v>12463</v>
      </c>
      <c r="E52" s="524">
        <f t="shared" si="102"/>
        <v>24926</v>
      </c>
      <c r="F52" s="127">
        <f t="shared" si="102"/>
        <v>16554</v>
      </c>
      <c r="G52" s="128">
        <f t="shared" si="102"/>
        <v>16551</v>
      </c>
      <c r="H52" s="524">
        <f t="shared" si="102"/>
        <v>33105</v>
      </c>
      <c r="I52" s="130">
        <f t="shared" si="98"/>
        <v>32.81312685549225</v>
      </c>
      <c r="J52" s="3"/>
      <c r="L52" s="465" t="s">
        <v>33</v>
      </c>
      <c r="M52" s="43">
        <f>+M38+M42+M46+M50</f>
        <v>1683456</v>
      </c>
      <c r="N52" s="467">
        <f t="shared" ref="N52:V52" si="103">+N38+N42+N46+N50</f>
        <v>1728571</v>
      </c>
      <c r="O52" s="471">
        <f t="shared" si="103"/>
        <v>3412027</v>
      </c>
      <c r="P52" s="480">
        <f t="shared" si="103"/>
        <v>983</v>
      </c>
      <c r="Q52" s="300">
        <f t="shared" si="103"/>
        <v>3413010</v>
      </c>
      <c r="R52" s="43">
        <f t="shared" si="103"/>
        <v>2546794</v>
      </c>
      <c r="S52" s="467">
        <f t="shared" si="103"/>
        <v>2655462</v>
      </c>
      <c r="T52" s="471">
        <f t="shared" si="103"/>
        <v>5202256</v>
      </c>
      <c r="U52" s="480">
        <f t="shared" si="103"/>
        <v>1201</v>
      </c>
      <c r="V52" s="300">
        <f t="shared" si="103"/>
        <v>5203457</v>
      </c>
      <c r="W52" s="46">
        <f t="shared" si="100"/>
        <v>52.459471258507897</v>
      </c>
    </row>
    <row r="53" spans="1:23" ht="14.25" thickTop="1" thickBot="1" x14ac:dyDescent="0.25">
      <c r="B53" s="138" t="s">
        <v>34</v>
      </c>
      <c r="C53" s="102"/>
      <c r="D53" s="102"/>
      <c r="E53" s="102"/>
      <c r="F53" s="102"/>
      <c r="G53" s="102"/>
      <c r="H53" s="102"/>
      <c r="I53" s="102"/>
      <c r="J53" s="3"/>
      <c r="L53" s="53" t="s">
        <v>34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1:23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616" t="s">
        <v>4</v>
      </c>
      <c r="D57" s="617"/>
      <c r="E57" s="618"/>
      <c r="F57" s="616" t="s">
        <v>5</v>
      </c>
      <c r="G57" s="617"/>
      <c r="H57" s="618"/>
      <c r="I57" s="105" t="s">
        <v>6</v>
      </c>
      <c r="J57" s="3"/>
      <c r="L57" s="11"/>
      <c r="M57" s="619" t="s">
        <v>4</v>
      </c>
      <c r="N57" s="620"/>
      <c r="O57" s="620"/>
      <c r="P57" s="620"/>
      <c r="Q57" s="621"/>
      <c r="R57" s="619" t="s">
        <v>5</v>
      </c>
      <c r="S57" s="620"/>
      <c r="T57" s="620"/>
      <c r="U57" s="620"/>
      <c r="V57" s="621"/>
      <c r="W57" s="12" t="s">
        <v>6</v>
      </c>
    </row>
    <row r="58" spans="1:23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1" t="s">
        <v>43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16</v>
      </c>
      <c r="C61" s="120">
        <f t="shared" ref="C61:H67" si="104">+C9+C35</f>
        <v>412</v>
      </c>
      <c r="D61" s="122">
        <f t="shared" si="104"/>
        <v>413</v>
      </c>
      <c r="E61" s="158">
        <f t="shared" si="104"/>
        <v>825</v>
      </c>
      <c r="F61" s="120">
        <f t="shared" si="104"/>
        <v>1469</v>
      </c>
      <c r="G61" s="122">
        <f t="shared" si="104"/>
        <v>1469</v>
      </c>
      <c r="H61" s="158">
        <f t="shared" si="104"/>
        <v>2938</v>
      </c>
      <c r="I61" s="123">
        <f t="shared" ref="I61:I63" si="105">IF(E61=0,0,((H61/E61)-1)*100)</f>
        <v>256.12121212121212</v>
      </c>
      <c r="J61" s="3"/>
      <c r="K61" s="6"/>
      <c r="L61" s="13" t="s">
        <v>16</v>
      </c>
      <c r="M61" s="39">
        <f t="shared" ref="M61:N67" si="106">+M9+M35</f>
        <v>53758</v>
      </c>
      <c r="N61" s="37">
        <f t="shared" si="106"/>
        <v>54221</v>
      </c>
      <c r="O61" s="169">
        <f>SUM(M61:N61)</f>
        <v>107979</v>
      </c>
      <c r="P61" s="38">
        <f t="shared" ref="P61:P67" si="107">P9+P35</f>
        <v>0</v>
      </c>
      <c r="Q61" s="172">
        <f>+O61+P61</f>
        <v>107979</v>
      </c>
      <c r="R61" s="39">
        <f t="shared" ref="R61:S67" si="108">+R9+R35</f>
        <v>234135</v>
      </c>
      <c r="S61" s="37">
        <f t="shared" si="108"/>
        <v>237246</v>
      </c>
      <c r="T61" s="169">
        <f>SUM(R61:S61)</f>
        <v>471381</v>
      </c>
      <c r="U61" s="38">
        <f t="shared" ref="U61:U67" si="109">U9+U35</f>
        <v>0</v>
      </c>
      <c r="V61" s="172">
        <f>+T61+U61</f>
        <v>471381</v>
      </c>
      <c r="W61" s="40">
        <f t="shared" ref="W61" si="110">IF(Q61=0,0,((V61/Q61)-1)*100)</f>
        <v>336.54877337260024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17</v>
      </c>
      <c r="C62" s="120">
        <f t="shared" si="104"/>
        <v>785</v>
      </c>
      <c r="D62" s="122">
        <f t="shared" si="104"/>
        <v>785</v>
      </c>
      <c r="E62" s="158">
        <f t="shared" si="104"/>
        <v>1570</v>
      </c>
      <c r="F62" s="120">
        <f t="shared" si="104"/>
        <v>1549</v>
      </c>
      <c r="G62" s="122">
        <f t="shared" si="104"/>
        <v>1549</v>
      </c>
      <c r="H62" s="158">
        <f t="shared" si="104"/>
        <v>3098</v>
      </c>
      <c r="I62" s="123">
        <f t="shared" si="105"/>
        <v>97.324840764331213</v>
      </c>
      <c r="J62" s="3"/>
      <c r="K62" s="6"/>
      <c r="L62" s="13" t="s">
        <v>17</v>
      </c>
      <c r="M62" s="39">
        <f t="shared" si="106"/>
        <v>98407</v>
      </c>
      <c r="N62" s="37">
        <f t="shared" si="106"/>
        <v>98530</v>
      </c>
      <c r="O62" s="169">
        <f t="shared" ref="O62:O65" si="111">SUM(M62:N62)</f>
        <v>196937</v>
      </c>
      <c r="P62" s="38">
        <f t="shared" si="107"/>
        <v>170</v>
      </c>
      <c r="Q62" s="172">
        <f t="shared" ref="Q62:Q65" si="112">+O62+P62</f>
        <v>197107</v>
      </c>
      <c r="R62" s="39">
        <f t="shared" si="108"/>
        <v>256403</v>
      </c>
      <c r="S62" s="37">
        <f t="shared" si="108"/>
        <v>258195</v>
      </c>
      <c r="T62" s="169">
        <f t="shared" ref="T62:T65" si="113">SUM(R62:S62)</f>
        <v>514598</v>
      </c>
      <c r="U62" s="38">
        <f t="shared" si="109"/>
        <v>0</v>
      </c>
      <c r="V62" s="172">
        <f t="shared" ref="V62:V65" si="114">+T62+U62</f>
        <v>514598</v>
      </c>
      <c r="W62" s="40">
        <f t="shared" ref="W62:W65" si="115">IF(Q62=0,0,((V62/Q62)-1)*100)</f>
        <v>161.07545647795359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18</v>
      </c>
      <c r="C63" s="124">
        <f t="shared" si="104"/>
        <v>1207</v>
      </c>
      <c r="D63" s="125">
        <f t="shared" si="104"/>
        <v>1206</v>
      </c>
      <c r="E63" s="158">
        <f t="shared" si="104"/>
        <v>2413</v>
      </c>
      <c r="F63" s="124">
        <f t="shared" si="104"/>
        <v>1908</v>
      </c>
      <c r="G63" s="125">
        <f t="shared" si="104"/>
        <v>1907</v>
      </c>
      <c r="H63" s="158">
        <f t="shared" si="104"/>
        <v>3815</v>
      </c>
      <c r="I63" s="123">
        <f t="shared" si="105"/>
        <v>58.101947782842942</v>
      </c>
      <c r="J63" s="3"/>
      <c r="K63" s="6"/>
      <c r="L63" s="22" t="s">
        <v>18</v>
      </c>
      <c r="M63" s="39">
        <f t="shared" si="106"/>
        <v>175218</v>
      </c>
      <c r="N63" s="37">
        <f t="shared" si="106"/>
        <v>161328</v>
      </c>
      <c r="O63" s="169">
        <f t="shared" si="111"/>
        <v>336546</v>
      </c>
      <c r="P63" s="38">
        <f t="shared" si="107"/>
        <v>148</v>
      </c>
      <c r="Q63" s="172">
        <f t="shared" si="112"/>
        <v>336694</v>
      </c>
      <c r="R63" s="39">
        <f t="shared" si="108"/>
        <v>309038</v>
      </c>
      <c r="S63" s="37">
        <f t="shared" si="108"/>
        <v>301160</v>
      </c>
      <c r="T63" s="169">
        <f t="shared" si="113"/>
        <v>610198</v>
      </c>
      <c r="U63" s="38">
        <f t="shared" si="109"/>
        <v>433</v>
      </c>
      <c r="V63" s="172">
        <f t="shared" si="114"/>
        <v>610631</v>
      </c>
      <c r="W63" s="40">
        <f t="shared" si="115"/>
        <v>81.360820210636348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19</v>
      </c>
      <c r="C64" s="127">
        <f t="shared" si="104"/>
        <v>2404</v>
      </c>
      <c r="D64" s="129">
        <f t="shared" si="104"/>
        <v>2404</v>
      </c>
      <c r="E64" s="162">
        <f t="shared" si="104"/>
        <v>4808</v>
      </c>
      <c r="F64" s="127">
        <f t="shared" si="104"/>
        <v>4926</v>
      </c>
      <c r="G64" s="129">
        <f t="shared" si="104"/>
        <v>4925</v>
      </c>
      <c r="H64" s="162">
        <f t="shared" si="104"/>
        <v>9851</v>
      </c>
      <c r="I64" s="130">
        <f>IF(E64=0,0,((H64/E64)-1)*100)</f>
        <v>104.88768718801995</v>
      </c>
      <c r="J64" s="3"/>
      <c r="L64" s="41" t="s">
        <v>19</v>
      </c>
      <c r="M64" s="45">
        <f t="shared" si="106"/>
        <v>327383</v>
      </c>
      <c r="N64" s="43">
        <f t="shared" si="106"/>
        <v>314079</v>
      </c>
      <c r="O64" s="170">
        <f t="shared" si="111"/>
        <v>641462</v>
      </c>
      <c r="P64" s="43">
        <f t="shared" si="107"/>
        <v>318</v>
      </c>
      <c r="Q64" s="170">
        <f t="shared" si="112"/>
        <v>641780</v>
      </c>
      <c r="R64" s="45">
        <f t="shared" si="108"/>
        <v>799576</v>
      </c>
      <c r="S64" s="43">
        <f t="shared" si="108"/>
        <v>796601</v>
      </c>
      <c r="T64" s="170">
        <f t="shared" si="113"/>
        <v>1596177</v>
      </c>
      <c r="U64" s="43">
        <f t="shared" si="109"/>
        <v>433</v>
      </c>
      <c r="V64" s="170">
        <f t="shared" si="114"/>
        <v>1596610</v>
      </c>
      <c r="W64" s="46">
        <f t="shared" si="115"/>
        <v>148.77839758172584</v>
      </c>
    </row>
    <row r="65" spans="1:23" ht="13.5" thickTop="1" x14ac:dyDescent="0.2">
      <c r="A65" s="3" t="str">
        <f t="shared" si="10"/>
        <v xml:space="preserve"> </v>
      </c>
      <c r="B65" s="106" t="s">
        <v>20</v>
      </c>
      <c r="C65" s="120">
        <f t="shared" si="104"/>
        <v>1210</v>
      </c>
      <c r="D65" s="122">
        <f t="shared" si="104"/>
        <v>1211</v>
      </c>
      <c r="E65" s="158">
        <f t="shared" si="104"/>
        <v>2421</v>
      </c>
      <c r="F65" s="120">
        <f t="shared" si="104"/>
        <v>1993</v>
      </c>
      <c r="G65" s="122">
        <f t="shared" si="104"/>
        <v>1993</v>
      </c>
      <c r="H65" s="158">
        <f t="shared" si="104"/>
        <v>3986</v>
      </c>
      <c r="I65" s="123">
        <f t="shared" ref="I65" si="116">IF(E65=0,0,((H65/E65)-1)*100)</f>
        <v>64.642709624122261</v>
      </c>
      <c r="J65" s="3"/>
      <c r="L65" s="13" t="s">
        <v>20</v>
      </c>
      <c r="M65" s="39">
        <f t="shared" si="106"/>
        <v>138238</v>
      </c>
      <c r="N65" s="37">
        <f t="shared" si="106"/>
        <v>154168</v>
      </c>
      <c r="O65" s="169">
        <f t="shared" si="111"/>
        <v>292406</v>
      </c>
      <c r="P65" s="38">
        <f t="shared" si="107"/>
        <v>469</v>
      </c>
      <c r="Q65" s="172">
        <f t="shared" si="112"/>
        <v>292875</v>
      </c>
      <c r="R65" s="39">
        <f t="shared" si="108"/>
        <v>310903</v>
      </c>
      <c r="S65" s="37">
        <f t="shared" si="108"/>
        <v>325358</v>
      </c>
      <c r="T65" s="169">
        <f t="shared" si="113"/>
        <v>636261</v>
      </c>
      <c r="U65" s="38">
        <f t="shared" si="109"/>
        <v>0</v>
      </c>
      <c r="V65" s="172">
        <f t="shared" si="114"/>
        <v>636261</v>
      </c>
      <c r="W65" s="40">
        <f t="shared" si="115"/>
        <v>117.24660691421253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21</v>
      </c>
      <c r="C66" s="120">
        <f t="shared" si="104"/>
        <v>1003</v>
      </c>
      <c r="D66" s="122">
        <f t="shared" si="104"/>
        <v>1003</v>
      </c>
      <c r="E66" s="158">
        <f t="shared" si="104"/>
        <v>2006</v>
      </c>
      <c r="F66" s="120">
        <f t="shared" si="104"/>
        <v>1761</v>
      </c>
      <c r="G66" s="122">
        <f t="shared" si="104"/>
        <v>1759</v>
      </c>
      <c r="H66" s="158">
        <f t="shared" si="104"/>
        <v>3520</v>
      </c>
      <c r="I66" s="123">
        <f>IF(E66=0,0,((H66/E66)-1)*100)</f>
        <v>75.473579262213363</v>
      </c>
      <c r="J66" s="3"/>
      <c r="L66" s="13" t="s">
        <v>21</v>
      </c>
      <c r="M66" s="39">
        <f t="shared" si="106"/>
        <v>125759</v>
      </c>
      <c r="N66" s="37">
        <f t="shared" si="106"/>
        <v>129267</v>
      </c>
      <c r="O66" s="169">
        <f>SUM(M66:N66)</f>
        <v>255026</v>
      </c>
      <c r="P66" s="38">
        <f t="shared" si="107"/>
        <v>0</v>
      </c>
      <c r="Q66" s="172">
        <f>+O66+P66</f>
        <v>255026</v>
      </c>
      <c r="R66" s="39">
        <f t="shared" si="108"/>
        <v>274008</v>
      </c>
      <c r="S66" s="37">
        <f t="shared" si="108"/>
        <v>291942</v>
      </c>
      <c r="T66" s="169">
        <f>SUM(R66:S66)</f>
        <v>565950</v>
      </c>
      <c r="U66" s="38">
        <f t="shared" si="109"/>
        <v>0</v>
      </c>
      <c r="V66" s="172">
        <f>+T66+U66</f>
        <v>565950</v>
      </c>
      <c r="W66" s="40">
        <f>IF(Q66=0,0,((V66/Q66)-1)*100)</f>
        <v>121.91854948122938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22</v>
      </c>
      <c r="C67" s="120">
        <f t="shared" si="104"/>
        <v>1028</v>
      </c>
      <c r="D67" s="122">
        <f t="shared" si="104"/>
        <v>1027</v>
      </c>
      <c r="E67" s="158">
        <f t="shared" si="104"/>
        <v>2055</v>
      </c>
      <c r="F67" s="120">
        <f t="shared" si="104"/>
        <v>1881</v>
      </c>
      <c r="G67" s="122">
        <f t="shared" si="104"/>
        <v>1881</v>
      </c>
      <c r="H67" s="158">
        <f t="shared" si="104"/>
        <v>3762</v>
      </c>
      <c r="I67" s="123">
        <f>IF(E67=0,0,((H67/E67)-1)*100)</f>
        <v>83.065693430656921</v>
      </c>
      <c r="J67" s="3"/>
      <c r="L67" s="13" t="s">
        <v>22</v>
      </c>
      <c r="M67" s="39">
        <f t="shared" si="106"/>
        <v>121742</v>
      </c>
      <c r="N67" s="37">
        <f t="shared" si="106"/>
        <v>130727</v>
      </c>
      <c r="O67" s="169">
        <f>SUM(M67:N67)</f>
        <v>252469</v>
      </c>
      <c r="P67" s="38">
        <f t="shared" si="107"/>
        <v>3</v>
      </c>
      <c r="Q67" s="172">
        <f>+O67+P67</f>
        <v>252472</v>
      </c>
      <c r="R67" s="39">
        <f t="shared" si="108"/>
        <v>269257</v>
      </c>
      <c r="S67" s="37">
        <f t="shared" si="108"/>
        <v>291179</v>
      </c>
      <c r="T67" s="169">
        <f>SUM(R67:S67)</f>
        <v>560436</v>
      </c>
      <c r="U67" s="38">
        <f t="shared" si="109"/>
        <v>117</v>
      </c>
      <c r="V67" s="172">
        <f>+T67+U67</f>
        <v>560553</v>
      </c>
      <c r="W67" s="40">
        <f>IF(Q67=0,0,((V67/Q67)-1)*100)</f>
        <v>122.02580880256026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23</v>
      </c>
      <c r="C68" s="127">
        <f>+C65+C66+C67</f>
        <v>3241</v>
      </c>
      <c r="D68" s="129">
        <f t="shared" ref="D68" si="117">+D65+D66+D67</f>
        <v>3241</v>
      </c>
      <c r="E68" s="162">
        <f t="shared" ref="E68" si="118">+E65+E66+E67</f>
        <v>6482</v>
      </c>
      <c r="F68" s="127">
        <f t="shared" ref="F68" si="119">+F65+F66+F67</f>
        <v>5635</v>
      </c>
      <c r="G68" s="129">
        <f t="shared" ref="G68" si="120">+G65+G66+G67</f>
        <v>5633</v>
      </c>
      <c r="H68" s="162">
        <f t="shared" ref="H68" si="121">+H65+H66+H67</f>
        <v>11268</v>
      </c>
      <c r="I68" s="130">
        <f>IF(E68=0,0,((H68/E68)-1)*100)</f>
        <v>73.835236038259794</v>
      </c>
      <c r="J68" s="3"/>
      <c r="L68" s="41" t="s">
        <v>23</v>
      </c>
      <c r="M68" s="43">
        <f>+M65+M66+M67</f>
        <v>385739</v>
      </c>
      <c r="N68" s="467">
        <f t="shared" ref="N68" si="122">+N65+N66+N67</f>
        <v>414162</v>
      </c>
      <c r="O68" s="476">
        <f t="shared" ref="O68" si="123">+O65+O66+O67</f>
        <v>799901</v>
      </c>
      <c r="P68" s="480">
        <f t="shared" ref="P68" si="124">+P65+P66+P67</f>
        <v>472</v>
      </c>
      <c r="Q68" s="170">
        <f t="shared" ref="Q68" si="125">+Q65+Q66+Q67</f>
        <v>800373</v>
      </c>
      <c r="R68" s="43">
        <f t="shared" ref="R68" si="126">+R65+R66+R67</f>
        <v>854168</v>
      </c>
      <c r="S68" s="467">
        <f t="shared" ref="S68" si="127">+S65+S66+S67</f>
        <v>908479</v>
      </c>
      <c r="T68" s="476">
        <f t="shared" ref="T68" si="128">+T65+T66+T67</f>
        <v>1762647</v>
      </c>
      <c r="U68" s="480">
        <f t="shared" ref="U68" si="129">+U65+U66+U67</f>
        <v>117</v>
      </c>
      <c r="V68" s="170">
        <f t="shared" ref="V68" si="130">+V65+V66+V67</f>
        <v>1762764</v>
      </c>
      <c r="W68" s="46">
        <f>IF(Q68=0,0,((V68/Q68)-1)*100)</f>
        <v>120.24281178900335</v>
      </c>
    </row>
    <row r="69" spans="1:23" ht="13.5" thickTop="1" x14ac:dyDescent="0.2">
      <c r="A69" s="3" t="str">
        <f t="shared" ref="A69" si="131">IF(ISERROR(F69/G69)," ",IF(F69/G69&gt;0.5,IF(F69/G69&lt;1.5," ","NOT OK"),"NOT OK"))</f>
        <v xml:space="preserve"> </v>
      </c>
      <c r="B69" s="106" t="s">
        <v>24</v>
      </c>
      <c r="C69" s="120">
        <f t="shared" ref="C69:H71" si="132">+C17+C43</f>
        <v>1148</v>
      </c>
      <c r="D69" s="122">
        <f t="shared" si="132"/>
        <v>1148</v>
      </c>
      <c r="E69" s="158">
        <f t="shared" si="132"/>
        <v>2296</v>
      </c>
      <c r="F69" s="120">
        <f t="shared" si="132"/>
        <v>1774</v>
      </c>
      <c r="G69" s="122">
        <f t="shared" si="132"/>
        <v>1774</v>
      </c>
      <c r="H69" s="158">
        <f t="shared" si="132"/>
        <v>3548</v>
      </c>
      <c r="I69" s="123">
        <f t="shared" ref="I69" si="133">IF(E69=0,0,((H69/E69)-1)*100)</f>
        <v>54.52961672473868</v>
      </c>
      <c r="J69" s="7"/>
      <c r="L69" s="13" t="s">
        <v>24</v>
      </c>
      <c r="M69" s="39">
        <f t="shared" ref="M69:N71" si="134">+M17+M43</f>
        <v>142027</v>
      </c>
      <c r="N69" s="37">
        <f t="shared" si="134"/>
        <v>144187</v>
      </c>
      <c r="O69" s="169">
        <f>SUM(M69:N69)</f>
        <v>286214</v>
      </c>
      <c r="P69" s="38">
        <f>P17+P43</f>
        <v>0</v>
      </c>
      <c r="Q69" s="172">
        <f>+O69+P69</f>
        <v>286214</v>
      </c>
      <c r="R69" s="39">
        <f t="shared" ref="R69:S71" si="135">+R17+R43</f>
        <v>252426</v>
      </c>
      <c r="S69" s="37">
        <f t="shared" si="135"/>
        <v>259594</v>
      </c>
      <c r="T69" s="169">
        <f>SUM(R69:S69)</f>
        <v>512020</v>
      </c>
      <c r="U69" s="38">
        <f>U17+U43</f>
        <v>345</v>
      </c>
      <c r="V69" s="172">
        <f>+T69+U69</f>
        <v>512365</v>
      </c>
      <c r="W69" s="40">
        <f t="shared" ref="W69" si="136">IF(Q69=0,0,((V69/Q69)-1)*100)</f>
        <v>79.014653371253686</v>
      </c>
    </row>
    <row r="70" spans="1:23" x14ac:dyDescent="0.2">
      <c r="A70" s="3" t="str">
        <f t="shared" ref="A70" si="137">IF(ISERROR(F70/G70)," ",IF(F70/G70&gt;0.5,IF(F70/G70&lt;1.5," ","NOT OK"),"NOT OK"))</f>
        <v xml:space="preserve"> </v>
      </c>
      <c r="B70" s="106" t="s">
        <v>25</v>
      </c>
      <c r="C70" s="120">
        <f t="shared" si="132"/>
        <v>1156</v>
      </c>
      <c r="D70" s="122">
        <f t="shared" si="132"/>
        <v>1157</v>
      </c>
      <c r="E70" s="158">
        <f t="shared" si="132"/>
        <v>2313</v>
      </c>
      <c r="F70" s="120">
        <f t="shared" si="132"/>
        <v>1678</v>
      </c>
      <c r="G70" s="122">
        <f t="shared" si="132"/>
        <v>1677</v>
      </c>
      <c r="H70" s="158">
        <f t="shared" si="132"/>
        <v>3355</v>
      </c>
      <c r="I70" s="123">
        <f t="shared" ref="I70" si="138">IF(E70=0,0,((H70/E70)-1)*100)</f>
        <v>45.049718979680065</v>
      </c>
      <c r="J70" s="3"/>
      <c r="L70" s="13" t="s">
        <v>25</v>
      </c>
      <c r="M70" s="39">
        <f t="shared" si="134"/>
        <v>161289</v>
      </c>
      <c r="N70" s="37">
        <f t="shared" si="134"/>
        <v>162610</v>
      </c>
      <c r="O70" s="169">
        <f>SUM(M70:N70)</f>
        <v>323899</v>
      </c>
      <c r="P70" s="140">
        <f>P18+P44</f>
        <v>1</v>
      </c>
      <c r="Q70" s="169">
        <f>+O70+P70</f>
        <v>323900</v>
      </c>
      <c r="R70" s="39">
        <f t="shared" si="135"/>
        <v>236038</v>
      </c>
      <c r="S70" s="37">
        <f t="shared" si="135"/>
        <v>238967</v>
      </c>
      <c r="T70" s="169">
        <f>SUM(R70:S70)</f>
        <v>475005</v>
      </c>
      <c r="U70" s="140">
        <f>U18+U44</f>
        <v>0</v>
      </c>
      <c r="V70" s="169">
        <f>+T70+U70</f>
        <v>475005</v>
      </c>
      <c r="W70" s="40">
        <f>IF(Q70=0,0,((V70/Q70)-1)*100)</f>
        <v>46.651744365544914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26</v>
      </c>
      <c r="C71" s="120">
        <f t="shared" si="132"/>
        <v>1091</v>
      </c>
      <c r="D71" s="122">
        <f t="shared" si="132"/>
        <v>1091</v>
      </c>
      <c r="E71" s="158">
        <f t="shared" si="132"/>
        <v>2182</v>
      </c>
      <c r="F71" s="120">
        <f t="shared" si="132"/>
        <v>1578</v>
      </c>
      <c r="G71" s="122">
        <f t="shared" si="132"/>
        <v>1580</v>
      </c>
      <c r="H71" s="158">
        <f t="shared" si="132"/>
        <v>3158</v>
      </c>
      <c r="I71" s="123">
        <f>IF(E71=0,0,((H71/E71)-1)*100)</f>
        <v>44.72960586617782</v>
      </c>
      <c r="J71" s="3"/>
      <c r="L71" s="13" t="s">
        <v>26</v>
      </c>
      <c r="M71" s="39">
        <f t="shared" si="134"/>
        <v>161184</v>
      </c>
      <c r="N71" s="37">
        <f t="shared" si="134"/>
        <v>161234</v>
      </c>
      <c r="O71" s="169">
        <f>SUM(M71:N71)</f>
        <v>322418</v>
      </c>
      <c r="P71" s="140">
        <f>P19+P45</f>
        <v>200</v>
      </c>
      <c r="Q71" s="169">
        <f>+O71+P71</f>
        <v>322618</v>
      </c>
      <c r="R71" s="39">
        <f t="shared" si="135"/>
        <v>232863</v>
      </c>
      <c r="S71" s="37">
        <f t="shared" si="135"/>
        <v>235127</v>
      </c>
      <c r="T71" s="169">
        <f>SUM(R71:S71)</f>
        <v>467990</v>
      </c>
      <c r="U71" s="140">
        <f>U19+U45</f>
        <v>300</v>
      </c>
      <c r="V71" s="169">
        <f>+T71+U71</f>
        <v>468290</v>
      </c>
      <c r="W71" s="40">
        <f>IF(Q71=0,0,((V71/Q71)-1)*100)</f>
        <v>45.153091272030707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27</v>
      </c>
      <c r="C72" s="127">
        <f>+C69+C70+C71</f>
        <v>3395</v>
      </c>
      <c r="D72" s="135">
        <f t="shared" ref="D72" si="139">+D69+D70+D71</f>
        <v>3396</v>
      </c>
      <c r="E72" s="160">
        <f t="shared" ref="E72" si="140">+E69+E70+E71</f>
        <v>6791</v>
      </c>
      <c r="F72" s="127">
        <f t="shared" ref="F72" si="141">+F69+F70+F71</f>
        <v>5030</v>
      </c>
      <c r="G72" s="135">
        <f t="shared" ref="G72" si="142">+G69+G70+G71</f>
        <v>5031</v>
      </c>
      <c r="H72" s="160">
        <f t="shared" ref="H72" si="143">+H69+H70+H71</f>
        <v>10061</v>
      </c>
      <c r="I72" s="130">
        <f>IF(E72=0,0,((H72/E72)-1)*100)</f>
        <v>48.151965837137389</v>
      </c>
      <c r="J72" s="9"/>
      <c r="K72" s="10"/>
      <c r="L72" s="47" t="s">
        <v>27</v>
      </c>
      <c r="M72" s="49">
        <f>+M69+M70+M71</f>
        <v>464500</v>
      </c>
      <c r="N72" s="468">
        <f t="shared" ref="N72" si="144">+N69+N70+N71</f>
        <v>468031</v>
      </c>
      <c r="O72" s="472">
        <f t="shared" ref="O72" si="145">+O69+O70+O71</f>
        <v>932531</v>
      </c>
      <c r="P72" s="481">
        <f t="shared" ref="P72" si="146">+P69+P70+P71</f>
        <v>201</v>
      </c>
      <c r="Q72" s="171">
        <f t="shared" ref="Q72" si="147">+Q69+Q70+Q71</f>
        <v>932732</v>
      </c>
      <c r="R72" s="49">
        <f t="shared" ref="R72" si="148">+R69+R70+R71</f>
        <v>721327</v>
      </c>
      <c r="S72" s="468">
        <f t="shared" ref="S72" si="149">+S69+S70+S71</f>
        <v>733688</v>
      </c>
      <c r="T72" s="472">
        <f t="shared" ref="T72" si="150">+T69+T70+T71</f>
        <v>1455015</v>
      </c>
      <c r="U72" s="481">
        <f t="shared" ref="U72" si="151">+U69+U70+U71</f>
        <v>645</v>
      </c>
      <c r="V72" s="171">
        <f t="shared" ref="V72" si="152">+V69+V70+V71</f>
        <v>1455660</v>
      </c>
      <c r="W72" s="50">
        <f>IF(Q72=0,0,((V72/Q72)-1)*100)</f>
        <v>56.064121312445579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28</v>
      </c>
      <c r="C73" s="120">
        <f t="shared" ref="C73:H75" si="153">+C21+C47</f>
        <v>1240</v>
      </c>
      <c r="D73" s="122">
        <f t="shared" si="153"/>
        <v>1238</v>
      </c>
      <c r="E73" s="161">
        <f t="shared" si="153"/>
        <v>2478</v>
      </c>
      <c r="F73" s="120">
        <f t="shared" si="153"/>
        <v>1600</v>
      </c>
      <c r="G73" s="122">
        <f t="shared" si="153"/>
        <v>1600</v>
      </c>
      <c r="H73" s="161">
        <f t="shared" si="153"/>
        <v>3200</v>
      </c>
      <c r="I73" s="123">
        <f>IF(E73=0,0,((H73/E73)-1)*100)</f>
        <v>29.136400322840995</v>
      </c>
      <c r="J73" s="3"/>
      <c r="L73" s="13" t="s">
        <v>28</v>
      </c>
      <c r="M73" s="39">
        <f t="shared" ref="M73:N75" si="154">+M21+M47</f>
        <v>185089</v>
      </c>
      <c r="N73" s="37">
        <f t="shared" si="154"/>
        <v>188776</v>
      </c>
      <c r="O73" s="169">
        <f>SUM(M73:N73)</f>
        <v>373865</v>
      </c>
      <c r="P73" s="140">
        <f>P21+P47</f>
        <v>1</v>
      </c>
      <c r="Q73" s="169">
        <f>+O73+P73</f>
        <v>373866</v>
      </c>
      <c r="R73" s="39">
        <f t="shared" ref="R73:S75" si="155">+R21+R47</f>
        <v>250200</v>
      </c>
      <c r="S73" s="37">
        <f t="shared" si="155"/>
        <v>254592</v>
      </c>
      <c r="T73" s="169">
        <f>SUM(R73:S73)</f>
        <v>504792</v>
      </c>
      <c r="U73" s="140">
        <f>U21+U47</f>
        <v>1</v>
      </c>
      <c r="V73" s="169">
        <f>+T73+U73</f>
        <v>504793</v>
      </c>
      <c r="W73" s="40">
        <f t="shared" ref="W73" si="156">IF(Q73=0,0,((V73/Q73)-1)*100)</f>
        <v>35.019766440382384</v>
      </c>
    </row>
    <row r="74" spans="1:23" ht="12.75" customHeight="1" x14ac:dyDescent="0.2">
      <c r="A74" s="3" t="str">
        <f t="shared" ref="A74" si="157">IF(ISERROR(F74/G74)," ",IF(F74/G74&gt;0.5,IF(F74/G74&lt;1.5," ","NOT OK"),"NOT OK"))</f>
        <v xml:space="preserve"> </v>
      </c>
      <c r="B74" s="106" t="s">
        <v>29</v>
      </c>
      <c r="C74" s="120">
        <f t="shared" si="153"/>
        <v>1293</v>
      </c>
      <c r="D74" s="122">
        <f t="shared" si="153"/>
        <v>1293</v>
      </c>
      <c r="E74" s="152">
        <f t="shared" si="153"/>
        <v>2586</v>
      </c>
      <c r="F74" s="120">
        <f t="shared" si="153"/>
        <v>1718</v>
      </c>
      <c r="G74" s="122">
        <f t="shared" si="153"/>
        <v>1718</v>
      </c>
      <c r="H74" s="152">
        <f t="shared" si="153"/>
        <v>3436</v>
      </c>
      <c r="I74" s="123">
        <f t="shared" ref="I74" si="158">IF(E74=0,0,((H74/E74)-1)*100)</f>
        <v>32.869296210363494</v>
      </c>
      <c r="J74" s="3"/>
      <c r="L74" s="13" t="s">
        <v>29</v>
      </c>
      <c r="M74" s="39">
        <f t="shared" si="154"/>
        <v>185737</v>
      </c>
      <c r="N74" s="37">
        <f t="shared" si="154"/>
        <v>201429</v>
      </c>
      <c r="O74" s="169">
        <f t="shared" ref="O74" si="159">SUM(M74:N74)</f>
        <v>387166</v>
      </c>
      <c r="P74" s="140">
        <f>P22+P48</f>
        <v>1</v>
      </c>
      <c r="Q74" s="169">
        <f t="shared" ref="Q74" si="160">+O74+P74</f>
        <v>387167</v>
      </c>
      <c r="R74" s="39">
        <f t="shared" si="155"/>
        <v>250097</v>
      </c>
      <c r="S74" s="37">
        <f t="shared" si="155"/>
        <v>270958</v>
      </c>
      <c r="T74" s="169">
        <f t="shared" ref="T74" si="161">SUM(R74:S74)</f>
        <v>521055</v>
      </c>
      <c r="U74" s="140">
        <f>U22+U48</f>
        <v>171</v>
      </c>
      <c r="V74" s="169">
        <f t="shared" ref="V74" si="162">+T74+U74</f>
        <v>521226</v>
      </c>
      <c r="W74" s="40">
        <f t="shared" ref="W74" si="163">IF(Q74=0,0,((V74/Q74)-1)*100)</f>
        <v>34.625626667562059</v>
      </c>
    </row>
    <row r="75" spans="1:23" ht="13.5" thickBot="1" x14ac:dyDescent="0.25">
      <c r="A75" s="3" t="str">
        <f t="shared" ref="A75" si="164">IF(ISERROR(F75/G75)," ",IF(F75/G75&gt;0.5,IF(F75/G75&lt;1.5," ","NOT OK"),"NOT OK"))</f>
        <v xml:space="preserve"> </v>
      </c>
      <c r="B75" s="106" t="s">
        <v>30</v>
      </c>
      <c r="C75" s="120">
        <f t="shared" si="153"/>
        <v>1247</v>
      </c>
      <c r="D75" s="136">
        <f t="shared" si="153"/>
        <v>1248</v>
      </c>
      <c r="E75" s="156">
        <f t="shared" si="153"/>
        <v>2495</v>
      </c>
      <c r="F75" s="120">
        <f t="shared" si="153"/>
        <v>1550</v>
      </c>
      <c r="G75" s="136">
        <f t="shared" si="153"/>
        <v>1550</v>
      </c>
      <c r="H75" s="156">
        <f t="shared" si="153"/>
        <v>3100</v>
      </c>
      <c r="I75" s="137">
        <f>IF(E75=0,0,((H75/E75)-1)*100)</f>
        <v>24.248496993987967</v>
      </c>
      <c r="J75" s="3"/>
      <c r="L75" s="13" t="s">
        <v>30</v>
      </c>
      <c r="M75" s="39">
        <f t="shared" si="154"/>
        <v>178393</v>
      </c>
      <c r="N75" s="37">
        <f t="shared" si="154"/>
        <v>182705</v>
      </c>
      <c r="O75" s="169">
        <f>SUM(M75:N75)</f>
        <v>361098</v>
      </c>
      <c r="P75" s="38">
        <f>P23+P49</f>
        <v>0</v>
      </c>
      <c r="Q75" s="172">
        <f>+O75+P75</f>
        <v>361098</v>
      </c>
      <c r="R75" s="39">
        <f t="shared" si="155"/>
        <v>221761</v>
      </c>
      <c r="S75" s="37">
        <f t="shared" si="155"/>
        <v>228457</v>
      </c>
      <c r="T75" s="169">
        <f>SUM(R75:S75)</f>
        <v>450218</v>
      </c>
      <c r="U75" s="38">
        <f>U23+U49</f>
        <v>151</v>
      </c>
      <c r="V75" s="172">
        <f>+T75+U75</f>
        <v>450369</v>
      </c>
      <c r="W75" s="40">
        <f>IF(Q75=0,0,((V75/Q75)-1)*100)</f>
        <v>24.722097602312942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519" t="s">
        <v>31</v>
      </c>
      <c r="C76" s="127">
        <f>+C24+C50</f>
        <v>3780</v>
      </c>
      <c r="D76" s="128">
        <f t="shared" ref="D76:H76" si="165">+D24+D50</f>
        <v>3779</v>
      </c>
      <c r="E76" s="153">
        <f t="shared" si="165"/>
        <v>7559</v>
      </c>
      <c r="F76" s="127">
        <f t="shared" si="165"/>
        <v>4868</v>
      </c>
      <c r="G76" s="128">
        <f t="shared" si="165"/>
        <v>4868</v>
      </c>
      <c r="H76" s="153">
        <f t="shared" si="165"/>
        <v>9736</v>
      </c>
      <c r="I76" s="130">
        <f>IF(E76=0,0,((H76/E76)-1)*100)</f>
        <v>28.80010583410504</v>
      </c>
      <c r="J76" s="9"/>
      <c r="K76" s="10"/>
      <c r="L76" s="47" t="s">
        <v>31</v>
      </c>
      <c r="M76" s="49">
        <f>+M73+M74+M75</f>
        <v>549219</v>
      </c>
      <c r="N76" s="468">
        <f t="shared" ref="N76:V76" si="166">+N73+N74+N75</f>
        <v>572910</v>
      </c>
      <c r="O76" s="472">
        <f t="shared" si="166"/>
        <v>1122129</v>
      </c>
      <c r="P76" s="481">
        <f t="shared" si="166"/>
        <v>2</v>
      </c>
      <c r="Q76" s="171">
        <f t="shared" si="166"/>
        <v>1122131</v>
      </c>
      <c r="R76" s="49">
        <f t="shared" si="166"/>
        <v>722058</v>
      </c>
      <c r="S76" s="468">
        <f t="shared" si="166"/>
        <v>754007</v>
      </c>
      <c r="T76" s="472">
        <f t="shared" si="166"/>
        <v>1476065</v>
      </c>
      <c r="U76" s="481">
        <f t="shared" si="166"/>
        <v>323</v>
      </c>
      <c r="V76" s="171">
        <f t="shared" si="166"/>
        <v>1476388</v>
      </c>
      <c r="W76" s="50">
        <f>IF(Q76=0,0,((V76/Q76)-1)*100)</f>
        <v>31.57002168196048</v>
      </c>
    </row>
    <row r="77" spans="1:23" ht="15.75" customHeight="1" thickTop="1" thickBot="1" x14ac:dyDescent="0.25">
      <c r="A77" s="9"/>
      <c r="B77" s="520" t="s">
        <v>32</v>
      </c>
      <c r="C77" s="127">
        <f>+C68+C72+C76</f>
        <v>10416</v>
      </c>
      <c r="D77" s="128">
        <f t="shared" ref="D77:H77" si="167">+D68+D72+D76</f>
        <v>10416</v>
      </c>
      <c r="E77" s="153">
        <f t="shared" si="167"/>
        <v>20832</v>
      </c>
      <c r="F77" s="127">
        <f t="shared" si="167"/>
        <v>15533</v>
      </c>
      <c r="G77" s="128">
        <f t="shared" si="167"/>
        <v>15532</v>
      </c>
      <c r="H77" s="153">
        <f t="shared" si="167"/>
        <v>31065</v>
      </c>
      <c r="I77" s="130">
        <f t="shared" ref="I77:I78" si="168">IF(E77=0,0,((H77/E77)-1)*100)</f>
        <v>49.121543778801843</v>
      </c>
      <c r="J77" s="9"/>
      <c r="K77" s="10"/>
      <c r="L77" s="528" t="s">
        <v>32</v>
      </c>
      <c r="M77" s="506">
        <f>+M68+M72+M76</f>
        <v>1399458</v>
      </c>
      <c r="N77" s="507">
        <f t="shared" ref="N77:V77" si="169">+N68+N72+N76</f>
        <v>1455103</v>
      </c>
      <c r="O77" s="508">
        <f t="shared" si="169"/>
        <v>2854561</v>
      </c>
      <c r="P77" s="509">
        <f t="shared" si="169"/>
        <v>675</v>
      </c>
      <c r="Q77" s="510">
        <f t="shared" si="169"/>
        <v>2855236</v>
      </c>
      <c r="R77" s="506">
        <f t="shared" si="169"/>
        <v>2297553</v>
      </c>
      <c r="S77" s="507">
        <f t="shared" si="169"/>
        <v>2396174</v>
      </c>
      <c r="T77" s="508">
        <f t="shared" si="169"/>
        <v>4693727</v>
      </c>
      <c r="U77" s="509">
        <f t="shared" si="169"/>
        <v>1085</v>
      </c>
      <c r="V77" s="510">
        <f t="shared" si="169"/>
        <v>4694812</v>
      </c>
      <c r="W77" s="50">
        <f t="shared" ref="W77:W78" si="170">IF(Q77=0,0,((V77/Q77)-1)*100)</f>
        <v>64.428159353552573</v>
      </c>
    </row>
    <row r="78" spans="1:23" ht="14.25" thickTop="1" thickBot="1" x14ac:dyDescent="0.25">
      <c r="A78" s="3" t="str">
        <f t="shared" ref="A78" si="171">IF(ISERROR(F78/G78)," ",IF(F78/G78&gt;0.5,IF(F78/G78&lt;1.5," ","NOT OK"),"NOT OK"))</f>
        <v xml:space="preserve"> </v>
      </c>
      <c r="B78" s="521" t="s">
        <v>33</v>
      </c>
      <c r="C78" s="127">
        <f>+C64+C68+C72+C76</f>
        <v>12820</v>
      </c>
      <c r="D78" s="128">
        <f t="shared" ref="D78:H78" si="172">+D64+D68+D72+D76</f>
        <v>12820</v>
      </c>
      <c r="E78" s="524">
        <f t="shared" si="172"/>
        <v>25640</v>
      </c>
      <c r="F78" s="127">
        <f t="shared" si="172"/>
        <v>20459</v>
      </c>
      <c r="G78" s="128">
        <f t="shared" si="172"/>
        <v>20457</v>
      </c>
      <c r="H78" s="524">
        <f t="shared" si="172"/>
        <v>40916</v>
      </c>
      <c r="I78" s="130">
        <f t="shared" si="168"/>
        <v>59.57878315132605</v>
      </c>
      <c r="J78" s="3"/>
      <c r="L78" s="465" t="s">
        <v>33</v>
      </c>
      <c r="M78" s="43">
        <f>+M64+M68+M72+M76</f>
        <v>1726841</v>
      </c>
      <c r="N78" s="467">
        <f t="shared" ref="N78:V78" si="173">+N64+N68+N72+N76</f>
        <v>1769182</v>
      </c>
      <c r="O78" s="471">
        <f t="shared" si="173"/>
        <v>3496023</v>
      </c>
      <c r="P78" s="480">
        <f t="shared" si="173"/>
        <v>993</v>
      </c>
      <c r="Q78" s="300">
        <f t="shared" si="173"/>
        <v>3497016</v>
      </c>
      <c r="R78" s="43">
        <f t="shared" si="173"/>
        <v>3097129</v>
      </c>
      <c r="S78" s="467">
        <f t="shared" si="173"/>
        <v>3192775</v>
      </c>
      <c r="T78" s="471">
        <f t="shared" si="173"/>
        <v>6289904</v>
      </c>
      <c r="U78" s="480">
        <f t="shared" si="173"/>
        <v>1518</v>
      </c>
      <c r="V78" s="300">
        <f t="shared" si="173"/>
        <v>6291422</v>
      </c>
      <c r="W78" s="46">
        <f t="shared" si="170"/>
        <v>79.908298961171468</v>
      </c>
    </row>
    <row r="79" spans="1:23" ht="14.25" thickTop="1" thickBot="1" x14ac:dyDescent="0.25">
      <c r="B79" s="138" t="s">
        <v>34</v>
      </c>
      <c r="C79" s="102"/>
      <c r="D79" s="102"/>
      <c r="E79" s="102"/>
      <c r="F79" s="102"/>
      <c r="G79" s="102"/>
      <c r="H79" s="102"/>
      <c r="I79" s="102"/>
      <c r="J79" s="102"/>
      <c r="L79" s="53" t="s">
        <v>34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2:23" ht="13.5" thickBot="1" x14ac:dyDescent="0.25"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46</v>
      </c>
    </row>
    <row r="83" spans="12:23" ht="24.75" customHeight="1" thickTop="1" thickBot="1" x14ac:dyDescent="0.25">
      <c r="L83" s="57"/>
      <c r="M83" s="628" t="s">
        <v>4</v>
      </c>
      <c r="N83" s="629"/>
      <c r="O83" s="629"/>
      <c r="P83" s="629"/>
      <c r="Q83" s="630"/>
      <c r="R83" s="628" t="s">
        <v>5</v>
      </c>
      <c r="S83" s="629"/>
      <c r="T83" s="629"/>
      <c r="U83" s="629"/>
      <c r="V83" s="630"/>
      <c r="W83" s="310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1" t="s">
        <v>8</v>
      </c>
    </row>
    <row r="85" spans="12:23" ht="13.5" thickBot="1" x14ac:dyDescent="0.25">
      <c r="L85" s="64"/>
      <c r="M85" s="65" t="s">
        <v>47</v>
      </c>
      <c r="N85" s="66" t="s">
        <v>48</v>
      </c>
      <c r="O85" s="67" t="s">
        <v>49</v>
      </c>
      <c r="P85" s="68" t="s">
        <v>15</v>
      </c>
      <c r="Q85" s="67" t="s">
        <v>11</v>
      </c>
      <c r="R85" s="65" t="s">
        <v>47</v>
      </c>
      <c r="S85" s="66" t="s">
        <v>48</v>
      </c>
      <c r="T85" s="67" t="s">
        <v>49</v>
      </c>
      <c r="U85" s="68" t="s">
        <v>15</v>
      </c>
      <c r="V85" s="67" t="s">
        <v>11</v>
      </c>
      <c r="W85" s="309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ht="12.75" customHeight="1" x14ac:dyDescent="0.2">
      <c r="L87" s="59" t="s">
        <v>16</v>
      </c>
      <c r="M87" s="75">
        <v>0</v>
      </c>
      <c r="N87" s="76">
        <v>0</v>
      </c>
      <c r="O87" s="182">
        <f>M87+N87</f>
        <v>0</v>
      </c>
      <c r="P87" s="77">
        <v>0</v>
      </c>
      <c r="Q87" s="182">
        <f>O87+P87</f>
        <v>0</v>
      </c>
      <c r="R87" s="75">
        <v>0</v>
      </c>
      <c r="S87" s="76">
        <v>2</v>
      </c>
      <c r="T87" s="182">
        <f>R87+S87</f>
        <v>2</v>
      </c>
      <c r="U87" s="77">
        <v>0</v>
      </c>
      <c r="V87" s="182">
        <f>T87+U87</f>
        <v>2</v>
      </c>
      <c r="W87" s="78">
        <f>IF(Q87=0,0,((V87/Q87)-1)*100)</f>
        <v>0</v>
      </c>
    </row>
    <row r="88" spans="12:23" ht="12.75" customHeight="1" x14ac:dyDescent="0.2">
      <c r="L88" s="59" t="s">
        <v>17</v>
      </c>
      <c r="M88" s="75">
        <v>0</v>
      </c>
      <c r="N88" s="76">
        <v>0</v>
      </c>
      <c r="O88" s="182">
        <f>M88+N88</f>
        <v>0</v>
      </c>
      <c r="P88" s="77">
        <v>0</v>
      </c>
      <c r="Q88" s="182">
        <f>O88+P88</f>
        <v>0</v>
      </c>
      <c r="R88" s="75">
        <v>0</v>
      </c>
      <c r="S88" s="76">
        <v>0</v>
      </c>
      <c r="T88" s="182">
        <f t="shared" ref="T88:T89" si="174">R88+S88</f>
        <v>0</v>
      </c>
      <c r="U88" s="77">
        <v>0</v>
      </c>
      <c r="V88" s="182">
        <f>T88+U88</f>
        <v>0</v>
      </c>
      <c r="W88" s="78">
        <f>IF(Q88=0,0,((V88/Q88)-1)*100)</f>
        <v>0</v>
      </c>
    </row>
    <row r="89" spans="12:23" ht="12.75" customHeight="1" thickBot="1" x14ac:dyDescent="0.25">
      <c r="L89" s="64" t="s">
        <v>18</v>
      </c>
      <c r="M89" s="75">
        <v>0</v>
      </c>
      <c r="N89" s="76">
        <v>0</v>
      </c>
      <c r="O89" s="182">
        <f>M89+N89</f>
        <v>0</v>
      </c>
      <c r="P89" s="77">
        <v>0</v>
      </c>
      <c r="Q89" s="182">
        <f t="shared" ref="Q89" si="175">O89+P89</f>
        <v>0</v>
      </c>
      <c r="R89" s="75">
        <v>0</v>
      </c>
      <c r="S89" s="76">
        <v>1</v>
      </c>
      <c r="T89" s="182">
        <f t="shared" si="174"/>
        <v>1</v>
      </c>
      <c r="U89" s="77">
        <v>0</v>
      </c>
      <c r="V89" s="182">
        <f t="shared" ref="V89" si="176">T89+U89</f>
        <v>1</v>
      </c>
      <c r="W89" s="78">
        <f>IF(Q89=0,0,((V89/Q89)-1)*100)</f>
        <v>0</v>
      </c>
    </row>
    <row r="90" spans="12:23" ht="12.75" customHeight="1" thickTop="1" thickBot="1" x14ac:dyDescent="0.25">
      <c r="L90" s="79" t="s">
        <v>19</v>
      </c>
      <c r="M90" s="80">
        <f t="shared" ref="M90:Q90" si="177">+M87+M88+M89</f>
        <v>0</v>
      </c>
      <c r="N90" s="81">
        <f t="shared" si="177"/>
        <v>0</v>
      </c>
      <c r="O90" s="183">
        <f t="shared" si="177"/>
        <v>0</v>
      </c>
      <c r="P90" s="80">
        <f t="shared" si="177"/>
        <v>0</v>
      </c>
      <c r="Q90" s="183">
        <f t="shared" si="177"/>
        <v>0</v>
      </c>
      <c r="R90" s="80">
        <f t="shared" ref="R90:V90" si="178">+R87+R88+R89</f>
        <v>0</v>
      </c>
      <c r="S90" s="81">
        <f t="shared" si="178"/>
        <v>3</v>
      </c>
      <c r="T90" s="183">
        <f t="shared" si="178"/>
        <v>3</v>
      </c>
      <c r="U90" s="80">
        <f t="shared" si="178"/>
        <v>0</v>
      </c>
      <c r="V90" s="183">
        <f t="shared" si="178"/>
        <v>3</v>
      </c>
      <c r="W90" s="82">
        <f>IF(Q90=0,0,((V90/Q90)-1)*100)</f>
        <v>0</v>
      </c>
    </row>
    <row r="91" spans="12:23" ht="12.75" customHeight="1" thickTop="1" x14ac:dyDescent="0.2">
      <c r="L91" s="59" t="s">
        <v>20</v>
      </c>
      <c r="M91" s="75">
        <v>0</v>
      </c>
      <c r="N91" s="76">
        <v>0</v>
      </c>
      <c r="O91" s="324">
        <f>M91+N91</f>
        <v>0</v>
      </c>
      <c r="P91" s="77">
        <v>0</v>
      </c>
      <c r="Q91" s="182">
        <f>O91+P91</f>
        <v>0</v>
      </c>
      <c r="R91" s="75">
        <v>1</v>
      </c>
      <c r="S91" s="76">
        <v>0</v>
      </c>
      <c r="T91" s="324">
        <f>R91+S91</f>
        <v>1</v>
      </c>
      <c r="U91" s="77">
        <v>0</v>
      </c>
      <c r="V91" s="182">
        <f>T91+U91</f>
        <v>1</v>
      </c>
      <c r="W91" s="78">
        <f t="shared" ref="W91" si="179">IF(Q91=0,0,((V91/Q91)-1)*100)</f>
        <v>0</v>
      </c>
    </row>
    <row r="92" spans="12:23" ht="12.75" customHeight="1" x14ac:dyDescent="0.2">
      <c r="L92" s="59" t="s">
        <v>21</v>
      </c>
      <c r="M92" s="75">
        <v>0</v>
      </c>
      <c r="N92" s="76">
        <v>0</v>
      </c>
      <c r="O92" s="182">
        <f>M92+N92</f>
        <v>0</v>
      </c>
      <c r="P92" s="77">
        <v>0</v>
      </c>
      <c r="Q92" s="182">
        <f>O92+P92</f>
        <v>0</v>
      </c>
      <c r="R92" s="75">
        <v>1</v>
      </c>
      <c r="S92" s="76">
        <v>0</v>
      </c>
      <c r="T92" s="182">
        <f>R92+S92</f>
        <v>1</v>
      </c>
      <c r="U92" s="77">
        <v>0</v>
      </c>
      <c r="V92" s="182">
        <f>T92+U92</f>
        <v>1</v>
      </c>
      <c r="W92" s="78">
        <f>IF(Q92=0,0,((V92/Q92)-1)*100)</f>
        <v>0</v>
      </c>
    </row>
    <row r="93" spans="12:23" ht="12.75" customHeight="1" thickBot="1" x14ac:dyDescent="0.25">
      <c r="L93" s="59" t="s">
        <v>22</v>
      </c>
      <c r="M93" s="75">
        <v>0</v>
      </c>
      <c r="N93" s="76">
        <v>0</v>
      </c>
      <c r="O93" s="208">
        <f t="shared" ref="O93" si="180">M93+N93</f>
        <v>0</v>
      </c>
      <c r="P93" s="77">
        <v>0</v>
      </c>
      <c r="Q93" s="182">
        <f>O93+P93</f>
        <v>0</v>
      </c>
      <c r="R93" s="75">
        <v>1</v>
      </c>
      <c r="S93" s="76">
        <v>0</v>
      </c>
      <c r="T93" s="208">
        <f t="shared" ref="T93" si="181">R93+S93</f>
        <v>1</v>
      </c>
      <c r="U93" s="77">
        <v>0</v>
      </c>
      <c r="V93" s="182">
        <f>T93+U93</f>
        <v>1</v>
      </c>
      <c r="W93" s="78">
        <f>IF(Q93=0,0,((V93/Q93)-1)*100)</f>
        <v>0</v>
      </c>
    </row>
    <row r="94" spans="12:23" ht="12.75" customHeight="1" thickTop="1" thickBot="1" x14ac:dyDescent="0.25">
      <c r="L94" s="79" t="s">
        <v>23</v>
      </c>
      <c r="M94" s="80">
        <f>+M91+M92+M93</f>
        <v>0</v>
      </c>
      <c r="N94" s="81">
        <f t="shared" ref="N94:V94" si="182">+N91+N92+N93</f>
        <v>0</v>
      </c>
      <c r="O94" s="183">
        <f t="shared" si="182"/>
        <v>0</v>
      </c>
      <c r="P94" s="80">
        <f t="shared" si="182"/>
        <v>0</v>
      </c>
      <c r="Q94" s="183">
        <f t="shared" si="182"/>
        <v>0</v>
      </c>
      <c r="R94" s="80">
        <f t="shared" si="182"/>
        <v>3</v>
      </c>
      <c r="S94" s="81">
        <f t="shared" si="182"/>
        <v>0</v>
      </c>
      <c r="T94" s="183">
        <f t="shared" si="182"/>
        <v>3</v>
      </c>
      <c r="U94" s="80">
        <f t="shared" si="182"/>
        <v>0</v>
      </c>
      <c r="V94" s="183">
        <f t="shared" si="182"/>
        <v>3</v>
      </c>
      <c r="W94" s="82">
        <f>IF(Q94=0,0,((V94/Q94)-1)*100)</f>
        <v>0</v>
      </c>
    </row>
    <row r="95" spans="12:23" ht="12.75" customHeight="1" thickTop="1" x14ac:dyDescent="0.2">
      <c r="L95" s="59" t="s">
        <v>24</v>
      </c>
      <c r="M95" s="75">
        <v>0</v>
      </c>
      <c r="N95" s="76">
        <v>0</v>
      </c>
      <c r="O95" s="182">
        <f>+M95+N95</f>
        <v>0</v>
      </c>
      <c r="P95" s="77">
        <v>0</v>
      </c>
      <c r="Q95" s="182">
        <f>O95+P95</f>
        <v>0</v>
      </c>
      <c r="R95" s="75">
        <v>1</v>
      </c>
      <c r="S95" s="76">
        <v>5</v>
      </c>
      <c r="T95" s="182">
        <f>+R95+S95</f>
        <v>6</v>
      </c>
      <c r="U95" s="77">
        <v>0</v>
      </c>
      <c r="V95" s="182">
        <f>T95+U95</f>
        <v>6</v>
      </c>
      <c r="W95" s="78">
        <f t="shared" ref="W95" si="183">IF(Q95=0,0,((V95/Q95)-1)*100)</f>
        <v>0</v>
      </c>
    </row>
    <row r="96" spans="12:23" ht="12.75" customHeight="1" x14ac:dyDescent="0.2">
      <c r="L96" s="59" t="s">
        <v>25</v>
      </c>
      <c r="M96" s="75">
        <v>0</v>
      </c>
      <c r="N96" s="76">
        <v>0</v>
      </c>
      <c r="O96" s="182">
        <f>+M96+N96</f>
        <v>0</v>
      </c>
      <c r="P96" s="77">
        <v>0</v>
      </c>
      <c r="Q96" s="182">
        <f>O96+P96</f>
        <v>0</v>
      </c>
      <c r="R96" s="75">
        <v>2</v>
      </c>
      <c r="S96" s="76">
        <v>15</v>
      </c>
      <c r="T96" s="182">
        <f>+R96+S96</f>
        <v>17</v>
      </c>
      <c r="U96" s="77">
        <v>0</v>
      </c>
      <c r="V96" s="182">
        <f>T96+U96</f>
        <v>17</v>
      </c>
      <c r="W96" s="78">
        <f t="shared" ref="W96" si="184">IF(Q96=0,0,((V96/Q96)-1)*100)</f>
        <v>0</v>
      </c>
    </row>
    <row r="97" spans="1:23" ht="12.75" customHeight="1" thickBot="1" x14ac:dyDescent="0.25">
      <c r="L97" s="59" t="s">
        <v>26</v>
      </c>
      <c r="M97" s="75">
        <v>0</v>
      </c>
      <c r="N97" s="76">
        <v>3</v>
      </c>
      <c r="O97" s="184">
        <f>+M97+N97</f>
        <v>3</v>
      </c>
      <c r="P97" s="83">
        <v>0</v>
      </c>
      <c r="Q97" s="184">
        <f>O97+P97</f>
        <v>3</v>
      </c>
      <c r="R97" s="75">
        <v>1</v>
      </c>
      <c r="S97" s="76">
        <v>2</v>
      </c>
      <c r="T97" s="184">
        <f>+R97+S97</f>
        <v>3</v>
      </c>
      <c r="U97" s="83">
        <v>0</v>
      </c>
      <c r="V97" s="184">
        <f>T97+U97</f>
        <v>3</v>
      </c>
      <c r="W97" s="78">
        <f>IF(Q97=0,0,((V97/Q97)-1)*100)</f>
        <v>0</v>
      </c>
    </row>
    <row r="98" spans="1:23" ht="12.75" customHeight="1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0</v>
      </c>
      <c r="N98" s="85">
        <f t="shared" ref="N98:V98" si="185">+N95+N96+N97</f>
        <v>3</v>
      </c>
      <c r="O98" s="185">
        <f t="shared" si="185"/>
        <v>3</v>
      </c>
      <c r="P98" s="86">
        <f t="shared" si="185"/>
        <v>0</v>
      </c>
      <c r="Q98" s="185">
        <f t="shared" si="185"/>
        <v>3</v>
      </c>
      <c r="R98" s="85">
        <f t="shared" si="185"/>
        <v>4</v>
      </c>
      <c r="S98" s="85">
        <f t="shared" si="185"/>
        <v>22</v>
      </c>
      <c r="T98" s="185">
        <f t="shared" si="185"/>
        <v>26</v>
      </c>
      <c r="U98" s="86">
        <f t="shared" si="185"/>
        <v>0</v>
      </c>
      <c r="V98" s="185">
        <f t="shared" si="185"/>
        <v>26</v>
      </c>
      <c r="W98" s="87">
        <f>IF(Q98=0,0,((V98/Q98)-1)*100)</f>
        <v>766.66666666666663</v>
      </c>
    </row>
    <row r="99" spans="1:23" ht="12.75" customHeight="1" thickTop="1" x14ac:dyDescent="0.2">
      <c r="L99" s="59" t="s">
        <v>28</v>
      </c>
      <c r="M99" s="75">
        <v>0</v>
      </c>
      <c r="N99" s="76">
        <v>2</v>
      </c>
      <c r="O99" s="184">
        <f>SUM(M99:N99)</f>
        <v>2</v>
      </c>
      <c r="P99" s="88">
        <v>0</v>
      </c>
      <c r="Q99" s="184">
        <f>O99+P99</f>
        <v>2</v>
      </c>
      <c r="R99" s="75">
        <v>1</v>
      </c>
      <c r="S99" s="76">
        <v>2</v>
      </c>
      <c r="T99" s="184">
        <f>SUM(R99:S99)</f>
        <v>3</v>
      </c>
      <c r="U99" s="88">
        <v>0</v>
      </c>
      <c r="V99" s="184">
        <f>T99+U99</f>
        <v>3</v>
      </c>
      <c r="W99" s="78">
        <f>IF(Q99=0,0,((V99/Q99)-1)*100)</f>
        <v>50</v>
      </c>
    </row>
    <row r="100" spans="1:23" ht="12.75" customHeight="1" x14ac:dyDescent="0.2">
      <c r="L100" s="59" t="s">
        <v>29</v>
      </c>
      <c r="M100" s="75">
        <v>0</v>
      </c>
      <c r="N100" s="76">
        <v>5</v>
      </c>
      <c r="O100" s="184">
        <f>SUM(M100:N100)</f>
        <v>5</v>
      </c>
      <c r="P100" s="77">
        <v>0</v>
      </c>
      <c r="Q100" s="184">
        <f>O100+P100</f>
        <v>5</v>
      </c>
      <c r="R100" s="75">
        <v>1</v>
      </c>
      <c r="S100" s="76">
        <v>2</v>
      </c>
      <c r="T100" s="184">
        <f>SUM(R100:S100)</f>
        <v>3</v>
      </c>
      <c r="U100" s="77">
        <v>0</v>
      </c>
      <c r="V100" s="184">
        <f>T100+U100</f>
        <v>3</v>
      </c>
      <c r="W100" s="78">
        <f t="shared" ref="W100" si="186">IF(Q100=0,0,((V100/Q100)-1)*100)</f>
        <v>-40</v>
      </c>
    </row>
    <row r="101" spans="1:23" ht="12.75" customHeight="1" thickBot="1" x14ac:dyDescent="0.25">
      <c r="L101" s="59" t="s">
        <v>30</v>
      </c>
      <c r="M101" s="75">
        <v>0</v>
      </c>
      <c r="N101" s="76">
        <v>3</v>
      </c>
      <c r="O101" s="184">
        <f t="shared" ref="O101" si="187">SUM(M101:N101)</f>
        <v>3</v>
      </c>
      <c r="P101" s="77">
        <v>0</v>
      </c>
      <c r="Q101" s="184">
        <f>O101+P101</f>
        <v>3</v>
      </c>
      <c r="R101" s="75">
        <v>1</v>
      </c>
      <c r="S101" s="76">
        <v>2</v>
      </c>
      <c r="T101" s="184">
        <f t="shared" ref="T101" si="188">SUM(R101:S101)</f>
        <v>3</v>
      </c>
      <c r="U101" s="77"/>
      <c r="V101" s="184">
        <f>T101+U101</f>
        <v>3</v>
      </c>
      <c r="W101" s="78">
        <f>IF(Q101=0,0,((V101/Q101)-1)*100)</f>
        <v>0</v>
      </c>
    </row>
    <row r="102" spans="1:23" ht="12.75" customHeight="1" thickTop="1" thickBot="1" x14ac:dyDescent="0.25">
      <c r="A102" s="3" t="str">
        <f>IF(ISERROR(F102/G102)," ",IF(F102/G102&gt;0.5,IF(F102/G102&lt;1.5," ","NOT OK"),"NOT OK"))</f>
        <v xml:space="preserve"> </v>
      </c>
      <c r="L102" s="497" t="s">
        <v>31</v>
      </c>
      <c r="M102" s="545">
        <f>+M99+M100+M101</f>
        <v>0</v>
      </c>
      <c r="N102" s="542">
        <f t="shared" ref="N102:V102" si="189">+N99+N100+N101</f>
        <v>10</v>
      </c>
      <c r="O102" s="207">
        <f t="shared" si="189"/>
        <v>10</v>
      </c>
      <c r="P102" s="529">
        <f t="shared" si="189"/>
        <v>0</v>
      </c>
      <c r="Q102" s="207">
        <f t="shared" si="189"/>
        <v>10</v>
      </c>
      <c r="R102" s="545">
        <f t="shared" si="189"/>
        <v>3</v>
      </c>
      <c r="S102" s="542">
        <f t="shared" si="189"/>
        <v>6</v>
      </c>
      <c r="T102" s="207">
        <f t="shared" si="189"/>
        <v>9</v>
      </c>
      <c r="U102" s="529">
        <f t="shared" si="189"/>
        <v>0</v>
      </c>
      <c r="V102" s="207">
        <f t="shared" si="189"/>
        <v>9</v>
      </c>
      <c r="W102" s="530">
        <f>IF(Q102=0,0,((V102/Q102)-1)*100)</f>
        <v>-9.9999999999999982</v>
      </c>
    </row>
    <row r="103" spans="1:23" ht="12.75" customHeight="1" thickTop="1" thickBot="1" x14ac:dyDescent="0.25">
      <c r="L103" s="518" t="s">
        <v>32</v>
      </c>
      <c r="M103" s="546">
        <f>+M94+M98+M102</f>
        <v>0</v>
      </c>
      <c r="N103" s="543">
        <f t="shared" ref="N103:V103" si="190">+N94+N98+N102</f>
        <v>13</v>
      </c>
      <c r="O103" s="532">
        <f t="shared" si="190"/>
        <v>13</v>
      </c>
      <c r="P103" s="531">
        <f t="shared" si="190"/>
        <v>0</v>
      </c>
      <c r="Q103" s="532">
        <f t="shared" si="190"/>
        <v>13</v>
      </c>
      <c r="R103" s="546">
        <f t="shared" si="190"/>
        <v>10</v>
      </c>
      <c r="S103" s="543">
        <f t="shared" si="190"/>
        <v>28</v>
      </c>
      <c r="T103" s="532">
        <f t="shared" si="190"/>
        <v>38</v>
      </c>
      <c r="U103" s="531">
        <f t="shared" si="190"/>
        <v>0</v>
      </c>
      <c r="V103" s="532">
        <f t="shared" si="190"/>
        <v>38</v>
      </c>
      <c r="W103" s="533">
        <f t="shared" ref="W103:W104" si="191">IF(Q103=0,0,((V103/Q103)-1)*100)</f>
        <v>192.30769230769229</v>
      </c>
    </row>
    <row r="104" spans="1:23" ht="12.75" customHeight="1" thickTop="1" thickBot="1" x14ac:dyDescent="0.25">
      <c r="L104" s="496" t="s">
        <v>33</v>
      </c>
      <c r="M104" s="80">
        <f>+M90+M94+M98+M102</f>
        <v>0</v>
      </c>
      <c r="N104" s="544">
        <f t="shared" ref="N104:V104" si="192">+N90+N94+N98+N102</f>
        <v>13</v>
      </c>
      <c r="O104" s="535">
        <f t="shared" si="192"/>
        <v>13</v>
      </c>
      <c r="P104" s="534">
        <f t="shared" si="192"/>
        <v>0</v>
      </c>
      <c r="Q104" s="535">
        <f t="shared" si="192"/>
        <v>13</v>
      </c>
      <c r="R104" s="80">
        <f t="shared" si="192"/>
        <v>10</v>
      </c>
      <c r="S104" s="544">
        <f t="shared" si="192"/>
        <v>31</v>
      </c>
      <c r="T104" s="535">
        <f t="shared" si="192"/>
        <v>41</v>
      </c>
      <c r="U104" s="534">
        <f t="shared" si="192"/>
        <v>0</v>
      </c>
      <c r="V104" s="535">
        <f t="shared" si="192"/>
        <v>41</v>
      </c>
      <c r="W104" s="82">
        <f t="shared" si="191"/>
        <v>215.38461538461539</v>
      </c>
    </row>
    <row r="105" spans="1:23" ht="14.25" thickTop="1" thickBot="1" x14ac:dyDescent="0.25">
      <c r="L105" s="89" t="s">
        <v>34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:23" ht="13.5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46</v>
      </c>
    </row>
    <row r="109" spans="1:23" ht="24.75" customHeight="1" thickTop="1" thickBot="1" x14ac:dyDescent="0.25">
      <c r="L109" s="57"/>
      <c r="M109" s="628" t="s">
        <v>4</v>
      </c>
      <c r="N109" s="629"/>
      <c r="O109" s="629"/>
      <c r="P109" s="629"/>
      <c r="Q109" s="630"/>
      <c r="R109" s="628" t="s">
        <v>5</v>
      </c>
      <c r="S109" s="629"/>
      <c r="T109" s="629"/>
      <c r="U109" s="629"/>
      <c r="V109" s="630"/>
      <c r="W109" s="310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1" t="s">
        <v>8</v>
      </c>
    </row>
    <row r="111" spans="1:23" ht="13.5" thickBot="1" x14ac:dyDescent="0.25">
      <c r="L111" s="64"/>
      <c r="M111" s="65" t="s">
        <v>47</v>
      </c>
      <c r="N111" s="66" t="s">
        <v>48</v>
      </c>
      <c r="O111" s="67" t="s">
        <v>49</v>
      </c>
      <c r="P111" s="68" t="s">
        <v>15</v>
      </c>
      <c r="Q111" s="67" t="s">
        <v>11</v>
      </c>
      <c r="R111" s="65" t="s">
        <v>47</v>
      </c>
      <c r="S111" s="66" t="s">
        <v>48</v>
      </c>
      <c r="T111" s="67" t="s">
        <v>49</v>
      </c>
      <c r="U111" s="68" t="s">
        <v>15</v>
      </c>
      <c r="V111" s="67" t="s">
        <v>11</v>
      </c>
      <c r="W111" s="312"/>
    </row>
    <row r="112" spans="1:23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v>51</v>
      </c>
      <c r="N113" s="76">
        <v>41</v>
      </c>
      <c r="O113" s="182">
        <f>M113+N113</f>
        <v>92</v>
      </c>
      <c r="P113" s="77">
        <v>0</v>
      </c>
      <c r="Q113" s="182">
        <f>O113+P113</f>
        <v>92</v>
      </c>
      <c r="R113" s="75">
        <v>59</v>
      </c>
      <c r="S113" s="76">
        <v>177</v>
      </c>
      <c r="T113" s="182">
        <f>R113+S113</f>
        <v>236</v>
      </c>
      <c r="U113" s="77">
        <v>0</v>
      </c>
      <c r="V113" s="182">
        <f>T113+U113</f>
        <v>236</v>
      </c>
      <c r="W113" s="78">
        <f>IF(Q113=0,0,((V113/Q113)-1)*100)</f>
        <v>156.52173913043475</v>
      </c>
    </row>
    <row r="114" spans="1:23" x14ac:dyDescent="0.2">
      <c r="L114" s="59" t="s">
        <v>17</v>
      </c>
      <c r="M114" s="75">
        <v>38</v>
      </c>
      <c r="N114" s="76">
        <v>86</v>
      </c>
      <c r="O114" s="182">
        <f>M114+N114</f>
        <v>124</v>
      </c>
      <c r="P114" s="77">
        <v>0</v>
      </c>
      <c r="Q114" s="182">
        <f>O114+P114</f>
        <v>124</v>
      </c>
      <c r="R114" s="75">
        <v>65</v>
      </c>
      <c r="S114" s="76">
        <v>244</v>
      </c>
      <c r="T114" s="182">
        <f t="shared" ref="T114:T115" si="193">R114+S114</f>
        <v>309</v>
      </c>
      <c r="U114" s="77">
        <v>0</v>
      </c>
      <c r="V114" s="182">
        <f>T114+U114</f>
        <v>309</v>
      </c>
      <c r="W114" s="78">
        <f>IF(Q114=0,0,((V114/Q114)-1)*100)</f>
        <v>149.19354838709674</v>
      </c>
    </row>
    <row r="115" spans="1:23" ht="13.5" thickBot="1" x14ac:dyDescent="0.25">
      <c r="L115" s="64" t="s">
        <v>18</v>
      </c>
      <c r="M115" s="75">
        <v>54</v>
      </c>
      <c r="N115" s="76">
        <v>220</v>
      </c>
      <c r="O115" s="182">
        <f>M115+N115</f>
        <v>274</v>
      </c>
      <c r="P115" s="77">
        <v>0</v>
      </c>
      <c r="Q115" s="182">
        <f t="shared" ref="Q115" si="194">O115+P115</f>
        <v>274</v>
      </c>
      <c r="R115" s="75">
        <v>70</v>
      </c>
      <c r="S115" s="76">
        <v>276</v>
      </c>
      <c r="T115" s="182">
        <f t="shared" si="193"/>
        <v>346</v>
      </c>
      <c r="U115" s="77">
        <v>0</v>
      </c>
      <c r="V115" s="182">
        <f t="shared" ref="V115" si="195">T115+U115</f>
        <v>346</v>
      </c>
      <c r="W115" s="78">
        <f>IF(Q115=0,0,((V115/Q115)-1)*100)</f>
        <v>26.277372262773714</v>
      </c>
    </row>
    <row r="116" spans="1:23" ht="14.25" thickTop="1" thickBot="1" x14ac:dyDescent="0.25">
      <c r="L116" s="79" t="s">
        <v>19</v>
      </c>
      <c r="M116" s="80">
        <f t="shared" ref="M116:Q116" si="196">+M113+M114+M115</f>
        <v>143</v>
      </c>
      <c r="N116" s="81">
        <f t="shared" si="196"/>
        <v>347</v>
      </c>
      <c r="O116" s="183">
        <f t="shared" si="196"/>
        <v>490</v>
      </c>
      <c r="P116" s="80">
        <f t="shared" si="196"/>
        <v>0</v>
      </c>
      <c r="Q116" s="183">
        <f t="shared" si="196"/>
        <v>490</v>
      </c>
      <c r="R116" s="80">
        <f t="shared" ref="R116:V116" si="197">+R113+R114+R115</f>
        <v>194</v>
      </c>
      <c r="S116" s="81">
        <f t="shared" si="197"/>
        <v>697</v>
      </c>
      <c r="T116" s="183">
        <f t="shared" si="197"/>
        <v>891</v>
      </c>
      <c r="U116" s="80">
        <f t="shared" si="197"/>
        <v>0</v>
      </c>
      <c r="V116" s="183">
        <f t="shared" si="197"/>
        <v>891</v>
      </c>
      <c r="W116" s="82">
        <f>IF(Q116=0,0,((V116/Q116)-1)*100)</f>
        <v>81.83673469387756</v>
      </c>
    </row>
    <row r="117" spans="1:23" ht="13.5" thickTop="1" x14ac:dyDescent="0.2">
      <c r="L117" s="59" t="s">
        <v>20</v>
      </c>
      <c r="M117" s="75">
        <v>55</v>
      </c>
      <c r="N117" s="76">
        <v>232</v>
      </c>
      <c r="O117" s="182">
        <f>M117+N117</f>
        <v>287</v>
      </c>
      <c r="P117" s="77">
        <v>0</v>
      </c>
      <c r="Q117" s="182">
        <f>O117+P117</f>
        <v>287</v>
      </c>
      <c r="R117" s="75">
        <v>57</v>
      </c>
      <c r="S117" s="76">
        <v>191</v>
      </c>
      <c r="T117" s="182">
        <f>R117+S117</f>
        <v>248</v>
      </c>
      <c r="U117" s="77">
        <v>0</v>
      </c>
      <c r="V117" s="182">
        <f>T117+U117</f>
        <v>248</v>
      </c>
      <c r="W117" s="78">
        <f t="shared" ref="W117" si="198">IF(Q117=0,0,((V117/Q117)-1)*100)</f>
        <v>-13.588850174216027</v>
      </c>
    </row>
    <row r="118" spans="1:23" x14ac:dyDescent="0.2">
      <c r="L118" s="59" t="s">
        <v>21</v>
      </c>
      <c r="M118" s="75">
        <v>44</v>
      </c>
      <c r="N118" s="76">
        <v>257</v>
      </c>
      <c r="O118" s="182">
        <f>M118+N118</f>
        <v>301</v>
      </c>
      <c r="P118" s="77">
        <v>0</v>
      </c>
      <c r="Q118" s="182">
        <f>O118+P118</f>
        <v>301</v>
      </c>
      <c r="R118" s="75">
        <v>49</v>
      </c>
      <c r="S118" s="76">
        <v>345</v>
      </c>
      <c r="T118" s="182">
        <f>R118+S118</f>
        <v>394</v>
      </c>
      <c r="U118" s="77">
        <v>0</v>
      </c>
      <c r="V118" s="182">
        <f>T118+U118</f>
        <v>394</v>
      </c>
      <c r="W118" s="78">
        <f>IF(Q118=0,0,((V118/Q118)-1)*100)</f>
        <v>30.8970099667774</v>
      </c>
    </row>
    <row r="119" spans="1:23" ht="13.5" thickBot="1" x14ac:dyDescent="0.25">
      <c r="L119" s="59" t="s">
        <v>22</v>
      </c>
      <c r="M119" s="75">
        <v>52</v>
      </c>
      <c r="N119" s="76">
        <v>246</v>
      </c>
      <c r="O119" s="182">
        <f>M119+N119</f>
        <v>298</v>
      </c>
      <c r="P119" s="77">
        <v>0</v>
      </c>
      <c r="Q119" s="182">
        <f>O119+P119</f>
        <v>298</v>
      </c>
      <c r="R119" s="75">
        <v>55</v>
      </c>
      <c r="S119" s="76">
        <v>345</v>
      </c>
      <c r="T119" s="182">
        <f>R119+S119</f>
        <v>400</v>
      </c>
      <c r="U119" s="77">
        <v>0</v>
      </c>
      <c r="V119" s="182">
        <f>T119+U119</f>
        <v>400</v>
      </c>
      <c r="W119" s="78">
        <f>IF(Q119=0,0,((V119/Q119)-1)*100)</f>
        <v>34.228187919463096</v>
      </c>
    </row>
    <row r="120" spans="1:23" ht="12.75" customHeight="1" thickTop="1" thickBot="1" x14ac:dyDescent="0.25">
      <c r="L120" s="79" t="s">
        <v>23</v>
      </c>
      <c r="M120" s="80">
        <f>+M117+M118+M119</f>
        <v>151</v>
      </c>
      <c r="N120" s="81">
        <f t="shared" ref="N120" si="199">+N117+N118+N119</f>
        <v>735</v>
      </c>
      <c r="O120" s="183">
        <f t="shared" ref="O120" si="200">+O117+O118+O119</f>
        <v>886</v>
      </c>
      <c r="P120" s="80">
        <f t="shared" ref="P120" si="201">+P117+P118+P119</f>
        <v>0</v>
      </c>
      <c r="Q120" s="183">
        <f t="shared" ref="Q120" si="202">+Q117+Q118+Q119</f>
        <v>886</v>
      </c>
      <c r="R120" s="80">
        <f t="shared" ref="R120" si="203">+R117+R118+R119</f>
        <v>161</v>
      </c>
      <c r="S120" s="81">
        <f t="shared" ref="S120" si="204">+S117+S118+S119</f>
        <v>881</v>
      </c>
      <c r="T120" s="183">
        <f t="shared" ref="T120" si="205">+T117+T118+T119</f>
        <v>1042</v>
      </c>
      <c r="U120" s="80">
        <f t="shared" ref="U120" si="206">+U117+U118+U119</f>
        <v>0</v>
      </c>
      <c r="V120" s="183">
        <f t="shared" ref="V120" si="207">+V117+V118+V119</f>
        <v>1042</v>
      </c>
      <c r="W120" s="82">
        <f>IF(Q120=0,0,((V120/Q120)-1)*100)</f>
        <v>17.607223476297975</v>
      </c>
    </row>
    <row r="121" spans="1:23" ht="13.5" thickTop="1" x14ac:dyDescent="0.2">
      <c r="L121" s="59" t="s">
        <v>24</v>
      </c>
      <c r="M121" s="75">
        <v>58</v>
      </c>
      <c r="N121" s="76">
        <v>156</v>
      </c>
      <c r="O121" s="182">
        <f>SUM(M121:N121)</f>
        <v>214</v>
      </c>
      <c r="P121" s="77">
        <v>0</v>
      </c>
      <c r="Q121" s="182">
        <f>O121+P121</f>
        <v>214</v>
      </c>
      <c r="R121" s="75">
        <v>36</v>
      </c>
      <c r="S121" s="76">
        <v>228</v>
      </c>
      <c r="T121" s="182">
        <f>SUM(R121:S121)</f>
        <v>264</v>
      </c>
      <c r="U121" s="77">
        <v>0</v>
      </c>
      <c r="V121" s="182">
        <f>T121+U121</f>
        <v>264</v>
      </c>
      <c r="W121" s="78">
        <f t="shared" ref="W121" si="208">IF(Q121=0,0,((V121/Q121)-1)*100)</f>
        <v>23.364485981308402</v>
      </c>
    </row>
    <row r="122" spans="1:23" x14ac:dyDescent="0.2">
      <c r="L122" s="59" t="s">
        <v>25</v>
      </c>
      <c r="M122" s="75">
        <v>51</v>
      </c>
      <c r="N122" s="76">
        <v>135</v>
      </c>
      <c r="O122" s="182">
        <f>SUM(M122:N122)</f>
        <v>186</v>
      </c>
      <c r="P122" s="77">
        <v>0</v>
      </c>
      <c r="Q122" s="182">
        <f>O122+P122</f>
        <v>186</v>
      </c>
      <c r="R122" s="75">
        <v>32</v>
      </c>
      <c r="S122" s="76">
        <v>214</v>
      </c>
      <c r="T122" s="182">
        <f>SUM(R122:S122)</f>
        <v>246</v>
      </c>
      <c r="U122" s="77">
        <v>0</v>
      </c>
      <c r="V122" s="182">
        <f>T122+U122</f>
        <v>246</v>
      </c>
      <c r="W122" s="78">
        <f t="shared" ref="W122" si="209">IF(Q122=0,0,((V122/Q122)-1)*100)</f>
        <v>32.258064516129025</v>
      </c>
    </row>
    <row r="123" spans="1:23" ht="13.5" thickBot="1" x14ac:dyDescent="0.25">
      <c r="L123" s="59" t="s">
        <v>26</v>
      </c>
      <c r="M123" s="75">
        <v>45</v>
      </c>
      <c r="N123" s="76">
        <v>158</v>
      </c>
      <c r="O123" s="184">
        <f>SUM(M123:N123)</f>
        <v>203</v>
      </c>
      <c r="P123" s="83">
        <v>1</v>
      </c>
      <c r="Q123" s="184">
        <f>O123+P123</f>
        <v>204</v>
      </c>
      <c r="R123" s="75">
        <v>29</v>
      </c>
      <c r="S123" s="76">
        <v>174</v>
      </c>
      <c r="T123" s="184">
        <f>SUM(R123:S123)</f>
        <v>203</v>
      </c>
      <c r="U123" s="83">
        <v>0</v>
      </c>
      <c r="V123" s="184">
        <f>T123+U123</f>
        <v>203</v>
      </c>
      <c r="W123" s="78">
        <f>IF(Q123=0,0,((V123/Q123)-1)*100)</f>
        <v>-0.49019607843137081</v>
      </c>
    </row>
    <row r="124" spans="1:23" ht="12.75" customHeight="1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154</v>
      </c>
      <c r="N124" s="85">
        <f t="shared" ref="N124" si="210">+N121+N122+N123</f>
        <v>449</v>
      </c>
      <c r="O124" s="185">
        <f t="shared" ref="O124" si="211">+O121+O122+O123</f>
        <v>603</v>
      </c>
      <c r="P124" s="86">
        <f t="shared" ref="P124" si="212">+P121+P122+P123</f>
        <v>1</v>
      </c>
      <c r="Q124" s="185">
        <f t="shared" ref="Q124" si="213">+Q121+Q122+Q123</f>
        <v>604</v>
      </c>
      <c r="R124" s="85">
        <f t="shared" ref="R124" si="214">+R121+R122+R123</f>
        <v>97</v>
      </c>
      <c r="S124" s="85">
        <f t="shared" ref="S124" si="215">+S121+S122+S123</f>
        <v>616</v>
      </c>
      <c r="T124" s="185">
        <f t="shared" ref="T124" si="216">+T121+T122+T123</f>
        <v>713</v>
      </c>
      <c r="U124" s="86">
        <f t="shared" ref="U124" si="217">+U121+U122+U123</f>
        <v>0</v>
      </c>
      <c r="V124" s="185">
        <f t="shared" ref="V124" si="218">+V121+V122+V123</f>
        <v>713</v>
      </c>
      <c r="W124" s="87">
        <f>IF(Q124=0,0,((V124/Q124)-1)*100)</f>
        <v>18.046357615894038</v>
      </c>
    </row>
    <row r="125" spans="1:23" ht="13.5" thickTop="1" x14ac:dyDescent="0.2">
      <c r="A125" s="323"/>
      <c r="K125" s="323"/>
      <c r="L125" s="59" t="s">
        <v>28</v>
      </c>
      <c r="M125" s="75">
        <v>49</v>
      </c>
      <c r="N125" s="76">
        <v>195</v>
      </c>
      <c r="O125" s="184">
        <f>SUM(M125:N125)</f>
        <v>244</v>
      </c>
      <c r="P125" s="88">
        <v>0</v>
      </c>
      <c r="Q125" s="184">
        <f>O125+P125</f>
        <v>244</v>
      </c>
      <c r="R125" s="75">
        <v>26</v>
      </c>
      <c r="S125" s="76">
        <v>171</v>
      </c>
      <c r="T125" s="184">
        <f>SUM(R125:S125)</f>
        <v>197</v>
      </c>
      <c r="U125" s="88">
        <v>0</v>
      </c>
      <c r="V125" s="184">
        <f>T125+U125</f>
        <v>197</v>
      </c>
      <c r="W125" s="78">
        <f>IF(Q125=0,0,((V125/Q125)-1)*100)</f>
        <v>-19.262295081967217</v>
      </c>
    </row>
    <row r="126" spans="1:23" x14ac:dyDescent="0.2">
      <c r="A126" s="323"/>
      <c r="K126" s="323"/>
      <c r="L126" s="59" t="s">
        <v>29</v>
      </c>
      <c r="M126" s="75">
        <v>58</v>
      </c>
      <c r="N126" s="76">
        <v>191</v>
      </c>
      <c r="O126" s="184">
        <f>SUM(M126:N126)</f>
        <v>249</v>
      </c>
      <c r="P126" s="77">
        <v>0</v>
      </c>
      <c r="Q126" s="184">
        <f>O126+P126</f>
        <v>249</v>
      </c>
      <c r="R126" s="75">
        <v>38</v>
      </c>
      <c r="S126" s="76">
        <v>171</v>
      </c>
      <c r="T126" s="184">
        <f>SUM(R126:S126)</f>
        <v>209</v>
      </c>
      <c r="U126" s="77">
        <v>0</v>
      </c>
      <c r="V126" s="184">
        <f>T126+U126</f>
        <v>209</v>
      </c>
      <c r="W126" s="78">
        <f t="shared" ref="W126" si="219">IF(Q126=0,0,((V126/Q126)-1)*100)</f>
        <v>-16.064257028112451</v>
      </c>
    </row>
    <row r="127" spans="1:23" ht="13.5" thickBot="1" x14ac:dyDescent="0.25">
      <c r="A127" s="323"/>
      <c r="K127" s="323"/>
      <c r="L127" s="59" t="s">
        <v>30</v>
      </c>
      <c r="M127" s="75">
        <v>51</v>
      </c>
      <c r="N127" s="76">
        <v>177</v>
      </c>
      <c r="O127" s="184">
        <f t="shared" ref="O127" si="220">SUM(M127:N127)</f>
        <v>228</v>
      </c>
      <c r="P127" s="77">
        <v>0</v>
      </c>
      <c r="Q127" s="184">
        <f>O127+P127</f>
        <v>228</v>
      </c>
      <c r="R127" s="75">
        <v>37</v>
      </c>
      <c r="S127" s="76">
        <v>168</v>
      </c>
      <c r="T127" s="184">
        <f t="shared" ref="T127" si="221">SUM(R127:S127)</f>
        <v>205</v>
      </c>
      <c r="U127" s="77">
        <v>1</v>
      </c>
      <c r="V127" s="184">
        <f>T127+U127</f>
        <v>206</v>
      </c>
      <c r="W127" s="78">
        <f>IF(Q127=0,0,((V127/Q127)-1)*100)</f>
        <v>-9.649122807017541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31</v>
      </c>
      <c r="M128" s="85">
        <f>+M125+M126+M127</f>
        <v>158</v>
      </c>
      <c r="N128" s="85">
        <f t="shared" ref="N128:V128" si="222">+N125+N126+N127</f>
        <v>563</v>
      </c>
      <c r="O128" s="185">
        <f t="shared" si="222"/>
        <v>721</v>
      </c>
      <c r="P128" s="86">
        <f t="shared" si="222"/>
        <v>0</v>
      </c>
      <c r="Q128" s="185">
        <f t="shared" si="222"/>
        <v>721</v>
      </c>
      <c r="R128" s="85">
        <f t="shared" si="222"/>
        <v>101</v>
      </c>
      <c r="S128" s="85">
        <f t="shared" si="222"/>
        <v>510</v>
      </c>
      <c r="T128" s="185">
        <f t="shared" si="222"/>
        <v>611</v>
      </c>
      <c r="U128" s="86">
        <f t="shared" si="222"/>
        <v>1</v>
      </c>
      <c r="V128" s="185">
        <f t="shared" si="222"/>
        <v>612</v>
      </c>
      <c r="W128" s="87">
        <f>IF(Q128=0,0,((V128/Q128)-1)*100)</f>
        <v>-15.117891816920947</v>
      </c>
    </row>
    <row r="129" spans="12:23" ht="14.25" thickTop="1" thickBot="1" x14ac:dyDescent="0.25">
      <c r="L129" s="518" t="s">
        <v>32</v>
      </c>
      <c r="M129" s="546">
        <f>+M120+M124+M128</f>
        <v>463</v>
      </c>
      <c r="N129" s="543">
        <f t="shared" ref="N129:V129" si="223">+N120+N124+N128</f>
        <v>1747</v>
      </c>
      <c r="O129" s="532">
        <f t="shared" si="223"/>
        <v>2210</v>
      </c>
      <c r="P129" s="531">
        <f t="shared" si="223"/>
        <v>1</v>
      </c>
      <c r="Q129" s="532">
        <f t="shared" si="223"/>
        <v>2211</v>
      </c>
      <c r="R129" s="546">
        <f t="shared" si="223"/>
        <v>359</v>
      </c>
      <c r="S129" s="543">
        <f t="shared" si="223"/>
        <v>2007</v>
      </c>
      <c r="T129" s="532">
        <f t="shared" si="223"/>
        <v>2366</v>
      </c>
      <c r="U129" s="531">
        <f t="shared" si="223"/>
        <v>1</v>
      </c>
      <c r="V129" s="532">
        <f t="shared" si="223"/>
        <v>2367</v>
      </c>
      <c r="W129" s="533">
        <f t="shared" ref="W129:W130" si="224">IF(Q129=0,0,((V129/Q129)-1)*100)</f>
        <v>7.0556309362279412</v>
      </c>
    </row>
    <row r="130" spans="12:23" ht="14.25" thickTop="1" thickBot="1" x14ac:dyDescent="0.25">
      <c r="L130" s="79" t="s">
        <v>33</v>
      </c>
      <c r="M130" s="80">
        <f>+M116+M120+M124+M128</f>
        <v>606</v>
      </c>
      <c r="N130" s="81">
        <f t="shared" ref="N130:V130" si="225">+N116+N120+N124+N128</f>
        <v>2094</v>
      </c>
      <c r="O130" s="175">
        <f t="shared" si="225"/>
        <v>2700</v>
      </c>
      <c r="P130" s="80">
        <f t="shared" si="225"/>
        <v>1</v>
      </c>
      <c r="Q130" s="175">
        <f t="shared" si="225"/>
        <v>2701</v>
      </c>
      <c r="R130" s="80">
        <f t="shared" si="225"/>
        <v>553</v>
      </c>
      <c r="S130" s="81">
        <f t="shared" si="225"/>
        <v>2704</v>
      </c>
      <c r="T130" s="175">
        <f t="shared" si="225"/>
        <v>3257</v>
      </c>
      <c r="U130" s="80">
        <f t="shared" si="225"/>
        <v>1</v>
      </c>
      <c r="V130" s="175">
        <f t="shared" si="225"/>
        <v>3258</v>
      </c>
      <c r="W130" s="82">
        <f t="shared" si="224"/>
        <v>20.621991854868572</v>
      </c>
    </row>
    <row r="131" spans="12:23" ht="14.25" thickTop="1" thickBot="1" x14ac:dyDescent="0.25">
      <c r="L131" s="89" t="s">
        <v>34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3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46</v>
      </c>
    </row>
    <row r="135" spans="12:23" ht="24.75" customHeight="1" thickTop="1" thickBot="1" x14ac:dyDescent="0.25">
      <c r="L135" s="57"/>
      <c r="M135" s="628" t="s">
        <v>4</v>
      </c>
      <c r="N135" s="629"/>
      <c r="O135" s="629"/>
      <c r="P135" s="629"/>
      <c r="Q135" s="630"/>
      <c r="R135" s="628" t="s">
        <v>5</v>
      </c>
      <c r="S135" s="629"/>
      <c r="T135" s="629"/>
      <c r="U135" s="629"/>
      <c r="V135" s="630"/>
      <c r="W135" s="310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1" t="s">
        <v>8</v>
      </c>
    </row>
    <row r="137" spans="12:23" ht="13.5" thickBot="1" x14ac:dyDescent="0.25">
      <c r="L137" s="64"/>
      <c r="M137" s="65" t="s">
        <v>47</v>
      </c>
      <c r="N137" s="66" t="s">
        <v>48</v>
      </c>
      <c r="O137" s="67" t="s">
        <v>49</v>
      </c>
      <c r="P137" s="68" t="s">
        <v>15</v>
      </c>
      <c r="Q137" s="99" t="s">
        <v>11</v>
      </c>
      <c r="R137" s="65" t="s">
        <v>47</v>
      </c>
      <c r="S137" s="66" t="s">
        <v>48</v>
      </c>
      <c r="T137" s="67" t="s">
        <v>49</v>
      </c>
      <c r="U137" s="68" t="s">
        <v>15</v>
      </c>
      <c r="V137" s="99" t="s">
        <v>11</v>
      </c>
      <c r="W137" s="312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16</v>
      </c>
      <c r="M139" s="75">
        <f t="shared" ref="M139:N141" si="226">+M87+M113</f>
        <v>51</v>
      </c>
      <c r="N139" s="76">
        <f t="shared" si="226"/>
        <v>41</v>
      </c>
      <c r="O139" s="182">
        <f>M139+N139</f>
        <v>92</v>
      </c>
      <c r="P139" s="77">
        <f>+P87+P113</f>
        <v>0</v>
      </c>
      <c r="Q139" s="188">
        <f>O139+P139</f>
        <v>92</v>
      </c>
      <c r="R139" s="75">
        <f t="shared" ref="R139:S141" si="227">+R87+R113</f>
        <v>59</v>
      </c>
      <c r="S139" s="76">
        <f t="shared" si="227"/>
        <v>179</v>
      </c>
      <c r="T139" s="182">
        <f>R139+S139</f>
        <v>238</v>
      </c>
      <c r="U139" s="77">
        <f>+U87+U113</f>
        <v>0</v>
      </c>
      <c r="V139" s="188">
        <f>T139+U139</f>
        <v>238</v>
      </c>
      <c r="W139" s="78">
        <f>IF(Q139=0,0,((V139/Q139)-1)*100)</f>
        <v>158.69565217391303</v>
      </c>
    </row>
    <row r="140" spans="12:23" x14ac:dyDescent="0.2">
      <c r="L140" s="59" t="s">
        <v>17</v>
      </c>
      <c r="M140" s="75">
        <f t="shared" si="226"/>
        <v>38</v>
      </c>
      <c r="N140" s="76">
        <f t="shared" si="226"/>
        <v>86</v>
      </c>
      <c r="O140" s="182">
        <f>M140+N140</f>
        <v>124</v>
      </c>
      <c r="P140" s="77">
        <f>+P88+P114</f>
        <v>0</v>
      </c>
      <c r="Q140" s="188">
        <f>O140+P140</f>
        <v>124</v>
      </c>
      <c r="R140" s="75">
        <f t="shared" si="227"/>
        <v>65</v>
      </c>
      <c r="S140" s="76">
        <f t="shared" si="227"/>
        <v>244</v>
      </c>
      <c r="T140" s="182">
        <f>R140+S140</f>
        <v>309</v>
      </c>
      <c r="U140" s="77">
        <f>+U88+U114</f>
        <v>0</v>
      </c>
      <c r="V140" s="188">
        <f>T140+U140</f>
        <v>309</v>
      </c>
      <c r="W140" s="78">
        <f>IF(Q140=0,0,((V140/Q140)-1)*100)</f>
        <v>149.19354838709674</v>
      </c>
    </row>
    <row r="141" spans="12:23" ht="13.5" thickBot="1" x14ac:dyDescent="0.25">
      <c r="L141" s="64" t="s">
        <v>18</v>
      </c>
      <c r="M141" s="75">
        <f t="shared" si="226"/>
        <v>54</v>
      </c>
      <c r="N141" s="76">
        <f t="shared" si="226"/>
        <v>220</v>
      </c>
      <c r="O141" s="182">
        <f>M141+N141</f>
        <v>274</v>
      </c>
      <c r="P141" s="77">
        <f>+P89+P115</f>
        <v>0</v>
      </c>
      <c r="Q141" s="188">
        <f>O141+P141</f>
        <v>274</v>
      </c>
      <c r="R141" s="75">
        <f t="shared" si="227"/>
        <v>70</v>
      </c>
      <c r="S141" s="76">
        <f t="shared" si="227"/>
        <v>277</v>
      </c>
      <c r="T141" s="182">
        <f>R141+S141</f>
        <v>347</v>
      </c>
      <c r="U141" s="77">
        <f>+U89+U115</f>
        <v>0</v>
      </c>
      <c r="V141" s="188">
        <f>T141+U141</f>
        <v>347</v>
      </c>
      <c r="W141" s="78">
        <f>IF(Q141=0,0,((V141/Q141)-1)*100)</f>
        <v>26.642335766423365</v>
      </c>
    </row>
    <row r="142" spans="12:23" ht="14.25" thickTop="1" thickBot="1" x14ac:dyDescent="0.25">
      <c r="L142" s="79" t="s">
        <v>19</v>
      </c>
      <c r="M142" s="80">
        <f t="shared" ref="M142:Q142" si="228">+M139+M140+M141</f>
        <v>143</v>
      </c>
      <c r="N142" s="81">
        <f t="shared" si="228"/>
        <v>347</v>
      </c>
      <c r="O142" s="183">
        <f t="shared" si="228"/>
        <v>490</v>
      </c>
      <c r="P142" s="80">
        <f t="shared" si="228"/>
        <v>0</v>
      </c>
      <c r="Q142" s="183">
        <f t="shared" si="228"/>
        <v>490</v>
      </c>
      <c r="R142" s="80">
        <f t="shared" ref="R142:V142" si="229">+R139+R140+R141</f>
        <v>194</v>
      </c>
      <c r="S142" s="81">
        <f t="shared" si="229"/>
        <v>700</v>
      </c>
      <c r="T142" s="183">
        <f t="shared" si="229"/>
        <v>894</v>
      </c>
      <c r="U142" s="80">
        <f t="shared" si="229"/>
        <v>0</v>
      </c>
      <c r="V142" s="183">
        <f t="shared" si="229"/>
        <v>894</v>
      </c>
      <c r="W142" s="82">
        <f t="shared" ref="W142" si="230">IF(Q142=0,0,((V142/Q142)-1)*100)</f>
        <v>82.448979591836718</v>
      </c>
    </row>
    <row r="143" spans="12:23" ht="13.5" thickTop="1" x14ac:dyDescent="0.2">
      <c r="L143" s="59" t="s">
        <v>20</v>
      </c>
      <c r="M143" s="75">
        <f t="shared" ref="M143:N145" si="231">+M91+M117</f>
        <v>55</v>
      </c>
      <c r="N143" s="76">
        <f t="shared" si="231"/>
        <v>232</v>
      </c>
      <c r="O143" s="182">
        <f>M143+N143</f>
        <v>287</v>
      </c>
      <c r="P143" s="77">
        <f>+P91+P117</f>
        <v>0</v>
      </c>
      <c r="Q143" s="188">
        <f>O143+P143</f>
        <v>287</v>
      </c>
      <c r="R143" s="75">
        <f t="shared" ref="R143:S145" si="232">+R91+R117</f>
        <v>58</v>
      </c>
      <c r="S143" s="76">
        <f t="shared" si="232"/>
        <v>191</v>
      </c>
      <c r="T143" s="182">
        <f>R143+S143</f>
        <v>249</v>
      </c>
      <c r="U143" s="77">
        <f>+U91+U117</f>
        <v>0</v>
      </c>
      <c r="V143" s="188">
        <f>T143+U143</f>
        <v>249</v>
      </c>
      <c r="W143" s="78">
        <f t="shared" ref="W143" si="233">IF(Q143=0,0,((V143/Q143)-1)*100)</f>
        <v>-13.240418118466902</v>
      </c>
    </row>
    <row r="144" spans="12:23" x14ac:dyDescent="0.2">
      <c r="L144" s="59" t="s">
        <v>21</v>
      </c>
      <c r="M144" s="75">
        <f t="shared" si="231"/>
        <v>44</v>
      </c>
      <c r="N144" s="76">
        <f t="shared" si="231"/>
        <v>257</v>
      </c>
      <c r="O144" s="182">
        <f>M144+N144</f>
        <v>301</v>
      </c>
      <c r="P144" s="77">
        <f>+P92+P118</f>
        <v>0</v>
      </c>
      <c r="Q144" s="188">
        <f>O144+P144</f>
        <v>301</v>
      </c>
      <c r="R144" s="75">
        <f t="shared" si="232"/>
        <v>50</v>
      </c>
      <c r="S144" s="76">
        <f t="shared" si="232"/>
        <v>345</v>
      </c>
      <c r="T144" s="182">
        <f>R144+S144</f>
        <v>395</v>
      </c>
      <c r="U144" s="77">
        <f>+U92+U118</f>
        <v>0</v>
      </c>
      <c r="V144" s="188">
        <f>T144+U144</f>
        <v>395</v>
      </c>
      <c r="W144" s="78">
        <f>IF(Q144=0,0,((V144/Q144)-1)*100)</f>
        <v>31.229235880398676</v>
      </c>
    </row>
    <row r="145" spans="1:23" ht="13.5" thickBot="1" x14ac:dyDescent="0.25">
      <c r="L145" s="59" t="s">
        <v>22</v>
      </c>
      <c r="M145" s="75">
        <f t="shared" si="231"/>
        <v>52</v>
      </c>
      <c r="N145" s="76">
        <f t="shared" si="231"/>
        <v>246</v>
      </c>
      <c r="O145" s="182">
        <f>M145+N145</f>
        <v>298</v>
      </c>
      <c r="P145" s="77">
        <f>+P93+P119</f>
        <v>0</v>
      </c>
      <c r="Q145" s="188">
        <f>O145+P145</f>
        <v>298</v>
      </c>
      <c r="R145" s="75">
        <f t="shared" si="232"/>
        <v>56</v>
      </c>
      <c r="S145" s="76">
        <f t="shared" si="232"/>
        <v>345</v>
      </c>
      <c r="T145" s="182">
        <f>R145+S145</f>
        <v>401</v>
      </c>
      <c r="U145" s="77">
        <f>+U93+U119</f>
        <v>0</v>
      </c>
      <c r="V145" s="188">
        <f>T145+U145</f>
        <v>401</v>
      </c>
      <c r="W145" s="78">
        <f>IF(Q145=0,0,((V145/Q145)-1)*100)</f>
        <v>34.563758389261736</v>
      </c>
    </row>
    <row r="146" spans="1:23" ht="12.75" customHeight="1" thickTop="1" thickBot="1" x14ac:dyDescent="0.25">
      <c r="L146" s="79" t="s">
        <v>23</v>
      </c>
      <c r="M146" s="80">
        <f>+M143+M144+M145</f>
        <v>151</v>
      </c>
      <c r="N146" s="81">
        <f t="shared" ref="N146" si="234">+N143+N144+N145</f>
        <v>735</v>
      </c>
      <c r="O146" s="183">
        <f t="shared" ref="O146" si="235">+O143+O144+O145</f>
        <v>886</v>
      </c>
      <c r="P146" s="80">
        <f t="shared" ref="P146" si="236">+P143+P144+P145</f>
        <v>0</v>
      </c>
      <c r="Q146" s="183">
        <f t="shared" ref="Q146" si="237">+Q143+Q144+Q145</f>
        <v>886</v>
      </c>
      <c r="R146" s="80">
        <f t="shared" ref="R146" si="238">+R143+R144+R145</f>
        <v>164</v>
      </c>
      <c r="S146" s="81">
        <f t="shared" ref="S146" si="239">+S143+S144+S145</f>
        <v>881</v>
      </c>
      <c r="T146" s="183">
        <f t="shared" ref="T146" si="240">+T143+T144+T145</f>
        <v>1045</v>
      </c>
      <c r="U146" s="80">
        <f t="shared" ref="U146" si="241">+U143+U144+U145</f>
        <v>0</v>
      </c>
      <c r="V146" s="183">
        <f t="shared" ref="V146" si="242">+V143+V144+V145</f>
        <v>1045</v>
      </c>
      <c r="W146" s="82">
        <f>IF(Q146=0,0,((V146/Q146)-1)*100)</f>
        <v>17.945823927765247</v>
      </c>
    </row>
    <row r="147" spans="1:23" ht="13.5" thickTop="1" x14ac:dyDescent="0.2">
      <c r="L147" s="59" t="s">
        <v>24</v>
      </c>
      <c r="M147" s="75">
        <f t="shared" ref="M147:N149" si="243">+M95+M121</f>
        <v>58</v>
      </c>
      <c r="N147" s="76">
        <f t="shared" si="243"/>
        <v>156</v>
      </c>
      <c r="O147" s="182">
        <f t="shared" ref="O147" si="244">M147+N147</f>
        <v>214</v>
      </c>
      <c r="P147" s="77">
        <f>+P95+P121</f>
        <v>0</v>
      </c>
      <c r="Q147" s="188">
        <f>O147+P147</f>
        <v>214</v>
      </c>
      <c r="R147" s="75">
        <f t="shared" ref="R147:S149" si="245">+R95+R121</f>
        <v>37</v>
      </c>
      <c r="S147" s="76">
        <f t="shared" si="245"/>
        <v>233</v>
      </c>
      <c r="T147" s="182">
        <f t="shared" ref="T147" si="246">R147+S147</f>
        <v>270</v>
      </c>
      <c r="U147" s="77">
        <f>+U95+U121</f>
        <v>0</v>
      </c>
      <c r="V147" s="188">
        <f>T147+U147</f>
        <v>270</v>
      </c>
      <c r="W147" s="78">
        <f t="shared" ref="W147" si="247">IF(Q147=0,0,((V147/Q147)-1)*100)</f>
        <v>26.168224299065422</v>
      </c>
    </row>
    <row r="148" spans="1:23" x14ac:dyDescent="0.2">
      <c r="L148" s="59" t="s">
        <v>25</v>
      </c>
      <c r="M148" s="75">
        <f t="shared" si="243"/>
        <v>51</v>
      </c>
      <c r="N148" s="76">
        <f t="shared" si="243"/>
        <v>135</v>
      </c>
      <c r="O148" s="182">
        <f>M148+N148</f>
        <v>186</v>
      </c>
      <c r="P148" s="77">
        <f>+P96+P122</f>
        <v>0</v>
      </c>
      <c r="Q148" s="188">
        <f>O148+P148</f>
        <v>186</v>
      </c>
      <c r="R148" s="75">
        <f t="shared" si="245"/>
        <v>34</v>
      </c>
      <c r="S148" s="76">
        <f t="shared" si="245"/>
        <v>229</v>
      </c>
      <c r="T148" s="182">
        <f>R148+S148</f>
        <v>263</v>
      </c>
      <c r="U148" s="77">
        <f>+U96+U122</f>
        <v>0</v>
      </c>
      <c r="V148" s="188">
        <f>T148+U148</f>
        <v>263</v>
      </c>
      <c r="W148" s="78">
        <f t="shared" ref="W148" si="248">IF(Q148=0,0,((V148/Q148)-1)*100)</f>
        <v>41.397849462365599</v>
      </c>
    </row>
    <row r="149" spans="1:23" ht="13.5" thickBot="1" x14ac:dyDescent="0.25">
      <c r="L149" s="59" t="s">
        <v>26</v>
      </c>
      <c r="M149" s="75">
        <f t="shared" si="243"/>
        <v>45</v>
      </c>
      <c r="N149" s="76">
        <f t="shared" si="243"/>
        <v>161</v>
      </c>
      <c r="O149" s="184">
        <f>M149+N149</f>
        <v>206</v>
      </c>
      <c r="P149" s="83">
        <f>+P97+P123</f>
        <v>1</v>
      </c>
      <c r="Q149" s="188">
        <f>O149+P149</f>
        <v>207</v>
      </c>
      <c r="R149" s="75">
        <f t="shared" si="245"/>
        <v>30</v>
      </c>
      <c r="S149" s="76">
        <f t="shared" si="245"/>
        <v>176</v>
      </c>
      <c r="T149" s="184">
        <f>R149+S149</f>
        <v>206</v>
      </c>
      <c r="U149" s="83">
        <f>+U97+U123</f>
        <v>0</v>
      </c>
      <c r="V149" s="188">
        <f>T149+U149</f>
        <v>206</v>
      </c>
      <c r="W149" s="78">
        <f>IF(Q149=0,0,((V149/Q149)-1)*100)</f>
        <v>-0.48309178743961567</v>
      </c>
    </row>
    <row r="150" spans="1:23" ht="12.75" customHeight="1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154</v>
      </c>
      <c r="N150" s="85">
        <f t="shared" ref="N150" si="249">+N147+N148+N149</f>
        <v>452</v>
      </c>
      <c r="O150" s="185">
        <f t="shared" ref="O150" si="250">+O147+O148+O149</f>
        <v>606</v>
      </c>
      <c r="P150" s="86">
        <f t="shared" ref="P150" si="251">+P147+P148+P149</f>
        <v>1</v>
      </c>
      <c r="Q150" s="185">
        <f t="shared" ref="Q150" si="252">+Q147+Q148+Q149</f>
        <v>607</v>
      </c>
      <c r="R150" s="85">
        <f t="shared" ref="R150" si="253">+R147+R148+R149</f>
        <v>101</v>
      </c>
      <c r="S150" s="85">
        <f t="shared" ref="S150" si="254">+S147+S148+S149</f>
        <v>638</v>
      </c>
      <c r="T150" s="185">
        <f t="shared" ref="T150" si="255">+T147+T148+T149</f>
        <v>739</v>
      </c>
      <c r="U150" s="86">
        <f t="shared" ref="U150" si="256">+U147+U148+U149</f>
        <v>0</v>
      </c>
      <c r="V150" s="185">
        <f t="shared" ref="V150" si="257">+V147+V148+V149</f>
        <v>739</v>
      </c>
      <c r="W150" s="87">
        <f>IF(Q150=0,0,((V150/Q150)-1)*100)</f>
        <v>21.746293245469527</v>
      </c>
    </row>
    <row r="151" spans="1:23" ht="13.5" thickTop="1" x14ac:dyDescent="0.2">
      <c r="L151" s="59" t="s">
        <v>28</v>
      </c>
      <c r="M151" s="75">
        <f t="shared" ref="M151:N153" si="258">+M99+M125</f>
        <v>49</v>
      </c>
      <c r="N151" s="76">
        <f t="shared" si="258"/>
        <v>197</v>
      </c>
      <c r="O151" s="184">
        <f>M151+N151</f>
        <v>246</v>
      </c>
      <c r="P151" s="88">
        <f>+P99+P125</f>
        <v>0</v>
      </c>
      <c r="Q151" s="188">
        <f>O151+P151</f>
        <v>246</v>
      </c>
      <c r="R151" s="75">
        <f t="shared" ref="R151:S153" si="259">+R99+R125</f>
        <v>27</v>
      </c>
      <c r="S151" s="76">
        <f t="shared" si="259"/>
        <v>173</v>
      </c>
      <c r="T151" s="184">
        <f>R151+S151</f>
        <v>200</v>
      </c>
      <c r="U151" s="88">
        <f>+U99+U125</f>
        <v>0</v>
      </c>
      <c r="V151" s="188">
        <f>T151+U151</f>
        <v>200</v>
      </c>
      <c r="W151" s="78">
        <f>IF(Q151=0,0,((V151/Q151)-1)*100)</f>
        <v>-18.699186991869922</v>
      </c>
    </row>
    <row r="152" spans="1:23" x14ac:dyDescent="0.2">
      <c r="L152" s="59" t="s">
        <v>29</v>
      </c>
      <c r="M152" s="75">
        <f t="shared" si="258"/>
        <v>58</v>
      </c>
      <c r="N152" s="76">
        <f t="shared" si="258"/>
        <v>196</v>
      </c>
      <c r="O152" s="184">
        <f t="shared" ref="O152" si="260">M152+N152</f>
        <v>254</v>
      </c>
      <c r="P152" s="77">
        <f>+P100+P126</f>
        <v>0</v>
      </c>
      <c r="Q152" s="188">
        <f>O152+P152</f>
        <v>254</v>
      </c>
      <c r="R152" s="75">
        <f t="shared" si="259"/>
        <v>39</v>
      </c>
      <c r="S152" s="76">
        <f t="shared" si="259"/>
        <v>173</v>
      </c>
      <c r="T152" s="184">
        <f t="shared" ref="T152" si="261">R152+S152</f>
        <v>212</v>
      </c>
      <c r="U152" s="77">
        <f>+U100+U126</f>
        <v>0</v>
      </c>
      <c r="V152" s="188">
        <f>T152+U152</f>
        <v>212</v>
      </c>
      <c r="W152" s="78">
        <f t="shared" ref="W152" si="262">IF(Q152=0,0,((V152/Q152)-1)*100)</f>
        <v>-16.535433070866144</v>
      </c>
    </row>
    <row r="153" spans="1:23" ht="13.5" thickBot="1" x14ac:dyDescent="0.25">
      <c r="A153" s="323"/>
      <c r="K153" s="323"/>
      <c r="L153" s="59" t="s">
        <v>30</v>
      </c>
      <c r="M153" s="75">
        <f t="shared" si="258"/>
        <v>51</v>
      </c>
      <c r="N153" s="76">
        <f t="shared" si="258"/>
        <v>180</v>
      </c>
      <c r="O153" s="184">
        <f>M153+N153</f>
        <v>231</v>
      </c>
      <c r="P153" s="77">
        <f>+P101+P127</f>
        <v>0</v>
      </c>
      <c r="Q153" s="188">
        <f>O153+P153</f>
        <v>231</v>
      </c>
      <c r="R153" s="75">
        <f t="shared" si="259"/>
        <v>38</v>
      </c>
      <c r="S153" s="76">
        <f t="shared" si="259"/>
        <v>170</v>
      </c>
      <c r="T153" s="184">
        <f>R153+S153</f>
        <v>208</v>
      </c>
      <c r="U153" s="77">
        <f>+U101+U127</f>
        <v>1</v>
      </c>
      <c r="V153" s="188">
        <f>T153+U153</f>
        <v>209</v>
      </c>
      <c r="W153" s="78">
        <f>IF(Q153=0,0,((V153/Q153)-1)*100)</f>
        <v>-9.5238095238095237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31</v>
      </c>
      <c r="M154" s="85">
        <f>+M151+M152+M153</f>
        <v>158</v>
      </c>
      <c r="N154" s="85">
        <f t="shared" ref="N154:V154" si="263">+N151+N152+N153</f>
        <v>573</v>
      </c>
      <c r="O154" s="185">
        <f t="shared" si="263"/>
        <v>731</v>
      </c>
      <c r="P154" s="86">
        <f t="shared" si="263"/>
        <v>0</v>
      </c>
      <c r="Q154" s="185">
        <f t="shared" si="263"/>
        <v>731</v>
      </c>
      <c r="R154" s="85">
        <f t="shared" si="263"/>
        <v>104</v>
      </c>
      <c r="S154" s="85">
        <f t="shared" si="263"/>
        <v>516</v>
      </c>
      <c r="T154" s="185">
        <f t="shared" si="263"/>
        <v>620</v>
      </c>
      <c r="U154" s="86">
        <f t="shared" si="263"/>
        <v>1</v>
      </c>
      <c r="V154" s="185">
        <f t="shared" si="263"/>
        <v>621</v>
      </c>
      <c r="W154" s="87">
        <f>IF(Q154=0,0,((V154/Q154)-1)*100)</f>
        <v>-15.047879616963067</v>
      </c>
    </row>
    <row r="155" spans="1:23" ht="14.25" thickTop="1" thickBot="1" x14ac:dyDescent="0.25">
      <c r="L155" s="518" t="s">
        <v>32</v>
      </c>
      <c r="M155" s="546">
        <f>+M146+M150+M154</f>
        <v>463</v>
      </c>
      <c r="N155" s="543">
        <f t="shared" ref="N155:V155" si="264">+N146+N150+N154</f>
        <v>1760</v>
      </c>
      <c r="O155" s="532">
        <f t="shared" si="264"/>
        <v>2223</v>
      </c>
      <c r="P155" s="531">
        <f t="shared" si="264"/>
        <v>1</v>
      </c>
      <c r="Q155" s="532">
        <f t="shared" si="264"/>
        <v>2224</v>
      </c>
      <c r="R155" s="546">
        <f t="shared" si="264"/>
        <v>369</v>
      </c>
      <c r="S155" s="543">
        <f t="shared" si="264"/>
        <v>2035</v>
      </c>
      <c r="T155" s="532">
        <f t="shared" si="264"/>
        <v>2404</v>
      </c>
      <c r="U155" s="531">
        <f t="shared" si="264"/>
        <v>1</v>
      </c>
      <c r="V155" s="532">
        <f t="shared" si="264"/>
        <v>2405</v>
      </c>
      <c r="W155" s="533">
        <f t="shared" ref="W155:W156" si="265">IF(Q155=0,0,((V155/Q155)-1)*100)</f>
        <v>8.1384892086330929</v>
      </c>
    </row>
    <row r="156" spans="1:23" ht="14.25" thickTop="1" thickBot="1" x14ac:dyDescent="0.25">
      <c r="L156" s="79" t="s">
        <v>33</v>
      </c>
      <c r="M156" s="80">
        <f>+M142+M146+M150+M154</f>
        <v>606</v>
      </c>
      <c r="N156" s="81">
        <f t="shared" ref="N156:V156" si="266">+N142+N146+N150+N154</f>
        <v>2107</v>
      </c>
      <c r="O156" s="175">
        <f t="shared" si="266"/>
        <v>2713</v>
      </c>
      <c r="P156" s="80">
        <f t="shared" si="266"/>
        <v>1</v>
      </c>
      <c r="Q156" s="175">
        <f t="shared" si="266"/>
        <v>2714</v>
      </c>
      <c r="R156" s="80">
        <f t="shared" si="266"/>
        <v>563</v>
      </c>
      <c r="S156" s="81">
        <f t="shared" si="266"/>
        <v>2735</v>
      </c>
      <c r="T156" s="175">
        <f t="shared" si="266"/>
        <v>3298</v>
      </c>
      <c r="U156" s="80">
        <f t="shared" si="266"/>
        <v>1</v>
      </c>
      <c r="V156" s="175">
        <f t="shared" si="266"/>
        <v>3299</v>
      </c>
      <c r="W156" s="82">
        <f t="shared" si="265"/>
        <v>21.554900515843766</v>
      </c>
    </row>
    <row r="157" spans="1:23" ht="14.25" thickTop="1" thickBot="1" x14ac:dyDescent="0.25">
      <c r="L157" s="89" t="s">
        <v>34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637" t="s">
        <v>54</v>
      </c>
      <c r="M158" s="638"/>
      <c r="N158" s="638"/>
      <c r="O158" s="638"/>
      <c r="P158" s="638"/>
      <c r="Q158" s="638"/>
      <c r="R158" s="638"/>
      <c r="S158" s="638"/>
      <c r="T158" s="638"/>
      <c r="U158" s="638"/>
      <c r="V158" s="638"/>
      <c r="W158" s="639"/>
    </row>
    <row r="159" spans="1:23" ht="24.75" customHeight="1" thickBot="1" x14ac:dyDescent="0.25">
      <c r="L159" s="640" t="s">
        <v>55</v>
      </c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2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46</v>
      </c>
    </row>
    <row r="161" spans="12:23" ht="14.25" thickTop="1" thickBot="1" x14ac:dyDescent="0.25">
      <c r="L161" s="214"/>
      <c r="M161" s="215" t="s">
        <v>4</v>
      </c>
      <c r="N161" s="216"/>
      <c r="O161" s="253"/>
      <c r="P161" s="215"/>
      <c r="Q161" s="215"/>
      <c r="R161" s="215" t="s">
        <v>5</v>
      </c>
      <c r="S161" s="216"/>
      <c r="T161" s="253"/>
      <c r="U161" s="215"/>
      <c r="V161" s="215"/>
      <c r="W161" s="307" t="s">
        <v>6</v>
      </c>
    </row>
    <row r="162" spans="12:23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8" t="s">
        <v>8</v>
      </c>
    </row>
    <row r="163" spans="12:23" ht="13.5" thickBot="1" x14ac:dyDescent="0.25">
      <c r="L163" s="223"/>
      <c r="M163" s="224" t="s">
        <v>47</v>
      </c>
      <c r="N163" s="225" t="s">
        <v>48</v>
      </c>
      <c r="O163" s="226" t="s">
        <v>49</v>
      </c>
      <c r="P163" s="227" t="s">
        <v>15</v>
      </c>
      <c r="Q163" s="226" t="s">
        <v>11</v>
      </c>
      <c r="R163" s="224" t="s">
        <v>47</v>
      </c>
      <c r="S163" s="225" t="s">
        <v>48</v>
      </c>
      <c r="T163" s="226" t="s">
        <v>49</v>
      </c>
      <c r="U163" s="227" t="s">
        <v>15</v>
      </c>
      <c r="V163" s="226" t="s">
        <v>11</v>
      </c>
      <c r="W163" s="309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16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" si="267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 t="shared" ref="V165" si="268">T165+U165</f>
        <v>0</v>
      </c>
      <c r="W165" s="339">
        <f>IF(Q165=0,0,((V165/Q165)-1)*100)</f>
        <v>0</v>
      </c>
    </row>
    <row r="166" spans="12:23" x14ac:dyDescent="0.2">
      <c r="L166" s="218" t="s">
        <v>17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 t="shared" ref="T166:T167" si="269">R166+S166</f>
        <v>0</v>
      </c>
      <c r="U166" s="237">
        <v>0</v>
      </c>
      <c r="V166" s="236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18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>O167+P167</f>
        <v>0</v>
      </c>
      <c r="R167" s="234">
        <v>0</v>
      </c>
      <c r="S167" s="235">
        <v>0</v>
      </c>
      <c r="T167" s="236">
        <f t="shared" si="269"/>
        <v>0</v>
      </c>
      <c r="U167" s="237">
        <v>0</v>
      </c>
      <c r="V167" s="236">
        <f>T167+U167</f>
        <v>0</v>
      </c>
      <c r="W167" s="339">
        <f>IF(Q167=0,0,((V167/Q167)-1)*100)</f>
        <v>0</v>
      </c>
    </row>
    <row r="168" spans="12:23" ht="14.25" thickTop="1" thickBot="1" x14ac:dyDescent="0.25">
      <c r="L168" s="239" t="s">
        <v>19</v>
      </c>
      <c r="M168" s="240">
        <f t="shared" ref="M168:Q168" si="270">+M165+M166+M167</f>
        <v>0</v>
      </c>
      <c r="N168" s="241">
        <f t="shared" si="270"/>
        <v>0</v>
      </c>
      <c r="O168" s="242">
        <f t="shared" si="270"/>
        <v>0</v>
      </c>
      <c r="P168" s="240">
        <f t="shared" si="270"/>
        <v>0</v>
      </c>
      <c r="Q168" s="242">
        <f t="shared" si="270"/>
        <v>0</v>
      </c>
      <c r="R168" s="240">
        <f t="shared" ref="R168:V168" si="271">+R165+R166+R167</f>
        <v>0</v>
      </c>
      <c r="S168" s="241">
        <f t="shared" si="271"/>
        <v>0</v>
      </c>
      <c r="T168" s="242">
        <f t="shared" si="271"/>
        <v>0</v>
      </c>
      <c r="U168" s="240">
        <f t="shared" si="271"/>
        <v>0</v>
      </c>
      <c r="V168" s="242">
        <f t="shared" si="271"/>
        <v>0</v>
      </c>
      <c r="W168" s="338">
        <f>IF(Q168=0,0,((V168/Q168)-1)*100)</f>
        <v>0</v>
      </c>
    </row>
    <row r="169" spans="12:23" ht="13.5" thickTop="1" x14ac:dyDescent="0.2">
      <c r="L169" s="218" t="s">
        <v>20</v>
      </c>
      <c r="M169" s="234">
        <v>0</v>
      </c>
      <c r="N169" s="235">
        <v>0</v>
      </c>
      <c r="O169" s="236">
        <f>SUM(M169:N169)</f>
        <v>0</v>
      </c>
      <c r="P169" s="237">
        <v>0</v>
      </c>
      <c r="Q169" s="236">
        <f>O169+P169</f>
        <v>0</v>
      </c>
      <c r="R169" s="234">
        <v>0</v>
      </c>
      <c r="S169" s="235">
        <v>0</v>
      </c>
      <c r="T169" s="236">
        <f>SUM(R169:S169)</f>
        <v>0</v>
      </c>
      <c r="U169" s="237">
        <v>0</v>
      </c>
      <c r="V169" s="236">
        <f>T169+U169</f>
        <v>0</v>
      </c>
      <c r="W169" s="339">
        <f t="shared" ref="W169" si="272">IF(Q169=0,0,((V169/Q169)-1)*100)</f>
        <v>0</v>
      </c>
    </row>
    <row r="170" spans="12:23" x14ac:dyDescent="0.2">
      <c r="L170" s="218" t="s">
        <v>21</v>
      </c>
      <c r="M170" s="234">
        <v>0</v>
      </c>
      <c r="N170" s="235">
        <v>0</v>
      </c>
      <c r="O170" s="236">
        <f>SUM(M170:N170)</f>
        <v>0</v>
      </c>
      <c r="P170" s="237">
        <v>0</v>
      </c>
      <c r="Q170" s="236">
        <f>O170+P170</f>
        <v>0</v>
      </c>
      <c r="R170" s="234">
        <v>0</v>
      </c>
      <c r="S170" s="235">
        <v>0</v>
      </c>
      <c r="T170" s="236">
        <f>SUM(R170:S170)</f>
        <v>0</v>
      </c>
      <c r="U170" s="237">
        <v>0</v>
      </c>
      <c r="V170" s="236">
        <f>T170+U170</f>
        <v>0</v>
      </c>
      <c r="W170" s="339">
        <f>IF(Q170=0,0,((V170/Q170)-1)*100)</f>
        <v>0</v>
      </c>
    </row>
    <row r="171" spans="12:23" ht="13.5" thickBot="1" x14ac:dyDescent="0.25">
      <c r="L171" s="218" t="s">
        <v>22</v>
      </c>
      <c r="M171" s="234">
        <v>0</v>
      </c>
      <c r="N171" s="235">
        <v>0</v>
      </c>
      <c r="O171" s="236">
        <f>SUM(M171:N171)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SUM(R171:S171)</f>
        <v>0</v>
      </c>
      <c r="U171" s="237">
        <v>0</v>
      </c>
      <c r="V171" s="236">
        <f>T171+U171</f>
        <v>0</v>
      </c>
      <c r="W171" s="339">
        <f>IF(Q171=0,0,((V171/Q171)-1)*100)</f>
        <v>0</v>
      </c>
    </row>
    <row r="172" spans="12:23" ht="14.25" thickTop="1" thickBot="1" x14ac:dyDescent="0.25">
      <c r="L172" s="239" t="s">
        <v>23</v>
      </c>
      <c r="M172" s="240">
        <f>+M169+M170+M171</f>
        <v>0</v>
      </c>
      <c r="N172" s="241">
        <f t="shared" ref="N172:V172" si="273">+N169+N170+N171</f>
        <v>0</v>
      </c>
      <c r="O172" s="242">
        <f t="shared" si="273"/>
        <v>0</v>
      </c>
      <c r="P172" s="240">
        <f t="shared" si="273"/>
        <v>0</v>
      </c>
      <c r="Q172" s="242">
        <f t="shared" si="273"/>
        <v>0</v>
      </c>
      <c r="R172" s="240">
        <f t="shared" si="273"/>
        <v>0</v>
      </c>
      <c r="S172" s="241">
        <f t="shared" si="273"/>
        <v>0</v>
      </c>
      <c r="T172" s="242">
        <f t="shared" si="273"/>
        <v>0</v>
      </c>
      <c r="U172" s="240">
        <f t="shared" si="273"/>
        <v>0</v>
      </c>
      <c r="V172" s="242">
        <f t="shared" si="273"/>
        <v>0</v>
      </c>
      <c r="W172" s="338">
        <f t="shared" ref="W172" si="274">IF(Q172=0,0,((V172/Q172)-1)*100)</f>
        <v>0</v>
      </c>
    </row>
    <row r="173" spans="12:23" ht="13.5" thickTop="1" x14ac:dyDescent="0.2">
      <c r="L173" s="218" t="s">
        <v>24</v>
      </c>
      <c r="M173" s="234">
        <v>0</v>
      </c>
      <c r="N173" s="235">
        <v>0</v>
      </c>
      <c r="O173" s="236">
        <f t="shared" ref="O173" si="275">SUM(M173:N173)</f>
        <v>0</v>
      </c>
      <c r="P173" s="237">
        <v>0</v>
      </c>
      <c r="Q173" s="236">
        <f t="shared" ref="Q173" si="276">O173+P173</f>
        <v>0</v>
      </c>
      <c r="R173" s="234">
        <v>0</v>
      </c>
      <c r="S173" s="235">
        <v>0</v>
      </c>
      <c r="T173" s="236">
        <f t="shared" ref="T173" si="277">SUM(R173:S173)</f>
        <v>0</v>
      </c>
      <c r="U173" s="237">
        <v>0</v>
      </c>
      <c r="V173" s="236">
        <f t="shared" ref="V173" si="278">T173+U173</f>
        <v>0</v>
      </c>
      <c r="W173" s="339">
        <f t="shared" ref="W173" si="279">IF(Q173=0,0,((V173/Q173)-1)*100)</f>
        <v>0</v>
      </c>
    </row>
    <row r="174" spans="12:23" x14ac:dyDescent="0.2">
      <c r="L174" s="218" t="s">
        <v>25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39">
        <f t="shared" ref="W174" si="280">IF(Q174=0,0,((V174/Q174)-1)*100)</f>
        <v>0</v>
      </c>
    </row>
    <row r="175" spans="12:23" ht="13.5" thickBot="1" x14ac:dyDescent="0.25">
      <c r="L175" s="218" t="s">
        <v>26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339">
        <f>IF(Q175=0,0,((V175/Q175)-1)*100)</f>
        <v>0</v>
      </c>
    </row>
    <row r="176" spans="12:23" ht="14.25" thickTop="1" thickBot="1" x14ac:dyDescent="0.25">
      <c r="L176" s="246" t="s">
        <v>27</v>
      </c>
      <c r="M176" s="247">
        <f>+M173+M174+M175</f>
        <v>0</v>
      </c>
      <c r="N176" s="247">
        <f t="shared" ref="N176:V176" si="281">+N173+N174+N175</f>
        <v>0</v>
      </c>
      <c r="O176" s="248">
        <f t="shared" si="281"/>
        <v>0</v>
      </c>
      <c r="P176" s="249">
        <f t="shared" si="281"/>
        <v>0</v>
      </c>
      <c r="Q176" s="248">
        <f t="shared" si="281"/>
        <v>0</v>
      </c>
      <c r="R176" s="247">
        <f t="shared" si="281"/>
        <v>0</v>
      </c>
      <c r="S176" s="247">
        <f t="shared" si="281"/>
        <v>0</v>
      </c>
      <c r="T176" s="248">
        <f t="shared" si="281"/>
        <v>0</v>
      </c>
      <c r="U176" s="249">
        <f t="shared" si="281"/>
        <v>0</v>
      </c>
      <c r="V176" s="248">
        <f t="shared" si="281"/>
        <v>0</v>
      </c>
      <c r="W176" s="340">
        <f>IF(Q176=0,0,((V176/Q176)-1)*100)</f>
        <v>0</v>
      </c>
    </row>
    <row r="177" spans="1:23" ht="13.5" thickTop="1" x14ac:dyDescent="0.2">
      <c r="A177" s="323"/>
      <c r="K177" s="323"/>
      <c r="L177" s="218" t="s">
        <v>28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>O177+P177</f>
        <v>0</v>
      </c>
      <c r="R177" s="234">
        <v>0</v>
      </c>
      <c r="S177" s="235">
        <v>0</v>
      </c>
      <c r="T177" s="244">
        <f>SUM(R177:S177)</f>
        <v>0</v>
      </c>
      <c r="U177" s="251">
        <v>0</v>
      </c>
      <c r="V177" s="244">
        <f>T177+U177</f>
        <v>0</v>
      </c>
      <c r="W177" s="339">
        <f>IF(Q177=0,0,((V177/Q177)-1)*100)</f>
        <v>0</v>
      </c>
    </row>
    <row r="178" spans="1:23" x14ac:dyDescent="0.2">
      <c r="A178" s="323"/>
      <c r="K178" s="323"/>
      <c r="L178" s="218" t="s">
        <v>29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>O178+P178</f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339">
        <f t="shared" ref="W178" si="282">IF(Q178=0,0,((V178/Q178)-1)*100)</f>
        <v>0</v>
      </c>
    </row>
    <row r="179" spans="1:23" ht="13.5" thickBot="1" x14ac:dyDescent="0.25">
      <c r="A179" s="323"/>
      <c r="K179" s="323"/>
      <c r="L179" s="218" t="s">
        <v>30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339">
        <f>IF(Q179=0,0,((V179/Q179)-1)*100)</f>
        <v>0</v>
      </c>
    </row>
    <row r="180" spans="1:23" ht="14.25" thickTop="1" thickBot="1" x14ac:dyDescent="0.25">
      <c r="L180" s="246" t="s">
        <v>31</v>
      </c>
      <c r="M180" s="551">
        <f>+M177+M178+M179</f>
        <v>0</v>
      </c>
      <c r="N180" s="247">
        <f t="shared" ref="N180:V180" si="283">+N177+N178+N179</f>
        <v>0</v>
      </c>
      <c r="O180" s="248">
        <f t="shared" si="283"/>
        <v>0</v>
      </c>
      <c r="P180" s="249">
        <f t="shared" si="283"/>
        <v>0</v>
      </c>
      <c r="Q180" s="248">
        <f t="shared" si="283"/>
        <v>0</v>
      </c>
      <c r="R180" s="551">
        <f t="shared" si="283"/>
        <v>0</v>
      </c>
      <c r="S180" s="247">
        <f t="shared" si="283"/>
        <v>0</v>
      </c>
      <c r="T180" s="248">
        <f t="shared" si="283"/>
        <v>0</v>
      </c>
      <c r="U180" s="249">
        <f t="shared" si="283"/>
        <v>0</v>
      </c>
      <c r="V180" s="248">
        <f t="shared" si="283"/>
        <v>0</v>
      </c>
      <c r="W180" s="340">
        <f>IF(Q180=0,0,((V180/Q180)-1)*100)</f>
        <v>0</v>
      </c>
    </row>
    <row r="181" spans="1:23" ht="14.25" thickTop="1" thickBot="1" x14ac:dyDescent="0.25">
      <c r="L181" s="553" t="s">
        <v>32</v>
      </c>
      <c r="M181" s="552">
        <f>+M172+M176+M180</f>
        <v>0</v>
      </c>
      <c r="N181" s="550">
        <f t="shared" ref="N181:V181" si="284">+N172+N176+N180</f>
        <v>0</v>
      </c>
      <c r="O181" s="548">
        <f t="shared" si="284"/>
        <v>0</v>
      </c>
      <c r="P181" s="547">
        <f t="shared" si="284"/>
        <v>0</v>
      </c>
      <c r="Q181" s="548">
        <f t="shared" si="284"/>
        <v>0</v>
      </c>
      <c r="R181" s="552">
        <f t="shared" si="284"/>
        <v>0</v>
      </c>
      <c r="S181" s="550">
        <f t="shared" si="284"/>
        <v>0</v>
      </c>
      <c r="T181" s="548">
        <f t="shared" si="284"/>
        <v>0</v>
      </c>
      <c r="U181" s="547">
        <f t="shared" si="284"/>
        <v>0</v>
      </c>
      <c r="V181" s="548">
        <f t="shared" si="284"/>
        <v>0</v>
      </c>
      <c r="W181" s="340">
        <f t="shared" ref="W181:W182" si="285">IF(Q181=0,0,((V181/Q181)-1)*100)</f>
        <v>0</v>
      </c>
    </row>
    <row r="182" spans="1:23" ht="14.25" thickTop="1" thickBot="1" x14ac:dyDescent="0.25">
      <c r="L182" s="554" t="s">
        <v>33</v>
      </c>
      <c r="M182" s="240">
        <f>+M168+M172+M176+M180</f>
        <v>0</v>
      </c>
      <c r="N182" s="241">
        <f t="shared" ref="N182:V182" si="286">+N168+N172+N176+N180</f>
        <v>0</v>
      </c>
      <c r="O182" s="242">
        <f t="shared" si="286"/>
        <v>0</v>
      </c>
      <c r="P182" s="240">
        <f t="shared" si="286"/>
        <v>0</v>
      </c>
      <c r="Q182" s="242">
        <f t="shared" si="286"/>
        <v>0</v>
      </c>
      <c r="R182" s="240">
        <f t="shared" si="286"/>
        <v>0</v>
      </c>
      <c r="S182" s="241">
        <f t="shared" si="286"/>
        <v>0</v>
      </c>
      <c r="T182" s="242">
        <f t="shared" si="286"/>
        <v>0</v>
      </c>
      <c r="U182" s="240">
        <f t="shared" si="286"/>
        <v>0</v>
      </c>
      <c r="V182" s="242">
        <f t="shared" si="286"/>
        <v>0</v>
      </c>
      <c r="W182" s="340">
        <f t="shared" si="285"/>
        <v>0</v>
      </c>
    </row>
    <row r="183" spans="1:23" ht="14.25" thickTop="1" thickBot="1" x14ac:dyDescent="0.25">
      <c r="L183" s="252" t="s">
        <v>34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637" t="s">
        <v>56</v>
      </c>
      <c r="M184" s="638"/>
      <c r="N184" s="638"/>
      <c r="O184" s="638"/>
      <c r="P184" s="638"/>
      <c r="Q184" s="638"/>
      <c r="R184" s="638"/>
      <c r="S184" s="638"/>
      <c r="T184" s="638"/>
      <c r="U184" s="638"/>
      <c r="V184" s="638"/>
      <c r="W184" s="639"/>
    </row>
    <row r="185" spans="1:23" ht="13.5" thickBot="1" x14ac:dyDescent="0.25">
      <c r="L185" s="640" t="s">
        <v>57</v>
      </c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642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46</v>
      </c>
    </row>
    <row r="187" spans="1:23" ht="14.25" thickTop="1" thickBot="1" x14ac:dyDescent="0.25">
      <c r="L187" s="214"/>
      <c r="M187" s="215" t="s">
        <v>4</v>
      </c>
      <c r="N187" s="216"/>
      <c r="O187" s="253"/>
      <c r="P187" s="215"/>
      <c r="Q187" s="215"/>
      <c r="R187" s="215" t="s">
        <v>5</v>
      </c>
      <c r="S187" s="216"/>
      <c r="T187" s="253"/>
      <c r="U187" s="215"/>
      <c r="V187" s="215"/>
      <c r="W187" s="307" t="s">
        <v>6</v>
      </c>
    </row>
    <row r="188" spans="1:23" ht="12" customHeight="1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8" t="s">
        <v>8</v>
      </c>
    </row>
    <row r="189" spans="1:23" s="282" customFormat="1" ht="12" customHeight="1" thickBot="1" x14ac:dyDescent="0.25">
      <c r="A189" s="3"/>
      <c r="I189" s="281"/>
      <c r="K189" s="3"/>
      <c r="L189" s="223"/>
      <c r="M189" s="224" t="s">
        <v>47</v>
      </c>
      <c r="N189" s="225" t="s">
        <v>48</v>
      </c>
      <c r="O189" s="226" t="s">
        <v>49</v>
      </c>
      <c r="P189" s="227" t="s">
        <v>15</v>
      </c>
      <c r="Q189" s="226" t="s">
        <v>11</v>
      </c>
      <c r="R189" s="224" t="s">
        <v>47</v>
      </c>
      <c r="S189" s="225" t="s">
        <v>48</v>
      </c>
      <c r="T189" s="226" t="s">
        <v>49</v>
      </c>
      <c r="U189" s="227" t="s">
        <v>15</v>
      </c>
      <c r="V189" s="226" t="s">
        <v>11</v>
      </c>
      <c r="W189" s="309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16</v>
      </c>
      <c r="M191" s="234">
        <v>0</v>
      </c>
      <c r="N191" s="235">
        <v>0</v>
      </c>
      <c r="O191" s="236">
        <f>M191+N191</f>
        <v>0</v>
      </c>
      <c r="P191" s="235">
        <v>0</v>
      </c>
      <c r="Q191" s="236">
        <f>O191+P191</f>
        <v>0</v>
      </c>
      <c r="R191" s="234">
        <v>0</v>
      </c>
      <c r="S191" s="235">
        <v>0</v>
      </c>
      <c r="T191" s="236">
        <f>R191+S191</f>
        <v>0</v>
      </c>
      <c r="U191" s="235">
        <v>0</v>
      </c>
      <c r="V191" s="236">
        <f>T191+U191</f>
        <v>0</v>
      </c>
      <c r="W191" s="339">
        <f>IF(Q191=0,0,((V191/Q191)-1)*100)</f>
        <v>0</v>
      </c>
    </row>
    <row r="192" spans="1:23" x14ac:dyDescent="0.2">
      <c r="L192" s="283" t="s">
        <v>17</v>
      </c>
      <c r="M192" s="331">
        <v>0</v>
      </c>
      <c r="N192" s="332">
        <v>0</v>
      </c>
      <c r="O192" s="284">
        <f>M192+N192</f>
        <v>0</v>
      </c>
      <c r="P192" s="285">
        <v>0</v>
      </c>
      <c r="Q192" s="284">
        <f>O192+P192</f>
        <v>0</v>
      </c>
      <c r="R192" s="331">
        <v>0</v>
      </c>
      <c r="S192" s="332">
        <v>0</v>
      </c>
      <c r="T192" s="284">
        <f t="shared" ref="T192:T193" si="287">R192+S192</f>
        <v>0</v>
      </c>
      <c r="U192" s="285">
        <v>0</v>
      </c>
      <c r="V192" s="284">
        <f>T192+U192</f>
        <v>0</v>
      </c>
      <c r="W192" s="489">
        <f>IF(Q192=0,0,((V192/Q192)-1)*100)</f>
        <v>0</v>
      </c>
    </row>
    <row r="193" spans="1:23" ht="13.5" thickBot="1" x14ac:dyDescent="0.25">
      <c r="L193" s="223" t="s">
        <v>18</v>
      </c>
      <c r="M193" s="304">
        <v>0</v>
      </c>
      <c r="N193" s="235">
        <v>0</v>
      </c>
      <c r="O193" s="236">
        <f>M193+N193</f>
        <v>0</v>
      </c>
      <c r="P193" s="237">
        <v>0</v>
      </c>
      <c r="Q193" s="236">
        <f t="shared" ref="Q193" si="288">O193+P193</f>
        <v>0</v>
      </c>
      <c r="R193" s="304">
        <v>0</v>
      </c>
      <c r="S193" s="235">
        <v>0</v>
      </c>
      <c r="T193" s="236">
        <f t="shared" si="287"/>
        <v>0</v>
      </c>
      <c r="U193" s="237">
        <v>0</v>
      </c>
      <c r="V193" s="236">
        <f t="shared" ref="V193" si="289">T193+U193</f>
        <v>0</v>
      </c>
      <c r="W193" s="490">
        <f>IF(Q193=0,0,((V193/Q193)-1)*100)</f>
        <v>0</v>
      </c>
    </row>
    <row r="194" spans="1:23" ht="14.25" thickTop="1" thickBot="1" x14ac:dyDescent="0.25">
      <c r="L194" s="239" t="s">
        <v>19</v>
      </c>
      <c r="M194" s="240">
        <f t="shared" ref="M194" si="290">+M191+M192+M193</f>
        <v>0</v>
      </c>
      <c r="N194" s="241">
        <f>+N191+N192+N193</f>
        <v>0</v>
      </c>
      <c r="O194" s="242">
        <f t="shared" ref="O194:Q194" si="291">+O191+O192+O193</f>
        <v>0</v>
      </c>
      <c r="P194" s="240">
        <f t="shared" si="291"/>
        <v>0</v>
      </c>
      <c r="Q194" s="242">
        <f t="shared" si="291"/>
        <v>0</v>
      </c>
      <c r="R194" s="240">
        <f t="shared" ref="R194:V194" si="292">+R191+R192+R193</f>
        <v>0</v>
      </c>
      <c r="S194" s="241">
        <f>+S191+S192+S193</f>
        <v>0</v>
      </c>
      <c r="T194" s="242">
        <f t="shared" si="292"/>
        <v>0</v>
      </c>
      <c r="U194" s="240">
        <f t="shared" si="292"/>
        <v>0</v>
      </c>
      <c r="V194" s="242">
        <f t="shared" si="292"/>
        <v>0</v>
      </c>
      <c r="W194" s="338">
        <f>IF(Q194=0,0,((V194/Q194)-1)*100)</f>
        <v>0</v>
      </c>
    </row>
    <row r="195" spans="1:23" ht="13.5" thickTop="1" x14ac:dyDescent="0.2">
      <c r="L195" s="218" t="s">
        <v>20</v>
      </c>
      <c r="M195" s="234">
        <v>0</v>
      </c>
      <c r="N195" s="235">
        <v>0</v>
      </c>
      <c r="O195" s="236">
        <f>SUM(M195:N195)</f>
        <v>0</v>
      </c>
      <c r="P195" s="237">
        <v>0</v>
      </c>
      <c r="Q195" s="236">
        <f>O195+P195</f>
        <v>0</v>
      </c>
      <c r="R195" s="234">
        <v>0</v>
      </c>
      <c r="S195" s="235">
        <v>0</v>
      </c>
      <c r="T195" s="236">
        <f>SUM(R195:S195)</f>
        <v>0</v>
      </c>
      <c r="U195" s="237">
        <v>0</v>
      </c>
      <c r="V195" s="236">
        <f>T195+U195</f>
        <v>0</v>
      </c>
      <c r="W195" s="339">
        <f t="shared" ref="W195" si="293">IF(Q195=0,0,((V195/Q195)-1)*100)</f>
        <v>0</v>
      </c>
    </row>
    <row r="196" spans="1:23" ht="15.75" customHeight="1" x14ac:dyDescent="0.2">
      <c r="L196" s="218" t="s">
        <v>21</v>
      </c>
      <c r="M196" s="234">
        <v>0</v>
      </c>
      <c r="N196" s="235">
        <v>0</v>
      </c>
      <c r="O196" s="236">
        <f>SUM(M196:N196)</f>
        <v>0</v>
      </c>
      <c r="P196" s="237">
        <v>0</v>
      </c>
      <c r="Q196" s="236">
        <f>O196+P196</f>
        <v>0</v>
      </c>
      <c r="R196" s="234">
        <v>0</v>
      </c>
      <c r="S196" s="235">
        <v>0</v>
      </c>
      <c r="T196" s="236">
        <f>SUM(R196:S196)</f>
        <v>0</v>
      </c>
      <c r="U196" s="237">
        <v>0</v>
      </c>
      <c r="V196" s="236">
        <f>T196+U196</f>
        <v>0</v>
      </c>
      <c r="W196" s="339">
        <f>IF(Q196=0,0,((V196/Q196)-1)*100)</f>
        <v>0</v>
      </c>
    </row>
    <row r="197" spans="1:23" ht="13.5" thickBot="1" x14ac:dyDescent="0.25">
      <c r="L197" s="218" t="s">
        <v>22</v>
      </c>
      <c r="M197" s="234">
        <v>0</v>
      </c>
      <c r="N197" s="235">
        <v>0</v>
      </c>
      <c r="O197" s="236">
        <f>SUM(M197:N197)</f>
        <v>0</v>
      </c>
      <c r="P197" s="237">
        <v>0</v>
      </c>
      <c r="Q197" s="236">
        <f>O197+P197</f>
        <v>0</v>
      </c>
      <c r="R197" s="234">
        <v>0</v>
      </c>
      <c r="S197" s="235">
        <v>0</v>
      </c>
      <c r="T197" s="236">
        <f>SUM(R197:S197)</f>
        <v>0</v>
      </c>
      <c r="U197" s="237">
        <v>0</v>
      </c>
      <c r="V197" s="236">
        <f>T197+U197</f>
        <v>0</v>
      </c>
      <c r="W197" s="339">
        <f>IF(Q197=0,0,((V197/Q197)-1)*100)</f>
        <v>0</v>
      </c>
    </row>
    <row r="198" spans="1:23" ht="14.25" thickTop="1" thickBot="1" x14ac:dyDescent="0.25">
      <c r="L198" s="239" t="s">
        <v>23</v>
      </c>
      <c r="M198" s="240">
        <f>+M195+M196+M197</f>
        <v>0</v>
      </c>
      <c r="N198" s="241">
        <f t="shared" ref="N198" si="294">+N195+N196+N197</f>
        <v>0</v>
      </c>
      <c r="O198" s="242">
        <f t="shared" ref="O198" si="295">+O195+O196+O197</f>
        <v>0</v>
      </c>
      <c r="P198" s="240">
        <f t="shared" ref="P198" si="296">+P195+P196+P197</f>
        <v>0</v>
      </c>
      <c r="Q198" s="242">
        <f t="shared" ref="Q198" si="297">+Q195+Q196+Q197</f>
        <v>0</v>
      </c>
      <c r="R198" s="240">
        <f t="shared" ref="R198" si="298">+R195+R196+R197</f>
        <v>0</v>
      </c>
      <c r="S198" s="241">
        <f t="shared" ref="S198" si="299">+S195+S196+S197</f>
        <v>0</v>
      </c>
      <c r="T198" s="242">
        <f t="shared" ref="T198" si="300">+T195+T196+T197</f>
        <v>0</v>
      </c>
      <c r="U198" s="240">
        <f t="shared" ref="U198" si="301">+U195+U196+U197</f>
        <v>0</v>
      </c>
      <c r="V198" s="242">
        <f t="shared" ref="V198" si="302">+V195+V196+V197</f>
        <v>0</v>
      </c>
      <c r="W198" s="338">
        <f t="shared" ref="W198" si="303">IF(Q198=0,0,((V198/Q198)-1)*100)</f>
        <v>0</v>
      </c>
    </row>
    <row r="199" spans="1:23" ht="13.5" thickTop="1" x14ac:dyDescent="0.2">
      <c r="L199" s="218" t="s">
        <v>24</v>
      </c>
      <c r="M199" s="234">
        <v>0</v>
      </c>
      <c r="N199" s="235">
        <v>0</v>
      </c>
      <c r="O199" s="236">
        <f t="shared" ref="O199" si="304">SUM(M199:N199)</f>
        <v>0</v>
      </c>
      <c r="P199" s="237">
        <v>0</v>
      </c>
      <c r="Q199" s="236">
        <f>O199+P199</f>
        <v>0</v>
      </c>
      <c r="R199" s="234">
        <v>0</v>
      </c>
      <c r="S199" s="235">
        <v>0</v>
      </c>
      <c r="T199" s="236">
        <f t="shared" ref="T199" si="305">SUM(R199:S199)</f>
        <v>0</v>
      </c>
      <c r="U199" s="237">
        <v>0</v>
      </c>
      <c r="V199" s="236">
        <f>T199+U199</f>
        <v>0</v>
      </c>
      <c r="W199" s="339">
        <f t="shared" ref="W199" si="306">IF(Q199=0,0,((V199/Q199)-1)*100)</f>
        <v>0</v>
      </c>
    </row>
    <row r="200" spans="1:23" x14ac:dyDescent="0.2">
      <c r="L200" s="218" t="s">
        <v>25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0</v>
      </c>
      <c r="S200" s="235">
        <v>0</v>
      </c>
      <c r="T200" s="236">
        <f>SUM(R200:S200)</f>
        <v>0</v>
      </c>
      <c r="U200" s="237">
        <v>0</v>
      </c>
      <c r="V200" s="236">
        <f>T200+U200</f>
        <v>0</v>
      </c>
      <c r="W200" s="339">
        <f t="shared" ref="W200" si="307">IF(Q200=0,0,((V200/Q200)-1)*100)</f>
        <v>0</v>
      </c>
    </row>
    <row r="201" spans="1:23" ht="13.5" thickBot="1" x14ac:dyDescent="0.25">
      <c r="L201" s="218" t="s">
        <v>26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>O201+P201</f>
        <v>0</v>
      </c>
      <c r="R201" s="234">
        <v>0</v>
      </c>
      <c r="S201" s="235">
        <v>0</v>
      </c>
      <c r="T201" s="244">
        <f>SUM(R201:S201)</f>
        <v>0</v>
      </c>
      <c r="U201" s="245">
        <v>0</v>
      </c>
      <c r="V201" s="244">
        <f>T201+U201</f>
        <v>0</v>
      </c>
      <c r="W201" s="339">
        <f>IF(Q201=0,0,((V201/Q201)-1)*100)</f>
        <v>0</v>
      </c>
    </row>
    <row r="202" spans="1:23" ht="14.25" thickTop="1" thickBot="1" x14ac:dyDescent="0.25">
      <c r="L202" s="246" t="s">
        <v>27</v>
      </c>
      <c r="M202" s="247">
        <f>+M199+M200+M201</f>
        <v>0</v>
      </c>
      <c r="N202" s="247">
        <f t="shared" ref="N202" si="308">+N199+N200+N201</f>
        <v>0</v>
      </c>
      <c r="O202" s="248">
        <f t="shared" ref="O202" si="309">+O199+O200+O201</f>
        <v>0</v>
      </c>
      <c r="P202" s="249">
        <f t="shared" ref="P202" si="310">+P199+P200+P201</f>
        <v>0</v>
      </c>
      <c r="Q202" s="248">
        <f t="shared" ref="Q202" si="311">+Q199+Q200+Q201</f>
        <v>0</v>
      </c>
      <c r="R202" s="247">
        <f t="shared" ref="R202" si="312">+R199+R200+R201</f>
        <v>0</v>
      </c>
      <c r="S202" s="247">
        <f t="shared" ref="S202" si="313">+S199+S200+S201</f>
        <v>0</v>
      </c>
      <c r="T202" s="248">
        <f t="shared" ref="T202" si="314">+T199+T200+T201</f>
        <v>0</v>
      </c>
      <c r="U202" s="249">
        <f t="shared" ref="U202" si="315">+U199+U200+U201</f>
        <v>0</v>
      </c>
      <c r="V202" s="248">
        <f t="shared" ref="V202" si="316">+V199+V200+V201</f>
        <v>0</v>
      </c>
      <c r="W202" s="340">
        <f>IF(Q202=0,0,((V202/Q202)-1)*100)</f>
        <v>0</v>
      </c>
    </row>
    <row r="203" spans="1:23" ht="13.5" thickTop="1" x14ac:dyDescent="0.2">
      <c r="A203" s="323"/>
      <c r="K203" s="323"/>
      <c r="L203" s="218" t="s">
        <v>28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>O203+P203</f>
        <v>0</v>
      </c>
      <c r="R203" s="234">
        <v>0</v>
      </c>
      <c r="S203" s="235">
        <v>0</v>
      </c>
      <c r="T203" s="244">
        <f>SUM(R203:S203)</f>
        <v>0</v>
      </c>
      <c r="U203" s="251">
        <v>0</v>
      </c>
      <c r="V203" s="244">
        <f>T203+U203</f>
        <v>0</v>
      </c>
      <c r="W203" s="339">
        <f>IF(Q203=0,0,((V203/Q203)-1)*100)</f>
        <v>0</v>
      </c>
    </row>
    <row r="204" spans="1:23" x14ac:dyDescent="0.2">
      <c r="A204" s="323"/>
      <c r="K204" s="323"/>
      <c r="L204" s="218" t="s">
        <v>29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>O204+P204</f>
        <v>0</v>
      </c>
      <c r="R204" s="234">
        <v>0</v>
      </c>
      <c r="S204" s="235">
        <v>0</v>
      </c>
      <c r="T204" s="244">
        <f>SUM(R204:S204)</f>
        <v>0</v>
      </c>
      <c r="U204" s="237">
        <v>0</v>
      </c>
      <c r="V204" s="244">
        <f>T204+U204</f>
        <v>0</v>
      </c>
      <c r="W204" s="339">
        <f t="shared" ref="W204" si="317">IF(Q204=0,0,((V204/Q204)-1)*100)</f>
        <v>0</v>
      </c>
    </row>
    <row r="205" spans="1:23" ht="13.5" thickBot="1" x14ac:dyDescent="0.25">
      <c r="A205" s="323"/>
      <c r="K205" s="323"/>
      <c r="L205" s="218" t="s">
        <v>30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>O205+P205</f>
        <v>0</v>
      </c>
      <c r="R205" s="234">
        <v>0</v>
      </c>
      <c r="S205" s="235">
        <v>0</v>
      </c>
      <c r="T205" s="244">
        <f>SUM(R205:S205)</f>
        <v>0</v>
      </c>
      <c r="U205" s="237">
        <v>0</v>
      </c>
      <c r="V205" s="244">
        <f>T205+U205</f>
        <v>0</v>
      </c>
      <c r="W205" s="339">
        <f>IF(Q205=0,0,((V205/Q205)-1)*100)</f>
        <v>0</v>
      </c>
    </row>
    <row r="206" spans="1:23" ht="14.25" thickTop="1" thickBot="1" x14ac:dyDescent="0.25">
      <c r="L206" s="246" t="s">
        <v>31</v>
      </c>
      <c r="M206" s="247">
        <f>+M203+M204+M205</f>
        <v>0</v>
      </c>
      <c r="N206" s="247">
        <f t="shared" ref="N206:V206" si="318">+N203+N204+N205</f>
        <v>0</v>
      </c>
      <c r="O206" s="248">
        <f t="shared" si="318"/>
        <v>0</v>
      </c>
      <c r="P206" s="249">
        <f t="shared" si="318"/>
        <v>0</v>
      </c>
      <c r="Q206" s="248">
        <f t="shared" si="318"/>
        <v>0</v>
      </c>
      <c r="R206" s="247">
        <f t="shared" si="318"/>
        <v>0</v>
      </c>
      <c r="S206" s="247">
        <f t="shared" si="318"/>
        <v>0</v>
      </c>
      <c r="T206" s="248">
        <f t="shared" si="318"/>
        <v>0</v>
      </c>
      <c r="U206" s="249">
        <f t="shared" si="318"/>
        <v>0</v>
      </c>
      <c r="V206" s="248">
        <f t="shared" si="318"/>
        <v>0</v>
      </c>
      <c r="W206" s="340">
        <f>IF(Q206=0,0,((V206/Q206)-1)*100)</f>
        <v>0</v>
      </c>
    </row>
    <row r="207" spans="1:23" ht="14.25" thickTop="1" thickBot="1" x14ac:dyDescent="0.25">
      <c r="L207" s="553" t="s">
        <v>32</v>
      </c>
      <c r="M207" s="552">
        <f>+M198+M202+M206</f>
        <v>0</v>
      </c>
      <c r="N207" s="550">
        <f t="shared" ref="N207:V207" si="319">+N198+N202+N206</f>
        <v>0</v>
      </c>
      <c r="O207" s="548">
        <f t="shared" si="319"/>
        <v>0</v>
      </c>
      <c r="P207" s="547">
        <f t="shared" si="319"/>
        <v>0</v>
      </c>
      <c r="Q207" s="548">
        <f t="shared" si="319"/>
        <v>0</v>
      </c>
      <c r="R207" s="552">
        <f t="shared" si="319"/>
        <v>0</v>
      </c>
      <c r="S207" s="550">
        <f t="shared" si="319"/>
        <v>0</v>
      </c>
      <c r="T207" s="548">
        <f t="shared" si="319"/>
        <v>0</v>
      </c>
      <c r="U207" s="547">
        <f t="shared" si="319"/>
        <v>0</v>
      </c>
      <c r="V207" s="548">
        <f t="shared" si="319"/>
        <v>0</v>
      </c>
      <c r="W207" s="549">
        <f t="shared" ref="W207:W208" si="320">IF(Q207=0,0,((V207/Q207)-1)*100)</f>
        <v>0</v>
      </c>
    </row>
    <row r="208" spans="1:23" ht="14.25" thickTop="1" thickBot="1" x14ac:dyDescent="0.25">
      <c r="L208" s="239" t="s">
        <v>33</v>
      </c>
      <c r="M208" s="240">
        <f>+M194+M198+M202+M206</f>
        <v>0</v>
      </c>
      <c r="N208" s="241">
        <f t="shared" ref="N208:V208" si="321">+N194+N198+N202+N206</f>
        <v>0</v>
      </c>
      <c r="O208" s="242">
        <f t="shared" si="321"/>
        <v>0</v>
      </c>
      <c r="P208" s="240">
        <f t="shared" si="321"/>
        <v>0</v>
      </c>
      <c r="Q208" s="242">
        <f t="shared" si="321"/>
        <v>0</v>
      </c>
      <c r="R208" s="240">
        <f t="shared" si="321"/>
        <v>0</v>
      </c>
      <c r="S208" s="241">
        <f t="shared" si="321"/>
        <v>0</v>
      </c>
      <c r="T208" s="242">
        <f t="shared" si="321"/>
        <v>0</v>
      </c>
      <c r="U208" s="240">
        <f t="shared" si="321"/>
        <v>0</v>
      </c>
      <c r="V208" s="242">
        <f t="shared" si="321"/>
        <v>0</v>
      </c>
      <c r="W208" s="338">
        <f t="shared" si="320"/>
        <v>0</v>
      </c>
    </row>
    <row r="209" spans="12:23" ht="14.25" thickTop="1" thickBot="1" x14ac:dyDescent="0.25">
      <c r="L209" s="252" t="s">
        <v>34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2:23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46</v>
      </c>
    </row>
    <row r="213" spans="12:23" ht="14.25" thickTop="1" thickBot="1" x14ac:dyDescent="0.25">
      <c r="L213" s="214"/>
      <c r="M213" s="215" t="s">
        <v>4</v>
      </c>
      <c r="N213" s="216"/>
      <c r="O213" s="253"/>
      <c r="P213" s="215"/>
      <c r="Q213" s="215"/>
      <c r="R213" s="215" t="s">
        <v>5</v>
      </c>
      <c r="S213" s="216"/>
      <c r="T213" s="253"/>
      <c r="U213" s="215"/>
      <c r="V213" s="215"/>
      <c r="W213" s="307" t="s">
        <v>6</v>
      </c>
    </row>
    <row r="214" spans="12:23" ht="13.5" thickTop="1" x14ac:dyDescent="0.2">
      <c r="L214" s="218" t="s">
        <v>7</v>
      </c>
      <c r="M214" s="219"/>
      <c r="N214" s="211"/>
      <c r="O214" s="220"/>
      <c r="P214" s="221"/>
      <c r="Q214" s="306"/>
      <c r="R214" s="219"/>
      <c r="S214" s="211"/>
      <c r="T214" s="220"/>
      <c r="U214" s="221"/>
      <c r="V214" s="306"/>
      <c r="W214" s="308" t="s">
        <v>8</v>
      </c>
    </row>
    <row r="215" spans="12:23" ht="13.5" thickBot="1" x14ac:dyDescent="0.25">
      <c r="L215" s="223"/>
      <c r="M215" s="224" t="s">
        <v>47</v>
      </c>
      <c r="N215" s="225" t="s">
        <v>48</v>
      </c>
      <c r="O215" s="226" t="s">
        <v>49</v>
      </c>
      <c r="P215" s="227" t="s">
        <v>15</v>
      </c>
      <c r="Q215" s="302" t="s">
        <v>11</v>
      </c>
      <c r="R215" s="224" t="s">
        <v>47</v>
      </c>
      <c r="S215" s="225" t="s">
        <v>48</v>
      </c>
      <c r="T215" s="226" t="s">
        <v>49</v>
      </c>
      <c r="U215" s="227" t="s">
        <v>15</v>
      </c>
      <c r="V215" s="302" t="s">
        <v>11</v>
      </c>
      <c r="W215" s="309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16</v>
      </c>
      <c r="M217" s="234">
        <f t="shared" ref="M217:N219" si="322">+M165+M191</f>
        <v>0</v>
      </c>
      <c r="N217" s="235">
        <f t="shared" si="322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323">+R165+R191</f>
        <v>0</v>
      </c>
      <c r="S217" s="235">
        <f t="shared" si="323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339">
        <f>IF(Q217=0,0,((V217/Q217)-1)*100)</f>
        <v>0</v>
      </c>
    </row>
    <row r="218" spans="12:23" x14ac:dyDescent="0.2">
      <c r="L218" s="218" t="s">
        <v>17</v>
      </c>
      <c r="M218" s="234">
        <f t="shared" si="322"/>
        <v>0</v>
      </c>
      <c r="N218" s="235">
        <f t="shared" si="322"/>
        <v>0</v>
      </c>
      <c r="O218" s="236">
        <f t="shared" ref="O218:O219" si="324">M218+N218</f>
        <v>0</v>
      </c>
      <c r="P218" s="237">
        <f>+P166+P192</f>
        <v>0</v>
      </c>
      <c r="Q218" s="265">
        <f>O218+P218</f>
        <v>0</v>
      </c>
      <c r="R218" s="234">
        <f t="shared" si="323"/>
        <v>0</v>
      </c>
      <c r="S218" s="235">
        <f t="shared" si="323"/>
        <v>0</v>
      </c>
      <c r="T218" s="236">
        <f t="shared" ref="T218:T219" si="325">R218+S218</f>
        <v>0</v>
      </c>
      <c r="U218" s="237">
        <f>+U166+U192</f>
        <v>0</v>
      </c>
      <c r="V218" s="265">
        <f>T218+U218</f>
        <v>0</v>
      </c>
      <c r="W218" s="339">
        <f>IF(Q218=0,0,((V218/Q218)-1)*100)</f>
        <v>0</v>
      </c>
    </row>
    <row r="219" spans="12:23" ht="13.5" thickBot="1" x14ac:dyDescent="0.25">
      <c r="L219" s="223" t="s">
        <v>18</v>
      </c>
      <c r="M219" s="234">
        <f t="shared" si="322"/>
        <v>0</v>
      </c>
      <c r="N219" s="235">
        <f t="shared" si="322"/>
        <v>0</v>
      </c>
      <c r="O219" s="236">
        <f t="shared" si="324"/>
        <v>0</v>
      </c>
      <c r="P219" s="237">
        <f>+P167+P193</f>
        <v>0</v>
      </c>
      <c r="Q219" s="265">
        <f>O219+P219</f>
        <v>0</v>
      </c>
      <c r="R219" s="234">
        <f t="shared" si="323"/>
        <v>0</v>
      </c>
      <c r="S219" s="235">
        <f t="shared" si="323"/>
        <v>0</v>
      </c>
      <c r="T219" s="236">
        <f t="shared" si="325"/>
        <v>0</v>
      </c>
      <c r="U219" s="237">
        <f>+U167+U193</f>
        <v>0</v>
      </c>
      <c r="V219" s="265">
        <f>T219+U219</f>
        <v>0</v>
      </c>
      <c r="W219" s="339">
        <f>IF(Q219=0,0,((V219/Q219)-1)*100)</f>
        <v>0</v>
      </c>
    </row>
    <row r="220" spans="12:23" ht="14.25" thickTop="1" thickBot="1" x14ac:dyDescent="0.25">
      <c r="L220" s="239" t="s">
        <v>19</v>
      </c>
      <c r="M220" s="240">
        <f t="shared" ref="M220:Q220" si="326">+M217+M218+M219</f>
        <v>0</v>
      </c>
      <c r="N220" s="241">
        <f t="shared" si="326"/>
        <v>0</v>
      </c>
      <c r="O220" s="242">
        <f t="shared" si="326"/>
        <v>0</v>
      </c>
      <c r="P220" s="240">
        <f t="shared" si="326"/>
        <v>0</v>
      </c>
      <c r="Q220" s="242">
        <f t="shared" si="326"/>
        <v>0</v>
      </c>
      <c r="R220" s="240">
        <f t="shared" ref="R220:V220" si="327">+R217+R218+R219</f>
        <v>0</v>
      </c>
      <c r="S220" s="241">
        <f t="shared" si="327"/>
        <v>0</v>
      </c>
      <c r="T220" s="242">
        <f t="shared" si="327"/>
        <v>0</v>
      </c>
      <c r="U220" s="240">
        <f t="shared" si="327"/>
        <v>0</v>
      </c>
      <c r="V220" s="242">
        <f t="shared" si="327"/>
        <v>0</v>
      </c>
      <c r="W220" s="338">
        <f t="shared" ref="W220" si="328">IF(Q220=0,0,((V220/Q220)-1)*100)</f>
        <v>0</v>
      </c>
    </row>
    <row r="221" spans="12:23" ht="13.5" thickTop="1" x14ac:dyDescent="0.2">
      <c r="L221" s="218" t="s">
        <v>20</v>
      </c>
      <c r="M221" s="234">
        <f t="shared" ref="M221:N223" si="329">+M169+M195</f>
        <v>0</v>
      </c>
      <c r="N221" s="235">
        <f t="shared" si="329"/>
        <v>0</v>
      </c>
      <c r="O221" s="236">
        <f>M221+N221</f>
        <v>0</v>
      </c>
      <c r="P221" s="258">
        <f>+P169+P195</f>
        <v>0</v>
      </c>
      <c r="Q221" s="336">
        <f>O221+P221</f>
        <v>0</v>
      </c>
      <c r="R221" s="234">
        <f t="shared" ref="R221:S223" si="330">+R169+R195</f>
        <v>0</v>
      </c>
      <c r="S221" s="235">
        <f t="shared" si="330"/>
        <v>0</v>
      </c>
      <c r="T221" s="236">
        <f>R221+S221</f>
        <v>0</v>
      </c>
      <c r="U221" s="258">
        <f>+U169+U195</f>
        <v>0</v>
      </c>
      <c r="V221" s="336">
        <f>T221+U221</f>
        <v>0</v>
      </c>
      <c r="W221" s="339">
        <f t="shared" ref="W221" si="331">IF(Q221=0,0,((V221/Q221)-1)*100)</f>
        <v>0</v>
      </c>
    </row>
    <row r="222" spans="12:23" x14ac:dyDescent="0.2">
      <c r="L222" s="218" t="s">
        <v>21</v>
      </c>
      <c r="M222" s="234">
        <f t="shared" si="329"/>
        <v>0</v>
      </c>
      <c r="N222" s="235">
        <f t="shared" si="329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30"/>
        <v>0</v>
      </c>
      <c r="S222" s="235">
        <f t="shared" si="330"/>
        <v>0</v>
      </c>
      <c r="T222" s="244">
        <f>R222+S222</f>
        <v>0</v>
      </c>
      <c r="U222" s="258">
        <f>+U170+U196</f>
        <v>0</v>
      </c>
      <c r="V222" s="236">
        <f>T222+U222</f>
        <v>0</v>
      </c>
      <c r="W222" s="339">
        <f>IF(Q222=0,0,((V222/Q222)-1)*100)</f>
        <v>0</v>
      </c>
    </row>
    <row r="223" spans="12:23" ht="13.5" thickBot="1" x14ac:dyDescent="0.25">
      <c r="L223" s="218" t="s">
        <v>22</v>
      </c>
      <c r="M223" s="304">
        <f t="shared" si="329"/>
        <v>0</v>
      </c>
      <c r="N223" s="342">
        <f t="shared" si="329"/>
        <v>0</v>
      </c>
      <c r="O223" s="266">
        <f>M223+N223</f>
        <v>0</v>
      </c>
      <c r="P223" s="245">
        <f>+P171+P197</f>
        <v>0</v>
      </c>
      <c r="Q223" s="343">
        <f>+Q218+Q219+Q221</f>
        <v>0</v>
      </c>
      <c r="R223" s="304">
        <f t="shared" si="330"/>
        <v>0</v>
      </c>
      <c r="S223" s="342">
        <f t="shared" si="330"/>
        <v>0</v>
      </c>
      <c r="T223" s="266">
        <f>R223+S223</f>
        <v>0</v>
      </c>
      <c r="U223" s="245">
        <f>+U171+U197</f>
        <v>0</v>
      </c>
      <c r="V223" s="343">
        <f>+V218+V219+V221</f>
        <v>0</v>
      </c>
      <c r="W223" s="339">
        <f t="shared" ref="W223:W224" si="332">IF(Q223=0,0,((V223/Q223)-1)*100)</f>
        <v>0</v>
      </c>
    </row>
    <row r="224" spans="12:23" ht="14.25" thickTop="1" thickBot="1" x14ac:dyDescent="0.25">
      <c r="L224" s="239" t="s">
        <v>23</v>
      </c>
      <c r="M224" s="240">
        <f>+M221+M222+M223</f>
        <v>0</v>
      </c>
      <c r="N224" s="241">
        <f t="shared" ref="N224" si="333">+N221+N222+N223</f>
        <v>0</v>
      </c>
      <c r="O224" s="242">
        <f t="shared" ref="O224" si="334">+O221+O222+O223</f>
        <v>0</v>
      </c>
      <c r="P224" s="240">
        <f t="shared" ref="P224" si="335">+P221+P222+P223</f>
        <v>0</v>
      </c>
      <c r="Q224" s="242">
        <f t="shared" ref="Q224" si="336">+Q221+Q222+Q223</f>
        <v>0</v>
      </c>
      <c r="R224" s="240">
        <f t="shared" ref="R224" si="337">+R221+R222+R223</f>
        <v>0</v>
      </c>
      <c r="S224" s="241">
        <f t="shared" ref="S224" si="338">+S221+S222+S223</f>
        <v>0</v>
      </c>
      <c r="T224" s="242">
        <f t="shared" ref="T224" si="339">+T221+T222+T223</f>
        <v>0</v>
      </c>
      <c r="U224" s="240">
        <f t="shared" ref="U224" si="340">+U221+U222+U223</f>
        <v>0</v>
      </c>
      <c r="V224" s="242">
        <f t="shared" ref="V224" si="341">+V221+V222+V223</f>
        <v>0</v>
      </c>
      <c r="W224" s="338">
        <f t="shared" si="332"/>
        <v>0</v>
      </c>
    </row>
    <row r="225" spans="1:23" ht="13.5" thickTop="1" x14ac:dyDescent="0.2">
      <c r="L225" s="218" t="s">
        <v>24</v>
      </c>
      <c r="M225" s="234">
        <f t="shared" ref="M225:N227" si="342">+M173+M199</f>
        <v>0</v>
      </c>
      <c r="N225" s="235">
        <f t="shared" si="342"/>
        <v>0</v>
      </c>
      <c r="O225" s="236">
        <f t="shared" ref="O225" si="343">M225+N225</f>
        <v>0</v>
      </c>
      <c r="P225" s="237">
        <f>+P173+P199</f>
        <v>0</v>
      </c>
      <c r="Q225" s="265">
        <f>O225+P225</f>
        <v>0</v>
      </c>
      <c r="R225" s="234">
        <f t="shared" ref="R225:S227" si="344">+R173+R199</f>
        <v>0</v>
      </c>
      <c r="S225" s="235">
        <f t="shared" si="344"/>
        <v>0</v>
      </c>
      <c r="T225" s="236">
        <f>R225+S225</f>
        <v>0</v>
      </c>
      <c r="U225" s="237">
        <f>+U173+U199</f>
        <v>0</v>
      </c>
      <c r="V225" s="265">
        <f>T225+U225</f>
        <v>0</v>
      </c>
      <c r="W225" s="339">
        <f t="shared" ref="W225" si="345">IF(Q225=0,0,((V225/Q225)-1)*100)</f>
        <v>0</v>
      </c>
    </row>
    <row r="226" spans="1:23" x14ac:dyDescent="0.2">
      <c r="L226" s="218" t="s">
        <v>25</v>
      </c>
      <c r="M226" s="234">
        <f t="shared" si="342"/>
        <v>0</v>
      </c>
      <c r="N226" s="235">
        <f t="shared" si="342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344"/>
        <v>0</v>
      </c>
      <c r="S226" s="235">
        <f t="shared" si="344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339">
        <f t="shared" ref="W226" si="346">IF(Q226=0,0,((V226/Q226)-1)*100)</f>
        <v>0</v>
      </c>
    </row>
    <row r="227" spans="1:23" ht="13.5" thickBot="1" x14ac:dyDescent="0.25">
      <c r="L227" s="218" t="s">
        <v>26</v>
      </c>
      <c r="M227" s="234">
        <f t="shared" si="342"/>
        <v>0</v>
      </c>
      <c r="N227" s="235">
        <f t="shared" si="342"/>
        <v>0</v>
      </c>
      <c r="O227" s="244">
        <f>M227+N227</f>
        <v>0</v>
      </c>
      <c r="P227" s="245">
        <f>+P175+P201</f>
        <v>0</v>
      </c>
      <c r="Q227" s="265">
        <f>O227+P227</f>
        <v>0</v>
      </c>
      <c r="R227" s="234">
        <f t="shared" si="344"/>
        <v>0</v>
      </c>
      <c r="S227" s="235">
        <f t="shared" si="344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46" t="s">
        <v>27</v>
      </c>
      <c r="M228" s="247">
        <f>+M225+M226+M227</f>
        <v>0</v>
      </c>
      <c r="N228" s="247">
        <f t="shared" ref="N228" si="347">+N225+N226+N227</f>
        <v>0</v>
      </c>
      <c r="O228" s="248">
        <f t="shared" ref="O228" si="348">+O225+O226+O227</f>
        <v>0</v>
      </c>
      <c r="P228" s="249">
        <f t="shared" ref="P228" si="349">+P225+P226+P227</f>
        <v>0</v>
      </c>
      <c r="Q228" s="248">
        <f t="shared" ref="Q228" si="350">+Q225+Q226+Q227</f>
        <v>0</v>
      </c>
      <c r="R228" s="247">
        <f t="shared" ref="R228" si="351">+R225+R226+R227</f>
        <v>0</v>
      </c>
      <c r="S228" s="247">
        <f t="shared" ref="S228" si="352">+S225+S226+S227</f>
        <v>0</v>
      </c>
      <c r="T228" s="248">
        <f t="shared" ref="T228" si="353">+T225+T226+T227</f>
        <v>0</v>
      </c>
      <c r="U228" s="249">
        <f t="shared" ref="U228" si="354">+U225+U226+U227</f>
        <v>0</v>
      </c>
      <c r="V228" s="248">
        <f t="shared" ref="V228" si="355">+V225+V226+V227</f>
        <v>0</v>
      </c>
      <c r="W228" s="340">
        <f>IF(Q228=0,0,((V228/Q228)-1)*100)</f>
        <v>0</v>
      </c>
    </row>
    <row r="229" spans="1:23" ht="13.5" thickTop="1" x14ac:dyDescent="0.2">
      <c r="A229" s="323"/>
      <c r="K229" s="323"/>
      <c r="L229" s="218" t="s">
        <v>28</v>
      </c>
      <c r="M229" s="234">
        <f t="shared" ref="M229:N231" si="356">+M177+M203</f>
        <v>0</v>
      </c>
      <c r="N229" s="235">
        <f t="shared" si="356"/>
        <v>0</v>
      </c>
      <c r="O229" s="244">
        <f t="shared" ref="O229" si="357">M229+N229</f>
        <v>0</v>
      </c>
      <c r="P229" s="251">
        <f>+P177+P203</f>
        <v>0</v>
      </c>
      <c r="Q229" s="265">
        <f>O229+P229</f>
        <v>0</v>
      </c>
      <c r="R229" s="234">
        <f t="shared" ref="R229:S231" si="358">+R177+R203</f>
        <v>0</v>
      </c>
      <c r="S229" s="235">
        <f t="shared" si="358"/>
        <v>0</v>
      </c>
      <c r="T229" s="244">
        <f t="shared" ref="T229" si="359">R229+S229</f>
        <v>0</v>
      </c>
      <c r="U229" s="251">
        <f>+U177+U203</f>
        <v>0</v>
      </c>
      <c r="V229" s="265">
        <f>T229+U229</f>
        <v>0</v>
      </c>
      <c r="W229" s="339">
        <f>IF(Q229=0,0,((V229/Q229)-1)*100)</f>
        <v>0</v>
      </c>
    </row>
    <row r="230" spans="1:23" x14ac:dyDescent="0.2">
      <c r="A230" s="323"/>
      <c r="K230" s="323"/>
      <c r="L230" s="218" t="s">
        <v>29</v>
      </c>
      <c r="M230" s="234">
        <f t="shared" si="356"/>
        <v>0</v>
      </c>
      <c r="N230" s="235">
        <f t="shared" si="356"/>
        <v>0</v>
      </c>
      <c r="O230" s="244">
        <f>M230+N230</f>
        <v>0</v>
      </c>
      <c r="P230" s="237">
        <f>+P178+P204</f>
        <v>0</v>
      </c>
      <c r="Q230" s="265">
        <f>O230+P230</f>
        <v>0</v>
      </c>
      <c r="R230" s="234">
        <f t="shared" si="358"/>
        <v>0</v>
      </c>
      <c r="S230" s="235">
        <f t="shared" si="358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339">
        <f t="shared" ref="W230" si="360">IF(Q230=0,0,((V230/Q230)-1)*100)</f>
        <v>0</v>
      </c>
    </row>
    <row r="231" spans="1:23" ht="13.5" thickBot="1" x14ac:dyDescent="0.25">
      <c r="A231" s="323"/>
      <c r="K231" s="323"/>
      <c r="L231" s="218" t="s">
        <v>30</v>
      </c>
      <c r="M231" s="234">
        <f t="shared" si="356"/>
        <v>0</v>
      </c>
      <c r="N231" s="235">
        <f t="shared" si="356"/>
        <v>0</v>
      </c>
      <c r="O231" s="244">
        <f>M231+N231</f>
        <v>0</v>
      </c>
      <c r="P231" s="237">
        <f>+P179+P205</f>
        <v>0</v>
      </c>
      <c r="Q231" s="265">
        <f>O231+P231</f>
        <v>0</v>
      </c>
      <c r="R231" s="234">
        <f t="shared" si="358"/>
        <v>0</v>
      </c>
      <c r="S231" s="235">
        <f t="shared" si="358"/>
        <v>0</v>
      </c>
      <c r="T231" s="244">
        <f>R231+S231</f>
        <v>0</v>
      </c>
      <c r="U231" s="237">
        <f>+U179+U205</f>
        <v>0</v>
      </c>
      <c r="V231" s="265">
        <f>T231+U231</f>
        <v>0</v>
      </c>
      <c r="W231" s="339">
        <f>IF(Q231=0,0,((V231/Q231)-1)*100)</f>
        <v>0</v>
      </c>
    </row>
    <row r="232" spans="1:23" ht="14.25" thickTop="1" thickBot="1" x14ac:dyDescent="0.25">
      <c r="L232" s="246" t="s">
        <v>31</v>
      </c>
      <c r="M232" s="247">
        <f>+M229+M230+M231</f>
        <v>0</v>
      </c>
      <c r="N232" s="247">
        <f t="shared" ref="N232:V232" si="361">+N229+N230+N231</f>
        <v>0</v>
      </c>
      <c r="O232" s="248">
        <f t="shared" si="361"/>
        <v>0</v>
      </c>
      <c r="P232" s="249">
        <f t="shared" si="361"/>
        <v>0</v>
      </c>
      <c r="Q232" s="248">
        <f t="shared" si="361"/>
        <v>0</v>
      </c>
      <c r="R232" s="247">
        <f t="shared" si="361"/>
        <v>0</v>
      </c>
      <c r="S232" s="247">
        <f t="shared" si="361"/>
        <v>0</v>
      </c>
      <c r="T232" s="248">
        <f t="shared" si="361"/>
        <v>0</v>
      </c>
      <c r="U232" s="249">
        <f t="shared" si="361"/>
        <v>0</v>
      </c>
      <c r="V232" s="248">
        <f t="shared" si="361"/>
        <v>0</v>
      </c>
      <c r="W232" s="340">
        <f>IF(Q232=0,0,((V232/Q232)-1)*100)</f>
        <v>0</v>
      </c>
    </row>
    <row r="233" spans="1:23" ht="14.25" thickTop="1" thickBot="1" x14ac:dyDescent="0.25">
      <c r="L233" s="553" t="s">
        <v>32</v>
      </c>
      <c r="M233" s="552">
        <f>+M224+M228+M232</f>
        <v>0</v>
      </c>
      <c r="N233" s="550">
        <f t="shared" ref="N233:V233" si="362">+N224+N228+N232</f>
        <v>0</v>
      </c>
      <c r="O233" s="548">
        <f t="shared" si="362"/>
        <v>0</v>
      </c>
      <c r="P233" s="547">
        <f t="shared" si="362"/>
        <v>0</v>
      </c>
      <c r="Q233" s="548">
        <f t="shared" si="362"/>
        <v>0</v>
      </c>
      <c r="R233" s="552">
        <f t="shared" si="362"/>
        <v>0</v>
      </c>
      <c r="S233" s="550">
        <f t="shared" si="362"/>
        <v>0</v>
      </c>
      <c r="T233" s="548">
        <f t="shared" si="362"/>
        <v>0</v>
      </c>
      <c r="U233" s="547">
        <f t="shared" si="362"/>
        <v>0</v>
      </c>
      <c r="V233" s="548">
        <f t="shared" si="362"/>
        <v>0</v>
      </c>
      <c r="W233" s="340">
        <f t="shared" ref="W233:W234" si="363">IF(Q233=0,0,((V233/Q233)-1)*100)</f>
        <v>0</v>
      </c>
    </row>
    <row r="234" spans="1:23" ht="14.25" thickTop="1" thickBot="1" x14ac:dyDescent="0.25">
      <c r="L234" s="239" t="s">
        <v>33</v>
      </c>
      <c r="M234" s="240">
        <f>+M220+M224+M228+M232</f>
        <v>0</v>
      </c>
      <c r="N234" s="241">
        <f t="shared" ref="N234:V234" si="364">+N220+N224+N228+N232</f>
        <v>0</v>
      </c>
      <c r="O234" s="242">
        <f t="shared" si="364"/>
        <v>0</v>
      </c>
      <c r="P234" s="240">
        <f t="shared" si="364"/>
        <v>0</v>
      </c>
      <c r="Q234" s="242">
        <f t="shared" si="364"/>
        <v>0</v>
      </c>
      <c r="R234" s="240">
        <f t="shared" si="364"/>
        <v>0</v>
      </c>
      <c r="S234" s="241">
        <f t="shared" si="364"/>
        <v>0</v>
      </c>
      <c r="T234" s="242">
        <f t="shared" si="364"/>
        <v>0</v>
      </c>
      <c r="U234" s="240">
        <f t="shared" si="364"/>
        <v>0</v>
      </c>
      <c r="V234" s="242">
        <f t="shared" si="364"/>
        <v>0</v>
      </c>
      <c r="W234" s="340">
        <f t="shared" si="363"/>
        <v>0</v>
      </c>
    </row>
    <row r="235" spans="1:23" ht="13.5" thickTop="1" x14ac:dyDescent="0.2">
      <c r="L235" s="252" t="s">
        <v>34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upERM/6dYEmAsYfhijvWX4ojQQhbtv+8lDLGUCf0QzysE6ecnwJCnVqiEqJvvfMzVMINV6GWY1h2C4V0j7B4fw==" saltValue="+cD00DJP3NpqKbfYb9mKdw==" spinCount="100000" sheet="1" objects="1" scenarios="1"/>
  <mergeCells count="42"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1:A1048576 K1:K1048576">
    <cfRule type="containsText" dxfId="4" priority="1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9" min="11" max="22" man="1"/>
    <brk id="157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"/>
      <c r="K2" s="3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2:25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"/>
      <c r="K3" s="3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2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4"/>
      <c r="C5" s="643" t="s">
        <v>60</v>
      </c>
      <c r="D5" s="644"/>
      <c r="E5" s="645"/>
      <c r="F5" s="616" t="s">
        <v>61</v>
      </c>
      <c r="G5" s="617"/>
      <c r="H5" s="618"/>
      <c r="I5" s="105" t="s">
        <v>6</v>
      </c>
      <c r="J5" s="3"/>
      <c r="K5" s="3"/>
      <c r="L5" s="11"/>
      <c r="M5" s="619" t="s">
        <v>60</v>
      </c>
      <c r="N5" s="620"/>
      <c r="O5" s="620"/>
      <c r="P5" s="620"/>
      <c r="Q5" s="621"/>
      <c r="R5" s="619" t="s">
        <v>61</v>
      </c>
      <c r="S5" s="620"/>
      <c r="T5" s="620"/>
      <c r="U5" s="620"/>
      <c r="V5" s="621"/>
      <c r="W5" s="12" t="s">
        <v>6</v>
      </c>
    </row>
    <row r="6" spans="2:25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K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2:25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K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2:25" ht="6" customHeight="1" thickTop="1" x14ac:dyDescent="0.2">
      <c r="B8" s="106"/>
      <c r="C8" s="116"/>
      <c r="D8" s="117"/>
      <c r="E8" s="118"/>
      <c r="F8" s="116"/>
      <c r="G8" s="117"/>
      <c r="H8" s="157"/>
      <c r="I8" s="119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6" t="s">
        <v>16</v>
      </c>
      <c r="C9" s="120">
        <v>77</v>
      </c>
      <c r="D9" s="122">
        <v>76</v>
      </c>
      <c r="E9" s="152">
        <f>SUM(C9:D9)</f>
        <v>153</v>
      </c>
      <c r="F9" s="120">
        <v>126</v>
      </c>
      <c r="G9" s="122">
        <v>126</v>
      </c>
      <c r="H9" s="158">
        <f>SUM(F9:G9)</f>
        <v>252</v>
      </c>
      <c r="I9" s="123">
        <f>IF(E9=0,0,((H9/E9)-1)*100)</f>
        <v>64.705882352941174</v>
      </c>
      <c r="J9" s="3"/>
      <c r="K9" s="6"/>
      <c r="L9" s="13" t="s">
        <v>16</v>
      </c>
      <c r="M9" s="39">
        <v>10312</v>
      </c>
      <c r="N9" s="37">
        <v>10376</v>
      </c>
      <c r="O9" s="169">
        <f>SUM(M9:N9)</f>
        <v>20688</v>
      </c>
      <c r="P9" s="140">
        <v>0</v>
      </c>
      <c r="Q9" s="169">
        <f t="shared" ref="Q9:Q11" si="0">O9+P9</f>
        <v>20688</v>
      </c>
      <c r="R9" s="39">
        <v>13252</v>
      </c>
      <c r="S9" s="37">
        <v>12730</v>
      </c>
      <c r="T9" s="169">
        <f>SUM(R9:S9)</f>
        <v>25982</v>
      </c>
      <c r="U9" s="140">
        <v>0</v>
      </c>
      <c r="V9" s="169">
        <f>T9+U9</f>
        <v>25982</v>
      </c>
      <c r="W9" s="40">
        <f>IF(Q9=0,0,((V9/Q9)-1)*100)</f>
        <v>25.589713843774177</v>
      </c>
    </row>
    <row r="10" spans="2:25" x14ac:dyDescent="0.2">
      <c r="B10" s="106" t="s">
        <v>17</v>
      </c>
      <c r="C10" s="120">
        <v>75</v>
      </c>
      <c r="D10" s="122">
        <v>75</v>
      </c>
      <c r="E10" s="152">
        <f>SUM(C10:D10)</f>
        <v>150</v>
      </c>
      <c r="F10" s="120">
        <v>138</v>
      </c>
      <c r="G10" s="122">
        <v>138</v>
      </c>
      <c r="H10" s="158">
        <f>SUM(F10:G10)</f>
        <v>276</v>
      </c>
      <c r="I10" s="123">
        <f>IF(E10=0,0,((H10/E10)-1)*100)</f>
        <v>84.000000000000014</v>
      </c>
      <c r="J10" s="3"/>
      <c r="K10" s="6"/>
      <c r="L10" s="13" t="s">
        <v>17</v>
      </c>
      <c r="M10" s="39">
        <v>11409</v>
      </c>
      <c r="N10" s="37">
        <v>10264</v>
      </c>
      <c r="O10" s="169">
        <f t="shared" ref="O10:O11" si="1">SUM(M10:N10)</f>
        <v>21673</v>
      </c>
      <c r="P10" s="140">
        <v>0</v>
      </c>
      <c r="Q10" s="169">
        <f t="shared" si="0"/>
        <v>21673</v>
      </c>
      <c r="R10" s="39">
        <v>20059</v>
      </c>
      <c r="S10" s="37">
        <v>18151</v>
      </c>
      <c r="T10" s="169">
        <f t="shared" ref="T10:T11" si="2">SUM(R10:S10)</f>
        <v>38210</v>
      </c>
      <c r="U10" s="140">
        <v>0</v>
      </c>
      <c r="V10" s="169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1" t="s">
        <v>18</v>
      </c>
      <c r="C11" s="124">
        <v>75</v>
      </c>
      <c r="D11" s="125">
        <v>75</v>
      </c>
      <c r="E11" s="152">
        <f>SUM(C11:D11)</f>
        <v>150</v>
      </c>
      <c r="F11" s="124">
        <v>138</v>
      </c>
      <c r="G11" s="125">
        <v>138</v>
      </c>
      <c r="H11" s="158">
        <f>SUM(F11:G11)</f>
        <v>276</v>
      </c>
      <c r="I11" s="123">
        <f>IF(E11=0,0,((H11/E11)-1)*100)</f>
        <v>84.000000000000014</v>
      </c>
      <c r="J11" s="3"/>
      <c r="K11" s="6"/>
      <c r="L11" s="22" t="s">
        <v>18</v>
      </c>
      <c r="M11" s="39">
        <v>11238</v>
      </c>
      <c r="N11" s="37">
        <v>11031</v>
      </c>
      <c r="O11" s="169">
        <f t="shared" si="1"/>
        <v>22269</v>
      </c>
      <c r="P11" s="38">
        <v>0</v>
      </c>
      <c r="Q11" s="267">
        <f t="shared" si="0"/>
        <v>22269</v>
      </c>
      <c r="R11" s="39">
        <v>19459</v>
      </c>
      <c r="S11" s="37">
        <v>18866</v>
      </c>
      <c r="T11" s="169">
        <f t="shared" si="2"/>
        <v>38325</v>
      </c>
      <c r="U11" s="38">
        <v>0</v>
      </c>
      <c r="V11" s="267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6" t="s">
        <v>62</v>
      </c>
      <c r="C12" s="127">
        <f>+C9+C10+C11</f>
        <v>227</v>
      </c>
      <c r="D12" s="129">
        <f t="shared" ref="D12:H12" si="3">+D9+D10+D11</f>
        <v>226</v>
      </c>
      <c r="E12" s="153">
        <f t="shared" si="3"/>
        <v>453</v>
      </c>
      <c r="F12" s="127">
        <f t="shared" si="3"/>
        <v>402</v>
      </c>
      <c r="G12" s="129">
        <f t="shared" si="3"/>
        <v>402</v>
      </c>
      <c r="H12" s="162">
        <f t="shared" si="3"/>
        <v>804</v>
      </c>
      <c r="I12" s="130">
        <f>IF(E12=0,0,((H12/E12)-1)*100)</f>
        <v>77.483443708609272</v>
      </c>
      <c r="J12" s="3"/>
      <c r="K12" s="3"/>
      <c r="L12" s="41" t="s">
        <v>62</v>
      </c>
      <c r="M12" s="45">
        <f>+M9+M10+M11</f>
        <v>32959</v>
      </c>
      <c r="N12" s="43">
        <f t="shared" ref="N12:V12" si="4">+N9+N10+N11</f>
        <v>31671</v>
      </c>
      <c r="O12" s="170">
        <f t="shared" si="4"/>
        <v>64630</v>
      </c>
      <c r="P12" s="43">
        <f t="shared" si="4"/>
        <v>0</v>
      </c>
      <c r="Q12" s="170">
        <f t="shared" si="4"/>
        <v>64630</v>
      </c>
      <c r="R12" s="45">
        <f t="shared" si="4"/>
        <v>52770</v>
      </c>
      <c r="S12" s="43">
        <f t="shared" si="4"/>
        <v>49747</v>
      </c>
      <c r="T12" s="170">
        <f t="shared" si="4"/>
        <v>102517</v>
      </c>
      <c r="U12" s="43">
        <f t="shared" si="4"/>
        <v>0</v>
      </c>
      <c r="V12" s="170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6" t="s">
        <v>20</v>
      </c>
      <c r="C13" s="120">
        <v>76</v>
      </c>
      <c r="D13" s="122">
        <v>76</v>
      </c>
      <c r="E13" s="152">
        <f t="shared" ref="E13:E23" si="5">SUM(C13:D13)</f>
        <v>152</v>
      </c>
      <c r="F13" s="120">
        <v>198</v>
      </c>
      <c r="G13" s="122">
        <v>198</v>
      </c>
      <c r="H13" s="158">
        <f>SUM(F13:G13)</f>
        <v>396</v>
      </c>
      <c r="I13" s="123">
        <f t="shared" ref="I13:I24" si="6">IF(E13=0,0,((H13/E13)-1)*100)</f>
        <v>160.52631578947367</v>
      </c>
      <c r="J13" s="3"/>
      <c r="K13" s="3"/>
      <c r="L13" s="13" t="s">
        <v>20</v>
      </c>
      <c r="M13" s="39">
        <v>11012</v>
      </c>
      <c r="N13" s="37">
        <v>10614</v>
      </c>
      <c r="O13" s="169">
        <f>SUM(M13:N13)</f>
        <v>21626</v>
      </c>
      <c r="P13" s="140">
        <v>0</v>
      </c>
      <c r="Q13" s="169">
        <f t="shared" ref="Q13:Q14" si="7">O13+P13</f>
        <v>21626</v>
      </c>
      <c r="R13" s="39">
        <v>26211</v>
      </c>
      <c r="S13" s="37">
        <v>23852</v>
      </c>
      <c r="T13" s="169">
        <f>SUM(R13:S13)</f>
        <v>50063</v>
      </c>
      <c r="U13" s="140">
        <v>0</v>
      </c>
      <c r="V13" s="169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6" t="s">
        <v>21</v>
      </c>
      <c r="C14" s="120">
        <v>75</v>
      </c>
      <c r="D14" s="122">
        <v>75</v>
      </c>
      <c r="E14" s="152">
        <f t="shared" si="5"/>
        <v>150</v>
      </c>
      <c r="F14" s="120">
        <v>186</v>
      </c>
      <c r="G14" s="122">
        <v>187</v>
      </c>
      <c r="H14" s="158">
        <f>SUM(F14:G14)</f>
        <v>373</v>
      </c>
      <c r="I14" s="123">
        <f t="shared" si="6"/>
        <v>148.66666666666669</v>
      </c>
      <c r="J14" s="3"/>
      <c r="K14" s="3"/>
      <c r="L14" s="13" t="s">
        <v>21</v>
      </c>
      <c r="M14" s="39">
        <v>12113</v>
      </c>
      <c r="N14" s="37">
        <v>11200</v>
      </c>
      <c r="O14" s="169">
        <f t="shared" ref="O14" si="9">SUM(M14:N14)</f>
        <v>23313</v>
      </c>
      <c r="P14" s="140">
        <v>0</v>
      </c>
      <c r="Q14" s="169">
        <f t="shared" si="7"/>
        <v>23313</v>
      </c>
      <c r="R14" s="39">
        <v>24525</v>
      </c>
      <c r="S14" s="37">
        <v>26270</v>
      </c>
      <c r="T14" s="169">
        <f t="shared" ref="T14" si="10">SUM(R14:S14)</f>
        <v>50795</v>
      </c>
      <c r="U14" s="140">
        <v>0</v>
      </c>
      <c r="V14" s="169">
        <f>T14+U14</f>
        <v>50795</v>
      </c>
      <c r="W14" s="40">
        <f t="shared" si="8"/>
        <v>117.88272637584178</v>
      </c>
    </row>
    <row r="15" spans="2:25" ht="13.5" thickBot="1" x14ac:dyDescent="0.25">
      <c r="B15" s="106" t="s">
        <v>22</v>
      </c>
      <c r="C15" s="120">
        <v>118</v>
      </c>
      <c r="D15" s="122">
        <v>118</v>
      </c>
      <c r="E15" s="152">
        <f>SUM(C15:D15)</f>
        <v>236</v>
      </c>
      <c r="F15" s="120">
        <v>206</v>
      </c>
      <c r="G15" s="122">
        <v>206</v>
      </c>
      <c r="H15" s="158">
        <f>SUM(F15:G15)</f>
        <v>412</v>
      </c>
      <c r="I15" s="123">
        <f>IF(E15=0,0,((H15/E15)-1)*100)</f>
        <v>74.576271186440678</v>
      </c>
      <c r="J15" s="7"/>
      <c r="K15" s="3"/>
      <c r="L15" s="13" t="s">
        <v>22</v>
      </c>
      <c r="M15" s="39">
        <v>12897</v>
      </c>
      <c r="N15" s="37">
        <v>12411</v>
      </c>
      <c r="O15" s="169">
        <f>SUM(M15:N15)</f>
        <v>25308</v>
      </c>
      <c r="P15" s="140">
        <v>0</v>
      </c>
      <c r="Q15" s="169">
        <f>O15+P15</f>
        <v>25308</v>
      </c>
      <c r="R15" s="39">
        <v>26182</v>
      </c>
      <c r="S15" s="37">
        <v>26598</v>
      </c>
      <c r="T15" s="169">
        <f>SUM(R15:S15)</f>
        <v>52780</v>
      </c>
      <c r="U15" s="140">
        <v>0</v>
      </c>
      <c r="V15" s="169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6" t="s">
        <v>63</v>
      </c>
      <c r="C16" s="127">
        <f>+C13+C14+C15</f>
        <v>269</v>
      </c>
      <c r="D16" s="129">
        <f t="shared" ref="D16:H16" si="11">+D13+D14+D15</f>
        <v>269</v>
      </c>
      <c r="E16" s="153">
        <f t="shared" si="11"/>
        <v>538</v>
      </c>
      <c r="F16" s="127">
        <f t="shared" si="11"/>
        <v>590</v>
      </c>
      <c r="G16" s="129">
        <f t="shared" si="11"/>
        <v>591</v>
      </c>
      <c r="H16" s="159">
        <f t="shared" si="11"/>
        <v>1181</v>
      </c>
      <c r="I16" s="131">
        <f t="shared" ref="I16" si="12">IF(E16=0,0,((H16/E16)-1)*100)</f>
        <v>119.51672862453533</v>
      </c>
      <c r="J16" s="7"/>
      <c r="K16" s="7"/>
      <c r="L16" s="41" t="s">
        <v>63</v>
      </c>
      <c r="M16" s="45">
        <f>+M13+M14+M15</f>
        <v>36022</v>
      </c>
      <c r="N16" s="43">
        <f t="shared" ref="N16:V16" si="13">+N13+N14+N15</f>
        <v>34225</v>
      </c>
      <c r="O16" s="170">
        <f t="shared" si="13"/>
        <v>70247</v>
      </c>
      <c r="P16" s="43">
        <f t="shared" si="13"/>
        <v>0</v>
      </c>
      <c r="Q16" s="170">
        <f t="shared" si="13"/>
        <v>70247</v>
      </c>
      <c r="R16" s="45">
        <f t="shared" si="13"/>
        <v>76918</v>
      </c>
      <c r="S16" s="43">
        <f t="shared" si="13"/>
        <v>76720</v>
      </c>
      <c r="T16" s="170">
        <f t="shared" si="13"/>
        <v>153638</v>
      </c>
      <c r="U16" s="43">
        <f t="shared" si="13"/>
        <v>0</v>
      </c>
      <c r="V16" s="170">
        <f t="shared" si="13"/>
        <v>153638</v>
      </c>
      <c r="W16" s="46">
        <f t="shared" ref="W16" si="14">IF(Q16=0,0,((V16/Q16)-1)*100)</f>
        <v>118.71111933605705</v>
      </c>
      <c r="X16" s="279"/>
      <c r="Y16" s="279"/>
    </row>
    <row r="17" spans="2:25" ht="13.5" thickTop="1" x14ac:dyDescent="0.2">
      <c r="B17" s="106" t="s">
        <v>24</v>
      </c>
      <c r="C17" s="120">
        <v>114</v>
      </c>
      <c r="D17" s="122">
        <v>114</v>
      </c>
      <c r="E17" s="152">
        <f t="shared" si="5"/>
        <v>228</v>
      </c>
      <c r="F17" s="120">
        <v>193</v>
      </c>
      <c r="G17" s="122">
        <v>193</v>
      </c>
      <c r="H17" s="158">
        <f t="shared" ref="H17:H23" si="15">SUM(F17:G17)</f>
        <v>386</v>
      </c>
      <c r="I17" s="123">
        <f t="shared" si="6"/>
        <v>69.298245614035082</v>
      </c>
      <c r="J17" s="7"/>
      <c r="K17" s="3"/>
      <c r="L17" s="13" t="s">
        <v>24</v>
      </c>
      <c r="M17" s="39">
        <v>12812</v>
      </c>
      <c r="N17" s="37">
        <v>12225</v>
      </c>
      <c r="O17" s="169">
        <f t="shared" ref="O17:O19" si="16">SUM(M17:N17)</f>
        <v>25037</v>
      </c>
      <c r="P17" s="140">
        <v>0</v>
      </c>
      <c r="Q17" s="169">
        <f>O17+P17</f>
        <v>25037</v>
      </c>
      <c r="R17" s="39">
        <v>24411</v>
      </c>
      <c r="S17" s="37">
        <v>24850</v>
      </c>
      <c r="T17" s="169">
        <f t="shared" ref="T17:T19" si="17">SUM(R17:S17)</f>
        <v>49261</v>
      </c>
      <c r="U17" s="140">
        <v>0</v>
      </c>
      <c r="V17" s="169">
        <f>T17+U17</f>
        <v>49261</v>
      </c>
      <c r="W17" s="40">
        <f t="shared" si="8"/>
        <v>96.75280584734594</v>
      </c>
    </row>
    <row r="18" spans="2:25" x14ac:dyDescent="0.2">
      <c r="B18" s="106" t="s">
        <v>64</v>
      </c>
      <c r="C18" s="120">
        <v>121</v>
      </c>
      <c r="D18" s="122">
        <v>121</v>
      </c>
      <c r="E18" s="152">
        <f>SUM(C18:D18)</f>
        <v>242</v>
      </c>
      <c r="F18" s="120">
        <v>198</v>
      </c>
      <c r="G18" s="122">
        <v>198</v>
      </c>
      <c r="H18" s="158">
        <f>SUM(F18:G18)</f>
        <v>396</v>
      </c>
      <c r="I18" s="123">
        <f>IF(E18=0,0,((H18/E18)-1)*100)</f>
        <v>63.636363636363647</v>
      </c>
      <c r="K18" s="3"/>
      <c r="L18" s="13" t="s">
        <v>64</v>
      </c>
      <c r="M18" s="39">
        <v>12984</v>
      </c>
      <c r="N18" s="37">
        <v>12467</v>
      </c>
      <c r="O18" s="169">
        <f>SUM(M18:N18)</f>
        <v>25451</v>
      </c>
      <c r="P18" s="140">
        <v>0</v>
      </c>
      <c r="Q18" s="169">
        <f>O18+P18</f>
        <v>25451</v>
      </c>
      <c r="R18" s="39">
        <v>24120</v>
      </c>
      <c r="S18" s="37">
        <v>23014</v>
      </c>
      <c r="T18" s="169">
        <f>SUM(R18:S18)</f>
        <v>47134</v>
      </c>
      <c r="U18" s="140">
        <v>0</v>
      </c>
      <c r="V18" s="169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6" t="s">
        <v>26</v>
      </c>
      <c r="C19" s="120">
        <v>118</v>
      </c>
      <c r="D19" s="122">
        <v>118</v>
      </c>
      <c r="E19" s="152">
        <f t="shared" si="5"/>
        <v>236</v>
      </c>
      <c r="F19" s="120">
        <v>186</v>
      </c>
      <c r="G19" s="122">
        <v>186</v>
      </c>
      <c r="H19" s="158">
        <f t="shared" si="15"/>
        <v>372</v>
      </c>
      <c r="I19" s="123">
        <f t="shared" si="6"/>
        <v>57.627118644067799</v>
      </c>
      <c r="J19" s="8"/>
      <c r="K19" s="3"/>
      <c r="L19" s="13" t="s">
        <v>26</v>
      </c>
      <c r="M19" s="39">
        <v>13469</v>
      </c>
      <c r="N19" s="37">
        <v>13028</v>
      </c>
      <c r="O19" s="169">
        <f t="shared" si="16"/>
        <v>26497</v>
      </c>
      <c r="P19" s="140">
        <v>0</v>
      </c>
      <c r="Q19" s="169">
        <f t="shared" ref="Q19" si="18">O19+P19</f>
        <v>26497</v>
      </c>
      <c r="R19" s="39">
        <v>22564</v>
      </c>
      <c r="S19" s="37">
        <v>21569</v>
      </c>
      <c r="T19" s="169">
        <f t="shared" si="17"/>
        <v>44133</v>
      </c>
      <c r="U19" s="140">
        <v>0</v>
      </c>
      <c r="V19" s="169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3" t="s">
        <v>65</v>
      </c>
      <c r="C20" s="127">
        <f>+C17+C18+C19</f>
        <v>353</v>
      </c>
      <c r="D20" s="135">
        <f t="shared" ref="D20:H20" si="19">+D17+D18+D19</f>
        <v>353</v>
      </c>
      <c r="E20" s="154">
        <f t="shared" si="19"/>
        <v>706</v>
      </c>
      <c r="F20" s="127">
        <f t="shared" si="19"/>
        <v>577</v>
      </c>
      <c r="G20" s="135">
        <f t="shared" si="19"/>
        <v>577</v>
      </c>
      <c r="H20" s="160">
        <f t="shared" si="19"/>
        <v>1154</v>
      </c>
      <c r="I20" s="130">
        <f t="shared" si="6"/>
        <v>63.456090651558085</v>
      </c>
      <c r="J20" s="9"/>
      <c r="K20" s="10"/>
      <c r="L20" s="47" t="s">
        <v>65</v>
      </c>
      <c r="M20" s="48">
        <f>+M17+M18+M19</f>
        <v>39265</v>
      </c>
      <c r="N20" s="49">
        <f t="shared" ref="N20:V20" si="20">+N17+N18+N19</f>
        <v>37720</v>
      </c>
      <c r="O20" s="171">
        <f t="shared" si="20"/>
        <v>76985</v>
      </c>
      <c r="P20" s="49">
        <f t="shared" si="20"/>
        <v>0</v>
      </c>
      <c r="Q20" s="171">
        <f t="shared" si="20"/>
        <v>76985</v>
      </c>
      <c r="R20" s="48">
        <f t="shared" si="20"/>
        <v>71095</v>
      </c>
      <c r="S20" s="49">
        <f t="shared" si="20"/>
        <v>69433</v>
      </c>
      <c r="T20" s="171">
        <f t="shared" si="20"/>
        <v>140528</v>
      </c>
      <c r="U20" s="49">
        <f t="shared" si="20"/>
        <v>0</v>
      </c>
      <c r="V20" s="171">
        <f t="shared" si="20"/>
        <v>140528</v>
      </c>
      <c r="W20" s="50">
        <f t="shared" si="8"/>
        <v>82.539455738130798</v>
      </c>
    </row>
    <row r="21" spans="2:25" ht="13.5" thickTop="1" x14ac:dyDescent="0.2">
      <c r="B21" s="106" t="s">
        <v>28</v>
      </c>
      <c r="C21" s="120">
        <v>127</v>
      </c>
      <c r="D21" s="122">
        <v>127</v>
      </c>
      <c r="E21" s="155">
        <f t="shared" si="5"/>
        <v>254</v>
      </c>
      <c r="F21" s="120">
        <v>197</v>
      </c>
      <c r="G21" s="122">
        <v>197</v>
      </c>
      <c r="H21" s="161">
        <f t="shared" si="15"/>
        <v>394</v>
      </c>
      <c r="I21" s="123">
        <f t="shared" si="6"/>
        <v>55.11811023622046</v>
      </c>
      <c r="J21" s="3"/>
      <c r="K21" s="3"/>
      <c r="L21" s="13" t="s">
        <v>66</v>
      </c>
      <c r="M21" s="39">
        <v>14067</v>
      </c>
      <c r="N21" s="37">
        <v>12971</v>
      </c>
      <c r="O21" s="169">
        <f t="shared" ref="O21:O23" si="21">SUM(M21:N21)</f>
        <v>27038</v>
      </c>
      <c r="P21" s="140">
        <v>0</v>
      </c>
      <c r="Q21" s="169">
        <f t="shared" ref="Q21:Q23" si="22">O21+P21</f>
        <v>27038</v>
      </c>
      <c r="R21" s="39">
        <v>27795</v>
      </c>
      <c r="S21" s="37">
        <v>25070</v>
      </c>
      <c r="T21" s="169">
        <f t="shared" ref="T21:T23" si="23">SUM(R21:S21)</f>
        <v>52865</v>
      </c>
      <c r="U21" s="140">
        <v>0</v>
      </c>
      <c r="V21" s="169">
        <f>T21+U21</f>
        <v>52865</v>
      </c>
      <c r="W21" s="40">
        <f t="shared" si="8"/>
        <v>95.521118425919084</v>
      </c>
    </row>
    <row r="22" spans="2:25" x14ac:dyDescent="0.2">
      <c r="B22" s="106" t="s">
        <v>29</v>
      </c>
      <c r="C22" s="120">
        <v>142</v>
      </c>
      <c r="D22" s="122">
        <v>142</v>
      </c>
      <c r="E22" s="152">
        <f t="shared" si="5"/>
        <v>284</v>
      </c>
      <c r="F22" s="120">
        <v>197</v>
      </c>
      <c r="G22" s="122">
        <v>197</v>
      </c>
      <c r="H22" s="152">
        <f t="shared" si="15"/>
        <v>394</v>
      </c>
      <c r="I22" s="123">
        <f t="shared" si="6"/>
        <v>38.732394366197177</v>
      </c>
      <c r="J22" s="3"/>
      <c r="K22" s="3"/>
      <c r="L22" s="13" t="s">
        <v>29</v>
      </c>
      <c r="M22" s="39">
        <v>15559</v>
      </c>
      <c r="N22" s="37">
        <v>15682</v>
      </c>
      <c r="O22" s="169">
        <f t="shared" si="21"/>
        <v>31241</v>
      </c>
      <c r="P22" s="140">
        <v>0</v>
      </c>
      <c r="Q22" s="169">
        <f t="shared" si="22"/>
        <v>31241</v>
      </c>
      <c r="R22" s="39">
        <v>27658</v>
      </c>
      <c r="S22" s="37">
        <v>27603</v>
      </c>
      <c r="T22" s="169">
        <f t="shared" si="23"/>
        <v>55261</v>
      </c>
      <c r="U22" s="140">
        <v>1</v>
      </c>
      <c r="V22" s="169">
        <f>T22+U22</f>
        <v>55262</v>
      </c>
      <c r="W22" s="40">
        <f t="shared" si="8"/>
        <v>76.889344131109752</v>
      </c>
    </row>
    <row r="23" spans="2:25" ht="13.5" thickBot="1" x14ac:dyDescent="0.25">
      <c r="B23" s="106" t="s">
        <v>30</v>
      </c>
      <c r="C23" s="120">
        <v>119</v>
      </c>
      <c r="D23" s="136">
        <v>119</v>
      </c>
      <c r="E23" s="156">
        <f t="shared" si="5"/>
        <v>238</v>
      </c>
      <c r="F23" s="120">
        <v>184</v>
      </c>
      <c r="G23" s="136">
        <v>185</v>
      </c>
      <c r="H23" s="156">
        <f t="shared" si="15"/>
        <v>369</v>
      </c>
      <c r="I23" s="137">
        <f t="shared" si="6"/>
        <v>55.042016806722692</v>
      </c>
      <c r="J23" s="3"/>
      <c r="K23" s="3"/>
      <c r="L23" s="13" t="s">
        <v>30</v>
      </c>
      <c r="M23" s="39">
        <v>12831</v>
      </c>
      <c r="N23" s="37">
        <v>12106</v>
      </c>
      <c r="O23" s="169">
        <f t="shared" si="21"/>
        <v>24937</v>
      </c>
      <c r="P23" s="140">
        <v>0</v>
      </c>
      <c r="Q23" s="169">
        <f t="shared" si="22"/>
        <v>24937</v>
      </c>
      <c r="R23" s="39">
        <v>24836</v>
      </c>
      <c r="S23" s="37">
        <v>22936</v>
      </c>
      <c r="T23" s="169">
        <f t="shared" si="23"/>
        <v>47772</v>
      </c>
      <c r="U23" s="140">
        <v>0</v>
      </c>
      <c r="V23" s="169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6" t="s">
        <v>67</v>
      </c>
      <c r="C24" s="127">
        <f>+C21+C22+C23</f>
        <v>388</v>
      </c>
      <c r="D24" s="129">
        <f t="shared" ref="D24:H24" si="24">+D21+D22+D23</f>
        <v>388</v>
      </c>
      <c r="E24" s="153">
        <f t="shared" si="24"/>
        <v>776</v>
      </c>
      <c r="F24" s="127">
        <f t="shared" si="24"/>
        <v>578</v>
      </c>
      <c r="G24" s="129">
        <f t="shared" si="24"/>
        <v>579</v>
      </c>
      <c r="H24" s="162">
        <f t="shared" si="24"/>
        <v>1157</v>
      </c>
      <c r="I24" s="130">
        <f t="shared" si="6"/>
        <v>49.097938144329902</v>
      </c>
      <c r="J24" s="3"/>
      <c r="K24" s="3"/>
      <c r="L24" s="41" t="s">
        <v>67</v>
      </c>
      <c r="M24" s="45">
        <f>+M21+M22+M23</f>
        <v>42457</v>
      </c>
      <c r="N24" s="43">
        <f t="shared" ref="N24:V24" si="25">+N21+N22+N23</f>
        <v>40759</v>
      </c>
      <c r="O24" s="170">
        <f t="shared" si="25"/>
        <v>83216</v>
      </c>
      <c r="P24" s="43">
        <f t="shared" si="25"/>
        <v>0</v>
      </c>
      <c r="Q24" s="170">
        <f t="shared" si="25"/>
        <v>83216</v>
      </c>
      <c r="R24" s="45">
        <f t="shared" si="25"/>
        <v>80289</v>
      </c>
      <c r="S24" s="43">
        <f t="shared" si="25"/>
        <v>75609</v>
      </c>
      <c r="T24" s="170">
        <f t="shared" si="25"/>
        <v>155898</v>
      </c>
      <c r="U24" s="43">
        <f t="shared" si="25"/>
        <v>1</v>
      </c>
      <c r="V24" s="170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6" t="s">
        <v>68</v>
      </c>
      <c r="C25" s="127">
        <f>+C16+C20+C24</f>
        <v>1010</v>
      </c>
      <c r="D25" s="129">
        <f t="shared" ref="D25:H25" si="26">+D16+D20+D24</f>
        <v>1010</v>
      </c>
      <c r="E25" s="153">
        <f t="shared" si="26"/>
        <v>2020</v>
      </c>
      <c r="F25" s="127">
        <f t="shared" si="26"/>
        <v>1745</v>
      </c>
      <c r="G25" s="129">
        <f t="shared" si="26"/>
        <v>1747</v>
      </c>
      <c r="H25" s="159">
        <f t="shared" si="26"/>
        <v>3492</v>
      </c>
      <c r="I25" s="131">
        <f>IF(E25=0,0,((H25/E25)-1)*100)</f>
        <v>72.871287128712865</v>
      </c>
      <c r="J25" s="7"/>
      <c r="K25" s="3"/>
      <c r="L25" s="41" t="s">
        <v>68</v>
      </c>
      <c r="M25" s="45">
        <f t="shared" ref="M25:V25" si="27">+M16+M20+M24</f>
        <v>117744</v>
      </c>
      <c r="N25" s="43">
        <f t="shared" si="27"/>
        <v>112704</v>
      </c>
      <c r="O25" s="170">
        <f t="shared" si="27"/>
        <v>230448</v>
      </c>
      <c r="P25" s="44">
        <f t="shared" si="27"/>
        <v>0</v>
      </c>
      <c r="Q25" s="173">
        <f t="shared" si="27"/>
        <v>230448</v>
      </c>
      <c r="R25" s="45">
        <f t="shared" si="27"/>
        <v>228302</v>
      </c>
      <c r="S25" s="43">
        <f t="shared" si="27"/>
        <v>221762</v>
      </c>
      <c r="T25" s="170">
        <f t="shared" si="27"/>
        <v>450064</v>
      </c>
      <c r="U25" s="44">
        <f t="shared" si="27"/>
        <v>1</v>
      </c>
      <c r="V25" s="173">
        <f t="shared" si="27"/>
        <v>450065</v>
      </c>
      <c r="W25" s="46">
        <f>IF(Q25=0,0,((V25/Q25)-1)*100)</f>
        <v>95.300024300492964</v>
      </c>
      <c r="X25" s="279"/>
      <c r="Y25" s="279"/>
    </row>
    <row r="26" spans="2:25" ht="14.25" thickTop="1" thickBot="1" x14ac:dyDescent="0.25">
      <c r="B26" s="126" t="s">
        <v>11</v>
      </c>
      <c r="C26" s="127">
        <f>+C25+C12</f>
        <v>1237</v>
      </c>
      <c r="D26" s="129">
        <f t="shared" ref="D26:H26" si="28">+D25+D12</f>
        <v>1236</v>
      </c>
      <c r="E26" s="153">
        <f t="shared" si="28"/>
        <v>2473</v>
      </c>
      <c r="F26" s="127">
        <f t="shared" si="28"/>
        <v>2147</v>
      </c>
      <c r="G26" s="129">
        <f t="shared" si="28"/>
        <v>2149</v>
      </c>
      <c r="H26" s="159">
        <f t="shared" si="28"/>
        <v>4296</v>
      </c>
      <c r="I26" s="131">
        <f t="shared" ref="I26" si="29">IF(E26=0,0,((H26/E26)-1)*100)</f>
        <v>73.716134249898914</v>
      </c>
      <c r="J26" s="7"/>
      <c r="K26" s="7"/>
      <c r="L26" s="41" t="s">
        <v>11</v>
      </c>
      <c r="M26" s="45">
        <f>+M25+M12</f>
        <v>150703</v>
      </c>
      <c r="N26" s="43">
        <f t="shared" ref="N26:V26" si="30">+N25+N12</f>
        <v>144375</v>
      </c>
      <c r="O26" s="170">
        <f t="shared" si="30"/>
        <v>295078</v>
      </c>
      <c r="P26" s="43">
        <f t="shared" si="30"/>
        <v>0</v>
      </c>
      <c r="Q26" s="170">
        <f t="shared" si="30"/>
        <v>295078</v>
      </c>
      <c r="R26" s="45">
        <f t="shared" si="30"/>
        <v>281072</v>
      </c>
      <c r="S26" s="43">
        <f t="shared" si="30"/>
        <v>271509</v>
      </c>
      <c r="T26" s="170">
        <f t="shared" si="30"/>
        <v>552581</v>
      </c>
      <c r="U26" s="43">
        <f t="shared" si="30"/>
        <v>1</v>
      </c>
      <c r="V26" s="170">
        <f t="shared" si="30"/>
        <v>552582</v>
      </c>
      <c r="W26" s="46">
        <f t="shared" ref="W26" si="31">IF(Q26=0,0,((V26/Q26)-1)*100)</f>
        <v>87.266417692948977</v>
      </c>
      <c r="X26" s="279"/>
      <c r="Y26" s="279"/>
    </row>
    <row r="27" spans="2:25" ht="14.25" thickTop="1" thickBot="1" x14ac:dyDescent="0.25">
      <c r="B27" s="138" t="s">
        <v>34</v>
      </c>
      <c r="C27" s="102"/>
      <c r="D27" s="102"/>
      <c r="E27" s="102"/>
      <c r="F27" s="102"/>
      <c r="G27" s="102"/>
      <c r="H27" s="102"/>
      <c r="I27" s="103"/>
      <c r="J27" s="3"/>
      <c r="K27" s="3"/>
      <c r="L27" s="53" t="s">
        <v>34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"/>
      <c r="K28" s="3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2:25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"/>
      <c r="K29" s="3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2:25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4"/>
      <c r="C31" s="643" t="s">
        <v>60</v>
      </c>
      <c r="D31" s="644"/>
      <c r="E31" s="645"/>
      <c r="F31" s="616" t="s">
        <v>61</v>
      </c>
      <c r="G31" s="617"/>
      <c r="H31" s="618"/>
      <c r="I31" s="105" t="s">
        <v>6</v>
      </c>
      <c r="J31" s="3"/>
      <c r="K31" s="3"/>
      <c r="L31" s="11"/>
      <c r="M31" s="619" t="s">
        <v>60</v>
      </c>
      <c r="N31" s="620"/>
      <c r="O31" s="620"/>
      <c r="P31" s="620"/>
      <c r="Q31" s="621"/>
      <c r="R31" s="619" t="s">
        <v>61</v>
      </c>
      <c r="S31" s="620"/>
      <c r="T31" s="620"/>
      <c r="U31" s="620"/>
      <c r="V31" s="621"/>
      <c r="W31" s="12" t="s">
        <v>6</v>
      </c>
    </row>
    <row r="32" spans="2:25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K32" s="3"/>
      <c r="L32" s="13" t="s">
        <v>7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8</v>
      </c>
    </row>
    <row r="33" spans="2:25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K33" s="3"/>
      <c r="L33" s="22"/>
      <c r="M33" s="23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2:25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6" t="s">
        <v>16</v>
      </c>
      <c r="C35" s="120">
        <v>574</v>
      </c>
      <c r="D35" s="122">
        <v>573</v>
      </c>
      <c r="E35" s="152">
        <f>SUM(C35:D35)</f>
        <v>1147</v>
      </c>
      <c r="F35" s="120">
        <v>708</v>
      </c>
      <c r="G35" s="122">
        <v>708</v>
      </c>
      <c r="H35" s="158">
        <f t="shared" ref="H35:H37" si="32">SUM(F35:G35)</f>
        <v>1416</v>
      </c>
      <c r="I35" s="123">
        <f t="shared" ref="I35:I37" si="33">IF(E35=0,0,((H35/E35)-1)*100)</f>
        <v>23.452484742807322</v>
      </c>
      <c r="J35" s="3"/>
      <c r="K35" s="6"/>
      <c r="L35" s="13" t="s">
        <v>16</v>
      </c>
      <c r="M35" s="39">
        <v>80272</v>
      </c>
      <c r="N35" s="37">
        <v>81927</v>
      </c>
      <c r="O35" s="169">
        <f>SUM(M35:N35)</f>
        <v>162199</v>
      </c>
      <c r="P35" s="38">
        <v>0</v>
      </c>
      <c r="Q35" s="169">
        <f t="shared" ref="Q35:Q37" si="34">O35+P35</f>
        <v>162199</v>
      </c>
      <c r="R35" s="39">
        <v>106113</v>
      </c>
      <c r="S35" s="37">
        <v>106063</v>
      </c>
      <c r="T35" s="169">
        <f>SUM(R35:S35)</f>
        <v>212176</v>
      </c>
      <c r="U35" s="140">
        <v>0</v>
      </c>
      <c r="V35" s="169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6" t="s">
        <v>17</v>
      </c>
      <c r="C36" s="120">
        <v>574</v>
      </c>
      <c r="D36" s="122">
        <v>575</v>
      </c>
      <c r="E36" s="152">
        <f t="shared" ref="E36:E37" si="36">SUM(C36:D36)</f>
        <v>1149</v>
      </c>
      <c r="F36" s="120">
        <v>672</v>
      </c>
      <c r="G36" s="122">
        <v>672</v>
      </c>
      <c r="H36" s="158">
        <f t="shared" si="32"/>
        <v>1344</v>
      </c>
      <c r="I36" s="123">
        <f t="shared" si="33"/>
        <v>16.971279373368155</v>
      </c>
      <c r="J36" s="3"/>
      <c r="K36" s="6"/>
      <c r="L36" s="13" t="s">
        <v>17</v>
      </c>
      <c r="M36" s="39">
        <v>84082</v>
      </c>
      <c r="N36" s="37">
        <v>84120</v>
      </c>
      <c r="O36" s="169">
        <f t="shared" ref="O36:O37" si="37">SUM(M36:N36)</f>
        <v>168202</v>
      </c>
      <c r="P36" s="38">
        <v>0</v>
      </c>
      <c r="Q36" s="169">
        <f t="shared" si="34"/>
        <v>168202</v>
      </c>
      <c r="R36" s="39">
        <v>110311</v>
      </c>
      <c r="S36" s="37">
        <v>109278</v>
      </c>
      <c r="T36" s="169">
        <f t="shared" ref="T36:T37" si="38">SUM(R36:S36)</f>
        <v>219589</v>
      </c>
      <c r="U36" s="140">
        <v>0</v>
      </c>
      <c r="V36" s="169">
        <f>T36+U36</f>
        <v>219589</v>
      </c>
      <c r="W36" s="40">
        <f t="shared" si="35"/>
        <v>30.550766340471579</v>
      </c>
    </row>
    <row r="37" spans="2:25" ht="13.5" thickBot="1" x14ac:dyDescent="0.25">
      <c r="B37" s="111" t="s">
        <v>18</v>
      </c>
      <c r="C37" s="124">
        <v>683</v>
      </c>
      <c r="D37" s="125">
        <v>712</v>
      </c>
      <c r="E37" s="152">
        <f t="shared" si="36"/>
        <v>1395</v>
      </c>
      <c r="F37" s="124">
        <v>903</v>
      </c>
      <c r="G37" s="125">
        <v>901</v>
      </c>
      <c r="H37" s="158">
        <f t="shared" si="32"/>
        <v>1804</v>
      </c>
      <c r="I37" s="123">
        <f t="shared" si="33"/>
        <v>29.318996415770606</v>
      </c>
      <c r="J37" s="3"/>
      <c r="K37" s="6"/>
      <c r="L37" s="22" t="s">
        <v>18</v>
      </c>
      <c r="M37" s="39">
        <v>107751</v>
      </c>
      <c r="N37" s="37">
        <v>105957</v>
      </c>
      <c r="O37" s="169">
        <f t="shared" si="37"/>
        <v>213708</v>
      </c>
      <c r="P37" s="38">
        <v>0</v>
      </c>
      <c r="Q37" s="172">
        <f t="shared" si="34"/>
        <v>213708</v>
      </c>
      <c r="R37" s="39">
        <v>138828</v>
      </c>
      <c r="S37" s="37">
        <v>134948</v>
      </c>
      <c r="T37" s="169">
        <f t="shared" si="38"/>
        <v>273776</v>
      </c>
      <c r="U37" s="38">
        <v>0</v>
      </c>
      <c r="V37" s="172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6" t="s">
        <v>62</v>
      </c>
      <c r="C38" s="127">
        <f>+C35+C36+C37</f>
        <v>1831</v>
      </c>
      <c r="D38" s="128">
        <f t="shared" ref="D38:H38" si="39">+D35+D36+D37</f>
        <v>1860</v>
      </c>
      <c r="E38" s="153">
        <f t="shared" si="39"/>
        <v>3691</v>
      </c>
      <c r="F38" s="127">
        <f t="shared" si="39"/>
        <v>2283</v>
      </c>
      <c r="G38" s="129">
        <f t="shared" si="39"/>
        <v>2281</v>
      </c>
      <c r="H38" s="162">
        <f t="shared" si="39"/>
        <v>4564</v>
      </c>
      <c r="I38" s="130">
        <f>IF(E38=0,0,((H38/E38)-1)*100)</f>
        <v>23.652126794906536</v>
      </c>
      <c r="J38" s="3"/>
      <c r="K38" s="3"/>
      <c r="L38" s="41" t="s">
        <v>62</v>
      </c>
      <c r="M38" s="42">
        <f>+M35+M36+M37</f>
        <v>272105</v>
      </c>
      <c r="N38" s="43">
        <f t="shared" ref="N38:V38" si="40">+N35+N36+N37</f>
        <v>272004</v>
      </c>
      <c r="O38" s="170">
        <f t="shared" si="40"/>
        <v>544109</v>
      </c>
      <c r="P38" s="44">
        <f t="shared" si="40"/>
        <v>0</v>
      </c>
      <c r="Q38" s="170">
        <f t="shared" si="40"/>
        <v>544109</v>
      </c>
      <c r="R38" s="45">
        <f t="shared" si="40"/>
        <v>355252</v>
      </c>
      <c r="S38" s="43">
        <f t="shared" si="40"/>
        <v>350289</v>
      </c>
      <c r="T38" s="170">
        <f t="shared" si="40"/>
        <v>705541</v>
      </c>
      <c r="U38" s="43">
        <f t="shared" si="40"/>
        <v>0</v>
      </c>
      <c r="V38" s="170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6" t="s">
        <v>20</v>
      </c>
      <c r="C39" s="120">
        <v>775</v>
      </c>
      <c r="D39" s="122">
        <v>775</v>
      </c>
      <c r="E39" s="152">
        <f t="shared" ref="E39:E40" si="41">SUM(C39:D39)</f>
        <v>1550</v>
      </c>
      <c r="F39" s="120">
        <v>928</v>
      </c>
      <c r="G39" s="122">
        <v>928</v>
      </c>
      <c r="H39" s="158">
        <f t="shared" ref="H39:H40" si="42">SUM(F39:G39)</f>
        <v>1856</v>
      </c>
      <c r="I39" s="123">
        <f t="shared" ref="I39:I50" si="43">IF(E39=0,0,((H39/E39)-1)*100)</f>
        <v>19.741935483870975</v>
      </c>
      <c r="L39" s="13" t="s">
        <v>20</v>
      </c>
      <c r="M39" s="39">
        <v>106563</v>
      </c>
      <c r="N39" s="37">
        <v>116690</v>
      </c>
      <c r="O39" s="169">
        <f t="shared" ref="O39:O40" si="44">SUM(M39:N39)</f>
        <v>223253</v>
      </c>
      <c r="P39" s="38">
        <v>0</v>
      </c>
      <c r="Q39" s="172">
        <f t="shared" ref="Q39:Q40" si="45">O39+P39</f>
        <v>223253</v>
      </c>
      <c r="R39" s="39">
        <v>135070</v>
      </c>
      <c r="S39" s="37">
        <v>137498</v>
      </c>
      <c r="T39" s="169">
        <f t="shared" ref="T39:T40" si="46">SUM(R39:S39)</f>
        <v>272568</v>
      </c>
      <c r="U39" s="38">
        <v>0</v>
      </c>
      <c r="V39" s="172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6" t="s">
        <v>21</v>
      </c>
      <c r="C40" s="120">
        <v>658</v>
      </c>
      <c r="D40" s="122">
        <v>658</v>
      </c>
      <c r="E40" s="152">
        <f t="shared" si="41"/>
        <v>1316</v>
      </c>
      <c r="F40" s="120">
        <v>812</v>
      </c>
      <c r="G40" s="122">
        <v>812</v>
      </c>
      <c r="H40" s="158">
        <f t="shared" si="42"/>
        <v>1624</v>
      </c>
      <c r="I40" s="123">
        <f t="shared" si="43"/>
        <v>23.404255319148938</v>
      </c>
      <c r="J40" s="3"/>
      <c r="K40" s="3"/>
      <c r="L40" s="13" t="s">
        <v>21</v>
      </c>
      <c r="M40" s="39">
        <v>98040</v>
      </c>
      <c r="N40" s="37">
        <v>104731</v>
      </c>
      <c r="O40" s="169">
        <f t="shared" si="44"/>
        <v>202771</v>
      </c>
      <c r="P40" s="38">
        <v>0</v>
      </c>
      <c r="Q40" s="172">
        <f t="shared" si="45"/>
        <v>202771</v>
      </c>
      <c r="R40" s="39">
        <v>116432</v>
      </c>
      <c r="S40" s="37">
        <v>123722</v>
      </c>
      <c r="T40" s="169">
        <f t="shared" si="46"/>
        <v>240154</v>
      </c>
      <c r="U40" s="38">
        <v>0</v>
      </c>
      <c r="V40" s="172">
        <f>T40+U40</f>
        <v>240154</v>
      </c>
      <c r="W40" s="40">
        <f t="shared" si="47"/>
        <v>18.436068274062855</v>
      </c>
    </row>
    <row r="41" spans="2:25" ht="13.5" thickBot="1" x14ac:dyDescent="0.25">
      <c r="B41" s="106" t="s">
        <v>22</v>
      </c>
      <c r="C41" s="120">
        <v>694</v>
      </c>
      <c r="D41" s="122">
        <v>694</v>
      </c>
      <c r="E41" s="152">
        <f>SUM(C41:D41)</f>
        <v>1388</v>
      </c>
      <c r="F41" s="120">
        <v>1013</v>
      </c>
      <c r="G41" s="122">
        <v>1013</v>
      </c>
      <c r="H41" s="158">
        <f>SUM(F41:G41)</f>
        <v>2026</v>
      </c>
      <c r="I41" s="123">
        <f>IF(E41=0,0,((H41/E41)-1)*100)</f>
        <v>45.965417867435157</v>
      </c>
      <c r="J41" s="3"/>
      <c r="K41" s="3"/>
      <c r="L41" s="13" t="s">
        <v>22</v>
      </c>
      <c r="M41" s="39">
        <v>102753</v>
      </c>
      <c r="N41" s="37">
        <v>106116</v>
      </c>
      <c r="O41" s="169">
        <f>SUM(M41:N41)</f>
        <v>208869</v>
      </c>
      <c r="P41" s="38">
        <v>0</v>
      </c>
      <c r="Q41" s="172">
        <f>O41+P41</f>
        <v>208869</v>
      </c>
      <c r="R41" s="39">
        <v>130000</v>
      </c>
      <c r="S41" s="37">
        <v>135450</v>
      </c>
      <c r="T41" s="169">
        <f>SUM(R41:S41)</f>
        <v>265450</v>
      </c>
      <c r="U41" s="38">
        <v>0</v>
      </c>
      <c r="V41" s="172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6" t="s">
        <v>63</v>
      </c>
      <c r="C42" s="127">
        <f>+C39+C40+C41</f>
        <v>2127</v>
      </c>
      <c r="D42" s="129">
        <f t="shared" ref="D42:H42" si="48">+D39+D40+D41</f>
        <v>2127</v>
      </c>
      <c r="E42" s="153">
        <f t="shared" si="48"/>
        <v>4254</v>
      </c>
      <c r="F42" s="127">
        <f t="shared" si="48"/>
        <v>2753</v>
      </c>
      <c r="G42" s="129">
        <f t="shared" si="48"/>
        <v>2753</v>
      </c>
      <c r="H42" s="159">
        <f t="shared" si="48"/>
        <v>5506</v>
      </c>
      <c r="I42" s="131">
        <f t="shared" ref="I42" si="49">IF(E42=0,0,((H42/E42)-1)*100)</f>
        <v>29.431123648330981</v>
      </c>
      <c r="J42" s="7"/>
      <c r="K42" s="7"/>
      <c r="L42" s="41" t="s">
        <v>63</v>
      </c>
      <c r="M42" s="45">
        <f>+M39+M40+M41</f>
        <v>307356</v>
      </c>
      <c r="N42" s="43">
        <f t="shared" ref="N42:V42" si="50">+N39+N40+N41</f>
        <v>327537</v>
      </c>
      <c r="O42" s="170">
        <f t="shared" si="50"/>
        <v>634893</v>
      </c>
      <c r="P42" s="44">
        <f t="shared" si="50"/>
        <v>0</v>
      </c>
      <c r="Q42" s="173">
        <f t="shared" si="50"/>
        <v>634893</v>
      </c>
      <c r="R42" s="45">
        <f t="shared" si="50"/>
        <v>381502</v>
      </c>
      <c r="S42" s="43">
        <f t="shared" si="50"/>
        <v>396670</v>
      </c>
      <c r="T42" s="170">
        <f t="shared" si="50"/>
        <v>778172</v>
      </c>
      <c r="U42" s="44">
        <f t="shared" si="50"/>
        <v>0</v>
      </c>
      <c r="V42" s="173">
        <f t="shared" si="50"/>
        <v>778172</v>
      </c>
      <c r="W42" s="46">
        <f t="shared" ref="W42" si="51">IF(Q42=0,0,((V42/Q42)-1)*100)</f>
        <v>22.567424747162114</v>
      </c>
      <c r="X42" s="279"/>
      <c r="Y42" s="279"/>
    </row>
    <row r="43" spans="2:25" ht="13.5" thickTop="1" x14ac:dyDescent="0.2">
      <c r="B43" s="106" t="s">
        <v>24</v>
      </c>
      <c r="C43" s="120">
        <v>635</v>
      </c>
      <c r="D43" s="122">
        <v>635</v>
      </c>
      <c r="E43" s="152">
        <f t="shared" ref="E43:E45" si="52">SUM(C43:D43)</f>
        <v>1270</v>
      </c>
      <c r="F43" s="120">
        <v>939</v>
      </c>
      <c r="G43" s="122">
        <v>939</v>
      </c>
      <c r="H43" s="158">
        <f t="shared" ref="H43:H45" si="53">SUM(F43:G43)</f>
        <v>1878</v>
      </c>
      <c r="I43" s="123">
        <f t="shared" si="43"/>
        <v>47.874015748031496</v>
      </c>
      <c r="J43" s="7"/>
      <c r="K43" s="3"/>
      <c r="L43" s="13" t="s">
        <v>24</v>
      </c>
      <c r="M43" s="39">
        <v>91126</v>
      </c>
      <c r="N43" s="37">
        <v>91821</v>
      </c>
      <c r="O43" s="169">
        <f t="shared" ref="O43:O45" si="54">SUM(M43:N43)</f>
        <v>182947</v>
      </c>
      <c r="P43" s="140">
        <v>0</v>
      </c>
      <c r="Q43" s="269">
        <f t="shared" ref="Q43:Q45" si="55">O43+P43</f>
        <v>182947</v>
      </c>
      <c r="R43" s="39">
        <v>131160</v>
      </c>
      <c r="S43" s="37">
        <v>131202</v>
      </c>
      <c r="T43" s="169">
        <f t="shared" ref="T43:T45" si="56">SUM(R43:S43)</f>
        <v>262362</v>
      </c>
      <c r="U43" s="140">
        <v>0</v>
      </c>
      <c r="V43" s="269">
        <f>T43+U43</f>
        <v>262362</v>
      </c>
      <c r="W43" s="40">
        <f t="shared" si="47"/>
        <v>43.408746795520003</v>
      </c>
    </row>
    <row r="44" spans="2:25" x14ac:dyDescent="0.2">
      <c r="B44" s="106" t="s">
        <v>64</v>
      </c>
      <c r="C44" s="120">
        <v>545</v>
      </c>
      <c r="D44" s="122">
        <v>545</v>
      </c>
      <c r="E44" s="152">
        <f>SUM(C44:D44)</f>
        <v>1090</v>
      </c>
      <c r="F44" s="120">
        <v>885</v>
      </c>
      <c r="G44" s="122">
        <v>885</v>
      </c>
      <c r="H44" s="158">
        <f>SUM(F44:G44)</f>
        <v>1770</v>
      </c>
      <c r="I44" s="123">
        <f>IF(E44=0,0,((H44/E44)-1)*100)</f>
        <v>62.385321100917437</v>
      </c>
      <c r="J44" s="3"/>
      <c r="K44" s="3"/>
      <c r="L44" s="13" t="s">
        <v>64</v>
      </c>
      <c r="M44" s="39">
        <v>78625</v>
      </c>
      <c r="N44" s="37">
        <v>78250</v>
      </c>
      <c r="O44" s="169">
        <f>SUM(M44:N44)</f>
        <v>156875</v>
      </c>
      <c r="P44" s="140">
        <v>0</v>
      </c>
      <c r="Q44" s="169">
        <f>O44+P44</f>
        <v>156875</v>
      </c>
      <c r="R44" s="39">
        <v>121010</v>
      </c>
      <c r="S44" s="37">
        <v>120633</v>
      </c>
      <c r="T44" s="169">
        <f>SUM(R44:S44)</f>
        <v>241643</v>
      </c>
      <c r="U44" s="140">
        <v>0</v>
      </c>
      <c r="V44" s="169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6" t="s">
        <v>26</v>
      </c>
      <c r="C45" s="120">
        <v>516</v>
      </c>
      <c r="D45" s="122">
        <v>516</v>
      </c>
      <c r="E45" s="152">
        <f t="shared" si="52"/>
        <v>1032</v>
      </c>
      <c r="F45" s="120">
        <v>751</v>
      </c>
      <c r="G45" s="122">
        <v>752</v>
      </c>
      <c r="H45" s="158">
        <f t="shared" si="53"/>
        <v>1503</v>
      </c>
      <c r="I45" s="123">
        <f t="shared" si="43"/>
        <v>45.63953488372092</v>
      </c>
      <c r="J45" s="3"/>
      <c r="K45" s="3"/>
      <c r="L45" s="13" t="s">
        <v>26</v>
      </c>
      <c r="M45" s="39">
        <v>69508</v>
      </c>
      <c r="N45" s="37">
        <v>69360</v>
      </c>
      <c r="O45" s="169">
        <f t="shared" si="54"/>
        <v>138868</v>
      </c>
      <c r="P45" s="140">
        <v>0</v>
      </c>
      <c r="Q45" s="169">
        <f t="shared" si="55"/>
        <v>138868</v>
      </c>
      <c r="R45" s="39">
        <v>113099</v>
      </c>
      <c r="S45" s="37">
        <v>113326</v>
      </c>
      <c r="T45" s="169">
        <f t="shared" si="56"/>
        <v>226425</v>
      </c>
      <c r="U45" s="140">
        <v>0</v>
      </c>
      <c r="V45" s="169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3" t="s">
        <v>65</v>
      </c>
      <c r="C46" s="127">
        <f>+C43+C44+C45</f>
        <v>1696</v>
      </c>
      <c r="D46" s="135">
        <f t="shared" ref="D46:H46" si="57">+D43+D44+D45</f>
        <v>1696</v>
      </c>
      <c r="E46" s="154">
        <f t="shared" si="57"/>
        <v>3392</v>
      </c>
      <c r="F46" s="127">
        <f t="shared" si="57"/>
        <v>2575</v>
      </c>
      <c r="G46" s="135">
        <f t="shared" si="57"/>
        <v>2576</v>
      </c>
      <c r="H46" s="160">
        <f t="shared" si="57"/>
        <v>5151</v>
      </c>
      <c r="I46" s="130">
        <f t="shared" si="43"/>
        <v>51.857311320754704</v>
      </c>
      <c r="J46" s="9"/>
      <c r="K46" s="10"/>
      <c r="L46" s="47" t="s">
        <v>65</v>
      </c>
      <c r="M46" s="48">
        <f>+M43+M44+M45</f>
        <v>239259</v>
      </c>
      <c r="N46" s="49">
        <f t="shared" ref="N46:V46" si="58">+N43+N44+N45</f>
        <v>239431</v>
      </c>
      <c r="O46" s="171">
        <f t="shared" si="58"/>
        <v>478690</v>
      </c>
      <c r="P46" s="49">
        <f t="shared" si="58"/>
        <v>0</v>
      </c>
      <c r="Q46" s="171">
        <f t="shared" si="58"/>
        <v>478690</v>
      </c>
      <c r="R46" s="48">
        <f t="shared" si="58"/>
        <v>365269</v>
      </c>
      <c r="S46" s="49">
        <f t="shared" si="58"/>
        <v>365161</v>
      </c>
      <c r="T46" s="171">
        <f t="shared" si="58"/>
        <v>730430</v>
      </c>
      <c r="U46" s="49">
        <f t="shared" si="58"/>
        <v>0</v>
      </c>
      <c r="V46" s="171">
        <f t="shared" si="58"/>
        <v>730430</v>
      </c>
      <c r="W46" s="50">
        <f t="shared" si="47"/>
        <v>52.589358457456804</v>
      </c>
    </row>
    <row r="47" spans="2:25" ht="13.5" thickTop="1" x14ac:dyDescent="0.2">
      <c r="B47" s="106" t="s">
        <v>28</v>
      </c>
      <c r="C47" s="120">
        <v>482</v>
      </c>
      <c r="D47" s="122">
        <v>482</v>
      </c>
      <c r="E47" s="155">
        <f t="shared" ref="E47:E49" si="59">SUM(C47:D47)</f>
        <v>964</v>
      </c>
      <c r="F47" s="120">
        <v>792</v>
      </c>
      <c r="G47" s="122">
        <v>791</v>
      </c>
      <c r="H47" s="161">
        <f t="shared" ref="H47:H49" si="60">SUM(F47:G47)</f>
        <v>1583</v>
      </c>
      <c r="I47" s="123">
        <f t="shared" si="43"/>
        <v>64.211618257261406</v>
      </c>
      <c r="J47" s="3"/>
      <c r="K47" s="3"/>
      <c r="L47" s="13" t="s">
        <v>66</v>
      </c>
      <c r="M47" s="39">
        <v>74545</v>
      </c>
      <c r="N47" s="37">
        <v>77281</v>
      </c>
      <c r="O47" s="169">
        <f t="shared" ref="O47:O49" si="61">SUM(M47:N47)</f>
        <v>151826</v>
      </c>
      <c r="P47" s="140">
        <v>0</v>
      </c>
      <c r="Q47" s="169">
        <f>O47+P47</f>
        <v>151826</v>
      </c>
      <c r="R47" s="39">
        <v>126436</v>
      </c>
      <c r="S47" s="37">
        <v>127137</v>
      </c>
      <c r="T47" s="169">
        <f t="shared" ref="T47:T49" si="62">SUM(R47:S47)</f>
        <v>253573</v>
      </c>
      <c r="U47" s="140">
        <v>0</v>
      </c>
      <c r="V47" s="169">
        <f>T47+U47</f>
        <v>253573</v>
      </c>
      <c r="W47" s="40">
        <f t="shared" si="47"/>
        <v>67.015530936730201</v>
      </c>
    </row>
    <row r="48" spans="2:25" x14ac:dyDescent="0.2">
      <c r="B48" s="106" t="s">
        <v>29</v>
      </c>
      <c r="C48" s="120">
        <v>546</v>
      </c>
      <c r="D48" s="122">
        <v>546</v>
      </c>
      <c r="E48" s="152">
        <f t="shared" si="59"/>
        <v>1092</v>
      </c>
      <c r="F48" s="120">
        <v>868</v>
      </c>
      <c r="G48" s="122">
        <v>868</v>
      </c>
      <c r="H48" s="152">
        <f t="shared" si="60"/>
        <v>1736</v>
      </c>
      <c r="I48" s="123">
        <f t="shared" si="43"/>
        <v>58.974358974358964</v>
      </c>
      <c r="J48" s="3"/>
      <c r="K48" s="3"/>
      <c r="L48" s="13" t="s">
        <v>29</v>
      </c>
      <c r="M48" s="39">
        <v>80825</v>
      </c>
      <c r="N48" s="37">
        <v>86333</v>
      </c>
      <c r="O48" s="169">
        <f t="shared" si="61"/>
        <v>167158</v>
      </c>
      <c r="P48" s="140">
        <v>0</v>
      </c>
      <c r="Q48" s="169">
        <f t="shared" ref="Q48:Q49" si="63">O48+P48</f>
        <v>167158</v>
      </c>
      <c r="R48" s="39">
        <v>132281</v>
      </c>
      <c r="S48" s="37">
        <v>137289</v>
      </c>
      <c r="T48" s="169">
        <f t="shared" si="62"/>
        <v>269570</v>
      </c>
      <c r="U48" s="140">
        <v>0</v>
      </c>
      <c r="V48" s="169">
        <f>T48+U48</f>
        <v>269570</v>
      </c>
      <c r="W48" s="40">
        <f t="shared" si="47"/>
        <v>61.266586104164929</v>
      </c>
    </row>
    <row r="49" spans="2:25" ht="13.5" thickBot="1" x14ac:dyDescent="0.25">
      <c r="B49" s="106" t="s">
        <v>30</v>
      </c>
      <c r="C49" s="120">
        <v>510</v>
      </c>
      <c r="D49" s="136">
        <v>510</v>
      </c>
      <c r="E49" s="156">
        <f t="shared" si="59"/>
        <v>1020</v>
      </c>
      <c r="F49" s="120">
        <v>798</v>
      </c>
      <c r="G49" s="136">
        <v>799</v>
      </c>
      <c r="H49" s="156">
        <f t="shared" si="60"/>
        <v>1597</v>
      </c>
      <c r="I49" s="137">
        <f t="shared" si="43"/>
        <v>56.568627450980394</v>
      </c>
      <c r="J49" s="3"/>
      <c r="K49" s="3"/>
      <c r="L49" s="13" t="s">
        <v>30</v>
      </c>
      <c r="M49" s="39">
        <v>79105</v>
      </c>
      <c r="N49" s="37">
        <v>81299</v>
      </c>
      <c r="O49" s="169">
        <f t="shared" si="61"/>
        <v>160404</v>
      </c>
      <c r="P49" s="140">
        <v>0</v>
      </c>
      <c r="Q49" s="169">
        <f t="shared" si="63"/>
        <v>160404</v>
      </c>
      <c r="R49" s="39">
        <v>121573</v>
      </c>
      <c r="S49" s="37">
        <v>122821</v>
      </c>
      <c r="T49" s="169">
        <f t="shared" si="62"/>
        <v>244394</v>
      </c>
      <c r="U49" s="140">
        <v>0</v>
      </c>
      <c r="V49" s="169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6" t="s">
        <v>67</v>
      </c>
      <c r="C50" s="127">
        <f>+C47+C48+C49</f>
        <v>1538</v>
      </c>
      <c r="D50" s="129">
        <f t="shared" ref="D50:H50" si="64">+D47+D48+D49</f>
        <v>1538</v>
      </c>
      <c r="E50" s="153">
        <f t="shared" si="64"/>
        <v>3076</v>
      </c>
      <c r="F50" s="127">
        <f t="shared" si="64"/>
        <v>2458</v>
      </c>
      <c r="G50" s="129">
        <f t="shared" si="64"/>
        <v>2458</v>
      </c>
      <c r="H50" s="162">
        <f t="shared" si="64"/>
        <v>4916</v>
      </c>
      <c r="I50" s="130">
        <f t="shared" si="43"/>
        <v>59.81794538361509</v>
      </c>
      <c r="J50" s="3"/>
      <c r="K50" s="3"/>
      <c r="L50" s="41" t="s">
        <v>67</v>
      </c>
      <c r="M50" s="45">
        <f>+M47+M48+M49</f>
        <v>234475</v>
      </c>
      <c r="N50" s="43">
        <f t="shared" ref="N50:V50" si="65">+N47+N48+N49</f>
        <v>244913</v>
      </c>
      <c r="O50" s="170">
        <f t="shared" si="65"/>
        <v>479388</v>
      </c>
      <c r="P50" s="43">
        <f t="shared" si="65"/>
        <v>0</v>
      </c>
      <c r="Q50" s="170">
        <f t="shared" si="65"/>
        <v>479388</v>
      </c>
      <c r="R50" s="45">
        <f t="shared" si="65"/>
        <v>380290</v>
      </c>
      <c r="S50" s="43">
        <f t="shared" si="65"/>
        <v>387247</v>
      </c>
      <c r="T50" s="170">
        <f t="shared" si="65"/>
        <v>767537</v>
      </c>
      <c r="U50" s="43">
        <f t="shared" si="65"/>
        <v>0</v>
      </c>
      <c r="V50" s="170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6" t="s">
        <v>68</v>
      </c>
      <c r="C51" s="127">
        <f t="shared" ref="C51:H51" si="66">+C42+C46+C50</f>
        <v>5361</v>
      </c>
      <c r="D51" s="129">
        <f t="shared" si="66"/>
        <v>5361</v>
      </c>
      <c r="E51" s="153">
        <f t="shared" si="66"/>
        <v>10722</v>
      </c>
      <c r="F51" s="127">
        <f t="shared" si="66"/>
        <v>7786</v>
      </c>
      <c r="G51" s="129">
        <f t="shared" si="66"/>
        <v>7787</v>
      </c>
      <c r="H51" s="159">
        <f t="shared" si="66"/>
        <v>15573</v>
      </c>
      <c r="I51" s="131">
        <f>IF(E51=0,0,((H51/E51)-1)*100)</f>
        <v>45.243424734191386</v>
      </c>
      <c r="J51" s="7"/>
      <c r="K51" s="3"/>
      <c r="L51" s="41" t="s">
        <v>68</v>
      </c>
      <c r="M51" s="45">
        <f t="shared" ref="M51:V51" si="67">+M42+M46+M50</f>
        <v>781090</v>
      </c>
      <c r="N51" s="43">
        <f t="shared" si="67"/>
        <v>811881</v>
      </c>
      <c r="O51" s="170">
        <f t="shared" si="67"/>
        <v>1592971</v>
      </c>
      <c r="P51" s="44">
        <f t="shared" si="67"/>
        <v>0</v>
      </c>
      <c r="Q51" s="173">
        <f t="shared" si="67"/>
        <v>1592971</v>
      </c>
      <c r="R51" s="45">
        <f t="shared" si="67"/>
        <v>1127061</v>
      </c>
      <c r="S51" s="43">
        <f t="shared" si="67"/>
        <v>1149078</v>
      </c>
      <c r="T51" s="170">
        <f t="shared" si="67"/>
        <v>2276139</v>
      </c>
      <c r="U51" s="44">
        <f t="shared" si="67"/>
        <v>0</v>
      </c>
      <c r="V51" s="173">
        <f t="shared" si="67"/>
        <v>2276139</v>
      </c>
      <c r="W51" s="46">
        <f>IF(Q51=0,0,((V51/Q51)-1)*100)</f>
        <v>42.886405339456914</v>
      </c>
      <c r="X51" s="279"/>
      <c r="Y51" s="279"/>
    </row>
    <row r="52" spans="2:25" ht="14.25" thickTop="1" thickBot="1" x14ac:dyDescent="0.25">
      <c r="B52" s="126" t="s">
        <v>11</v>
      </c>
      <c r="C52" s="127">
        <f>+C51+C38</f>
        <v>7192</v>
      </c>
      <c r="D52" s="129">
        <f t="shared" ref="D52:H52" si="68">+D51+D38</f>
        <v>7221</v>
      </c>
      <c r="E52" s="153">
        <f t="shared" si="68"/>
        <v>14413</v>
      </c>
      <c r="F52" s="127">
        <f t="shared" si="68"/>
        <v>10069</v>
      </c>
      <c r="G52" s="129">
        <f t="shared" si="68"/>
        <v>10068</v>
      </c>
      <c r="H52" s="159">
        <f t="shared" si="68"/>
        <v>20137</v>
      </c>
      <c r="I52" s="131">
        <f t="shared" ref="I52" si="69">IF(E52=0,0,((H52/E52)-1)*100)</f>
        <v>39.71414695066953</v>
      </c>
      <c r="J52" s="7"/>
      <c r="K52" s="7"/>
      <c r="L52" s="41" t="s">
        <v>11</v>
      </c>
      <c r="M52" s="45">
        <f>+M51+M38</f>
        <v>1053195</v>
      </c>
      <c r="N52" s="43">
        <f t="shared" ref="N52:V52" si="70">+N51+N38</f>
        <v>1083885</v>
      </c>
      <c r="O52" s="170">
        <f t="shared" si="70"/>
        <v>2137080</v>
      </c>
      <c r="P52" s="44">
        <f t="shared" si="70"/>
        <v>0</v>
      </c>
      <c r="Q52" s="173">
        <f t="shared" si="70"/>
        <v>2137080</v>
      </c>
      <c r="R52" s="45">
        <f t="shared" si="70"/>
        <v>1482313</v>
      </c>
      <c r="S52" s="43">
        <f t="shared" si="70"/>
        <v>1499367</v>
      </c>
      <c r="T52" s="170">
        <f t="shared" si="70"/>
        <v>2981680</v>
      </c>
      <c r="U52" s="44">
        <f t="shared" si="70"/>
        <v>0</v>
      </c>
      <c r="V52" s="173">
        <f t="shared" si="70"/>
        <v>2981680</v>
      </c>
      <c r="W52" s="46">
        <f t="shared" ref="W52" si="71">IF(Q52=0,0,((V52/Q52)-1)*100)</f>
        <v>39.521215864637725</v>
      </c>
      <c r="X52" s="279"/>
      <c r="Y52" s="279"/>
    </row>
    <row r="53" spans="2:25" ht="14.25" thickTop="1" thickBot="1" x14ac:dyDescent="0.25">
      <c r="B53" s="138" t="s">
        <v>34</v>
      </c>
      <c r="C53" s="102"/>
      <c r="D53" s="102"/>
      <c r="E53" s="102"/>
      <c r="F53" s="102"/>
      <c r="G53" s="102"/>
      <c r="H53" s="102"/>
      <c r="I53" s="103"/>
      <c r="J53" s="3"/>
      <c r="K53" s="3"/>
      <c r="L53" s="53" t="s">
        <v>34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"/>
      <c r="K54" s="3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2:25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"/>
      <c r="K55" s="3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2:25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4"/>
      <c r="C57" s="643" t="s">
        <v>60</v>
      </c>
      <c r="D57" s="644"/>
      <c r="E57" s="645"/>
      <c r="F57" s="616" t="s">
        <v>61</v>
      </c>
      <c r="G57" s="617"/>
      <c r="H57" s="618"/>
      <c r="I57" s="105" t="s">
        <v>6</v>
      </c>
      <c r="J57" s="3"/>
      <c r="K57" s="3"/>
      <c r="L57" s="11"/>
      <c r="M57" s="619" t="s">
        <v>60</v>
      </c>
      <c r="N57" s="620"/>
      <c r="O57" s="620"/>
      <c r="P57" s="620"/>
      <c r="Q57" s="621"/>
      <c r="R57" s="619" t="s">
        <v>61</v>
      </c>
      <c r="S57" s="620"/>
      <c r="T57" s="620"/>
      <c r="U57" s="620"/>
      <c r="V57" s="621"/>
      <c r="W57" s="12" t="s">
        <v>6</v>
      </c>
    </row>
    <row r="58" spans="2:25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K58" s="3"/>
      <c r="L58" s="13" t="s">
        <v>7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8</v>
      </c>
    </row>
    <row r="59" spans="2:25" ht="13.5" thickBot="1" x14ac:dyDescent="0.25">
      <c r="B59" s="111" t="s">
        <v>43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K59" s="3"/>
      <c r="L59" s="22"/>
      <c r="M59" s="23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2:25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6" t="s">
        <v>16</v>
      </c>
      <c r="C61" s="120">
        <f t="shared" ref="C61:H63" si="72">+C9+C35</f>
        <v>651</v>
      </c>
      <c r="D61" s="122">
        <f t="shared" si="72"/>
        <v>649</v>
      </c>
      <c r="E61" s="158">
        <f t="shared" si="72"/>
        <v>1300</v>
      </c>
      <c r="F61" s="120">
        <f t="shared" si="72"/>
        <v>834</v>
      </c>
      <c r="G61" s="122">
        <f t="shared" si="72"/>
        <v>834</v>
      </c>
      <c r="H61" s="158">
        <f t="shared" si="72"/>
        <v>1668</v>
      </c>
      <c r="I61" s="123">
        <f t="shared" ref="I61:I63" si="73">IF(E61=0,0,((H61/E61)-1)*100)</f>
        <v>28.307692307692299</v>
      </c>
      <c r="J61" s="3"/>
      <c r="K61" s="6"/>
      <c r="L61" s="13" t="s">
        <v>16</v>
      </c>
      <c r="M61" s="36">
        <f t="shared" ref="M61:N63" si="74">+M9+M35</f>
        <v>90584</v>
      </c>
      <c r="N61" s="37">
        <f t="shared" si="74"/>
        <v>92303</v>
      </c>
      <c r="O61" s="169">
        <f>SUM(M61:N61)</f>
        <v>182887</v>
      </c>
      <c r="P61" s="38">
        <f t="shared" ref="P61:S63" si="75">+P9+P35</f>
        <v>0</v>
      </c>
      <c r="Q61" s="169">
        <f t="shared" si="75"/>
        <v>182887</v>
      </c>
      <c r="R61" s="39">
        <f t="shared" si="75"/>
        <v>119365</v>
      </c>
      <c r="S61" s="37">
        <f t="shared" si="75"/>
        <v>118793</v>
      </c>
      <c r="T61" s="169">
        <f>SUM(R61:S61)</f>
        <v>238158</v>
      </c>
      <c r="U61" s="38">
        <f>U9+U35</f>
        <v>0</v>
      </c>
      <c r="V61" s="172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6" t="s">
        <v>17</v>
      </c>
      <c r="C62" s="120">
        <f t="shared" si="72"/>
        <v>649</v>
      </c>
      <c r="D62" s="122">
        <f t="shared" si="72"/>
        <v>650</v>
      </c>
      <c r="E62" s="158">
        <f t="shared" si="72"/>
        <v>1299</v>
      </c>
      <c r="F62" s="120">
        <f t="shared" si="72"/>
        <v>810</v>
      </c>
      <c r="G62" s="122">
        <f t="shared" si="72"/>
        <v>810</v>
      </c>
      <c r="H62" s="158">
        <f t="shared" si="72"/>
        <v>1620</v>
      </c>
      <c r="I62" s="123">
        <f t="shared" si="73"/>
        <v>24.711316397228632</v>
      </c>
      <c r="J62" s="3"/>
      <c r="K62" s="6"/>
      <c r="L62" s="13" t="s">
        <v>17</v>
      </c>
      <c r="M62" s="36">
        <f t="shared" si="74"/>
        <v>95491</v>
      </c>
      <c r="N62" s="37">
        <f t="shared" si="74"/>
        <v>94384</v>
      </c>
      <c r="O62" s="169">
        <f t="shared" ref="O62:O63" si="77">SUM(M62:N62)</f>
        <v>189875</v>
      </c>
      <c r="P62" s="38">
        <f t="shared" si="75"/>
        <v>0</v>
      </c>
      <c r="Q62" s="169">
        <f t="shared" si="75"/>
        <v>189875</v>
      </c>
      <c r="R62" s="39">
        <f t="shared" si="75"/>
        <v>130370</v>
      </c>
      <c r="S62" s="37">
        <f t="shared" si="75"/>
        <v>127429</v>
      </c>
      <c r="T62" s="169">
        <f t="shared" ref="T62:T63" si="78">SUM(R62:S62)</f>
        <v>257799</v>
      </c>
      <c r="U62" s="38">
        <f>U10+U36</f>
        <v>0</v>
      </c>
      <c r="V62" s="172">
        <f>+T62+U62</f>
        <v>257799</v>
      </c>
      <c r="W62" s="40">
        <f t="shared" si="76"/>
        <v>35.773008558262021</v>
      </c>
    </row>
    <row r="63" spans="2:25" ht="13.5" thickBot="1" x14ac:dyDescent="0.25">
      <c r="B63" s="111" t="s">
        <v>18</v>
      </c>
      <c r="C63" s="124">
        <f t="shared" si="72"/>
        <v>758</v>
      </c>
      <c r="D63" s="125">
        <f t="shared" si="72"/>
        <v>787</v>
      </c>
      <c r="E63" s="158">
        <f t="shared" si="72"/>
        <v>1545</v>
      </c>
      <c r="F63" s="124">
        <f t="shared" si="72"/>
        <v>1041</v>
      </c>
      <c r="G63" s="125">
        <f t="shared" si="72"/>
        <v>1039</v>
      </c>
      <c r="H63" s="158">
        <f t="shared" si="72"/>
        <v>2080</v>
      </c>
      <c r="I63" s="123">
        <f t="shared" si="73"/>
        <v>34.627831715210355</v>
      </c>
      <c r="J63" s="3"/>
      <c r="K63" s="6"/>
      <c r="L63" s="22" t="s">
        <v>18</v>
      </c>
      <c r="M63" s="36">
        <f t="shared" si="74"/>
        <v>118989</v>
      </c>
      <c r="N63" s="37">
        <f t="shared" si="74"/>
        <v>116988</v>
      </c>
      <c r="O63" s="169">
        <f t="shared" si="77"/>
        <v>235977</v>
      </c>
      <c r="P63" s="38">
        <f t="shared" si="75"/>
        <v>0</v>
      </c>
      <c r="Q63" s="169">
        <f t="shared" si="75"/>
        <v>235977</v>
      </c>
      <c r="R63" s="39">
        <f t="shared" si="75"/>
        <v>158287</v>
      </c>
      <c r="S63" s="37">
        <f t="shared" si="75"/>
        <v>153814</v>
      </c>
      <c r="T63" s="169">
        <f t="shared" si="78"/>
        <v>312101</v>
      </c>
      <c r="U63" s="38">
        <f>U11+U37</f>
        <v>0</v>
      </c>
      <c r="V63" s="172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6" t="s">
        <v>62</v>
      </c>
      <c r="C64" s="127">
        <f>+C61+C62+C63</f>
        <v>2058</v>
      </c>
      <c r="D64" s="128">
        <f t="shared" ref="D64:H64" si="79">+D61+D62+D63</f>
        <v>2086</v>
      </c>
      <c r="E64" s="153">
        <f t="shared" si="79"/>
        <v>4144</v>
      </c>
      <c r="F64" s="127">
        <f t="shared" si="79"/>
        <v>2685</v>
      </c>
      <c r="G64" s="129">
        <f t="shared" si="79"/>
        <v>2683</v>
      </c>
      <c r="H64" s="162">
        <f t="shared" si="79"/>
        <v>5368</v>
      </c>
      <c r="I64" s="130">
        <f>IF(E64=0,0,((H64/E64)-1)*100)</f>
        <v>29.536679536679532</v>
      </c>
      <c r="J64" s="3"/>
      <c r="K64" s="3"/>
      <c r="L64" s="41" t="s">
        <v>62</v>
      </c>
      <c r="M64" s="42">
        <f>+M61+M62+M63</f>
        <v>305064</v>
      </c>
      <c r="N64" s="43">
        <f t="shared" ref="N64:V64" si="80">+N61+N62+N63</f>
        <v>303675</v>
      </c>
      <c r="O64" s="170">
        <f t="shared" si="80"/>
        <v>608739</v>
      </c>
      <c r="P64" s="44">
        <f t="shared" si="80"/>
        <v>0</v>
      </c>
      <c r="Q64" s="170">
        <f t="shared" si="80"/>
        <v>608739</v>
      </c>
      <c r="R64" s="45">
        <f t="shared" si="80"/>
        <v>408022</v>
      </c>
      <c r="S64" s="43">
        <f t="shared" si="80"/>
        <v>400036</v>
      </c>
      <c r="T64" s="170">
        <f t="shared" si="80"/>
        <v>808058</v>
      </c>
      <c r="U64" s="43">
        <f t="shared" si="80"/>
        <v>0</v>
      </c>
      <c r="V64" s="170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6" t="s">
        <v>20</v>
      </c>
      <c r="C65" s="120">
        <f t="shared" ref="C65:H67" si="81">+C13+C39</f>
        <v>851</v>
      </c>
      <c r="D65" s="122">
        <f t="shared" si="81"/>
        <v>851</v>
      </c>
      <c r="E65" s="158">
        <f t="shared" si="81"/>
        <v>1702</v>
      </c>
      <c r="F65" s="120">
        <f t="shared" si="81"/>
        <v>1126</v>
      </c>
      <c r="G65" s="122">
        <f t="shared" si="81"/>
        <v>1126</v>
      </c>
      <c r="H65" s="158">
        <f t="shared" si="81"/>
        <v>2252</v>
      </c>
      <c r="I65" s="123">
        <f t="shared" ref="I65:I76" si="82">IF(E65=0,0,((H65/E65)-1)*100)</f>
        <v>32.31492361927144</v>
      </c>
      <c r="J65" s="3"/>
      <c r="K65" s="3"/>
      <c r="L65" s="13" t="s">
        <v>20</v>
      </c>
      <c r="M65" s="36">
        <f t="shared" ref="M65:N67" si="83">+M13+M39</f>
        <v>117575</v>
      </c>
      <c r="N65" s="37">
        <f t="shared" si="83"/>
        <v>127304</v>
      </c>
      <c r="O65" s="169">
        <f t="shared" ref="O65:O66" si="84">SUM(M65:N65)</f>
        <v>244879</v>
      </c>
      <c r="P65" s="38">
        <f t="shared" ref="P65:S67" si="85">+P13+P39</f>
        <v>0</v>
      </c>
      <c r="Q65" s="169">
        <f t="shared" si="85"/>
        <v>244879</v>
      </c>
      <c r="R65" s="39">
        <f t="shared" si="85"/>
        <v>161281</v>
      </c>
      <c r="S65" s="37">
        <f t="shared" si="85"/>
        <v>161350</v>
      </c>
      <c r="T65" s="169">
        <f t="shared" ref="T65:T66" si="86">SUM(R65:S65)</f>
        <v>322631</v>
      </c>
      <c r="U65" s="38">
        <f>U13+U39</f>
        <v>0</v>
      </c>
      <c r="V65" s="172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6" t="s">
        <v>21</v>
      </c>
      <c r="C66" s="120">
        <f t="shared" si="81"/>
        <v>733</v>
      </c>
      <c r="D66" s="122">
        <f t="shared" si="81"/>
        <v>733</v>
      </c>
      <c r="E66" s="158">
        <f t="shared" si="81"/>
        <v>1466</v>
      </c>
      <c r="F66" s="120">
        <f t="shared" si="81"/>
        <v>998</v>
      </c>
      <c r="G66" s="122">
        <f t="shared" si="81"/>
        <v>999</v>
      </c>
      <c r="H66" s="158">
        <f t="shared" si="81"/>
        <v>1997</v>
      </c>
      <c r="I66" s="123">
        <f t="shared" si="82"/>
        <v>36.221009549795369</v>
      </c>
      <c r="J66" s="3"/>
      <c r="K66" s="3"/>
      <c r="L66" s="13" t="s">
        <v>21</v>
      </c>
      <c r="M66" s="36">
        <f t="shared" si="83"/>
        <v>110153</v>
      </c>
      <c r="N66" s="37">
        <f t="shared" si="83"/>
        <v>115931</v>
      </c>
      <c r="O66" s="169">
        <f t="shared" si="84"/>
        <v>226084</v>
      </c>
      <c r="P66" s="38">
        <f t="shared" si="85"/>
        <v>0</v>
      </c>
      <c r="Q66" s="169">
        <f t="shared" si="85"/>
        <v>226084</v>
      </c>
      <c r="R66" s="39">
        <f t="shared" si="85"/>
        <v>140957</v>
      </c>
      <c r="S66" s="37">
        <f t="shared" si="85"/>
        <v>149992</v>
      </c>
      <c r="T66" s="169">
        <f t="shared" si="86"/>
        <v>290949</v>
      </c>
      <c r="U66" s="38">
        <f>U14+U40</f>
        <v>0</v>
      </c>
      <c r="V66" s="172">
        <f>+T66+U66</f>
        <v>290949</v>
      </c>
      <c r="W66" s="40">
        <f t="shared" si="87"/>
        <v>28.690663647139992</v>
      </c>
    </row>
    <row r="67" spans="2:25" ht="13.5" thickBot="1" x14ac:dyDescent="0.25">
      <c r="B67" s="106" t="s">
        <v>22</v>
      </c>
      <c r="C67" s="120">
        <f t="shared" si="81"/>
        <v>812</v>
      </c>
      <c r="D67" s="122">
        <f t="shared" si="81"/>
        <v>812</v>
      </c>
      <c r="E67" s="158">
        <f t="shared" si="81"/>
        <v>1624</v>
      </c>
      <c r="F67" s="120">
        <f t="shared" si="81"/>
        <v>1219</v>
      </c>
      <c r="G67" s="122">
        <f t="shared" si="81"/>
        <v>1219</v>
      </c>
      <c r="H67" s="158">
        <f t="shared" si="81"/>
        <v>2438</v>
      </c>
      <c r="I67" s="123">
        <f>IF(E67=0,0,((H67/E67)-1)*100)</f>
        <v>50.123152709359609</v>
      </c>
      <c r="J67" s="3"/>
      <c r="K67" s="3"/>
      <c r="L67" s="13" t="s">
        <v>22</v>
      </c>
      <c r="M67" s="36">
        <f t="shared" si="83"/>
        <v>115650</v>
      </c>
      <c r="N67" s="37">
        <f t="shared" si="83"/>
        <v>118527</v>
      </c>
      <c r="O67" s="169">
        <f>SUM(M67:N67)</f>
        <v>234177</v>
      </c>
      <c r="P67" s="38">
        <f t="shared" si="85"/>
        <v>0</v>
      </c>
      <c r="Q67" s="169">
        <f t="shared" si="85"/>
        <v>234177</v>
      </c>
      <c r="R67" s="39">
        <f t="shared" si="85"/>
        <v>156182</v>
      </c>
      <c r="S67" s="37">
        <f t="shared" si="85"/>
        <v>162048</v>
      </c>
      <c r="T67" s="169">
        <f>SUM(R67:S67)</f>
        <v>318230</v>
      </c>
      <c r="U67" s="38">
        <f>U15+U41</f>
        <v>0</v>
      </c>
      <c r="V67" s="172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6" t="s">
        <v>63</v>
      </c>
      <c r="C68" s="127">
        <f>+C65+C66+C67</f>
        <v>2396</v>
      </c>
      <c r="D68" s="129">
        <f t="shared" ref="D68:H68" si="88">+D65+D66+D67</f>
        <v>2396</v>
      </c>
      <c r="E68" s="153">
        <f t="shared" si="88"/>
        <v>4792</v>
      </c>
      <c r="F68" s="127">
        <f t="shared" si="88"/>
        <v>3343</v>
      </c>
      <c r="G68" s="129">
        <f t="shared" si="88"/>
        <v>3344</v>
      </c>
      <c r="H68" s="159">
        <f t="shared" si="88"/>
        <v>6687</v>
      </c>
      <c r="I68" s="131">
        <f>IF(E68=0,0,((H68/E68)-1)*100)</f>
        <v>39.545075125208683</v>
      </c>
      <c r="J68" s="7"/>
      <c r="K68" s="7"/>
      <c r="L68" s="41" t="s">
        <v>63</v>
      </c>
      <c r="M68" s="45">
        <f>+M65+M66+M67</f>
        <v>343378</v>
      </c>
      <c r="N68" s="43">
        <f t="shared" ref="N68:V68" si="89">+N65+N66+N67</f>
        <v>361762</v>
      </c>
      <c r="O68" s="170">
        <f t="shared" si="89"/>
        <v>705140</v>
      </c>
      <c r="P68" s="44">
        <f t="shared" si="89"/>
        <v>0</v>
      </c>
      <c r="Q68" s="173">
        <f t="shared" si="89"/>
        <v>705140</v>
      </c>
      <c r="R68" s="45">
        <f t="shared" si="89"/>
        <v>458420</v>
      </c>
      <c r="S68" s="43">
        <f t="shared" si="89"/>
        <v>473390</v>
      </c>
      <c r="T68" s="170">
        <f t="shared" si="89"/>
        <v>931810</v>
      </c>
      <c r="U68" s="44">
        <f t="shared" si="89"/>
        <v>0</v>
      </c>
      <c r="V68" s="173">
        <f t="shared" si="89"/>
        <v>931810</v>
      </c>
      <c r="W68" s="46">
        <f>IF(Q68=0,0,((V68/Q68)-1)*100)</f>
        <v>32.145389568029039</v>
      </c>
      <c r="X68" s="279"/>
      <c r="Y68" s="279"/>
    </row>
    <row r="69" spans="2:25" ht="13.5" thickTop="1" x14ac:dyDescent="0.2">
      <c r="B69" s="106" t="s">
        <v>24</v>
      </c>
      <c r="C69" s="120">
        <f t="shared" ref="C69:H71" si="90">+C17+C43</f>
        <v>749</v>
      </c>
      <c r="D69" s="122">
        <f t="shared" si="90"/>
        <v>749</v>
      </c>
      <c r="E69" s="158">
        <f t="shared" si="90"/>
        <v>1498</v>
      </c>
      <c r="F69" s="120">
        <f t="shared" si="90"/>
        <v>1132</v>
      </c>
      <c r="G69" s="122">
        <f t="shared" si="90"/>
        <v>1132</v>
      </c>
      <c r="H69" s="158">
        <f t="shared" si="90"/>
        <v>2264</v>
      </c>
      <c r="I69" s="123">
        <f t="shared" si="82"/>
        <v>51.134846461949259</v>
      </c>
      <c r="J69" s="7"/>
      <c r="K69" s="3"/>
      <c r="L69" s="13" t="s">
        <v>24</v>
      </c>
      <c r="M69" s="36">
        <f t="shared" ref="M69:N71" si="91">+M17+M43</f>
        <v>103938</v>
      </c>
      <c r="N69" s="37">
        <f t="shared" si="91"/>
        <v>104046</v>
      </c>
      <c r="O69" s="169">
        <f t="shared" ref="O69:O71" si="92">SUM(M69:N69)</f>
        <v>207984</v>
      </c>
      <c r="P69" s="38">
        <f t="shared" ref="P69:S71" si="93">+P17+P43</f>
        <v>0</v>
      </c>
      <c r="Q69" s="169">
        <f t="shared" si="93"/>
        <v>207984</v>
      </c>
      <c r="R69" s="39">
        <f t="shared" si="93"/>
        <v>155571</v>
      </c>
      <c r="S69" s="37">
        <f t="shared" si="93"/>
        <v>156052</v>
      </c>
      <c r="T69" s="169">
        <f t="shared" ref="T69:T71" si="94">SUM(R69:S69)</f>
        <v>311623</v>
      </c>
      <c r="U69" s="38">
        <f>U17+U43</f>
        <v>0</v>
      </c>
      <c r="V69" s="172">
        <f>+T69+U69</f>
        <v>311623</v>
      </c>
      <c r="W69" s="40">
        <f t="shared" si="87"/>
        <v>49.83027540580045</v>
      </c>
    </row>
    <row r="70" spans="2:25" x14ac:dyDescent="0.2">
      <c r="B70" s="106" t="s">
        <v>64</v>
      </c>
      <c r="C70" s="120">
        <f t="shared" si="90"/>
        <v>666</v>
      </c>
      <c r="D70" s="122">
        <f t="shared" si="90"/>
        <v>666</v>
      </c>
      <c r="E70" s="158">
        <f t="shared" si="90"/>
        <v>1332</v>
      </c>
      <c r="F70" s="120">
        <f t="shared" si="90"/>
        <v>1083</v>
      </c>
      <c r="G70" s="122">
        <f t="shared" si="90"/>
        <v>1083</v>
      </c>
      <c r="H70" s="158">
        <f t="shared" si="90"/>
        <v>2166</v>
      </c>
      <c r="I70" s="123">
        <f>IF(E70=0,0,((H70/E70)-1)*100)</f>
        <v>62.612612612612615</v>
      </c>
      <c r="J70" s="3"/>
      <c r="K70" s="3"/>
      <c r="L70" s="13" t="s">
        <v>64</v>
      </c>
      <c r="M70" s="36">
        <f t="shared" si="91"/>
        <v>91609</v>
      </c>
      <c r="N70" s="37">
        <f t="shared" si="91"/>
        <v>90717</v>
      </c>
      <c r="O70" s="169">
        <f>SUM(M70:N70)</f>
        <v>182326</v>
      </c>
      <c r="P70" s="38">
        <f t="shared" si="93"/>
        <v>0</v>
      </c>
      <c r="Q70" s="169">
        <f t="shared" si="93"/>
        <v>182326</v>
      </c>
      <c r="R70" s="39">
        <f t="shared" si="93"/>
        <v>145130</v>
      </c>
      <c r="S70" s="37">
        <f t="shared" si="93"/>
        <v>143647</v>
      </c>
      <c r="T70" s="169">
        <f>SUM(R70:S70)</f>
        <v>288777</v>
      </c>
      <c r="U70" s="140">
        <f>U18+U44</f>
        <v>0</v>
      </c>
      <c r="V70" s="169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6" t="s">
        <v>26</v>
      </c>
      <c r="C71" s="120">
        <f t="shared" si="90"/>
        <v>634</v>
      </c>
      <c r="D71" s="122">
        <f t="shared" si="90"/>
        <v>634</v>
      </c>
      <c r="E71" s="158">
        <f t="shared" si="90"/>
        <v>1268</v>
      </c>
      <c r="F71" s="120">
        <f t="shared" si="90"/>
        <v>937</v>
      </c>
      <c r="G71" s="122">
        <f t="shared" si="90"/>
        <v>938</v>
      </c>
      <c r="H71" s="158">
        <f t="shared" si="90"/>
        <v>1875</v>
      </c>
      <c r="I71" s="123">
        <f t="shared" si="82"/>
        <v>47.870662460567814</v>
      </c>
      <c r="J71" s="3"/>
      <c r="K71" s="3"/>
      <c r="L71" s="13" t="s">
        <v>26</v>
      </c>
      <c r="M71" s="36">
        <f t="shared" si="91"/>
        <v>82977</v>
      </c>
      <c r="N71" s="37">
        <f t="shared" si="91"/>
        <v>82388</v>
      </c>
      <c r="O71" s="169">
        <f t="shared" si="92"/>
        <v>165365</v>
      </c>
      <c r="P71" s="38">
        <f t="shared" si="93"/>
        <v>0</v>
      </c>
      <c r="Q71" s="169">
        <f t="shared" si="93"/>
        <v>165365</v>
      </c>
      <c r="R71" s="39">
        <f t="shared" si="93"/>
        <v>135663</v>
      </c>
      <c r="S71" s="37">
        <f t="shared" si="93"/>
        <v>134895</v>
      </c>
      <c r="T71" s="169">
        <f t="shared" si="94"/>
        <v>270558</v>
      </c>
      <c r="U71" s="140">
        <f>U19+U45</f>
        <v>0</v>
      </c>
      <c r="V71" s="169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3" t="s">
        <v>65</v>
      </c>
      <c r="C72" s="134">
        <f>+C69+C70+C71</f>
        <v>2049</v>
      </c>
      <c r="D72" s="139">
        <f t="shared" ref="D72:H72" si="95">+D69+D70+D71</f>
        <v>2049</v>
      </c>
      <c r="E72" s="163">
        <f t="shared" si="95"/>
        <v>4098</v>
      </c>
      <c r="F72" s="127">
        <f t="shared" si="95"/>
        <v>3152</v>
      </c>
      <c r="G72" s="135">
        <f t="shared" si="95"/>
        <v>3153</v>
      </c>
      <c r="H72" s="160">
        <f t="shared" si="95"/>
        <v>6305</v>
      </c>
      <c r="I72" s="130">
        <f t="shared" si="82"/>
        <v>53.855539287457297</v>
      </c>
      <c r="J72" s="9"/>
      <c r="K72" s="10"/>
      <c r="L72" s="47" t="s">
        <v>65</v>
      </c>
      <c r="M72" s="48">
        <f>+M69+M70+M71</f>
        <v>278524</v>
      </c>
      <c r="N72" s="49">
        <f t="shared" ref="N72:V72" si="96">+N69+N70+N71</f>
        <v>277151</v>
      </c>
      <c r="O72" s="171">
        <f t="shared" si="96"/>
        <v>555675</v>
      </c>
      <c r="P72" s="49">
        <f t="shared" si="96"/>
        <v>0</v>
      </c>
      <c r="Q72" s="171">
        <f t="shared" si="96"/>
        <v>555675</v>
      </c>
      <c r="R72" s="48">
        <f t="shared" si="96"/>
        <v>436364</v>
      </c>
      <c r="S72" s="49">
        <f t="shared" si="96"/>
        <v>434594</v>
      </c>
      <c r="T72" s="171">
        <f t="shared" si="96"/>
        <v>870958</v>
      </c>
      <c r="U72" s="49">
        <f t="shared" si="96"/>
        <v>0</v>
      </c>
      <c r="V72" s="171">
        <f t="shared" si="96"/>
        <v>870958</v>
      </c>
      <c r="W72" s="50">
        <f t="shared" si="87"/>
        <v>56.738741170648325</v>
      </c>
    </row>
    <row r="73" spans="2:25" ht="13.5" thickTop="1" x14ac:dyDescent="0.2">
      <c r="B73" s="106" t="s">
        <v>66</v>
      </c>
      <c r="C73" s="120">
        <f t="shared" ref="C73:H75" si="97">+C21+C47</f>
        <v>609</v>
      </c>
      <c r="D73" s="122">
        <f t="shared" si="97"/>
        <v>609</v>
      </c>
      <c r="E73" s="164">
        <f t="shared" si="97"/>
        <v>1218</v>
      </c>
      <c r="F73" s="120">
        <f t="shared" si="97"/>
        <v>989</v>
      </c>
      <c r="G73" s="122">
        <f t="shared" si="97"/>
        <v>988</v>
      </c>
      <c r="H73" s="161">
        <f t="shared" si="97"/>
        <v>1977</v>
      </c>
      <c r="I73" s="123">
        <f t="shared" si="82"/>
        <v>62.315270935960584</v>
      </c>
      <c r="J73" s="3"/>
      <c r="K73" s="3"/>
      <c r="L73" s="13" t="s">
        <v>66</v>
      </c>
      <c r="M73" s="36">
        <f t="shared" ref="M73:N75" si="98">+M21+M47</f>
        <v>88612</v>
      </c>
      <c r="N73" s="37">
        <f t="shared" si="98"/>
        <v>90252</v>
      </c>
      <c r="O73" s="169">
        <f t="shared" ref="O73:O75" si="99">SUM(M73:N73)</f>
        <v>178864</v>
      </c>
      <c r="P73" s="38">
        <f t="shared" ref="P73:S75" si="100">+P21+P47</f>
        <v>0</v>
      </c>
      <c r="Q73" s="169">
        <f t="shared" si="100"/>
        <v>178864</v>
      </c>
      <c r="R73" s="39">
        <f t="shared" si="100"/>
        <v>154231</v>
      </c>
      <c r="S73" s="37">
        <f t="shared" si="100"/>
        <v>152207</v>
      </c>
      <c r="T73" s="169">
        <f t="shared" ref="T73:T75" si="101">SUM(R73:S73)</f>
        <v>306438</v>
      </c>
      <c r="U73" s="140">
        <f>U21+U47</f>
        <v>0</v>
      </c>
      <c r="V73" s="169">
        <f>+T73+U73</f>
        <v>306438</v>
      </c>
      <c r="W73" s="40">
        <f t="shared" si="87"/>
        <v>71.324581805170411</v>
      </c>
    </row>
    <row r="74" spans="2:25" x14ac:dyDescent="0.2">
      <c r="B74" s="106" t="s">
        <v>29</v>
      </c>
      <c r="C74" s="120">
        <f t="shared" si="97"/>
        <v>688</v>
      </c>
      <c r="D74" s="122">
        <f t="shared" si="97"/>
        <v>688</v>
      </c>
      <c r="E74" s="152">
        <f t="shared" si="97"/>
        <v>1376</v>
      </c>
      <c r="F74" s="120">
        <f t="shared" si="97"/>
        <v>1065</v>
      </c>
      <c r="G74" s="122">
        <f t="shared" si="97"/>
        <v>1065</v>
      </c>
      <c r="H74" s="152">
        <f t="shared" si="97"/>
        <v>2130</v>
      </c>
      <c r="I74" s="123">
        <f t="shared" si="82"/>
        <v>54.796511627906973</v>
      </c>
      <c r="J74" s="3"/>
      <c r="K74" s="3"/>
      <c r="L74" s="13" t="s">
        <v>29</v>
      </c>
      <c r="M74" s="36">
        <f t="shared" si="98"/>
        <v>96384</v>
      </c>
      <c r="N74" s="37">
        <f t="shared" si="98"/>
        <v>102015</v>
      </c>
      <c r="O74" s="169">
        <f t="shared" si="99"/>
        <v>198399</v>
      </c>
      <c r="P74" s="38">
        <f t="shared" si="100"/>
        <v>0</v>
      </c>
      <c r="Q74" s="169">
        <f t="shared" si="100"/>
        <v>198399</v>
      </c>
      <c r="R74" s="39">
        <f t="shared" si="100"/>
        <v>159939</v>
      </c>
      <c r="S74" s="37">
        <f t="shared" si="100"/>
        <v>164892</v>
      </c>
      <c r="T74" s="169">
        <f t="shared" si="101"/>
        <v>324831</v>
      </c>
      <c r="U74" s="140">
        <f>U22+U48</f>
        <v>1</v>
      </c>
      <c r="V74" s="169">
        <f>+T74+U74</f>
        <v>324832</v>
      </c>
      <c r="W74" s="40">
        <f t="shared" si="87"/>
        <v>63.726631686651643</v>
      </c>
    </row>
    <row r="75" spans="2:25" ht="13.5" thickBot="1" x14ac:dyDescent="0.25">
      <c r="B75" s="106" t="s">
        <v>30</v>
      </c>
      <c r="C75" s="120">
        <f t="shared" si="97"/>
        <v>629</v>
      </c>
      <c r="D75" s="136">
        <f t="shared" si="97"/>
        <v>629</v>
      </c>
      <c r="E75" s="156">
        <f t="shared" si="97"/>
        <v>1258</v>
      </c>
      <c r="F75" s="120">
        <f t="shared" si="97"/>
        <v>982</v>
      </c>
      <c r="G75" s="136">
        <f t="shared" si="97"/>
        <v>984</v>
      </c>
      <c r="H75" s="156">
        <f t="shared" si="97"/>
        <v>1966</v>
      </c>
      <c r="I75" s="137">
        <f t="shared" si="82"/>
        <v>56.279809220985697</v>
      </c>
      <c r="J75" s="3"/>
      <c r="K75" s="3"/>
      <c r="L75" s="13" t="s">
        <v>30</v>
      </c>
      <c r="M75" s="36">
        <f t="shared" si="98"/>
        <v>91936</v>
      </c>
      <c r="N75" s="37">
        <f t="shared" si="98"/>
        <v>93405</v>
      </c>
      <c r="O75" s="169">
        <f t="shared" si="99"/>
        <v>185341</v>
      </c>
      <c r="P75" s="38">
        <f t="shared" si="100"/>
        <v>0</v>
      </c>
      <c r="Q75" s="169">
        <f t="shared" si="100"/>
        <v>185341</v>
      </c>
      <c r="R75" s="39">
        <f t="shared" si="100"/>
        <v>146409</v>
      </c>
      <c r="S75" s="37">
        <f t="shared" si="100"/>
        <v>145757</v>
      </c>
      <c r="T75" s="169">
        <f t="shared" si="101"/>
        <v>292166</v>
      </c>
      <c r="U75" s="38">
        <f>U23+U49</f>
        <v>0</v>
      </c>
      <c r="V75" s="172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6" t="s">
        <v>67</v>
      </c>
      <c r="C76" s="127">
        <f>+C73+C74+C75</f>
        <v>1926</v>
      </c>
      <c r="D76" s="129">
        <f t="shared" ref="D76:H76" si="102">+D73+D74+D75</f>
        <v>1926</v>
      </c>
      <c r="E76" s="162">
        <f t="shared" si="102"/>
        <v>3852</v>
      </c>
      <c r="F76" s="127">
        <f t="shared" si="102"/>
        <v>3036</v>
      </c>
      <c r="G76" s="129">
        <f t="shared" si="102"/>
        <v>3037</v>
      </c>
      <c r="H76" s="162">
        <f t="shared" si="102"/>
        <v>6073</v>
      </c>
      <c r="I76" s="130">
        <f t="shared" si="82"/>
        <v>57.658359293873303</v>
      </c>
      <c r="J76" s="3"/>
      <c r="K76" s="3"/>
      <c r="L76" s="41" t="s">
        <v>67</v>
      </c>
      <c r="M76" s="42">
        <f>+M73+M74+M75</f>
        <v>276932</v>
      </c>
      <c r="N76" s="43">
        <f t="shared" ref="N76:V76" si="103">+N73+N74+N75</f>
        <v>285672</v>
      </c>
      <c r="O76" s="170">
        <f t="shared" si="103"/>
        <v>562604</v>
      </c>
      <c r="P76" s="44">
        <f t="shared" si="103"/>
        <v>0</v>
      </c>
      <c r="Q76" s="170">
        <f t="shared" si="103"/>
        <v>562604</v>
      </c>
      <c r="R76" s="45">
        <f t="shared" si="103"/>
        <v>460579</v>
      </c>
      <c r="S76" s="43">
        <f t="shared" si="103"/>
        <v>462856</v>
      </c>
      <c r="T76" s="170">
        <f t="shared" si="103"/>
        <v>923435</v>
      </c>
      <c r="U76" s="44">
        <f t="shared" si="103"/>
        <v>1</v>
      </c>
      <c r="V76" s="173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6" t="s">
        <v>68</v>
      </c>
      <c r="C77" s="127">
        <f t="shared" ref="C77:H77" si="104">+C68+C72+C76</f>
        <v>6371</v>
      </c>
      <c r="D77" s="129">
        <f t="shared" si="104"/>
        <v>6371</v>
      </c>
      <c r="E77" s="153">
        <f t="shared" si="104"/>
        <v>12742</v>
      </c>
      <c r="F77" s="127">
        <f t="shared" si="104"/>
        <v>9531</v>
      </c>
      <c r="G77" s="129">
        <f t="shared" si="104"/>
        <v>9534</v>
      </c>
      <c r="H77" s="159">
        <f t="shared" si="104"/>
        <v>19065</v>
      </c>
      <c r="I77" s="131">
        <f>IF(E77=0,0,((H77/E77)-1)*100)</f>
        <v>49.623293046617476</v>
      </c>
      <c r="J77" s="7"/>
      <c r="K77" s="3"/>
      <c r="L77" s="41" t="s">
        <v>68</v>
      </c>
      <c r="M77" s="45">
        <f t="shared" ref="M77:V77" si="105">+M68+M72+M76</f>
        <v>898834</v>
      </c>
      <c r="N77" s="43">
        <f t="shared" si="105"/>
        <v>924585</v>
      </c>
      <c r="O77" s="170">
        <f t="shared" si="105"/>
        <v>1823419</v>
      </c>
      <c r="P77" s="44">
        <f t="shared" si="105"/>
        <v>0</v>
      </c>
      <c r="Q77" s="173">
        <f t="shared" si="105"/>
        <v>1823419</v>
      </c>
      <c r="R77" s="45">
        <f t="shared" si="105"/>
        <v>1355363</v>
      </c>
      <c r="S77" s="43">
        <f t="shared" si="105"/>
        <v>1370840</v>
      </c>
      <c r="T77" s="170">
        <f t="shared" si="105"/>
        <v>2726203</v>
      </c>
      <c r="U77" s="44">
        <f t="shared" si="105"/>
        <v>1</v>
      </c>
      <c r="V77" s="173">
        <f t="shared" si="105"/>
        <v>2726204</v>
      </c>
      <c r="W77" s="46">
        <f>IF(Q77=0,0,((V77/Q77)-1)*100)</f>
        <v>49.510562300820602</v>
      </c>
      <c r="X77" s="279"/>
      <c r="Y77" s="279"/>
    </row>
    <row r="78" spans="2:25" ht="14.25" thickTop="1" thickBot="1" x14ac:dyDescent="0.25">
      <c r="B78" s="126" t="s">
        <v>11</v>
      </c>
      <c r="C78" s="127">
        <f>+C77+C64</f>
        <v>8429</v>
      </c>
      <c r="D78" s="129">
        <f t="shared" ref="D78:H78" si="106">+D77+D64</f>
        <v>8457</v>
      </c>
      <c r="E78" s="153">
        <f t="shared" si="106"/>
        <v>16886</v>
      </c>
      <c r="F78" s="127">
        <f t="shared" si="106"/>
        <v>12216</v>
      </c>
      <c r="G78" s="129">
        <f t="shared" si="106"/>
        <v>12217</v>
      </c>
      <c r="H78" s="159">
        <f t="shared" si="106"/>
        <v>24433</v>
      </c>
      <c r="I78" s="131">
        <f>IF(E78=0,0,((H78/E78)-1)*100)</f>
        <v>44.693829207627608</v>
      </c>
      <c r="J78" s="7"/>
      <c r="K78" s="7"/>
      <c r="L78" s="41" t="s">
        <v>11</v>
      </c>
      <c r="M78" s="45">
        <f>+M77+M64</f>
        <v>1203898</v>
      </c>
      <c r="N78" s="43">
        <f t="shared" ref="N78:V78" si="107">+N77+N64</f>
        <v>1228260</v>
      </c>
      <c r="O78" s="170">
        <f t="shared" si="107"/>
        <v>2432158</v>
      </c>
      <c r="P78" s="44">
        <f t="shared" si="107"/>
        <v>0</v>
      </c>
      <c r="Q78" s="173">
        <f t="shared" si="107"/>
        <v>2432158</v>
      </c>
      <c r="R78" s="45">
        <f t="shared" si="107"/>
        <v>1763385</v>
      </c>
      <c r="S78" s="43">
        <f t="shared" si="107"/>
        <v>1770876</v>
      </c>
      <c r="T78" s="170">
        <f t="shared" si="107"/>
        <v>3534261</v>
      </c>
      <c r="U78" s="44">
        <f t="shared" si="107"/>
        <v>1</v>
      </c>
      <c r="V78" s="173">
        <f t="shared" si="107"/>
        <v>3534262</v>
      </c>
      <c r="W78" s="46">
        <f>IF(Q78=0,0,((V78/Q78)-1)*100)</f>
        <v>45.313832407269587</v>
      </c>
      <c r="X78" s="279"/>
      <c r="Y78" s="279"/>
    </row>
    <row r="79" spans="2:25" ht="14.25" thickTop="1" thickBot="1" x14ac:dyDescent="0.25">
      <c r="B79" s="138" t="s">
        <v>34</v>
      </c>
      <c r="C79" s="102"/>
      <c r="D79" s="102"/>
      <c r="E79" s="102"/>
      <c r="F79" s="102"/>
      <c r="G79" s="102"/>
      <c r="H79" s="102"/>
      <c r="I79" s="103"/>
      <c r="J79" s="3"/>
      <c r="K79" s="3"/>
      <c r="L79" s="53" t="s">
        <v>34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2:26" ht="13.5" thickBot="1" x14ac:dyDescent="0.25"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46</v>
      </c>
    </row>
    <row r="83" spans="12:26" ht="14.25" thickTop="1" thickBot="1" x14ac:dyDescent="0.25">
      <c r="L83" s="57"/>
      <c r="M83" s="189" t="s">
        <v>60</v>
      </c>
      <c r="N83" s="190"/>
      <c r="O83" s="191"/>
      <c r="P83" s="189"/>
      <c r="Q83" s="189"/>
      <c r="R83" s="189" t="s">
        <v>61</v>
      </c>
      <c r="S83" s="190"/>
      <c r="T83" s="191"/>
      <c r="U83" s="189"/>
      <c r="V83" s="189"/>
      <c r="W83" s="310" t="s">
        <v>6</v>
      </c>
    </row>
    <row r="84" spans="12:26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1" t="s">
        <v>8</v>
      </c>
    </row>
    <row r="85" spans="12:26" ht="13.5" thickBot="1" x14ac:dyDescent="0.25">
      <c r="L85" s="64"/>
      <c r="M85" s="65" t="s">
        <v>47</v>
      </c>
      <c r="N85" s="66" t="s">
        <v>48</v>
      </c>
      <c r="O85" s="67" t="s">
        <v>49</v>
      </c>
      <c r="P85" s="68" t="s">
        <v>15</v>
      </c>
      <c r="Q85" s="67" t="s">
        <v>11</v>
      </c>
      <c r="R85" s="65" t="s">
        <v>47</v>
      </c>
      <c r="S85" s="66" t="s">
        <v>48</v>
      </c>
      <c r="T85" s="67" t="s">
        <v>49</v>
      </c>
      <c r="U85" s="68" t="s">
        <v>15</v>
      </c>
      <c r="V85" s="67" t="s">
        <v>11</v>
      </c>
      <c r="W85" s="309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16</v>
      </c>
      <c r="M87" s="75">
        <v>4</v>
      </c>
      <c r="N87" s="76">
        <v>0</v>
      </c>
      <c r="O87" s="182">
        <f>M87+N87</f>
        <v>4</v>
      </c>
      <c r="P87" s="77">
        <v>0</v>
      </c>
      <c r="Q87" s="182">
        <f t="shared" ref="Q87:Q89" si="108">O87+P87</f>
        <v>4</v>
      </c>
      <c r="R87" s="75">
        <v>3</v>
      </c>
      <c r="S87" s="76">
        <v>0</v>
      </c>
      <c r="T87" s="182">
        <f>R87+S87</f>
        <v>3</v>
      </c>
      <c r="U87" s="77">
        <v>0</v>
      </c>
      <c r="V87" s="182">
        <f>T87+U87</f>
        <v>3</v>
      </c>
      <c r="W87" s="78">
        <f>IF(Q87=0,0,((V87/Q87)-1)*100)</f>
        <v>-25</v>
      </c>
      <c r="X87" s="280"/>
    </row>
    <row r="88" spans="12:26" x14ac:dyDescent="0.2">
      <c r="L88" s="59" t="s">
        <v>17</v>
      </c>
      <c r="M88" s="75">
        <v>4</v>
      </c>
      <c r="N88" s="76">
        <v>0</v>
      </c>
      <c r="O88" s="182">
        <f>M88+N88</f>
        <v>4</v>
      </c>
      <c r="P88" s="77">
        <v>0</v>
      </c>
      <c r="Q88" s="182">
        <f t="shared" si="108"/>
        <v>4</v>
      </c>
      <c r="R88" s="75">
        <v>7</v>
      </c>
      <c r="S88" s="76">
        <v>0</v>
      </c>
      <c r="T88" s="182">
        <f>R88+S88</f>
        <v>7</v>
      </c>
      <c r="U88" s="77">
        <v>0</v>
      </c>
      <c r="V88" s="182">
        <f>T88+U88</f>
        <v>7</v>
      </c>
      <c r="W88" s="78">
        <f>IF(Q88=0,0,((V88/Q88)-1)*100)</f>
        <v>75</v>
      </c>
      <c r="X88" s="280"/>
    </row>
    <row r="89" spans="12:26" ht="13.5" thickBot="1" x14ac:dyDescent="0.25">
      <c r="L89" s="64" t="s">
        <v>18</v>
      </c>
      <c r="M89" s="75">
        <v>3</v>
      </c>
      <c r="N89" s="76">
        <v>0</v>
      </c>
      <c r="O89" s="182">
        <f>M89+N89</f>
        <v>3</v>
      </c>
      <c r="P89" s="77">
        <v>0</v>
      </c>
      <c r="Q89" s="182">
        <f t="shared" si="108"/>
        <v>3</v>
      </c>
      <c r="R89" s="75">
        <v>5</v>
      </c>
      <c r="S89" s="76">
        <v>0</v>
      </c>
      <c r="T89" s="182">
        <f>R89+S89</f>
        <v>5</v>
      </c>
      <c r="U89" s="77">
        <v>0</v>
      </c>
      <c r="V89" s="182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62</v>
      </c>
      <c r="M90" s="80">
        <f>+M87+M88+M89</f>
        <v>11</v>
      </c>
      <c r="N90" s="81">
        <f t="shared" ref="N90:V90" si="109">+N87+N88+N89</f>
        <v>0</v>
      </c>
      <c r="O90" s="183">
        <f t="shared" si="109"/>
        <v>11</v>
      </c>
      <c r="P90" s="80">
        <f t="shared" si="109"/>
        <v>0</v>
      </c>
      <c r="Q90" s="183">
        <f t="shared" si="109"/>
        <v>11</v>
      </c>
      <c r="R90" s="80">
        <f t="shared" si="109"/>
        <v>15</v>
      </c>
      <c r="S90" s="81">
        <f t="shared" si="109"/>
        <v>0</v>
      </c>
      <c r="T90" s="183">
        <f t="shared" si="109"/>
        <v>15</v>
      </c>
      <c r="U90" s="80">
        <f t="shared" si="109"/>
        <v>0</v>
      </c>
      <c r="V90" s="183">
        <f t="shared" si="109"/>
        <v>15</v>
      </c>
      <c r="W90" s="82">
        <f t="shared" ref="W90:W102" si="110">IF(Q90=0,0,((V90/Q90)-1)*100)</f>
        <v>36.363636363636353</v>
      </c>
      <c r="X90" s="288"/>
    </row>
    <row r="91" spans="12:26" ht="13.5" thickTop="1" x14ac:dyDescent="0.2">
      <c r="L91" s="59" t="s">
        <v>20</v>
      </c>
      <c r="M91" s="75">
        <v>8</v>
      </c>
      <c r="N91" s="76">
        <v>0</v>
      </c>
      <c r="O91" s="182">
        <f>M91+N91</f>
        <v>8</v>
      </c>
      <c r="P91" s="77">
        <v>0</v>
      </c>
      <c r="Q91" s="182">
        <f t="shared" ref="Q91:Q92" si="111">O91+P91</f>
        <v>8</v>
      </c>
      <c r="R91" s="75">
        <v>4</v>
      </c>
      <c r="S91" s="76">
        <v>0</v>
      </c>
      <c r="T91" s="182">
        <f>R91+S91</f>
        <v>4</v>
      </c>
      <c r="U91" s="77">
        <v>0</v>
      </c>
      <c r="V91" s="182">
        <f>T91+U91</f>
        <v>4</v>
      </c>
      <c r="W91" s="78">
        <f t="shared" si="110"/>
        <v>-50</v>
      </c>
      <c r="X91" s="288"/>
    </row>
    <row r="92" spans="12:26" x14ac:dyDescent="0.2">
      <c r="L92" s="59" t="s">
        <v>21</v>
      </c>
      <c r="M92" s="75">
        <v>5</v>
      </c>
      <c r="N92" s="76">
        <v>0</v>
      </c>
      <c r="O92" s="182">
        <f>M92+N92</f>
        <v>5</v>
      </c>
      <c r="P92" s="77">
        <v>0</v>
      </c>
      <c r="Q92" s="182">
        <f t="shared" si="111"/>
        <v>5</v>
      </c>
      <c r="R92" s="75">
        <v>3</v>
      </c>
      <c r="S92" s="76">
        <v>1</v>
      </c>
      <c r="T92" s="182">
        <f>R92+S92</f>
        <v>4</v>
      </c>
      <c r="U92" s="77">
        <v>0</v>
      </c>
      <c r="V92" s="182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22</v>
      </c>
      <c r="M93" s="75">
        <v>7</v>
      </c>
      <c r="N93" s="76">
        <v>0</v>
      </c>
      <c r="O93" s="182">
        <f>M93+N93</f>
        <v>7</v>
      </c>
      <c r="P93" s="77">
        <v>0</v>
      </c>
      <c r="Q93" s="182">
        <f>O93+P93</f>
        <v>7</v>
      </c>
      <c r="R93" s="75">
        <v>4</v>
      </c>
      <c r="S93" s="76">
        <v>0</v>
      </c>
      <c r="T93" s="182">
        <f>R93+S93</f>
        <v>4</v>
      </c>
      <c r="U93" s="77">
        <v>0</v>
      </c>
      <c r="V93" s="182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63</v>
      </c>
      <c r="M94" s="80">
        <f>+M91+M92+M93</f>
        <v>20</v>
      </c>
      <c r="N94" s="81">
        <f t="shared" ref="N94:V94" si="112">+N91+N92+N93</f>
        <v>0</v>
      </c>
      <c r="O94" s="183">
        <f t="shared" si="112"/>
        <v>20</v>
      </c>
      <c r="P94" s="80">
        <f t="shared" si="112"/>
        <v>0</v>
      </c>
      <c r="Q94" s="183">
        <f t="shared" si="112"/>
        <v>20</v>
      </c>
      <c r="R94" s="80">
        <f t="shared" si="112"/>
        <v>11</v>
      </c>
      <c r="S94" s="81">
        <f t="shared" si="112"/>
        <v>1</v>
      </c>
      <c r="T94" s="183">
        <f t="shared" si="112"/>
        <v>12</v>
      </c>
      <c r="U94" s="80">
        <f t="shared" si="112"/>
        <v>0</v>
      </c>
      <c r="V94" s="183">
        <f t="shared" si="112"/>
        <v>12</v>
      </c>
      <c r="W94" s="82">
        <f>IF(Q94=0,0,((V94/Q94)-1)*100)</f>
        <v>-40</v>
      </c>
      <c r="X94" s="288"/>
      <c r="Y94" s="279"/>
      <c r="Z94" s="279">
        <f>SUM(X94:Y94)</f>
        <v>0</v>
      </c>
    </row>
    <row r="95" spans="12:26" ht="13.5" thickTop="1" x14ac:dyDescent="0.2">
      <c r="L95" s="59" t="s">
        <v>24</v>
      </c>
      <c r="M95" s="75">
        <v>1</v>
      </c>
      <c r="N95" s="76">
        <v>0</v>
      </c>
      <c r="O95" s="182">
        <f>SUM(M95:N95)</f>
        <v>1</v>
      </c>
      <c r="P95" s="77">
        <v>0</v>
      </c>
      <c r="Q95" s="182">
        <f t="shared" ref="Q95:Q97" si="113">O95+P95</f>
        <v>1</v>
      </c>
      <c r="R95" s="75">
        <v>4</v>
      </c>
      <c r="S95" s="76">
        <v>0</v>
      </c>
      <c r="T95" s="182">
        <f>SUM(R95:S95)</f>
        <v>4</v>
      </c>
      <c r="U95" s="77">
        <v>0</v>
      </c>
      <c r="V95" s="182">
        <f>T95+U95</f>
        <v>4</v>
      </c>
      <c r="W95" s="78">
        <f t="shared" si="110"/>
        <v>300</v>
      </c>
    </row>
    <row r="96" spans="12:26" x14ac:dyDescent="0.2">
      <c r="L96" s="59" t="s">
        <v>64</v>
      </c>
      <c r="M96" s="75">
        <v>2</v>
      </c>
      <c r="N96" s="76">
        <v>0</v>
      </c>
      <c r="O96" s="182">
        <f>SUM(M96:N96)</f>
        <v>2</v>
      </c>
      <c r="P96" s="77">
        <v>0</v>
      </c>
      <c r="Q96" s="182">
        <f>O96+P96</f>
        <v>2</v>
      </c>
      <c r="R96" s="75">
        <v>1</v>
      </c>
      <c r="S96" s="76">
        <v>0</v>
      </c>
      <c r="T96" s="182">
        <f>SUM(R96:S96)</f>
        <v>1</v>
      </c>
      <c r="U96" s="77">
        <v>0</v>
      </c>
      <c r="V96" s="182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26</v>
      </c>
      <c r="M97" s="75">
        <v>4</v>
      </c>
      <c r="N97" s="76">
        <v>0</v>
      </c>
      <c r="O97" s="184">
        <f>SUM(M97:N97)</f>
        <v>4</v>
      </c>
      <c r="P97" s="83">
        <v>0</v>
      </c>
      <c r="Q97" s="184">
        <f t="shared" si="113"/>
        <v>4</v>
      </c>
      <c r="R97" s="75">
        <v>1</v>
      </c>
      <c r="S97" s="76">
        <v>0</v>
      </c>
      <c r="T97" s="184">
        <f>SUM(R97:S97)</f>
        <v>1</v>
      </c>
      <c r="U97" s="83">
        <v>0</v>
      </c>
      <c r="V97" s="184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69</v>
      </c>
      <c r="M98" s="85">
        <f>+M95+M96+M97</f>
        <v>7</v>
      </c>
      <c r="N98" s="85">
        <f t="shared" ref="N98:V98" si="114">+N95+N96+N97</f>
        <v>0</v>
      </c>
      <c r="O98" s="185">
        <f t="shared" si="114"/>
        <v>7</v>
      </c>
      <c r="P98" s="86">
        <f t="shared" si="114"/>
        <v>0</v>
      </c>
      <c r="Q98" s="185">
        <f t="shared" si="114"/>
        <v>7</v>
      </c>
      <c r="R98" s="85">
        <f t="shared" si="114"/>
        <v>6</v>
      </c>
      <c r="S98" s="85">
        <f t="shared" si="114"/>
        <v>0</v>
      </c>
      <c r="T98" s="185">
        <f t="shared" si="114"/>
        <v>6</v>
      </c>
      <c r="U98" s="86">
        <f t="shared" si="114"/>
        <v>0</v>
      </c>
      <c r="V98" s="185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66</v>
      </c>
      <c r="M99" s="75">
        <v>2</v>
      </c>
      <c r="N99" s="76">
        <v>0</v>
      </c>
      <c r="O99" s="184">
        <f>SUM(M99:N99)</f>
        <v>2</v>
      </c>
      <c r="P99" s="88">
        <v>0</v>
      </c>
      <c r="Q99" s="184">
        <f t="shared" ref="Q99:Q101" si="115">O99+P99</f>
        <v>2</v>
      </c>
      <c r="R99" s="75">
        <v>1</v>
      </c>
      <c r="S99" s="76">
        <v>0</v>
      </c>
      <c r="T99" s="184">
        <f>SUM(R99:S99)</f>
        <v>1</v>
      </c>
      <c r="U99" s="88">
        <v>0</v>
      </c>
      <c r="V99" s="184">
        <f>T99+U99</f>
        <v>1</v>
      </c>
      <c r="W99" s="78">
        <f t="shared" si="110"/>
        <v>-50</v>
      </c>
    </row>
    <row r="100" spans="12:26" x14ac:dyDescent="0.2">
      <c r="L100" s="59" t="s">
        <v>29</v>
      </c>
      <c r="M100" s="75">
        <v>6</v>
      </c>
      <c r="N100" s="76">
        <v>0</v>
      </c>
      <c r="O100" s="184">
        <f>SUM(M100:N100)</f>
        <v>6</v>
      </c>
      <c r="P100" s="77">
        <v>0</v>
      </c>
      <c r="Q100" s="184">
        <f t="shared" si="115"/>
        <v>6</v>
      </c>
      <c r="R100" s="75">
        <v>5</v>
      </c>
      <c r="S100" s="76">
        <v>0</v>
      </c>
      <c r="T100" s="184">
        <f>SUM(R100:S100)</f>
        <v>5</v>
      </c>
      <c r="U100" s="77">
        <v>0</v>
      </c>
      <c r="V100" s="184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30</v>
      </c>
      <c r="M101" s="75">
        <v>5</v>
      </c>
      <c r="N101" s="76">
        <v>0</v>
      </c>
      <c r="O101" s="184">
        <f>SUM(M101:N101)</f>
        <v>5</v>
      </c>
      <c r="P101" s="77">
        <v>0</v>
      </c>
      <c r="Q101" s="184">
        <f t="shared" si="115"/>
        <v>5</v>
      </c>
      <c r="R101" s="75">
        <v>24</v>
      </c>
      <c r="S101" s="76">
        <v>0</v>
      </c>
      <c r="T101" s="184">
        <f>SUM(R101:S101)</f>
        <v>24</v>
      </c>
      <c r="U101" s="77"/>
      <c r="V101" s="184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31</v>
      </c>
      <c r="M102" s="80">
        <f>+M99+M100+M101</f>
        <v>13</v>
      </c>
      <c r="N102" s="81">
        <f t="shared" ref="N102:V102" si="116">+N99+N100+N101</f>
        <v>0</v>
      </c>
      <c r="O102" s="183">
        <f t="shared" si="116"/>
        <v>13</v>
      </c>
      <c r="P102" s="80">
        <f t="shared" si="116"/>
        <v>0</v>
      </c>
      <c r="Q102" s="183">
        <f t="shared" si="116"/>
        <v>13</v>
      </c>
      <c r="R102" s="80">
        <f t="shared" si="116"/>
        <v>30</v>
      </c>
      <c r="S102" s="81">
        <f t="shared" si="116"/>
        <v>0</v>
      </c>
      <c r="T102" s="183">
        <f t="shared" si="116"/>
        <v>30</v>
      </c>
      <c r="U102" s="80">
        <f t="shared" si="116"/>
        <v>0</v>
      </c>
      <c r="V102" s="183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68</v>
      </c>
      <c r="M103" s="80">
        <f t="shared" ref="M103:V103" si="117">+M94+M98+M102</f>
        <v>40</v>
      </c>
      <c r="N103" s="81">
        <f t="shared" si="117"/>
        <v>0</v>
      </c>
      <c r="O103" s="183">
        <f t="shared" si="117"/>
        <v>40</v>
      </c>
      <c r="P103" s="80">
        <f t="shared" si="117"/>
        <v>0</v>
      </c>
      <c r="Q103" s="183">
        <f t="shared" si="117"/>
        <v>40</v>
      </c>
      <c r="R103" s="80">
        <f t="shared" si="117"/>
        <v>47</v>
      </c>
      <c r="S103" s="81">
        <f t="shared" si="117"/>
        <v>1</v>
      </c>
      <c r="T103" s="183">
        <f t="shared" si="117"/>
        <v>48</v>
      </c>
      <c r="U103" s="80">
        <f t="shared" si="117"/>
        <v>0</v>
      </c>
      <c r="V103" s="183">
        <f t="shared" si="117"/>
        <v>48</v>
      </c>
      <c r="W103" s="82">
        <f>IF(Q103=0,0,((V103/Q103)-1)*100)</f>
        <v>19.999999999999996</v>
      </c>
      <c r="X103" s="319">
        <f>+O103+O181</f>
        <v>40</v>
      </c>
      <c r="Y103" s="279">
        <f>+T103+T181</f>
        <v>48</v>
      </c>
      <c r="Z103" s="288">
        <f>IF(X103=0,0,(Y103/X103-1))</f>
        <v>0.19999999999999996</v>
      </c>
    </row>
    <row r="104" spans="12:26" ht="14.25" thickTop="1" thickBot="1" x14ac:dyDescent="0.25">
      <c r="L104" s="79" t="s">
        <v>11</v>
      </c>
      <c r="M104" s="80">
        <f t="shared" ref="M104:V104" si="118">+M90+M94+M98+M102</f>
        <v>51</v>
      </c>
      <c r="N104" s="81">
        <f t="shared" si="118"/>
        <v>0</v>
      </c>
      <c r="O104" s="183">
        <f t="shared" si="118"/>
        <v>51</v>
      </c>
      <c r="P104" s="80">
        <f t="shared" si="118"/>
        <v>0</v>
      </c>
      <c r="Q104" s="183">
        <f t="shared" si="118"/>
        <v>51</v>
      </c>
      <c r="R104" s="80">
        <f t="shared" si="118"/>
        <v>62</v>
      </c>
      <c r="S104" s="81">
        <f t="shared" si="118"/>
        <v>1</v>
      </c>
      <c r="T104" s="183">
        <f t="shared" si="118"/>
        <v>63</v>
      </c>
      <c r="U104" s="80">
        <f t="shared" si="118"/>
        <v>0</v>
      </c>
      <c r="V104" s="183">
        <f t="shared" si="118"/>
        <v>63</v>
      </c>
      <c r="W104" s="82">
        <f>IF(Q104=0,0,((V104/Q104)-1)*100)</f>
        <v>23.529411764705888</v>
      </c>
      <c r="X104" s="319">
        <f>+O104+O130</f>
        <v>1141</v>
      </c>
      <c r="Y104" s="279">
        <f>+T104+T182</f>
        <v>63</v>
      </c>
      <c r="Z104" s="288">
        <f>IF(X104=0,0,(Y104/X104-1))</f>
        <v>-0.94478527607361962</v>
      </c>
    </row>
    <row r="105" spans="12:26" ht="14.25" thickTop="1" thickBot="1" x14ac:dyDescent="0.25">
      <c r="L105" s="89" t="s">
        <v>34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2:26" ht="13.5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46</v>
      </c>
    </row>
    <row r="109" spans="12:26" ht="14.25" thickTop="1" thickBot="1" x14ac:dyDescent="0.25">
      <c r="L109" s="57"/>
      <c r="M109" s="189" t="s">
        <v>60</v>
      </c>
      <c r="N109" s="190"/>
      <c r="O109" s="191"/>
      <c r="P109" s="189"/>
      <c r="Q109" s="189"/>
      <c r="R109" s="189" t="s">
        <v>61</v>
      </c>
      <c r="S109" s="190"/>
      <c r="T109" s="191"/>
      <c r="U109" s="189"/>
      <c r="V109" s="189"/>
      <c r="W109" s="310" t="s">
        <v>6</v>
      </c>
    </row>
    <row r="110" spans="12:26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1" t="s">
        <v>8</v>
      </c>
    </row>
    <row r="111" spans="12:26" ht="13.5" thickBot="1" x14ac:dyDescent="0.25">
      <c r="L111" s="64"/>
      <c r="M111" s="65" t="s">
        <v>47</v>
      </c>
      <c r="N111" s="66" t="s">
        <v>48</v>
      </c>
      <c r="O111" s="67" t="s">
        <v>49</v>
      </c>
      <c r="P111" s="68" t="s">
        <v>15</v>
      </c>
      <c r="Q111" s="67" t="s">
        <v>11</v>
      </c>
      <c r="R111" s="65" t="s">
        <v>47</v>
      </c>
      <c r="S111" s="66" t="s">
        <v>48</v>
      </c>
      <c r="T111" s="67" t="s">
        <v>49</v>
      </c>
      <c r="U111" s="68" t="s">
        <v>15</v>
      </c>
      <c r="V111" s="67" t="s">
        <v>11</v>
      </c>
      <c r="W111" s="312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16</v>
      </c>
      <c r="M113" s="75">
        <v>29</v>
      </c>
      <c r="N113" s="76">
        <v>41</v>
      </c>
      <c r="O113" s="182">
        <f>M113+N113</f>
        <v>70</v>
      </c>
      <c r="P113" s="77">
        <v>0</v>
      </c>
      <c r="Q113" s="182">
        <f t="shared" ref="Q113:Q115" si="119">O113+P113</f>
        <v>70</v>
      </c>
      <c r="R113" s="75">
        <v>91</v>
      </c>
      <c r="S113" s="76">
        <v>63</v>
      </c>
      <c r="T113" s="182">
        <f>R113+S113</f>
        <v>154</v>
      </c>
      <c r="U113" s="77">
        <v>0</v>
      </c>
      <c r="V113" s="182">
        <f>T113+U113</f>
        <v>154</v>
      </c>
      <c r="W113" s="78">
        <f>IF(Q113=0,0,((V113/Q113)-1)*100)</f>
        <v>120.00000000000001</v>
      </c>
      <c r="X113" s="280"/>
    </row>
    <row r="114" spans="12:26" x14ac:dyDescent="0.2">
      <c r="L114" s="59" t="s">
        <v>17</v>
      </c>
      <c r="M114" s="75">
        <v>25</v>
      </c>
      <c r="N114" s="76">
        <v>49</v>
      </c>
      <c r="O114" s="182">
        <f>M114+N114</f>
        <v>74</v>
      </c>
      <c r="P114" s="77">
        <v>0</v>
      </c>
      <c r="Q114" s="182">
        <f t="shared" si="119"/>
        <v>74</v>
      </c>
      <c r="R114" s="75">
        <v>88</v>
      </c>
      <c r="S114" s="76">
        <v>67</v>
      </c>
      <c r="T114" s="182">
        <f>R114+S114</f>
        <v>155</v>
      </c>
      <c r="U114" s="77">
        <v>0</v>
      </c>
      <c r="V114" s="182">
        <f>T114+U114</f>
        <v>155</v>
      </c>
      <c r="W114" s="78">
        <f>IF(Q114=0,0,((V114/Q114)-1)*100)</f>
        <v>109.45945945945948</v>
      </c>
      <c r="X114" s="280"/>
    </row>
    <row r="115" spans="12:26" ht="13.5" thickBot="1" x14ac:dyDescent="0.25">
      <c r="L115" s="64" t="s">
        <v>18</v>
      </c>
      <c r="M115" s="75">
        <v>32</v>
      </c>
      <c r="N115" s="76">
        <v>43</v>
      </c>
      <c r="O115" s="182">
        <f>M115+N115</f>
        <v>75</v>
      </c>
      <c r="P115" s="77">
        <v>0</v>
      </c>
      <c r="Q115" s="182">
        <f t="shared" si="119"/>
        <v>75</v>
      </c>
      <c r="R115" s="75">
        <v>93</v>
      </c>
      <c r="S115" s="76">
        <v>83</v>
      </c>
      <c r="T115" s="182">
        <f>R115+S115</f>
        <v>176</v>
      </c>
      <c r="U115" s="77">
        <v>0</v>
      </c>
      <c r="V115" s="182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19</v>
      </c>
      <c r="M116" s="80">
        <f>+M113+M114+M115</f>
        <v>86</v>
      </c>
      <c r="N116" s="81">
        <f t="shared" ref="N116:V116" si="120">+N113+N114+N115</f>
        <v>133</v>
      </c>
      <c r="O116" s="183">
        <f t="shared" si="120"/>
        <v>219</v>
      </c>
      <c r="P116" s="80">
        <f t="shared" si="120"/>
        <v>0</v>
      </c>
      <c r="Q116" s="183">
        <f t="shared" si="120"/>
        <v>219</v>
      </c>
      <c r="R116" s="80">
        <f t="shared" si="120"/>
        <v>272</v>
      </c>
      <c r="S116" s="81">
        <f t="shared" si="120"/>
        <v>213</v>
      </c>
      <c r="T116" s="183">
        <f t="shared" si="120"/>
        <v>485</v>
      </c>
      <c r="U116" s="80">
        <f t="shared" si="120"/>
        <v>0</v>
      </c>
      <c r="V116" s="183">
        <f t="shared" si="120"/>
        <v>485</v>
      </c>
      <c r="W116" s="82">
        <f t="shared" ref="W116:W128" si="121">IF(Q116=0,0,((V116/Q116)-1)*100)</f>
        <v>121.46118721461185</v>
      </c>
      <c r="X116" s="288"/>
    </row>
    <row r="117" spans="12:26" ht="13.5" thickTop="1" x14ac:dyDescent="0.2">
      <c r="L117" s="59" t="s">
        <v>20</v>
      </c>
      <c r="M117" s="75">
        <v>29</v>
      </c>
      <c r="N117" s="76">
        <v>46</v>
      </c>
      <c r="O117" s="182">
        <f>M117+N117</f>
        <v>75</v>
      </c>
      <c r="P117" s="77">
        <v>0</v>
      </c>
      <c r="Q117" s="182">
        <f t="shared" ref="Q117:Q118" si="122">O117+P117</f>
        <v>75</v>
      </c>
      <c r="R117" s="75">
        <v>84</v>
      </c>
      <c r="S117" s="76">
        <v>118</v>
      </c>
      <c r="T117" s="182">
        <f>R117+S117</f>
        <v>202</v>
      </c>
      <c r="U117" s="77">
        <v>0</v>
      </c>
      <c r="V117" s="182">
        <f>T117+U117</f>
        <v>202</v>
      </c>
      <c r="W117" s="78">
        <f t="shared" si="121"/>
        <v>169.33333333333334</v>
      </c>
      <c r="X117" s="288"/>
    </row>
    <row r="118" spans="12:26" x14ac:dyDescent="0.2">
      <c r="L118" s="59" t="s">
        <v>21</v>
      </c>
      <c r="M118" s="75">
        <v>25</v>
      </c>
      <c r="N118" s="76">
        <v>52</v>
      </c>
      <c r="O118" s="182">
        <f>M118+N118</f>
        <v>77</v>
      </c>
      <c r="P118" s="77">
        <v>0</v>
      </c>
      <c r="Q118" s="182">
        <f t="shared" si="122"/>
        <v>77</v>
      </c>
      <c r="R118" s="75">
        <v>81</v>
      </c>
      <c r="S118" s="76">
        <v>154</v>
      </c>
      <c r="T118" s="182">
        <f>R118+S118</f>
        <v>235</v>
      </c>
      <c r="U118" s="77">
        <v>0</v>
      </c>
      <c r="V118" s="182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22</v>
      </c>
      <c r="M119" s="75">
        <v>30</v>
      </c>
      <c r="N119" s="76">
        <v>43</v>
      </c>
      <c r="O119" s="182">
        <f>M119+N119</f>
        <v>73</v>
      </c>
      <c r="P119" s="77">
        <v>0</v>
      </c>
      <c r="Q119" s="182">
        <f>O119+P119</f>
        <v>73</v>
      </c>
      <c r="R119" s="75">
        <v>99</v>
      </c>
      <c r="S119" s="76">
        <v>110</v>
      </c>
      <c r="T119" s="182">
        <f>R119+S119</f>
        <v>209</v>
      </c>
      <c r="U119" s="77">
        <v>0</v>
      </c>
      <c r="V119" s="182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63</v>
      </c>
      <c r="M120" s="80">
        <f>+M117+M118+M119</f>
        <v>84</v>
      </c>
      <c r="N120" s="81">
        <f t="shared" ref="N120:V120" si="123">+N117+N118+N119</f>
        <v>141</v>
      </c>
      <c r="O120" s="183">
        <f t="shared" si="123"/>
        <v>225</v>
      </c>
      <c r="P120" s="80">
        <f t="shared" si="123"/>
        <v>0</v>
      </c>
      <c r="Q120" s="183">
        <f t="shared" si="123"/>
        <v>225</v>
      </c>
      <c r="R120" s="80">
        <f t="shared" si="123"/>
        <v>264</v>
      </c>
      <c r="S120" s="81">
        <f t="shared" si="123"/>
        <v>382</v>
      </c>
      <c r="T120" s="183">
        <f t="shared" si="123"/>
        <v>646</v>
      </c>
      <c r="U120" s="80">
        <f t="shared" si="123"/>
        <v>0</v>
      </c>
      <c r="V120" s="183">
        <f t="shared" si="123"/>
        <v>646</v>
      </c>
      <c r="W120" s="82">
        <f>IF(Q120=0,0,((V120/Q120)-1)*100)</f>
        <v>187.11111111111109</v>
      </c>
      <c r="X120" s="288"/>
      <c r="Y120" s="279"/>
      <c r="Z120" s="279">
        <f>SUM(X120:Y120)</f>
        <v>0</v>
      </c>
    </row>
    <row r="121" spans="12:26" ht="13.5" thickTop="1" x14ac:dyDescent="0.2">
      <c r="L121" s="59" t="s">
        <v>24</v>
      </c>
      <c r="M121" s="75">
        <v>22</v>
      </c>
      <c r="N121" s="76">
        <v>47</v>
      </c>
      <c r="O121" s="182">
        <f>SUM(M121:N121)</f>
        <v>69</v>
      </c>
      <c r="P121" s="77">
        <v>0</v>
      </c>
      <c r="Q121" s="182">
        <f t="shared" ref="Q121:Q123" si="124">O121+P121</f>
        <v>69</v>
      </c>
      <c r="R121" s="75">
        <v>99</v>
      </c>
      <c r="S121" s="76">
        <v>110</v>
      </c>
      <c r="T121" s="182">
        <f>SUM(R121:S121)</f>
        <v>209</v>
      </c>
      <c r="U121" s="77">
        <v>0</v>
      </c>
      <c r="V121" s="182">
        <f>T121+U121</f>
        <v>209</v>
      </c>
      <c r="W121" s="78">
        <f t="shared" si="121"/>
        <v>202.89855072463769</v>
      </c>
    </row>
    <row r="122" spans="12:26" x14ac:dyDescent="0.2">
      <c r="L122" s="59" t="s">
        <v>64</v>
      </c>
      <c r="M122" s="75">
        <v>36</v>
      </c>
      <c r="N122" s="76">
        <v>69</v>
      </c>
      <c r="O122" s="182">
        <f>SUM(M122:N122)</f>
        <v>105</v>
      </c>
      <c r="P122" s="77">
        <v>0</v>
      </c>
      <c r="Q122" s="182">
        <f>O122+P122</f>
        <v>105</v>
      </c>
      <c r="R122" s="75">
        <v>114</v>
      </c>
      <c r="S122" s="76">
        <v>98</v>
      </c>
      <c r="T122" s="182">
        <f>SUM(R122:S122)</f>
        <v>212</v>
      </c>
      <c r="U122" s="77">
        <v>0</v>
      </c>
      <c r="V122" s="182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26</v>
      </c>
      <c r="M123" s="75">
        <v>35</v>
      </c>
      <c r="N123" s="76">
        <v>76</v>
      </c>
      <c r="O123" s="184">
        <f>SUM(M123:N123)</f>
        <v>111</v>
      </c>
      <c r="P123" s="83">
        <v>0</v>
      </c>
      <c r="Q123" s="184">
        <f t="shared" si="124"/>
        <v>111</v>
      </c>
      <c r="R123" s="75">
        <v>95</v>
      </c>
      <c r="S123" s="76">
        <v>112</v>
      </c>
      <c r="T123" s="184">
        <f>SUM(R123:S123)</f>
        <v>207</v>
      </c>
      <c r="U123" s="83">
        <v>0</v>
      </c>
      <c r="V123" s="184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69</v>
      </c>
      <c r="M124" s="85">
        <f>+M121+M122+M123</f>
        <v>93</v>
      </c>
      <c r="N124" s="85">
        <f t="shared" ref="N124:V124" si="125">+N121+N122+N123</f>
        <v>192</v>
      </c>
      <c r="O124" s="185">
        <f t="shared" si="125"/>
        <v>285</v>
      </c>
      <c r="P124" s="86">
        <f t="shared" si="125"/>
        <v>0</v>
      </c>
      <c r="Q124" s="185">
        <f t="shared" si="125"/>
        <v>285</v>
      </c>
      <c r="R124" s="85">
        <f t="shared" si="125"/>
        <v>308</v>
      </c>
      <c r="S124" s="85">
        <f t="shared" si="125"/>
        <v>320</v>
      </c>
      <c r="T124" s="185">
        <f t="shared" si="125"/>
        <v>628</v>
      </c>
      <c r="U124" s="86">
        <f t="shared" si="125"/>
        <v>0</v>
      </c>
      <c r="V124" s="185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66</v>
      </c>
      <c r="M125" s="75">
        <v>35</v>
      </c>
      <c r="N125" s="76">
        <v>73</v>
      </c>
      <c r="O125" s="184">
        <f>SUM(M125:N125)</f>
        <v>108</v>
      </c>
      <c r="P125" s="88">
        <v>0</v>
      </c>
      <c r="Q125" s="184">
        <f t="shared" ref="Q125:Q127" si="126">O125+P125</f>
        <v>108</v>
      </c>
      <c r="R125" s="75">
        <v>98</v>
      </c>
      <c r="S125" s="76">
        <v>126</v>
      </c>
      <c r="T125" s="184">
        <f>SUM(R125:S125)</f>
        <v>224</v>
      </c>
      <c r="U125" s="88">
        <v>0</v>
      </c>
      <c r="V125" s="184">
        <f>T125+U125</f>
        <v>224</v>
      </c>
      <c r="W125" s="78">
        <f t="shared" si="121"/>
        <v>107.40740740740739</v>
      </c>
    </row>
    <row r="126" spans="12:26" x14ac:dyDescent="0.2">
      <c r="L126" s="59" t="s">
        <v>29</v>
      </c>
      <c r="M126" s="75">
        <v>85</v>
      </c>
      <c r="N126" s="76">
        <v>50</v>
      </c>
      <c r="O126" s="184">
        <f>SUM(M126:N126)</f>
        <v>135</v>
      </c>
      <c r="P126" s="77">
        <v>0</v>
      </c>
      <c r="Q126" s="184">
        <f t="shared" si="126"/>
        <v>135</v>
      </c>
      <c r="R126" s="75">
        <v>89</v>
      </c>
      <c r="S126" s="76">
        <v>110</v>
      </c>
      <c r="T126" s="184">
        <f>SUM(R126:S126)</f>
        <v>199</v>
      </c>
      <c r="U126" s="77">
        <v>0</v>
      </c>
      <c r="V126" s="184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30</v>
      </c>
      <c r="M127" s="75">
        <v>72</v>
      </c>
      <c r="N127" s="76">
        <v>46</v>
      </c>
      <c r="O127" s="184">
        <f>SUM(M127:N127)</f>
        <v>118</v>
      </c>
      <c r="P127" s="77">
        <v>0</v>
      </c>
      <c r="Q127" s="184">
        <f t="shared" si="126"/>
        <v>118</v>
      </c>
      <c r="R127" s="75">
        <v>98</v>
      </c>
      <c r="S127" s="76">
        <v>55</v>
      </c>
      <c r="T127" s="184">
        <f>SUM(R127:S127)</f>
        <v>153</v>
      </c>
      <c r="U127" s="77">
        <v>0</v>
      </c>
      <c r="V127" s="184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31</v>
      </c>
      <c r="M128" s="80">
        <f>+M125+M126+M127</f>
        <v>192</v>
      </c>
      <c r="N128" s="81">
        <f t="shared" ref="N128:V128" si="127">+N125+N126+N127</f>
        <v>169</v>
      </c>
      <c r="O128" s="183">
        <f t="shared" si="127"/>
        <v>361</v>
      </c>
      <c r="P128" s="80">
        <f t="shared" si="127"/>
        <v>0</v>
      </c>
      <c r="Q128" s="183">
        <f t="shared" si="127"/>
        <v>361</v>
      </c>
      <c r="R128" s="80">
        <f t="shared" si="127"/>
        <v>285</v>
      </c>
      <c r="S128" s="81">
        <f t="shared" si="127"/>
        <v>291</v>
      </c>
      <c r="T128" s="183">
        <f t="shared" si="127"/>
        <v>576</v>
      </c>
      <c r="U128" s="80">
        <f t="shared" si="127"/>
        <v>0</v>
      </c>
      <c r="V128" s="183">
        <f t="shared" si="127"/>
        <v>576</v>
      </c>
      <c r="W128" s="82">
        <f t="shared" si="121"/>
        <v>59.556786703601119</v>
      </c>
      <c r="X128" s="280"/>
    </row>
    <row r="129" spans="12:26" ht="14.25" thickTop="1" thickBot="1" x14ac:dyDescent="0.25">
      <c r="L129" s="79" t="s">
        <v>68</v>
      </c>
      <c r="M129" s="80">
        <f t="shared" ref="M129:V129" si="128">+M120+M124+M128</f>
        <v>369</v>
      </c>
      <c r="N129" s="81">
        <f t="shared" si="128"/>
        <v>502</v>
      </c>
      <c r="O129" s="183">
        <f t="shared" si="128"/>
        <v>871</v>
      </c>
      <c r="P129" s="80">
        <f t="shared" si="128"/>
        <v>0</v>
      </c>
      <c r="Q129" s="183">
        <f t="shared" si="128"/>
        <v>871</v>
      </c>
      <c r="R129" s="80">
        <f t="shared" si="128"/>
        <v>857</v>
      </c>
      <c r="S129" s="81">
        <f t="shared" si="128"/>
        <v>993</v>
      </c>
      <c r="T129" s="183">
        <f t="shared" si="128"/>
        <v>1850</v>
      </c>
      <c r="U129" s="80">
        <f t="shared" si="128"/>
        <v>0</v>
      </c>
      <c r="V129" s="183">
        <f t="shared" si="128"/>
        <v>1850</v>
      </c>
      <c r="W129" s="82">
        <f>IF(Q129=0,0,((V129/Q129)-1)*100)</f>
        <v>112.39954075774969</v>
      </c>
      <c r="X129" s="319">
        <f>+O129+O207</f>
        <v>871</v>
      </c>
      <c r="Y129" s="279">
        <f>+T129+T207</f>
        <v>2863</v>
      </c>
      <c r="Z129" s="288">
        <f>IF(X129=0,0,(Y129/X129-1))</f>
        <v>2.2870264064293915</v>
      </c>
    </row>
    <row r="130" spans="12:26" ht="14.25" thickTop="1" thickBot="1" x14ac:dyDescent="0.25">
      <c r="L130" s="79" t="s">
        <v>11</v>
      </c>
      <c r="M130" s="80">
        <f t="shared" ref="M130:V130" si="129">+M116+M120+M124+M128</f>
        <v>455</v>
      </c>
      <c r="N130" s="81">
        <f t="shared" si="129"/>
        <v>635</v>
      </c>
      <c r="O130" s="183">
        <f t="shared" si="129"/>
        <v>1090</v>
      </c>
      <c r="P130" s="80">
        <f t="shared" si="129"/>
        <v>0</v>
      </c>
      <c r="Q130" s="183">
        <f t="shared" si="129"/>
        <v>1090</v>
      </c>
      <c r="R130" s="80">
        <f t="shared" si="129"/>
        <v>1129</v>
      </c>
      <c r="S130" s="81">
        <f t="shared" si="129"/>
        <v>1206</v>
      </c>
      <c r="T130" s="183">
        <f t="shared" si="129"/>
        <v>2335</v>
      </c>
      <c r="U130" s="80">
        <f t="shared" si="129"/>
        <v>0</v>
      </c>
      <c r="V130" s="183">
        <f t="shared" si="129"/>
        <v>2335</v>
      </c>
      <c r="W130" s="82">
        <f>IF(Q130=0,0,((V130/Q130)-1)*100)</f>
        <v>114.22018348623854</v>
      </c>
      <c r="X130" s="319">
        <f>+O130+O208</f>
        <v>1090</v>
      </c>
      <c r="Y130" s="279">
        <f>+T130+T208</f>
        <v>3512</v>
      </c>
      <c r="Z130" s="288">
        <f>IF(X130=0,0,(Y130/X130-1))</f>
        <v>2.2220183486238532</v>
      </c>
    </row>
    <row r="131" spans="12:26" ht="14.25" thickTop="1" thickBot="1" x14ac:dyDescent="0.25">
      <c r="L131" s="89" t="s">
        <v>34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6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46</v>
      </c>
    </row>
    <row r="135" spans="12:26" ht="14.25" thickTop="1" thickBot="1" x14ac:dyDescent="0.25">
      <c r="L135" s="57"/>
      <c r="M135" s="189" t="s">
        <v>60</v>
      </c>
      <c r="N135" s="190"/>
      <c r="O135" s="191"/>
      <c r="P135" s="189"/>
      <c r="Q135" s="189"/>
      <c r="R135" s="189" t="s">
        <v>61</v>
      </c>
      <c r="S135" s="190"/>
      <c r="T135" s="191"/>
      <c r="U135" s="189"/>
      <c r="V135" s="189"/>
      <c r="W135" s="310" t="s">
        <v>6</v>
      </c>
    </row>
    <row r="136" spans="12:26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1" t="s">
        <v>8</v>
      </c>
    </row>
    <row r="137" spans="12:26" ht="13.5" thickBot="1" x14ac:dyDescent="0.25">
      <c r="L137" s="64"/>
      <c r="M137" s="65" t="s">
        <v>47</v>
      </c>
      <c r="N137" s="66" t="s">
        <v>48</v>
      </c>
      <c r="O137" s="67" t="s">
        <v>49</v>
      </c>
      <c r="P137" s="68" t="s">
        <v>15</v>
      </c>
      <c r="Q137" s="99" t="s">
        <v>11</v>
      </c>
      <c r="R137" s="65" t="s">
        <v>47</v>
      </c>
      <c r="S137" s="66" t="s">
        <v>48</v>
      </c>
      <c r="T137" s="67" t="s">
        <v>49</v>
      </c>
      <c r="U137" s="68" t="s">
        <v>15</v>
      </c>
      <c r="V137" s="99" t="s">
        <v>11</v>
      </c>
      <c r="W137" s="312"/>
    </row>
    <row r="138" spans="12:26" ht="5.25" customHeight="1" thickTop="1" x14ac:dyDescent="0.2">
      <c r="L138" s="59"/>
      <c r="M138" s="70"/>
      <c r="N138" s="71"/>
      <c r="O138" s="72"/>
      <c r="P138" s="73"/>
      <c r="Q138" s="100"/>
      <c r="R138" s="70"/>
      <c r="S138" s="71"/>
      <c r="T138" s="72"/>
      <c r="U138" s="73"/>
      <c r="V138" s="142"/>
      <c r="W138" s="74"/>
    </row>
    <row r="139" spans="12:26" x14ac:dyDescent="0.2">
      <c r="L139" s="59" t="s">
        <v>16</v>
      </c>
      <c r="M139" s="75">
        <f t="shared" ref="M139:N145" si="130">+M87+M113</f>
        <v>33</v>
      </c>
      <c r="N139" s="76">
        <f t="shared" si="130"/>
        <v>41</v>
      </c>
      <c r="O139" s="182">
        <f>M139+N139</f>
        <v>74</v>
      </c>
      <c r="P139" s="77">
        <f t="shared" ref="P139:P145" si="131">+P87+P113</f>
        <v>0</v>
      </c>
      <c r="Q139" s="187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2">
        <f>R139+S139</f>
        <v>157</v>
      </c>
      <c r="U139" s="77">
        <f t="shared" ref="U139:U145" si="134">+U87+U113</f>
        <v>0</v>
      </c>
      <c r="V139" s="188">
        <f>T139+U139</f>
        <v>157</v>
      </c>
      <c r="W139" s="78">
        <f>IF(Q139=0,0,((V139/Q139)-1)*100)</f>
        <v>112.16216216216215</v>
      </c>
      <c r="X139" s="280"/>
    </row>
    <row r="140" spans="12:26" x14ac:dyDescent="0.2">
      <c r="L140" s="59" t="s">
        <v>17</v>
      </c>
      <c r="M140" s="75">
        <f t="shared" si="130"/>
        <v>29</v>
      </c>
      <c r="N140" s="76">
        <f t="shared" si="130"/>
        <v>49</v>
      </c>
      <c r="O140" s="182">
        <f>M140+N140</f>
        <v>78</v>
      </c>
      <c r="P140" s="77">
        <f t="shared" si="131"/>
        <v>0</v>
      </c>
      <c r="Q140" s="187">
        <f t="shared" si="132"/>
        <v>78</v>
      </c>
      <c r="R140" s="75">
        <f t="shared" si="133"/>
        <v>95</v>
      </c>
      <c r="S140" s="76">
        <f t="shared" si="133"/>
        <v>67</v>
      </c>
      <c r="T140" s="182">
        <f>R140+S140</f>
        <v>162</v>
      </c>
      <c r="U140" s="77">
        <f t="shared" si="134"/>
        <v>0</v>
      </c>
      <c r="V140" s="188">
        <f>T140+U140</f>
        <v>162</v>
      </c>
      <c r="W140" s="78">
        <f>IF(Q140=0,0,((V140/Q140)-1)*100)</f>
        <v>107.69230769230771</v>
      </c>
      <c r="X140" s="280"/>
    </row>
    <row r="141" spans="12:26" ht="13.5" thickBot="1" x14ac:dyDescent="0.25">
      <c r="L141" s="64" t="s">
        <v>18</v>
      </c>
      <c r="M141" s="75">
        <f t="shared" si="130"/>
        <v>35</v>
      </c>
      <c r="N141" s="76">
        <f t="shared" si="130"/>
        <v>43</v>
      </c>
      <c r="O141" s="182">
        <f>M141+N141</f>
        <v>78</v>
      </c>
      <c r="P141" s="77">
        <f t="shared" si="131"/>
        <v>0</v>
      </c>
      <c r="Q141" s="187">
        <f t="shared" si="132"/>
        <v>78</v>
      </c>
      <c r="R141" s="75">
        <f t="shared" si="133"/>
        <v>98</v>
      </c>
      <c r="S141" s="76">
        <f t="shared" si="133"/>
        <v>83</v>
      </c>
      <c r="T141" s="182">
        <f>R141+S141</f>
        <v>181</v>
      </c>
      <c r="U141" s="77">
        <f t="shared" si="134"/>
        <v>0</v>
      </c>
      <c r="V141" s="188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19</v>
      </c>
      <c r="M142" s="80">
        <f>+M139+M140+M141</f>
        <v>97</v>
      </c>
      <c r="N142" s="81">
        <f t="shared" ref="N142:V142" si="135">+N139+N140+N141</f>
        <v>133</v>
      </c>
      <c r="O142" s="183">
        <f t="shared" si="135"/>
        <v>230</v>
      </c>
      <c r="P142" s="80">
        <f t="shared" si="135"/>
        <v>0</v>
      </c>
      <c r="Q142" s="183">
        <f t="shared" si="135"/>
        <v>230</v>
      </c>
      <c r="R142" s="80">
        <f t="shared" si="135"/>
        <v>287</v>
      </c>
      <c r="S142" s="81">
        <f t="shared" si="135"/>
        <v>213</v>
      </c>
      <c r="T142" s="183">
        <f t="shared" si="135"/>
        <v>500</v>
      </c>
      <c r="U142" s="80">
        <f t="shared" si="135"/>
        <v>0</v>
      </c>
      <c r="V142" s="183">
        <f t="shared" si="135"/>
        <v>500</v>
      </c>
      <c r="W142" s="82">
        <f t="shared" ref="W142" si="136">IF(Q142=0,0,((V142/Q142)-1)*100)</f>
        <v>117.39130434782608</v>
      </c>
      <c r="X142" s="288"/>
    </row>
    <row r="143" spans="12:26" ht="13.5" thickTop="1" x14ac:dyDescent="0.2">
      <c r="L143" s="59" t="s">
        <v>20</v>
      </c>
      <c r="M143" s="75">
        <f t="shared" si="130"/>
        <v>37</v>
      </c>
      <c r="N143" s="76">
        <f t="shared" si="130"/>
        <v>46</v>
      </c>
      <c r="O143" s="182">
        <f t="shared" ref="O143:O153" si="137">M143+N143</f>
        <v>83</v>
      </c>
      <c r="P143" s="77">
        <f t="shared" si="131"/>
        <v>0</v>
      </c>
      <c r="Q143" s="187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2">
        <f t="shared" ref="T143:T153" si="139">R143+S143</f>
        <v>206</v>
      </c>
      <c r="U143" s="77">
        <f t="shared" si="134"/>
        <v>0</v>
      </c>
      <c r="V143" s="188">
        <f>T143+U143</f>
        <v>206</v>
      </c>
      <c r="W143" s="78">
        <f>IF(Q143=0,0,((V143/Q143)-1)*100)</f>
        <v>148.19277108433738</v>
      </c>
      <c r="X143" s="288"/>
    </row>
    <row r="144" spans="12:26" x14ac:dyDescent="0.2">
      <c r="L144" s="59" t="s">
        <v>21</v>
      </c>
      <c r="M144" s="75">
        <f t="shared" si="130"/>
        <v>30</v>
      </c>
      <c r="N144" s="76">
        <f t="shared" si="130"/>
        <v>52</v>
      </c>
      <c r="O144" s="182">
        <f t="shared" si="137"/>
        <v>82</v>
      </c>
      <c r="P144" s="77">
        <f t="shared" si="131"/>
        <v>0</v>
      </c>
      <c r="Q144" s="187">
        <f t="shared" si="138"/>
        <v>82</v>
      </c>
      <c r="R144" s="75">
        <f t="shared" si="133"/>
        <v>84</v>
      </c>
      <c r="S144" s="76">
        <f t="shared" si="133"/>
        <v>155</v>
      </c>
      <c r="T144" s="182">
        <f t="shared" si="139"/>
        <v>239</v>
      </c>
      <c r="U144" s="77">
        <f t="shared" si="134"/>
        <v>0</v>
      </c>
      <c r="V144" s="188">
        <f>T144+U144</f>
        <v>239</v>
      </c>
      <c r="W144" s="78">
        <f t="shared" ref="W144:W154" si="140">IF(Q144=0,0,((V144/Q144)-1)*100)</f>
        <v>191.46341463414635</v>
      </c>
      <c r="Z144" s="279" t="e">
        <f>SUM(#REF!)</f>
        <v>#REF!</v>
      </c>
    </row>
    <row r="145" spans="12:26" ht="13.5" thickBot="1" x14ac:dyDescent="0.25">
      <c r="L145" s="59" t="s">
        <v>22</v>
      </c>
      <c r="M145" s="75">
        <f t="shared" si="130"/>
        <v>37</v>
      </c>
      <c r="N145" s="76">
        <f t="shared" si="130"/>
        <v>43</v>
      </c>
      <c r="O145" s="182">
        <f>M145+N145</f>
        <v>80</v>
      </c>
      <c r="P145" s="77">
        <f t="shared" si="131"/>
        <v>0</v>
      </c>
      <c r="Q145" s="187">
        <f>O145+P145</f>
        <v>80</v>
      </c>
      <c r="R145" s="75">
        <f t="shared" si="133"/>
        <v>103</v>
      </c>
      <c r="S145" s="76">
        <f t="shared" si="133"/>
        <v>110</v>
      </c>
      <c r="T145" s="182">
        <f>R145+S145</f>
        <v>213</v>
      </c>
      <c r="U145" s="77">
        <f t="shared" si="134"/>
        <v>0</v>
      </c>
      <c r="V145" s="188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63</v>
      </c>
      <c r="M146" s="80">
        <f>+M143+M144+M145</f>
        <v>104</v>
      </c>
      <c r="N146" s="81">
        <f t="shared" ref="N146:V146" si="141">+N143+N144+N145</f>
        <v>141</v>
      </c>
      <c r="O146" s="183">
        <f t="shared" si="141"/>
        <v>245</v>
      </c>
      <c r="P146" s="80">
        <f t="shared" si="141"/>
        <v>0</v>
      </c>
      <c r="Q146" s="183">
        <f t="shared" si="141"/>
        <v>245</v>
      </c>
      <c r="R146" s="80">
        <f t="shared" si="141"/>
        <v>275</v>
      </c>
      <c r="S146" s="81">
        <f t="shared" si="141"/>
        <v>383</v>
      </c>
      <c r="T146" s="183">
        <f t="shared" si="141"/>
        <v>658</v>
      </c>
      <c r="U146" s="80">
        <f t="shared" si="141"/>
        <v>0</v>
      </c>
      <c r="V146" s="183">
        <f t="shared" si="141"/>
        <v>658</v>
      </c>
      <c r="W146" s="82">
        <f>IF(Q146=0,0,((V146/Q146)-1)*100)</f>
        <v>168.57142857142856</v>
      </c>
      <c r="X146" s="288"/>
      <c r="Y146" s="279"/>
      <c r="Z146" s="279">
        <f>SUM(X146:Y146)</f>
        <v>0</v>
      </c>
    </row>
    <row r="147" spans="12:26" ht="13.5" thickTop="1" x14ac:dyDescent="0.2">
      <c r="L147" s="59" t="s">
        <v>24</v>
      </c>
      <c r="M147" s="75">
        <f t="shared" ref="M147:N149" si="142">+M95+M121</f>
        <v>23</v>
      </c>
      <c r="N147" s="76">
        <f t="shared" si="142"/>
        <v>47</v>
      </c>
      <c r="O147" s="182">
        <f t="shared" si="137"/>
        <v>70</v>
      </c>
      <c r="P147" s="77">
        <f>+P95+P121</f>
        <v>0</v>
      </c>
      <c r="Q147" s="187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2">
        <f t="shared" si="139"/>
        <v>213</v>
      </c>
      <c r="U147" s="77">
        <f>+U95+U121</f>
        <v>0</v>
      </c>
      <c r="V147" s="188">
        <f>T147+U147</f>
        <v>213</v>
      </c>
      <c r="W147" s="78">
        <f t="shared" si="140"/>
        <v>204.28571428571428</v>
      </c>
    </row>
    <row r="148" spans="12:26" x14ac:dyDescent="0.2">
      <c r="L148" s="59" t="s">
        <v>64</v>
      </c>
      <c r="M148" s="75">
        <f t="shared" si="142"/>
        <v>38</v>
      </c>
      <c r="N148" s="76">
        <f t="shared" si="142"/>
        <v>69</v>
      </c>
      <c r="O148" s="182">
        <f>M148+N148</f>
        <v>107</v>
      </c>
      <c r="P148" s="77">
        <f>+P96+P122</f>
        <v>0</v>
      </c>
      <c r="Q148" s="187">
        <f>O148+P148</f>
        <v>107</v>
      </c>
      <c r="R148" s="75">
        <f t="shared" si="144"/>
        <v>115</v>
      </c>
      <c r="S148" s="76">
        <f t="shared" si="144"/>
        <v>98</v>
      </c>
      <c r="T148" s="182">
        <f>R148+S148</f>
        <v>213</v>
      </c>
      <c r="U148" s="77">
        <f>+U96+U122</f>
        <v>0</v>
      </c>
      <c r="V148" s="188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26</v>
      </c>
      <c r="M149" s="75">
        <f t="shared" si="142"/>
        <v>39</v>
      </c>
      <c r="N149" s="76">
        <f t="shared" si="142"/>
        <v>76</v>
      </c>
      <c r="O149" s="184">
        <f t="shared" si="137"/>
        <v>115</v>
      </c>
      <c r="P149" s="83">
        <f>+P97+P123</f>
        <v>0</v>
      </c>
      <c r="Q149" s="187">
        <f t="shared" si="143"/>
        <v>115</v>
      </c>
      <c r="R149" s="75">
        <f t="shared" si="144"/>
        <v>96</v>
      </c>
      <c r="S149" s="76">
        <f t="shared" si="144"/>
        <v>112</v>
      </c>
      <c r="T149" s="184">
        <f t="shared" si="139"/>
        <v>208</v>
      </c>
      <c r="U149" s="83">
        <f>+U97+U123</f>
        <v>0</v>
      </c>
      <c r="V149" s="188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69</v>
      </c>
      <c r="M150" s="80">
        <f>+M147+M148+M149</f>
        <v>100</v>
      </c>
      <c r="N150" s="81">
        <f t="shared" ref="N150:V150" si="145">+N147+N148+N149</f>
        <v>192</v>
      </c>
      <c r="O150" s="183">
        <f t="shared" si="145"/>
        <v>292</v>
      </c>
      <c r="P150" s="80">
        <f t="shared" si="145"/>
        <v>0</v>
      </c>
      <c r="Q150" s="183">
        <f t="shared" si="145"/>
        <v>292</v>
      </c>
      <c r="R150" s="80">
        <f t="shared" si="145"/>
        <v>314</v>
      </c>
      <c r="S150" s="81">
        <f t="shared" si="145"/>
        <v>320</v>
      </c>
      <c r="T150" s="183">
        <f t="shared" si="145"/>
        <v>634</v>
      </c>
      <c r="U150" s="80">
        <f t="shared" si="145"/>
        <v>0</v>
      </c>
      <c r="V150" s="183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66</v>
      </c>
      <c r="M151" s="75">
        <f t="shared" ref="M151:N153" si="146">+M99+M125</f>
        <v>37</v>
      </c>
      <c r="N151" s="76">
        <f t="shared" si="146"/>
        <v>73</v>
      </c>
      <c r="O151" s="184">
        <f t="shared" si="137"/>
        <v>110</v>
      </c>
      <c r="P151" s="88">
        <f>+P99+P125</f>
        <v>0</v>
      </c>
      <c r="Q151" s="187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4">
        <f t="shared" si="139"/>
        <v>225</v>
      </c>
      <c r="U151" s="88">
        <f>+U99+U125</f>
        <v>0</v>
      </c>
      <c r="V151" s="188">
        <f>T151+U151</f>
        <v>225</v>
      </c>
      <c r="W151" s="78">
        <f t="shared" si="140"/>
        <v>104.54545454545455</v>
      </c>
    </row>
    <row r="152" spans="12:26" x14ac:dyDescent="0.2">
      <c r="L152" s="59" t="s">
        <v>29</v>
      </c>
      <c r="M152" s="75">
        <f t="shared" si="146"/>
        <v>91</v>
      </c>
      <c r="N152" s="76">
        <f t="shared" si="146"/>
        <v>50</v>
      </c>
      <c r="O152" s="184">
        <f t="shared" si="137"/>
        <v>141</v>
      </c>
      <c r="P152" s="77">
        <f>+P100+P126</f>
        <v>0</v>
      </c>
      <c r="Q152" s="187">
        <f t="shared" si="143"/>
        <v>141</v>
      </c>
      <c r="R152" s="75">
        <f t="shared" si="147"/>
        <v>94</v>
      </c>
      <c r="S152" s="76">
        <f t="shared" si="147"/>
        <v>110</v>
      </c>
      <c r="T152" s="184">
        <f t="shared" si="139"/>
        <v>204</v>
      </c>
      <c r="U152" s="77">
        <f>+U100+U126</f>
        <v>0</v>
      </c>
      <c r="V152" s="188">
        <f>T152+U152</f>
        <v>204</v>
      </c>
      <c r="W152" s="78">
        <f t="shared" si="140"/>
        <v>44.680851063829799</v>
      </c>
      <c r="X152" s="280"/>
    </row>
    <row r="153" spans="12:26" ht="13.5" thickBot="1" x14ac:dyDescent="0.25">
      <c r="L153" s="59" t="s">
        <v>30</v>
      </c>
      <c r="M153" s="75">
        <f t="shared" si="146"/>
        <v>77</v>
      </c>
      <c r="N153" s="76">
        <f t="shared" si="146"/>
        <v>46</v>
      </c>
      <c r="O153" s="184">
        <f t="shared" si="137"/>
        <v>123</v>
      </c>
      <c r="P153" s="77">
        <f>+P101+P127</f>
        <v>0</v>
      </c>
      <c r="Q153" s="187">
        <f t="shared" si="143"/>
        <v>123</v>
      </c>
      <c r="R153" s="75">
        <f t="shared" si="147"/>
        <v>122</v>
      </c>
      <c r="S153" s="76">
        <f t="shared" si="147"/>
        <v>55</v>
      </c>
      <c r="T153" s="184">
        <f t="shared" si="139"/>
        <v>177</v>
      </c>
      <c r="U153" s="77">
        <f>+U101+U127</f>
        <v>0</v>
      </c>
      <c r="V153" s="188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31</v>
      </c>
      <c r="M154" s="80">
        <f>+M151+M152+M153</f>
        <v>205</v>
      </c>
      <c r="N154" s="81">
        <f t="shared" ref="N154:V154" si="148">+N151+N152+N153</f>
        <v>169</v>
      </c>
      <c r="O154" s="183">
        <f t="shared" si="148"/>
        <v>374</v>
      </c>
      <c r="P154" s="80">
        <f t="shared" si="148"/>
        <v>0</v>
      </c>
      <c r="Q154" s="183">
        <f t="shared" si="148"/>
        <v>374</v>
      </c>
      <c r="R154" s="80">
        <f t="shared" si="148"/>
        <v>315</v>
      </c>
      <c r="S154" s="81">
        <f t="shared" si="148"/>
        <v>291</v>
      </c>
      <c r="T154" s="183">
        <f t="shared" si="148"/>
        <v>606</v>
      </c>
      <c r="U154" s="80">
        <f t="shared" si="148"/>
        <v>0</v>
      </c>
      <c r="V154" s="183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68</v>
      </c>
      <c r="M155" s="80">
        <f t="shared" ref="M155:V155" si="149">+M146+M150+M154</f>
        <v>409</v>
      </c>
      <c r="N155" s="81">
        <f t="shared" si="149"/>
        <v>502</v>
      </c>
      <c r="O155" s="183">
        <f t="shared" si="149"/>
        <v>911</v>
      </c>
      <c r="P155" s="80">
        <f t="shared" si="149"/>
        <v>0</v>
      </c>
      <c r="Q155" s="183">
        <f t="shared" si="149"/>
        <v>911</v>
      </c>
      <c r="R155" s="80">
        <f t="shared" si="149"/>
        <v>904</v>
      </c>
      <c r="S155" s="81">
        <f t="shared" si="149"/>
        <v>994</v>
      </c>
      <c r="T155" s="183">
        <f t="shared" si="149"/>
        <v>1898</v>
      </c>
      <c r="U155" s="80">
        <f t="shared" si="149"/>
        <v>0</v>
      </c>
      <c r="V155" s="183">
        <f t="shared" si="149"/>
        <v>1898</v>
      </c>
      <c r="W155" s="82">
        <f>IF(Q155=0,0,((V155/Q155)-1)*100)</f>
        <v>108.34248079034028</v>
      </c>
      <c r="X155" s="319">
        <f>+O155+O233</f>
        <v>911</v>
      </c>
      <c r="Y155" s="279">
        <f>+T155+T233</f>
        <v>2911</v>
      </c>
      <c r="Z155" s="288">
        <f>IF(X155=0,0,(Y155/X155-1))</f>
        <v>2.1953896816684964</v>
      </c>
    </row>
    <row r="156" spans="12:26" ht="14.25" thickTop="1" thickBot="1" x14ac:dyDescent="0.25">
      <c r="L156" s="79" t="s">
        <v>11</v>
      </c>
      <c r="M156" s="80">
        <f t="shared" ref="M156:V156" si="150">+M142+M146+M150+M154</f>
        <v>506</v>
      </c>
      <c r="N156" s="81">
        <f t="shared" si="150"/>
        <v>635</v>
      </c>
      <c r="O156" s="183">
        <f t="shared" si="150"/>
        <v>1141</v>
      </c>
      <c r="P156" s="80">
        <f t="shared" si="150"/>
        <v>0</v>
      </c>
      <c r="Q156" s="183">
        <f t="shared" si="150"/>
        <v>1141</v>
      </c>
      <c r="R156" s="80">
        <f t="shared" si="150"/>
        <v>1191</v>
      </c>
      <c r="S156" s="81">
        <f t="shared" si="150"/>
        <v>1207</v>
      </c>
      <c r="T156" s="183">
        <f t="shared" si="150"/>
        <v>2398</v>
      </c>
      <c r="U156" s="80">
        <f t="shared" si="150"/>
        <v>0</v>
      </c>
      <c r="V156" s="183">
        <f t="shared" si="150"/>
        <v>2398</v>
      </c>
      <c r="W156" s="82">
        <f>IF(Q156=0,0,((V156/Q156)-1)*100)</f>
        <v>110.16652059596845</v>
      </c>
      <c r="X156" s="319">
        <f>+O156+O234</f>
        <v>1141</v>
      </c>
      <c r="Y156" s="279">
        <f>+T156+T234</f>
        <v>3575</v>
      </c>
      <c r="Z156" s="288">
        <f>IF(X156=0,0,(Y156/X156-1))</f>
        <v>2.1332164767747588</v>
      </c>
    </row>
    <row r="157" spans="12:26" ht="14.25" thickTop="1" thickBot="1" x14ac:dyDescent="0.25">
      <c r="L157" s="89" t="s">
        <v>34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637" t="s">
        <v>54</v>
      </c>
      <c r="M158" s="638"/>
      <c r="N158" s="638"/>
      <c r="O158" s="638"/>
      <c r="P158" s="638"/>
      <c r="Q158" s="638"/>
      <c r="R158" s="638"/>
      <c r="S158" s="638"/>
      <c r="T158" s="638"/>
      <c r="U158" s="638"/>
      <c r="V158" s="638"/>
      <c r="W158" s="639"/>
    </row>
    <row r="159" spans="12:26" ht="24.75" customHeight="1" thickBot="1" x14ac:dyDescent="0.25">
      <c r="L159" s="640" t="s">
        <v>55</v>
      </c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2"/>
    </row>
    <row r="160" spans="12:26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46</v>
      </c>
    </row>
    <row r="161" spans="12:25" ht="14.25" thickTop="1" thickBot="1" x14ac:dyDescent="0.25">
      <c r="L161" s="214"/>
      <c r="M161" s="646" t="s">
        <v>60</v>
      </c>
      <c r="N161" s="647"/>
      <c r="O161" s="647"/>
      <c r="P161" s="647"/>
      <c r="Q161" s="647"/>
      <c r="R161" s="215" t="s">
        <v>61</v>
      </c>
      <c r="S161" s="216"/>
      <c r="T161" s="253"/>
      <c r="U161" s="215"/>
      <c r="V161" s="215"/>
      <c r="W161" s="307" t="s">
        <v>6</v>
      </c>
    </row>
    <row r="162" spans="12:25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8" t="s">
        <v>8</v>
      </c>
    </row>
    <row r="163" spans="12:25" ht="13.5" thickBot="1" x14ac:dyDescent="0.25">
      <c r="L163" s="223"/>
      <c r="M163" s="224" t="s">
        <v>47</v>
      </c>
      <c r="N163" s="225" t="s">
        <v>48</v>
      </c>
      <c r="O163" s="226" t="s">
        <v>49</v>
      </c>
      <c r="P163" s="227" t="s">
        <v>15</v>
      </c>
      <c r="Q163" s="226" t="s">
        <v>11</v>
      </c>
      <c r="R163" s="224" t="s">
        <v>47</v>
      </c>
      <c r="S163" s="225" t="s">
        <v>48</v>
      </c>
      <c r="T163" s="226" t="s">
        <v>49</v>
      </c>
      <c r="U163" s="227" t="s">
        <v>15</v>
      </c>
      <c r="V163" s="226" t="s">
        <v>11</v>
      </c>
      <c r="W163" s="309"/>
    </row>
    <row r="164" spans="12:25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5" x14ac:dyDescent="0.2">
      <c r="L165" s="218" t="s">
        <v>16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:Q167" si="151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8">
        <f>IF(Q165=0,0,((V165/Q165)-1)*100)</f>
        <v>0</v>
      </c>
    </row>
    <row r="166" spans="12:25" x14ac:dyDescent="0.2">
      <c r="L166" s="218" t="s">
        <v>17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si="151"/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238">
        <f>IF(Q166=0,0,((V166/Q166)-1)*100)</f>
        <v>0</v>
      </c>
    </row>
    <row r="167" spans="12:25" ht="13.5" thickBot="1" x14ac:dyDescent="0.25">
      <c r="L167" s="223" t="s">
        <v>18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151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>T167+U167</f>
        <v>0</v>
      </c>
      <c r="W167" s="238">
        <f>IF(Q167=0,0,((V167/Q167)-1)*100)</f>
        <v>0</v>
      </c>
    </row>
    <row r="168" spans="12:25" ht="14.25" thickTop="1" thickBot="1" x14ac:dyDescent="0.25">
      <c r="L168" s="239" t="s">
        <v>62</v>
      </c>
      <c r="M168" s="240">
        <f>+M165+M166+M167</f>
        <v>0</v>
      </c>
      <c r="N168" s="241">
        <f t="shared" ref="N168:V168" si="152">+N165+N166+N167</f>
        <v>0</v>
      </c>
      <c r="O168" s="242">
        <f t="shared" si="152"/>
        <v>0</v>
      </c>
      <c r="P168" s="240">
        <f t="shared" si="152"/>
        <v>0</v>
      </c>
      <c r="Q168" s="242">
        <f t="shared" si="152"/>
        <v>0</v>
      </c>
      <c r="R168" s="240">
        <f t="shared" si="152"/>
        <v>0</v>
      </c>
      <c r="S168" s="241">
        <f t="shared" si="152"/>
        <v>0</v>
      </c>
      <c r="T168" s="242">
        <f t="shared" si="152"/>
        <v>0</v>
      </c>
      <c r="U168" s="240">
        <f t="shared" si="152"/>
        <v>0</v>
      </c>
      <c r="V168" s="242">
        <f t="shared" si="152"/>
        <v>0</v>
      </c>
      <c r="W168" s="243">
        <f t="shared" ref="W168:W180" si="153">IF(Q168=0,0,((V168/Q168)-1)*100)</f>
        <v>0</v>
      </c>
    </row>
    <row r="169" spans="12:25" ht="13.5" thickTop="1" x14ac:dyDescent="0.2">
      <c r="L169" s="218" t="s">
        <v>20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:Q170" si="154">O169+P169</f>
        <v>0</v>
      </c>
      <c r="R169" s="234">
        <v>0</v>
      </c>
      <c r="S169" s="235">
        <v>0</v>
      </c>
      <c r="T169" s="236">
        <f>R169+S169</f>
        <v>0</v>
      </c>
      <c r="U169" s="237">
        <v>0</v>
      </c>
      <c r="V169" s="236">
        <f>T169+U169</f>
        <v>0</v>
      </c>
      <c r="W169" s="238">
        <f t="shared" si="153"/>
        <v>0</v>
      </c>
      <c r="X169" s="279"/>
      <c r="Y169" s="279"/>
    </row>
    <row r="170" spans="12:25" x14ac:dyDescent="0.2">
      <c r="L170" s="218" t="s">
        <v>21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 t="shared" si="154"/>
        <v>0</v>
      </c>
      <c r="R170" s="234">
        <v>0</v>
      </c>
      <c r="S170" s="235">
        <v>0</v>
      </c>
      <c r="T170" s="236">
        <f>R170+S170</f>
        <v>0</v>
      </c>
      <c r="U170" s="237">
        <v>0</v>
      </c>
      <c r="V170" s="236">
        <f>T170+U170</f>
        <v>0</v>
      </c>
      <c r="W170" s="238">
        <f t="shared" si="153"/>
        <v>0</v>
      </c>
    </row>
    <row r="171" spans="12:25" ht="13.5" thickBot="1" x14ac:dyDescent="0.25">
      <c r="L171" s="218" t="s">
        <v>22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8">
        <f>IF(Q171=0,0,((V171/Q171)-1)*100)</f>
        <v>0</v>
      </c>
    </row>
    <row r="172" spans="12:25" ht="14.25" thickTop="1" thickBot="1" x14ac:dyDescent="0.25">
      <c r="L172" s="239" t="s">
        <v>63</v>
      </c>
      <c r="M172" s="240">
        <f>+M169+M170+M171</f>
        <v>0</v>
      </c>
      <c r="N172" s="241">
        <f t="shared" ref="N172:V172" si="155">+N169+N170+N171</f>
        <v>0</v>
      </c>
      <c r="O172" s="242">
        <f t="shared" si="155"/>
        <v>0</v>
      </c>
      <c r="P172" s="240">
        <f t="shared" si="155"/>
        <v>0</v>
      </c>
      <c r="Q172" s="242">
        <f t="shared" si="155"/>
        <v>0</v>
      </c>
      <c r="R172" s="240">
        <f t="shared" si="155"/>
        <v>0</v>
      </c>
      <c r="S172" s="241">
        <f t="shared" si="155"/>
        <v>0</v>
      </c>
      <c r="T172" s="242">
        <f t="shared" si="155"/>
        <v>0</v>
      </c>
      <c r="U172" s="240">
        <f t="shared" si="155"/>
        <v>0</v>
      </c>
      <c r="V172" s="242">
        <f t="shared" si="155"/>
        <v>0</v>
      </c>
      <c r="W172" s="243">
        <f t="shared" ref="W172" si="156">IF(Q172=0,0,((V172/Q172)-1)*100)</f>
        <v>0</v>
      </c>
      <c r="X172" s="279"/>
    </row>
    <row r="173" spans="12:25" ht="13.5" thickTop="1" x14ac:dyDescent="0.2">
      <c r="L173" s="218" t="s">
        <v>24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:Q175" si="157">O173+P173</f>
        <v>0</v>
      </c>
      <c r="R173" s="234">
        <v>0</v>
      </c>
      <c r="S173" s="235">
        <v>0</v>
      </c>
      <c r="T173" s="236">
        <f>SUM(R173:S173)</f>
        <v>0</v>
      </c>
      <c r="U173" s="237">
        <v>0</v>
      </c>
      <c r="V173" s="236">
        <f t="shared" ref="V173" si="158">T173+U173</f>
        <v>0</v>
      </c>
      <c r="W173" s="238">
        <f t="shared" si="153"/>
        <v>0</v>
      </c>
    </row>
    <row r="174" spans="12:25" x14ac:dyDescent="0.2">
      <c r="L174" s="218" t="s">
        <v>64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238">
        <f>IF(Q174=0,0,((V174/Q174)-1)*100)</f>
        <v>0</v>
      </c>
    </row>
    <row r="175" spans="12:25" ht="13.5" thickBot="1" x14ac:dyDescent="0.25">
      <c r="L175" s="218" t="s">
        <v>26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 t="shared" si="157"/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238">
        <f t="shared" si="153"/>
        <v>0</v>
      </c>
    </row>
    <row r="176" spans="12:25" ht="14.25" thickTop="1" thickBot="1" x14ac:dyDescent="0.25">
      <c r="L176" s="246" t="s">
        <v>69</v>
      </c>
      <c r="M176" s="247">
        <f>+M173+M174+M175</f>
        <v>0</v>
      </c>
      <c r="N176" s="247">
        <f t="shared" ref="N176:V176" si="159">+N173+N174+N175</f>
        <v>0</v>
      </c>
      <c r="O176" s="248">
        <f t="shared" si="159"/>
        <v>0</v>
      </c>
      <c r="P176" s="249">
        <f t="shared" si="159"/>
        <v>0</v>
      </c>
      <c r="Q176" s="248">
        <f t="shared" si="159"/>
        <v>0</v>
      </c>
      <c r="R176" s="247">
        <f t="shared" si="159"/>
        <v>0</v>
      </c>
      <c r="S176" s="247">
        <f t="shared" si="159"/>
        <v>0</v>
      </c>
      <c r="T176" s="248">
        <f t="shared" si="159"/>
        <v>0</v>
      </c>
      <c r="U176" s="249">
        <f t="shared" si="159"/>
        <v>0</v>
      </c>
      <c r="V176" s="248">
        <f t="shared" si="159"/>
        <v>0</v>
      </c>
      <c r="W176" s="250">
        <f t="shared" si="153"/>
        <v>0</v>
      </c>
    </row>
    <row r="177" spans="9:25" ht="13.5" thickTop="1" x14ac:dyDescent="0.2">
      <c r="L177" s="218" t="s">
        <v>66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 t="shared" ref="Q177:Q179" si="160">O177+P177</f>
        <v>0</v>
      </c>
      <c r="R177" s="234">
        <v>0</v>
      </c>
      <c r="S177" s="235">
        <v>0</v>
      </c>
      <c r="T177" s="244">
        <f>SUM(R177:S177)</f>
        <v>0</v>
      </c>
      <c r="U177" s="251">
        <v>0</v>
      </c>
      <c r="V177" s="244">
        <f>T177+U177</f>
        <v>0</v>
      </c>
      <c r="W177" s="238">
        <f t="shared" si="153"/>
        <v>0</v>
      </c>
    </row>
    <row r="178" spans="9:25" x14ac:dyDescent="0.2">
      <c r="L178" s="218" t="s">
        <v>29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 t="shared" si="160"/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238">
        <f t="shared" si="153"/>
        <v>0</v>
      </c>
    </row>
    <row r="179" spans="9:25" ht="13.5" thickBot="1" x14ac:dyDescent="0.25">
      <c r="L179" s="218" t="s">
        <v>30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 t="shared" si="160"/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238">
        <f t="shared" si="153"/>
        <v>0</v>
      </c>
    </row>
    <row r="180" spans="9:25" ht="14.25" thickTop="1" thickBot="1" x14ac:dyDescent="0.25">
      <c r="L180" s="239" t="s">
        <v>31</v>
      </c>
      <c r="M180" s="240">
        <f>+M177+M178+M179</f>
        <v>0</v>
      </c>
      <c r="N180" s="241">
        <f t="shared" ref="N180:V180" si="161">+N177+N178+N179</f>
        <v>0</v>
      </c>
      <c r="O180" s="242">
        <f t="shared" si="161"/>
        <v>0</v>
      </c>
      <c r="P180" s="240">
        <f t="shared" si="161"/>
        <v>0</v>
      </c>
      <c r="Q180" s="242">
        <f t="shared" si="161"/>
        <v>0</v>
      </c>
      <c r="R180" s="240">
        <f t="shared" si="161"/>
        <v>0</v>
      </c>
      <c r="S180" s="241">
        <f t="shared" si="161"/>
        <v>0</v>
      </c>
      <c r="T180" s="242">
        <f t="shared" si="161"/>
        <v>0</v>
      </c>
      <c r="U180" s="240">
        <f t="shared" si="161"/>
        <v>0</v>
      </c>
      <c r="V180" s="242">
        <f t="shared" si="161"/>
        <v>0</v>
      </c>
      <c r="W180" s="243">
        <f t="shared" si="153"/>
        <v>0</v>
      </c>
    </row>
    <row r="181" spans="9:25" ht="14.25" thickTop="1" thickBot="1" x14ac:dyDescent="0.25">
      <c r="L181" s="239" t="s">
        <v>68</v>
      </c>
      <c r="M181" s="240">
        <f t="shared" ref="M181:V181" si="162">+M172+M176+M180</f>
        <v>0</v>
      </c>
      <c r="N181" s="241">
        <f t="shared" si="162"/>
        <v>0</v>
      </c>
      <c r="O181" s="242">
        <f t="shared" si="162"/>
        <v>0</v>
      </c>
      <c r="P181" s="240">
        <f t="shared" si="162"/>
        <v>0</v>
      </c>
      <c r="Q181" s="242">
        <f t="shared" si="162"/>
        <v>0</v>
      </c>
      <c r="R181" s="240">
        <f t="shared" si="162"/>
        <v>0</v>
      </c>
      <c r="S181" s="241">
        <f t="shared" si="162"/>
        <v>0</v>
      </c>
      <c r="T181" s="242">
        <f t="shared" si="162"/>
        <v>0</v>
      </c>
      <c r="U181" s="240">
        <f t="shared" si="162"/>
        <v>0</v>
      </c>
      <c r="V181" s="242">
        <f t="shared" si="162"/>
        <v>0</v>
      </c>
      <c r="W181" s="243">
        <f>IF(Q181=0,0,((V181/Q181)-1)*100)</f>
        <v>0</v>
      </c>
    </row>
    <row r="182" spans="9:25" ht="14.25" thickTop="1" thickBot="1" x14ac:dyDescent="0.25">
      <c r="L182" s="239" t="s">
        <v>11</v>
      </c>
      <c r="M182" s="240">
        <f>+M181+M168</f>
        <v>0</v>
      </c>
      <c r="N182" s="241">
        <f t="shared" ref="N182:V182" si="163">+N181+N168</f>
        <v>0</v>
      </c>
      <c r="O182" s="242">
        <f t="shared" si="163"/>
        <v>0</v>
      </c>
      <c r="P182" s="240">
        <f t="shared" si="163"/>
        <v>0</v>
      </c>
      <c r="Q182" s="242">
        <f t="shared" si="163"/>
        <v>0</v>
      </c>
      <c r="R182" s="240">
        <f t="shared" si="163"/>
        <v>0</v>
      </c>
      <c r="S182" s="241">
        <f t="shared" si="163"/>
        <v>0</v>
      </c>
      <c r="T182" s="242">
        <f t="shared" si="163"/>
        <v>0</v>
      </c>
      <c r="U182" s="240">
        <f t="shared" si="163"/>
        <v>0</v>
      </c>
      <c r="V182" s="242">
        <f t="shared" si="163"/>
        <v>0</v>
      </c>
      <c r="W182" s="243">
        <f t="shared" ref="W182" si="164">IF(Q182=0,0,((V182/Q182)-1)*100)</f>
        <v>0</v>
      </c>
    </row>
    <row r="183" spans="9:25" ht="14.25" thickTop="1" thickBot="1" x14ac:dyDescent="0.25">
      <c r="L183" s="252" t="s">
        <v>34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9:25" ht="13.5" thickTop="1" x14ac:dyDescent="0.2">
      <c r="L184" s="637" t="s">
        <v>56</v>
      </c>
      <c r="M184" s="638"/>
      <c r="N184" s="638"/>
      <c r="O184" s="638"/>
      <c r="P184" s="638"/>
      <c r="Q184" s="638"/>
      <c r="R184" s="638"/>
      <c r="S184" s="638"/>
      <c r="T184" s="638"/>
      <c r="U184" s="638"/>
      <c r="V184" s="638"/>
      <c r="W184" s="639"/>
    </row>
    <row r="185" spans="9:25" ht="13.5" thickBot="1" x14ac:dyDescent="0.25">
      <c r="L185" s="640" t="s">
        <v>57</v>
      </c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642"/>
    </row>
    <row r="186" spans="9:25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46</v>
      </c>
    </row>
    <row r="187" spans="9:25" ht="14.25" thickTop="1" thickBot="1" x14ac:dyDescent="0.25">
      <c r="L187" s="214"/>
      <c r="M187" s="646" t="s">
        <v>60</v>
      </c>
      <c r="N187" s="647"/>
      <c r="O187" s="647"/>
      <c r="P187" s="647"/>
      <c r="Q187" s="647"/>
      <c r="R187" s="215" t="s">
        <v>61</v>
      </c>
      <c r="S187" s="216"/>
      <c r="T187" s="253"/>
      <c r="U187" s="215"/>
      <c r="V187" s="215"/>
      <c r="W187" s="307" t="s">
        <v>6</v>
      </c>
    </row>
    <row r="188" spans="9:25" ht="12" customHeight="1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8" t="s">
        <v>8</v>
      </c>
      <c r="X188" s="282"/>
      <c r="Y188" s="282"/>
    </row>
    <row r="189" spans="9:25" s="282" customFormat="1" ht="12" customHeight="1" thickBot="1" x14ac:dyDescent="0.25">
      <c r="I189" s="281"/>
      <c r="L189" s="223"/>
      <c r="M189" s="224" t="s">
        <v>47</v>
      </c>
      <c r="N189" s="225" t="s">
        <v>48</v>
      </c>
      <c r="O189" s="226" t="s">
        <v>49</v>
      </c>
      <c r="P189" s="227" t="s">
        <v>15</v>
      </c>
      <c r="Q189" s="226" t="s">
        <v>11</v>
      </c>
      <c r="R189" s="224" t="s">
        <v>47</v>
      </c>
      <c r="S189" s="225" t="s">
        <v>48</v>
      </c>
      <c r="T189" s="226" t="s">
        <v>49</v>
      </c>
      <c r="U189" s="227" t="s">
        <v>15</v>
      </c>
      <c r="V189" s="226" t="s">
        <v>11</v>
      </c>
      <c r="W189" s="309"/>
      <c r="X189" s="1"/>
      <c r="Y189" s="1"/>
    </row>
    <row r="190" spans="9:25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9:25" x14ac:dyDescent="0.2">
      <c r="L191" s="218" t="s">
        <v>16</v>
      </c>
      <c r="M191" s="234">
        <v>0</v>
      </c>
      <c r="N191" s="274">
        <v>0</v>
      </c>
      <c r="O191" s="236">
        <f>M191+N191</f>
        <v>0</v>
      </c>
      <c r="P191" s="237">
        <v>0</v>
      </c>
      <c r="Q191" s="236">
        <f t="shared" ref="Q191:Q193" si="165"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238">
        <f>IF(Q191=0,0,((V191/Q191)-1)*100)</f>
        <v>0</v>
      </c>
    </row>
    <row r="192" spans="9:25" x14ac:dyDescent="0.2">
      <c r="L192" s="283" t="s">
        <v>17</v>
      </c>
      <c r="M192" s="303">
        <v>0</v>
      </c>
      <c r="N192" s="287">
        <v>0</v>
      </c>
      <c r="O192" s="284">
        <f>M192+N192</f>
        <v>0</v>
      </c>
      <c r="P192" s="285">
        <v>0</v>
      </c>
      <c r="Q192" s="284">
        <f t="shared" si="165"/>
        <v>0</v>
      </c>
      <c r="R192" s="303">
        <v>20</v>
      </c>
      <c r="S192" s="287">
        <v>34</v>
      </c>
      <c r="T192" s="284">
        <f>R192+S192</f>
        <v>54</v>
      </c>
      <c r="U192" s="285">
        <v>0</v>
      </c>
      <c r="V192" s="284">
        <f>T192+U192</f>
        <v>54</v>
      </c>
      <c r="W192" s="286">
        <f>IF(Q192=0,0,((V192/Q192)-1)*100)</f>
        <v>0</v>
      </c>
    </row>
    <row r="193" spans="12:25" ht="13.5" thickBot="1" x14ac:dyDescent="0.25">
      <c r="L193" s="223" t="s">
        <v>18</v>
      </c>
      <c r="M193" s="304">
        <v>0</v>
      </c>
      <c r="N193" s="235">
        <v>0</v>
      </c>
      <c r="O193" s="236">
        <f>M193+N193</f>
        <v>0</v>
      </c>
      <c r="P193" s="237">
        <v>0</v>
      </c>
      <c r="Q193" s="236">
        <f t="shared" si="165"/>
        <v>0</v>
      </c>
      <c r="R193" s="304">
        <v>54</v>
      </c>
      <c r="S193" s="235">
        <v>56</v>
      </c>
      <c r="T193" s="236">
        <f>R193+S193</f>
        <v>110</v>
      </c>
      <c r="U193" s="237">
        <v>0</v>
      </c>
      <c r="V193" s="236">
        <f>T193+U193</f>
        <v>110</v>
      </c>
      <c r="W193" s="305">
        <f>IF(Q193=0,0,((V193/Q193)-1)*100)</f>
        <v>0</v>
      </c>
    </row>
    <row r="194" spans="12:25" ht="14.25" thickTop="1" thickBot="1" x14ac:dyDescent="0.25">
      <c r="L194" s="239" t="s">
        <v>19</v>
      </c>
      <c r="M194" s="240">
        <f>+M191+M192+M193</f>
        <v>0</v>
      </c>
      <c r="N194" s="241">
        <f t="shared" ref="N194:V194" si="166">+N191+N192+N193</f>
        <v>0</v>
      </c>
      <c r="O194" s="242">
        <f t="shared" si="166"/>
        <v>0</v>
      </c>
      <c r="P194" s="240">
        <f t="shared" si="166"/>
        <v>0</v>
      </c>
      <c r="Q194" s="242">
        <f t="shared" si="166"/>
        <v>0</v>
      </c>
      <c r="R194" s="240">
        <f t="shared" si="166"/>
        <v>74</v>
      </c>
      <c r="S194" s="241">
        <f t="shared" si="166"/>
        <v>90</v>
      </c>
      <c r="T194" s="242">
        <f t="shared" si="166"/>
        <v>164</v>
      </c>
      <c r="U194" s="240">
        <f t="shared" si="166"/>
        <v>0</v>
      </c>
      <c r="V194" s="242">
        <f t="shared" si="166"/>
        <v>164</v>
      </c>
      <c r="W194" s="243">
        <f t="shared" ref="W194:W206" si="167">IF(Q194=0,0,((V194/Q194)-1)*100)</f>
        <v>0</v>
      </c>
      <c r="X194" s="279"/>
      <c r="Y194" s="279"/>
    </row>
    <row r="195" spans="12:25" ht="13.5" thickTop="1" x14ac:dyDescent="0.2">
      <c r="L195" s="218" t="s">
        <v>20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ref="Q195:Q196" si="168">O195+P195</f>
        <v>0</v>
      </c>
      <c r="R195" s="234">
        <v>63</v>
      </c>
      <c r="S195" s="235">
        <v>74</v>
      </c>
      <c r="T195" s="236">
        <f>R195+S195</f>
        <v>137</v>
      </c>
      <c r="U195" s="237">
        <v>0</v>
      </c>
      <c r="V195" s="236">
        <f>T195+U195</f>
        <v>137</v>
      </c>
      <c r="W195" s="238">
        <f t="shared" si="167"/>
        <v>0</v>
      </c>
    </row>
    <row r="196" spans="12:25" x14ac:dyDescent="0.2">
      <c r="L196" s="218" t="s">
        <v>21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 t="shared" si="168"/>
        <v>0</v>
      </c>
      <c r="R196" s="234">
        <v>44</v>
      </c>
      <c r="S196" s="235">
        <v>73</v>
      </c>
      <c r="T196" s="236">
        <f>R196+S196</f>
        <v>117</v>
      </c>
      <c r="U196" s="237">
        <v>0</v>
      </c>
      <c r="V196" s="236">
        <f>T196+U196</f>
        <v>117</v>
      </c>
      <c r="W196" s="238">
        <f t="shared" si="167"/>
        <v>0</v>
      </c>
    </row>
    <row r="197" spans="12:25" ht="13.5" thickBot="1" x14ac:dyDescent="0.25">
      <c r="L197" s="218" t="s">
        <v>22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35</v>
      </c>
      <c r="S197" s="235">
        <v>57</v>
      </c>
      <c r="T197" s="236">
        <f>R197+S197</f>
        <v>92</v>
      </c>
      <c r="U197" s="237">
        <v>0</v>
      </c>
      <c r="V197" s="236">
        <f>T197+U197</f>
        <v>92</v>
      </c>
      <c r="W197" s="238">
        <f>IF(Q197=0,0,((V197/Q197)-1)*100)</f>
        <v>0</v>
      </c>
    </row>
    <row r="198" spans="12:25" ht="14.25" thickTop="1" thickBot="1" x14ac:dyDescent="0.25">
      <c r="L198" s="239" t="s">
        <v>63</v>
      </c>
      <c r="M198" s="240">
        <f>+M195+M196+M197</f>
        <v>0</v>
      </c>
      <c r="N198" s="241">
        <f t="shared" ref="N198:V198" si="169">+N195+N196+N197</f>
        <v>0</v>
      </c>
      <c r="O198" s="242">
        <f t="shared" si="169"/>
        <v>0</v>
      </c>
      <c r="P198" s="240">
        <f t="shared" si="169"/>
        <v>0</v>
      </c>
      <c r="Q198" s="242">
        <f t="shared" si="169"/>
        <v>0</v>
      </c>
      <c r="R198" s="240">
        <f t="shared" si="169"/>
        <v>142</v>
      </c>
      <c r="S198" s="241">
        <f t="shared" si="169"/>
        <v>204</v>
      </c>
      <c r="T198" s="242">
        <f t="shared" si="169"/>
        <v>346</v>
      </c>
      <c r="U198" s="240">
        <f t="shared" si="169"/>
        <v>0</v>
      </c>
      <c r="V198" s="242">
        <f t="shared" si="169"/>
        <v>346</v>
      </c>
      <c r="W198" s="243">
        <f t="shared" ref="W198" si="170">IF(Q198=0,0,((V198/Q198)-1)*100)</f>
        <v>0</v>
      </c>
      <c r="X198" s="279"/>
    </row>
    <row r="199" spans="12:25" ht="13.5" thickTop="1" x14ac:dyDescent="0.2">
      <c r="L199" s="218" t="s">
        <v>24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 t="shared" ref="Q199:Q201" si="171">O199+P199</f>
        <v>0</v>
      </c>
      <c r="R199" s="234">
        <v>35</v>
      </c>
      <c r="S199" s="235">
        <v>57</v>
      </c>
      <c r="T199" s="236">
        <f>SUM(R199:S199)</f>
        <v>92</v>
      </c>
      <c r="U199" s="237">
        <v>0</v>
      </c>
      <c r="V199" s="236">
        <f>T199+U199</f>
        <v>92</v>
      </c>
      <c r="W199" s="238">
        <f t="shared" si="167"/>
        <v>0</v>
      </c>
    </row>
    <row r="200" spans="12:25" x14ac:dyDescent="0.2">
      <c r="L200" s="218" t="s">
        <v>64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33</v>
      </c>
      <c r="S200" s="235">
        <v>49</v>
      </c>
      <c r="T200" s="236">
        <f>SUM(R200:S200)</f>
        <v>82</v>
      </c>
      <c r="U200" s="237">
        <v>0</v>
      </c>
      <c r="V200" s="236">
        <f>T200+U200</f>
        <v>82</v>
      </c>
      <c r="W200" s="238">
        <f>IF(Q200=0,0,((V200/Q200)-1)*100)</f>
        <v>0</v>
      </c>
    </row>
    <row r="201" spans="12:25" ht="13.5" thickBot="1" x14ac:dyDescent="0.25">
      <c r="L201" s="218" t="s">
        <v>26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 t="shared" si="171"/>
        <v>0</v>
      </c>
      <c r="R201" s="234">
        <v>45</v>
      </c>
      <c r="S201" s="235">
        <v>61</v>
      </c>
      <c r="T201" s="244">
        <f>SUM(R201:S201)</f>
        <v>106</v>
      </c>
      <c r="U201" s="245">
        <v>0</v>
      </c>
      <c r="V201" s="244">
        <f>T201+U201</f>
        <v>106</v>
      </c>
      <c r="W201" s="238">
        <f t="shared" si="167"/>
        <v>0</v>
      </c>
    </row>
    <row r="202" spans="12:25" ht="14.25" thickTop="1" thickBot="1" x14ac:dyDescent="0.25">
      <c r="L202" s="246" t="s">
        <v>69</v>
      </c>
      <c r="M202" s="247">
        <f>+M199+M200+M201</f>
        <v>0</v>
      </c>
      <c r="N202" s="247">
        <f t="shared" ref="N202:V202" si="172">+N199+N200+N201</f>
        <v>0</v>
      </c>
      <c r="O202" s="248">
        <f t="shared" si="172"/>
        <v>0</v>
      </c>
      <c r="P202" s="249">
        <f t="shared" si="172"/>
        <v>0</v>
      </c>
      <c r="Q202" s="248">
        <f t="shared" si="172"/>
        <v>0</v>
      </c>
      <c r="R202" s="247">
        <f t="shared" si="172"/>
        <v>113</v>
      </c>
      <c r="S202" s="247">
        <f t="shared" si="172"/>
        <v>167</v>
      </c>
      <c r="T202" s="248">
        <f t="shared" si="172"/>
        <v>280</v>
      </c>
      <c r="U202" s="249">
        <f t="shared" si="172"/>
        <v>0</v>
      </c>
      <c r="V202" s="248">
        <f t="shared" si="172"/>
        <v>280</v>
      </c>
      <c r="W202" s="250">
        <f t="shared" si="167"/>
        <v>0</v>
      </c>
    </row>
    <row r="203" spans="12:25" ht="13.5" thickTop="1" x14ac:dyDescent="0.2">
      <c r="L203" s="218" t="s">
        <v>66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 t="shared" ref="Q203:Q205" si="173">O203+P203</f>
        <v>0</v>
      </c>
      <c r="R203" s="234">
        <v>70</v>
      </c>
      <c r="S203" s="235">
        <v>71</v>
      </c>
      <c r="T203" s="244">
        <f>SUM(R203:S203)</f>
        <v>141</v>
      </c>
      <c r="U203" s="251">
        <v>0</v>
      </c>
      <c r="V203" s="244">
        <f>T203+U203</f>
        <v>141</v>
      </c>
      <c r="W203" s="238">
        <f t="shared" si="167"/>
        <v>0</v>
      </c>
    </row>
    <row r="204" spans="12:25" x14ac:dyDescent="0.2">
      <c r="L204" s="218" t="s">
        <v>29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 t="shared" si="173"/>
        <v>0</v>
      </c>
      <c r="R204" s="234">
        <v>72</v>
      </c>
      <c r="S204" s="235">
        <v>64</v>
      </c>
      <c r="T204" s="244">
        <f>SUM(R204:S204)</f>
        <v>136</v>
      </c>
      <c r="U204" s="237">
        <v>0</v>
      </c>
      <c r="V204" s="244">
        <f>T204+U204</f>
        <v>136</v>
      </c>
      <c r="W204" s="238">
        <f t="shared" si="167"/>
        <v>0</v>
      </c>
    </row>
    <row r="205" spans="12:25" ht="13.5" thickBot="1" x14ac:dyDescent="0.25">
      <c r="L205" s="218" t="s">
        <v>30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 t="shared" si="173"/>
        <v>0</v>
      </c>
      <c r="R205" s="234">
        <v>57</v>
      </c>
      <c r="S205" s="235">
        <v>53</v>
      </c>
      <c r="T205" s="244">
        <f>SUM(R205:S205)</f>
        <v>110</v>
      </c>
      <c r="U205" s="237">
        <v>0</v>
      </c>
      <c r="V205" s="244">
        <f>T205+U205</f>
        <v>110</v>
      </c>
      <c r="W205" s="238">
        <f t="shared" si="167"/>
        <v>0</v>
      </c>
    </row>
    <row r="206" spans="12:25" ht="14.25" thickTop="1" thickBot="1" x14ac:dyDescent="0.25">
      <c r="L206" s="239" t="s">
        <v>31</v>
      </c>
      <c r="M206" s="240">
        <f>+M203+M204+M205</f>
        <v>0</v>
      </c>
      <c r="N206" s="241">
        <f t="shared" ref="N206:V206" si="174">+N203+N204+N205</f>
        <v>0</v>
      </c>
      <c r="O206" s="242">
        <f t="shared" si="174"/>
        <v>0</v>
      </c>
      <c r="P206" s="240">
        <f t="shared" si="174"/>
        <v>0</v>
      </c>
      <c r="Q206" s="242">
        <f t="shared" si="174"/>
        <v>0</v>
      </c>
      <c r="R206" s="240">
        <f t="shared" si="174"/>
        <v>199</v>
      </c>
      <c r="S206" s="241">
        <f t="shared" si="174"/>
        <v>188</v>
      </c>
      <c r="T206" s="242">
        <f t="shared" si="174"/>
        <v>387</v>
      </c>
      <c r="U206" s="240">
        <f t="shared" si="174"/>
        <v>0</v>
      </c>
      <c r="V206" s="242">
        <f t="shared" si="174"/>
        <v>387</v>
      </c>
      <c r="W206" s="243">
        <f t="shared" si="167"/>
        <v>0</v>
      </c>
    </row>
    <row r="207" spans="12:25" ht="14.25" thickTop="1" thickBot="1" x14ac:dyDescent="0.25">
      <c r="L207" s="239" t="s">
        <v>68</v>
      </c>
      <c r="M207" s="240">
        <f t="shared" ref="M207:V207" si="175">+M198+M202+M206</f>
        <v>0</v>
      </c>
      <c r="N207" s="241">
        <f t="shared" si="175"/>
        <v>0</v>
      </c>
      <c r="O207" s="242">
        <f t="shared" si="175"/>
        <v>0</v>
      </c>
      <c r="P207" s="240">
        <f t="shared" si="175"/>
        <v>0</v>
      </c>
      <c r="Q207" s="242">
        <f t="shared" si="175"/>
        <v>0</v>
      </c>
      <c r="R207" s="240">
        <f t="shared" si="175"/>
        <v>454</v>
      </c>
      <c r="S207" s="241">
        <f t="shared" si="175"/>
        <v>559</v>
      </c>
      <c r="T207" s="242">
        <f t="shared" si="175"/>
        <v>1013</v>
      </c>
      <c r="U207" s="240">
        <f t="shared" si="175"/>
        <v>0</v>
      </c>
      <c r="V207" s="242">
        <f t="shared" si="175"/>
        <v>1013</v>
      </c>
      <c r="W207" s="243">
        <f>IF(Q207=0,0,((V207/Q207)-1)*100)</f>
        <v>0</v>
      </c>
    </row>
    <row r="208" spans="12:25" ht="14.25" thickTop="1" thickBot="1" x14ac:dyDescent="0.25">
      <c r="L208" s="239" t="s">
        <v>11</v>
      </c>
      <c r="M208" s="240">
        <f>+M207+M194</f>
        <v>0</v>
      </c>
      <c r="N208" s="241">
        <f t="shared" ref="N208:V208" si="176">+N207+N194</f>
        <v>0</v>
      </c>
      <c r="O208" s="242">
        <f t="shared" si="176"/>
        <v>0</v>
      </c>
      <c r="P208" s="240">
        <f t="shared" si="176"/>
        <v>0</v>
      </c>
      <c r="Q208" s="242">
        <f t="shared" si="176"/>
        <v>0</v>
      </c>
      <c r="R208" s="240">
        <f t="shared" si="176"/>
        <v>528</v>
      </c>
      <c r="S208" s="241">
        <f t="shared" si="176"/>
        <v>649</v>
      </c>
      <c r="T208" s="242">
        <f t="shared" si="176"/>
        <v>1177</v>
      </c>
      <c r="U208" s="240">
        <f t="shared" si="176"/>
        <v>0</v>
      </c>
      <c r="V208" s="242">
        <f t="shared" si="176"/>
        <v>1177</v>
      </c>
      <c r="W208" s="243">
        <f>IF(Q208=0,0,((V208/Q208)-1)*100)</f>
        <v>0</v>
      </c>
    </row>
    <row r="209" spans="12:25" ht="14.25" thickTop="1" thickBot="1" x14ac:dyDescent="0.25">
      <c r="L209" s="252" t="s">
        <v>34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5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2:25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2:25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46</v>
      </c>
    </row>
    <row r="213" spans="12:25" ht="12.75" customHeight="1" thickTop="1" thickBot="1" x14ac:dyDescent="0.25">
      <c r="L213" s="214"/>
      <c r="M213" s="646" t="s">
        <v>60</v>
      </c>
      <c r="N213" s="647"/>
      <c r="O213" s="647"/>
      <c r="P213" s="647"/>
      <c r="Q213" s="647"/>
      <c r="R213" s="215" t="s">
        <v>61</v>
      </c>
      <c r="S213" s="216"/>
      <c r="T213" s="253"/>
      <c r="U213" s="215"/>
      <c r="V213" s="215"/>
      <c r="W213" s="307" t="s">
        <v>6</v>
      </c>
    </row>
    <row r="214" spans="12:25" ht="13.5" thickTop="1" x14ac:dyDescent="0.2">
      <c r="L214" s="218" t="s">
        <v>7</v>
      </c>
      <c r="M214" s="219"/>
      <c r="N214" s="211"/>
      <c r="O214" s="220"/>
      <c r="P214" s="221"/>
      <c r="Q214" s="261"/>
      <c r="R214" s="219"/>
      <c r="S214" s="211"/>
      <c r="T214" s="220"/>
      <c r="U214" s="221"/>
      <c r="V214" s="306"/>
      <c r="W214" s="308" t="s">
        <v>8</v>
      </c>
    </row>
    <row r="215" spans="12:25" ht="13.5" thickBot="1" x14ac:dyDescent="0.25">
      <c r="L215" s="223"/>
      <c r="M215" s="224" t="s">
        <v>47</v>
      </c>
      <c r="N215" s="225" t="s">
        <v>48</v>
      </c>
      <c r="O215" s="226" t="s">
        <v>49</v>
      </c>
      <c r="P215" s="227" t="s">
        <v>15</v>
      </c>
      <c r="Q215" s="322" t="s">
        <v>11</v>
      </c>
      <c r="R215" s="224" t="s">
        <v>47</v>
      </c>
      <c r="S215" s="225" t="s">
        <v>48</v>
      </c>
      <c r="T215" s="226" t="s">
        <v>49</v>
      </c>
      <c r="U215" s="227" t="s">
        <v>15</v>
      </c>
      <c r="V215" s="302" t="s">
        <v>11</v>
      </c>
      <c r="W215" s="309"/>
    </row>
    <row r="216" spans="12:25" ht="4.5" customHeight="1" thickTop="1" x14ac:dyDescent="0.2">
      <c r="L216" s="218"/>
      <c r="M216" s="229"/>
      <c r="N216" s="230"/>
      <c r="O216" s="231"/>
      <c r="P216" s="232"/>
      <c r="Q216" s="262"/>
      <c r="R216" s="229"/>
      <c r="S216" s="230"/>
      <c r="T216" s="231"/>
      <c r="U216" s="232"/>
      <c r="V216" s="264"/>
      <c r="W216" s="233"/>
    </row>
    <row r="217" spans="12:25" x14ac:dyDescent="0.2">
      <c r="L217" s="218" t="s">
        <v>16</v>
      </c>
      <c r="M217" s="234">
        <f t="shared" ref="M217:N219" si="177">+M165+M191</f>
        <v>0</v>
      </c>
      <c r="N217" s="235">
        <f t="shared" si="177"/>
        <v>0</v>
      </c>
      <c r="O217" s="236">
        <f>M217+N217</f>
        <v>0</v>
      </c>
      <c r="P217" s="237">
        <f>+P165+P191</f>
        <v>0</v>
      </c>
      <c r="Q217" s="263">
        <f t="shared" ref="Q217" si="178">O217+P217</f>
        <v>0</v>
      </c>
      <c r="R217" s="234">
        <f t="shared" ref="R217:S219" si="179">+R165+R191</f>
        <v>0</v>
      </c>
      <c r="S217" s="235">
        <f t="shared" si="179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0</v>
      </c>
    </row>
    <row r="218" spans="12:25" x14ac:dyDescent="0.2">
      <c r="L218" s="218" t="s">
        <v>17</v>
      </c>
      <c r="M218" s="234">
        <f t="shared" si="177"/>
        <v>0</v>
      </c>
      <c r="N218" s="235">
        <f t="shared" si="177"/>
        <v>0</v>
      </c>
      <c r="O218" s="236">
        <f t="shared" ref="O218:O219" si="180">M218+N218</f>
        <v>0</v>
      </c>
      <c r="P218" s="237">
        <f>+P166+P192</f>
        <v>0</v>
      </c>
      <c r="Q218" s="263">
        <f>O218+P218</f>
        <v>0</v>
      </c>
      <c r="R218" s="234">
        <f t="shared" si="179"/>
        <v>20</v>
      </c>
      <c r="S218" s="235">
        <f t="shared" si="179"/>
        <v>34</v>
      </c>
      <c r="T218" s="236">
        <f t="shared" ref="T218:T219" si="181">R218+S218</f>
        <v>54</v>
      </c>
      <c r="U218" s="237">
        <f>+U166+U192</f>
        <v>0</v>
      </c>
      <c r="V218" s="265">
        <f>T218+U218</f>
        <v>54</v>
      </c>
      <c r="W218" s="238">
        <f>IF(Q218=0,0,((V218/Q218)-1)*100)</f>
        <v>0</v>
      </c>
    </row>
    <row r="219" spans="12:25" ht="13.5" thickBot="1" x14ac:dyDescent="0.25">
      <c r="L219" s="223" t="s">
        <v>18</v>
      </c>
      <c r="M219" s="234">
        <f t="shared" si="177"/>
        <v>0</v>
      </c>
      <c r="N219" s="235">
        <f t="shared" si="177"/>
        <v>0</v>
      </c>
      <c r="O219" s="236">
        <f t="shared" si="180"/>
        <v>0</v>
      </c>
      <c r="P219" s="237">
        <f>+P167+P193</f>
        <v>0</v>
      </c>
      <c r="Q219" s="263">
        <f>O219+P219</f>
        <v>0</v>
      </c>
      <c r="R219" s="234">
        <f t="shared" si="179"/>
        <v>54</v>
      </c>
      <c r="S219" s="235">
        <f t="shared" si="179"/>
        <v>56</v>
      </c>
      <c r="T219" s="236">
        <f t="shared" si="181"/>
        <v>110</v>
      </c>
      <c r="U219" s="237">
        <f>+U167+U193</f>
        <v>0</v>
      </c>
      <c r="V219" s="265">
        <f>T219+U219</f>
        <v>110</v>
      </c>
      <c r="W219" s="238">
        <f>IF(Q219=0,0,((V219/Q219)-1)*100)</f>
        <v>0</v>
      </c>
      <c r="X219" s="279"/>
      <c r="Y219" s="279"/>
    </row>
    <row r="220" spans="12:25" ht="14.25" thickTop="1" thickBot="1" x14ac:dyDescent="0.25">
      <c r="L220" s="239" t="s">
        <v>19</v>
      </c>
      <c r="M220" s="240">
        <f>+M217+M218+M219</f>
        <v>0</v>
      </c>
      <c r="N220" s="241">
        <f t="shared" ref="N220:V220" si="182">+N217+N218+N219</f>
        <v>0</v>
      </c>
      <c r="O220" s="242">
        <f t="shared" si="182"/>
        <v>0</v>
      </c>
      <c r="P220" s="240">
        <f t="shared" si="182"/>
        <v>0</v>
      </c>
      <c r="Q220" s="242">
        <f t="shared" si="182"/>
        <v>0</v>
      </c>
      <c r="R220" s="240">
        <f t="shared" si="182"/>
        <v>74</v>
      </c>
      <c r="S220" s="241">
        <f t="shared" si="182"/>
        <v>90</v>
      </c>
      <c r="T220" s="242">
        <f t="shared" si="182"/>
        <v>164</v>
      </c>
      <c r="U220" s="240">
        <f t="shared" si="182"/>
        <v>0</v>
      </c>
      <c r="V220" s="242">
        <f t="shared" si="182"/>
        <v>164</v>
      </c>
      <c r="W220" s="243">
        <f t="shared" ref="W220" si="183">IF(Q220=0,0,((V220/Q220)-1)*100)</f>
        <v>0</v>
      </c>
    </row>
    <row r="221" spans="12:25" ht="13.5" thickTop="1" x14ac:dyDescent="0.2">
      <c r="L221" s="218" t="s">
        <v>20</v>
      </c>
      <c r="M221" s="234">
        <f t="shared" ref="M221:N223" si="184">+M169+M195</f>
        <v>0</v>
      </c>
      <c r="N221" s="235">
        <f t="shared" si="184"/>
        <v>0</v>
      </c>
      <c r="O221" s="236">
        <f t="shared" ref="O221:O222" si="185">M221+N221</f>
        <v>0</v>
      </c>
      <c r="P221" s="237">
        <f>+P169+P195</f>
        <v>0</v>
      </c>
      <c r="Q221" s="263">
        <f t="shared" ref="Q221:Q222" si="186">O221+P221</f>
        <v>0</v>
      </c>
      <c r="R221" s="234">
        <f t="shared" ref="R221:S223" si="187">+R169+R195</f>
        <v>63</v>
      </c>
      <c r="S221" s="235">
        <f t="shared" si="187"/>
        <v>74</v>
      </c>
      <c r="T221" s="236">
        <f t="shared" ref="T221:T222" si="188">R221+S221</f>
        <v>137</v>
      </c>
      <c r="U221" s="237">
        <f>+U169+U195</f>
        <v>0</v>
      </c>
      <c r="V221" s="265">
        <f>T221+U221</f>
        <v>137</v>
      </c>
      <c r="W221" s="238">
        <f>IF(Q221=0,0,((V221/Q221)-1)*100)</f>
        <v>0</v>
      </c>
    </row>
    <row r="222" spans="12:25" x14ac:dyDescent="0.2">
      <c r="L222" s="218" t="s">
        <v>21</v>
      </c>
      <c r="M222" s="234">
        <f t="shared" si="184"/>
        <v>0</v>
      </c>
      <c r="N222" s="235">
        <f t="shared" si="184"/>
        <v>0</v>
      </c>
      <c r="O222" s="236">
        <f t="shared" si="185"/>
        <v>0</v>
      </c>
      <c r="P222" s="237">
        <f>+P170+P196</f>
        <v>0</v>
      </c>
      <c r="Q222" s="263">
        <f t="shared" si="186"/>
        <v>0</v>
      </c>
      <c r="R222" s="234">
        <f t="shared" si="187"/>
        <v>44</v>
      </c>
      <c r="S222" s="235">
        <f t="shared" si="187"/>
        <v>73</v>
      </c>
      <c r="T222" s="236">
        <f t="shared" si="188"/>
        <v>117</v>
      </c>
      <c r="U222" s="237">
        <f>+U170+U196</f>
        <v>0</v>
      </c>
      <c r="V222" s="265">
        <f>T222+U222</f>
        <v>117</v>
      </c>
      <c r="W222" s="238">
        <f t="shared" ref="W222:W232" si="189">IF(Q222=0,0,((V222/Q222)-1)*100)</f>
        <v>0</v>
      </c>
    </row>
    <row r="223" spans="12:25" ht="13.5" thickBot="1" x14ac:dyDescent="0.25">
      <c r="L223" s="218" t="s">
        <v>22</v>
      </c>
      <c r="M223" s="234">
        <f t="shared" si="184"/>
        <v>0</v>
      </c>
      <c r="N223" s="235">
        <f t="shared" si="184"/>
        <v>0</v>
      </c>
      <c r="O223" s="236">
        <f>M223+N223</f>
        <v>0</v>
      </c>
      <c r="P223" s="237">
        <f>+P171+P197</f>
        <v>0</v>
      </c>
      <c r="Q223" s="263">
        <f>O223+P223</f>
        <v>0</v>
      </c>
      <c r="R223" s="234">
        <f t="shared" si="187"/>
        <v>35</v>
      </c>
      <c r="S223" s="235">
        <f t="shared" si="187"/>
        <v>57</v>
      </c>
      <c r="T223" s="236">
        <f>R223+S223</f>
        <v>92</v>
      </c>
      <c r="U223" s="237">
        <f>+U171+U197</f>
        <v>0</v>
      </c>
      <c r="V223" s="265">
        <f>T223+U223</f>
        <v>92</v>
      </c>
      <c r="W223" s="238">
        <f>IF(Q223=0,0,((V223/Q223)-1)*100)</f>
        <v>0</v>
      </c>
    </row>
    <row r="224" spans="12:25" ht="14.25" thickTop="1" thickBot="1" x14ac:dyDescent="0.25">
      <c r="L224" s="239" t="s">
        <v>63</v>
      </c>
      <c r="M224" s="240">
        <f>+M221+M222+M223</f>
        <v>0</v>
      </c>
      <c r="N224" s="241">
        <f t="shared" ref="N224:V224" si="190">+N221+N222+N223</f>
        <v>0</v>
      </c>
      <c r="O224" s="242">
        <f t="shared" si="190"/>
        <v>0</v>
      </c>
      <c r="P224" s="240">
        <f t="shared" si="190"/>
        <v>0</v>
      </c>
      <c r="Q224" s="242">
        <f t="shared" si="190"/>
        <v>0</v>
      </c>
      <c r="R224" s="240">
        <f t="shared" si="190"/>
        <v>142</v>
      </c>
      <c r="S224" s="241">
        <f t="shared" si="190"/>
        <v>204</v>
      </c>
      <c r="T224" s="242">
        <f t="shared" si="190"/>
        <v>346</v>
      </c>
      <c r="U224" s="240">
        <f t="shared" si="190"/>
        <v>0</v>
      </c>
      <c r="V224" s="242">
        <f t="shared" si="190"/>
        <v>346</v>
      </c>
      <c r="W224" s="243">
        <f t="shared" ref="W224" si="191">IF(Q224=0,0,((V224/Q224)-1)*100)</f>
        <v>0</v>
      </c>
      <c r="X224" s="279"/>
    </row>
    <row r="225" spans="12:23" ht="13.5" thickTop="1" x14ac:dyDescent="0.2">
      <c r="L225" s="218" t="s">
        <v>24</v>
      </c>
      <c r="M225" s="234">
        <f t="shared" ref="M225:N227" si="192">+M173+M199</f>
        <v>0</v>
      </c>
      <c r="N225" s="235">
        <f t="shared" si="192"/>
        <v>0</v>
      </c>
      <c r="O225" s="236">
        <f t="shared" ref="O225:O227" si="193">M225+N225</f>
        <v>0</v>
      </c>
      <c r="P225" s="237">
        <f>+P173+P199</f>
        <v>0</v>
      </c>
      <c r="Q225" s="263">
        <f t="shared" ref="Q225:Q227" si="194">O225+P225</f>
        <v>0</v>
      </c>
      <c r="R225" s="234">
        <f t="shared" ref="R225:S227" si="195">+R173+R199</f>
        <v>35</v>
      </c>
      <c r="S225" s="235">
        <f t="shared" si="195"/>
        <v>57</v>
      </c>
      <c r="T225" s="236">
        <f t="shared" ref="T225:T227" si="196">R225+S225</f>
        <v>92</v>
      </c>
      <c r="U225" s="237">
        <f>+U173+U199</f>
        <v>0</v>
      </c>
      <c r="V225" s="265">
        <f>T225+U225</f>
        <v>92</v>
      </c>
      <c r="W225" s="238">
        <f t="shared" si="189"/>
        <v>0</v>
      </c>
    </row>
    <row r="226" spans="12:23" x14ac:dyDescent="0.2">
      <c r="L226" s="218" t="s">
        <v>64</v>
      </c>
      <c r="M226" s="234">
        <f t="shared" si="192"/>
        <v>0</v>
      </c>
      <c r="N226" s="235">
        <f t="shared" si="192"/>
        <v>0</v>
      </c>
      <c r="O226" s="236">
        <f>M226+N226</f>
        <v>0</v>
      </c>
      <c r="P226" s="237">
        <f>+P174+P200</f>
        <v>0</v>
      </c>
      <c r="Q226" s="263">
        <f>O226+P226</f>
        <v>0</v>
      </c>
      <c r="R226" s="234">
        <f t="shared" si="195"/>
        <v>33</v>
      </c>
      <c r="S226" s="235">
        <f t="shared" si="195"/>
        <v>49</v>
      </c>
      <c r="T226" s="236">
        <f>R226+S226</f>
        <v>82</v>
      </c>
      <c r="U226" s="237">
        <f>+U174+U200</f>
        <v>0</v>
      </c>
      <c r="V226" s="265">
        <f>T226+U226</f>
        <v>82</v>
      </c>
      <c r="W226" s="238">
        <f>IF(Q226=0,0,((V226/Q226)-1)*100)</f>
        <v>0</v>
      </c>
    </row>
    <row r="227" spans="12:23" ht="13.5" thickBot="1" x14ac:dyDescent="0.25">
      <c r="L227" s="218" t="s">
        <v>26</v>
      </c>
      <c r="M227" s="234">
        <f t="shared" si="192"/>
        <v>0</v>
      </c>
      <c r="N227" s="235">
        <f t="shared" si="192"/>
        <v>0</v>
      </c>
      <c r="O227" s="244">
        <f t="shared" si="193"/>
        <v>0</v>
      </c>
      <c r="P227" s="245">
        <f>+P175+P201</f>
        <v>0</v>
      </c>
      <c r="Q227" s="263">
        <f t="shared" si="194"/>
        <v>0</v>
      </c>
      <c r="R227" s="234">
        <f t="shared" si="195"/>
        <v>45</v>
      </c>
      <c r="S227" s="235">
        <f t="shared" si="195"/>
        <v>61</v>
      </c>
      <c r="T227" s="244">
        <f t="shared" si="196"/>
        <v>106</v>
      </c>
      <c r="U227" s="245">
        <f>+U175+U201</f>
        <v>0</v>
      </c>
      <c r="V227" s="265">
        <f>T227+U227</f>
        <v>106</v>
      </c>
      <c r="W227" s="238">
        <f t="shared" si="189"/>
        <v>0</v>
      </c>
    </row>
    <row r="228" spans="12:23" ht="14.25" thickTop="1" thickBot="1" x14ac:dyDescent="0.25">
      <c r="L228" s="246" t="s">
        <v>69</v>
      </c>
      <c r="M228" s="247">
        <f t="shared" ref="M228:V228" si="197">SUM(M225:M227)</f>
        <v>0</v>
      </c>
      <c r="N228" s="247">
        <f t="shared" si="197"/>
        <v>0</v>
      </c>
      <c r="O228" s="248">
        <f t="shared" si="197"/>
        <v>0</v>
      </c>
      <c r="P228" s="249">
        <f t="shared" si="197"/>
        <v>0</v>
      </c>
      <c r="Q228" s="248">
        <f t="shared" si="197"/>
        <v>0</v>
      </c>
      <c r="R228" s="247">
        <f t="shared" si="197"/>
        <v>113</v>
      </c>
      <c r="S228" s="247">
        <f t="shared" si="197"/>
        <v>167</v>
      </c>
      <c r="T228" s="248">
        <f t="shared" si="197"/>
        <v>280</v>
      </c>
      <c r="U228" s="249">
        <f t="shared" si="197"/>
        <v>0</v>
      </c>
      <c r="V228" s="248">
        <f t="shared" si="197"/>
        <v>280</v>
      </c>
      <c r="W228" s="321">
        <f t="shared" si="189"/>
        <v>0</v>
      </c>
    </row>
    <row r="229" spans="12:23" ht="13.5" thickTop="1" x14ac:dyDescent="0.2">
      <c r="L229" s="218" t="s">
        <v>66</v>
      </c>
      <c r="M229" s="234">
        <f t="shared" ref="M229:N231" si="198">+M177+M203</f>
        <v>0</v>
      </c>
      <c r="N229" s="235">
        <f t="shared" si="198"/>
        <v>0</v>
      </c>
      <c r="O229" s="244">
        <f t="shared" ref="O229:O231" si="199">M229+N229</f>
        <v>0</v>
      </c>
      <c r="P229" s="251">
        <f>+P177+P203</f>
        <v>0</v>
      </c>
      <c r="Q229" s="263">
        <f t="shared" ref="Q229:Q231" si="200">O229+P229</f>
        <v>0</v>
      </c>
      <c r="R229" s="234">
        <f t="shared" ref="R229:S231" si="201">+R177+R203</f>
        <v>70</v>
      </c>
      <c r="S229" s="235">
        <f t="shared" si="201"/>
        <v>71</v>
      </c>
      <c r="T229" s="244">
        <f t="shared" ref="T229:T231" si="202">R229+S229</f>
        <v>141</v>
      </c>
      <c r="U229" s="251">
        <f>+U177+U203</f>
        <v>0</v>
      </c>
      <c r="V229" s="265">
        <f>T229+U229</f>
        <v>141</v>
      </c>
      <c r="W229" s="238">
        <f t="shared" si="189"/>
        <v>0</v>
      </c>
    </row>
    <row r="230" spans="12:23" x14ac:dyDescent="0.2">
      <c r="L230" s="218" t="s">
        <v>29</v>
      </c>
      <c r="M230" s="234">
        <f t="shared" si="198"/>
        <v>0</v>
      </c>
      <c r="N230" s="235">
        <f t="shared" si="198"/>
        <v>0</v>
      </c>
      <c r="O230" s="244">
        <f t="shared" si="199"/>
        <v>0</v>
      </c>
      <c r="P230" s="237">
        <f>+P178+P204</f>
        <v>0</v>
      </c>
      <c r="Q230" s="263">
        <f t="shared" si="200"/>
        <v>0</v>
      </c>
      <c r="R230" s="234">
        <f t="shared" si="201"/>
        <v>72</v>
      </c>
      <c r="S230" s="235">
        <f t="shared" si="201"/>
        <v>64</v>
      </c>
      <c r="T230" s="244">
        <f t="shared" si="202"/>
        <v>136</v>
      </c>
      <c r="U230" s="237">
        <f>+U178+U204</f>
        <v>0</v>
      </c>
      <c r="V230" s="265">
        <f>T230+U230</f>
        <v>136</v>
      </c>
      <c r="W230" s="238">
        <f t="shared" si="189"/>
        <v>0</v>
      </c>
    </row>
    <row r="231" spans="12:23" ht="13.5" thickBot="1" x14ac:dyDescent="0.25">
      <c r="L231" s="218" t="s">
        <v>30</v>
      </c>
      <c r="M231" s="234">
        <f t="shared" si="198"/>
        <v>0</v>
      </c>
      <c r="N231" s="235">
        <f t="shared" si="198"/>
        <v>0</v>
      </c>
      <c r="O231" s="244">
        <f t="shared" si="199"/>
        <v>0</v>
      </c>
      <c r="P231" s="237">
        <f>+P179+P205</f>
        <v>0</v>
      </c>
      <c r="Q231" s="263">
        <f t="shared" si="200"/>
        <v>0</v>
      </c>
      <c r="R231" s="234">
        <f t="shared" si="201"/>
        <v>57</v>
      </c>
      <c r="S231" s="235">
        <f t="shared" si="201"/>
        <v>53</v>
      </c>
      <c r="T231" s="244">
        <f t="shared" si="202"/>
        <v>110</v>
      </c>
      <c r="U231" s="237">
        <f>+U179+U205</f>
        <v>0</v>
      </c>
      <c r="V231" s="265">
        <f>T231+U231</f>
        <v>110</v>
      </c>
      <c r="W231" s="238">
        <f t="shared" si="189"/>
        <v>0</v>
      </c>
    </row>
    <row r="232" spans="12:23" ht="14.25" thickTop="1" thickBot="1" x14ac:dyDescent="0.25">
      <c r="L232" s="239" t="s">
        <v>31</v>
      </c>
      <c r="M232" s="240">
        <f>+M229+M230+M231</f>
        <v>0</v>
      </c>
      <c r="N232" s="241">
        <f t="shared" ref="N232:V232" si="203">+N229+N230+N231</f>
        <v>0</v>
      </c>
      <c r="O232" s="242">
        <f t="shared" si="203"/>
        <v>0</v>
      </c>
      <c r="P232" s="240">
        <f t="shared" si="203"/>
        <v>0</v>
      </c>
      <c r="Q232" s="242">
        <f t="shared" si="203"/>
        <v>0</v>
      </c>
      <c r="R232" s="240">
        <f t="shared" si="203"/>
        <v>199</v>
      </c>
      <c r="S232" s="241">
        <f t="shared" si="203"/>
        <v>188</v>
      </c>
      <c r="T232" s="242">
        <f t="shared" si="203"/>
        <v>387</v>
      </c>
      <c r="U232" s="240">
        <f t="shared" si="203"/>
        <v>0</v>
      </c>
      <c r="V232" s="242">
        <f t="shared" si="203"/>
        <v>387</v>
      </c>
      <c r="W232" s="243">
        <f t="shared" si="189"/>
        <v>0</v>
      </c>
    </row>
    <row r="233" spans="12:23" ht="14.25" thickTop="1" thickBot="1" x14ac:dyDescent="0.25">
      <c r="L233" s="239" t="s">
        <v>68</v>
      </c>
      <c r="M233" s="240">
        <f t="shared" ref="M233:V233" si="204">+M224+M228+M232</f>
        <v>0</v>
      </c>
      <c r="N233" s="241">
        <f t="shared" si="204"/>
        <v>0</v>
      </c>
      <c r="O233" s="242">
        <f t="shared" si="204"/>
        <v>0</v>
      </c>
      <c r="P233" s="240">
        <f t="shared" si="204"/>
        <v>0</v>
      </c>
      <c r="Q233" s="242">
        <f t="shared" si="204"/>
        <v>0</v>
      </c>
      <c r="R233" s="240">
        <f t="shared" si="204"/>
        <v>454</v>
      </c>
      <c r="S233" s="241">
        <f t="shared" si="204"/>
        <v>559</v>
      </c>
      <c r="T233" s="242">
        <f t="shared" si="204"/>
        <v>1013</v>
      </c>
      <c r="U233" s="240">
        <f t="shared" si="204"/>
        <v>0</v>
      </c>
      <c r="V233" s="242">
        <f t="shared" si="204"/>
        <v>1013</v>
      </c>
      <c r="W233" s="243">
        <f>IF(Q233=0,0,((V233/Q233)-1)*100)</f>
        <v>0</v>
      </c>
    </row>
    <row r="234" spans="12:23" ht="14.25" thickTop="1" thickBot="1" x14ac:dyDescent="0.25">
      <c r="L234" s="239" t="s">
        <v>11</v>
      </c>
      <c r="M234" s="240">
        <f>+M233+M220</f>
        <v>0</v>
      </c>
      <c r="N234" s="241">
        <f t="shared" ref="N234:V234" si="205">+N233+N220</f>
        <v>0</v>
      </c>
      <c r="O234" s="242">
        <f t="shared" si="205"/>
        <v>0</v>
      </c>
      <c r="P234" s="240">
        <f t="shared" si="205"/>
        <v>0</v>
      </c>
      <c r="Q234" s="242">
        <f t="shared" si="205"/>
        <v>0</v>
      </c>
      <c r="R234" s="240">
        <f t="shared" si="205"/>
        <v>528</v>
      </c>
      <c r="S234" s="241">
        <f t="shared" si="205"/>
        <v>649</v>
      </c>
      <c r="T234" s="242">
        <f t="shared" si="205"/>
        <v>1177</v>
      </c>
      <c r="U234" s="240">
        <f t="shared" si="205"/>
        <v>0</v>
      </c>
      <c r="V234" s="242">
        <f t="shared" si="205"/>
        <v>1177</v>
      </c>
      <c r="W234" s="243">
        <f>IF(Q234=0,0,((V234/Q234)-1)*100)</f>
        <v>0</v>
      </c>
    </row>
    <row r="235" spans="12:23" ht="13.5" thickTop="1" x14ac:dyDescent="0.2">
      <c r="L235" s="252" t="s">
        <v>34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8" width="13" style="1" customWidth="1"/>
    <col min="9" max="9" width="13" style="2" customWidth="1"/>
    <col min="10" max="10" width="7" style="1" customWidth="1"/>
    <col min="11" max="11" width="7" style="3"/>
    <col min="12" max="12" width="13" style="1" customWidth="1"/>
    <col min="13" max="22" width="12.5703125" style="1" customWidth="1"/>
    <col min="23" max="23" width="12.5703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1:23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616" t="s">
        <v>4</v>
      </c>
      <c r="D5" s="617"/>
      <c r="E5" s="618"/>
      <c r="F5" s="616" t="s">
        <v>5</v>
      </c>
      <c r="G5" s="617"/>
      <c r="H5" s="618"/>
      <c r="I5" s="105" t="s">
        <v>6</v>
      </c>
      <c r="J5" s="3"/>
      <c r="L5" s="11"/>
      <c r="M5" s="619" t="s">
        <v>4</v>
      </c>
      <c r="N5" s="620"/>
      <c r="O5" s="620"/>
      <c r="P5" s="620"/>
      <c r="Q5" s="621"/>
      <c r="R5" s="619" t="s">
        <v>5</v>
      </c>
      <c r="S5" s="620"/>
      <c r="T5" s="620"/>
      <c r="U5" s="620"/>
      <c r="V5" s="621"/>
      <c r="W5" s="12" t="s">
        <v>6</v>
      </c>
    </row>
    <row r="6" spans="1:23" ht="13.5" thickTop="1" x14ac:dyDescent="0.2">
      <c r="B6" s="106" t="s">
        <v>7</v>
      </c>
      <c r="C6" s="194"/>
      <c r="D6" s="108"/>
      <c r="E6" s="109"/>
      <c r="F6" s="194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95" t="s">
        <v>9</v>
      </c>
      <c r="D7" s="113" t="s">
        <v>10</v>
      </c>
      <c r="E7" s="114" t="s">
        <v>11</v>
      </c>
      <c r="F7" s="195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96"/>
      <c r="D8" s="117"/>
      <c r="E8" s="157"/>
      <c r="F8" s="19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32">
        <v>0</v>
      </c>
      <c r="D9" s="121">
        <v>0</v>
      </c>
      <c r="E9" s="152">
        <f>SUM(C9:D9)</f>
        <v>0</v>
      </c>
      <c r="F9" s="132">
        <v>45</v>
      </c>
      <c r="G9" s="121">
        <v>45</v>
      </c>
      <c r="H9" s="152">
        <f>SUM(F9:G9)</f>
        <v>90</v>
      </c>
      <c r="I9" s="123">
        <f>IF(E9=0,0,((H9/E9)-1)*100)</f>
        <v>0</v>
      </c>
      <c r="J9" s="3"/>
      <c r="L9" s="13" t="s">
        <v>16</v>
      </c>
      <c r="M9" s="39">
        <v>0</v>
      </c>
      <c r="N9" s="37">
        <v>0</v>
      </c>
      <c r="O9" s="169">
        <f>SUM(M9:N9)</f>
        <v>0</v>
      </c>
      <c r="P9" s="140">
        <v>0</v>
      </c>
      <c r="Q9" s="169">
        <f>O9+P9</f>
        <v>0</v>
      </c>
      <c r="R9" s="39">
        <v>7558</v>
      </c>
      <c r="S9" s="37">
        <v>7538</v>
      </c>
      <c r="T9" s="566">
        <f>SUM(R9:S9)</f>
        <v>15096</v>
      </c>
      <c r="U9" s="567">
        <v>0</v>
      </c>
      <c r="V9" s="169">
        <f>T9+U9</f>
        <v>15096</v>
      </c>
      <c r="W9" s="40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32">
        <v>0</v>
      </c>
      <c r="D10" s="121">
        <v>0</v>
      </c>
      <c r="E10" s="152">
        <f t="shared" ref="E10:E13" si="0">SUM(C10:D10)</f>
        <v>0</v>
      </c>
      <c r="F10" s="132">
        <v>47</v>
      </c>
      <c r="G10" s="121">
        <v>47</v>
      </c>
      <c r="H10" s="152">
        <f t="shared" ref="H10:H13" si="1">SUM(F10:G10)</f>
        <v>94</v>
      </c>
      <c r="I10" s="123">
        <f>IF(E10=0,0,((H10/E10)-1)*100)</f>
        <v>0</v>
      </c>
      <c r="J10" s="3"/>
      <c r="K10" s="6"/>
      <c r="L10" s="13" t="s">
        <v>17</v>
      </c>
      <c r="M10" s="39">
        <v>0</v>
      </c>
      <c r="N10" s="37">
        <v>0</v>
      </c>
      <c r="O10" s="169">
        <f>SUM(M10:N10)</f>
        <v>0</v>
      </c>
      <c r="P10" s="140">
        <v>0</v>
      </c>
      <c r="Q10" s="169">
        <f>O10+P10</f>
        <v>0</v>
      </c>
      <c r="R10" s="39">
        <v>8052</v>
      </c>
      <c r="S10" s="37">
        <v>7497</v>
      </c>
      <c r="T10" s="566">
        <f t="shared" ref="T10:T11" si="2">SUM(R10:S10)</f>
        <v>15549</v>
      </c>
      <c r="U10" s="567">
        <v>0</v>
      </c>
      <c r="V10" s="169">
        <f>T10+U10</f>
        <v>15549</v>
      </c>
      <c r="W10" s="40">
        <f>IF(Q10=0,0,((V10/Q10)-1)*100)</f>
        <v>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93">
        <v>0</v>
      </c>
      <c r="D11" s="330">
        <v>0</v>
      </c>
      <c r="E11" s="152">
        <f t="shared" si="0"/>
        <v>0</v>
      </c>
      <c r="F11" s="193">
        <v>48</v>
      </c>
      <c r="G11" s="330">
        <v>48</v>
      </c>
      <c r="H11" s="152">
        <f t="shared" si="1"/>
        <v>96</v>
      </c>
      <c r="I11" s="123">
        <f>IF(E11=0,0,((H11/E11)-1)*100)</f>
        <v>0</v>
      </c>
      <c r="J11" s="3"/>
      <c r="K11" s="6"/>
      <c r="L11" s="22" t="s">
        <v>18</v>
      </c>
      <c r="M11" s="39">
        <v>0</v>
      </c>
      <c r="N11" s="37">
        <v>0</v>
      </c>
      <c r="O11" s="169">
        <f t="shared" ref="O11" si="3">SUM(M11:N11)</f>
        <v>0</v>
      </c>
      <c r="P11" s="38">
        <v>0</v>
      </c>
      <c r="Q11" s="267">
        <f t="shared" ref="Q11" si="4">O11+P11</f>
        <v>0</v>
      </c>
      <c r="R11" s="39">
        <v>7912</v>
      </c>
      <c r="S11" s="37">
        <v>7904</v>
      </c>
      <c r="T11" s="566">
        <f t="shared" si="2"/>
        <v>15816</v>
      </c>
      <c r="U11" s="567">
        <v>0</v>
      </c>
      <c r="V11" s="267">
        <f t="shared" ref="V11" si="5">T11+U11</f>
        <v>15816</v>
      </c>
      <c r="W11" s="40">
        <f>IF(Q11=0,0,((V11/Q11)-1)*100)</f>
        <v>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92">
        <f t="shared" ref="C12:D12" si="6">+C9+C10+C11</f>
        <v>0</v>
      </c>
      <c r="D12" s="197">
        <f t="shared" si="6"/>
        <v>0</v>
      </c>
      <c r="E12" s="153">
        <f t="shared" si="0"/>
        <v>0</v>
      </c>
      <c r="F12" s="192">
        <f t="shared" ref="F12:G12" si="7">+F9+F10+F11</f>
        <v>140</v>
      </c>
      <c r="G12" s="197">
        <f t="shared" si="7"/>
        <v>140</v>
      </c>
      <c r="H12" s="153">
        <f t="shared" si="1"/>
        <v>280</v>
      </c>
      <c r="I12" s="130">
        <f>IF(E12=0,0,((H12/E12)-1)*100)</f>
        <v>0</v>
      </c>
      <c r="J12" s="3"/>
      <c r="L12" s="41" t="s">
        <v>19</v>
      </c>
      <c r="M12" s="45">
        <f t="shared" ref="M12:N12" si="8">+M9+M10+M11</f>
        <v>0</v>
      </c>
      <c r="N12" s="43">
        <f t="shared" si="8"/>
        <v>0</v>
      </c>
      <c r="O12" s="170">
        <f>+O9+O10+O11</f>
        <v>0</v>
      </c>
      <c r="P12" s="43">
        <f t="shared" ref="P12:Q12" si="9">+P9+P10+P11</f>
        <v>0</v>
      </c>
      <c r="Q12" s="170">
        <f t="shared" si="9"/>
        <v>0</v>
      </c>
      <c r="R12" s="45">
        <f t="shared" ref="R12:V12" si="10">+R9+R10+R11</f>
        <v>23522</v>
      </c>
      <c r="S12" s="43">
        <f t="shared" si="10"/>
        <v>22939</v>
      </c>
      <c r="T12" s="170">
        <f>+T9+T10+T11</f>
        <v>46461</v>
      </c>
      <c r="U12" s="43">
        <f t="shared" si="10"/>
        <v>0</v>
      </c>
      <c r="V12" s="170">
        <f t="shared" si="10"/>
        <v>46461</v>
      </c>
      <c r="W12" s="46">
        <f>IF(Q12=0,0,((V12/Q12)-1)*100)</f>
        <v>0</v>
      </c>
    </row>
    <row r="13" spans="1:23" ht="13.5" thickTop="1" x14ac:dyDescent="0.2">
      <c r="A13" s="3" t="str">
        <f t="shared" ref="A13:A65" si="11">IF(ISERROR(F13/G13)," ",IF(F13/G13&gt;0.5,IF(F13/G13&lt;1.5," ","NOT OK"),"NOT OK"))</f>
        <v xml:space="preserve"> </v>
      </c>
      <c r="B13" s="106" t="s">
        <v>20</v>
      </c>
      <c r="C13" s="132">
        <v>0</v>
      </c>
      <c r="D13" s="121">
        <v>0</v>
      </c>
      <c r="E13" s="152">
        <f t="shared" si="0"/>
        <v>0</v>
      </c>
      <c r="F13" s="132">
        <v>56</v>
      </c>
      <c r="G13" s="121">
        <v>56</v>
      </c>
      <c r="H13" s="152">
        <f t="shared" si="1"/>
        <v>112</v>
      </c>
      <c r="I13" s="123">
        <f t="shared" ref="I13" si="12">IF(E13=0,0,((H13/E13)-1)*100)</f>
        <v>0</v>
      </c>
      <c r="J13" s="3"/>
      <c r="L13" s="13" t="s">
        <v>20</v>
      </c>
      <c r="M13" s="39">
        <v>0</v>
      </c>
      <c r="N13" s="484">
        <v>0</v>
      </c>
      <c r="O13" s="169">
        <f t="shared" ref="O13" si="13">+M13+N13</f>
        <v>0</v>
      </c>
      <c r="P13" s="140">
        <v>0</v>
      </c>
      <c r="Q13" s="169">
        <f>O13+P13</f>
        <v>0</v>
      </c>
      <c r="R13" s="39">
        <v>9010</v>
      </c>
      <c r="S13" s="484">
        <v>8635</v>
      </c>
      <c r="T13" s="169">
        <f t="shared" ref="T13" si="14">+R13+S13</f>
        <v>17645</v>
      </c>
      <c r="U13" s="140">
        <v>0</v>
      </c>
      <c r="V13" s="169">
        <f>T13+U13</f>
        <v>17645</v>
      </c>
      <c r="W13" s="40">
        <f t="shared" ref="W13" si="15">IF(Q13=0,0,((V13/Q13)-1)*100)</f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32">
        <v>0</v>
      </c>
      <c r="D14" s="121">
        <v>0</v>
      </c>
      <c r="E14" s="152">
        <f>SUM(C14:D14)</f>
        <v>0</v>
      </c>
      <c r="F14" s="132">
        <v>56</v>
      </c>
      <c r="G14" s="121">
        <v>56</v>
      </c>
      <c r="H14" s="152">
        <f>SUM(F14:G14)</f>
        <v>112</v>
      </c>
      <c r="I14" s="123">
        <f>IF(E14=0,0,((H14/E14)-1)*100)</f>
        <v>0</v>
      </c>
      <c r="J14" s="3"/>
      <c r="L14" s="13" t="s">
        <v>21</v>
      </c>
      <c r="M14" s="37">
        <v>0</v>
      </c>
      <c r="N14" s="466">
        <v>0</v>
      </c>
      <c r="O14" s="172">
        <f>+M14+N14</f>
        <v>0</v>
      </c>
      <c r="P14" s="140">
        <v>0</v>
      </c>
      <c r="Q14" s="169">
        <f>O14+P14</f>
        <v>0</v>
      </c>
      <c r="R14" s="37">
        <v>9241</v>
      </c>
      <c r="S14" s="466">
        <v>8585</v>
      </c>
      <c r="T14" s="172">
        <f>+R14+S14</f>
        <v>17826</v>
      </c>
      <c r="U14" s="140">
        <v>0</v>
      </c>
      <c r="V14" s="169">
        <f>T14+U14</f>
        <v>17826</v>
      </c>
      <c r="W14" s="40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32">
        <v>0</v>
      </c>
      <c r="D15" s="121">
        <v>0</v>
      </c>
      <c r="E15" s="152">
        <f>SUM(C15:D15)</f>
        <v>0</v>
      </c>
      <c r="F15" s="132">
        <v>62</v>
      </c>
      <c r="G15" s="121">
        <v>62</v>
      </c>
      <c r="H15" s="152">
        <f>SUM(F15:G15)</f>
        <v>124</v>
      </c>
      <c r="I15" s="123">
        <f>IF(E15=0,0,((H15/E15)-1)*100)</f>
        <v>0</v>
      </c>
      <c r="J15" s="7"/>
      <c r="L15" s="13" t="s">
        <v>22</v>
      </c>
      <c r="M15" s="37">
        <v>0</v>
      </c>
      <c r="N15" s="466">
        <v>0</v>
      </c>
      <c r="O15" s="470">
        <f>+M15+N15</f>
        <v>0</v>
      </c>
      <c r="P15" s="479">
        <v>0</v>
      </c>
      <c r="Q15" s="169">
        <f>O15+P15</f>
        <v>0</v>
      </c>
      <c r="R15" s="37">
        <v>10057</v>
      </c>
      <c r="S15" s="466">
        <v>10159</v>
      </c>
      <c r="T15" s="470">
        <f>+R15+S15</f>
        <v>20216</v>
      </c>
      <c r="U15" s="479">
        <v>171</v>
      </c>
      <c r="V15" s="169">
        <f>T15+U15</f>
        <v>20387</v>
      </c>
      <c r="W15" s="40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92">
        <f>+C13+C14+C15</f>
        <v>0</v>
      </c>
      <c r="D16" s="197">
        <f t="shared" ref="D16:H16" si="16">+D13+D14+D15</f>
        <v>0</v>
      </c>
      <c r="E16" s="153">
        <f t="shared" si="16"/>
        <v>0</v>
      </c>
      <c r="F16" s="192">
        <f t="shared" si="16"/>
        <v>174</v>
      </c>
      <c r="G16" s="197">
        <f t="shared" si="16"/>
        <v>174</v>
      </c>
      <c r="H16" s="153">
        <f t="shared" si="16"/>
        <v>348</v>
      </c>
      <c r="I16" s="130">
        <f>IF(E16=0,0,((H16/E16)-1)*100)</f>
        <v>0</v>
      </c>
      <c r="J16" s="3"/>
      <c r="L16" s="41" t="s">
        <v>23</v>
      </c>
      <c r="M16" s="43">
        <f>+M13+M14+M15</f>
        <v>0</v>
      </c>
      <c r="N16" s="467">
        <f t="shared" ref="N16:V16" si="17">+N13+N14+N15</f>
        <v>0</v>
      </c>
      <c r="O16" s="476">
        <f t="shared" si="17"/>
        <v>0</v>
      </c>
      <c r="P16" s="480">
        <f t="shared" si="17"/>
        <v>0</v>
      </c>
      <c r="Q16" s="170">
        <f t="shared" si="17"/>
        <v>0</v>
      </c>
      <c r="R16" s="43">
        <f t="shared" si="17"/>
        <v>28308</v>
      </c>
      <c r="S16" s="467">
        <f t="shared" si="17"/>
        <v>27379</v>
      </c>
      <c r="T16" s="476">
        <f t="shared" si="17"/>
        <v>55687</v>
      </c>
      <c r="U16" s="480">
        <f t="shared" si="17"/>
        <v>171</v>
      </c>
      <c r="V16" s="170">
        <f t="shared" si="17"/>
        <v>55858</v>
      </c>
      <c r="W16" s="46">
        <f>IF(Q16=0,0,((V16/Q16)-1)*100)</f>
        <v>0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6" t="s">
        <v>24</v>
      </c>
      <c r="C17" s="132">
        <v>12</v>
      </c>
      <c r="D17" s="121">
        <v>12</v>
      </c>
      <c r="E17" s="152">
        <f t="shared" ref="E17" si="19">SUM(C17:D17)</f>
        <v>24</v>
      </c>
      <c r="F17" s="132">
        <v>60</v>
      </c>
      <c r="G17" s="121">
        <v>60</v>
      </c>
      <c r="H17" s="152">
        <f>SUM(F17:G17)</f>
        <v>120</v>
      </c>
      <c r="I17" s="123">
        <f t="shared" ref="I17" si="20">IF(E17=0,0,((H17/E17)-1)*100)</f>
        <v>400</v>
      </c>
      <c r="J17" s="7"/>
      <c r="L17" s="13" t="s">
        <v>24</v>
      </c>
      <c r="M17" s="37">
        <v>462</v>
      </c>
      <c r="N17" s="466">
        <v>329</v>
      </c>
      <c r="O17" s="470">
        <f>+M17+N17</f>
        <v>791</v>
      </c>
      <c r="P17" s="479">
        <v>0</v>
      </c>
      <c r="Q17" s="169">
        <f>O17+P17</f>
        <v>791</v>
      </c>
      <c r="R17" s="37">
        <v>9662</v>
      </c>
      <c r="S17" s="466">
        <v>9240</v>
      </c>
      <c r="T17" s="470">
        <f>+R17+S17</f>
        <v>18902</v>
      </c>
      <c r="U17" s="479">
        <v>0</v>
      </c>
      <c r="V17" s="169">
        <f>T17+U17</f>
        <v>18902</v>
      </c>
      <c r="W17" s="40">
        <f t="shared" ref="W17" si="21">IF(Q17=0,0,((V17/Q17)-1)*100)</f>
        <v>2289.6333754740836</v>
      </c>
    </row>
    <row r="18" spans="1:23" x14ac:dyDescent="0.2">
      <c r="A18" s="3" t="str">
        <f t="shared" ref="A18" si="22">IF(ISERROR(F18/G18)," ",IF(F18/G18&gt;0.5,IF(F18/G18&lt;1.5," ","NOT OK"),"NOT OK"))</f>
        <v xml:space="preserve"> </v>
      </c>
      <c r="B18" s="106" t="s">
        <v>25</v>
      </c>
      <c r="C18" s="132">
        <v>35</v>
      </c>
      <c r="D18" s="121">
        <v>35</v>
      </c>
      <c r="E18" s="152">
        <f>SUM(C18:D18)</f>
        <v>70</v>
      </c>
      <c r="F18" s="132">
        <v>62</v>
      </c>
      <c r="G18" s="121">
        <v>62</v>
      </c>
      <c r="H18" s="152">
        <f>SUM(F18:G18)</f>
        <v>124</v>
      </c>
      <c r="I18" s="123">
        <f t="shared" ref="I18" si="23">IF(E18=0,0,((H18/E18)-1)*100)</f>
        <v>77.142857142857139</v>
      </c>
      <c r="L18" s="13" t="s">
        <v>25</v>
      </c>
      <c r="M18" s="37">
        <v>2232</v>
      </c>
      <c r="N18" s="466">
        <v>2250</v>
      </c>
      <c r="O18" s="470">
        <f>+M18+N18</f>
        <v>4482</v>
      </c>
      <c r="P18" s="479">
        <v>0</v>
      </c>
      <c r="Q18" s="169">
        <f>O18+P18</f>
        <v>4482</v>
      </c>
      <c r="R18" s="37">
        <v>10368</v>
      </c>
      <c r="S18" s="466">
        <v>9933</v>
      </c>
      <c r="T18" s="470">
        <f>+R18+S18</f>
        <v>20301</v>
      </c>
      <c r="U18" s="479">
        <v>0</v>
      </c>
      <c r="V18" s="169">
        <f>T18+U18</f>
        <v>20301</v>
      </c>
      <c r="W18" s="40">
        <f t="shared" ref="W18" si="24">IF(Q18=0,0,((V18/Q18)-1)*100)</f>
        <v>352.94511378848733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26</v>
      </c>
      <c r="C19" s="132">
        <v>38</v>
      </c>
      <c r="D19" s="121">
        <v>38</v>
      </c>
      <c r="E19" s="152">
        <f>SUM(C19:D19)</f>
        <v>76</v>
      </c>
      <c r="F19" s="598">
        <v>60</v>
      </c>
      <c r="G19" s="522">
        <v>60</v>
      </c>
      <c r="H19" s="152">
        <f>SUM(F19:G19)</f>
        <v>120</v>
      </c>
      <c r="I19" s="123">
        <f>IF(E19=0,0,((H19/E19)-1)*100)</f>
        <v>57.894736842105267</v>
      </c>
      <c r="J19" s="8"/>
      <c r="L19" s="13" t="s">
        <v>26</v>
      </c>
      <c r="M19" s="37">
        <v>4826</v>
      </c>
      <c r="N19" s="466">
        <v>4599</v>
      </c>
      <c r="O19" s="470">
        <f>+M19+N19</f>
        <v>9425</v>
      </c>
      <c r="P19" s="479">
        <v>0</v>
      </c>
      <c r="Q19" s="169">
        <f>O19+P19</f>
        <v>9425</v>
      </c>
      <c r="R19" s="37">
        <v>9261</v>
      </c>
      <c r="S19" s="466">
        <v>9466</v>
      </c>
      <c r="T19" s="470">
        <f>+R19+S19</f>
        <v>18727</v>
      </c>
      <c r="U19" s="479">
        <v>0</v>
      </c>
      <c r="V19" s="169">
        <f>T19+U19</f>
        <v>18727</v>
      </c>
      <c r="W19" s="40">
        <f>IF(Q19=0,0,((V19/Q19)-1)*100)</f>
        <v>98.694960212201593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27</v>
      </c>
      <c r="C20" s="192">
        <f>+C17+C18+C19</f>
        <v>85</v>
      </c>
      <c r="D20" s="197">
        <f t="shared" ref="D20:H20" si="25">+D17+D18+D19</f>
        <v>85</v>
      </c>
      <c r="E20" s="153">
        <f t="shared" si="25"/>
        <v>170</v>
      </c>
      <c r="F20" s="599">
        <f t="shared" si="25"/>
        <v>182</v>
      </c>
      <c r="G20" s="128">
        <f t="shared" si="25"/>
        <v>182</v>
      </c>
      <c r="H20" s="153">
        <f t="shared" si="25"/>
        <v>364</v>
      </c>
      <c r="I20" s="130">
        <f>IF(E20=0,0,((H20/E20)-1)*100)</f>
        <v>114.11764705882352</v>
      </c>
      <c r="J20" s="9"/>
      <c r="K20" s="10"/>
      <c r="L20" s="47" t="s">
        <v>27</v>
      </c>
      <c r="M20" s="49">
        <f>+M17+M18+M19</f>
        <v>7520</v>
      </c>
      <c r="N20" s="468">
        <f t="shared" ref="N20:V20" si="26">+N17+N18+N19</f>
        <v>7178</v>
      </c>
      <c r="O20" s="472">
        <f t="shared" si="26"/>
        <v>14698</v>
      </c>
      <c r="P20" s="481">
        <f t="shared" si="26"/>
        <v>0</v>
      </c>
      <c r="Q20" s="171">
        <f t="shared" si="26"/>
        <v>14698</v>
      </c>
      <c r="R20" s="49">
        <f t="shared" si="26"/>
        <v>29291</v>
      </c>
      <c r="S20" s="468">
        <f t="shared" si="26"/>
        <v>28639</v>
      </c>
      <c r="T20" s="472">
        <f t="shared" si="26"/>
        <v>57930</v>
      </c>
      <c r="U20" s="481">
        <f t="shared" si="26"/>
        <v>0</v>
      </c>
      <c r="V20" s="171">
        <f t="shared" si="26"/>
        <v>57930</v>
      </c>
      <c r="W20" s="50">
        <f>IF(Q20=0,0,((V20/Q20)-1)*100)</f>
        <v>294.13525649748266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28</v>
      </c>
      <c r="C21" s="132">
        <v>40</v>
      </c>
      <c r="D21" s="121">
        <v>40</v>
      </c>
      <c r="E21" s="161">
        <f>SUM(C21:D21)</f>
        <v>80</v>
      </c>
      <c r="F21" s="598">
        <v>62</v>
      </c>
      <c r="G21" s="522">
        <v>62</v>
      </c>
      <c r="H21" s="161">
        <f>SUM(F21:G21)</f>
        <v>124</v>
      </c>
      <c r="I21" s="123">
        <f>IF(E21=0,0,((H21/E21)-1)*100)</f>
        <v>55.000000000000007</v>
      </c>
      <c r="J21" s="3"/>
      <c r="L21" s="13" t="s">
        <v>28</v>
      </c>
      <c r="M21" s="37">
        <v>6573</v>
      </c>
      <c r="N21" s="466">
        <v>6177</v>
      </c>
      <c r="O21" s="470">
        <f>+M21+N21</f>
        <v>12750</v>
      </c>
      <c r="P21" s="479">
        <v>0</v>
      </c>
      <c r="Q21" s="169">
        <f>O21+P21</f>
        <v>12750</v>
      </c>
      <c r="R21" s="37">
        <v>9946</v>
      </c>
      <c r="S21" s="466">
        <v>10230</v>
      </c>
      <c r="T21" s="470">
        <f>+R21+S21</f>
        <v>20176</v>
      </c>
      <c r="U21" s="479">
        <v>0</v>
      </c>
      <c r="V21" s="169">
        <f>T21+U21</f>
        <v>20176</v>
      </c>
      <c r="W21" s="40">
        <f>IF(Q21=0,0,((V21/Q21)-1)*100)</f>
        <v>58.243137254901953</v>
      </c>
    </row>
    <row r="22" spans="1:23" x14ac:dyDescent="0.2">
      <c r="A22" s="3" t="str">
        <f t="shared" ref="A22" si="27">IF(ISERROR(F22/G22)," ",IF(F22/G22&gt;0.5,IF(F22/G22&lt;1.5," ","NOT OK"),"NOT OK"))</f>
        <v xml:space="preserve"> </v>
      </c>
      <c r="B22" s="106" t="s">
        <v>29</v>
      </c>
      <c r="C22" s="132">
        <v>40</v>
      </c>
      <c r="D22" s="121">
        <v>40</v>
      </c>
      <c r="E22" s="152">
        <f>SUM(C22:D22)</f>
        <v>80</v>
      </c>
      <c r="F22" s="598">
        <v>62</v>
      </c>
      <c r="G22" s="522">
        <v>62</v>
      </c>
      <c r="H22" s="152">
        <f>SUM(F22:G22)</f>
        <v>124</v>
      </c>
      <c r="I22" s="123">
        <f t="shared" ref="I22" si="28">IF(E22=0,0,((H22/E22)-1)*100)</f>
        <v>55.000000000000007</v>
      </c>
      <c r="J22" s="3"/>
      <c r="L22" s="13" t="s">
        <v>29</v>
      </c>
      <c r="M22" s="37">
        <v>6447</v>
      </c>
      <c r="N22" s="466">
        <v>6043</v>
      </c>
      <c r="O22" s="470">
        <f t="shared" ref="O22" si="29">+M22+N22</f>
        <v>12490</v>
      </c>
      <c r="P22" s="479">
        <v>0</v>
      </c>
      <c r="Q22" s="169">
        <f>O22+P22</f>
        <v>12490</v>
      </c>
      <c r="R22" s="37">
        <v>10061</v>
      </c>
      <c r="S22" s="466">
        <v>9727</v>
      </c>
      <c r="T22" s="470">
        <f t="shared" ref="T22" si="30">+R22+S22</f>
        <v>19788</v>
      </c>
      <c r="U22" s="479">
        <v>0</v>
      </c>
      <c r="V22" s="169">
        <f>T22+U22</f>
        <v>19788</v>
      </c>
      <c r="W22" s="40">
        <f t="shared" ref="W22" si="31">IF(Q22=0,0,((V22/Q22)-1)*100)</f>
        <v>58.430744595676543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30</v>
      </c>
      <c r="C23" s="132">
        <v>43</v>
      </c>
      <c r="D23" s="121">
        <v>43</v>
      </c>
      <c r="E23" s="156">
        <f t="shared" ref="E23" si="32">SUM(C23:D23)</f>
        <v>86</v>
      </c>
      <c r="F23" s="598">
        <v>60</v>
      </c>
      <c r="G23" s="522">
        <v>60</v>
      </c>
      <c r="H23" s="156">
        <f t="shared" ref="H23" si="33">SUM(F23:G23)</f>
        <v>120</v>
      </c>
      <c r="I23" s="137">
        <f>IF(E23=0,0,((H23/E23)-1)*100)</f>
        <v>39.534883720930239</v>
      </c>
      <c r="J23" s="3"/>
      <c r="L23" s="13" t="s">
        <v>30</v>
      </c>
      <c r="M23" s="37">
        <v>7292</v>
      </c>
      <c r="N23" s="466">
        <v>7156</v>
      </c>
      <c r="O23" s="470">
        <f>+M23+N23</f>
        <v>14448</v>
      </c>
      <c r="P23" s="479">
        <v>0</v>
      </c>
      <c r="Q23" s="169">
        <f>O23+P23</f>
        <v>14448</v>
      </c>
      <c r="R23" s="37">
        <v>9792</v>
      </c>
      <c r="S23" s="466">
        <v>9478</v>
      </c>
      <c r="T23" s="470">
        <f>+R23+S23</f>
        <v>19270</v>
      </c>
      <c r="U23" s="479">
        <v>0</v>
      </c>
      <c r="V23" s="169">
        <f>T23+U23</f>
        <v>19270</v>
      </c>
      <c r="W23" s="40">
        <f>IF(Q23=0,0,((V23/Q23)-1)*100)</f>
        <v>33.374861572535998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519" t="s">
        <v>31</v>
      </c>
      <c r="C24" s="192">
        <f>+C21+C22+C23</f>
        <v>123</v>
      </c>
      <c r="D24" s="197">
        <f t="shared" ref="D24:H24" si="34">+D21+D22+D23</f>
        <v>123</v>
      </c>
      <c r="E24" s="153">
        <f t="shared" si="34"/>
        <v>246</v>
      </c>
      <c r="F24" s="599">
        <f t="shared" si="34"/>
        <v>184</v>
      </c>
      <c r="G24" s="128">
        <f t="shared" si="34"/>
        <v>184</v>
      </c>
      <c r="H24" s="153">
        <f t="shared" si="34"/>
        <v>368</v>
      </c>
      <c r="I24" s="130">
        <f>IF(E24=0,0,((H24/E24)-1)*100)</f>
        <v>49.593495934959343</v>
      </c>
      <c r="J24" s="9"/>
      <c r="K24" s="10"/>
      <c r="L24" s="47" t="s">
        <v>31</v>
      </c>
      <c r="M24" s="49">
        <f>+M21+M22+M23</f>
        <v>20312</v>
      </c>
      <c r="N24" s="468">
        <f t="shared" ref="N24:V24" si="35">+N21+N22+N23</f>
        <v>19376</v>
      </c>
      <c r="O24" s="472">
        <f t="shared" si="35"/>
        <v>39688</v>
      </c>
      <c r="P24" s="481">
        <f t="shared" si="35"/>
        <v>0</v>
      </c>
      <c r="Q24" s="171">
        <f t="shared" si="35"/>
        <v>39688</v>
      </c>
      <c r="R24" s="49">
        <f t="shared" si="35"/>
        <v>29799</v>
      </c>
      <c r="S24" s="468">
        <f t="shared" si="35"/>
        <v>29435</v>
      </c>
      <c r="T24" s="472">
        <f t="shared" si="35"/>
        <v>59234</v>
      </c>
      <c r="U24" s="481">
        <f t="shared" si="35"/>
        <v>0</v>
      </c>
      <c r="V24" s="171">
        <f t="shared" si="35"/>
        <v>59234</v>
      </c>
      <c r="W24" s="50">
        <f>IF(Q24=0,0,((V24/Q24)-1)*100)</f>
        <v>49.249143317879465</v>
      </c>
    </row>
    <row r="25" spans="1:23" ht="15.75" customHeight="1" thickTop="1" thickBot="1" x14ac:dyDescent="0.25">
      <c r="A25" s="9"/>
      <c r="B25" s="520" t="s">
        <v>32</v>
      </c>
      <c r="C25" s="192">
        <f>+C16+C20+C24</f>
        <v>208</v>
      </c>
      <c r="D25" s="128">
        <f t="shared" ref="D25:H25" si="36">+D16+D20+D24</f>
        <v>208</v>
      </c>
      <c r="E25" s="153">
        <f t="shared" si="36"/>
        <v>416</v>
      </c>
      <c r="F25" s="599">
        <f t="shared" si="36"/>
        <v>540</v>
      </c>
      <c r="G25" s="128">
        <f t="shared" si="36"/>
        <v>540</v>
      </c>
      <c r="H25" s="153">
        <f t="shared" si="36"/>
        <v>1080</v>
      </c>
      <c r="I25" s="130">
        <f t="shared" ref="I25:I26" si="37">IF(E25=0,0,((H25/E25)-1)*100)</f>
        <v>159.61538461538461</v>
      </c>
      <c r="J25" s="9"/>
      <c r="K25" s="10"/>
      <c r="L25" s="528" t="s">
        <v>32</v>
      </c>
      <c r="M25" s="506">
        <f>+M16+M20+M24</f>
        <v>27832</v>
      </c>
      <c r="N25" s="507">
        <f t="shared" ref="N25:V25" si="38">+N16+N20+N24</f>
        <v>26554</v>
      </c>
      <c r="O25" s="508">
        <f t="shared" si="38"/>
        <v>54386</v>
      </c>
      <c r="P25" s="509">
        <f t="shared" si="38"/>
        <v>0</v>
      </c>
      <c r="Q25" s="510">
        <f t="shared" si="38"/>
        <v>54386</v>
      </c>
      <c r="R25" s="506">
        <f t="shared" si="38"/>
        <v>87398</v>
      </c>
      <c r="S25" s="507">
        <f t="shared" si="38"/>
        <v>85453</v>
      </c>
      <c r="T25" s="508">
        <f t="shared" si="38"/>
        <v>172851</v>
      </c>
      <c r="U25" s="509">
        <f t="shared" si="38"/>
        <v>171</v>
      </c>
      <c r="V25" s="510">
        <f t="shared" si="38"/>
        <v>173022</v>
      </c>
      <c r="W25" s="50">
        <f t="shared" ref="W25:W26" si="39">IF(Q25=0,0,((V25/Q25)-1)*100)</f>
        <v>218.13702055676094</v>
      </c>
    </row>
    <row r="26" spans="1:23" ht="14.25" thickTop="1" thickBot="1" x14ac:dyDescent="0.25">
      <c r="A26" s="3" t="str">
        <f t="shared" ref="A26" si="40">IF(ISERROR(F26/G26)," ",IF(F26/G26&gt;0.5,IF(F26/G26&lt;1.5," ","NOT OK"),"NOT OK"))</f>
        <v xml:space="preserve"> </v>
      </c>
      <c r="B26" s="521" t="s">
        <v>33</v>
      </c>
      <c r="C26" s="127">
        <f>+C12+C16+C20+C24</f>
        <v>208</v>
      </c>
      <c r="D26" s="128">
        <f t="shared" ref="D26:H26" si="41">+D12+D16+D20+D24</f>
        <v>208</v>
      </c>
      <c r="E26" s="524">
        <f t="shared" si="41"/>
        <v>416</v>
      </c>
      <c r="F26" s="599">
        <f t="shared" si="41"/>
        <v>680</v>
      </c>
      <c r="G26" s="128">
        <f t="shared" si="41"/>
        <v>680</v>
      </c>
      <c r="H26" s="524">
        <f t="shared" si="41"/>
        <v>1360</v>
      </c>
      <c r="I26" s="130">
        <f t="shared" si="37"/>
        <v>226.92307692307691</v>
      </c>
      <c r="J26" s="3"/>
      <c r="L26" s="465" t="s">
        <v>33</v>
      </c>
      <c r="M26" s="43">
        <f>+M12+M16+M20+M24</f>
        <v>27832</v>
      </c>
      <c r="N26" s="467">
        <f t="shared" ref="N26:V26" si="42">+N12+N16+N20+N24</f>
        <v>26554</v>
      </c>
      <c r="O26" s="471">
        <f t="shared" si="42"/>
        <v>54386</v>
      </c>
      <c r="P26" s="480">
        <f t="shared" si="42"/>
        <v>0</v>
      </c>
      <c r="Q26" s="300">
        <f t="shared" si="42"/>
        <v>54386</v>
      </c>
      <c r="R26" s="43">
        <f t="shared" si="42"/>
        <v>110920</v>
      </c>
      <c r="S26" s="467">
        <f t="shared" si="42"/>
        <v>108392</v>
      </c>
      <c r="T26" s="471">
        <f t="shared" si="42"/>
        <v>219312</v>
      </c>
      <c r="U26" s="480">
        <f t="shared" si="42"/>
        <v>171</v>
      </c>
      <c r="V26" s="300">
        <f t="shared" si="42"/>
        <v>219483</v>
      </c>
      <c r="W26" s="46">
        <f t="shared" si="39"/>
        <v>303.56525576435115</v>
      </c>
    </row>
    <row r="27" spans="1:23" ht="14.25" thickTop="1" thickBot="1" x14ac:dyDescent="0.25">
      <c r="B27" s="138" t="s">
        <v>34</v>
      </c>
      <c r="C27" s="102"/>
      <c r="D27" s="102"/>
      <c r="E27" s="102"/>
      <c r="F27" s="102"/>
      <c r="G27" s="102"/>
      <c r="H27" s="102"/>
      <c r="I27" s="102"/>
      <c r="J27" s="102"/>
      <c r="L27" s="53" t="s">
        <v>34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1:23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616" t="s">
        <v>4</v>
      </c>
      <c r="D31" s="617"/>
      <c r="E31" s="618"/>
      <c r="F31" s="616" t="s">
        <v>5</v>
      </c>
      <c r="G31" s="617"/>
      <c r="H31" s="618"/>
      <c r="I31" s="105" t="s">
        <v>6</v>
      </c>
      <c r="J31" s="3"/>
      <c r="L31" s="11"/>
      <c r="M31" s="619" t="s">
        <v>4</v>
      </c>
      <c r="N31" s="620"/>
      <c r="O31" s="620"/>
      <c r="P31" s="620"/>
      <c r="Q31" s="621"/>
      <c r="R31" s="619" t="s">
        <v>5</v>
      </c>
      <c r="S31" s="620"/>
      <c r="T31" s="620"/>
      <c r="U31" s="620"/>
      <c r="V31" s="621"/>
      <c r="W31" s="12" t="s">
        <v>6</v>
      </c>
    </row>
    <row r="32" spans="1:23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16</v>
      </c>
      <c r="C35" s="120">
        <v>320</v>
      </c>
      <c r="D35" s="122">
        <v>320</v>
      </c>
      <c r="E35" s="158">
        <f t="shared" ref="E35" si="43">SUM(C35:D35)</f>
        <v>640</v>
      </c>
      <c r="F35" s="120">
        <v>617</v>
      </c>
      <c r="G35" s="122">
        <v>617</v>
      </c>
      <c r="H35" s="158">
        <f t="shared" ref="H35:H39" si="44">SUM(F35:G35)</f>
        <v>1234</v>
      </c>
      <c r="I35" s="123">
        <f t="shared" ref="I35:I37" si="45">IF(E35=0,0,((H35/E35)-1)*100)</f>
        <v>92.812500000000014</v>
      </c>
      <c r="J35" s="3"/>
      <c r="K35" s="6"/>
      <c r="L35" s="13" t="s">
        <v>16</v>
      </c>
      <c r="M35" s="39">
        <v>36861</v>
      </c>
      <c r="N35" s="37">
        <v>39684</v>
      </c>
      <c r="O35" s="169">
        <f>SUM(M35:N35)</f>
        <v>76545</v>
      </c>
      <c r="P35" s="39">
        <v>118</v>
      </c>
      <c r="Q35" s="169">
        <f>O35+P35</f>
        <v>76663</v>
      </c>
      <c r="R35" s="39">
        <v>103324</v>
      </c>
      <c r="S35" s="37">
        <v>104450</v>
      </c>
      <c r="T35" s="169">
        <f>SUM(R35:S35)</f>
        <v>207774</v>
      </c>
      <c r="U35" s="586">
        <v>291</v>
      </c>
      <c r="V35" s="588">
        <f>T35+U35</f>
        <v>208065</v>
      </c>
      <c r="W35" s="40">
        <f t="shared" ref="W35:W37" si="46">IF(Q35=0,0,((V35/Q35)-1)*100)</f>
        <v>171.40211053572125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17</v>
      </c>
      <c r="C36" s="120">
        <v>385</v>
      </c>
      <c r="D36" s="122">
        <v>385</v>
      </c>
      <c r="E36" s="158">
        <f t="shared" ref="E36:E37" si="47">SUM(C36:D36)</f>
        <v>770</v>
      </c>
      <c r="F36" s="120">
        <v>649</v>
      </c>
      <c r="G36" s="122">
        <v>648</v>
      </c>
      <c r="H36" s="158">
        <f t="shared" ref="H36:H37" si="48">SUM(F36:G36)</f>
        <v>1297</v>
      </c>
      <c r="I36" s="123">
        <f t="shared" si="45"/>
        <v>68.441558441558442</v>
      </c>
      <c r="J36" s="3"/>
      <c r="K36" s="6"/>
      <c r="L36" s="13" t="s">
        <v>17</v>
      </c>
      <c r="M36" s="39">
        <v>54001</v>
      </c>
      <c r="N36" s="37">
        <v>57660</v>
      </c>
      <c r="O36" s="169">
        <f>SUM(M36:N36)</f>
        <v>111661</v>
      </c>
      <c r="P36" s="39">
        <v>298</v>
      </c>
      <c r="Q36" s="169">
        <f>O36+P36</f>
        <v>111959</v>
      </c>
      <c r="R36" s="39">
        <v>102377</v>
      </c>
      <c r="S36" s="37">
        <v>99938</v>
      </c>
      <c r="T36" s="169">
        <f>SUM(R36:S36)</f>
        <v>202315</v>
      </c>
      <c r="U36" s="586">
        <v>160</v>
      </c>
      <c r="V36" s="588">
        <f>T36+U36</f>
        <v>202475</v>
      </c>
      <c r="W36" s="40">
        <f t="shared" si="46"/>
        <v>80.847453085504512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18</v>
      </c>
      <c r="C37" s="124">
        <v>503</v>
      </c>
      <c r="D37" s="125">
        <v>503</v>
      </c>
      <c r="E37" s="158">
        <f t="shared" si="47"/>
        <v>1006</v>
      </c>
      <c r="F37" s="124">
        <v>694</v>
      </c>
      <c r="G37" s="125">
        <v>695</v>
      </c>
      <c r="H37" s="158">
        <f t="shared" si="48"/>
        <v>1389</v>
      </c>
      <c r="I37" s="123">
        <f t="shared" si="45"/>
        <v>38.071570576540758</v>
      </c>
      <c r="J37" s="3"/>
      <c r="K37" s="6"/>
      <c r="L37" s="22" t="s">
        <v>18</v>
      </c>
      <c r="M37" s="39">
        <v>80170</v>
      </c>
      <c r="N37" s="37">
        <v>79979</v>
      </c>
      <c r="O37" s="169">
        <f t="shared" ref="O37" si="49">SUM(M37:N37)</f>
        <v>160149</v>
      </c>
      <c r="P37" s="39">
        <v>0</v>
      </c>
      <c r="Q37" s="169">
        <f t="shared" ref="Q37" si="50">O37+P37</f>
        <v>160149</v>
      </c>
      <c r="R37" s="39">
        <v>110014</v>
      </c>
      <c r="S37" s="37">
        <v>105031</v>
      </c>
      <c r="T37" s="169">
        <f t="shared" ref="T37" si="51">SUM(R37:S37)</f>
        <v>215045</v>
      </c>
      <c r="U37" s="586">
        <v>348</v>
      </c>
      <c r="V37" s="588">
        <f t="shared" ref="V37" si="52">T37+U37</f>
        <v>215393</v>
      </c>
      <c r="W37" s="40">
        <f t="shared" si="46"/>
        <v>34.495376180931501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19</v>
      </c>
      <c r="C38" s="192">
        <f t="shared" ref="C38:D38" si="53">+C35+C36+C37</f>
        <v>1208</v>
      </c>
      <c r="D38" s="197">
        <f t="shared" si="53"/>
        <v>1208</v>
      </c>
      <c r="E38" s="153">
        <f t="shared" ref="E38:E39" si="54">SUM(C38:D38)</f>
        <v>2416</v>
      </c>
      <c r="F38" s="192">
        <f t="shared" ref="F38:G38" si="55">+F35+F36+F37</f>
        <v>1960</v>
      </c>
      <c r="G38" s="197">
        <f t="shared" si="55"/>
        <v>1960</v>
      </c>
      <c r="H38" s="153">
        <f t="shared" si="44"/>
        <v>3920</v>
      </c>
      <c r="I38" s="130">
        <f>IF(E38=0,0,((H38/E38)-1)*100)</f>
        <v>62.25165562913908</v>
      </c>
      <c r="J38" s="3"/>
      <c r="L38" s="41" t="s">
        <v>19</v>
      </c>
      <c r="M38" s="45">
        <f t="shared" ref="M38:N38" si="56">+M35+M36+M37</f>
        <v>171032</v>
      </c>
      <c r="N38" s="43">
        <f t="shared" si="56"/>
        <v>177323</v>
      </c>
      <c r="O38" s="170">
        <f>+O35+O36+O37</f>
        <v>348355</v>
      </c>
      <c r="P38" s="43">
        <f t="shared" ref="P38:Q38" si="57">+P35+P36+P37</f>
        <v>416</v>
      </c>
      <c r="Q38" s="170">
        <f t="shared" si="57"/>
        <v>348771</v>
      </c>
      <c r="R38" s="45">
        <f t="shared" ref="R38:V38" si="58">+R35+R36+R37</f>
        <v>315715</v>
      </c>
      <c r="S38" s="43">
        <f t="shared" si="58"/>
        <v>309419</v>
      </c>
      <c r="T38" s="170">
        <f>+T35+T36+T37</f>
        <v>625134</v>
      </c>
      <c r="U38" s="43">
        <f t="shared" si="58"/>
        <v>799</v>
      </c>
      <c r="V38" s="589">
        <f t="shared" si="58"/>
        <v>625933</v>
      </c>
      <c r="W38" s="46">
        <f>IF(Q38=0,0,((V38/Q38)-1)*100)</f>
        <v>79.468189729077253</v>
      </c>
    </row>
    <row r="39" spans="1:23" ht="13.5" thickTop="1" x14ac:dyDescent="0.2">
      <c r="A39" s="3" t="str">
        <f t="shared" si="11"/>
        <v xml:space="preserve"> </v>
      </c>
      <c r="B39" s="106" t="s">
        <v>20</v>
      </c>
      <c r="C39" s="132">
        <v>547</v>
      </c>
      <c r="D39" s="121">
        <v>547</v>
      </c>
      <c r="E39" s="152">
        <f t="shared" si="54"/>
        <v>1094</v>
      </c>
      <c r="F39" s="132">
        <v>663</v>
      </c>
      <c r="G39" s="121">
        <v>663</v>
      </c>
      <c r="H39" s="152">
        <f t="shared" si="44"/>
        <v>1326</v>
      </c>
      <c r="I39" s="123">
        <f t="shared" ref="I39" si="59">IF(E39=0,0,((H39/E39)-1)*100)</f>
        <v>21.206581352833641</v>
      </c>
      <c r="L39" s="13" t="s">
        <v>20</v>
      </c>
      <c r="M39" s="39">
        <v>77504</v>
      </c>
      <c r="N39" s="37">
        <v>81126</v>
      </c>
      <c r="O39" s="169">
        <f t="shared" ref="O39" si="60">+M39+N39</f>
        <v>158630</v>
      </c>
      <c r="P39" s="39">
        <v>0</v>
      </c>
      <c r="Q39" s="172">
        <f>O39+P39</f>
        <v>158630</v>
      </c>
      <c r="R39" s="39">
        <v>106697</v>
      </c>
      <c r="S39" s="37">
        <v>108883</v>
      </c>
      <c r="T39" s="169">
        <f t="shared" ref="T39" si="61">+R39+S39</f>
        <v>215580</v>
      </c>
      <c r="U39" s="555">
        <v>273</v>
      </c>
      <c r="V39" s="588">
        <f>T39+U39</f>
        <v>215853</v>
      </c>
      <c r="W39" s="40">
        <f t="shared" ref="W39" si="62">IF(Q39=0,0,((V39/Q39)-1)*100)</f>
        <v>36.073252222152185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21</v>
      </c>
      <c r="C40" s="132">
        <v>548</v>
      </c>
      <c r="D40" s="121">
        <v>548</v>
      </c>
      <c r="E40" s="152">
        <f>SUM(C40:D40)</f>
        <v>1096</v>
      </c>
      <c r="F40" s="132">
        <v>603</v>
      </c>
      <c r="G40" s="121">
        <v>603</v>
      </c>
      <c r="H40" s="152">
        <f>SUM(F40:G40)</f>
        <v>1206</v>
      </c>
      <c r="I40" s="123">
        <f>IF(E40=0,0,((H40/E40)-1)*100)</f>
        <v>10.036496350364965</v>
      </c>
      <c r="J40" s="3"/>
      <c r="L40" s="13" t="s">
        <v>21</v>
      </c>
      <c r="M40" s="39">
        <v>75651</v>
      </c>
      <c r="N40" s="37">
        <v>77135</v>
      </c>
      <c r="O40" s="169">
        <f>+M40+N40</f>
        <v>152786</v>
      </c>
      <c r="P40" s="39">
        <v>0</v>
      </c>
      <c r="Q40" s="172">
        <f>O40+P40</f>
        <v>152786</v>
      </c>
      <c r="R40" s="39">
        <v>99043</v>
      </c>
      <c r="S40" s="37">
        <v>97517</v>
      </c>
      <c r="T40" s="169">
        <f>+R40+S40</f>
        <v>196560</v>
      </c>
      <c r="U40" s="555">
        <v>0</v>
      </c>
      <c r="V40" s="588">
        <f>T40+U40</f>
        <v>196560</v>
      </c>
      <c r="W40" s="40">
        <f>IF(Q40=0,0,((V40/Q40)-1)*100)</f>
        <v>28.650530807796514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22</v>
      </c>
      <c r="C41" s="132">
        <v>602</v>
      </c>
      <c r="D41" s="121">
        <v>602</v>
      </c>
      <c r="E41" s="152">
        <f t="shared" ref="E41" si="63">SUM(C41:D41)</f>
        <v>1204</v>
      </c>
      <c r="F41" s="132">
        <v>709</v>
      </c>
      <c r="G41" s="121">
        <v>709</v>
      </c>
      <c r="H41" s="152">
        <f t="shared" ref="H41" si="64">SUM(F41:G41)</f>
        <v>1418</v>
      </c>
      <c r="I41" s="123">
        <f>IF(E41=0,0,((H41/E41)-1)*100)</f>
        <v>17.774086378737543</v>
      </c>
      <c r="J41" s="3"/>
      <c r="L41" s="13" t="s">
        <v>22</v>
      </c>
      <c r="M41" s="39">
        <v>88377</v>
      </c>
      <c r="N41" s="37">
        <v>86266</v>
      </c>
      <c r="O41" s="169">
        <f>+M41+N41</f>
        <v>174643</v>
      </c>
      <c r="P41" s="38">
        <v>463</v>
      </c>
      <c r="Q41" s="172">
        <f>O41+P41</f>
        <v>175106</v>
      </c>
      <c r="R41" s="39">
        <v>120215</v>
      </c>
      <c r="S41" s="37">
        <v>120420</v>
      </c>
      <c r="T41" s="169">
        <f>+R41+S41</f>
        <v>240635</v>
      </c>
      <c r="U41" s="556">
        <v>0</v>
      </c>
      <c r="V41" s="588">
        <f>T41+U41</f>
        <v>240635</v>
      </c>
      <c r="W41" s="40">
        <f>IF(Q41=0,0,((V41/Q41)-1)*100)</f>
        <v>37.422475529108091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23</v>
      </c>
      <c r="C42" s="192">
        <f t="shared" ref="C42:H42" si="65">+C39+C40+C41</f>
        <v>1697</v>
      </c>
      <c r="D42" s="197">
        <f t="shared" si="65"/>
        <v>1697</v>
      </c>
      <c r="E42" s="153">
        <f t="shared" si="65"/>
        <v>3394</v>
      </c>
      <c r="F42" s="192">
        <f t="shared" si="65"/>
        <v>1975</v>
      </c>
      <c r="G42" s="197">
        <f t="shared" si="65"/>
        <v>1975</v>
      </c>
      <c r="H42" s="153">
        <f t="shared" si="65"/>
        <v>3950</v>
      </c>
      <c r="I42" s="130">
        <f>IF(E42=0,0,((H42/E42)-1)*100)</f>
        <v>16.381850324101354</v>
      </c>
      <c r="J42" s="3"/>
      <c r="L42" s="41" t="s">
        <v>23</v>
      </c>
      <c r="M42" s="43">
        <f t="shared" ref="M42:V42" si="66">+M39+M40+M41</f>
        <v>241532</v>
      </c>
      <c r="N42" s="467">
        <f t="shared" si="66"/>
        <v>244527</v>
      </c>
      <c r="O42" s="476">
        <f t="shared" si="66"/>
        <v>486059</v>
      </c>
      <c r="P42" s="480">
        <f t="shared" si="66"/>
        <v>463</v>
      </c>
      <c r="Q42" s="170">
        <f t="shared" si="66"/>
        <v>486522</v>
      </c>
      <c r="R42" s="43">
        <f t="shared" si="66"/>
        <v>325955</v>
      </c>
      <c r="S42" s="467">
        <f t="shared" si="66"/>
        <v>326820</v>
      </c>
      <c r="T42" s="476">
        <f t="shared" si="66"/>
        <v>652775</v>
      </c>
      <c r="U42" s="587">
        <f t="shared" si="66"/>
        <v>273</v>
      </c>
      <c r="V42" s="589">
        <f t="shared" si="66"/>
        <v>653048</v>
      </c>
      <c r="W42" s="46">
        <f>IF(Q42=0,0,((V42/Q42)-1)*100)</f>
        <v>34.227845811700199</v>
      </c>
    </row>
    <row r="43" spans="1:23" ht="13.5" thickTop="1" x14ac:dyDescent="0.2">
      <c r="A43" s="3" t="str">
        <f t="shared" ref="A43" si="67">IF(ISERROR(F43/G43)," ",IF(F43/G43&gt;0.5,IF(F43/G43&lt;1.5," ","NOT OK"),"NOT OK"))</f>
        <v xml:space="preserve"> </v>
      </c>
      <c r="B43" s="106" t="s">
        <v>24</v>
      </c>
      <c r="C43" s="132">
        <v>735</v>
      </c>
      <c r="D43" s="121">
        <v>735</v>
      </c>
      <c r="E43" s="152">
        <f t="shared" ref="E43" si="68">SUM(C43:D43)</f>
        <v>1470</v>
      </c>
      <c r="F43" s="132">
        <v>635</v>
      </c>
      <c r="G43" s="121">
        <v>635</v>
      </c>
      <c r="H43" s="152">
        <f t="shared" ref="H43" si="69">SUM(F43:G43)</f>
        <v>1270</v>
      </c>
      <c r="I43" s="123">
        <f t="shared" ref="I43" si="70">IF(E43=0,0,((H43/E43)-1)*100)</f>
        <v>-13.605442176870753</v>
      </c>
      <c r="J43" s="7"/>
      <c r="L43" s="13" t="s">
        <v>24</v>
      </c>
      <c r="M43" s="39">
        <v>104405</v>
      </c>
      <c r="N43" s="37">
        <v>101470</v>
      </c>
      <c r="O43" s="169">
        <f>+M43+N43</f>
        <v>205875</v>
      </c>
      <c r="P43" s="140">
        <v>289</v>
      </c>
      <c r="Q43" s="269">
        <f>O43+P43</f>
        <v>206164</v>
      </c>
      <c r="R43" s="39">
        <v>109464</v>
      </c>
      <c r="S43" s="37">
        <v>107234</v>
      </c>
      <c r="T43" s="169">
        <f>+R43+S43</f>
        <v>216698</v>
      </c>
      <c r="U43" s="140">
        <v>0</v>
      </c>
      <c r="V43" s="590">
        <f>T43+U43</f>
        <v>216698</v>
      </c>
      <c r="W43" s="40">
        <f t="shared" ref="W43" si="71">IF(Q43=0,0,((V43/Q43)-1)*100)</f>
        <v>5.1095244562581188</v>
      </c>
    </row>
    <row r="44" spans="1:23" x14ac:dyDescent="0.2">
      <c r="A44" s="3" t="str">
        <f t="shared" ref="A44" si="72">IF(ISERROR(F44/G44)," ",IF(F44/G44&gt;0.5,IF(F44/G44&lt;1.5," ","NOT OK"),"NOT OK"))</f>
        <v xml:space="preserve"> </v>
      </c>
      <c r="B44" s="106" t="s">
        <v>25</v>
      </c>
      <c r="C44" s="132">
        <v>745</v>
      </c>
      <c r="D44" s="121">
        <v>745</v>
      </c>
      <c r="E44" s="152">
        <f>SUM(C44:D44)</f>
        <v>1490</v>
      </c>
      <c r="F44" s="132">
        <v>635</v>
      </c>
      <c r="G44" s="121">
        <v>635</v>
      </c>
      <c r="H44" s="152">
        <f>SUM(F44:G44)</f>
        <v>1270</v>
      </c>
      <c r="I44" s="123">
        <f t="shared" ref="I44" si="73">IF(E44=0,0,((H44/E44)-1)*100)</f>
        <v>-14.76510067114094</v>
      </c>
      <c r="J44" s="3"/>
      <c r="L44" s="13" t="s">
        <v>25</v>
      </c>
      <c r="M44" s="39">
        <v>109394</v>
      </c>
      <c r="N44" s="37">
        <v>114911</v>
      </c>
      <c r="O44" s="169">
        <f>+M44+N44</f>
        <v>224305</v>
      </c>
      <c r="P44" s="140">
        <v>789</v>
      </c>
      <c r="Q44" s="169">
        <f>O44+P44</f>
        <v>225094</v>
      </c>
      <c r="R44" s="39">
        <v>107691</v>
      </c>
      <c r="S44" s="37">
        <v>107010</v>
      </c>
      <c r="T44" s="169">
        <f>+R44+S44</f>
        <v>214701</v>
      </c>
      <c r="U44" s="140">
        <v>0</v>
      </c>
      <c r="V44" s="588">
        <f>T44+U44</f>
        <v>214701</v>
      </c>
      <c r="W44" s="40">
        <f t="shared" ref="W44" si="74">IF(Q44=0,0,((V44/Q44)-1)*100)</f>
        <v>-4.6171821550107905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26</v>
      </c>
      <c r="C45" s="132">
        <v>655</v>
      </c>
      <c r="D45" s="121">
        <v>655</v>
      </c>
      <c r="E45" s="152">
        <f>SUM(C45:D45)</f>
        <v>1310</v>
      </c>
      <c r="F45" s="132">
        <v>614</v>
      </c>
      <c r="G45" s="121">
        <v>614</v>
      </c>
      <c r="H45" s="152">
        <f>SUM(F45:G45)</f>
        <v>1228</v>
      </c>
      <c r="I45" s="123">
        <f>IF(E45=0,0,((H45/E45)-1)*100)</f>
        <v>-6.2595419847328193</v>
      </c>
      <c r="J45" s="3"/>
      <c r="L45" s="13" t="s">
        <v>26</v>
      </c>
      <c r="M45" s="37">
        <v>97358</v>
      </c>
      <c r="N45" s="466">
        <v>97033</v>
      </c>
      <c r="O45" s="172">
        <f>+M45+N45</f>
        <v>194391</v>
      </c>
      <c r="P45" s="140">
        <v>299</v>
      </c>
      <c r="Q45" s="169">
        <f>O45+P45</f>
        <v>194690</v>
      </c>
      <c r="R45" s="37">
        <v>102703</v>
      </c>
      <c r="S45" s="466">
        <v>98828</v>
      </c>
      <c r="T45" s="172">
        <f>+R45+S45</f>
        <v>201531</v>
      </c>
      <c r="U45" s="140">
        <v>477</v>
      </c>
      <c r="V45" s="591">
        <f>T45+U45</f>
        <v>202008</v>
      </c>
      <c r="W45" s="40">
        <f>IF(Q45=0,0,((V45/Q45)-1)*100)</f>
        <v>3.7587960347218674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27</v>
      </c>
      <c r="C46" s="192">
        <f>+C43+C44+C45</f>
        <v>2135</v>
      </c>
      <c r="D46" s="197">
        <f t="shared" ref="D46" si="75">+D43+D44+D45</f>
        <v>2135</v>
      </c>
      <c r="E46" s="153">
        <f t="shared" ref="E46" si="76">+E43+E44+E45</f>
        <v>4270</v>
      </c>
      <c r="F46" s="192">
        <f t="shared" ref="F46" si="77">+F43+F44+F45</f>
        <v>1884</v>
      </c>
      <c r="G46" s="197">
        <f t="shared" ref="G46" si="78">+G43+G44+G45</f>
        <v>1884</v>
      </c>
      <c r="H46" s="153">
        <f t="shared" ref="H46" si="79">+H43+H44+H45</f>
        <v>3768</v>
      </c>
      <c r="I46" s="130">
        <f>IF(E46=0,0,((H46/E46)-1)*100)</f>
        <v>-11.756440281030445</v>
      </c>
      <c r="J46" s="9"/>
      <c r="K46" s="10"/>
      <c r="L46" s="47" t="s">
        <v>27</v>
      </c>
      <c r="M46" s="49">
        <f>+M43+M44+M45</f>
        <v>311157</v>
      </c>
      <c r="N46" s="468">
        <f t="shared" ref="N46" si="80">+N43+N44+N45</f>
        <v>313414</v>
      </c>
      <c r="O46" s="472">
        <f t="shared" ref="O46" si="81">+O43+O44+O45</f>
        <v>624571</v>
      </c>
      <c r="P46" s="481">
        <f t="shared" ref="P46" si="82">+P43+P44+P45</f>
        <v>1377</v>
      </c>
      <c r="Q46" s="171">
        <f t="shared" ref="Q46" si="83">+Q43+Q44+Q45</f>
        <v>625948</v>
      </c>
      <c r="R46" s="49">
        <f t="shared" ref="R46" si="84">+R43+R44+R45</f>
        <v>319858</v>
      </c>
      <c r="S46" s="468">
        <f t="shared" ref="S46" si="85">+S43+S44+S45</f>
        <v>313072</v>
      </c>
      <c r="T46" s="472">
        <f t="shared" ref="T46" si="86">+T43+T44+T45</f>
        <v>632930</v>
      </c>
      <c r="U46" s="481">
        <f t="shared" ref="U46" si="87">+U43+U44+U45</f>
        <v>477</v>
      </c>
      <c r="V46" s="171">
        <f t="shared" ref="V46" si="88">+V43+V44+V45</f>
        <v>633407</v>
      </c>
      <c r="W46" s="50">
        <f>IF(Q46=0,0,((V46/Q46)-1)*100)</f>
        <v>1.1916325317758103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28</v>
      </c>
      <c r="C47" s="132">
        <v>667</v>
      </c>
      <c r="D47" s="121">
        <v>666</v>
      </c>
      <c r="E47" s="161">
        <f>SUM(C47:D47)</f>
        <v>1333</v>
      </c>
      <c r="F47" s="132">
        <v>638</v>
      </c>
      <c r="G47" s="121">
        <v>638</v>
      </c>
      <c r="H47" s="161">
        <f>SUM(F47:G47)</f>
        <v>1276</v>
      </c>
      <c r="I47" s="123">
        <f>IF(E47=0,0,((H47/E47)-1)*100)</f>
        <v>-4.2760690172543132</v>
      </c>
      <c r="J47" s="3"/>
      <c r="L47" s="13" t="s">
        <v>28</v>
      </c>
      <c r="M47" s="37">
        <v>107162</v>
      </c>
      <c r="N47" s="466">
        <v>105097</v>
      </c>
      <c r="O47" s="172">
        <f>SUM(M47:N47)</f>
        <v>212259</v>
      </c>
      <c r="P47" s="140">
        <v>339</v>
      </c>
      <c r="Q47" s="169">
        <f>O47+P47</f>
        <v>212598</v>
      </c>
      <c r="R47" s="37">
        <v>103464</v>
      </c>
      <c r="S47" s="466">
        <v>101879</v>
      </c>
      <c r="T47" s="172">
        <f>SUM(R47:S47)</f>
        <v>205343</v>
      </c>
      <c r="U47" s="140">
        <v>283</v>
      </c>
      <c r="V47" s="169">
        <f>T47+U47</f>
        <v>205626</v>
      </c>
      <c r="W47" s="40">
        <f>IF(Q47=0,0,((V47/Q47)-1)*100)</f>
        <v>-3.2794287810797851</v>
      </c>
    </row>
    <row r="48" spans="1:23" x14ac:dyDescent="0.2">
      <c r="A48" s="3" t="str">
        <f t="shared" ref="A48" si="89">IF(ISERROR(F48/G48)," ",IF(F48/G48&gt;0.5,IF(F48/G48&lt;1.5," ","NOT OK"),"NOT OK"))</f>
        <v xml:space="preserve"> </v>
      </c>
      <c r="B48" s="106" t="s">
        <v>29</v>
      </c>
      <c r="C48" s="132">
        <v>622</v>
      </c>
      <c r="D48" s="121">
        <v>623</v>
      </c>
      <c r="E48" s="152">
        <f>SUM(C48:D48)</f>
        <v>1245</v>
      </c>
      <c r="F48" s="132">
        <v>641</v>
      </c>
      <c r="G48" s="121">
        <v>641</v>
      </c>
      <c r="H48" s="152">
        <f>SUM(F48:G48)</f>
        <v>1282</v>
      </c>
      <c r="I48" s="123">
        <f t="shared" ref="I48" si="90">IF(E48=0,0,((H48/E48)-1)*100)</f>
        <v>2.9718875502008135</v>
      </c>
      <c r="J48" s="3"/>
      <c r="L48" s="13" t="s">
        <v>29</v>
      </c>
      <c r="M48" s="37">
        <v>96774</v>
      </c>
      <c r="N48" s="466">
        <v>98162</v>
      </c>
      <c r="O48" s="169">
        <f>SUM(M48:N48)</f>
        <v>194936</v>
      </c>
      <c r="P48" s="479">
        <v>129</v>
      </c>
      <c r="Q48" s="169">
        <f>O48+P48</f>
        <v>195065</v>
      </c>
      <c r="R48" s="37">
        <v>103919</v>
      </c>
      <c r="S48" s="466">
        <v>105667</v>
      </c>
      <c r="T48" s="169">
        <f>SUM(R48:S48)</f>
        <v>209586</v>
      </c>
      <c r="U48" s="479">
        <v>88</v>
      </c>
      <c r="V48" s="169">
        <f>T48+U48</f>
        <v>209674</v>
      </c>
      <c r="W48" s="40">
        <f t="shared" ref="W48" si="91">IF(Q48=0,0,((V48/Q48)-1)*100)</f>
        <v>7.4892984389818729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30</v>
      </c>
      <c r="C49" s="132">
        <v>598</v>
      </c>
      <c r="D49" s="121">
        <v>598</v>
      </c>
      <c r="E49" s="156">
        <f t="shared" ref="E49" si="92">SUM(C49:D49)</f>
        <v>1196</v>
      </c>
      <c r="F49" s="598">
        <v>608</v>
      </c>
      <c r="G49" s="522">
        <v>611</v>
      </c>
      <c r="H49" s="156">
        <f t="shared" ref="H49" si="93">SUM(F49:G49)</f>
        <v>1219</v>
      </c>
      <c r="I49" s="137">
        <f>IF(E49=0,0,((H49/E49)-1)*100)</f>
        <v>1.9230769230769162</v>
      </c>
      <c r="J49" s="3"/>
      <c r="L49" s="13" t="s">
        <v>30</v>
      </c>
      <c r="M49" s="37">
        <v>95254</v>
      </c>
      <c r="N49" s="466">
        <v>92283</v>
      </c>
      <c r="O49" s="169">
        <f t="shared" ref="O49" si="94">SUM(M49:N49)</f>
        <v>187537</v>
      </c>
      <c r="P49" s="479">
        <v>271</v>
      </c>
      <c r="Q49" s="267">
        <f>O49+P49</f>
        <v>187808</v>
      </c>
      <c r="R49" s="37">
        <v>97927</v>
      </c>
      <c r="S49" s="466">
        <v>94819</v>
      </c>
      <c r="T49" s="169">
        <f t="shared" ref="T49" si="95">SUM(R49:S49)</f>
        <v>192746</v>
      </c>
      <c r="U49" s="479">
        <v>312</v>
      </c>
      <c r="V49" s="267">
        <f>T49+U49</f>
        <v>193058</v>
      </c>
      <c r="W49" s="40">
        <f>IF(Q49=0,0,((V49/Q49)-1)*100)</f>
        <v>2.7954080763332723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519" t="s">
        <v>31</v>
      </c>
      <c r="C50" s="192">
        <f>+C47+C48+C49</f>
        <v>1887</v>
      </c>
      <c r="D50" s="197">
        <f t="shared" ref="D50:H50" si="96">+D47+D48+D49</f>
        <v>1887</v>
      </c>
      <c r="E50" s="153">
        <f t="shared" si="96"/>
        <v>3774</v>
      </c>
      <c r="F50" s="599">
        <f t="shared" si="96"/>
        <v>1887</v>
      </c>
      <c r="G50" s="128">
        <f t="shared" si="96"/>
        <v>1890</v>
      </c>
      <c r="H50" s="153">
        <f t="shared" si="96"/>
        <v>3777</v>
      </c>
      <c r="I50" s="130">
        <f>IF(E50=0,0,((H50/E50)-1)*100)</f>
        <v>7.9491255961849916E-2</v>
      </c>
      <c r="J50" s="9"/>
      <c r="K50" s="10"/>
      <c r="L50" s="47" t="s">
        <v>31</v>
      </c>
      <c r="M50" s="49">
        <f>+M47+M48+M49</f>
        <v>299190</v>
      </c>
      <c r="N50" s="468">
        <f t="shared" ref="N50:V50" si="97">+N47+N48+N49</f>
        <v>295542</v>
      </c>
      <c r="O50" s="472">
        <f t="shared" si="97"/>
        <v>594732</v>
      </c>
      <c r="P50" s="481">
        <f t="shared" si="97"/>
        <v>739</v>
      </c>
      <c r="Q50" s="171">
        <f t="shared" si="97"/>
        <v>595471</v>
      </c>
      <c r="R50" s="49">
        <f t="shared" si="97"/>
        <v>305310</v>
      </c>
      <c r="S50" s="468">
        <f t="shared" si="97"/>
        <v>302365</v>
      </c>
      <c r="T50" s="472">
        <f t="shared" si="97"/>
        <v>607675</v>
      </c>
      <c r="U50" s="481">
        <f t="shared" si="97"/>
        <v>683</v>
      </c>
      <c r="V50" s="171">
        <f t="shared" si="97"/>
        <v>608358</v>
      </c>
      <c r="W50" s="50">
        <f>IF(Q50=0,0,((V50/Q50)-1)*100)</f>
        <v>2.1641692038739002</v>
      </c>
    </row>
    <row r="51" spans="1:23" ht="15.75" customHeight="1" thickTop="1" thickBot="1" x14ac:dyDescent="0.25">
      <c r="A51" s="9"/>
      <c r="B51" s="520" t="s">
        <v>32</v>
      </c>
      <c r="C51" s="192">
        <f>+C42+C46+C50</f>
        <v>5719</v>
      </c>
      <c r="D51" s="128">
        <f t="shared" ref="D51:H51" si="98">+D42+D46+D50</f>
        <v>5719</v>
      </c>
      <c r="E51" s="153">
        <f t="shared" si="98"/>
        <v>11438</v>
      </c>
      <c r="F51" s="599">
        <f t="shared" si="98"/>
        <v>5746</v>
      </c>
      <c r="G51" s="128">
        <f t="shared" si="98"/>
        <v>5749</v>
      </c>
      <c r="H51" s="153">
        <f t="shared" si="98"/>
        <v>11495</v>
      </c>
      <c r="I51" s="130">
        <f t="shared" ref="I51:I52" si="99">IF(E51=0,0,((H51/E51)-1)*100)</f>
        <v>0.4983388704318914</v>
      </c>
      <c r="J51" s="9"/>
      <c r="K51" s="10"/>
      <c r="L51" s="528" t="s">
        <v>32</v>
      </c>
      <c r="M51" s="506">
        <f>+M42+M46+M50</f>
        <v>851879</v>
      </c>
      <c r="N51" s="507">
        <f t="shared" ref="N51:V51" si="100">+N42+N46+N50</f>
        <v>853483</v>
      </c>
      <c r="O51" s="508">
        <f t="shared" si="100"/>
        <v>1705362</v>
      </c>
      <c r="P51" s="509">
        <f t="shared" si="100"/>
        <v>2579</v>
      </c>
      <c r="Q51" s="510">
        <f t="shared" si="100"/>
        <v>1707941</v>
      </c>
      <c r="R51" s="506">
        <f t="shared" si="100"/>
        <v>951123</v>
      </c>
      <c r="S51" s="507">
        <f t="shared" si="100"/>
        <v>942257</v>
      </c>
      <c r="T51" s="508">
        <f t="shared" si="100"/>
        <v>1893380</v>
      </c>
      <c r="U51" s="509">
        <f t="shared" si="100"/>
        <v>1433</v>
      </c>
      <c r="V51" s="510">
        <f t="shared" si="100"/>
        <v>1894813</v>
      </c>
      <c r="W51" s="50">
        <f t="shared" ref="W51:W52" si="101">IF(Q51=0,0,((V51/Q51)-1)*100)</f>
        <v>10.941361557571373</v>
      </c>
    </row>
    <row r="52" spans="1:23" ht="14.25" thickTop="1" thickBot="1" x14ac:dyDescent="0.25">
      <c r="A52" s="3" t="str">
        <f t="shared" ref="A52" si="102">IF(ISERROR(F52/G52)," ",IF(F52/G52&gt;0.5,IF(F52/G52&lt;1.5," ","NOT OK"),"NOT OK"))</f>
        <v xml:space="preserve"> </v>
      </c>
      <c r="B52" s="521" t="s">
        <v>33</v>
      </c>
      <c r="C52" s="127">
        <f>+C38+C42+C46+C50</f>
        <v>6927</v>
      </c>
      <c r="D52" s="128">
        <f t="shared" ref="D52:H52" si="103">+D38+D42+D46+D50</f>
        <v>6927</v>
      </c>
      <c r="E52" s="524">
        <f t="shared" si="103"/>
        <v>13854</v>
      </c>
      <c r="F52" s="599">
        <f t="shared" si="103"/>
        <v>7706</v>
      </c>
      <c r="G52" s="128">
        <f t="shared" si="103"/>
        <v>7709</v>
      </c>
      <c r="H52" s="524">
        <f t="shared" si="103"/>
        <v>15415</v>
      </c>
      <c r="I52" s="130">
        <f t="shared" si="99"/>
        <v>11.26750396997258</v>
      </c>
      <c r="J52" s="3"/>
      <c r="L52" s="465" t="s">
        <v>33</v>
      </c>
      <c r="M52" s="43">
        <f>+M38+M42+M46+M50</f>
        <v>1022911</v>
      </c>
      <c r="N52" s="467">
        <f t="shared" ref="N52:V52" si="104">+N38+N42+N46+N50</f>
        <v>1030806</v>
      </c>
      <c r="O52" s="471">
        <f t="shared" si="104"/>
        <v>2053717</v>
      </c>
      <c r="P52" s="480">
        <f t="shared" si="104"/>
        <v>2995</v>
      </c>
      <c r="Q52" s="300">
        <f t="shared" si="104"/>
        <v>2056712</v>
      </c>
      <c r="R52" s="43">
        <f t="shared" si="104"/>
        <v>1266838</v>
      </c>
      <c r="S52" s="467">
        <f t="shared" si="104"/>
        <v>1251676</v>
      </c>
      <c r="T52" s="471">
        <f t="shared" si="104"/>
        <v>2518514</v>
      </c>
      <c r="U52" s="480">
        <f t="shared" si="104"/>
        <v>2232</v>
      </c>
      <c r="V52" s="300">
        <f t="shared" si="104"/>
        <v>2520746</v>
      </c>
      <c r="W52" s="46">
        <f t="shared" si="101"/>
        <v>22.561933805024715</v>
      </c>
    </row>
    <row r="53" spans="1:23" ht="14.25" thickTop="1" thickBot="1" x14ac:dyDescent="0.25">
      <c r="B53" s="138" t="s">
        <v>34</v>
      </c>
      <c r="C53" s="102"/>
      <c r="D53" s="102"/>
      <c r="E53" s="102"/>
      <c r="F53" s="102"/>
      <c r="G53" s="102"/>
      <c r="H53" s="102"/>
      <c r="I53" s="102"/>
      <c r="J53" s="3"/>
      <c r="L53" s="53" t="s">
        <v>34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1:23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616" t="s">
        <v>4</v>
      </c>
      <c r="D57" s="617"/>
      <c r="E57" s="618"/>
      <c r="F57" s="616" t="s">
        <v>5</v>
      </c>
      <c r="G57" s="617"/>
      <c r="H57" s="618"/>
      <c r="I57" s="105" t="s">
        <v>6</v>
      </c>
      <c r="J57" s="3"/>
      <c r="L57" s="11"/>
      <c r="M57" s="619" t="s">
        <v>4</v>
      </c>
      <c r="N57" s="620"/>
      <c r="O57" s="620"/>
      <c r="P57" s="620"/>
      <c r="Q57" s="621"/>
      <c r="R57" s="619" t="s">
        <v>5</v>
      </c>
      <c r="S57" s="620"/>
      <c r="T57" s="620"/>
      <c r="U57" s="620"/>
      <c r="V57" s="621"/>
      <c r="W57" s="12" t="s">
        <v>6</v>
      </c>
    </row>
    <row r="58" spans="1:23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1" t="s">
        <v>43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16</v>
      </c>
      <c r="C61" s="120">
        <f t="shared" ref="C61:H67" si="105">+C9+C35</f>
        <v>320</v>
      </c>
      <c r="D61" s="122">
        <f t="shared" si="105"/>
        <v>320</v>
      </c>
      <c r="E61" s="158">
        <f t="shared" si="105"/>
        <v>640</v>
      </c>
      <c r="F61" s="120">
        <f t="shared" si="105"/>
        <v>662</v>
      </c>
      <c r="G61" s="122">
        <f t="shared" si="105"/>
        <v>662</v>
      </c>
      <c r="H61" s="158">
        <f t="shared" si="105"/>
        <v>1324</v>
      </c>
      <c r="I61" s="123">
        <f t="shared" ref="I61:I63" si="106">IF(E61=0,0,((H61/E61)-1)*100)</f>
        <v>106.87500000000001</v>
      </c>
      <c r="J61" s="3"/>
      <c r="K61" s="6"/>
      <c r="L61" s="13" t="s">
        <v>16</v>
      </c>
      <c r="M61" s="39">
        <f t="shared" ref="M61:N63" si="107">+M9+M35</f>
        <v>36861</v>
      </c>
      <c r="N61" s="37">
        <f t="shared" si="107"/>
        <v>39684</v>
      </c>
      <c r="O61" s="169">
        <f>SUM(M61:N61)</f>
        <v>76545</v>
      </c>
      <c r="P61" s="38">
        <f>P9+P35</f>
        <v>118</v>
      </c>
      <c r="Q61" s="169">
        <f>+O61+P61</f>
        <v>76663</v>
      </c>
      <c r="R61" s="39">
        <f t="shared" ref="R61:S63" si="108">+R9+R35</f>
        <v>110882</v>
      </c>
      <c r="S61" s="37">
        <f t="shared" si="108"/>
        <v>111988</v>
      </c>
      <c r="T61" s="169">
        <f>SUM(R61:S61)</f>
        <v>222870</v>
      </c>
      <c r="U61" s="38">
        <f>U9+U35</f>
        <v>291</v>
      </c>
      <c r="V61" s="169">
        <f>+T61+U61</f>
        <v>223161</v>
      </c>
      <c r="W61" s="40">
        <f t="shared" ref="W61:W63" si="109">IF(Q61=0,0,((V61/Q61)-1)*100)</f>
        <v>191.0934870798169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17</v>
      </c>
      <c r="C62" s="120">
        <f t="shared" si="105"/>
        <v>385</v>
      </c>
      <c r="D62" s="122">
        <f t="shared" si="105"/>
        <v>385</v>
      </c>
      <c r="E62" s="158">
        <f t="shared" si="105"/>
        <v>770</v>
      </c>
      <c r="F62" s="120">
        <f t="shared" si="105"/>
        <v>696</v>
      </c>
      <c r="G62" s="122">
        <f t="shared" si="105"/>
        <v>695</v>
      </c>
      <c r="H62" s="158">
        <f t="shared" si="105"/>
        <v>1391</v>
      </c>
      <c r="I62" s="123">
        <f t="shared" si="106"/>
        <v>80.649350649350666</v>
      </c>
      <c r="J62" s="3"/>
      <c r="K62" s="6"/>
      <c r="L62" s="13" t="s">
        <v>17</v>
      </c>
      <c r="M62" s="39">
        <f t="shared" si="107"/>
        <v>54001</v>
      </c>
      <c r="N62" s="37">
        <f t="shared" si="107"/>
        <v>57660</v>
      </c>
      <c r="O62" s="169">
        <f t="shared" ref="O62:O63" si="110">SUM(M62:N62)</f>
        <v>111661</v>
      </c>
      <c r="P62" s="38">
        <f>P10+P36</f>
        <v>298</v>
      </c>
      <c r="Q62" s="169">
        <f>+O62+P62</f>
        <v>111959</v>
      </c>
      <c r="R62" s="39">
        <f t="shared" si="108"/>
        <v>110429</v>
      </c>
      <c r="S62" s="37">
        <f t="shared" si="108"/>
        <v>107435</v>
      </c>
      <c r="T62" s="169">
        <f t="shared" ref="T62:T63" si="111">SUM(R62:S62)</f>
        <v>217864</v>
      </c>
      <c r="U62" s="38">
        <f>U10+U36</f>
        <v>160</v>
      </c>
      <c r="V62" s="169">
        <f>+T62+U62</f>
        <v>218024</v>
      </c>
      <c r="W62" s="40">
        <f t="shared" si="109"/>
        <v>94.735572843630251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18</v>
      </c>
      <c r="C63" s="124">
        <f t="shared" si="105"/>
        <v>503</v>
      </c>
      <c r="D63" s="125">
        <f t="shared" si="105"/>
        <v>503</v>
      </c>
      <c r="E63" s="158">
        <f t="shared" si="105"/>
        <v>1006</v>
      </c>
      <c r="F63" s="124">
        <f t="shared" si="105"/>
        <v>742</v>
      </c>
      <c r="G63" s="125">
        <f t="shared" si="105"/>
        <v>743</v>
      </c>
      <c r="H63" s="158">
        <f t="shared" si="105"/>
        <v>1485</v>
      </c>
      <c r="I63" s="123">
        <f t="shared" si="106"/>
        <v>47.61431411530814</v>
      </c>
      <c r="J63" s="3"/>
      <c r="K63" s="6"/>
      <c r="L63" s="22" t="s">
        <v>18</v>
      </c>
      <c r="M63" s="39">
        <f t="shared" si="107"/>
        <v>80170</v>
      </c>
      <c r="N63" s="37">
        <f t="shared" si="107"/>
        <v>79979</v>
      </c>
      <c r="O63" s="169">
        <f t="shared" si="110"/>
        <v>160149</v>
      </c>
      <c r="P63" s="38">
        <f>P11+P37</f>
        <v>0</v>
      </c>
      <c r="Q63" s="169">
        <f>+O63+P63</f>
        <v>160149</v>
      </c>
      <c r="R63" s="39">
        <f t="shared" si="108"/>
        <v>117926</v>
      </c>
      <c r="S63" s="37">
        <f t="shared" si="108"/>
        <v>112935</v>
      </c>
      <c r="T63" s="169">
        <f t="shared" si="111"/>
        <v>230861</v>
      </c>
      <c r="U63" s="38">
        <f>U11+U37</f>
        <v>348</v>
      </c>
      <c r="V63" s="169">
        <f>+T63+U63</f>
        <v>231209</v>
      </c>
      <c r="W63" s="40">
        <f t="shared" si="109"/>
        <v>44.371179339240328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19</v>
      </c>
      <c r="C64" s="192">
        <f t="shared" si="105"/>
        <v>1208</v>
      </c>
      <c r="D64" s="197">
        <f t="shared" si="105"/>
        <v>1208</v>
      </c>
      <c r="E64" s="153">
        <f t="shared" si="105"/>
        <v>2416</v>
      </c>
      <c r="F64" s="192">
        <f t="shared" si="105"/>
        <v>2100</v>
      </c>
      <c r="G64" s="197">
        <f t="shared" si="105"/>
        <v>2100</v>
      </c>
      <c r="H64" s="153">
        <f t="shared" si="105"/>
        <v>4200</v>
      </c>
      <c r="I64" s="130">
        <f>IF(E64=0,0,((H64/E64)-1)*100)</f>
        <v>73.841059602649011</v>
      </c>
      <c r="J64" s="3"/>
      <c r="L64" s="41" t="s">
        <v>19</v>
      </c>
      <c r="M64" s="45">
        <f t="shared" ref="M64:Q64" si="112">+M61+M62+M63</f>
        <v>171032</v>
      </c>
      <c r="N64" s="43">
        <f t="shared" si="112"/>
        <v>177323</v>
      </c>
      <c r="O64" s="170">
        <f t="shared" si="112"/>
        <v>348355</v>
      </c>
      <c r="P64" s="43">
        <f t="shared" si="112"/>
        <v>416</v>
      </c>
      <c r="Q64" s="170">
        <f t="shared" si="112"/>
        <v>348771</v>
      </c>
      <c r="R64" s="45">
        <f t="shared" ref="R64:V64" si="113">+R61+R62+R63</f>
        <v>339237</v>
      </c>
      <c r="S64" s="43">
        <f t="shared" si="113"/>
        <v>332358</v>
      </c>
      <c r="T64" s="170">
        <f t="shared" si="113"/>
        <v>671595</v>
      </c>
      <c r="U64" s="43">
        <f t="shared" si="113"/>
        <v>799</v>
      </c>
      <c r="V64" s="170">
        <f t="shared" si="113"/>
        <v>672394</v>
      </c>
      <c r="W64" s="46">
        <f>IF(Q64=0,0,((V64/Q64)-1)*100)</f>
        <v>92.789538121002039</v>
      </c>
    </row>
    <row r="65" spans="1:23" ht="13.5" thickTop="1" x14ac:dyDescent="0.2">
      <c r="A65" s="3" t="str">
        <f t="shared" si="11"/>
        <v xml:space="preserve"> </v>
      </c>
      <c r="B65" s="106" t="s">
        <v>20</v>
      </c>
      <c r="C65" s="132">
        <f t="shared" si="105"/>
        <v>547</v>
      </c>
      <c r="D65" s="121">
        <f t="shared" si="105"/>
        <v>547</v>
      </c>
      <c r="E65" s="152">
        <f t="shared" si="105"/>
        <v>1094</v>
      </c>
      <c r="F65" s="132">
        <f t="shared" si="105"/>
        <v>719</v>
      </c>
      <c r="G65" s="121">
        <f t="shared" si="105"/>
        <v>719</v>
      </c>
      <c r="H65" s="152">
        <f t="shared" si="105"/>
        <v>1438</v>
      </c>
      <c r="I65" s="123">
        <f t="shared" ref="I65" si="114">IF(E65=0,0,((H65/E65)-1)*100)</f>
        <v>31.444241316270571</v>
      </c>
      <c r="J65" s="3"/>
      <c r="L65" s="13" t="s">
        <v>20</v>
      </c>
      <c r="M65" s="39">
        <f t="shared" ref="M65:N67" si="115">+M13+M39</f>
        <v>77504</v>
      </c>
      <c r="N65" s="37">
        <f t="shared" si="115"/>
        <v>81126</v>
      </c>
      <c r="O65" s="169">
        <f t="shared" ref="O65" si="116">SUM(M65:N65)</f>
        <v>158630</v>
      </c>
      <c r="P65" s="38">
        <f>P13+P39</f>
        <v>0</v>
      </c>
      <c r="Q65" s="172">
        <f>+O65+P65</f>
        <v>158630</v>
      </c>
      <c r="R65" s="39">
        <f t="shared" ref="R65:S67" si="117">+R13+R39</f>
        <v>115707</v>
      </c>
      <c r="S65" s="37">
        <f t="shared" si="117"/>
        <v>117518</v>
      </c>
      <c r="T65" s="169">
        <f t="shared" ref="T65" si="118">SUM(R65:S65)</f>
        <v>233225</v>
      </c>
      <c r="U65" s="38">
        <f>U13+U39</f>
        <v>273</v>
      </c>
      <c r="V65" s="172">
        <f>+T65+U65</f>
        <v>233498</v>
      </c>
      <c r="W65" s="40">
        <f t="shared" ref="W65" si="119">IF(Q65=0,0,((V65/Q65)-1)*100)</f>
        <v>47.196621067893844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21</v>
      </c>
      <c r="C66" s="132">
        <f t="shared" si="105"/>
        <v>548</v>
      </c>
      <c r="D66" s="121">
        <f t="shared" si="105"/>
        <v>548</v>
      </c>
      <c r="E66" s="152">
        <f t="shared" si="105"/>
        <v>1096</v>
      </c>
      <c r="F66" s="132">
        <f t="shared" si="105"/>
        <v>659</v>
      </c>
      <c r="G66" s="121">
        <f t="shared" si="105"/>
        <v>659</v>
      </c>
      <c r="H66" s="152">
        <f t="shared" si="105"/>
        <v>1318</v>
      </c>
      <c r="I66" s="123">
        <f>IF(E66=0,0,((H66/E66)-1)*100)</f>
        <v>20.255474452554733</v>
      </c>
      <c r="J66" s="3"/>
      <c r="L66" s="13" t="s">
        <v>21</v>
      </c>
      <c r="M66" s="39">
        <f t="shared" si="115"/>
        <v>75651</v>
      </c>
      <c r="N66" s="37">
        <f t="shared" si="115"/>
        <v>77135</v>
      </c>
      <c r="O66" s="169">
        <f>SUM(M66:N66)</f>
        <v>152786</v>
      </c>
      <c r="P66" s="38">
        <f>P14+P40</f>
        <v>0</v>
      </c>
      <c r="Q66" s="172">
        <f>+O66+P66</f>
        <v>152786</v>
      </c>
      <c r="R66" s="39">
        <f t="shared" si="117"/>
        <v>108284</v>
      </c>
      <c r="S66" s="37">
        <f t="shared" si="117"/>
        <v>106102</v>
      </c>
      <c r="T66" s="169">
        <f>SUM(R66:S66)</f>
        <v>214386</v>
      </c>
      <c r="U66" s="38">
        <f>U14+U40</f>
        <v>0</v>
      </c>
      <c r="V66" s="172">
        <f>+T66+U66</f>
        <v>214386</v>
      </c>
      <c r="W66" s="40">
        <f>IF(Q66=0,0,((V66/Q66)-1)*100)</f>
        <v>40.317830167685528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22</v>
      </c>
      <c r="C67" s="132">
        <f t="shared" si="105"/>
        <v>602</v>
      </c>
      <c r="D67" s="121">
        <f t="shared" si="105"/>
        <v>602</v>
      </c>
      <c r="E67" s="152">
        <f t="shared" si="105"/>
        <v>1204</v>
      </c>
      <c r="F67" s="132">
        <f t="shared" si="105"/>
        <v>771</v>
      </c>
      <c r="G67" s="121">
        <f t="shared" si="105"/>
        <v>771</v>
      </c>
      <c r="H67" s="152">
        <f t="shared" si="105"/>
        <v>1542</v>
      </c>
      <c r="I67" s="123">
        <f>IF(E67=0,0,((H67/E67)-1)*100)</f>
        <v>28.073089700996668</v>
      </c>
      <c r="J67" s="3"/>
      <c r="L67" s="13" t="s">
        <v>22</v>
      </c>
      <c r="M67" s="39">
        <f t="shared" si="115"/>
        <v>88377</v>
      </c>
      <c r="N67" s="37">
        <f t="shared" si="115"/>
        <v>86266</v>
      </c>
      <c r="O67" s="169">
        <f>SUM(M67:N67)</f>
        <v>174643</v>
      </c>
      <c r="P67" s="38">
        <f>P15+P41</f>
        <v>463</v>
      </c>
      <c r="Q67" s="172">
        <f>+O67+P67</f>
        <v>175106</v>
      </c>
      <c r="R67" s="39">
        <f t="shared" si="117"/>
        <v>130272</v>
      </c>
      <c r="S67" s="37">
        <f t="shared" si="117"/>
        <v>130579</v>
      </c>
      <c r="T67" s="169">
        <f>SUM(R67:S67)</f>
        <v>260851</v>
      </c>
      <c r="U67" s="38">
        <f>U15+U41</f>
        <v>171</v>
      </c>
      <c r="V67" s="172">
        <f>+T67+U67</f>
        <v>261022</v>
      </c>
      <c r="W67" s="40">
        <f>IF(Q67=0,0,((V67/Q67)-1)*100)</f>
        <v>49.065137688028962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23</v>
      </c>
      <c r="C68" s="192">
        <f>+C65+C66+C67</f>
        <v>1697</v>
      </c>
      <c r="D68" s="197">
        <f t="shared" ref="D68" si="120">+D65+D66+D67</f>
        <v>1697</v>
      </c>
      <c r="E68" s="153">
        <f t="shared" ref="E68" si="121">+E65+E66+E67</f>
        <v>3394</v>
      </c>
      <c r="F68" s="192">
        <f t="shared" ref="F68" si="122">+F65+F66+F67</f>
        <v>2149</v>
      </c>
      <c r="G68" s="197">
        <f t="shared" ref="G68" si="123">+G65+G66+G67</f>
        <v>2149</v>
      </c>
      <c r="H68" s="153">
        <f t="shared" ref="H68" si="124">+H65+H66+H67</f>
        <v>4298</v>
      </c>
      <c r="I68" s="130">
        <f>IF(E68=0,0,((H68/E68)-1)*100)</f>
        <v>26.635238656452564</v>
      </c>
      <c r="J68" s="3"/>
      <c r="L68" s="41" t="s">
        <v>23</v>
      </c>
      <c r="M68" s="43">
        <f>+M65+M66+M67</f>
        <v>241532</v>
      </c>
      <c r="N68" s="467">
        <f t="shared" ref="N68" si="125">+N65+N66+N67</f>
        <v>244527</v>
      </c>
      <c r="O68" s="476">
        <f t="shared" ref="O68" si="126">+O65+O66+O67</f>
        <v>486059</v>
      </c>
      <c r="P68" s="480">
        <f t="shared" ref="P68" si="127">+P65+P66+P67</f>
        <v>463</v>
      </c>
      <c r="Q68" s="170">
        <f t="shared" ref="Q68" si="128">+Q65+Q66+Q67</f>
        <v>486522</v>
      </c>
      <c r="R68" s="43">
        <f t="shared" ref="R68" si="129">+R65+R66+R67</f>
        <v>354263</v>
      </c>
      <c r="S68" s="467">
        <f t="shared" ref="S68" si="130">+S65+S66+S67</f>
        <v>354199</v>
      </c>
      <c r="T68" s="476">
        <f t="shared" ref="T68" si="131">+T65+T66+T67</f>
        <v>708462</v>
      </c>
      <c r="U68" s="480">
        <f t="shared" ref="U68" si="132">+U65+U66+U67</f>
        <v>444</v>
      </c>
      <c r="V68" s="170">
        <f t="shared" ref="V68" si="133">+V65+V66+V67</f>
        <v>708906</v>
      </c>
      <c r="W68" s="46">
        <f>IF(Q68=0,0,((V68/Q68)-1)*100)</f>
        <v>45.708929914782878</v>
      </c>
    </row>
    <row r="69" spans="1:23" ht="13.5" thickTop="1" x14ac:dyDescent="0.2">
      <c r="A69" s="3" t="str">
        <f t="shared" ref="A69" si="134">IF(ISERROR(F69/G69)," ",IF(F69/G69&gt;0.5,IF(F69/G69&lt;1.5," ","NOT OK"),"NOT OK"))</f>
        <v xml:space="preserve"> </v>
      </c>
      <c r="B69" s="106" t="s">
        <v>24</v>
      </c>
      <c r="C69" s="132">
        <f t="shared" ref="C69:H71" si="135">+C17+C43</f>
        <v>747</v>
      </c>
      <c r="D69" s="121">
        <f t="shared" si="135"/>
        <v>747</v>
      </c>
      <c r="E69" s="152">
        <f t="shared" si="135"/>
        <v>1494</v>
      </c>
      <c r="F69" s="132">
        <f t="shared" si="135"/>
        <v>695</v>
      </c>
      <c r="G69" s="121">
        <f t="shared" si="135"/>
        <v>695</v>
      </c>
      <c r="H69" s="152">
        <f t="shared" si="135"/>
        <v>1390</v>
      </c>
      <c r="I69" s="123">
        <f t="shared" ref="I69" si="136">IF(E69=0,0,((H69/E69)-1)*100)</f>
        <v>-6.9611780455153927</v>
      </c>
      <c r="J69" s="7"/>
      <c r="L69" s="13" t="s">
        <v>24</v>
      </c>
      <c r="M69" s="39">
        <f t="shared" ref="M69:N71" si="137">+M17+M43</f>
        <v>104867</v>
      </c>
      <c r="N69" s="37">
        <f t="shared" si="137"/>
        <v>101799</v>
      </c>
      <c r="O69" s="169">
        <f t="shared" ref="O69" si="138">SUM(M69:N69)</f>
        <v>206666</v>
      </c>
      <c r="P69" s="38">
        <f>P17+P43</f>
        <v>289</v>
      </c>
      <c r="Q69" s="172">
        <f>+O69+P69</f>
        <v>206955</v>
      </c>
      <c r="R69" s="39">
        <f t="shared" ref="R69:S71" si="139">+R17+R43</f>
        <v>119126</v>
      </c>
      <c r="S69" s="37">
        <f t="shared" si="139"/>
        <v>116474</v>
      </c>
      <c r="T69" s="169">
        <f t="shared" ref="T69" si="140">SUM(R69:S69)</f>
        <v>235600</v>
      </c>
      <c r="U69" s="38">
        <f>U17+U43</f>
        <v>0</v>
      </c>
      <c r="V69" s="172">
        <f>+T69+U69</f>
        <v>235600</v>
      </c>
      <c r="W69" s="40">
        <f t="shared" ref="W69" si="141">IF(Q69=0,0,((V69/Q69)-1)*100)</f>
        <v>13.841173201903789</v>
      </c>
    </row>
    <row r="70" spans="1:23" x14ac:dyDescent="0.2">
      <c r="A70" s="3" t="str">
        <f t="shared" ref="A70" si="142">IF(ISERROR(F70/G70)," ",IF(F70/G70&gt;0.5,IF(F70/G70&lt;1.5," ","NOT OK"),"NOT OK"))</f>
        <v xml:space="preserve"> </v>
      </c>
      <c r="B70" s="106" t="s">
        <v>25</v>
      </c>
      <c r="C70" s="132">
        <f t="shared" si="135"/>
        <v>780</v>
      </c>
      <c r="D70" s="121">
        <f t="shared" si="135"/>
        <v>780</v>
      </c>
      <c r="E70" s="152">
        <f t="shared" si="135"/>
        <v>1560</v>
      </c>
      <c r="F70" s="132">
        <f t="shared" si="135"/>
        <v>697</v>
      </c>
      <c r="G70" s="121">
        <f t="shared" si="135"/>
        <v>697</v>
      </c>
      <c r="H70" s="152">
        <f t="shared" si="135"/>
        <v>1394</v>
      </c>
      <c r="I70" s="123">
        <f t="shared" ref="I70" si="143">IF(E70=0,0,((H70/E70)-1)*100)</f>
        <v>-10.641025641025637</v>
      </c>
      <c r="J70" s="3"/>
      <c r="L70" s="13" t="s">
        <v>25</v>
      </c>
      <c r="M70" s="39">
        <f t="shared" si="137"/>
        <v>111626</v>
      </c>
      <c r="N70" s="37">
        <f t="shared" si="137"/>
        <v>117161</v>
      </c>
      <c r="O70" s="169">
        <f>SUM(M70:N70)</f>
        <v>228787</v>
      </c>
      <c r="P70" s="140">
        <f>P18+P44</f>
        <v>789</v>
      </c>
      <c r="Q70" s="169">
        <f>+O70+P70</f>
        <v>229576</v>
      </c>
      <c r="R70" s="39">
        <f t="shared" si="139"/>
        <v>118059</v>
      </c>
      <c r="S70" s="37">
        <f t="shared" si="139"/>
        <v>116943</v>
      </c>
      <c r="T70" s="169">
        <f>SUM(R70:S70)</f>
        <v>235002</v>
      </c>
      <c r="U70" s="140">
        <f>U18+U44</f>
        <v>0</v>
      </c>
      <c r="V70" s="169">
        <f>+T70+U70</f>
        <v>235002</v>
      </c>
      <c r="W70" s="40">
        <f t="shared" ref="W70" si="144">IF(Q70=0,0,((V70/Q70)-1)*100)</f>
        <v>2.3634874725581012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26</v>
      </c>
      <c r="C71" s="132">
        <f t="shared" si="135"/>
        <v>693</v>
      </c>
      <c r="D71" s="121">
        <f t="shared" si="135"/>
        <v>693</v>
      </c>
      <c r="E71" s="152">
        <f t="shared" si="135"/>
        <v>1386</v>
      </c>
      <c r="F71" s="598">
        <f t="shared" si="135"/>
        <v>674</v>
      </c>
      <c r="G71" s="522">
        <f t="shared" si="135"/>
        <v>674</v>
      </c>
      <c r="H71" s="152">
        <f t="shared" si="135"/>
        <v>1348</v>
      </c>
      <c r="I71" s="123">
        <f>IF(E71=0,0,((H71/E71)-1)*100)</f>
        <v>-2.7417027417027451</v>
      </c>
      <c r="J71" s="3"/>
      <c r="L71" s="13" t="s">
        <v>26</v>
      </c>
      <c r="M71" s="39">
        <f t="shared" si="137"/>
        <v>102184</v>
      </c>
      <c r="N71" s="37">
        <f t="shared" si="137"/>
        <v>101632</v>
      </c>
      <c r="O71" s="169">
        <f>SUM(M71:N71)</f>
        <v>203816</v>
      </c>
      <c r="P71" s="140">
        <f>P19+P45</f>
        <v>299</v>
      </c>
      <c r="Q71" s="169">
        <f>+O71+P71</f>
        <v>204115</v>
      </c>
      <c r="R71" s="39">
        <f t="shared" si="139"/>
        <v>111964</v>
      </c>
      <c r="S71" s="37">
        <f t="shared" si="139"/>
        <v>108294</v>
      </c>
      <c r="T71" s="169">
        <f>SUM(R71:S71)</f>
        <v>220258</v>
      </c>
      <c r="U71" s="140">
        <f>U19+U45</f>
        <v>477</v>
      </c>
      <c r="V71" s="169">
        <f>+T71+U71</f>
        <v>220735</v>
      </c>
      <c r="W71" s="40">
        <f>IF(Q71=0,0,((V71/Q71)-1)*100)</f>
        <v>8.1424687063665004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27</v>
      </c>
      <c r="C72" s="192">
        <f>+C69+C70+C71</f>
        <v>2220</v>
      </c>
      <c r="D72" s="197">
        <f t="shared" ref="D72" si="145">+D69+D70+D71</f>
        <v>2220</v>
      </c>
      <c r="E72" s="153">
        <f t="shared" ref="E72" si="146">+E69+E70+E71</f>
        <v>4440</v>
      </c>
      <c r="F72" s="599">
        <f t="shared" ref="F72" si="147">+F69+F70+F71</f>
        <v>2066</v>
      </c>
      <c r="G72" s="128">
        <f t="shared" ref="G72" si="148">+G69+G70+G71</f>
        <v>2066</v>
      </c>
      <c r="H72" s="153">
        <f t="shared" ref="H72" si="149">+H69+H70+H71</f>
        <v>4132</v>
      </c>
      <c r="I72" s="130">
        <f>IF(E72=0,0,((H72/E72)-1)*100)</f>
        <v>-6.9369369369369327</v>
      </c>
      <c r="J72" s="9"/>
      <c r="K72" s="10"/>
      <c r="L72" s="47" t="s">
        <v>27</v>
      </c>
      <c r="M72" s="49">
        <f>+M69+M70+M71</f>
        <v>318677</v>
      </c>
      <c r="N72" s="468">
        <f t="shared" ref="N72" si="150">+N69+N70+N71</f>
        <v>320592</v>
      </c>
      <c r="O72" s="472">
        <f t="shared" ref="O72" si="151">+O69+O70+O71</f>
        <v>639269</v>
      </c>
      <c r="P72" s="481">
        <f t="shared" ref="P72" si="152">+P69+P70+P71</f>
        <v>1377</v>
      </c>
      <c r="Q72" s="171">
        <f t="shared" ref="Q72" si="153">+Q69+Q70+Q71</f>
        <v>640646</v>
      </c>
      <c r="R72" s="49">
        <f t="shared" ref="R72" si="154">+R69+R70+R71</f>
        <v>349149</v>
      </c>
      <c r="S72" s="468">
        <f t="shared" ref="S72" si="155">+S69+S70+S71</f>
        <v>341711</v>
      </c>
      <c r="T72" s="472">
        <f t="shared" ref="T72" si="156">+T69+T70+T71</f>
        <v>690860</v>
      </c>
      <c r="U72" s="481">
        <f t="shared" ref="U72" si="157">+U69+U70+U71</f>
        <v>477</v>
      </c>
      <c r="V72" s="171">
        <f t="shared" ref="V72" si="158">+V69+V70+V71</f>
        <v>691337</v>
      </c>
      <c r="W72" s="50">
        <f>IF(Q72=0,0,((V72/Q72)-1)*100)</f>
        <v>7.9124820883920366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28</v>
      </c>
      <c r="C73" s="132">
        <f t="shared" ref="C73:H75" si="159">+C21+C47</f>
        <v>707</v>
      </c>
      <c r="D73" s="121">
        <f t="shared" si="159"/>
        <v>706</v>
      </c>
      <c r="E73" s="161">
        <f t="shared" si="159"/>
        <v>1413</v>
      </c>
      <c r="F73" s="598">
        <f t="shared" si="159"/>
        <v>700</v>
      </c>
      <c r="G73" s="522">
        <f t="shared" si="159"/>
        <v>700</v>
      </c>
      <c r="H73" s="161">
        <f t="shared" si="159"/>
        <v>1400</v>
      </c>
      <c r="I73" s="123">
        <f>IF(E73=0,0,((H73/E73)-1)*100)</f>
        <v>-0.92002830856333651</v>
      </c>
      <c r="J73" s="3"/>
      <c r="L73" s="13" t="s">
        <v>28</v>
      </c>
      <c r="M73" s="39">
        <f t="shared" ref="M73:N75" si="160">+M21+M47</f>
        <v>113735</v>
      </c>
      <c r="N73" s="37">
        <f t="shared" si="160"/>
        <v>111274</v>
      </c>
      <c r="O73" s="169">
        <f>SUM(M73:N73)</f>
        <v>225009</v>
      </c>
      <c r="P73" s="140">
        <f>P21+P47</f>
        <v>339</v>
      </c>
      <c r="Q73" s="169">
        <f>+O73+P73</f>
        <v>225348</v>
      </c>
      <c r="R73" s="39">
        <f t="shared" ref="R73:S75" si="161">+R21+R47</f>
        <v>113410</v>
      </c>
      <c r="S73" s="37">
        <f t="shared" si="161"/>
        <v>112109</v>
      </c>
      <c r="T73" s="169">
        <f>SUM(R73:S73)</f>
        <v>225519</v>
      </c>
      <c r="U73" s="140">
        <f>U21+U47</f>
        <v>283</v>
      </c>
      <c r="V73" s="169">
        <f>+T73+U73</f>
        <v>225802</v>
      </c>
      <c r="W73" s="40">
        <f>IF(Q73=0,0,((V73/Q73)-1)*100)</f>
        <v>0.20146617675773637</v>
      </c>
    </row>
    <row r="74" spans="1:23" ht="12.75" customHeight="1" x14ac:dyDescent="0.2">
      <c r="A74" s="3" t="str">
        <f t="shared" ref="A74" si="162">IF(ISERROR(F74/G74)," ",IF(F74/G74&gt;0.5,IF(F74/G74&lt;1.5," ","NOT OK"),"NOT OK"))</f>
        <v xml:space="preserve"> </v>
      </c>
      <c r="B74" s="106" t="s">
        <v>29</v>
      </c>
      <c r="C74" s="132">
        <f t="shared" si="159"/>
        <v>662</v>
      </c>
      <c r="D74" s="121">
        <f t="shared" si="159"/>
        <v>663</v>
      </c>
      <c r="E74" s="152">
        <f t="shared" si="159"/>
        <v>1325</v>
      </c>
      <c r="F74" s="598">
        <f t="shared" si="159"/>
        <v>703</v>
      </c>
      <c r="G74" s="522">
        <f t="shared" si="159"/>
        <v>703</v>
      </c>
      <c r="H74" s="152">
        <f t="shared" si="159"/>
        <v>1406</v>
      </c>
      <c r="I74" s="123">
        <f t="shared" ref="I74" si="163">IF(E74=0,0,((H74/E74)-1)*100)</f>
        <v>6.1132075471698188</v>
      </c>
      <c r="J74" s="3"/>
      <c r="L74" s="13" t="s">
        <v>29</v>
      </c>
      <c r="M74" s="39">
        <f t="shared" si="160"/>
        <v>103221</v>
      </c>
      <c r="N74" s="37">
        <f t="shared" si="160"/>
        <v>104205</v>
      </c>
      <c r="O74" s="169">
        <f>SUM(M74:N74)</f>
        <v>207426</v>
      </c>
      <c r="P74" s="140">
        <f>P22+P48</f>
        <v>129</v>
      </c>
      <c r="Q74" s="169">
        <f>+O74+P74</f>
        <v>207555</v>
      </c>
      <c r="R74" s="39">
        <f t="shared" si="161"/>
        <v>113980</v>
      </c>
      <c r="S74" s="37">
        <f t="shared" si="161"/>
        <v>115394</v>
      </c>
      <c r="T74" s="169">
        <f t="shared" ref="T74" si="164">SUM(R74:S74)</f>
        <v>229374</v>
      </c>
      <c r="U74" s="140">
        <f>U22+U48</f>
        <v>88</v>
      </c>
      <c r="V74" s="169">
        <f>+T74+U74</f>
        <v>229462</v>
      </c>
      <c r="W74" s="40">
        <f t="shared" ref="W74" si="165">IF(Q74=0,0,((V74/Q74)-1)*100)</f>
        <v>10.554792705547932</v>
      </c>
    </row>
    <row r="75" spans="1:23" ht="13.5" thickBot="1" x14ac:dyDescent="0.25">
      <c r="A75" s="3" t="str">
        <f t="shared" ref="A75" si="166">IF(ISERROR(F75/G75)," ",IF(F75/G75&gt;0.5,IF(F75/G75&lt;1.5," ","NOT OK"),"NOT OK"))</f>
        <v xml:space="preserve"> </v>
      </c>
      <c r="B75" s="106" t="s">
        <v>30</v>
      </c>
      <c r="C75" s="132">
        <f t="shared" si="159"/>
        <v>641</v>
      </c>
      <c r="D75" s="121">
        <f t="shared" si="159"/>
        <v>641</v>
      </c>
      <c r="E75" s="156">
        <f t="shared" si="159"/>
        <v>1282</v>
      </c>
      <c r="F75" s="598">
        <f t="shared" si="159"/>
        <v>668</v>
      </c>
      <c r="G75" s="522">
        <f t="shared" si="159"/>
        <v>671</v>
      </c>
      <c r="H75" s="156">
        <f t="shared" si="159"/>
        <v>1339</v>
      </c>
      <c r="I75" s="137">
        <f>IF(E75=0,0,((H75/E75)-1)*100)</f>
        <v>4.4461778471138746</v>
      </c>
      <c r="J75" s="3"/>
      <c r="L75" s="13" t="s">
        <v>30</v>
      </c>
      <c r="M75" s="39">
        <f t="shared" si="160"/>
        <v>102546</v>
      </c>
      <c r="N75" s="37">
        <f t="shared" si="160"/>
        <v>99439</v>
      </c>
      <c r="O75" s="169">
        <f t="shared" ref="O75" si="167">SUM(M75:N75)</f>
        <v>201985</v>
      </c>
      <c r="P75" s="38">
        <f>P23+P49</f>
        <v>271</v>
      </c>
      <c r="Q75" s="169">
        <f>+O75+P75</f>
        <v>202256</v>
      </c>
      <c r="R75" s="39">
        <f t="shared" si="161"/>
        <v>107719</v>
      </c>
      <c r="S75" s="37">
        <f t="shared" si="161"/>
        <v>104297</v>
      </c>
      <c r="T75" s="169">
        <f t="shared" ref="T75" si="168">SUM(R75:S75)</f>
        <v>212016</v>
      </c>
      <c r="U75" s="38">
        <f>U23+U49</f>
        <v>312</v>
      </c>
      <c r="V75" s="169">
        <f>+T75+U75</f>
        <v>212328</v>
      </c>
      <c r="W75" s="40">
        <f>IF(Q75=0,0,((V75/Q75)-1)*100)</f>
        <v>4.9798275452891394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519" t="s">
        <v>31</v>
      </c>
      <c r="C76" s="192">
        <f>+C24+C50</f>
        <v>2010</v>
      </c>
      <c r="D76" s="197">
        <f t="shared" ref="D76:H76" si="169">+D24+D50</f>
        <v>2010</v>
      </c>
      <c r="E76" s="153">
        <f t="shared" si="169"/>
        <v>4020</v>
      </c>
      <c r="F76" s="599">
        <f t="shared" si="169"/>
        <v>2071</v>
      </c>
      <c r="G76" s="128">
        <f t="shared" si="169"/>
        <v>2074</v>
      </c>
      <c r="H76" s="153">
        <f t="shared" si="169"/>
        <v>4145</v>
      </c>
      <c r="I76" s="130">
        <f>IF(E76=0,0,((H76/E76)-1)*100)</f>
        <v>3.1094527363184188</v>
      </c>
      <c r="J76" s="9"/>
      <c r="K76" s="10"/>
      <c r="L76" s="47" t="s">
        <v>31</v>
      </c>
      <c r="M76" s="49">
        <f>+M73+M74+M75</f>
        <v>319502</v>
      </c>
      <c r="N76" s="468">
        <f t="shared" ref="N76:V76" si="170">+N73+N74+N75</f>
        <v>314918</v>
      </c>
      <c r="O76" s="472">
        <f t="shared" si="170"/>
        <v>634420</v>
      </c>
      <c r="P76" s="481">
        <f t="shared" si="170"/>
        <v>739</v>
      </c>
      <c r="Q76" s="171">
        <f t="shared" si="170"/>
        <v>635159</v>
      </c>
      <c r="R76" s="49">
        <f t="shared" si="170"/>
        <v>335109</v>
      </c>
      <c r="S76" s="468">
        <f t="shared" si="170"/>
        <v>331800</v>
      </c>
      <c r="T76" s="472">
        <f t="shared" si="170"/>
        <v>666909</v>
      </c>
      <c r="U76" s="481">
        <f t="shared" si="170"/>
        <v>683</v>
      </c>
      <c r="V76" s="171">
        <f t="shared" si="170"/>
        <v>667592</v>
      </c>
      <c r="W76" s="50">
        <f>IF(Q76=0,0,((V76/Q76)-1)*100)</f>
        <v>5.1062804746528023</v>
      </c>
    </row>
    <row r="77" spans="1:23" ht="15.75" customHeight="1" thickTop="1" thickBot="1" x14ac:dyDescent="0.25">
      <c r="A77" s="9"/>
      <c r="B77" s="520" t="s">
        <v>32</v>
      </c>
      <c r="C77" s="192">
        <f>+C68+C72+C76</f>
        <v>5927</v>
      </c>
      <c r="D77" s="128">
        <f t="shared" ref="D77:H77" si="171">+D68+D72+D76</f>
        <v>5927</v>
      </c>
      <c r="E77" s="153">
        <f t="shared" si="171"/>
        <v>11854</v>
      </c>
      <c r="F77" s="599">
        <f t="shared" si="171"/>
        <v>6286</v>
      </c>
      <c r="G77" s="128">
        <f t="shared" si="171"/>
        <v>6289</v>
      </c>
      <c r="H77" s="153">
        <f t="shared" si="171"/>
        <v>12575</v>
      </c>
      <c r="I77" s="130">
        <f t="shared" ref="I77:I78" si="172">IF(E77=0,0,((H77/E77)-1)*100)</f>
        <v>6.0823350767673423</v>
      </c>
      <c r="J77" s="9"/>
      <c r="K77" s="10"/>
      <c r="L77" s="528" t="s">
        <v>32</v>
      </c>
      <c r="M77" s="506">
        <f>+M68+M72+M76</f>
        <v>879711</v>
      </c>
      <c r="N77" s="507">
        <f t="shared" ref="N77:V77" si="173">+N68+N72+N76</f>
        <v>880037</v>
      </c>
      <c r="O77" s="508">
        <f t="shared" si="173"/>
        <v>1759748</v>
      </c>
      <c r="P77" s="509">
        <f t="shared" si="173"/>
        <v>2579</v>
      </c>
      <c r="Q77" s="510">
        <f t="shared" si="173"/>
        <v>1762327</v>
      </c>
      <c r="R77" s="506">
        <f t="shared" si="173"/>
        <v>1038521</v>
      </c>
      <c r="S77" s="507">
        <f t="shared" si="173"/>
        <v>1027710</v>
      </c>
      <c r="T77" s="508">
        <f t="shared" si="173"/>
        <v>2066231</v>
      </c>
      <c r="U77" s="509">
        <f t="shared" si="173"/>
        <v>1604</v>
      </c>
      <c r="V77" s="510">
        <f t="shared" si="173"/>
        <v>2067835</v>
      </c>
      <c r="W77" s="50">
        <f t="shared" ref="W77:W78" si="174">IF(Q77=0,0,((V77/Q77)-1)*100)</f>
        <v>17.335488816774646</v>
      </c>
    </row>
    <row r="78" spans="1:23" ht="14.25" thickTop="1" thickBot="1" x14ac:dyDescent="0.25">
      <c r="A78" s="3" t="str">
        <f t="shared" ref="A78" si="175">IF(ISERROR(F78/G78)," ",IF(F78/G78&gt;0.5,IF(F78/G78&lt;1.5," ","NOT OK"),"NOT OK"))</f>
        <v xml:space="preserve"> </v>
      </c>
      <c r="B78" s="521" t="s">
        <v>33</v>
      </c>
      <c r="C78" s="127">
        <f>+C64+C68+C72+C76</f>
        <v>7135</v>
      </c>
      <c r="D78" s="128">
        <f t="shared" ref="D78:H78" si="176">+D64+D68+D72+D76</f>
        <v>7135</v>
      </c>
      <c r="E78" s="524">
        <f t="shared" si="176"/>
        <v>14270</v>
      </c>
      <c r="F78" s="599">
        <f t="shared" si="176"/>
        <v>8386</v>
      </c>
      <c r="G78" s="128">
        <f t="shared" si="176"/>
        <v>8389</v>
      </c>
      <c r="H78" s="524">
        <f t="shared" si="176"/>
        <v>16775</v>
      </c>
      <c r="I78" s="130">
        <f t="shared" si="172"/>
        <v>17.554309740714793</v>
      </c>
      <c r="J78" s="3"/>
      <c r="L78" s="465" t="s">
        <v>33</v>
      </c>
      <c r="M78" s="43">
        <f>+M64+M68+M72+M76</f>
        <v>1050743</v>
      </c>
      <c r="N78" s="467">
        <f t="shared" ref="N78:V78" si="177">+N64+N68+N72+N76</f>
        <v>1057360</v>
      </c>
      <c r="O78" s="471">
        <f t="shared" si="177"/>
        <v>2108103</v>
      </c>
      <c r="P78" s="480">
        <f t="shared" si="177"/>
        <v>2995</v>
      </c>
      <c r="Q78" s="300">
        <f t="shared" si="177"/>
        <v>2111098</v>
      </c>
      <c r="R78" s="43">
        <f t="shared" si="177"/>
        <v>1377758</v>
      </c>
      <c r="S78" s="467">
        <f t="shared" si="177"/>
        <v>1360068</v>
      </c>
      <c r="T78" s="471">
        <f t="shared" si="177"/>
        <v>2737826</v>
      </c>
      <c r="U78" s="480">
        <f t="shared" si="177"/>
        <v>2403</v>
      </c>
      <c r="V78" s="300">
        <f t="shared" si="177"/>
        <v>2740229</v>
      </c>
      <c r="W78" s="46">
        <f t="shared" si="174"/>
        <v>29.801127185947784</v>
      </c>
    </row>
    <row r="79" spans="1:23" ht="14.25" thickTop="1" thickBot="1" x14ac:dyDescent="0.25">
      <c r="B79" s="138" t="s">
        <v>34</v>
      </c>
      <c r="C79" s="102"/>
      <c r="D79" s="102"/>
      <c r="E79" s="102"/>
      <c r="F79" s="102"/>
      <c r="G79" s="102"/>
      <c r="H79" s="102"/>
      <c r="I79" s="102"/>
      <c r="J79" s="102"/>
      <c r="L79" s="53" t="s">
        <v>34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2:23" ht="13.5" thickBot="1" x14ac:dyDescent="0.25"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46</v>
      </c>
    </row>
    <row r="83" spans="12:23" ht="24.75" customHeight="1" thickTop="1" thickBot="1" x14ac:dyDescent="0.25">
      <c r="L83" s="57"/>
      <c r="M83" s="628" t="s">
        <v>4</v>
      </c>
      <c r="N83" s="629"/>
      <c r="O83" s="629"/>
      <c r="P83" s="629"/>
      <c r="Q83" s="630"/>
      <c r="R83" s="628" t="s">
        <v>5</v>
      </c>
      <c r="S83" s="629"/>
      <c r="T83" s="629"/>
      <c r="U83" s="629"/>
      <c r="V83" s="630"/>
      <c r="W83" s="310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1" t="s">
        <v>8</v>
      </c>
    </row>
    <row r="85" spans="12:23" ht="13.5" thickBot="1" x14ac:dyDescent="0.25">
      <c r="L85" s="64"/>
      <c r="M85" s="65" t="s">
        <v>47</v>
      </c>
      <c r="N85" s="66" t="s">
        <v>48</v>
      </c>
      <c r="O85" s="67" t="s">
        <v>49</v>
      </c>
      <c r="P85" s="68" t="s">
        <v>15</v>
      </c>
      <c r="Q85" s="67" t="s">
        <v>11</v>
      </c>
      <c r="R85" s="65" t="s">
        <v>47</v>
      </c>
      <c r="S85" s="66" t="s">
        <v>48</v>
      </c>
      <c r="T85" s="67" t="s">
        <v>49</v>
      </c>
      <c r="U85" s="68" t="s">
        <v>15</v>
      </c>
      <c r="V85" s="67" t="s">
        <v>11</v>
      </c>
      <c r="W85" s="309"/>
    </row>
    <row r="86" spans="12:23" ht="6" customHeight="1" thickTop="1" x14ac:dyDescent="0.2">
      <c r="L86" s="59"/>
      <c r="M86" s="70"/>
      <c r="N86" s="71"/>
      <c r="O86" s="205"/>
      <c r="P86" s="200"/>
      <c r="Q86" s="72"/>
      <c r="R86" s="70"/>
      <c r="S86" s="71"/>
      <c r="T86" s="205"/>
      <c r="U86" s="200"/>
      <c r="V86" s="72"/>
      <c r="W86" s="74"/>
    </row>
    <row r="87" spans="12:23" ht="12.75" customHeight="1" x14ac:dyDescent="0.2">
      <c r="L87" s="59" t="s">
        <v>16</v>
      </c>
      <c r="M87" s="75">
        <v>0</v>
      </c>
      <c r="N87" s="76">
        <v>0</v>
      </c>
      <c r="O87" s="182">
        <f>M87+N87</f>
        <v>0</v>
      </c>
      <c r="P87" s="201">
        <v>0</v>
      </c>
      <c r="Q87" s="182">
        <f>O87+P87</f>
        <v>0</v>
      </c>
      <c r="R87" s="75">
        <v>0</v>
      </c>
      <c r="S87" s="76">
        <v>0</v>
      </c>
      <c r="T87" s="182">
        <f>R87+S87</f>
        <v>0</v>
      </c>
      <c r="U87" s="201">
        <v>0</v>
      </c>
      <c r="V87" s="182">
        <f>T87+U87</f>
        <v>0</v>
      </c>
      <c r="W87" s="78">
        <f>IF(Q87=0,0,((V87/Q87)-1)*100)</f>
        <v>0</v>
      </c>
    </row>
    <row r="88" spans="12:23" ht="12.75" customHeight="1" x14ac:dyDescent="0.2">
      <c r="L88" s="59" t="s">
        <v>17</v>
      </c>
      <c r="M88" s="75">
        <v>0</v>
      </c>
      <c r="N88" s="76">
        <v>0</v>
      </c>
      <c r="O88" s="182">
        <f>M88+N88</f>
        <v>0</v>
      </c>
      <c r="P88" s="201">
        <v>0</v>
      </c>
      <c r="Q88" s="182">
        <f>O88+P88</f>
        <v>0</v>
      </c>
      <c r="R88" s="75">
        <v>0</v>
      </c>
      <c r="S88" s="76">
        <v>0</v>
      </c>
      <c r="T88" s="182">
        <f t="shared" ref="T88:T89" si="178">R88+S88</f>
        <v>0</v>
      </c>
      <c r="U88" s="201">
        <v>0</v>
      </c>
      <c r="V88" s="182">
        <f>T88+U88</f>
        <v>0</v>
      </c>
      <c r="W88" s="78">
        <f>IF(Q88=0,0,((V88/Q88)-1)*100)</f>
        <v>0</v>
      </c>
    </row>
    <row r="89" spans="12:23" ht="12.75" customHeight="1" thickBot="1" x14ac:dyDescent="0.25">
      <c r="L89" s="64" t="s">
        <v>18</v>
      </c>
      <c r="M89" s="75">
        <v>0</v>
      </c>
      <c r="N89" s="76">
        <v>0</v>
      </c>
      <c r="O89" s="208">
        <f>M89+N89</f>
        <v>0</v>
      </c>
      <c r="P89" s="201">
        <v>0</v>
      </c>
      <c r="Q89" s="182">
        <f>O89+P89</f>
        <v>0</v>
      </c>
      <c r="R89" s="75">
        <v>0</v>
      </c>
      <c r="S89" s="76">
        <v>0</v>
      </c>
      <c r="T89" s="208">
        <f t="shared" si="178"/>
        <v>0</v>
      </c>
      <c r="U89" s="201">
        <v>0</v>
      </c>
      <c r="V89" s="182">
        <f>T89+U89</f>
        <v>0</v>
      </c>
      <c r="W89" s="78">
        <f>IF(Q89=0,0,((V89/Q89)-1)*100)</f>
        <v>0</v>
      </c>
    </row>
    <row r="90" spans="12:23" ht="12.75" customHeight="1" thickTop="1" thickBot="1" x14ac:dyDescent="0.25">
      <c r="L90" s="79" t="s">
        <v>19</v>
      </c>
      <c r="M90" s="80">
        <f t="shared" ref="M90:Q90" si="179">+M87+M88+M89</f>
        <v>0</v>
      </c>
      <c r="N90" s="198">
        <f t="shared" si="179"/>
        <v>0</v>
      </c>
      <c r="O90" s="206">
        <f t="shared" si="179"/>
        <v>0</v>
      </c>
      <c r="P90" s="81">
        <f t="shared" si="179"/>
        <v>0</v>
      </c>
      <c r="Q90" s="183">
        <f t="shared" si="179"/>
        <v>0</v>
      </c>
      <c r="R90" s="80">
        <f t="shared" ref="R90:V90" si="180">+R87+R88+R89</f>
        <v>0</v>
      </c>
      <c r="S90" s="198">
        <f t="shared" si="180"/>
        <v>0</v>
      </c>
      <c r="T90" s="206">
        <f t="shared" si="180"/>
        <v>0</v>
      </c>
      <c r="U90" s="81">
        <f t="shared" si="180"/>
        <v>0</v>
      </c>
      <c r="V90" s="183">
        <f t="shared" si="180"/>
        <v>0</v>
      </c>
      <c r="W90" s="82">
        <f t="shared" ref="W90" si="181">IF(Q90=0,0,((V90/Q90)-1)*100)</f>
        <v>0</v>
      </c>
    </row>
    <row r="91" spans="12:23" ht="12.75" customHeight="1" thickTop="1" x14ac:dyDescent="0.2">
      <c r="L91" s="59" t="s">
        <v>20</v>
      </c>
      <c r="M91" s="75">
        <v>0</v>
      </c>
      <c r="N91" s="76">
        <v>0</v>
      </c>
      <c r="O91" s="182">
        <f>M91+N91</f>
        <v>0</v>
      </c>
      <c r="P91" s="201">
        <v>0</v>
      </c>
      <c r="Q91" s="182">
        <f>O91+P91</f>
        <v>0</v>
      </c>
      <c r="R91" s="75">
        <v>0</v>
      </c>
      <c r="S91" s="76">
        <v>0</v>
      </c>
      <c r="T91" s="182">
        <f>R91+S91</f>
        <v>0</v>
      </c>
      <c r="U91" s="201">
        <v>0</v>
      </c>
      <c r="V91" s="182">
        <f>T91+U91</f>
        <v>0</v>
      </c>
      <c r="W91" s="78">
        <f t="shared" ref="W91" si="182">IF(Q91=0,0,((V91/Q91)-1)*100)</f>
        <v>0</v>
      </c>
    </row>
    <row r="92" spans="12:23" ht="12.75" customHeight="1" x14ac:dyDescent="0.2">
      <c r="L92" s="59" t="s">
        <v>21</v>
      </c>
      <c r="M92" s="75">
        <v>0</v>
      </c>
      <c r="N92" s="76">
        <v>0</v>
      </c>
      <c r="O92" s="182">
        <f>M92+N92</f>
        <v>0</v>
      </c>
      <c r="P92" s="201">
        <v>0</v>
      </c>
      <c r="Q92" s="182">
        <f>O92+P92</f>
        <v>0</v>
      </c>
      <c r="R92" s="75">
        <v>0</v>
      </c>
      <c r="S92" s="76">
        <v>0</v>
      </c>
      <c r="T92" s="182">
        <f>R92+S92</f>
        <v>0</v>
      </c>
      <c r="U92" s="201">
        <v>0</v>
      </c>
      <c r="V92" s="182">
        <f>T92+U92</f>
        <v>0</v>
      </c>
      <c r="W92" s="78">
        <f>IF(Q92=0,0,((V92/Q92)-1)*100)</f>
        <v>0</v>
      </c>
    </row>
    <row r="93" spans="12:23" ht="12.75" customHeight="1" thickBot="1" x14ac:dyDescent="0.25">
      <c r="L93" s="59" t="s">
        <v>22</v>
      </c>
      <c r="M93" s="75">
        <v>0</v>
      </c>
      <c r="N93" s="76">
        <v>0</v>
      </c>
      <c r="O93" s="182">
        <f t="shared" ref="O93" si="183">M93+N93</f>
        <v>0</v>
      </c>
      <c r="P93" s="201">
        <v>0</v>
      </c>
      <c r="Q93" s="182">
        <f>O93+P93</f>
        <v>0</v>
      </c>
      <c r="R93" s="75">
        <v>0</v>
      </c>
      <c r="S93" s="76">
        <v>0</v>
      </c>
      <c r="T93" s="182">
        <f t="shared" ref="T93" si="184">R93+S93</f>
        <v>0</v>
      </c>
      <c r="U93" s="201">
        <v>0</v>
      </c>
      <c r="V93" s="182">
        <f>T93+U93</f>
        <v>0</v>
      </c>
      <c r="W93" s="78">
        <f>IF(Q93=0,0,((V93/Q93)-1)*100)</f>
        <v>0</v>
      </c>
    </row>
    <row r="94" spans="12:23" ht="12.75" customHeight="1" thickTop="1" thickBot="1" x14ac:dyDescent="0.25">
      <c r="L94" s="79" t="s">
        <v>23</v>
      </c>
      <c r="M94" s="80">
        <f>+M91+M92+M93</f>
        <v>0</v>
      </c>
      <c r="N94" s="198">
        <f t="shared" ref="N94:V94" si="185">+N91+N92+N93</f>
        <v>0</v>
      </c>
      <c r="O94" s="206">
        <f t="shared" si="185"/>
        <v>0</v>
      </c>
      <c r="P94" s="81">
        <f t="shared" si="185"/>
        <v>0</v>
      </c>
      <c r="Q94" s="183">
        <f t="shared" si="185"/>
        <v>0</v>
      </c>
      <c r="R94" s="80">
        <f t="shared" si="185"/>
        <v>0</v>
      </c>
      <c r="S94" s="198">
        <f t="shared" si="185"/>
        <v>0</v>
      </c>
      <c r="T94" s="206">
        <f t="shared" si="185"/>
        <v>0</v>
      </c>
      <c r="U94" s="81">
        <f t="shared" si="185"/>
        <v>0</v>
      </c>
      <c r="V94" s="183">
        <f t="shared" si="185"/>
        <v>0</v>
      </c>
      <c r="W94" s="82">
        <f t="shared" ref="W94" si="186">IF(Q94=0,0,((V94/Q94)-1)*100)</f>
        <v>0</v>
      </c>
    </row>
    <row r="95" spans="12:23" ht="12.75" customHeight="1" thickTop="1" x14ac:dyDescent="0.2">
      <c r="L95" s="59" t="s">
        <v>24</v>
      </c>
      <c r="M95" s="75">
        <v>0</v>
      </c>
      <c r="N95" s="76">
        <v>0</v>
      </c>
      <c r="O95" s="182">
        <f>+M95+N95</f>
        <v>0</v>
      </c>
      <c r="P95" s="201">
        <v>0</v>
      </c>
      <c r="Q95" s="182">
        <f>O95+P95</f>
        <v>0</v>
      </c>
      <c r="R95" s="75">
        <v>0</v>
      </c>
      <c r="S95" s="76">
        <v>0</v>
      </c>
      <c r="T95" s="182">
        <f>+R95+S95</f>
        <v>0</v>
      </c>
      <c r="U95" s="201">
        <v>0</v>
      </c>
      <c r="V95" s="182">
        <f>T95+U95</f>
        <v>0</v>
      </c>
      <c r="W95" s="78">
        <f>IF(Q95=0,0,((V95/Q95)-1)*100)</f>
        <v>0</v>
      </c>
    </row>
    <row r="96" spans="12:23" ht="12.75" customHeight="1" x14ac:dyDescent="0.2">
      <c r="L96" s="59" t="s">
        <v>25</v>
      </c>
      <c r="M96" s="75">
        <v>0</v>
      </c>
      <c r="N96" s="76">
        <v>0</v>
      </c>
      <c r="O96" s="182">
        <f>+M96+N96</f>
        <v>0</v>
      </c>
      <c r="P96" s="201">
        <v>0</v>
      </c>
      <c r="Q96" s="182">
        <f>O96+P96</f>
        <v>0</v>
      </c>
      <c r="R96" s="75">
        <v>0</v>
      </c>
      <c r="S96" s="76">
        <v>0</v>
      </c>
      <c r="T96" s="182">
        <f>+R96+S96</f>
        <v>0</v>
      </c>
      <c r="U96" s="201">
        <v>0</v>
      </c>
      <c r="V96" s="182">
        <f>T96+U96</f>
        <v>0</v>
      </c>
      <c r="W96" s="78">
        <f t="shared" ref="W96" si="187">IF(Q96=0,0,((V96/Q96)-1)*100)</f>
        <v>0</v>
      </c>
    </row>
    <row r="97" spans="1:23" ht="12.75" customHeight="1" thickBot="1" x14ac:dyDescent="0.25">
      <c r="L97" s="59" t="s">
        <v>26</v>
      </c>
      <c r="M97" s="75">
        <v>0</v>
      </c>
      <c r="N97" s="76">
        <v>0</v>
      </c>
      <c r="O97" s="182">
        <f>+M97+N97</f>
        <v>0</v>
      </c>
      <c r="P97" s="202">
        <v>0</v>
      </c>
      <c r="Q97" s="184">
        <f>O97+P97</f>
        <v>0</v>
      </c>
      <c r="R97" s="75">
        <v>0</v>
      </c>
      <c r="S97" s="76">
        <v>0</v>
      </c>
      <c r="T97" s="182">
        <f>+R97+S97</f>
        <v>0</v>
      </c>
      <c r="U97" s="202">
        <v>0</v>
      </c>
      <c r="V97" s="184">
        <f>T97+U97</f>
        <v>0</v>
      </c>
      <c r="W97" s="78">
        <f>IF(Q97=0,0,((V97/Q97)-1)*100)</f>
        <v>0</v>
      </c>
    </row>
    <row r="98" spans="1:23" ht="12.75" customHeight="1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0</v>
      </c>
      <c r="N98" s="199">
        <f t="shared" ref="N98:V98" si="188">+N95+N96+N97</f>
        <v>0</v>
      </c>
      <c r="O98" s="207">
        <f t="shared" si="188"/>
        <v>0</v>
      </c>
      <c r="P98" s="203">
        <f t="shared" si="188"/>
        <v>0</v>
      </c>
      <c r="Q98" s="185">
        <f t="shared" si="188"/>
        <v>0</v>
      </c>
      <c r="R98" s="85">
        <f t="shared" si="188"/>
        <v>0</v>
      </c>
      <c r="S98" s="199">
        <f t="shared" si="188"/>
        <v>0</v>
      </c>
      <c r="T98" s="207">
        <f t="shared" si="188"/>
        <v>0</v>
      </c>
      <c r="U98" s="203">
        <f t="shared" si="188"/>
        <v>0</v>
      </c>
      <c r="V98" s="185">
        <f t="shared" si="188"/>
        <v>0</v>
      </c>
      <c r="W98" s="87">
        <f>IF(Q98=0,0,((V98/Q98)-1)*100)</f>
        <v>0</v>
      </c>
    </row>
    <row r="99" spans="1:23" ht="12.75" customHeight="1" thickTop="1" x14ac:dyDescent="0.2">
      <c r="L99" s="59" t="s">
        <v>28</v>
      </c>
      <c r="M99" s="75">
        <v>0</v>
      </c>
      <c r="N99" s="76">
        <v>0</v>
      </c>
      <c r="O99" s="182">
        <f>SUM(M99:N99)</f>
        <v>0</v>
      </c>
      <c r="P99" s="204">
        <v>0</v>
      </c>
      <c r="Q99" s="184">
        <f>O99+P99</f>
        <v>0</v>
      </c>
      <c r="R99" s="75">
        <v>0</v>
      </c>
      <c r="S99" s="76">
        <v>0</v>
      </c>
      <c r="T99" s="182">
        <f>SUM(R99:S99)</f>
        <v>0</v>
      </c>
      <c r="U99" s="204">
        <v>0</v>
      </c>
      <c r="V99" s="184">
        <f>T99+U99</f>
        <v>0</v>
      </c>
      <c r="W99" s="78">
        <f>IF(Q99=0,0,((V99/Q99)-1)*100)</f>
        <v>0</v>
      </c>
    </row>
    <row r="100" spans="1:23" ht="12.75" customHeight="1" x14ac:dyDescent="0.2">
      <c r="L100" s="59" t="s">
        <v>29</v>
      </c>
      <c r="M100" s="75">
        <v>0</v>
      </c>
      <c r="N100" s="76">
        <v>0</v>
      </c>
      <c r="O100" s="182">
        <f>SUM(M100:N100)</f>
        <v>0</v>
      </c>
      <c r="P100" s="201">
        <v>0</v>
      </c>
      <c r="Q100" s="184">
        <f>O100+P100</f>
        <v>0</v>
      </c>
      <c r="R100" s="75">
        <v>0</v>
      </c>
      <c r="S100" s="76">
        <v>0</v>
      </c>
      <c r="T100" s="182">
        <f>SUM(R100:S100)</f>
        <v>0</v>
      </c>
      <c r="U100" s="201">
        <v>0</v>
      </c>
      <c r="V100" s="184">
        <f>T100+U100</f>
        <v>0</v>
      </c>
      <c r="W100" s="78">
        <f t="shared" ref="W100" si="189">IF(Q100=0,0,((V100/Q100)-1)*100)</f>
        <v>0</v>
      </c>
    </row>
    <row r="101" spans="1:23" ht="12.75" customHeight="1" thickBot="1" x14ac:dyDescent="0.25">
      <c r="L101" s="59" t="s">
        <v>30</v>
      </c>
      <c r="M101" s="75">
        <v>0</v>
      </c>
      <c r="N101" s="76">
        <v>0</v>
      </c>
      <c r="O101" s="182">
        <f t="shared" ref="O101" si="190">SUM(M101:N101)</f>
        <v>0</v>
      </c>
      <c r="P101" s="201">
        <v>0</v>
      </c>
      <c r="Q101" s="184">
        <f>O101+P101</f>
        <v>0</v>
      </c>
      <c r="R101" s="75">
        <v>0</v>
      </c>
      <c r="S101" s="76">
        <v>0</v>
      </c>
      <c r="T101" s="182">
        <f t="shared" ref="T101" si="191">SUM(R101:S101)</f>
        <v>0</v>
      </c>
      <c r="U101" s="201">
        <v>0</v>
      </c>
      <c r="V101" s="184">
        <f>T101+U101</f>
        <v>0</v>
      </c>
      <c r="W101" s="78">
        <f>IF(Q101=0,0,((V101/Q101)-1)*100)</f>
        <v>0</v>
      </c>
    </row>
    <row r="102" spans="1:23" ht="12.75" customHeight="1" thickTop="1" thickBot="1" x14ac:dyDescent="0.25">
      <c r="A102" s="3" t="str">
        <f>IF(ISERROR(F102/G102)," ",IF(F102/G102&gt;0.5,IF(F102/G102&lt;1.5," ","NOT OK"),"NOT OK"))</f>
        <v xml:space="preserve"> </v>
      </c>
      <c r="L102" s="497" t="s">
        <v>31</v>
      </c>
      <c r="M102" s="545">
        <f>+M99+M100+M101</f>
        <v>0</v>
      </c>
      <c r="N102" s="542">
        <f t="shared" ref="N102:V102" si="192">+N99+N100+N101</f>
        <v>0</v>
      </c>
      <c r="O102" s="207">
        <f t="shared" si="192"/>
        <v>0</v>
      </c>
      <c r="P102" s="529">
        <f t="shared" si="192"/>
        <v>0</v>
      </c>
      <c r="Q102" s="207">
        <f t="shared" si="192"/>
        <v>0</v>
      </c>
      <c r="R102" s="545">
        <f t="shared" si="192"/>
        <v>0</v>
      </c>
      <c r="S102" s="542">
        <f t="shared" si="192"/>
        <v>0</v>
      </c>
      <c r="T102" s="207">
        <f t="shared" si="192"/>
        <v>0</v>
      </c>
      <c r="U102" s="529">
        <f t="shared" si="192"/>
        <v>0</v>
      </c>
      <c r="V102" s="207">
        <f t="shared" si="192"/>
        <v>0</v>
      </c>
      <c r="W102" s="530">
        <f>IF(Q102=0,0,((V102/Q102)-1)*100)</f>
        <v>0</v>
      </c>
    </row>
    <row r="103" spans="1:23" ht="12.75" customHeight="1" thickTop="1" thickBot="1" x14ac:dyDescent="0.25">
      <c r="L103" s="518" t="s">
        <v>32</v>
      </c>
      <c r="M103" s="546">
        <f>+M94+M98+M102</f>
        <v>0</v>
      </c>
      <c r="N103" s="543">
        <f t="shared" ref="N103:V103" si="193">+N94+N98+N102</f>
        <v>0</v>
      </c>
      <c r="O103" s="532">
        <f t="shared" si="193"/>
        <v>0</v>
      </c>
      <c r="P103" s="531">
        <f t="shared" si="193"/>
        <v>0</v>
      </c>
      <c r="Q103" s="532">
        <f t="shared" si="193"/>
        <v>0</v>
      </c>
      <c r="R103" s="546">
        <f t="shared" si="193"/>
        <v>0</v>
      </c>
      <c r="S103" s="543">
        <f t="shared" si="193"/>
        <v>0</v>
      </c>
      <c r="T103" s="532">
        <f t="shared" si="193"/>
        <v>0</v>
      </c>
      <c r="U103" s="531">
        <f t="shared" si="193"/>
        <v>0</v>
      </c>
      <c r="V103" s="532">
        <f t="shared" si="193"/>
        <v>0</v>
      </c>
      <c r="W103" s="533">
        <f t="shared" ref="W103:W104" si="194">IF(Q103=0,0,((V103/Q103)-1)*100)</f>
        <v>0</v>
      </c>
    </row>
    <row r="104" spans="1:23" ht="12.75" customHeight="1" thickTop="1" thickBot="1" x14ac:dyDescent="0.25">
      <c r="L104" s="496" t="s">
        <v>33</v>
      </c>
      <c r="M104" s="80">
        <f>+M90+M94+M98+M102</f>
        <v>0</v>
      </c>
      <c r="N104" s="544">
        <f t="shared" ref="N104:V104" si="195">+N90+N94+N98+N102</f>
        <v>0</v>
      </c>
      <c r="O104" s="535">
        <f t="shared" si="195"/>
        <v>0</v>
      </c>
      <c r="P104" s="534">
        <f t="shared" si="195"/>
        <v>0</v>
      </c>
      <c r="Q104" s="535">
        <f t="shared" si="195"/>
        <v>0</v>
      </c>
      <c r="R104" s="80">
        <f t="shared" si="195"/>
        <v>0</v>
      </c>
      <c r="S104" s="544">
        <f t="shared" si="195"/>
        <v>0</v>
      </c>
      <c r="T104" s="535">
        <f t="shared" si="195"/>
        <v>0</v>
      </c>
      <c r="U104" s="534">
        <f t="shared" si="195"/>
        <v>0</v>
      </c>
      <c r="V104" s="535">
        <f t="shared" si="195"/>
        <v>0</v>
      </c>
      <c r="W104" s="82">
        <f t="shared" si="194"/>
        <v>0</v>
      </c>
    </row>
    <row r="105" spans="1:23" ht="14.25" thickTop="1" thickBot="1" x14ac:dyDescent="0.25">
      <c r="L105" s="89" t="s">
        <v>34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:23" ht="13.5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46</v>
      </c>
    </row>
    <row r="109" spans="1:23" ht="24.75" customHeight="1" thickTop="1" thickBot="1" x14ac:dyDescent="0.25">
      <c r="L109" s="57"/>
      <c r="M109" s="628" t="s">
        <v>4</v>
      </c>
      <c r="N109" s="629"/>
      <c r="O109" s="629"/>
      <c r="P109" s="629"/>
      <c r="Q109" s="630"/>
      <c r="R109" s="628" t="s">
        <v>5</v>
      </c>
      <c r="S109" s="629"/>
      <c r="T109" s="629"/>
      <c r="U109" s="629"/>
      <c r="V109" s="630"/>
      <c r="W109" s="310" t="s">
        <v>6</v>
      </c>
    </row>
    <row r="110" spans="1:23" ht="13.5" thickTop="1" x14ac:dyDescent="0.2">
      <c r="L110" s="59" t="s">
        <v>7</v>
      </c>
      <c r="M110" s="270"/>
      <c r="N110" s="54"/>
      <c r="O110" s="61"/>
      <c r="P110" s="62"/>
      <c r="Q110" s="61"/>
      <c r="R110" s="270"/>
      <c r="S110" s="54"/>
      <c r="T110" s="61"/>
      <c r="U110" s="62"/>
      <c r="V110" s="61"/>
      <c r="W110" s="311" t="s">
        <v>8</v>
      </c>
    </row>
    <row r="111" spans="1:23" ht="13.5" thickBot="1" x14ac:dyDescent="0.25">
      <c r="L111" s="64"/>
      <c r="M111" s="271" t="s">
        <v>47</v>
      </c>
      <c r="N111" s="66" t="s">
        <v>48</v>
      </c>
      <c r="O111" s="67" t="s">
        <v>49</v>
      </c>
      <c r="P111" s="68" t="s">
        <v>15</v>
      </c>
      <c r="Q111" s="67" t="s">
        <v>11</v>
      </c>
      <c r="R111" s="271" t="s">
        <v>47</v>
      </c>
      <c r="S111" s="66" t="s">
        <v>48</v>
      </c>
      <c r="T111" s="67" t="s">
        <v>49</v>
      </c>
      <c r="U111" s="68" t="s">
        <v>15</v>
      </c>
      <c r="V111" s="67" t="s">
        <v>11</v>
      </c>
      <c r="W111" s="312"/>
    </row>
    <row r="112" spans="1:23" ht="7.5" customHeight="1" thickTop="1" x14ac:dyDescent="0.2">
      <c r="L112" s="59"/>
      <c r="M112" s="272"/>
      <c r="N112" s="71"/>
      <c r="O112" s="72"/>
      <c r="P112" s="73"/>
      <c r="Q112" s="72"/>
      <c r="R112" s="272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273">
        <v>54</v>
      </c>
      <c r="N113" s="76">
        <v>43</v>
      </c>
      <c r="O113" s="182">
        <f>M113+N113</f>
        <v>97</v>
      </c>
      <c r="P113" s="77">
        <v>0</v>
      </c>
      <c r="Q113" s="182">
        <f>O113+P113</f>
        <v>97</v>
      </c>
      <c r="R113" s="273">
        <v>97</v>
      </c>
      <c r="S113" s="76">
        <v>97</v>
      </c>
      <c r="T113" s="182">
        <f>R113+S113</f>
        <v>194</v>
      </c>
      <c r="U113" s="77">
        <v>0</v>
      </c>
      <c r="V113" s="182">
        <f>T113+U113</f>
        <v>194</v>
      </c>
      <c r="W113" s="78">
        <f>IF(Q113=0,0,((V113/Q113)-1)*100)</f>
        <v>100</v>
      </c>
    </row>
    <row r="114" spans="1:23" x14ac:dyDescent="0.2">
      <c r="L114" s="59" t="s">
        <v>17</v>
      </c>
      <c r="M114" s="273">
        <v>92</v>
      </c>
      <c r="N114" s="76">
        <v>150</v>
      </c>
      <c r="O114" s="182">
        <f>M114+N114</f>
        <v>242</v>
      </c>
      <c r="P114" s="77">
        <v>0</v>
      </c>
      <c r="Q114" s="182">
        <f>O114+P114</f>
        <v>242</v>
      </c>
      <c r="R114" s="273">
        <v>129</v>
      </c>
      <c r="S114" s="76">
        <v>128</v>
      </c>
      <c r="T114" s="182">
        <f t="shared" ref="T114:T115" si="196">R114+S114</f>
        <v>257</v>
      </c>
      <c r="U114" s="77">
        <v>0</v>
      </c>
      <c r="V114" s="182">
        <f>T114+U114</f>
        <v>257</v>
      </c>
      <c r="W114" s="78">
        <f>IF(Q114=0,0,((V114/Q114)-1)*100)</f>
        <v>6.198347107438007</v>
      </c>
    </row>
    <row r="115" spans="1:23" ht="13.5" thickBot="1" x14ac:dyDescent="0.25">
      <c r="L115" s="64" t="s">
        <v>18</v>
      </c>
      <c r="M115" s="273">
        <v>149</v>
      </c>
      <c r="N115" s="76">
        <v>145</v>
      </c>
      <c r="O115" s="182">
        <f>M115+N115</f>
        <v>294</v>
      </c>
      <c r="P115" s="77">
        <v>0</v>
      </c>
      <c r="Q115" s="184">
        <f>O115+P115</f>
        <v>294</v>
      </c>
      <c r="R115" s="77">
        <v>164</v>
      </c>
      <c r="S115" s="76">
        <v>98</v>
      </c>
      <c r="T115" s="182">
        <f t="shared" si="196"/>
        <v>262</v>
      </c>
      <c r="U115" s="77">
        <v>0</v>
      </c>
      <c r="V115" s="182">
        <f>T115+U115</f>
        <v>262</v>
      </c>
      <c r="W115" s="78">
        <f>IF(Q115=0,0,((V115/Q115)-1)*100)</f>
        <v>-10.8843537414966</v>
      </c>
    </row>
    <row r="116" spans="1:23" ht="14.25" thickTop="1" thickBot="1" x14ac:dyDescent="0.25">
      <c r="L116" s="79" t="s">
        <v>19</v>
      </c>
      <c r="M116" s="81">
        <f t="shared" ref="M116:Q116" si="197">+M113+M114+M115</f>
        <v>295</v>
      </c>
      <c r="N116" s="198">
        <f t="shared" si="197"/>
        <v>338</v>
      </c>
      <c r="O116" s="206">
        <f t="shared" si="197"/>
        <v>633</v>
      </c>
      <c r="P116" s="81">
        <f t="shared" si="197"/>
        <v>0</v>
      </c>
      <c r="Q116" s="592">
        <f t="shared" si="197"/>
        <v>633</v>
      </c>
      <c r="R116" s="534">
        <f t="shared" ref="R116:V116" si="198">+R113+R114+R115</f>
        <v>390</v>
      </c>
      <c r="S116" s="198">
        <f t="shared" si="198"/>
        <v>323</v>
      </c>
      <c r="T116" s="206">
        <f t="shared" si="198"/>
        <v>713</v>
      </c>
      <c r="U116" s="81">
        <f t="shared" si="198"/>
        <v>0</v>
      </c>
      <c r="V116" s="183">
        <f t="shared" si="198"/>
        <v>713</v>
      </c>
      <c r="W116" s="82">
        <f t="shared" ref="W116" si="199">IF(Q116=0,0,((V116/Q116)-1)*100)</f>
        <v>12.638230647709324</v>
      </c>
    </row>
    <row r="117" spans="1:23" ht="13.5" thickTop="1" x14ac:dyDescent="0.2">
      <c r="L117" s="59" t="s">
        <v>20</v>
      </c>
      <c r="M117" s="273">
        <v>165</v>
      </c>
      <c r="N117" s="76">
        <v>112</v>
      </c>
      <c r="O117" s="182">
        <f>M117+N117</f>
        <v>277</v>
      </c>
      <c r="P117" s="77">
        <v>0</v>
      </c>
      <c r="Q117" s="184">
        <f>O117+P117</f>
        <v>277</v>
      </c>
      <c r="R117" s="77">
        <v>169</v>
      </c>
      <c r="S117" s="76">
        <v>135</v>
      </c>
      <c r="T117" s="182">
        <f>R117+S117</f>
        <v>304</v>
      </c>
      <c r="U117" s="77">
        <v>0</v>
      </c>
      <c r="V117" s="182">
        <f>T117+U117</f>
        <v>304</v>
      </c>
      <c r="W117" s="78">
        <f t="shared" ref="W117" si="200">IF(Q117=0,0,((V117/Q117)-1)*100)</f>
        <v>9.7472924187725685</v>
      </c>
    </row>
    <row r="118" spans="1:23" x14ac:dyDescent="0.2">
      <c r="L118" s="59" t="s">
        <v>21</v>
      </c>
      <c r="M118" s="273">
        <v>167</v>
      </c>
      <c r="N118" s="76">
        <v>134</v>
      </c>
      <c r="O118" s="182">
        <f>M118+N118</f>
        <v>301</v>
      </c>
      <c r="P118" s="77">
        <v>0</v>
      </c>
      <c r="Q118" s="184">
        <f>O118+P118</f>
        <v>301</v>
      </c>
      <c r="R118" s="77">
        <v>165</v>
      </c>
      <c r="S118" s="76">
        <v>109</v>
      </c>
      <c r="T118" s="182">
        <f>R118+S118</f>
        <v>274</v>
      </c>
      <c r="U118" s="77">
        <v>0</v>
      </c>
      <c r="V118" s="182">
        <f>T118+U118</f>
        <v>274</v>
      </c>
      <c r="W118" s="78">
        <f>IF(Q118=0,0,((V118/Q118)-1)*100)</f>
        <v>-8.9700996677740896</v>
      </c>
    </row>
    <row r="119" spans="1:23" ht="13.5" thickBot="1" x14ac:dyDescent="0.25">
      <c r="L119" s="59" t="s">
        <v>22</v>
      </c>
      <c r="M119" s="273">
        <v>143</v>
      </c>
      <c r="N119" s="76">
        <v>124</v>
      </c>
      <c r="O119" s="182">
        <f>M119+N119</f>
        <v>267</v>
      </c>
      <c r="P119" s="77">
        <v>0</v>
      </c>
      <c r="Q119" s="184">
        <f>O119+P119</f>
        <v>267</v>
      </c>
      <c r="R119" s="77">
        <v>176</v>
      </c>
      <c r="S119" s="76">
        <v>86</v>
      </c>
      <c r="T119" s="182">
        <f>R119+S119</f>
        <v>262</v>
      </c>
      <c r="U119" s="77">
        <v>0</v>
      </c>
      <c r="V119" s="182">
        <f>T119+U119</f>
        <v>262</v>
      </c>
      <c r="W119" s="78">
        <f>IF(Q119=0,0,((V119/Q119)-1)*100)</f>
        <v>-1.8726591760299671</v>
      </c>
    </row>
    <row r="120" spans="1:23" ht="12.75" customHeight="1" thickTop="1" thickBot="1" x14ac:dyDescent="0.25">
      <c r="L120" s="79" t="s">
        <v>23</v>
      </c>
      <c r="M120" s="80">
        <f>+M117+M118+M119</f>
        <v>475</v>
      </c>
      <c r="N120" s="198">
        <f t="shared" ref="N120" si="201">+N117+N118+N119</f>
        <v>370</v>
      </c>
      <c r="O120" s="206">
        <f t="shared" ref="O120" si="202">+O117+O118+O119</f>
        <v>845</v>
      </c>
      <c r="P120" s="81">
        <f t="shared" ref="P120" si="203">+P117+P118+P119</f>
        <v>0</v>
      </c>
      <c r="Q120" s="592">
        <f t="shared" ref="Q120" si="204">+Q117+Q118+Q119</f>
        <v>845</v>
      </c>
      <c r="R120" s="534">
        <f t="shared" ref="R120" si="205">+R117+R118+R119</f>
        <v>510</v>
      </c>
      <c r="S120" s="198">
        <f t="shared" ref="S120" si="206">+S117+S118+S119</f>
        <v>330</v>
      </c>
      <c r="T120" s="206">
        <f t="shared" ref="T120" si="207">+T117+T118+T119</f>
        <v>840</v>
      </c>
      <c r="U120" s="81">
        <f t="shared" ref="U120" si="208">+U117+U118+U119</f>
        <v>0</v>
      </c>
      <c r="V120" s="183">
        <f t="shared" ref="V120" si="209">+V117+V118+V119</f>
        <v>840</v>
      </c>
      <c r="W120" s="82">
        <f t="shared" ref="W120" si="210">IF(Q120=0,0,((V120/Q120)-1)*100)</f>
        <v>-0.59171597633136397</v>
      </c>
    </row>
    <row r="121" spans="1:23" ht="13.5" thickTop="1" x14ac:dyDescent="0.2">
      <c r="L121" s="59" t="s">
        <v>24</v>
      </c>
      <c r="M121" s="273">
        <v>96</v>
      </c>
      <c r="N121" s="76">
        <v>105</v>
      </c>
      <c r="O121" s="182">
        <f>SUM(M121:N121)</f>
        <v>201</v>
      </c>
      <c r="P121" s="77">
        <v>0</v>
      </c>
      <c r="Q121" s="184">
        <f>O121+P121</f>
        <v>201</v>
      </c>
      <c r="R121" s="77">
        <v>113</v>
      </c>
      <c r="S121" s="76">
        <v>67</v>
      </c>
      <c r="T121" s="182">
        <f>SUM(R121:S121)</f>
        <v>180</v>
      </c>
      <c r="U121" s="77">
        <v>0</v>
      </c>
      <c r="V121" s="182">
        <f>T121+U121</f>
        <v>180</v>
      </c>
      <c r="W121" s="78">
        <f>IF(Q121=0,0,((V121/Q121)-1)*100)</f>
        <v>-10.447761194029848</v>
      </c>
    </row>
    <row r="122" spans="1:23" x14ac:dyDescent="0.2">
      <c r="L122" s="59" t="s">
        <v>25</v>
      </c>
      <c r="M122" s="273">
        <v>134</v>
      </c>
      <c r="N122" s="76">
        <v>97</v>
      </c>
      <c r="O122" s="182">
        <f>SUM(M122:N122)</f>
        <v>231</v>
      </c>
      <c r="P122" s="77">
        <v>0</v>
      </c>
      <c r="Q122" s="184">
        <f>O122+P122</f>
        <v>231</v>
      </c>
      <c r="R122" s="77">
        <v>106</v>
      </c>
      <c r="S122" s="76">
        <v>69</v>
      </c>
      <c r="T122" s="182">
        <f>SUM(R122:S122)</f>
        <v>175</v>
      </c>
      <c r="U122" s="77">
        <v>0</v>
      </c>
      <c r="V122" s="182">
        <f>T122+U122</f>
        <v>175</v>
      </c>
      <c r="W122" s="78">
        <f t="shared" ref="W122" si="211">IF(Q122=0,0,((V122/Q122)-1)*100)</f>
        <v>-24.242424242424242</v>
      </c>
    </row>
    <row r="123" spans="1:23" ht="13.5" thickBot="1" x14ac:dyDescent="0.25">
      <c r="L123" s="59" t="s">
        <v>26</v>
      </c>
      <c r="M123" s="273">
        <v>105</v>
      </c>
      <c r="N123" s="76">
        <v>87</v>
      </c>
      <c r="O123" s="184">
        <f>SUM(M123:N123)</f>
        <v>192</v>
      </c>
      <c r="P123" s="83">
        <v>0</v>
      </c>
      <c r="Q123" s="184">
        <f>O123+P123</f>
        <v>192</v>
      </c>
      <c r="R123" s="77">
        <v>90</v>
      </c>
      <c r="S123" s="76">
        <v>54</v>
      </c>
      <c r="T123" s="184">
        <f>SUM(R123:S123)</f>
        <v>144</v>
      </c>
      <c r="U123" s="83">
        <v>0</v>
      </c>
      <c r="V123" s="184">
        <f>T123+U123</f>
        <v>144</v>
      </c>
      <c r="W123" s="78">
        <f>IF(Q123=0,0,((V123/Q123)-1)*100)</f>
        <v>-25</v>
      </c>
    </row>
    <row r="124" spans="1:23" ht="12.75" customHeight="1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335</v>
      </c>
      <c r="N124" s="199">
        <f t="shared" ref="N124" si="212">+N121+N122+N123</f>
        <v>289</v>
      </c>
      <c r="O124" s="207">
        <f t="shared" ref="O124" si="213">+O121+O122+O123</f>
        <v>624</v>
      </c>
      <c r="P124" s="203">
        <f t="shared" ref="P124" si="214">+P121+P122+P123</f>
        <v>0</v>
      </c>
      <c r="Q124" s="593">
        <f t="shared" ref="Q124" si="215">+Q121+Q122+Q123</f>
        <v>624</v>
      </c>
      <c r="R124" s="529">
        <f t="shared" ref="R124" si="216">+R121+R122+R123</f>
        <v>309</v>
      </c>
      <c r="S124" s="199">
        <f t="shared" ref="S124" si="217">+S121+S122+S123</f>
        <v>190</v>
      </c>
      <c r="T124" s="207">
        <f t="shared" ref="T124" si="218">+T121+T122+T123</f>
        <v>499</v>
      </c>
      <c r="U124" s="203">
        <f t="shared" ref="U124" si="219">+U121+U122+U123</f>
        <v>0</v>
      </c>
      <c r="V124" s="185">
        <f t="shared" ref="V124" si="220">+V121+V122+V123</f>
        <v>499</v>
      </c>
      <c r="W124" s="87">
        <f>IF(Q124=0,0,((V124/Q124)-1)*100)</f>
        <v>-20.032051282051277</v>
      </c>
    </row>
    <row r="125" spans="1:23" ht="13.5" thickTop="1" x14ac:dyDescent="0.2">
      <c r="A125" s="323"/>
      <c r="K125" s="323"/>
      <c r="L125" s="59" t="s">
        <v>28</v>
      </c>
      <c r="M125" s="498">
        <v>105</v>
      </c>
      <c r="N125" s="76">
        <v>87</v>
      </c>
      <c r="O125" s="184">
        <f>SUM(M125:N125)</f>
        <v>192</v>
      </c>
      <c r="P125" s="88">
        <v>0</v>
      </c>
      <c r="Q125" s="184">
        <f>O125+P125</f>
        <v>192</v>
      </c>
      <c r="R125" s="498">
        <v>105</v>
      </c>
      <c r="S125" s="76">
        <v>102</v>
      </c>
      <c r="T125" s="184">
        <f>SUM(R125:S125)</f>
        <v>207</v>
      </c>
      <c r="U125" s="88">
        <v>0</v>
      </c>
      <c r="V125" s="184">
        <f>T125+U125</f>
        <v>207</v>
      </c>
      <c r="W125" s="78">
        <f>IF(Q125=0,0,((V125/Q125)-1)*100)</f>
        <v>7.8125</v>
      </c>
    </row>
    <row r="126" spans="1:23" x14ac:dyDescent="0.2">
      <c r="A126" s="323"/>
      <c r="K126" s="323"/>
      <c r="L126" s="59" t="s">
        <v>29</v>
      </c>
      <c r="M126" s="498">
        <v>106</v>
      </c>
      <c r="N126" s="76">
        <v>67</v>
      </c>
      <c r="O126" s="184">
        <f>SUM(M126:N126)</f>
        <v>173</v>
      </c>
      <c r="P126" s="77">
        <v>0</v>
      </c>
      <c r="Q126" s="184">
        <f>O126+P126</f>
        <v>173</v>
      </c>
      <c r="R126" s="498">
        <v>108</v>
      </c>
      <c r="S126" s="76">
        <v>66</v>
      </c>
      <c r="T126" s="184">
        <f>SUM(R126:S126)</f>
        <v>174</v>
      </c>
      <c r="U126" s="77">
        <v>0</v>
      </c>
      <c r="V126" s="184">
        <f>T126+U126</f>
        <v>174</v>
      </c>
      <c r="W126" s="78">
        <f t="shared" ref="W126" si="221">IF(Q126=0,0,((V126/Q126)-1)*100)</f>
        <v>0.57803468208093012</v>
      </c>
    </row>
    <row r="127" spans="1:23" ht="13.5" thickBot="1" x14ac:dyDescent="0.25">
      <c r="A127" s="323"/>
      <c r="K127" s="323"/>
      <c r="L127" s="59" t="s">
        <v>30</v>
      </c>
      <c r="M127" s="499">
        <v>99</v>
      </c>
      <c r="N127" s="76">
        <v>71</v>
      </c>
      <c r="O127" s="184">
        <f t="shared" ref="O127" si="222">SUM(M127:N127)</f>
        <v>170</v>
      </c>
      <c r="P127" s="77">
        <v>0</v>
      </c>
      <c r="Q127" s="184">
        <f>O127+P127</f>
        <v>170</v>
      </c>
      <c r="R127" s="499">
        <v>83</v>
      </c>
      <c r="S127" s="76">
        <v>72</v>
      </c>
      <c r="T127" s="184">
        <f t="shared" ref="T127" si="223">SUM(R127:S127)</f>
        <v>155</v>
      </c>
      <c r="U127" s="77"/>
      <c r="V127" s="184">
        <f>T127+U127</f>
        <v>155</v>
      </c>
      <c r="W127" s="78">
        <f>IF(Q127=0,0,((V127/Q127)-1)*100)</f>
        <v>-8.8235294117647083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31</v>
      </c>
      <c r="M128" s="85">
        <f>+M125+M126+M127</f>
        <v>310</v>
      </c>
      <c r="N128" s="199">
        <f t="shared" ref="N128:V128" si="224">+N125+N126+N127</f>
        <v>225</v>
      </c>
      <c r="O128" s="207">
        <f t="shared" si="224"/>
        <v>535</v>
      </c>
      <c r="P128" s="203">
        <f t="shared" si="224"/>
        <v>0</v>
      </c>
      <c r="Q128" s="185">
        <f t="shared" si="224"/>
        <v>535</v>
      </c>
      <c r="R128" s="85">
        <f t="shared" si="224"/>
        <v>296</v>
      </c>
      <c r="S128" s="199">
        <f t="shared" si="224"/>
        <v>240</v>
      </c>
      <c r="T128" s="207">
        <f t="shared" si="224"/>
        <v>536</v>
      </c>
      <c r="U128" s="203">
        <f t="shared" si="224"/>
        <v>0</v>
      </c>
      <c r="V128" s="185">
        <f t="shared" si="224"/>
        <v>536</v>
      </c>
      <c r="W128" s="87">
        <f>IF(Q128=0,0,((V128/Q128)-1)*100)</f>
        <v>0.18691588785046953</v>
      </c>
    </row>
    <row r="129" spans="12:23" ht="14.25" thickTop="1" thickBot="1" x14ac:dyDescent="0.25">
      <c r="L129" s="518" t="s">
        <v>32</v>
      </c>
      <c r="M129" s="546">
        <f>+M120+M124+M128</f>
        <v>1120</v>
      </c>
      <c r="N129" s="543">
        <f t="shared" ref="N129:V129" si="225">+N120+N124+N128</f>
        <v>884</v>
      </c>
      <c r="O129" s="532">
        <f t="shared" si="225"/>
        <v>2004</v>
      </c>
      <c r="P129" s="531">
        <f t="shared" si="225"/>
        <v>0</v>
      </c>
      <c r="Q129" s="532">
        <f t="shared" si="225"/>
        <v>2004</v>
      </c>
      <c r="R129" s="546">
        <f t="shared" si="225"/>
        <v>1115</v>
      </c>
      <c r="S129" s="543">
        <f t="shared" si="225"/>
        <v>760</v>
      </c>
      <c r="T129" s="532">
        <f t="shared" si="225"/>
        <v>1875</v>
      </c>
      <c r="U129" s="531">
        <f t="shared" si="225"/>
        <v>0</v>
      </c>
      <c r="V129" s="532">
        <f t="shared" si="225"/>
        <v>1875</v>
      </c>
      <c r="W129" s="533">
        <f t="shared" ref="W129:W130" si="226">IF(Q129=0,0,((V129/Q129)-1)*100)</f>
        <v>-6.437125748502992</v>
      </c>
    </row>
    <row r="130" spans="12:23" ht="14.25" thickTop="1" thickBot="1" x14ac:dyDescent="0.25">
      <c r="L130" s="79" t="s">
        <v>33</v>
      </c>
      <c r="M130" s="80">
        <f>+M116+M120+M124+M128</f>
        <v>1415</v>
      </c>
      <c r="N130" s="81">
        <f t="shared" ref="N130:V130" si="227">+N116+N120+N124+N128</f>
        <v>1222</v>
      </c>
      <c r="O130" s="175">
        <f t="shared" si="227"/>
        <v>2637</v>
      </c>
      <c r="P130" s="80">
        <f t="shared" si="227"/>
        <v>0</v>
      </c>
      <c r="Q130" s="175">
        <f t="shared" si="227"/>
        <v>2637</v>
      </c>
      <c r="R130" s="80">
        <f t="shared" si="227"/>
        <v>1505</v>
      </c>
      <c r="S130" s="81">
        <f t="shared" si="227"/>
        <v>1083</v>
      </c>
      <c r="T130" s="175">
        <f t="shared" si="227"/>
        <v>2588</v>
      </c>
      <c r="U130" s="80">
        <f t="shared" si="227"/>
        <v>0</v>
      </c>
      <c r="V130" s="175">
        <f t="shared" si="227"/>
        <v>2588</v>
      </c>
      <c r="W130" s="82">
        <f t="shared" si="226"/>
        <v>-1.8581721653394001</v>
      </c>
    </row>
    <row r="131" spans="12:23" ht="14.25" thickTop="1" thickBot="1" x14ac:dyDescent="0.25">
      <c r="L131" s="89" t="s">
        <v>34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3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46</v>
      </c>
    </row>
    <row r="135" spans="12:23" ht="24.75" customHeight="1" thickTop="1" thickBot="1" x14ac:dyDescent="0.25">
      <c r="L135" s="57"/>
      <c r="M135" s="628" t="s">
        <v>4</v>
      </c>
      <c r="N135" s="629"/>
      <c r="O135" s="629"/>
      <c r="P135" s="629"/>
      <c r="Q135" s="630"/>
      <c r="R135" s="628" t="s">
        <v>5</v>
      </c>
      <c r="S135" s="629"/>
      <c r="T135" s="629"/>
      <c r="U135" s="629"/>
      <c r="V135" s="630"/>
      <c r="W135" s="310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1" t="s">
        <v>8</v>
      </c>
    </row>
    <row r="137" spans="12:23" ht="13.5" thickBot="1" x14ac:dyDescent="0.25">
      <c r="L137" s="64"/>
      <c r="M137" s="65" t="s">
        <v>47</v>
      </c>
      <c r="N137" s="66" t="s">
        <v>48</v>
      </c>
      <c r="O137" s="67" t="s">
        <v>49</v>
      </c>
      <c r="P137" s="68" t="s">
        <v>15</v>
      </c>
      <c r="Q137" s="99" t="s">
        <v>11</v>
      </c>
      <c r="R137" s="65" t="s">
        <v>47</v>
      </c>
      <c r="S137" s="66" t="s">
        <v>48</v>
      </c>
      <c r="T137" s="67" t="s">
        <v>49</v>
      </c>
      <c r="U137" s="68" t="s">
        <v>15</v>
      </c>
      <c r="V137" s="99" t="s">
        <v>11</v>
      </c>
      <c r="W137" s="312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16</v>
      </c>
      <c r="M139" s="75">
        <f>M87+M113</f>
        <v>54</v>
      </c>
      <c r="N139" s="76">
        <f>N113+N87</f>
        <v>43</v>
      </c>
      <c r="O139" s="182">
        <f>M139+N139</f>
        <v>97</v>
      </c>
      <c r="P139" s="77">
        <f>+P87+P113</f>
        <v>0</v>
      </c>
      <c r="Q139" s="188">
        <f>O139+P139</f>
        <v>97</v>
      </c>
      <c r="R139" s="75">
        <f>R87+R113</f>
        <v>97</v>
      </c>
      <c r="S139" s="76">
        <f>S113+S87</f>
        <v>97</v>
      </c>
      <c r="T139" s="182">
        <f>R139+S139</f>
        <v>194</v>
      </c>
      <c r="U139" s="77">
        <f>+U87+U113</f>
        <v>0</v>
      </c>
      <c r="V139" s="188">
        <f>T139+U139</f>
        <v>194</v>
      </c>
      <c r="W139" s="78">
        <f>IF(Q139=0,0,((V139/Q139)-1)*100)</f>
        <v>100</v>
      </c>
    </row>
    <row r="140" spans="12:23" x14ac:dyDescent="0.2">
      <c r="L140" s="59" t="s">
        <v>17</v>
      </c>
      <c r="M140" s="75">
        <f>+M88+M114</f>
        <v>92</v>
      </c>
      <c r="N140" s="76">
        <f>+N88+N114</f>
        <v>150</v>
      </c>
      <c r="O140" s="182">
        <f>M140+N140</f>
        <v>242</v>
      </c>
      <c r="P140" s="77">
        <f>+P88+P114</f>
        <v>0</v>
      </c>
      <c r="Q140" s="188">
        <f>O140+P140</f>
        <v>242</v>
      </c>
      <c r="R140" s="75">
        <f>+R88+R114</f>
        <v>129</v>
      </c>
      <c r="S140" s="76">
        <f>+S88+S114</f>
        <v>128</v>
      </c>
      <c r="T140" s="182">
        <f>R140+S140</f>
        <v>257</v>
      </c>
      <c r="U140" s="77">
        <f>+U88+U114</f>
        <v>0</v>
      </c>
      <c r="V140" s="188">
        <f>T140+U140</f>
        <v>257</v>
      </c>
      <c r="W140" s="78">
        <f>IF(Q140=0,0,((V140/Q140)-1)*100)</f>
        <v>6.198347107438007</v>
      </c>
    </row>
    <row r="141" spans="12:23" ht="13.5" thickBot="1" x14ac:dyDescent="0.25">
      <c r="L141" s="64" t="s">
        <v>18</v>
      </c>
      <c r="M141" s="75">
        <f>+M89+M115</f>
        <v>149</v>
      </c>
      <c r="N141" s="76">
        <f>+N89+N115</f>
        <v>145</v>
      </c>
      <c r="O141" s="182">
        <f>M141+N141</f>
        <v>294</v>
      </c>
      <c r="P141" s="77">
        <f>+P89+P115</f>
        <v>0</v>
      </c>
      <c r="Q141" s="188">
        <f>O141+P141</f>
        <v>294</v>
      </c>
      <c r="R141" s="75">
        <f>+R89+R115</f>
        <v>164</v>
      </c>
      <c r="S141" s="76">
        <f>+S89+S115</f>
        <v>98</v>
      </c>
      <c r="T141" s="182">
        <f>R141+S141</f>
        <v>262</v>
      </c>
      <c r="U141" s="77">
        <f>+U89+U115</f>
        <v>0</v>
      </c>
      <c r="V141" s="188">
        <f>T141+U141</f>
        <v>262</v>
      </c>
      <c r="W141" s="78">
        <f>IF(Q141=0,0,((V141/Q141)-1)*100)</f>
        <v>-10.8843537414966</v>
      </c>
    </row>
    <row r="142" spans="12:23" ht="14.25" thickTop="1" thickBot="1" x14ac:dyDescent="0.25">
      <c r="L142" s="79" t="s">
        <v>19</v>
      </c>
      <c r="M142" s="80">
        <f t="shared" ref="M142:Q142" si="228">+M139+M140+M141</f>
        <v>295</v>
      </c>
      <c r="N142" s="198">
        <f t="shared" si="228"/>
        <v>338</v>
      </c>
      <c r="O142" s="206">
        <f t="shared" si="228"/>
        <v>633</v>
      </c>
      <c r="P142" s="81">
        <f t="shared" si="228"/>
        <v>0</v>
      </c>
      <c r="Q142" s="183">
        <f t="shared" si="228"/>
        <v>633</v>
      </c>
      <c r="R142" s="80">
        <f t="shared" ref="R142:V142" si="229">+R139+R140+R141</f>
        <v>390</v>
      </c>
      <c r="S142" s="198">
        <f t="shared" si="229"/>
        <v>323</v>
      </c>
      <c r="T142" s="206">
        <f t="shared" si="229"/>
        <v>713</v>
      </c>
      <c r="U142" s="81">
        <f t="shared" si="229"/>
        <v>0</v>
      </c>
      <c r="V142" s="183">
        <f t="shared" si="229"/>
        <v>713</v>
      </c>
      <c r="W142" s="82">
        <f t="shared" ref="W142" si="230">IF(Q142=0,0,((V142/Q142)-1)*100)</f>
        <v>12.638230647709324</v>
      </c>
    </row>
    <row r="143" spans="12:23" ht="13.5" thickTop="1" x14ac:dyDescent="0.2">
      <c r="L143" s="59" t="s">
        <v>20</v>
      </c>
      <c r="M143" s="75">
        <f t="shared" ref="M143:N145" si="231">+M91+M117</f>
        <v>165</v>
      </c>
      <c r="N143" s="76">
        <f t="shared" si="231"/>
        <v>112</v>
      </c>
      <c r="O143" s="182">
        <f>M143+N143</f>
        <v>277</v>
      </c>
      <c r="P143" s="77">
        <f>+P91+P117</f>
        <v>0</v>
      </c>
      <c r="Q143" s="188">
        <f>O143+P143</f>
        <v>277</v>
      </c>
      <c r="R143" s="75">
        <f t="shared" ref="R143:S145" si="232">+R91+R117</f>
        <v>169</v>
      </c>
      <c r="S143" s="76">
        <f t="shared" si="232"/>
        <v>135</v>
      </c>
      <c r="T143" s="182">
        <f>R143+S143</f>
        <v>304</v>
      </c>
      <c r="U143" s="77">
        <f>+U91+U117</f>
        <v>0</v>
      </c>
      <c r="V143" s="188">
        <f>T143+U143</f>
        <v>304</v>
      </c>
      <c r="W143" s="78">
        <f>IF(Q143=0,0,((V143/Q143)-1)*100)</f>
        <v>9.7472924187725685</v>
      </c>
    </row>
    <row r="144" spans="12:23" x14ac:dyDescent="0.2">
      <c r="L144" s="59" t="s">
        <v>21</v>
      </c>
      <c r="M144" s="75">
        <f t="shared" si="231"/>
        <v>167</v>
      </c>
      <c r="N144" s="76">
        <f t="shared" si="231"/>
        <v>134</v>
      </c>
      <c r="O144" s="182">
        <f>M144+N144</f>
        <v>301</v>
      </c>
      <c r="P144" s="77">
        <f>+P92+P118</f>
        <v>0</v>
      </c>
      <c r="Q144" s="188">
        <f>O144+P144</f>
        <v>301</v>
      </c>
      <c r="R144" s="75">
        <f t="shared" si="232"/>
        <v>165</v>
      </c>
      <c r="S144" s="76">
        <f t="shared" si="232"/>
        <v>109</v>
      </c>
      <c r="T144" s="182">
        <f>R144+S144</f>
        <v>274</v>
      </c>
      <c r="U144" s="77">
        <f>+U92+U118</f>
        <v>0</v>
      </c>
      <c r="V144" s="188">
        <f>T144+U144</f>
        <v>274</v>
      </c>
      <c r="W144" s="78">
        <f>IF(Q144=0,0,((V144/Q144)-1)*100)</f>
        <v>-8.9700996677740896</v>
      </c>
    </row>
    <row r="145" spans="1:23" ht="13.5" thickBot="1" x14ac:dyDescent="0.25">
      <c r="L145" s="59" t="s">
        <v>22</v>
      </c>
      <c r="M145" s="75">
        <f t="shared" si="231"/>
        <v>143</v>
      </c>
      <c r="N145" s="76">
        <f t="shared" si="231"/>
        <v>124</v>
      </c>
      <c r="O145" s="182">
        <f>M145+N145</f>
        <v>267</v>
      </c>
      <c r="P145" s="77">
        <f>+P93+P119</f>
        <v>0</v>
      </c>
      <c r="Q145" s="188">
        <f>O145+P145</f>
        <v>267</v>
      </c>
      <c r="R145" s="75">
        <f t="shared" si="232"/>
        <v>176</v>
      </c>
      <c r="S145" s="76">
        <f t="shared" si="232"/>
        <v>86</v>
      </c>
      <c r="T145" s="182">
        <f>R145+S145</f>
        <v>262</v>
      </c>
      <c r="U145" s="77">
        <f>+U93+U119</f>
        <v>0</v>
      </c>
      <c r="V145" s="188">
        <f>T145+U145</f>
        <v>262</v>
      </c>
      <c r="W145" s="78">
        <f>IF(Q145=0,0,((V145/Q145)-1)*100)</f>
        <v>-1.8726591760299671</v>
      </c>
    </row>
    <row r="146" spans="1:23" ht="12.75" customHeight="1" thickTop="1" thickBot="1" x14ac:dyDescent="0.25">
      <c r="L146" s="79" t="s">
        <v>23</v>
      </c>
      <c r="M146" s="80">
        <f>+M143+M144+M145</f>
        <v>475</v>
      </c>
      <c r="N146" s="198">
        <f t="shared" ref="N146" si="233">+N143+N144+N145</f>
        <v>370</v>
      </c>
      <c r="O146" s="206">
        <f t="shared" ref="O146" si="234">+O143+O144+O145</f>
        <v>845</v>
      </c>
      <c r="P146" s="81">
        <f t="shared" ref="P146" si="235">+P143+P144+P145</f>
        <v>0</v>
      </c>
      <c r="Q146" s="183">
        <f t="shared" ref="Q146" si="236">+Q143+Q144+Q145</f>
        <v>845</v>
      </c>
      <c r="R146" s="80">
        <f t="shared" ref="R146" si="237">+R143+R144+R145</f>
        <v>510</v>
      </c>
      <c r="S146" s="198">
        <f t="shared" ref="S146" si="238">+S143+S144+S145</f>
        <v>330</v>
      </c>
      <c r="T146" s="206">
        <f t="shared" ref="T146" si="239">+T143+T144+T145</f>
        <v>840</v>
      </c>
      <c r="U146" s="81">
        <f t="shared" ref="U146" si="240">+U143+U144+U145</f>
        <v>0</v>
      </c>
      <c r="V146" s="183">
        <f t="shared" ref="V146" si="241">+V143+V144+V145</f>
        <v>840</v>
      </c>
      <c r="W146" s="82">
        <f t="shared" ref="W146" si="242">IF(Q146=0,0,((V146/Q146)-1)*100)</f>
        <v>-0.59171597633136397</v>
      </c>
    </row>
    <row r="147" spans="1:23" ht="13.5" thickTop="1" x14ac:dyDescent="0.2">
      <c r="L147" s="59" t="s">
        <v>24</v>
      </c>
      <c r="M147" s="75">
        <f t="shared" ref="M147:N149" si="243">+M95+M121</f>
        <v>96</v>
      </c>
      <c r="N147" s="76">
        <f t="shared" si="243"/>
        <v>105</v>
      </c>
      <c r="O147" s="182">
        <f t="shared" ref="O147" si="244">M147+N147</f>
        <v>201</v>
      </c>
      <c r="P147" s="77">
        <f>+P95+P121</f>
        <v>0</v>
      </c>
      <c r="Q147" s="188">
        <f t="shared" ref="Q147" si="245">O147+P147</f>
        <v>201</v>
      </c>
      <c r="R147" s="75">
        <f t="shared" ref="R147:S149" si="246">+R95+R121</f>
        <v>113</v>
      </c>
      <c r="S147" s="76">
        <f t="shared" si="246"/>
        <v>67</v>
      </c>
      <c r="T147" s="182">
        <f t="shared" ref="T147" si="247">R147+S147</f>
        <v>180</v>
      </c>
      <c r="U147" s="77">
        <f>+U95+U121</f>
        <v>0</v>
      </c>
      <c r="V147" s="188">
        <f t="shared" ref="V147" si="248">T147+U147</f>
        <v>180</v>
      </c>
      <c r="W147" s="78">
        <f t="shared" ref="W147" si="249">IF(Q147=0,0,((V147/Q147)-1)*100)</f>
        <v>-10.447761194029848</v>
      </c>
    </row>
    <row r="148" spans="1:23" x14ac:dyDescent="0.2">
      <c r="L148" s="59" t="s">
        <v>25</v>
      </c>
      <c r="M148" s="75">
        <f t="shared" si="243"/>
        <v>134</v>
      </c>
      <c r="N148" s="76">
        <f t="shared" si="243"/>
        <v>97</v>
      </c>
      <c r="O148" s="182">
        <f>M148+N148</f>
        <v>231</v>
      </c>
      <c r="P148" s="77">
        <f>+P96+P122</f>
        <v>0</v>
      </c>
      <c r="Q148" s="188">
        <f>O148+P148</f>
        <v>231</v>
      </c>
      <c r="R148" s="75">
        <f t="shared" si="246"/>
        <v>106</v>
      </c>
      <c r="S148" s="76">
        <f t="shared" si="246"/>
        <v>69</v>
      </c>
      <c r="T148" s="182">
        <f>R148+S148</f>
        <v>175</v>
      </c>
      <c r="U148" s="77">
        <f>+U96+U122</f>
        <v>0</v>
      </c>
      <c r="V148" s="188">
        <f>T148+U148</f>
        <v>175</v>
      </c>
      <c r="W148" s="78">
        <f t="shared" ref="W148" si="250">IF(Q148=0,0,((V148/Q148)-1)*100)</f>
        <v>-24.242424242424242</v>
      </c>
    </row>
    <row r="149" spans="1:23" ht="13.5" thickBot="1" x14ac:dyDescent="0.25">
      <c r="L149" s="59" t="s">
        <v>26</v>
      </c>
      <c r="M149" s="75">
        <f t="shared" si="243"/>
        <v>105</v>
      </c>
      <c r="N149" s="76">
        <f t="shared" si="243"/>
        <v>87</v>
      </c>
      <c r="O149" s="184">
        <f>M149+N149</f>
        <v>192</v>
      </c>
      <c r="P149" s="83">
        <f>+P97+P123</f>
        <v>0</v>
      </c>
      <c r="Q149" s="188">
        <f>O149+P149</f>
        <v>192</v>
      </c>
      <c r="R149" s="75">
        <f t="shared" si="246"/>
        <v>90</v>
      </c>
      <c r="S149" s="76">
        <f t="shared" si="246"/>
        <v>54</v>
      </c>
      <c r="T149" s="184">
        <f>R149+S149</f>
        <v>144</v>
      </c>
      <c r="U149" s="83">
        <f>+U97+U123</f>
        <v>0</v>
      </c>
      <c r="V149" s="188">
        <f>T149+U149</f>
        <v>144</v>
      </c>
      <c r="W149" s="78">
        <f>IF(Q149=0,0,((V149/Q149)-1)*100)</f>
        <v>-25</v>
      </c>
    </row>
    <row r="150" spans="1:23" ht="12.75" customHeight="1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335</v>
      </c>
      <c r="N150" s="199">
        <f t="shared" ref="N150" si="251">+N147+N148+N149</f>
        <v>289</v>
      </c>
      <c r="O150" s="207">
        <f t="shared" ref="O150" si="252">+O147+O148+O149</f>
        <v>624</v>
      </c>
      <c r="P150" s="203">
        <f t="shared" ref="P150" si="253">+P147+P148+P149</f>
        <v>0</v>
      </c>
      <c r="Q150" s="185">
        <f t="shared" ref="Q150" si="254">+Q147+Q148+Q149</f>
        <v>624</v>
      </c>
      <c r="R150" s="85">
        <f t="shared" ref="R150" si="255">+R147+R148+R149</f>
        <v>309</v>
      </c>
      <c r="S150" s="199">
        <f t="shared" ref="S150" si="256">+S147+S148+S149</f>
        <v>190</v>
      </c>
      <c r="T150" s="207">
        <f t="shared" ref="T150" si="257">+T147+T148+T149</f>
        <v>499</v>
      </c>
      <c r="U150" s="203">
        <f t="shared" ref="U150" si="258">+U147+U148+U149</f>
        <v>0</v>
      </c>
      <c r="V150" s="185">
        <f t="shared" ref="V150" si="259">+V147+V148+V149</f>
        <v>499</v>
      </c>
      <c r="W150" s="87">
        <f>IF(Q150=0,0,((V150/Q150)-1)*100)</f>
        <v>-20.032051282051277</v>
      </c>
    </row>
    <row r="151" spans="1:23" ht="13.5" thickTop="1" x14ac:dyDescent="0.2">
      <c r="L151" s="59" t="s">
        <v>28</v>
      </c>
      <c r="M151" s="75">
        <f t="shared" ref="M151:N153" si="260">+M99+M125</f>
        <v>105</v>
      </c>
      <c r="N151" s="76">
        <f t="shared" si="260"/>
        <v>87</v>
      </c>
      <c r="O151" s="184">
        <f>M151+N151</f>
        <v>192</v>
      </c>
      <c r="P151" s="88">
        <f>+P99+P125</f>
        <v>0</v>
      </c>
      <c r="Q151" s="188">
        <f>O151+P151</f>
        <v>192</v>
      </c>
      <c r="R151" s="75">
        <f t="shared" ref="R151:S153" si="261">+R99+R125</f>
        <v>105</v>
      </c>
      <c r="S151" s="76">
        <f t="shared" si="261"/>
        <v>102</v>
      </c>
      <c r="T151" s="184">
        <f>R151+S151</f>
        <v>207</v>
      </c>
      <c r="U151" s="88">
        <f>+U99+U125</f>
        <v>0</v>
      </c>
      <c r="V151" s="188">
        <f>T151+U151</f>
        <v>207</v>
      </c>
      <c r="W151" s="78">
        <f>IF(Q151=0,0,((V151/Q151)-1)*100)</f>
        <v>7.8125</v>
      </c>
    </row>
    <row r="152" spans="1:23" x14ac:dyDescent="0.2">
      <c r="L152" s="59" t="s">
        <v>29</v>
      </c>
      <c r="M152" s="75">
        <f t="shared" si="260"/>
        <v>106</v>
      </c>
      <c r="N152" s="76">
        <f t="shared" si="260"/>
        <v>67</v>
      </c>
      <c r="O152" s="184">
        <f>M152+N152</f>
        <v>173</v>
      </c>
      <c r="P152" s="77">
        <f>+P100+P126</f>
        <v>0</v>
      </c>
      <c r="Q152" s="188">
        <f>O152+P152</f>
        <v>173</v>
      </c>
      <c r="R152" s="75">
        <f t="shared" si="261"/>
        <v>108</v>
      </c>
      <c r="S152" s="76">
        <f t="shared" si="261"/>
        <v>66</v>
      </c>
      <c r="T152" s="184">
        <f t="shared" ref="T152" si="262">R152+S152</f>
        <v>174</v>
      </c>
      <c r="U152" s="77">
        <f>+U100+U126</f>
        <v>0</v>
      </c>
      <c r="V152" s="188">
        <f t="shared" ref="V152" si="263">T152+U152</f>
        <v>174</v>
      </c>
      <c r="W152" s="78">
        <f t="shared" ref="W152" si="264">IF(Q152=0,0,((V152/Q152)-1)*100)</f>
        <v>0.57803468208093012</v>
      </c>
    </row>
    <row r="153" spans="1:23" ht="13.5" thickBot="1" x14ac:dyDescent="0.25">
      <c r="A153" s="323"/>
      <c r="K153" s="323"/>
      <c r="L153" s="59" t="s">
        <v>30</v>
      </c>
      <c r="M153" s="75">
        <f t="shared" si="260"/>
        <v>99</v>
      </c>
      <c r="N153" s="76">
        <f t="shared" si="260"/>
        <v>71</v>
      </c>
      <c r="O153" s="184">
        <f t="shared" ref="O153" si="265">M153+N153</f>
        <v>170</v>
      </c>
      <c r="P153" s="77">
        <f>+P101+P127</f>
        <v>0</v>
      </c>
      <c r="Q153" s="188">
        <f t="shared" ref="Q153" si="266">O153+P153</f>
        <v>170</v>
      </c>
      <c r="R153" s="75">
        <f t="shared" si="261"/>
        <v>83</v>
      </c>
      <c r="S153" s="76">
        <f t="shared" si="261"/>
        <v>72</v>
      </c>
      <c r="T153" s="184">
        <f t="shared" ref="T153" si="267">R153+S153</f>
        <v>155</v>
      </c>
      <c r="U153" s="77">
        <f>+U101+U127</f>
        <v>0</v>
      </c>
      <c r="V153" s="188">
        <f t="shared" ref="V153" si="268">T153+U153</f>
        <v>155</v>
      </c>
      <c r="W153" s="78">
        <f>IF(Q153=0,0,((V153/Q153)-1)*100)</f>
        <v>-8.8235294117647083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31</v>
      </c>
      <c r="M154" s="85">
        <f>+M151+M152+M153</f>
        <v>310</v>
      </c>
      <c r="N154" s="199">
        <f t="shared" ref="N154:V154" si="269">+N151+N152+N153</f>
        <v>225</v>
      </c>
      <c r="O154" s="207">
        <f t="shared" si="269"/>
        <v>535</v>
      </c>
      <c r="P154" s="203">
        <f t="shared" si="269"/>
        <v>0</v>
      </c>
      <c r="Q154" s="185">
        <f t="shared" si="269"/>
        <v>535</v>
      </c>
      <c r="R154" s="85">
        <f t="shared" si="269"/>
        <v>296</v>
      </c>
      <c r="S154" s="199">
        <f t="shared" si="269"/>
        <v>240</v>
      </c>
      <c r="T154" s="207">
        <f t="shared" si="269"/>
        <v>536</v>
      </c>
      <c r="U154" s="203">
        <f t="shared" si="269"/>
        <v>0</v>
      </c>
      <c r="V154" s="185">
        <f t="shared" si="269"/>
        <v>536</v>
      </c>
      <c r="W154" s="87">
        <f>IF(Q154=0,0,((V154/Q154)-1)*100)</f>
        <v>0.18691588785046953</v>
      </c>
    </row>
    <row r="155" spans="1:23" ht="14.25" thickTop="1" thickBot="1" x14ac:dyDescent="0.25">
      <c r="L155" s="518" t="s">
        <v>32</v>
      </c>
      <c r="M155" s="546">
        <f>+M146+M150+M154</f>
        <v>1120</v>
      </c>
      <c r="N155" s="543">
        <f t="shared" ref="N155:V155" si="270">+N146+N150+N154</f>
        <v>884</v>
      </c>
      <c r="O155" s="532">
        <f t="shared" si="270"/>
        <v>2004</v>
      </c>
      <c r="P155" s="531">
        <f t="shared" si="270"/>
        <v>0</v>
      </c>
      <c r="Q155" s="532">
        <f t="shared" si="270"/>
        <v>2004</v>
      </c>
      <c r="R155" s="546">
        <f t="shared" si="270"/>
        <v>1115</v>
      </c>
      <c r="S155" s="543">
        <f t="shared" si="270"/>
        <v>760</v>
      </c>
      <c r="T155" s="532">
        <f t="shared" si="270"/>
        <v>1875</v>
      </c>
      <c r="U155" s="531">
        <f t="shared" si="270"/>
        <v>0</v>
      </c>
      <c r="V155" s="532">
        <f t="shared" si="270"/>
        <v>1875</v>
      </c>
      <c r="W155" s="533">
        <f t="shared" ref="W155:W156" si="271">IF(Q155=0,0,((V155/Q155)-1)*100)</f>
        <v>-6.437125748502992</v>
      </c>
    </row>
    <row r="156" spans="1:23" ht="14.25" thickTop="1" thickBot="1" x14ac:dyDescent="0.25">
      <c r="L156" s="79" t="s">
        <v>33</v>
      </c>
      <c r="M156" s="80">
        <f>+M142+M146+M150+M154</f>
        <v>1415</v>
      </c>
      <c r="N156" s="81">
        <f t="shared" ref="N156:V156" si="272">+N142+N146+N150+N154</f>
        <v>1222</v>
      </c>
      <c r="O156" s="175">
        <f t="shared" si="272"/>
        <v>2637</v>
      </c>
      <c r="P156" s="80">
        <f t="shared" si="272"/>
        <v>0</v>
      </c>
      <c r="Q156" s="175">
        <f t="shared" si="272"/>
        <v>2637</v>
      </c>
      <c r="R156" s="80">
        <f t="shared" si="272"/>
        <v>1505</v>
      </c>
      <c r="S156" s="81">
        <f t="shared" si="272"/>
        <v>1083</v>
      </c>
      <c r="T156" s="175">
        <f t="shared" si="272"/>
        <v>2588</v>
      </c>
      <c r="U156" s="80">
        <f t="shared" si="272"/>
        <v>0</v>
      </c>
      <c r="V156" s="175">
        <f t="shared" si="272"/>
        <v>2588</v>
      </c>
      <c r="W156" s="82">
        <f t="shared" si="271"/>
        <v>-1.8581721653394001</v>
      </c>
    </row>
    <row r="157" spans="1:23" ht="14.25" thickTop="1" thickBot="1" x14ac:dyDescent="0.25">
      <c r="L157" s="89" t="s">
        <v>34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637" t="s">
        <v>54</v>
      </c>
      <c r="M158" s="638"/>
      <c r="N158" s="638"/>
      <c r="O158" s="638"/>
      <c r="P158" s="638"/>
      <c r="Q158" s="638"/>
      <c r="R158" s="638"/>
      <c r="S158" s="638"/>
      <c r="T158" s="638"/>
      <c r="U158" s="638"/>
      <c r="V158" s="638"/>
      <c r="W158" s="639"/>
    </row>
    <row r="159" spans="1:23" ht="24.75" customHeight="1" thickBot="1" x14ac:dyDescent="0.25">
      <c r="L159" s="640" t="s">
        <v>55</v>
      </c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2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46</v>
      </c>
    </row>
    <row r="161" spans="12:23" ht="14.25" thickTop="1" thickBot="1" x14ac:dyDescent="0.25">
      <c r="L161" s="214"/>
      <c r="M161" s="215" t="s">
        <v>4</v>
      </c>
      <c r="N161" s="216"/>
      <c r="O161" s="253"/>
      <c r="P161" s="215"/>
      <c r="Q161" s="215"/>
      <c r="R161" s="215" t="s">
        <v>5</v>
      </c>
      <c r="S161" s="216"/>
      <c r="T161" s="253"/>
      <c r="U161" s="215"/>
      <c r="V161" s="215"/>
      <c r="W161" s="307" t="s">
        <v>6</v>
      </c>
    </row>
    <row r="162" spans="12:23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8" t="s">
        <v>8</v>
      </c>
    </row>
    <row r="163" spans="12:23" ht="13.5" thickBot="1" x14ac:dyDescent="0.25">
      <c r="L163" s="223"/>
      <c r="M163" s="224" t="s">
        <v>47</v>
      </c>
      <c r="N163" s="225" t="s">
        <v>48</v>
      </c>
      <c r="O163" s="226" t="s">
        <v>49</v>
      </c>
      <c r="P163" s="227" t="s">
        <v>15</v>
      </c>
      <c r="Q163" s="226" t="s">
        <v>11</v>
      </c>
      <c r="R163" s="224" t="s">
        <v>47</v>
      </c>
      <c r="S163" s="225" t="s">
        <v>48</v>
      </c>
      <c r="T163" s="226" t="s">
        <v>49</v>
      </c>
      <c r="U163" s="227" t="s">
        <v>15</v>
      </c>
      <c r="V163" s="226" t="s">
        <v>11</v>
      </c>
      <c r="W163" s="309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16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" si="273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 t="shared" ref="V165:V167" si="274">T165+U165</f>
        <v>0</v>
      </c>
      <c r="W165" s="339">
        <f>IF(Q165=0,0,((V165/Q165)-1)*100)</f>
        <v>0</v>
      </c>
    </row>
    <row r="166" spans="12:23" x14ac:dyDescent="0.2">
      <c r="L166" s="218" t="s">
        <v>17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 t="shared" ref="T166:T167" si="275">R166+S166</f>
        <v>0</v>
      </c>
      <c r="U166" s="237">
        <v>0</v>
      </c>
      <c r="V166" s="236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18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ref="Q167" si="276">O167+P167</f>
        <v>0</v>
      </c>
      <c r="R167" s="234">
        <v>0</v>
      </c>
      <c r="S167" s="235">
        <v>0</v>
      </c>
      <c r="T167" s="236">
        <f t="shared" si="275"/>
        <v>0</v>
      </c>
      <c r="U167" s="237">
        <v>0</v>
      </c>
      <c r="V167" s="236">
        <f t="shared" si="274"/>
        <v>0</v>
      </c>
      <c r="W167" s="339">
        <f>IF(Q167=0,0,((V167/Q167)-1)*100)</f>
        <v>0</v>
      </c>
    </row>
    <row r="168" spans="12:23" ht="14.25" thickTop="1" thickBot="1" x14ac:dyDescent="0.25">
      <c r="L168" s="239" t="s">
        <v>19</v>
      </c>
      <c r="M168" s="240">
        <f t="shared" ref="M168:Q168" si="277">+M165+M166+M167</f>
        <v>0</v>
      </c>
      <c r="N168" s="241">
        <f t="shared" si="277"/>
        <v>0</v>
      </c>
      <c r="O168" s="242">
        <f t="shared" si="277"/>
        <v>0</v>
      </c>
      <c r="P168" s="240">
        <f t="shared" si="277"/>
        <v>0</v>
      </c>
      <c r="Q168" s="242">
        <f t="shared" si="277"/>
        <v>0</v>
      </c>
      <c r="R168" s="240">
        <f t="shared" ref="R168:V168" si="278">+R165+R166+R167</f>
        <v>0</v>
      </c>
      <c r="S168" s="241">
        <f t="shared" si="278"/>
        <v>0</v>
      </c>
      <c r="T168" s="242">
        <f t="shared" si="278"/>
        <v>0</v>
      </c>
      <c r="U168" s="240">
        <f t="shared" si="278"/>
        <v>0</v>
      </c>
      <c r="V168" s="242">
        <f t="shared" si="278"/>
        <v>0</v>
      </c>
      <c r="W168" s="338">
        <f t="shared" ref="W168" si="279">IF(Q168=0,0,((V168/Q168)-1)*100)</f>
        <v>0</v>
      </c>
    </row>
    <row r="169" spans="12:23" ht="13.5" thickTop="1" x14ac:dyDescent="0.2">
      <c r="L169" s="218" t="s">
        <v>20</v>
      </c>
      <c r="M169" s="234">
        <v>0</v>
      </c>
      <c r="N169" s="235">
        <v>0</v>
      </c>
      <c r="O169" s="236">
        <f>SUM(M169:N169)</f>
        <v>0</v>
      </c>
      <c r="P169" s="237">
        <v>0</v>
      </c>
      <c r="Q169" s="236">
        <f>O169+P169</f>
        <v>0</v>
      </c>
      <c r="R169" s="234">
        <v>0</v>
      </c>
      <c r="S169" s="235">
        <v>0</v>
      </c>
      <c r="T169" s="236">
        <f>SUM(R169:S169)</f>
        <v>0</v>
      </c>
      <c r="U169" s="237">
        <v>0</v>
      </c>
      <c r="V169" s="236">
        <f>T169+U169</f>
        <v>0</v>
      </c>
      <c r="W169" s="339">
        <f t="shared" ref="W169" si="280">IF(Q169=0,0,((V169/Q169)-1)*100)</f>
        <v>0</v>
      </c>
    </row>
    <row r="170" spans="12:23" x14ac:dyDescent="0.2">
      <c r="L170" s="218" t="s">
        <v>21</v>
      </c>
      <c r="M170" s="234">
        <v>0</v>
      </c>
      <c r="N170" s="235">
        <v>0</v>
      </c>
      <c r="O170" s="236">
        <f>SUM(M170:N170)</f>
        <v>0</v>
      </c>
      <c r="P170" s="237">
        <v>0</v>
      </c>
      <c r="Q170" s="236">
        <f>O170+P170</f>
        <v>0</v>
      </c>
      <c r="R170" s="234">
        <v>0</v>
      </c>
      <c r="S170" s="235">
        <v>0</v>
      </c>
      <c r="T170" s="236">
        <f>SUM(R170:S170)</f>
        <v>0</v>
      </c>
      <c r="U170" s="237">
        <v>0</v>
      </c>
      <c r="V170" s="236">
        <f>T170+U170</f>
        <v>0</v>
      </c>
      <c r="W170" s="339">
        <f>IF(Q170=0,0,((V170/Q170)-1)*100)</f>
        <v>0</v>
      </c>
    </row>
    <row r="171" spans="12:23" ht="13.5" thickBot="1" x14ac:dyDescent="0.25">
      <c r="L171" s="218" t="s">
        <v>22</v>
      </c>
      <c r="M171" s="234">
        <v>0</v>
      </c>
      <c r="N171" s="235">
        <v>0</v>
      </c>
      <c r="O171" s="236">
        <f>SUM(M171:N171)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SUM(R171:S171)</f>
        <v>0</v>
      </c>
      <c r="U171" s="237">
        <v>0</v>
      </c>
      <c r="V171" s="236">
        <f>T171+U171</f>
        <v>0</v>
      </c>
      <c r="W171" s="339">
        <f>IF(Q171=0,0,((V171/Q171)-1)*100)</f>
        <v>0</v>
      </c>
    </row>
    <row r="172" spans="12:23" ht="14.25" thickTop="1" thickBot="1" x14ac:dyDescent="0.25">
      <c r="L172" s="239" t="s">
        <v>23</v>
      </c>
      <c r="M172" s="240">
        <f>+M169+M170+M171</f>
        <v>0</v>
      </c>
      <c r="N172" s="241">
        <f t="shared" ref="N172:V172" si="281">+N169+N170+N171</f>
        <v>0</v>
      </c>
      <c r="O172" s="242">
        <f t="shared" si="281"/>
        <v>0</v>
      </c>
      <c r="P172" s="240">
        <f t="shared" si="281"/>
        <v>0</v>
      </c>
      <c r="Q172" s="242">
        <f t="shared" si="281"/>
        <v>0</v>
      </c>
      <c r="R172" s="240">
        <f t="shared" si="281"/>
        <v>0</v>
      </c>
      <c r="S172" s="241">
        <f t="shared" si="281"/>
        <v>0</v>
      </c>
      <c r="T172" s="242">
        <f t="shared" si="281"/>
        <v>0</v>
      </c>
      <c r="U172" s="240">
        <f t="shared" si="281"/>
        <v>0</v>
      </c>
      <c r="V172" s="242">
        <f t="shared" si="281"/>
        <v>0</v>
      </c>
      <c r="W172" s="338">
        <f t="shared" ref="W172" si="282">IF(Q172=0,0,((V172/Q172)-1)*100)</f>
        <v>0</v>
      </c>
    </row>
    <row r="173" spans="12:23" ht="13.5" thickTop="1" x14ac:dyDescent="0.2">
      <c r="L173" s="218" t="s">
        <v>24</v>
      </c>
      <c r="M173" s="234">
        <v>0</v>
      </c>
      <c r="N173" s="235">
        <v>0</v>
      </c>
      <c r="O173" s="236">
        <f t="shared" ref="O173" si="283">SUM(M173:N173)</f>
        <v>0</v>
      </c>
      <c r="P173" s="237">
        <v>0</v>
      </c>
      <c r="Q173" s="236">
        <f t="shared" ref="Q173" si="284">O173+P173</f>
        <v>0</v>
      </c>
      <c r="R173" s="234">
        <v>0</v>
      </c>
      <c r="S173" s="235">
        <v>0</v>
      </c>
      <c r="T173" s="236">
        <f t="shared" ref="T173" si="285">SUM(R173:S173)</f>
        <v>0</v>
      </c>
      <c r="U173" s="237">
        <v>0</v>
      </c>
      <c r="V173" s="236">
        <f t="shared" ref="V173" si="286">T173+U173</f>
        <v>0</v>
      </c>
      <c r="W173" s="339">
        <f>IF(Q173=0,0,((V173/Q173)-1)*100)</f>
        <v>0</v>
      </c>
    </row>
    <row r="174" spans="12:23" x14ac:dyDescent="0.2">
      <c r="L174" s="218" t="s">
        <v>25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39">
        <f t="shared" ref="W174" si="287">IF(Q174=0,0,((V174/Q174)-1)*100)</f>
        <v>0</v>
      </c>
    </row>
    <row r="175" spans="12:23" ht="13.5" thickBot="1" x14ac:dyDescent="0.25">
      <c r="L175" s="218" t="s">
        <v>26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75">
        <v>0</v>
      </c>
      <c r="S175" s="76">
        <v>0</v>
      </c>
      <c r="T175" s="244">
        <f>SUM(R175:S175)</f>
        <v>0</v>
      </c>
      <c r="U175" s="245">
        <v>0</v>
      </c>
      <c r="V175" s="244">
        <f>T175+U175</f>
        <v>0</v>
      </c>
      <c r="W175" s="339">
        <f>IF(Q175=0,0,((V175/Q175)-1)*100)</f>
        <v>0</v>
      </c>
    </row>
    <row r="176" spans="12:23" ht="14.25" thickTop="1" thickBot="1" x14ac:dyDescent="0.25">
      <c r="L176" s="246" t="s">
        <v>27</v>
      </c>
      <c r="M176" s="247">
        <f>+M173+M174+M175</f>
        <v>0</v>
      </c>
      <c r="N176" s="247">
        <f t="shared" ref="N176:V176" si="288">+N173+N174+N175</f>
        <v>0</v>
      </c>
      <c r="O176" s="248">
        <f t="shared" si="288"/>
        <v>0</v>
      </c>
      <c r="P176" s="249">
        <f t="shared" si="288"/>
        <v>0</v>
      </c>
      <c r="Q176" s="248">
        <f t="shared" si="288"/>
        <v>0</v>
      </c>
      <c r="R176" s="247">
        <f t="shared" si="288"/>
        <v>0</v>
      </c>
      <c r="S176" s="247">
        <f t="shared" si="288"/>
        <v>0</v>
      </c>
      <c r="T176" s="248">
        <f t="shared" si="288"/>
        <v>0</v>
      </c>
      <c r="U176" s="249">
        <f t="shared" si="288"/>
        <v>0</v>
      </c>
      <c r="V176" s="248">
        <f t="shared" si="288"/>
        <v>0</v>
      </c>
      <c r="W176" s="340">
        <f>IF(Q176=0,0,((V176/Q176)-1)*100)</f>
        <v>0</v>
      </c>
    </row>
    <row r="177" spans="1:23" ht="13.5" thickTop="1" x14ac:dyDescent="0.2">
      <c r="A177" s="323"/>
      <c r="K177" s="323"/>
      <c r="L177" s="218" t="s">
        <v>28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 t="shared" ref="Q177" si="289"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 t="shared" ref="V177" si="290">T177+U177</f>
        <v>0</v>
      </c>
      <c r="W177" s="339">
        <f>IF(Q177=0,0,((V177/Q177)-1)*100)</f>
        <v>0</v>
      </c>
    </row>
    <row r="178" spans="1:23" x14ac:dyDescent="0.2">
      <c r="A178" s="323"/>
      <c r="K178" s="323"/>
      <c r="L178" s="218" t="s">
        <v>29</v>
      </c>
      <c r="M178" s="234">
        <v>0</v>
      </c>
      <c r="N178" s="235">
        <v>0</v>
      </c>
      <c r="O178" s="236">
        <f>M178+N178</f>
        <v>0</v>
      </c>
      <c r="P178" s="237">
        <v>0</v>
      </c>
      <c r="Q178" s="236">
        <f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339">
        <f t="shared" ref="W178" si="291">IF(Q178=0,0,((V178/Q178)-1)*100)</f>
        <v>0</v>
      </c>
    </row>
    <row r="179" spans="1:23" ht="13.5" thickBot="1" x14ac:dyDescent="0.25">
      <c r="A179" s="323"/>
      <c r="K179" s="323"/>
      <c r="L179" s="218" t="s">
        <v>30</v>
      </c>
      <c r="M179" s="234">
        <v>0</v>
      </c>
      <c r="N179" s="235">
        <v>0</v>
      </c>
      <c r="O179" s="236">
        <f>M179+N179</f>
        <v>0</v>
      </c>
      <c r="P179" s="237">
        <v>0</v>
      </c>
      <c r="Q179" s="244">
        <f>O179+P179</f>
        <v>0</v>
      </c>
      <c r="R179" s="75">
        <v>0</v>
      </c>
      <c r="S179" s="76">
        <v>0</v>
      </c>
      <c r="T179" s="236">
        <f>R179+S179</f>
        <v>0</v>
      </c>
      <c r="U179" s="245">
        <v>0</v>
      </c>
      <c r="V179" s="244">
        <f>T179+U179</f>
        <v>0</v>
      </c>
      <c r="W179" s="339">
        <f>IF(Q179=0,0,((V179/Q179)-1)*100)</f>
        <v>0</v>
      </c>
    </row>
    <row r="180" spans="1:23" ht="14.25" thickTop="1" thickBot="1" x14ac:dyDescent="0.25">
      <c r="L180" s="246" t="s">
        <v>31</v>
      </c>
      <c r="M180" s="551">
        <f>+M177+M178+M179</f>
        <v>0</v>
      </c>
      <c r="N180" s="247">
        <f t="shared" ref="N180:V180" si="292">+N177+N178+N179</f>
        <v>0</v>
      </c>
      <c r="O180" s="248">
        <f t="shared" si="292"/>
        <v>0</v>
      </c>
      <c r="P180" s="249">
        <f t="shared" si="292"/>
        <v>0</v>
      </c>
      <c r="Q180" s="248">
        <f t="shared" si="292"/>
        <v>0</v>
      </c>
      <c r="R180" s="551">
        <f t="shared" si="292"/>
        <v>0</v>
      </c>
      <c r="S180" s="247">
        <f t="shared" si="292"/>
        <v>0</v>
      </c>
      <c r="T180" s="248">
        <f t="shared" si="292"/>
        <v>0</v>
      </c>
      <c r="U180" s="249">
        <f t="shared" si="292"/>
        <v>0</v>
      </c>
      <c r="V180" s="248">
        <f t="shared" si="292"/>
        <v>0</v>
      </c>
      <c r="W180" s="340">
        <f>IF(Q180=0,0,((V180/Q180)-1)*100)</f>
        <v>0</v>
      </c>
    </row>
    <row r="181" spans="1:23" ht="14.25" thickTop="1" thickBot="1" x14ac:dyDescent="0.25">
      <c r="L181" s="553" t="s">
        <v>32</v>
      </c>
      <c r="M181" s="552">
        <f>+M172+M176+M180</f>
        <v>0</v>
      </c>
      <c r="N181" s="550">
        <f t="shared" ref="N181:V181" si="293">+N172+N176+N180</f>
        <v>0</v>
      </c>
      <c r="O181" s="548">
        <f t="shared" si="293"/>
        <v>0</v>
      </c>
      <c r="P181" s="547">
        <f t="shared" si="293"/>
        <v>0</v>
      </c>
      <c r="Q181" s="548">
        <f t="shared" si="293"/>
        <v>0</v>
      </c>
      <c r="R181" s="552">
        <f t="shared" si="293"/>
        <v>0</v>
      </c>
      <c r="S181" s="550">
        <f t="shared" si="293"/>
        <v>0</v>
      </c>
      <c r="T181" s="548">
        <f t="shared" si="293"/>
        <v>0</v>
      </c>
      <c r="U181" s="547">
        <f t="shared" si="293"/>
        <v>0</v>
      </c>
      <c r="V181" s="548">
        <f t="shared" si="293"/>
        <v>0</v>
      </c>
      <c r="W181" s="340">
        <f t="shared" ref="W181:W182" si="294">IF(Q181=0,0,((V181/Q181)-1)*100)</f>
        <v>0</v>
      </c>
    </row>
    <row r="182" spans="1:23" ht="14.25" thickTop="1" thickBot="1" x14ac:dyDescent="0.25">
      <c r="L182" s="554" t="s">
        <v>33</v>
      </c>
      <c r="M182" s="240">
        <f>+M168+M172+M176+M180</f>
        <v>0</v>
      </c>
      <c r="N182" s="241">
        <f t="shared" ref="N182:V182" si="295">+N168+N172+N176+N180</f>
        <v>0</v>
      </c>
      <c r="O182" s="242">
        <f t="shared" si="295"/>
        <v>0</v>
      </c>
      <c r="P182" s="240">
        <f t="shared" si="295"/>
        <v>0</v>
      </c>
      <c r="Q182" s="242">
        <f t="shared" si="295"/>
        <v>0</v>
      </c>
      <c r="R182" s="240">
        <f t="shared" si="295"/>
        <v>0</v>
      </c>
      <c r="S182" s="241">
        <f t="shared" si="295"/>
        <v>0</v>
      </c>
      <c r="T182" s="242">
        <f t="shared" si="295"/>
        <v>0</v>
      </c>
      <c r="U182" s="240">
        <f t="shared" si="295"/>
        <v>0</v>
      </c>
      <c r="V182" s="242">
        <f t="shared" si="295"/>
        <v>0</v>
      </c>
      <c r="W182" s="340">
        <f t="shared" si="294"/>
        <v>0</v>
      </c>
    </row>
    <row r="183" spans="1:23" ht="14.25" thickTop="1" thickBot="1" x14ac:dyDescent="0.25">
      <c r="L183" s="252" t="s">
        <v>34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637" t="s">
        <v>56</v>
      </c>
      <c r="M184" s="638"/>
      <c r="N184" s="638"/>
      <c r="O184" s="638"/>
      <c r="P184" s="638"/>
      <c r="Q184" s="638"/>
      <c r="R184" s="638"/>
      <c r="S184" s="638"/>
      <c r="T184" s="638"/>
      <c r="U184" s="638"/>
      <c r="V184" s="638"/>
      <c r="W184" s="639"/>
    </row>
    <row r="185" spans="1:23" ht="13.5" thickBot="1" x14ac:dyDescent="0.25">
      <c r="L185" s="640" t="s">
        <v>57</v>
      </c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642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46</v>
      </c>
    </row>
    <row r="187" spans="1:23" ht="14.25" thickTop="1" thickBot="1" x14ac:dyDescent="0.25">
      <c r="L187" s="214"/>
      <c r="M187" s="215" t="s">
        <v>4</v>
      </c>
      <c r="N187" s="216"/>
      <c r="O187" s="253"/>
      <c r="P187" s="215"/>
      <c r="Q187" s="215"/>
      <c r="R187" s="215" t="s">
        <v>5</v>
      </c>
      <c r="S187" s="216"/>
      <c r="T187" s="253"/>
      <c r="U187" s="215"/>
      <c r="V187" s="215"/>
      <c r="W187" s="307" t="s">
        <v>6</v>
      </c>
    </row>
    <row r="188" spans="1:23" ht="13.5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8" t="s">
        <v>8</v>
      </c>
    </row>
    <row r="189" spans="1:23" ht="13.5" thickBot="1" x14ac:dyDescent="0.25">
      <c r="L189" s="223"/>
      <c r="M189" s="224" t="s">
        <v>47</v>
      </c>
      <c r="N189" s="225" t="s">
        <v>48</v>
      </c>
      <c r="O189" s="226" t="s">
        <v>49</v>
      </c>
      <c r="P189" s="227" t="s">
        <v>15</v>
      </c>
      <c r="Q189" s="226" t="s">
        <v>11</v>
      </c>
      <c r="R189" s="224" t="s">
        <v>47</v>
      </c>
      <c r="S189" s="225" t="s">
        <v>48</v>
      </c>
      <c r="T189" s="226" t="s">
        <v>49</v>
      </c>
      <c r="U189" s="227" t="s">
        <v>15</v>
      </c>
      <c r="V189" s="226" t="s">
        <v>11</v>
      </c>
      <c r="W189" s="309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16</v>
      </c>
      <c r="M191" s="234">
        <v>0</v>
      </c>
      <c r="N191" s="235">
        <v>0</v>
      </c>
      <c r="O191" s="236">
        <f>M191+N191</f>
        <v>0</v>
      </c>
      <c r="P191" s="274">
        <v>0</v>
      </c>
      <c r="Q191" s="236">
        <f>O191+P191</f>
        <v>0</v>
      </c>
      <c r="R191" s="234">
        <v>0</v>
      </c>
      <c r="S191" s="235">
        <v>0</v>
      </c>
      <c r="T191" s="236">
        <f>R191+S191</f>
        <v>0</v>
      </c>
      <c r="U191" s="274">
        <v>0</v>
      </c>
      <c r="V191" s="236">
        <f>T191+U191</f>
        <v>0</v>
      </c>
      <c r="W191" s="339">
        <f>IF(Q191=0,0,((V191/Q191)-1)*100)</f>
        <v>0</v>
      </c>
    </row>
    <row r="192" spans="1:23" x14ac:dyDescent="0.2">
      <c r="L192" s="218" t="s">
        <v>17</v>
      </c>
      <c r="M192" s="234">
        <v>0</v>
      </c>
      <c r="N192" s="235">
        <v>0</v>
      </c>
      <c r="O192" s="236">
        <f>M192+N192</f>
        <v>0</v>
      </c>
      <c r="P192" s="274">
        <v>0</v>
      </c>
      <c r="Q192" s="236">
        <f>O192+P192</f>
        <v>0</v>
      </c>
      <c r="R192" s="234">
        <v>0</v>
      </c>
      <c r="S192" s="235">
        <v>0</v>
      </c>
      <c r="T192" s="236">
        <f t="shared" ref="T192:T193" si="296">R192+S192</f>
        <v>0</v>
      </c>
      <c r="U192" s="274">
        <v>0</v>
      </c>
      <c r="V192" s="236">
        <f>T192+U192</f>
        <v>0</v>
      </c>
      <c r="W192" s="339">
        <f>IF(Q192=0,0,((V192/Q192)-1)*100)</f>
        <v>0</v>
      </c>
    </row>
    <row r="193" spans="1:23" ht="13.5" thickBot="1" x14ac:dyDescent="0.25">
      <c r="L193" s="223" t="s">
        <v>18</v>
      </c>
      <c r="M193" s="234">
        <v>0</v>
      </c>
      <c r="N193" s="235">
        <v>0</v>
      </c>
      <c r="O193" s="266">
        <f>M193+N193</f>
        <v>0</v>
      </c>
      <c r="P193" s="274">
        <v>0</v>
      </c>
      <c r="Q193" s="236">
        <f t="shared" ref="Q193" si="297">O193+P193</f>
        <v>0</v>
      </c>
      <c r="R193" s="234">
        <v>0</v>
      </c>
      <c r="S193" s="235">
        <v>0</v>
      </c>
      <c r="T193" s="266">
        <f t="shared" si="296"/>
        <v>0</v>
      </c>
      <c r="U193" s="274">
        <v>0</v>
      </c>
      <c r="V193" s="236">
        <f t="shared" ref="V193" si="298">T193+U193</f>
        <v>0</v>
      </c>
      <c r="W193" s="339">
        <f>IF(Q193=0,0,((V193/Q193)-1)*100)</f>
        <v>0</v>
      </c>
    </row>
    <row r="194" spans="1:23" ht="14.25" thickTop="1" thickBot="1" x14ac:dyDescent="0.25">
      <c r="L194" s="239" t="s">
        <v>19</v>
      </c>
      <c r="M194" s="240">
        <f t="shared" ref="M194:Q194" si="299">+M191+M192+M193</f>
        <v>0</v>
      </c>
      <c r="N194" s="241">
        <f t="shared" si="299"/>
        <v>0</v>
      </c>
      <c r="O194" s="242">
        <f t="shared" si="299"/>
        <v>0</v>
      </c>
      <c r="P194" s="240">
        <f t="shared" si="299"/>
        <v>0</v>
      </c>
      <c r="Q194" s="242">
        <f t="shared" si="299"/>
        <v>0</v>
      </c>
      <c r="R194" s="240">
        <f t="shared" ref="R194:V194" si="300">+R191+R192+R193</f>
        <v>0</v>
      </c>
      <c r="S194" s="241">
        <f t="shared" si="300"/>
        <v>0</v>
      </c>
      <c r="T194" s="242">
        <f t="shared" si="300"/>
        <v>0</v>
      </c>
      <c r="U194" s="240">
        <f t="shared" si="300"/>
        <v>0</v>
      </c>
      <c r="V194" s="242">
        <f t="shared" si="300"/>
        <v>0</v>
      </c>
      <c r="W194" s="338">
        <f t="shared" ref="W194" si="301">IF(Q194=0,0,((V194/Q194)-1)*100)</f>
        <v>0</v>
      </c>
    </row>
    <row r="195" spans="1:23" ht="13.5" thickTop="1" x14ac:dyDescent="0.2">
      <c r="L195" s="218" t="s">
        <v>20</v>
      </c>
      <c r="M195" s="234">
        <v>0</v>
      </c>
      <c r="N195" s="235">
        <v>0</v>
      </c>
      <c r="O195" s="236">
        <f>SUM(M195:N195)</f>
        <v>0</v>
      </c>
      <c r="P195" s="274">
        <v>0</v>
      </c>
      <c r="Q195" s="236">
        <f>O195+P195</f>
        <v>0</v>
      </c>
      <c r="R195" s="234">
        <v>0</v>
      </c>
      <c r="S195" s="235">
        <v>0</v>
      </c>
      <c r="T195" s="236">
        <f>SUM(R195:S195)</f>
        <v>0</v>
      </c>
      <c r="U195" s="274">
        <v>0</v>
      </c>
      <c r="V195" s="236">
        <f>T195+U195</f>
        <v>0</v>
      </c>
      <c r="W195" s="339">
        <f t="shared" ref="W195" si="302">IF(Q195=0,0,((V195/Q195)-1)*100)</f>
        <v>0</v>
      </c>
    </row>
    <row r="196" spans="1:23" ht="15.75" customHeight="1" x14ac:dyDescent="0.2">
      <c r="L196" s="218" t="s">
        <v>21</v>
      </c>
      <c r="M196" s="234">
        <v>0</v>
      </c>
      <c r="N196" s="235">
        <v>0</v>
      </c>
      <c r="O196" s="236">
        <f>SUM(M196:N196)</f>
        <v>0</v>
      </c>
      <c r="P196" s="274">
        <v>0</v>
      </c>
      <c r="Q196" s="236">
        <f>O196+P196</f>
        <v>0</v>
      </c>
      <c r="R196" s="234">
        <v>0</v>
      </c>
      <c r="S196" s="235">
        <v>0</v>
      </c>
      <c r="T196" s="236">
        <f>SUM(R196:S196)</f>
        <v>0</v>
      </c>
      <c r="U196" s="274">
        <v>0</v>
      </c>
      <c r="V196" s="236">
        <f>T196+U196</f>
        <v>0</v>
      </c>
      <c r="W196" s="339">
        <f>IF(Q196=0,0,((V196/Q196)-1)*100)</f>
        <v>0</v>
      </c>
    </row>
    <row r="197" spans="1:23" ht="13.5" thickBot="1" x14ac:dyDescent="0.25">
      <c r="L197" s="218" t="s">
        <v>22</v>
      </c>
      <c r="M197" s="234">
        <v>0</v>
      </c>
      <c r="N197" s="235">
        <v>0</v>
      </c>
      <c r="O197" s="236">
        <f>SUM(M197:N197)</f>
        <v>0</v>
      </c>
      <c r="P197" s="274">
        <v>0</v>
      </c>
      <c r="Q197" s="236">
        <f>O197+P197</f>
        <v>0</v>
      </c>
      <c r="R197" s="234">
        <v>0</v>
      </c>
      <c r="S197" s="235">
        <v>0</v>
      </c>
      <c r="T197" s="236">
        <f>SUM(R197:S197)</f>
        <v>0</v>
      </c>
      <c r="U197" s="274">
        <v>0</v>
      </c>
      <c r="V197" s="236">
        <f>T197+U197</f>
        <v>0</v>
      </c>
      <c r="W197" s="339">
        <f>IF(Q197=0,0,((V197/Q197)-1)*100)</f>
        <v>0</v>
      </c>
    </row>
    <row r="198" spans="1:23" ht="14.25" thickTop="1" thickBot="1" x14ac:dyDescent="0.25">
      <c r="L198" s="239" t="s">
        <v>23</v>
      </c>
      <c r="M198" s="240">
        <f>+M195+M196+M197</f>
        <v>0</v>
      </c>
      <c r="N198" s="241">
        <f t="shared" ref="N198" si="303">+N195+N196+N197</f>
        <v>0</v>
      </c>
      <c r="O198" s="242">
        <f t="shared" ref="O198" si="304">+O195+O196+O197</f>
        <v>0</v>
      </c>
      <c r="P198" s="240">
        <f t="shared" ref="P198" si="305">+P195+P196+P197</f>
        <v>0</v>
      </c>
      <c r="Q198" s="242">
        <f t="shared" ref="Q198" si="306">+Q195+Q196+Q197</f>
        <v>0</v>
      </c>
      <c r="R198" s="240">
        <f t="shared" ref="R198" si="307">+R195+R196+R197</f>
        <v>0</v>
      </c>
      <c r="S198" s="241">
        <f t="shared" ref="S198" si="308">+S195+S196+S197</f>
        <v>0</v>
      </c>
      <c r="T198" s="242">
        <f t="shared" ref="T198" si="309">+T195+T196+T197</f>
        <v>0</v>
      </c>
      <c r="U198" s="240">
        <f t="shared" ref="U198" si="310">+U195+U196+U197</f>
        <v>0</v>
      </c>
      <c r="V198" s="242">
        <f t="shared" ref="V198" si="311">+V195+V196+V197</f>
        <v>0</v>
      </c>
      <c r="W198" s="338">
        <f t="shared" ref="W198" si="312">IF(Q198=0,0,((V198/Q198)-1)*100)</f>
        <v>0</v>
      </c>
    </row>
    <row r="199" spans="1:23" ht="13.5" thickTop="1" x14ac:dyDescent="0.2">
      <c r="L199" s="218" t="s">
        <v>24</v>
      </c>
      <c r="M199" s="234">
        <v>0</v>
      </c>
      <c r="N199" s="235">
        <v>0</v>
      </c>
      <c r="O199" s="236">
        <f t="shared" ref="O199" si="313">SUM(M199:N199)</f>
        <v>0</v>
      </c>
      <c r="P199" s="274">
        <v>0</v>
      </c>
      <c r="Q199" s="236">
        <f>O199+P199</f>
        <v>0</v>
      </c>
      <c r="R199" s="234">
        <v>0</v>
      </c>
      <c r="S199" s="235">
        <v>0</v>
      </c>
      <c r="T199" s="236">
        <f t="shared" ref="T199" si="314">SUM(R199:S199)</f>
        <v>0</v>
      </c>
      <c r="U199" s="274">
        <v>0</v>
      </c>
      <c r="V199" s="236">
        <f>T199+U199</f>
        <v>0</v>
      </c>
      <c r="W199" s="339">
        <f>IF(Q199=0,0,((V199/Q199)-1)*100)</f>
        <v>0</v>
      </c>
    </row>
    <row r="200" spans="1:23" x14ac:dyDescent="0.2">
      <c r="L200" s="218" t="s">
        <v>25</v>
      </c>
      <c r="M200" s="234">
        <v>0</v>
      </c>
      <c r="N200" s="235">
        <v>0</v>
      </c>
      <c r="O200" s="236">
        <f>SUM(M200:N200)</f>
        <v>0</v>
      </c>
      <c r="P200" s="274">
        <v>0</v>
      </c>
      <c r="Q200" s="236">
        <f>O200+P200</f>
        <v>0</v>
      </c>
      <c r="R200" s="234">
        <v>0</v>
      </c>
      <c r="S200" s="235">
        <v>0</v>
      </c>
      <c r="T200" s="236">
        <f>SUM(R200:S200)</f>
        <v>0</v>
      </c>
      <c r="U200" s="274">
        <v>0</v>
      </c>
      <c r="V200" s="236">
        <f>T200+U200</f>
        <v>0</v>
      </c>
      <c r="W200" s="339">
        <f t="shared" ref="W200" si="315">IF(Q200=0,0,((V200/Q200)-1)*100)</f>
        <v>0</v>
      </c>
    </row>
    <row r="201" spans="1:23" ht="13.5" thickBot="1" x14ac:dyDescent="0.25">
      <c r="L201" s="218" t="s">
        <v>26</v>
      </c>
      <c r="M201" s="234">
        <v>0</v>
      </c>
      <c r="N201" s="235">
        <v>0</v>
      </c>
      <c r="O201" s="236">
        <f>SUM(M201:N201)</f>
        <v>0</v>
      </c>
      <c r="P201" s="275">
        <v>0</v>
      </c>
      <c r="Q201" s="244">
        <f>O201+P201</f>
        <v>0</v>
      </c>
      <c r="R201" s="234">
        <v>0</v>
      </c>
      <c r="S201" s="235"/>
      <c r="T201" s="236">
        <f>SUM(R201:S201)</f>
        <v>0</v>
      </c>
      <c r="U201" s="275">
        <v>0</v>
      </c>
      <c r="V201" s="244">
        <f>T201+U201</f>
        <v>0</v>
      </c>
      <c r="W201" s="339">
        <f>IF(Q201=0,0,((V201/Q201)-1)*100)</f>
        <v>0</v>
      </c>
    </row>
    <row r="202" spans="1:23" ht="14.25" thickTop="1" thickBot="1" x14ac:dyDescent="0.25">
      <c r="L202" s="246" t="s">
        <v>27</v>
      </c>
      <c r="M202" s="247">
        <f>+M199+M200+M201</f>
        <v>0</v>
      </c>
      <c r="N202" s="247">
        <f t="shared" ref="N202" si="316">+N199+N200+N201</f>
        <v>0</v>
      </c>
      <c r="O202" s="248">
        <f t="shared" ref="O202" si="317">+O199+O200+O201</f>
        <v>0</v>
      </c>
      <c r="P202" s="249">
        <f t="shared" ref="P202" si="318">+P199+P200+P201</f>
        <v>0</v>
      </c>
      <c r="Q202" s="248">
        <f t="shared" ref="Q202" si="319">+Q199+Q200+Q201</f>
        <v>0</v>
      </c>
      <c r="R202" s="247">
        <f t="shared" ref="R202" si="320">+R199+R200+R201</f>
        <v>0</v>
      </c>
      <c r="S202" s="247">
        <f t="shared" ref="S202" si="321">+S199+S200+S201</f>
        <v>0</v>
      </c>
      <c r="T202" s="248">
        <f t="shared" ref="T202" si="322">+T199+T200+T201</f>
        <v>0</v>
      </c>
      <c r="U202" s="249">
        <f t="shared" ref="U202" si="323">+U199+U200+U201</f>
        <v>0</v>
      </c>
      <c r="V202" s="248">
        <f t="shared" ref="V202" si="324">+V199+V200+V201</f>
        <v>0</v>
      </c>
      <c r="W202" s="340">
        <f>IF(Q202=0,0,((V202/Q202)-1)*100)</f>
        <v>0</v>
      </c>
    </row>
    <row r="203" spans="1:23" ht="13.5" thickTop="1" x14ac:dyDescent="0.2">
      <c r="A203" s="323"/>
      <c r="K203" s="323"/>
      <c r="L203" s="218" t="s">
        <v>28</v>
      </c>
      <c r="M203" s="234">
        <v>0</v>
      </c>
      <c r="N203" s="235">
        <v>0</v>
      </c>
      <c r="O203" s="236">
        <f>M203+N203</f>
        <v>0</v>
      </c>
      <c r="P203" s="274">
        <v>0</v>
      </c>
      <c r="Q203" s="244">
        <f>O203+P203</f>
        <v>0</v>
      </c>
      <c r="R203" s="234">
        <v>0</v>
      </c>
      <c r="S203" s="235">
        <v>0</v>
      </c>
      <c r="T203" s="236">
        <f>R203+S203</f>
        <v>0</v>
      </c>
      <c r="U203" s="274">
        <v>0</v>
      </c>
      <c r="V203" s="244">
        <f>T203+U203</f>
        <v>0</v>
      </c>
      <c r="W203" s="339">
        <f>IF(Q203=0,0,((V203/Q203)-1)*100)</f>
        <v>0</v>
      </c>
    </row>
    <row r="204" spans="1:23" x14ac:dyDescent="0.2">
      <c r="A204" s="323"/>
      <c r="K204" s="323"/>
      <c r="L204" s="218" t="s">
        <v>29</v>
      </c>
      <c r="M204" s="234">
        <v>0</v>
      </c>
      <c r="N204" s="235">
        <v>0</v>
      </c>
      <c r="O204" s="236">
        <f>M204+N204</f>
        <v>0</v>
      </c>
      <c r="P204" s="274">
        <v>0</v>
      </c>
      <c r="Q204" s="244">
        <f>O204+P204</f>
        <v>0</v>
      </c>
      <c r="R204" s="234">
        <v>0</v>
      </c>
      <c r="S204" s="235">
        <v>0</v>
      </c>
      <c r="T204" s="236">
        <f>R204+S204</f>
        <v>0</v>
      </c>
      <c r="U204" s="274">
        <v>0</v>
      </c>
      <c r="V204" s="244">
        <f>T204+U204</f>
        <v>0</v>
      </c>
      <c r="W204" s="339">
        <f t="shared" ref="W204" si="325">IF(Q204=0,0,((V204/Q204)-1)*100)</f>
        <v>0</v>
      </c>
    </row>
    <row r="205" spans="1:23" ht="13.5" thickBot="1" x14ac:dyDescent="0.25">
      <c r="A205" s="323"/>
      <c r="K205" s="323"/>
      <c r="L205" s="218" t="s">
        <v>30</v>
      </c>
      <c r="M205" s="234">
        <v>0</v>
      </c>
      <c r="N205" s="235">
        <v>0</v>
      </c>
      <c r="O205" s="266">
        <f>M205+N205</f>
        <v>0</v>
      </c>
      <c r="P205" s="274">
        <v>0</v>
      </c>
      <c r="Q205" s="244">
        <f>O205+P205</f>
        <v>0</v>
      </c>
      <c r="R205" s="234">
        <v>0</v>
      </c>
      <c r="S205" s="235"/>
      <c r="T205" s="236">
        <f>SUM(R205:S205)</f>
        <v>0</v>
      </c>
      <c r="U205" s="275">
        <v>0</v>
      </c>
      <c r="V205" s="244">
        <f>T205+U205</f>
        <v>0</v>
      </c>
      <c r="W205" s="339">
        <f>IF(Q205=0,0,((V205/Q205)-1)*100)</f>
        <v>0</v>
      </c>
    </row>
    <row r="206" spans="1:23" ht="14.25" thickTop="1" thickBot="1" x14ac:dyDescent="0.25">
      <c r="L206" s="246" t="s">
        <v>31</v>
      </c>
      <c r="M206" s="247">
        <f>+M203+M204+M205</f>
        <v>0</v>
      </c>
      <c r="N206" s="247">
        <f t="shared" ref="N206:V206" si="326">+N203+N204+N205</f>
        <v>0</v>
      </c>
      <c r="O206" s="248">
        <f t="shared" si="326"/>
        <v>0</v>
      </c>
      <c r="P206" s="249">
        <f t="shared" si="326"/>
        <v>0</v>
      </c>
      <c r="Q206" s="248">
        <f t="shared" si="326"/>
        <v>0</v>
      </c>
      <c r="R206" s="247">
        <f t="shared" si="326"/>
        <v>0</v>
      </c>
      <c r="S206" s="247">
        <f t="shared" si="326"/>
        <v>0</v>
      </c>
      <c r="T206" s="248">
        <f t="shared" si="326"/>
        <v>0</v>
      </c>
      <c r="U206" s="249">
        <f t="shared" si="326"/>
        <v>0</v>
      </c>
      <c r="V206" s="248">
        <f t="shared" si="326"/>
        <v>0</v>
      </c>
      <c r="W206" s="340">
        <f>IF(Q206=0,0,((V206/Q206)-1)*100)</f>
        <v>0</v>
      </c>
    </row>
    <row r="207" spans="1:23" ht="14.25" thickTop="1" thickBot="1" x14ac:dyDescent="0.25">
      <c r="L207" s="553" t="s">
        <v>32</v>
      </c>
      <c r="M207" s="552">
        <f>+M198+M202+M206</f>
        <v>0</v>
      </c>
      <c r="N207" s="550">
        <f t="shared" ref="N207:V207" si="327">+N198+N202+N206</f>
        <v>0</v>
      </c>
      <c r="O207" s="548">
        <f t="shared" si="327"/>
        <v>0</v>
      </c>
      <c r="P207" s="547">
        <f t="shared" si="327"/>
        <v>0</v>
      </c>
      <c r="Q207" s="548">
        <f t="shared" si="327"/>
        <v>0</v>
      </c>
      <c r="R207" s="552">
        <f t="shared" si="327"/>
        <v>0</v>
      </c>
      <c r="S207" s="550">
        <f t="shared" si="327"/>
        <v>0</v>
      </c>
      <c r="T207" s="548">
        <f t="shared" si="327"/>
        <v>0</v>
      </c>
      <c r="U207" s="547">
        <f t="shared" si="327"/>
        <v>0</v>
      </c>
      <c r="V207" s="548">
        <f t="shared" si="327"/>
        <v>0</v>
      </c>
      <c r="W207" s="549">
        <f t="shared" ref="W207:W208" si="328">IF(Q207=0,0,((V207/Q207)-1)*100)</f>
        <v>0</v>
      </c>
    </row>
    <row r="208" spans="1:23" ht="14.25" thickTop="1" thickBot="1" x14ac:dyDescent="0.25">
      <c r="L208" s="239" t="s">
        <v>33</v>
      </c>
      <c r="M208" s="240">
        <f>+M194+M198+M202+M206</f>
        <v>0</v>
      </c>
      <c r="N208" s="241">
        <f t="shared" ref="N208:V208" si="329">+N194+N198+N202+N206</f>
        <v>0</v>
      </c>
      <c r="O208" s="242">
        <f t="shared" si="329"/>
        <v>0</v>
      </c>
      <c r="P208" s="240">
        <f t="shared" si="329"/>
        <v>0</v>
      </c>
      <c r="Q208" s="242">
        <f t="shared" si="329"/>
        <v>0</v>
      </c>
      <c r="R208" s="240">
        <f t="shared" si="329"/>
        <v>0</v>
      </c>
      <c r="S208" s="241">
        <f t="shared" si="329"/>
        <v>0</v>
      </c>
      <c r="T208" s="242">
        <f t="shared" si="329"/>
        <v>0</v>
      </c>
      <c r="U208" s="240">
        <f t="shared" si="329"/>
        <v>0</v>
      </c>
      <c r="V208" s="242">
        <f t="shared" si="329"/>
        <v>0</v>
      </c>
      <c r="W208" s="338">
        <f t="shared" si="328"/>
        <v>0</v>
      </c>
    </row>
    <row r="209" spans="12:23" ht="14.25" thickTop="1" thickBot="1" x14ac:dyDescent="0.25">
      <c r="L209" s="252" t="s">
        <v>34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2:23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46</v>
      </c>
    </row>
    <row r="213" spans="12:23" ht="14.25" thickTop="1" thickBot="1" x14ac:dyDescent="0.25">
      <c r="L213" s="214"/>
      <c r="M213" s="215" t="s">
        <v>4</v>
      </c>
      <c r="N213" s="216"/>
      <c r="O213" s="253"/>
      <c r="P213" s="215"/>
      <c r="Q213" s="215"/>
      <c r="R213" s="215" t="s">
        <v>5</v>
      </c>
      <c r="S213" s="216"/>
      <c r="T213" s="253"/>
      <c r="U213" s="215"/>
      <c r="V213" s="215"/>
      <c r="W213" s="307" t="s">
        <v>6</v>
      </c>
    </row>
    <row r="214" spans="12:23" ht="13.5" thickTop="1" x14ac:dyDescent="0.2">
      <c r="L214" s="218" t="s">
        <v>7</v>
      </c>
      <c r="M214" s="219"/>
      <c r="N214" s="211"/>
      <c r="O214" s="220"/>
      <c r="P214" s="221"/>
      <c r="Q214" s="306"/>
      <c r="R214" s="219"/>
      <c r="S214" s="211"/>
      <c r="T214" s="220"/>
      <c r="U214" s="221"/>
      <c r="V214" s="306"/>
      <c r="W214" s="308" t="s">
        <v>8</v>
      </c>
    </row>
    <row r="215" spans="12:23" ht="13.5" thickBot="1" x14ac:dyDescent="0.25">
      <c r="L215" s="223"/>
      <c r="M215" s="224" t="s">
        <v>47</v>
      </c>
      <c r="N215" s="225" t="s">
        <v>48</v>
      </c>
      <c r="O215" s="226" t="s">
        <v>49</v>
      </c>
      <c r="P215" s="227" t="s">
        <v>15</v>
      </c>
      <c r="Q215" s="302" t="s">
        <v>11</v>
      </c>
      <c r="R215" s="224" t="s">
        <v>47</v>
      </c>
      <c r="S215" s="225" t="s">
        <v>48</v>
      </c>
      <c r="T215" s="226" t="s">
        <v>49</v>
      </c>
      <c r="U215" s="227" t="s">
        <v>15</v>
      </c>
      <c r="V215" s="302" t="s">
        <v>11</v>
      </c>
      <c r="W215" s="309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16</v>
      </c>
      <c r="M217" s="234">
        <f t="shared" ref="M217:N219" si="330">+M165+M191</f>
        <v>0</v>
      </c>
      <c r="N217" s="235">
        <f t="shared" si="330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331">+R165+R191</f>
        <v>0</v>
      </c>
      <c r="S217" s="235">
        <f t="shared" si="331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339">
        <f>IF(Q217=0,0,((V217/Q217)-1)*100)</f>
        <v>0</v>
      </c>
    </row>
    <row r="218" spans="12:23" x14ac:dyDescent="0.2">
      <c r="L218" s="218" t="s">
        <v>17</v>
      </c>
      <c r="M218" s="234">
        <f t="shared" si="330"/>
        <v>0</v>
      </c>
      <c r="N218" s="235">
        <f t="shared" si="330"/>
        <v>0</v>
      </c>
      <c r="O218" s="236">
        <f t="shared" ref="O218:O219" si="332">M218+N218</f>
        <v>0</v>
      </c>
      <c r="P218" s="237">
        <f>+P166+P192</f>
        <v>0</v>
      </c>
      <c r="Q218" s="265">
        <f>O218+P218</f>
        <v>0</v>
      </c>
      <c r="R218" s="234">
        <f t="shared" si="331"/>
        <v>0</v>
      </c>
      <c r="S218" s="235">
        <f t="shared" si="331"/>
        <v>0</v>
      </c>
      <c r="T218" s="236">
        <f t="shared" ref="T218:T219" si="333">R218+S218</f>
        <v>0</v>
      </c>
      <c r="U218" s="237">
        <f>+U166+U192</f>
        <v>0</v>
      </c>
      <c r="V218" s="265">
        <f>T218+U218</f>
        <v>0</v>
      </c>
      <c r="W218" s="339">
        <f>IF(Q218=0,0,((V218/Q218)-1)*100)</f>
        <v>0</v>
      </c>
    </row>
    <row r="219" spans="12:23" ht="13.5" thickBot="1" x14ac:dyDescent="0.25">
      <c r="L219" s="223" t="s">
        <v>18</v>
      </c>
      <c r="M219" s="234">
        <f t="shared" si="330"/>
        <v>0</v>
      </c>
      <c r="N219" s="235">
        <f t="shared" si="330"/>
        <v>0</v>
      </c>
      <c r="O219" s="236">
        <f t="shared" si="332"/>
        <v>0</v>
      </c>
      <c r="P219" s="237">
        <f>+P167+P193</f>
        <v>0</v>
      </c>
      <c r="Q219" s="265">
        <f>O219+P219</f>
        <v>0</v>
      </c>
      <c r="R219" s="234">
        <f t="shared" si="331"/>
        <v>0</v>
      </c>
      <c r="S219" s="235">
        <f t="shared" si="331"/>
        <v>0</v>
      </c>
      <c r="T219" s="236">
        <f t="shared" si="333"/>
        <v>0</v>
      </c>
      <c r="U219" s="237">
        <f>+U167+U193</f>
        <v>0</v>
      </c>
      <c r="V219" s="265">
        <f>T219+U219</f>
        <v>0</v>
      </c>
      <c r="W219" s="339">
        <f>IF(Q219=0,0,((V219/Q219)-1)*100)</f>
        <v>0</v>
      </c>
    </row>
    <row r="220" spans="12:23" ht="14.25" thickTop="1" thickBot="1" x14ac:dyDescent="0.25">
      <c r="L220" s="239" t="s">
        <v>19</v>
      </c>
      <c r="M220" s="240">
        <f t="shared" ref="M220:Q220" si="334">+M217+M218+M219</f>
        <v>0</v>
      </c>
      <c r="N220" s="241">
        <f t="shared" si="334"/>
        <v>0</v>
      </c>
      <c r="O220" s="242">
        <f t="shared" si="334"/>
        <v>0</v>
      </c>
      <c r="P220" s="240">
        <f t="shared" si="334"/>
        <v>0</v>
      </c>
      <c r="Q220" s="242">
        <f t="shared" si="334"/>
        <v>0</v>
      </c>
      <c r="R220" s="240">
        <f t="shared" ref="R220:V220" si="335">+R217+R218+R219</f>
        <v>0</v>
      </c>
      <c r="S220" s="241">
        <f t="shared" si="335"/>
        <v>0</v>
      </c>
      <c r="T220" s="242">
        <f t="shared" si="335"/>
        <v>0</v>
      </c>
      <c r="U220" s="240">
        <f t="shared" si="335"/>
        <v>0</v>
      </c>
      <c r="V220" s="242">
        <f t="shared" si="335"/>
        <v>0</v>
      </c>
      <c r="W220" s="338">
        <f t="shared" ref="W220" si="336">IF(Q220=0,0,((V220/Q220)-1)*100)</f>
        <v>0</v>
      </c>
    </row>
    <row r="221" spans="12:23" ht="13.5" thickTop="1" x14ac:dyDescent="0.2">
      <c r="L221" s="218" t="s">
        <v>20</v>
      </c>
      <c r="M221" s="234">
        <f t="shared" ref="M221:N223" si="337">+M169+M195</f>
        <v>0</v>
      </c>
      <c r="N221" s="235">
        <f t="shared" si="337"/>
        <v>0</v>
      </c>
      <c r="O221" s="236">
        <f>M221+N221</f>
        <v>0</v>
      </c>
      <c r="P221" s="258">
        <f>+P169+P195</f>
        <v>0</v>
      </c>
      <c r="Q221" s="336">
        <f>O221+P221</f>
        <v>0</v>
      </c>
      <c r="R221" s="234">
        <f t="shared" ref="R221:S223" si="338">+R169+R195</f>
        <v>0</v>
      </c>
      <c r="S221" s="235">
        <f t="shared" si="338"/>
        <v>0</v>
      </c>
      <c r="T221" s="236">
        <f>R221+S221</f>
        <v>0</v>
      </c>
      <c r="U221" s="258">
        <f>+U169+U195</f>
        <v>0</v>
      </c>
      <c r="V221" s="336">
        <f>T221+U221</f>
        <v>0</v>
      </c>
      <c r="W221" s="339">
        <f>IF(Q221=0,0,((V221/Q221)-1)*100)</f>
        <v>0</v>
      </c>
    </row>
    <row r="222" spans="12:23" x14ac:dyDescent="0.2">
      <c r="L222" s="218" t="s">
        <v>21</v>
      </c>
      <c r="M222" s="234">
        <f t="shared" si="337"/>
        <v>0</v>
      </c>
      <c r="N222" s="235">
        <f t="shared" si="337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38"/>
        <v>0</v>
      </c>
      <c r="S222" s="235">
        <f t="shared" si="338"/>
        <v>0</v>
      </c>
      <c r="T222" s="244">
        <f>R222+S222</f>
        <v>0</v>
      </c>
      <c r="U222" s="258">
        <f>+U170+U196</f>
        <v>0</v>
      </c>
      <c r="V222" s="236">
        <f>T222+U222</f>
        <v>0</v>
      </c>
      <c r="W222" s="339">
        <f>IF(Q222=0,0,((V222/Q222)-1)*100)</f>
        <v>0</v>
      </c>
    </row>
    <row r="223" spans="12:23" ht="13.5" thickBot="1" x14ac:dyDescent="0.25">
      <c r="L223" s="218" t="s">
        <v>22</v>
      </c>
      <c r="M223" s="304">
        <f t="shared" si="337"/>
        <v>0</v>
      </c>
      <c r="N223" s="342">
        <f t="shared" si="337"/>
        <v>0</v>
      </c>
      <c r="O223" s="266">
        <f>M223+N223</f>
        <v>0</v>
      </c>
      <c r="P223" s="245">
        <f>+P171+P197</f>
        <v>0</v>
      </c>
      <c r="Q223" s="343">
        <f>+Q218+Q219+Q221</f>
        <v>0</v>
      </c>
      <c r="R223" s="304">
        <f t="shared" si="338"/>
        <v>0</v>
      </c>
      <c r="S223" s="342">
        <f t="shared" si="338"/>
        <v>0</v>
      </c>
      <c r="T223" s="266">
        <f>R223+S223</f>
        <v>0</v>
      </c>
      <c r="U223" s="245">
        <f>+U171+U197</f>
        <v>0</v>
      </c>
      <c r="V223" s="343">
        <f>+V218+V219+V221</f>
        <v>0</v>
      </c>
      <c r="W223" s="339">
        <f t="shared" ref="W223:W224" si="339">IF(Q223=0,0,((V223/Q223)-1)*100)</f>
        <v>0</v>
      </c>
    </row>
    <row r="224" spans="12:23" ht="14.25" thickTop="1" thickBot="1" x14ac:dyDescent="0.25">
      <c r="L224" s="239" t="s">
        <v>23</v>
      </c>
      <c r="M224" s="240">
        <f>+M221+M222+M223</f>
        <v>0</v>
      </c>
      <c r="N224" s="241">
        <f t="shared" ref="N224" si="340">+N221+N222+N223</f>
        <v>0</v>
      </c>
      <c r="O224" s="242">
        <f t="shared" ref="O224" si="341">+O221+O222+O223</f>
        <v>0</v>
      </c>
      <c r="P224" s="240">
        <f t="shared" ref="P224" si="342">+P221+P222+P223</f>
        <v>0</v>
      </c>
      <c r="Q224" s="242">
        <f t="shared" ref="Q224" si="343">+Q221+Q222+Q223</f>
        <v>0</v>
      </c>
      <c r="R224" s="240">
        <f t="shared" ref="R224" si="344">+R221+R222+R223</f>
        <v>0</v>
      </c>
      <c r="S224" s="241">
        <f t="shared" ref="S224" si="345">+S221+S222+S223</f>
        <v>0</v>
      </c>
      <c r="T224" s="242">
        <f t="shared" ref="T224" si="346">+T221+T222+T223</f>
        <v>0</v>
      </c>
      <c r="U224" s="240">
        <f t="shared" ref="U224" si="347">+U221+U222+U223</f>
        <v>0</v>
      </c>
      <c r="V224" s="242">
        <f t="shared" ref="V224" si="348">+V221+V222+V223</f>
        <v>0</v>
      </c>
      <c r="W224" s="338">
        <f t="shared" si="339"/>
        <v>0</v>
      </c>
    </row>
    <row r="225" spans="1:23" ht="13.5" thickTop="1" x14ac:dyDescent="0.2">
      <c r="L225" s="218" t="s">
        <v>24</v>
      </c>
      <c r="M225" s="234">
        <f t="shared" ref="M225:N227" si="349">+M173+M199</f>
        <v>0</v>
      </c>
      <c r="N225" s="235">
        <f t="shared" si="349"/>
        <v>0</v>
      </c>
      <c r="O225" s="236">
        <f t="shared" ref="O225" si="350">M225+N225</f>
        <v>0</v>
      </c>
      <c r="P225" s="237">
        <f>+P173+P199</f>
        <v>0</v>
      </c>
      <c r="Q225" s="265">
        <f>O225+P225</f>
        <v>0</v>
      </c>
      <c r="R225" s="234">
        <f t="shared" ref="R225:S227" si="351">+R173+R199</f>
        <v>0</v>
      </c>
      <c r="S225" s="235">
        <f t="shared" si="351"/>
        <v>0</v>
      </c>
      <c r="T225" s="236">
        <f>R225+S225</f>
        <v>0</v>
      </c>
      <c r="U225" s="237">
        <f>+U173+U199</f>
        <v>0</v>
      </c>
      <c r="V225" s="265">
        <f>T225+U225</f>
        <v>0</v>
      </c>
      <c r="W225" s="339">
        <f t="shared" ref="W225" si="352">IF(Q225=0,0,((V225/Q225)-1)*100)</f>
        <v>0</v>
      </c>
    </row>
    <row r="226" spans="1:23" x14ac:dyDescent="0.2">
      <c r="L226" s="218" t="s">
        <v>25</v>
      </c>
      <c r="M226" s="234">
        <f t="shared" si="349"/>
        <v>0</v>
      </c>
      <c r="N226" s="235">
        <f t="shared" si="349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351"/>
        <v>0</v>
      </c>
      <c r="S226" s="235">
        <f t="shared" si="351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339">
        <f t="shared" ref="W226" si="353">IF(Q226=0,0,((V226/Q226)-1)*100)</f>
        <v>0</v>
      </c>
    </row>
    <row r="227" spans="1:23" ht="13.5" thickBot="1" x14ac:dyDescent="0.25">
      <c r="L227" s="218" t="s">
        <v>26</v>
      </c>
      <c r="M227" s="234">
        <f t="shared" si="349"/>
        <v>0</v>
      </c>
      <c r="N227" s="235">
        <f t="shared" si="349"/>
        <v>0</v>
      </c>
      <c r="O227" s="244">
        <f>M227+N227</f>
        <v>0</v>
      </c>
      <c r="P227" s="245">
        <f>+P175+P201</f>
        <v>0</v>
      </c>
      <c r="Q227" s="265">
        <f>O227+P227</f>
        <v>0</v>
      </c>
      <c r="R227" s="234">
        <f t="shared" si="351"/>
        <v>0</v>
      </c>
      <c r="S227" s="235">
        <f t="shared" si="351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46" t="s">
        <v>27</v>
      </c>
      <c r="M228" s="247">
        <f>+M225+M226+M227</f>
        <v>0</v>
      </c>
      <c r="N228" s="247">
        <f t="shared" ref="N228" si="354">+N225+N226+N227</f>
        <v>0</v>
      </c>
      <c r="O228" s="248">
        <f t="shared" ref="O228" si="355">+O225+O226+O227</f>
        <v>0</v>
      </c>
      <c r="P228" s="249">
        <f t="shared" ref="P228" si="356">+P225+P226+P227</f>
        <v>0</v>
      </c>
      <c r="Q228" s="248">
        <f t="shared" ref="Q228" si="357">+Q225+Q226+Q227</f>
        <v>0</v>
      </c>
      <c r="R228" s="247">
        <f t="shared" ref="R228" si="358">+R225+R226+R227</f>
        <v>0</v>
      </c>
      <c r="S228" s="247">
        <f t="shared" ref="S228" si="359">+S225+S226+S227</f>
        <v>0</v>
      </c>
      <c r="T228" s="248">
        <f t="shared" ref="T228" si="360">+T225+T226+T227</f>
        <v>0</v>
      </c>
      <c r="U228" s="249">
        <f t="shared" ref="U228" si="361">+U225+U226+U227</f>
        <v>0</v>
      </c>
      <c r="V228" s="248">
        <f t="shared" ref="V228" si="362">+V225+V226+V227</f>
        <v>0</v>
      </c>
      <c r="W228" s="340">
        <f>IF(Q228=0,0,((V228/Q228)-1)*100)</f>
        <v>0</v>
      </c>
    </row>
    <row r="229" spans="1:23" ht="13.5" thickTop="1" x14ac:dyDescent="0.2">
      <c r="A229" s="323"/>
      <c r="K229" s="323"/>
      <c r="L229" s="218" t="s">
        <v>28</v>
      </c>
      <c r="M229" s="234">
        <f t="shared" ref="M229:N231" si="363">+M177+M203</f>
        <v>0</v>
      </c>
      <c r="N229" s="235">
        <f t="shared" si="363"/>
        <v>0</v>
      </c>
      <c r="O229" s="244">
        <f t="shared" ref="O229" si="364">M229+N229</f>
        <v>0</v>
      </c>
      <c r="P229" s="251">
        <f>+P177+P203</f>
        <v>0</v>
      </c>
      <c r="Q229" s="265">
        <f>O229+P229</f>
        <v>0</v>
      </c>
      <c r="R229" s="234">
        <f t="shared" ref="R229:S231" si="365">+R177+R203</f>
        <v>0</v>
      </c>
      <c r="S229" s="235">
        <f t="shared" si="365"/>
        <v>0</v>
      </c>
      <c r="T229" s="244">
        <f t="shared" ref="T229" si="366">R229+S229</f>
        <v>0</v>
      </c>
      <c r="U229" s="251">
        <f>+U177+U203</f>
        <v>0</v>
      </c>
      <c r="V229" s="265">
        <f>T229+U229</f>
        <v>0</v>
      </c>
      <c r="W229" s="339">
        <f>IF(Q229=0,0,((V229/Q229)-1)*100)</f>
        <v>0</v>
      </c>
    </row>
    <row r="230" spans="1:23" x14ac:dyDescent="0.2">
      <c r="A230" s="323"/>
      <c r="K230" s="323"/>
      <c r="L230" s="218" t="s">
        <v>29</v>
      </c>
      <c r="M230" s="234">
        <f t="shared" si="363"/>
        <v>0</v>
      </c>
      <c r="N230" s="235">
        <f t="shared" si="363"/>
        <v>0</v>
      </c>
      <c r="O230" s="244">
        <f>M230+N230</f>
        <v>0</v>
      </c>
      <c r="P230" s="237">
        <f>+P178+P204</f>
        <v>0</v>
      </c>
      <c r="Q230" s="265">
        <f>O230+P230</f>
        <v>0</v>
      </c>
      <c r="R230" s="234">
        <f t="shared" si="365"/>
        <v>0</v>
      </c>
      <c r="S230" s="235">
        <f t="shared" si="365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339">
        <f t="shared" ref="W230" si="367">IF(Q230=0,0,((V230/Q230)-1)*100)</f>
        <v>0</v>
      </c>
    </row>
    <row r="231" spans="1:23" ht="13.5" thickBot="1" x14ac:dyDescent="0.25">
      <c r="A231" s="323"/>
      <c r="K231" s="323"/>
      <c r="L231" s="218" t="s">
        <v>30</v>
      </c>
      <c r="M231" s="234">
        <f t="shared" si="363"/>
        <v>0</v>
      </c>
      <c r="N231" s="235">
        <f t="shared" si="363"/>
        <v>0</v>
      </c>
      <c r="O231" s="244">
        <f>M231+N231</f>
        <v>0</v>
      </c>
      <c r="P231" s="237">
        <f>+P179+P205</f>
        <v>0</v>
      </c>
      <c r="Q231" s="265">
        <f>O231+P231</f>
        <v>0</v>
      </c>
      <c r="R231" s="234">
        <f t="shared" si="365"/>
        <v>0</v>
      </c>
      <c r="S231" s="235">
        <f t="shared" si="365"/>
        <v>0</v>
      </c>
      <c r="T231" s="244">
        <f>R231+S231</f>
        <v>0</v>
      </c>
      <c r="U231" s="237">
        <f>+U179+U205</f>
        <v>0</v>
      </c>
      <c r="V231" s="265">
        <f>T231+U231</f>
        <v>0</v>
      </c>
      <c r="W231" s="339">
        <f>IF(Q231=0,0,((V231/Q231)-1)*100)</f>
        <v>0</v>
      </c>
    </row>
    <row r="232" spans="1:23" ht="14.25" thickTop="1" thickBot="1" x14ac:dyDescent="0.25">
      <c r="L232" s="246" t="s">
        <v>31</v>
      </c>
      <c r="M232" s="247">
        <f>+M229+M230+M231</f>
        <v>0</v>
      </c>
      <c r="N232" s="247">
        <f t="shared" ref="N232:V232" si="368">+N229+N230+N231</f>
        <v>0</v>
      </c>
      <c r="O232" s="248">
        <f t="shared" si="368"/>
        <v>0</v>
      </c>
      <c r="P232" s="249">
        <f t="shared" si="368"/>
        <v>0</v>
      </c>
      <c r="Q232" s="248">
        <f t="shared" si="368"/>
        <v>0</v>
      </c>
      <c r="R232" s="247">
        <f t="shared" si="368"/>
        <v>0</v>
      </c>
      <c r="S232" s="247">
        <f t="shared" si="368"/>
        <v>0</v>
      </c>
      <c r="T232" s="248">
        <f t="shared" si="368"/>
        <v>0</v>
      </c>
      <c r="U232" s="249">
        <f t="shared" si="368"/>
        <v>0</v>
      </c>
      <c r="V232" s="248">
        <f t="shared" si="368"/>
        <v>0</v>
      </c>
      <c r="W232" s="340">
        <f>IF(Q232=0,0,((V232/Q232)-1)*100)</f>
        <v>0</v>
      </c>
    </row>
    <row r="233" spans="1:23" ht="14.25" thickTop="1" thickBot="1" x14ac:dyDescent="0.25">
      <c r="L233" s="553" t="s">
        <v>32</v>
      </c>
      <c r="M233" s="552">
        <f>+M224+M228+M232</f>
        <v>0</v>
      </c>
      <c r="N233" s="550">
        <f t="shared" ref="N233:V233" si="369">+N224+N228+N232</f>
        <v>0</v>
      </c>
      <c r="O233" s="548">
        <f t="shared" si="369"/>
        <v>0</v>
      </c>
      <c r="P233" s="547">
        <f t="shared" si="369"/>
        <v>0</v>
      </c>
      <c r="Q233" s="548">
        <f t="shared" si="369"/>
        <v>0</v>
      </c>
      <c r="R233" s="552">
        <f t="shared" si="369"/>
        <v>0</v>
      </c>
      <c r="S233" s="550">
        <f t="shared" si="369"/>
        <v>0</v>
      </c>
      <c r="T233" s="548">
        <f t="shared" si="369"/>
        <v>0</v>
      </c>
      <c r="U233" s="547">
        <f t="shared" si="369"/>
        <v>0</v>
      </c>
      <c r="V233" s="548">
        <f t="shared" si="369"/>
        <v>0</v>
      </c>
      <c r="W233" s="340">
        <f t="shared" ref="W233:W234" si="370">IF(Q233=0,0,((V233/Q233)-1)*100)</f>
        <v>0</v>
      </c>
    </row>
    <row r="234" spans="1:23" ht="14.25" thickTop="1" thickBot="1" x14ac:dyDescent="0.25">
      <c r="L234" s="239" t="s">
        <v>33</v>
      </c>
      <c r="M234" s="240">
        <f>+M220+M224+M228+M232</f>
        <v>0</v>
      </c>
      <c r="N234" s="241">
        <f t="shared" ref="N234:V234" si="371">+N220+N224+N228+N232</f>
        <v>0</v>
      </c>
      <c r="O234" s="242">
        <f t="shared" si="371"/>
        <v>0</v>
      </c>
      <c r="P234" s="240">
        <f t="shared" si="371"/>
        <v>0</v>
      </c>
      <c r="Q234" s="242">
        <f t="shared" si="371"/>
        <v>0</v>
      </c>
      <c r="R234" s="240">
        <f t="shared" si="371"/>
        <v>0</v>
      </c>
      <c r="S234" s="241">
        <f t="shared" si="371"/>
        <v>0</v>
      </c>
      <c r="T234" s="242">
        <f t="shared" si="371"/>
        <v>0</v>
      </c>
      <c r="U234" s="240">
        <f t="shared" si="371"/>
        <v>0</v>
      </c>
      <c r="V234" s="242">
        <f t="shared" si="371"/>
        <v>0</v>
      </c>
      <c r="W234" s="340">
        <f t="shared" si="370"/>
        <v>0</v>
      </c>
    </row>
    <row r="235" spans="1:23" ht="13.5" thickTop="1" x14ac:dyDescent="0.2">
      <c r="L235" s="252" t="s">
        <v>34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jCPA/zgNhdFZ17hT6BpYZ6+Wapr9c/f6tbZUeaNA48jB3XvwVo5t/FunGEZyE6l8xHyqzbHO98XJXmKmelnxcg==" saltValue="3cUKbsgRKbBFxwI9dglZfA==" spinCount="100000" sheet="1" objects="1" scenarios="1"/>
  <mergeCells count="42"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1:A1048576 K1:K1048576">
    <cfRule type="containsText" dxfId="3" priority="1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9" min="11" max="22" man="1"/>
    <brk id="157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44"/>
    <col min="2" max="2" width="12.42578125" style="345" customWidth="1"/>
    <col min="3" max="8" width="12.7109375" style="345" customWidth="1"/>
    <col min="9" max="9" width="12.7109375" style="346" customWidth="1"/>
    <col min="10" max="10" width="6.7109375" style="345" customWidth="1"/>
    <col min="11" max="11" width="9.140625" style="344"/>
    <col min="12" max="12" width="13" style="345" customWidth="1"/>
    <col min="13" max="22" width="15.85546875" style="345" customWidth="1"/>
    <col min="23" max="23" width="15.85546875" style="346" customWidth="1"/>
    <col min="24" max="16384" width="9.140625" style="345"/>
  </cols>
  <sheetData>
    <row r="1" spans="1:23" ht="13.5" thickBot="1" x14ac:dyDescent="0.25"/>
    <row r="2" spans="1:23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44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1:23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44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1:23" ht="14.25" thickTop="1" thickBot="1" x14ac:dyDescent="0.25">
      <c r="B4" s="347"/>
      <c r="C4" s="348"/>
      <c r="D4" s="348"/>
      <c r="E4" s="348"/>
      <c r="F4" s="348"/>
      <c r="G4" s="348"/>
      <c r="H4" s="348"/>
      <c r="I4" s="349"/>
      <c r="J4" s="344"/>
      <c r="L4" s="350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2"/>
    </row>
    <row r="5" spans="1:23" ht="13.5" customHeight="1" thickTop="1" thickBot="1" x14ac:dyDescent="0.25">
      <c r="B5" s="353"/>
      <c r="C5" s="616" t="s">
        <v>4</v>
      </c>
      <c r="D5" s="617"/>
      <c r="E5" s="618"/>
      <c r="F5" s="616" t="s">
        <v>5</v>
      </c>
      <c r="G5" s="617"/>
      <c r="H5" s="618"/>
      <c r="I5" s="354" t="s">
        <v>6</v>
      </c>
      <c r="J5" s="344"/>
      <c r="L5" s="355"/>
      <c r="M5" s="619" t="s">
        <v>4</v>
      </c>
      <c r="N5" s="620"/>
      <c r="O5" s="620"/>
      <c r="P5" s="620"/>
      <c r="Q5" s="621"/>
      <c r="R5" s="619" t="s">
        <v>5</v>
      </c>
      <c r="S5" s="620"/>
      <c r="T5" s="620"/>
      <c r="U5" s="620"/>
      <c r="V5" s="621"/>
      <c r="W5" s="356" t="s">
        <v>6</v>
      </c>
    </row>
    <row r="6" spans="1:23" ht="13.5" thickTop="1" x14ac:dyDescent="0.2">
      <c r="B6" s="357" t="s">
        <v>7</v>
      </c>
      <c r="C6" s="358"/>
      <c r="D6" s="359"/>
      <c r="E6" s="109"/>
      <c r="F6" s="358"/>
      <c r="G6" s="359"/>
      <c r="H6" s="109"/>
      <c r="I6" s="360" t="s">
        <v>8</v>
      </c>
      <c r="J6" s="344"/>
      <c r="L6" s="361" t="s">
        <v>7</v>
      </c>
      <c r="M6" s="362"/>
      <c r="N6" s="350"/>
      <c r="O6" s="16"/>
      <c r="P6" s="17"/>
      <c r="Q6" s="20"/>
      <c r="R6" s="362"/>
      <c r="S6" s="350"/>
      <c r="T6" s="16"/>
      <c r="U6" s="17"/>
      <c r="V6" s="20"/>
      <c r="W6" s="363" t="s">
        <v>8</v>
      </c>
    </row>
    <row r="7" spans="1:23" ht="13.5" thickBot="1" x14ac:dyDescent="0.25">
      <c r="B7" s="364"/>
      <c r="C7" s="365" t="s">
        <v>9</v>
      </c>
      <c r="D7" s="366" t="s">
        <v>10</v>
      </c>
      <c r="E7" s="114" t="s">
        <v>11</v>
      </c>
      <c r="F7" s="365" t="s">
        <v>9</v>
      </c>
      <c r="G7" s="366" t="s">
        <v>10</v>
      </c>
      <c r="H7" s="114" t="s">
        <v>11</v>
      </c>
      <c r="I7" s="367"/>
      <c r="J7" s="344"/>
      <c r="L7" s="368"/>
      <c r="M7" s="369" t="s">
        <v>12</v>
      </c>
      <c r="N7" s="370" t="s">
        <v>13</v>
      </c>
      <c r="O7" s="25" t="s">
        <v>14</v>
      </c>
      <c r="P7" s="368" t="s">
        <v>15</v>
      </c>
      <c r="Q7" s="25" t="s">
        <v>11</v>
      </c>
      <c r="R7" s="369" t="s">
        <v>12</v>
      </c>
      <c r="S7" s="370" t="s">
        <v>13</v>
      </c>
      <c r="T7" s="25" t="s">
        <v>14</v>
      </c>
      <c r="U7" s="368" t="s">
        <v>15</v>
      </c>
      <c r="V7" s="25" t="s">
        <v>11</v>
      </c>
      <c r="W7" s="371"/>
    </row>
    <row r="8" spans="1:23" ht="6" customHeight="1" thickTop="1" x14ac:dyDescent="0.2">
      <c r="B8" s="357"/>
      <c r="C8" s="372"/>
      <c r="D8" s="373"/>
      <c r="E8" s="157"/>
      <c r="F8" s="372"/>
      <c r="G8" s="373"/>
      <c r="H8" s="157"/>
      <c r="I8" s="374"/>
      <c r="J8" s="344"/>
      <c r="L8" s="361"/>
      <c r="M8" s="375"/>
      <c r="N8" s="376"/>
      <c r="O8" s="31"/>
      <c r="P8" s="32"/>
      <c r="Q8" s="34"/>
      <c r="R8" s="375"/>
      <c r="S8" s="376"/>
      <c r="T8" s="31"/>
      <c r="U8" s="32"/>
      <c r="V8" s="34"/>
      <c r="W8" s="377"/>
    </row>
    <row r="9" spans="1:23" x14ac:dyDescent="0.2">
      <c r="A9" s="344" t="s">
        <v>43</v>
      </c>
      <c r="B9" s="357" t="s">
        <v>16</v>
      </c>
      <c r="C9" s="120">
        <v>21</v>
      </c>
      <c r="D9" s="122">
        <v>21</v>
      </c>
      <c r="E9" s="380">
        <f>+C9+D9</f>
        <v>42</v>
      </c>
      <c r="F9" s="120">
        <v>469</v>
      </c>
      <c r="G9" s="122">
        <v>469</v>
      </c>
      <c r="H9" s="380">
        <f>+F9+G9</f>
        <v>938</v>
      </c>
      <c r="I9" s="381">
        <f t="shared" ref="I9:I26" si="0">IF(E9=0,0,((H9/E9)-1)*100)</f>
        <v>2133.333333333333</v>
      </c>
      <c r="J9" s="344"/>
      <c r="L9" s="361" t="s">
        <v>16</v>
      </c>
      <c r="M9" s="39">
        <v>300</v>
      </c>
      <c r="N9" s="37">
        <v>58</v>
      </c>
      <c r="O9" s="169">
        <f>SUM(M9:N9)</f>
        <v>358</v>
      </c>
      <c r="P9" s="140">
        <v>0</v>
      </c>
      <c r="Q9" s="169">
        <f t="shared" ref="Q9" si="1">O9+P9</f>
        <v>358</v>
      </c>
      <c r="R9" s="39">
        <v>74093</v>
      </c>
      <c r="S9" s="37">
        <v>67476</v>
      </c>
      <c r="T9" s="566">
        <f>SUM(R9:S9)</f>
        <v>141569</v>
      </c>
      <c r="U9" s="568">
        <v>0</v>
      </c>
      <c r="V9" s="169">
        <f t="shared" ref="V9" si="2">T9+U9</f>
        <v>141569</v>
      </c>
      <c r="W9" s="384">
        <f t="shared" ref="W9:W26" si="3">IF(Q9=0,0,((V9/Q9)-1)*100)</f>
        <v>39444.41340782123</v>
      </c>
    </row>
    <row r="10" spans="1:23" x14ac:dyDescent="0.2">
      <c r="A10" s="344" t="s">
        <v>43</v>
      </c>
      <c r="B10" s="357" t="s">
        <v>17</v>
      </c>
      <c r="C10" s="120">
        <v>29</v>
      </c>
      <c r="D10" s="122">
        <v>29</v>
      </c>
      <c r="E10" s="380">
        <f t="shared" ref="E10:E13" si="4">+C10+D10</f>
        <v>58</v>
      </c>
      <c r="F10" s="120">
        <v>516</v>
      </c>
      <c r="G10" s="122">
        <v>516</v>
      </c>
      <c r="H10" s="380">
        <f t="shared" ref="H10:H13" si="5">+F10+G10</f>
        <v>1032</v>
      </c>
      <c r="I10" s="381">
        <f t="shared" si="0"/>
        <v>1679.3103448275861</v>
      </c>
      <c r="J10" s="344"/>
      <c r="K10" s="385"/>
      <c r="L10" s="361" t="s">
        <v>17</v>
      </c>
      <c r="M10" s="39">
        <v>661</v>
      </c>
      <c r="N10" s="37">
        <v>252</v>
      </c>
      <c r="O10" s="169">
        <f>SUM(M10:N10)</f>
        <v>913</v>
      </c>
      <c r="P10" s="140">
        <v>0</v>
      </c>
      <c r="Q10" s="169">
        <f>O10+P10</f>
        <v>913</v>
      </c>
      <c r="R10" s="39">
        <v>89317</v>
      </c>
      <c r="S10" s="37">
        <v>82509</v>
      </c>
      <c r="T10" s="566">
        <f t="shared" ref="T10:T11" si="6">SUM(R10:S10)</f>
        <v>171826</v>
      </c>
      <c r="U10" s="568">
        <v>0</v>
      </c>
      <c r="V10" s="169">
        <f>T10+U10</f>
        <v>171826</v>
      </c>
      <c r="W10" s="384">
        <f t="shared" si="3"/>
        <v>18719.934282584883</v>
      </c>
    </row>
    <row r="11" spans="1:23" ht="13.5" thickBot="1" x14ac:dyDescent="0.25">
      <c r="A11" s="344" t="s">
        <v>43</v>
      </c>
      <c r="B11" s="364" t="s">
        <v>18</v>
      </c>
      <c r="C11" s="124">
        <v>46</v>
      </c>
      <c r="D11" s="125">
        <v>46</v>
      </c>
      <c r="E11" s="380">
        <f t="shared" si="4"/>
        <v>92</v>
      </c>
      <c r="F11" s="124">
        <v>585</v>
      </c>
      <c r="G11" s="125">
        <v>585</v>
      </c>
      <c r="H11" s="380">
        <f t="shared" si="5"/>
        <v>1170</v>
      </c>
      <c r="I11" s="381">
        <f t="shared" si="0"/>
        <v>1171.7391304347825</v>
      </c>
      <c r="J11" s="344"/>
      <c r="K11" s="385"/>
      <c r="L11" s="368" t="s">
        <v>18</v>
      </c>
      <c r="M11" s="39">
        <v>3464</v>
      </c>
      <c r="N11" s="37">
        <v>1302</v>
      </c>
      <c r="O11" s="169">
        <f t="shared" ref="O11" si="7">SUM(M11:N11)</f>
        <v>4766</v>
      </c>
      <c r="P11" s="140">
        <v>0</v>
      </c>
      <c r="Q11" s="267">
        <f>O11+P11</f>
        <v>4766</v>
      </c>
      <c r="R11" s="39">
        <v>114405</v>
      </c>
      <c r="S11" s="37">
        <v>102477</v>
      </c>
      <c r="T11" s="566">
        <f t="shared" si="6"/>
        <v>216882</v>
      </c>
      <c r="U11" s="568">
        <v>0</v>
      </c>
      <c r="V11" s="267">
        <f>T11+U11</f>
        <v>216882</v>
      </c>
      <c r="W11" s="384">
        <f t="shared" si="3"/>
        <v>4450.6084767100292</v>
      </c>
    </row>
    <row r="12" spans="1:23" ht="14.25" thickTop="1" thickBot="1" x14ac:dyDescent="0.25">
      <c r="A12" s="344" t="s">
        <v>43</v>
      </c>
      <c r="B12" s="126" t="s">
        <v>19</v>
      </c>
      <c r="C12" s="388">
        <f t="shared" ref="C12:D12" si="8">+C9+C10+C11</f>
        <v>96</v>
      </c>
      <c r="D12" s="389">
        <f t="shared" si="8"/>
        <v>96</v>
      </c>
      <c r="E12" s="390">
        <f t="shared" si="4"/>
        <v>192</v>
      </c>
      <c r="F12" s="388">
        <f t="shared" ref="F12:G12" si="9">+F9+F10+F11</f>
        <v>1570</v>
      </c>
      <c r="G12" s="389">
        <f t="shared" si="9"/>
        <v>1570</v>
      </c>
      <c r="H12" s="390">
        <f t="shared" si="5"/>
        <v>3140</v>
      </c>
      <c r="I12" s="130">
        <f t="shared" si="0"/>
        <v>1535.4166666666667</v>
      </c>
      <c r="J12" s="344"/>
      <c r="L12" s="41" t="s">
        <v>19</v>
      </c>
      <c r="M12" s="45">
        <f>+M9+M10+M11</f>
        <v>4425</v>
      </c>
      <c r="N12" s="43">
        <f>+N9+N10+N11</f>
        <v>1612</v>
      </c>
      <c r="O12" s="170">
        <f t="shared" ref="O12:O13" si="10">+M12+N12</f>
        <v>6037</v>
      </c>
      <c r="P12" s="43">
        <f>+P9+P10+P11</f>
        <v>0</v>
      </c>
      <c r="Q12" s="170">
        <f t="shared" ref="Q12:Q13" si="11">+O12+P12</f>
        <v>6037</v>
      </c>
      <c r="R12" s="45">
        <f>+R9+R10+R11</f>
        <v>277815</v>
      </c>
      <c r="S12" s="43">
        <f>+S9+S10+S11</f>
        <v>252462</v>
      </c>
      <c r="T12" s="170">
        <f t="shared" ref="T12:T13" si="12">+R12+S12</f>
        <v>530277</v>
      </c>
      <c r="U12" s="43">
        <f>+U9+U10+U11</f>
        <v>0</v>
      </c>
      <c r="V12" s="170">
        <f t="shared" ref="V12:V13" si="13">+T12+U12</f>
        <v>530277</v>
      </c>
      <c r="W12" s="46">
        <f t="shared" si="3"/>
        <v>8683.7833360940858</v>
      </c>
    </row>
    <row r="13" spans="1:23" ht="13.5" thickTop="1" x14ac:dyDescent="0.2">
      <c r="A13" s="344" t="s">
        <v>43</v>
      </c>
      <c r="B13" s="357" t="s">
        <v>20</v>
      </c>
      <c r="C13" s="378">
        <v>58</v>
      </c>
      <c r="D13" s="379">
        <v>58</v>
      </c>
      <c r="E13" s="380">
        <f t="shared" si="4"/>
        <v>116</v>
      </c>
      <c r="F13" s="378">
        <v>628</v>
      </c>
      <c r="G13" s="379">
        <v>628</v>
      </c>
      <c r="H13" s="380">
        <f t="shared" si="5"/>
        <v>1256</v>
      </c>
      <c r="I13" s="381">
        <f t="shared" si="0"/>
        <v>982.75862068965512</v>
      </c>
      <c r="J13" s="344"/>
      <c r="L13" s="361" t="s">
        <v>20</v>
      </c>
      <c r="M13" s="382">
        <v>3703</v>
      </c>
      <c r="N13" s="485">
        <v>3548</v>
      </c>
      <c r="O13" s="169">
        <f t="shared" si="10"/>
        <v>7251</v>
      </c>
      <c r="P13" s="140">
        <v>0</v>
      </c>
      <c r="Q13" s="169">
        <f t="shared" si="11"/>
        <v>7251</v>
      </c>
      <c r="R13" s="382">
        <v>103286</v>
      </c>
      <c r="S13" s="485">
        <v>108459</v>
      </c>
      <c r="T13" s="169">
        <f t="shared" si="12"/>
        <v>211745</v>
      </c>
      <c r="U13" s="140">
        <v>0</v>
      </c>
      <c r="V13" s="169">
        <f t="shared" si="13"/>
        <v>211745</v>
      </c>
      <c r="W13" s="384">
        <f t="shared" si="3"/>
        <v>2820.2179009791753</v>
      </c>
    </row>
    <row r="14" spans="1:23" x14ac:dyDescent="0.2">
      <c r="A14" s="344" t="s">
        <v>43</v>
      </c>
      <c r="B14" s="357" t="s">
        <v>21</v>
      </c>
      <c r="C14" s="378">
        <v>46</v>
      </c>
      <c r="D14" s="379">
        <v>46</v>
      </c>
      <c r="E14" s="380">
        <f>+C14+D14</f>
        <v>92</v>
      </c>
      <c r="F14" s="378">
        <v>660</v>
      </c>
      <c r="G14" s="379">
        <v>660</v>
      </c>
      <c r="H14" s="380">
        <f>+F14+G14</f>
        <v>1320</v>
      </c>
      <c r="I14" s="381">
        <f t="shared" ref="I14:I17" si="14">IF(E14=0,0,((H14/E14)-1)*100)</f>
        <v>1334.7826086956522</v>
      </c>
      <c r="J14" s="344"/>
      <c r="L14" s="361" t="s">
        <v>21</v>
      </c>
      <c r="M14" s="383">
        <v>4271</v>
      </c>
      <c r="N14" s="469">
        <v>2443</v>
      </c>
      <c r="O14" s="172">
        <f>+M14+N14</f>
        <v>6714</v>
      </c>
      <c r="P14" s="140">
        <v>0</v>
      </c>
      <c r="Q14" s="169">
        <f>+O14+P14</f>
        <v>6714</v>
      </c>
      <c r="R14" s="383">
        <v>111117</v>
      </c>
      <c r="S14" s="469">
        <v>108873</v>
      </c>
      <c r="T14" s="172">
        <f>+R14+S14</f>
        <v>219990</v>
      </c>
      <c r="U14" s="140">
        <v>0</v>
      </c>
      <c r="V14" s="169">
        <f>+T14+U14</f>
        <v>219990</v>
      </c>
      <c r="W14" s="384">
        <f t="shared" ref="W14:W17" si="15">IF(Q14=0,0,((V14/Q14)-1)*100)</f>
        <v>3176.586237712243</v>
      </c>
    </row>
    <row r="15" spans="1:23" ht="13.5" thickBot="1" x14ac:dyDescent="0.25">
      <c r="A15" s="391" t="s">
        <v>43</v>
      </c>
      <c r="B15" s="357" t="s">
        <v>22</v>
      </c>
      <c r="C15" s="378">
        <v>103</v>
      </c>
      <c r="D15" s="379">
        <v>103</v>
      </c>
      <c r="E15" s="380">
        <f>+C15+D15</f>
        <v>206</v>
      </c>
      <c r="F15" s="378">
        <v>741</v>
      </c>
      <c r="G15" s="379">
        <v>741</v>
      </c>
      <c r="H15" s="380">
        <f>+F15+G15</f>
        <v>1482</v>
      </c>
      <c r="I15" s="381">
        <f t="shared" si="14"/>
        <v>619.4174757281553</v>
      </c>
      <c r="J15" s="391"/>
      <c r="L15" s="361" t="s">
        <v>22</v>
      </c>
      <c r="M15" s="383">
        <v>11146</v>
      </c>
      <c r="N15" s="469">
        <v>8829</v>
      </c>
      <c r="O15" s="470">
        <f>+M15+N15</f>
        <v>19975</v>
      </c>
      <c r="P15" s="479">
        <v>0</v>
      </c>
      <c r="Q15" s="169">
        <f>+O15+P15</f>
        <v>19975</v>
      </c>
      <c r="R15" s="383">
        <v>123103</v>
      </c>
      <c r="S15" s="469">
        <v>129129</v>
      </c>
      <c r="T15" s="470">
        <f>+R15+S15</f>
        <v>252232</v>
      </c>
      <c r="U15" s="479">
        <v>0</v>
      </c>
      <c r="V15" s="169">
        <f>+T15+U15</f>
        <v>252232</v>
      </c>
      <c r="W15" s="384">
        <f t="shared" si="15"/>
        <v>1162.738423028786</v>
      </c>
    </row>
    <row r="16" spans="1:23" ht="14.25" thickTop="1" thickBot="1" x14ac:dyDescent="0.25">
      <c r="A16" s="344" t="s">
        <v>43</v>
      </c>
      <c r="B16" s="126" t="s">
        <v>23</v>
      </c>
      <c r="C16" s="388">
        <f>+C13+C14+C15</f>
        <v>207</v>
      </c>
      <c r="D16" s="389">
        <f t="shared" ref="D16:H16" si="16">+D13+D14+D15</f>
        <v>207</v>
      </c>
      <c r="E16" s="390">
        <f t="shared" si="16"/>
        <v>414</v>
      </c>
      <c r="F16" s="388">
        <f t="shared" si="16"/>
        <v>2029</v>
      </c>
      <c r="G16" s="389">
        <f t="shared" si="16"/>
        <v>2029</v>
      </c>
      <c r="H16" s="390">
        <f t="shared" si="16"/>
        <v>4058</v>
      </c>
      <c r="I16" s="130">
        <f t="shared" si="14"/>
        <v>880.1932367149758</v>
      </c>
      <c r="J16" s="344"/>
      <c r="L16" s="41" t="s">
        <v>23</v>
      </c>
      <c r="M16" s="43">
        <f>+M13+M14+M15</f>
        <v>19120</v>
      </c>
      <c r="N16" s="467">
        <f t="shared" ref="N16:V16" si="17">+N13+N14+N15</f>
        <v>14820</v>
      </c>
      <c r="O16" s="476">
        <f t="shared" si="17"/>
        <v>33940</v>
      </c>
      <c r="P16" s="480">
        <f t="shared" si="17"/>
        <v>0</v>
      </c>
      <c r="Q16" s="170">
        <f t="shared" si="17"/>
        <v>33940</v>
      </c>
      <c r="R16" s="43">
        <f t="shared" si="17"/>
        <v>337506</v>
      </c>
      <c r="S16" s="467">
        <f t="shared" si="17"/>
        <v>346461</v>
      </c>
      <c r="T16" s="476">
        <f t="shared" si="17"/>
        <v>683967</v>
      </c>
      <c r="U16" s="480">
        <f t="shared" si="17"/>
        <v>0</v>
      </c>
      <c r="V16" s="170">
        <f t="shared" si="17"/>
        <v>683967</v>
      </c>
      <c r="W16" s="46">
        <f t="shared" si="15"/>
        <v>1915.2239245727756</v>
      </c>
    </row>
    <row r="17" spans="1:23" ht="13.5" thickTop="1" x14ac:dyDescent="0.2">
      <c r="A17" s="344" t="s">
        <v>43</v>
      </c>
      <c r="B17" s="357" t="s">
        <v>24</v>
      </c>
      <c r="C17" s="378">
        <v>177</v>
      </c>
      <c r="D17" s="379">
        <v>178</v>
      </c>
      <c r="E17" s="380">
        <f t="shared" ref="E17" si="18">+C17+D17</f>
        <v>355</v>
      </c>
      <c r="F17" s="378">
        <v>718</v>
      </c>
      <c r="G17" s="379">
        <v>718</v>
      </c>
      <c r="H17" s="380">
        <f>+F17+G17</f>
        <v>1436</v>
      </c>
      <c r="I17" s="381">
        <f t="shared" si="14"/>
        <v>304.50704225352115</v>
      </c>
      <c r="J17" s="391"/>
      <c r="L17" s="361" t="s">
        <v>24</v>
      </c>
      <c r="M17" s="383">
        <v>22303</v>
      </c>
      <c r="N17" s="469">
        <v>18542</v>
      </c>
      <c r="O17" s="470">
        <f t="shared" ref="O17" si="19">+M17+N17</f>
        <v>40845</v>
      </c>
      <c r="P17" s="479">
        <v>0</v>
      </c>
      <c r="Q17" s="169">
        <f t="shared" ref="Q17" si="20">+O17+P17</f>
        <v>40845</v>
      </c>
      <c r="R17" s="383">
        <v>114876</v>
      </c>
      <c r="S17" s="469">
        <v>115155</v>
      </c>
      <c r="T17" s="470">
        <f>+R17+S17</f>
        <v>230031</v>
      </c>
      <c r="U17" s="479">
        <v>0</v>
      </c>
      <c r="V17" s="169">
        <f>+T17+U17</f>
        <v>230031</v>
      </c>
      <c r="W17" s="384">
        <f t="shared" si="15"/>
        <v>463.1803158281308</v>
      </c>
    </row>
    <row r="18" spans="1:23" x14ac:dyDescent="0.2">
      <c r="A18" s="344" t="s">
        <v>43</v>
      </c>
      <c r="B18" s="357" t="s">
        <v>25</v>
      </c>
      <c r="C18" s="378">
        <v>280</v>
      </c>
      <c r="D18" s="379">
        <v>280</v>
      </c>
      <c r="E18" s="380">
        <f>+C18+D18</f>
        <v>560</v>
      </c>
      <c r="F18" s="378">
        <v>670</v>
      </c>
      <c r="G18" s="379">
        <v>670</v>
      </c>
      <c r="H18" s="380">
        <f>+F18+G18</f>
        <v>1340</v>
      </c>
      <c r="I18" s="381">
        <f>IF(E18=0,0,((H18/E18)-1)*100)</f>
        <v>139.28571428571428</v>
      </c>
      <c r="L18" s="361" t="s">
        <v>25</v>
      </c>
      <c r="M18" s="383">
        <v>39681</v>
      </c>
      <c r="N18" s="469">
        <v>33802</v>
      </c>
      <c r="O18" s="470">
        <f>+M18+N18</f>
        <v>73483</v>
      </c>
      <c r="P18" s="482">
        <v>0</v>
      </c>
      <c r="Q18" s="169">
        <f>O18+P18</f>
        <v>73483</v>
      </c>
      <c r="R18" s="383">
        <v>96253</v>
      </c>
      <c r="S18" s="469">
        <v>102798</v>
      </c>
      <c r="T18" s="470">
        <f>+R18+S18</f>
        <v>199051</v>
      </c>
      <c r="U18" s="482">
        <v>0</v>
      </c>
      <c r="V18" s="169">
        <f>T18+U18</f>
        <v>199051</v>
      </c>
      <c r="W18" s="384">
        <f>IF(Q18=0,0,((V18/Q18)-1)*100)</f>
        <v>170.88033967039996</v>
      </c>
    </row>
    <row r="19" spans="1:23" ht="13.5" thickBot="1" x14ac:dyDescent="0.25">
      <c r="A19" s="392" t="s">
        <v>43</v>
      </c>
      <c r="B19" s="357" t="s">
        <v>26</v>
      </c>
      <c r="C19" s="378">
        <v>324</v>
      </c>
      <c r="D19" s="379">
        <v>324</v>
      </c>
      <c r="E19" s="380">
        <f>+C19+D19</f>
        <v>648</v>
      </c>
      <c r="F19" s="378">
        <v>677</v>
      </c>
      <c r="G19" s="379">
        <v>677</v>
      </c>
      <c r="H19" s="380">
        <f>+F19+G19</f>
        <v>1354</v>
      </c>
      <c r="I19" s="381">
        <f>IF(E19=0,0,((H19/E19)-1)*100)</f>
        <v>108.95061728395063</v>
      </c>
      <c r="J19" s="393"/>
      <c r="L19" s="361" t="s">
        <v>26</v>
      </c>
      <c r="M19" s="383">
        <v>56481</v>
      </c>
      <c r="N19" s="469">
        <v>48022</v>
      </c>
      <c r="O19" s="470">
        <f>+M19+N19</f>
        <v>104503</v>
      </c>
      <c r="P19" s="479">
        <v>0</v>
      </c>
      <c r="Q19" s="169">
        <f>+O19+P19</f>
        <v>104503</v>
      </c>
      <c r="R19" s="383">
        <v>105476</v>
      </c>
      <c r="S19" s="469">
        <v>101574</v>
      </c>
      <c r="T19" s="470">
        <f>+R19+S19</f>
        <v>207050</v>
      </c>
      <c r="U19" s="479">
        <v>0</v>
      </c>
      <c r="V19" s="169">
        <f>+T19+U19</f>
        <v>207050</v>
      </c>
      <c r="W19" s="384">
        <f>IF(Q19=0,0,((V19/Q19)-1)*100)</f>
        <v>98.128283398562715</v>
      </c>
    </row>
    <row r="20" spans="1:23" ht="15.75" customHeight="1" thickTop="1" thickBot="1" x14ac:dyDescent="0.25">
      <c r="A20" s="394" t="s">
        <v>43</v>
      </c>
      <c r="B20" s="133" t="s">
        <v>27</v>
      </c>
      <c r="C20" s="388">
        <f>+C17+C18+C19</f>
        <v>781</v>
      </c>
      <c r="D20" s="395">
        <f t="shared" ref="D20:H20" si="21">+D17+D18+D19</f>
        <v>782</v>
      </c>
      <c r="E20" s="396">
        <f t="shared" si="21"/>
        <v>1563</v>
      </c>
      <c r="F20" s="388">
        <f t="shared" si="21"/>
        <v>2065</v>
      </c>
      <c r="G20" s="395">
        <f t="shared" si="21"/>
        <v>2065</v>
      </c>
      <c r="H20" s="396">
        <f t="shared" si="21"/>
        <v>4130</v>
      </c>
      <c r="I20" s="130">
        <f>IF(E20=0,0,((H20/E20)-1)*100)</f>
        <v>164.23544465770954</v>
      </c>
      <c r="J20" s="394"/>
      <c r="K20" s="397"/>
      <c r="L20" s="47" t="s">
        <v>27</v>
      </c>
      <c r="M20" s="49">
        <f>+M17+M18+M19</f>
        <v>118465</v>
      </c>
      <c r="N20" s="468">
        <f t="shared" ref="N20:V20" si="22">+N17+N18+N19</f>
        <v>100366</v>
      </c>
      <c r="O20" s="472">
        <f t="shared" si="22"/>
        <v>218831</v>
      </c>
      <c r="P20" s="481">
        <f t="shared" si="22"/>
        <v>0</v>
      </c>
      <c r="Q20" s="171">
        <f t="shared" si="22"/>
        <v>218831</v>
      </c>
      <c r="R20" s="49">
        <f t="shared" si="22"/>
        <v>316605</v>
      </c>
      <c r="S20" s="468">
        <f t="shared" si="22"/>
        <v>319527</v>
      </c>
      <c r="T20" s="472">
        <f t="shared" si="22"/>
        <v>636132</v>
      </c>
      <c r="U20" s="481">
        <f t="shared" si="22"/>
        <v>0</v>
      </c>
      <c r="V20" s="171">
        <f t="shared" si="22"/>
        <v>636132</v>
      </c>
      <c r="W20" s="50">
        <f>IF(Q20=0,0,((V20/Q20)-1)*100)</f>
        <v>190.69555958707861</v>
      </c>
    </row>
    <row r="21" spans="1:23" ht="13.5" thickTop="1" x14ac:dyDescent="0.2">
      <c r="A21" s="344" t="s">
        <v>43</v>
      </c>
      <c r="B21" s="357" t="s">
        <v>28</v>
      </c>
      <c r="C21" s="378">
        <v>354</v>
      </c>
      <c r="D21" s="379">
        <v>354</v>
      </c>
      <c r="E21" s="398">
        <f>SUM(C21:D21)</f>
        <v>708</v>
      </c>
      <c r="F21" s="378">
        <v>765</v>
      </c>
      <c r="G21" s="379">
        <v>766</v>
      </c>
      <c r="H21" s="398">
        <f>SUM(F21:G21)</f>
        <v>1531</v>
      </c>
      <c r="I21" s="381">
        <f t="shared" ref="I21" si="23">IF(E21=0,0,((H21/E21)-1)*100)</f>
        <v>116.24293785310735</v>
      </c>
      <c r="J21" s="391"/>
      <c r="L21" s="361" t="s">
        <v>28</v>
      </c>
      <c r="M21" s="383">
        <v>62877</v>
      </c>
      <c r="N21" s="469">
        <v>58903</v>
      </c>
      <c r="O21" s="470">
        <f>+M21+N21</f>
        <v>121780</v>
      </c>
      <c r="P21" s="479">
        <v>0</v>
      </c>
      <c r="Q21" s="169">
        <f>+O21+P21</f>
        <v>121780</v>
      </c>
      <c r="R21" s="383">
        <v>124559</v>
      </c>
      <c r="S21" s="469">
        <v>126451</v>
      </c>
      <c r="T21" s="470">
        <f>+R21+S21</f>
        <v>251010</v>
      </c>
      <c r="U21" s="479">
        <v>0</v>
      </c>
      <c r="V21" s="169">
        <f>+T21+U21</f>
        <v>251010</v>
      </c>
      <c r="W21" s="384">
        <f t="shared" ref="W21" si="24">IF(Q21=0,0,((V21/Q21)-1)*100)</f>
        <v>106.11758909508953</v>
      </c>
    </row>
    <row r="22" spans="1:23" x14ac:dyDescent="0.2">
      <c r="A22" s="344" t="s">
        <v>43</v>
      </c>
      <c r="B22" s="357" t="s">
        <v>29</v>
      </c>
      <c r="C22" s="378">
        <v>399</v>
      </c>
      <c r="D22" s="527">
        <v>399</v>
      </c>
      <c r="E22" s="399">
        <f>SUM(C22:D22)</f>
        <v>798</v>
      </c>
      <c r="F22" s="378">
        <v>745</v>
      </c>
      <c r="G22" s="527">
        <v>744</v>
      </c>
      <c r="H22" s="399">
        <f>SUM(F22:G22)</f>
        <v>1489</v>
      </c>
      <c r="I22" s="381">
        <f>IF(E22=0,0,((H22/E22)-1)*100)</f>
        <v>86.591478696741859</v>
      </c>
      <c r="J22" s="391"/>
      <c r="L22" s="361" t="s">
        <v>29</v>
      </c>
      <c r="M22" s="383">
        <v>62140</v>
      </c>
      <c r="N22" s="469">
        <v>60650</v>
      </c>
      <c r="O22" s="470">
        <f>+M22+N22</f>
        <v>122790</v>
      </c>
      <c r="P22" s="479">
        <v>0</v>
      </c>
      <c r="Q22" s="169">
        <f>+O22+P22</f>
        <v>122790</v>
      </c>
      <c r="R22" s="383">
        <v>120784</v>
      </c>
      <c r="S22" s="469">
        <v>120262</v>
      </c>
      <c r="T22" s="470">
        <f>+R22+S22</f>
        <v>241046</v>
      </c>
      <c r="U22" s="479">
        <v>0</v>
      </c>
      <c r="V22" s="169">
        <f>+T22+U22</f>
        <v>241046</v>
      </c>
      <c r="W22" s="384">
        <f>IF(Q22=0,0,((V22/Q22)-1)*100)</f>
        <v>96.30751689877026</v>
      </c>
    </row>
    <row r="23" spans="1:23" ht="13.5" thickBot="1" x14ac:dyDescent="0.25">
      <c r="A23" s="344" t="s">
        <v>43</v>
      </c>
      <c r="B23" s="357" t="s">
        <v>30</v>
      </c>
      <c r="C23" s="378">
        <v>406</v>
      </c>
      <c r="D23" s="523">
        <v>406</v>
      </c>
      <c r="E23" s="401">
        <f t="shared" ref="E23" si="25">SUM(C23:D23)</f>
        <v>812</v>
      </c>
      <c r="F23" s="378">
        <v>622</v>
      </c>
      <c r="G23" s="523">
        <v>622</v>
      </c>
      <c r="H23" s="401">
        <f t="shared" ref="H23" si="26">SUM(F23:G23)</f>
        <v>1244</v>
      </c>
      <c r="I23" s="402">
        <f>IF(E23=0,0,((H23/E23)-1)*100)</f>
        <v>53.201970443349758</v>
      </c>
      <c r="J23" s="391"/>
      <c r="L23" s="361" t="s">
        <v>30</v>
      </c>
      <c r="M23" s="383">
        <v>59299</v>
      </c>
      <c r="N23" s="469">
        <v>56230</v>
      </c>
      <c r="O23" s="470">
        <f>+M23+N23</f>
        <v>115529</v>
      </c>
      <c r="P23" s="479">
        <v>0</v>
      </c>
      <c r="Q23" s="169">
        <f>+O23+P23</f>
        <v>115529</v>
      </c>
      <c r="R23" s="383">
        <v>92717</v>
      </c>
      <c r="S23" s="469">
        <v>88807</v>
      </c>
      <c r="T23" s="470">
        <f>+R23+S23</f>
        <v>181524</v>
      </c>
      <c r="U23" s="479"/>
      <c r="V23" s="169">
        <f>+T23+U23</f>
        <v>181524</v>
      </c>
      <c r="W23" s="384">
        <f>IF(Q23=0,0,((V23/Q23)-1)*100)</f>
        <v>57.124185269499428</v>
      </c>
    </row>
    <row r="24" spans="1:23" ht="15.75" customHeight="1" thickTop="1" thickBot="1" x14ac:dyDescent="0.25">
      <c r="A24" s="394" t="s">
        <v>43</v>
      </c>
      <c r="B24" s="519" t="s">
        <v>31</v>
      </c>
      <c r="C24" s="388">
        <f>+C21+C22+C23</f>
        <v>1159</v>
      </c>
      <c r="D24" s="515">
        <f t="shared" ref="D24:H24" si="27">+D21+D22+D23</f>
        <v>1159</v>
      </c>
      <c r="E24" s="525">
        <f t="shared" si="27"/>
        <v>2318</v>
      </c>
      <c r="F24" s="388">
        <f t="shared" si="27"/>
        <v>2132</v>
      </c>
      <c r="G24" s="515">
        <f t="shared" si="27"/>
        <v>2132</v>
      </c>
      <c r="H24" s="525">
        <f t="shared" si="27"/>
        <v>4264</v>
      </c>
      <c r="I24" s="130">
        <f>IF(E24=0,0,((H24/E24)-1)*100)</f>
        <v>83.951682484900772</v>
      </c>
      <c r="J24" s="394"/>
      <c r="K24" s="397"/>
      <c r="L24" s="47" t="s">
        <v>31</v>
      </c>
      <c r="M24" s="49">
        <f>+M21+M22+M23</f>
        <v>184316</v>
      </c>
      <c r="N24" s="468">
        <f t="shared" ref="N24:V24" si="28">+N21+N22+N23</f>
        <v>175783</v>
      </c>
      <c r="O24" s="472">
        <f t="shared" si="28"/>
        <v>360099</v>
      </c>
      <c r="P24" s="481">
        <f t="shared" si="28"/>
        <v>0</v>
      </c>
      <c r="Q24" s="171">
        <f t="shared" si="28"/>
        <v>360099</v>
      </c>
      <c r="R24" s="49">
        <f t="shared" si="28"/>
        <v>338060</v>
      </c>
      <c r="S24" s="468">
        <f t="shared" si="28"/>
        <v>335520</v>
      </c>
      <c r="T24" s="472">
        <f t="shared" si="28"/>
        <v>673580</v>
      </c>
      <c r="U24" s="481">
        <f t="shared" si="28"/>
        <v>0</v>
      </c>
      <c r="V24" s="171">
        <f t="shared" si="28"/>
        <v>673580</v>
      </c>
      <c r="W24" s="50">
        <f>IF(Q24=0,0,((V24/Q24)-1)*100)</f>
        <v>87.054115673745287</v>
      </c>
    </row>
    <row r="25" spans="1:23" ht="15.75" customHeight="1" thickTop="1" thickBot="1" x14ac:dyDescent="0.25">
      <c r="A25" s="394"/>
      <c r="B25" s="520" t="s">
        <v>32</v>
      </c>
      <c r="C25" s="388">
        <f>+C16+C20+C24</f>
        <v>2147</v>
      </c>
      <c r="D25" s="515">
        <f t="shared" ref="D25:H25" si="29">+D16+D20+D24</f>
        <v>2148</v>
      </c>
      <c r="E25" s="525">
        <f t="shared" si="29"/>
        <v>4295</v>
      </c>
      <c r="F25" s="388">
        <f t="shared" si="29"/>
        <v>6226</v>
      </c>
      <c r="G25" s="515">
        <f t="shared" si="29"/>
        <v>6226</v>
      </c>
      <c r="H25" s="525">
        <f t="shared" si="29"/>
        <v>12452</v>
      </c>
      <c r="I25" s="130">
        <f t="shared" ref="I25" si="30">IF(E25=0,0,((H25/E25)-1)*100)</f>
        <v>189.918509895227</v>
      </c>
      <c r="J25" s="394"/>
      <c r="K25" s="397"/>
      <c r="L25" s="528" t="s">
        <v>32</v>
      </c>
      <c r="M25" s="506">
        <f>+M16+M20+M24</f>
        <v>321901</v>
      </c>
      <c r="N25" s="507">
        <f t="shared" ref="N25:V25" si="31">+N16+N20+N24</f>
        <v>290969</v>
      </c>
      <c r="O25" s="508">
        <f t="shared" si="31"/>
        <v>612870</v>
      </c>
      <c r="P25" s="509">
        <f t="shared" si="31"/>
        <v>0</v>
      </c>
      <c r="Q25" s="510">
        <f t="shared" si="31"/>
        <v>612870</v>
      </c>
      <c r="R25" s="506">
        <f t="shared" si="31"/>
        <v>992171</v>
      </c>
      <c r="S25" s="507">
        <f t="shared" si="31"/>
        <v>1001508</v>
      </c>
      <c r="T25" s="508">
        <f t="shared" si="31"/>
        <v>1993679</v>
      </c>
      <c r="U25" s="509">
        <f t="shared" si="31"/>
        <v>0</v>
      </c>
      <c r="V25" s="510">
        <f t="shared" si="31"/>
        <v>1993679</v>
      </c>
      <c r="W25" s="50">
        <f t="shared" ref="W25" si="32">IF(Q25=0,0,((V25/Q25)-1)*100)</f>
        <v>225.30210321927976</v>
      </c>
    </row>
    <row r="26" spans="1:23" ht="14.25" thickTop="1" thickBot="1" x14ac:dyDescent="0.25">
      <c r="A26" s="344" t="s">
        <v>43</v>
      </c>
      <c r="B26" s="521" t="s">
        <v>33</v>
      </c>
      <c r="C26" s="388">
        <f>+C12+C16+C20+C24</f>
        <v>2243</v>
      </c>
      <c r="D26" s="515">
        <f t="shared" ref="D26:H26" si="33">+D12+D16+D20+D24</f>
        <v>2244</v>
      </c>
      <c r="E26" s="526">
        <f t="shared" si="33"/>
        <v>4487</v>
      </c>
      <c r="F26" s="388">
        <f t="shared" si="33"/>
        <v>7796</v>
      </c>
      <c r="G26" s="515">
        <f t="shared" si="33"/>
        <v>7796</v>
      </c>
      <c r="H26" s="526">
        <f t="shared" si="33"/>
        <v>15592</v>
      </c>
      <c r="I26" s="130">
        <f t="shared" si="0"/>
        <v>247.49275685313128</v>
      </c>
      <c r="J26" s="344"/>
      <c r="L26" s="465" t="s">
        <v>33</v>
      </c>
      <c r="M26" s="43">
        <f>+M12+M16+M20+M24</f>
        <v>326326</v>
      </c>
      <c r="N26" s="467">
        <f t="shared" ref="N26:V26" si="34">+N12+N16+N20+N24</f>
        <v>292581</v>
      </c>
      <c r="O26" s="471">
        <f t="shared" si="34"/>
        <v>618907</v>
      </c>
      <c r="P26" s="480">
        <f t="shared" si="34"/>
        <v>0</v>
      </c>
      <c r="Q26" s="300">
        <f t="shared" si="34"/>
        <v>618907</v>
      </c>
      <c r="R26" s="43">
        <f t="shared" si="34"/>
        <v>1269986</v>
      </c>
      <c r="S26" s="467">
        <f t="shared" si="34"/>
        <v>1253970</v>
      </c>
      <c r="T26" s="471">
        <f t="shared" si="34"/>
        <v>2523956</v>
      </c>
      <c r="U26" s="480">
        <f t="shared" si="34"/>
        <v>0</v>
      </c>
      <c r="V26" s="300">
        <f t="shared" si="34"/>
        <v>2523956</v>
      </c>
      <c r="W26" s="46">
        <f t="shared" si="3"/>
        <v>307.80860452378141</v>
      </c>
    </row>
    <row r="27" spans="1:23" ht="14.25" thickTop="1" thickBot="1" x14ac:dyDescent="0.25">
      <c r="B27" s="403" t="s">
        <v>34</v>
      </c>
      <c r="C27" s="404"/>
      <c r="D27" s="404"/>
      <c r="E27" s="404"/>
      <c r="F27" s="404"/>
      <c r="G27" s="404"/>
      <c r="H27" s="404"/>
      <c r="I27" s="404"/>
      <c r="J27" s="404"/>
      <c r="L27" s="405" t="s">
        <v>34</v>
      </c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</row>
    <row r="28" spans="1:23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44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1:23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44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1:23" ht="14.25" thickTop="1" thickBot="1" x14ac:dyDescent="0.25">
      <c r="B30" s="347"/>
      <c r="C30" s="404"/>
      <c r="D30" s="404"/>
      <c r="E30" s="404"/>
      <c r="F30" s="404"/>
      <c r="G30" s="404"/>
      <c r="H30" s="404"/>
      <c r="I30" s="349"/>
      <c r="J30" s="344"/>
      <c r="L30" s="350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2"/>
    </row>
    <row r="31" spans="1:23" ht="13.5" customHeight="1" thickTop="1" thickBot="1" x14ac:dyDescent="0.25">
      <c r="B31" s="353"/>
      <c r="C31" s="616" t="s">
        <v>4</v>
      </c>
      <c r="D31" s="617"/>
      <c r="E31" s="618"/>
      <c r="F31" s="616" t="s">
        <v>5</v>
      </c>
      <c r="G31" s="617"/>
      <c r="H31" s="618"/>
      <c r="I31" s="354" t="s">
        <v>6</v>
      </c>
      <c r="J31" s="344"/>
      <c r="L31" s="355"/>
      <c r="M31" s="619" t="s">
        <v>4</v>
      </c>
      <c r="N31" s="620"/>
      <c r="O31" s="620"/>
      <c r="P31" s="620"/>
      <c r="Q31" s="621"/>
      <c r="R31" s="619" t="s">
        <v>5</v>
      </c>
      <c r="S31" s="620"/>
      <c r="T31" s="620"/>
      <c r="U31" s="620"/>
      <c r="V31" s="621"/>
      <c r="W31" s="356" t="s">
        <v>6</v>
      </c>
    </row>
    <row r="32" spans="1:23" ht="13.5" thickTop="1" x14ac:dyDescent="0.2">
      <c r="B32" s="357" t="s">
        <v>7</v>
      </c>
      <c r="C32" s="358"/>
      <c r="D32" s="359"/>
      <c r="E32" s="109"/>
      <c r="F32" s="358"/>
      <c r="G32" s="359"/>
      <c r="H32" s="109"/>
      <c r="I32" s="360" t="s">
        <v>8</v>
      </c>
      <c r="J32" s="344"/>
      <c r="L32" s="361" t="s">
        <v>7</v>
      </c>
      <c r="M32" s="362"/>
      <c r="N32" s="350"/>
      <c r="O32" s="16"/>
      <c r="P32" s="17"/>
      <c r="Q32" s="20"/>
      <c r="R32" s="362"/>
      <c r="S32" s="350"/>
      <c r="T32" s="16"/>
      <c r="U32" s="17"/>
      <c r="V32" s="20"/>
      <c r="W32" s="363" t="s">
        <v>8</v>
      </c>
    </row>
    <row r="33" spans="1:23" ht="13.5" thickBot="1" x14ac:dyDescent="0.25">
      <c r="B33" s="364"/>
      <c r="C33" s="365" t="s">
        <v>9</v>
      </c>
      <c r="D33" s="366" t="s">
        <v>10</v>
      </c>
      <c r="E33" s="114" t="s">
        <v>11</v>
      </c>
      <c r="F33" s="365" t="s">
        <v>9</v>
      </c>
      <c r="G33" s="366" t="s">
        <v>10</v>
      </c>
      <c r="H33" s="114" t="s">
        <v>11</v>
      </c>
      <c r="I33" s="367"/>
      <c r="J33" s="344"/>
      <c r="L33" s="368"/>
      <c r="M33" s="369" t="s">
        <v>12</v>
      </c>
      <c r="N33" s="370" t="s">
        <v>13</v>
      </c>
      <c r="O33" s="25" t="s">
        <v>14</v>
      </c>
      <c r="P33" s="368" t="s">
        <v>15</v>
      </c>
      <c r="Q33" s="25" t="s">
        <v>11</v>
      </c>
      <c r="R33" s="369" t="s">
        <v>12</v>
      </c>
      <c r="S33" s="370" t="s">
        <v>13</v>
      </c>
      <c r="T33" s="25" t="s">
        <v>14</v>
      </c>
      <c r="U33" s="368" t="s">
        <v>15</v>
      </c>
      <c r="V33" s="25" t="s">
        <v>11</v>
      </c>
      <c r="W33" s="371"/>
    </row>
    <row r="34" spans="1:23" ht="5.25" customHeight="1" thickTop="1" x14ac:dyDescent="0.2">
      <c r="B34" s="357"/>
      <c r="C34" s="372"/>
      <c r="D34" s="373"/>
      <c r="E34" s="118"/>
      <c r="F34" s="372"/>
      <c r="G34" s="373"/>
      <c r="H34" s="118"/>
      <c r="I34" s="374"/>
      <c r="J34" s="344"/>
      <c r="L34" s="361"/>
      <c r="M34" s="375"/>
      <c r="N34" s="376"/>
      <c r="O34" s="31"/>
      <c r="P34" s="32"/>
      <c r="Q34" s="34"/>
      <c r="R34" s="375"/>
      <c r="S34" s="376"/>
      <c r="T34" s="31"/>
      <c r="U34" s="32"/>
      <c r="V34" s="34"/>
      <c r="W34" s="377"/>
    </row>
    <row r="35" spans="1:23" x14ac:dyDescent="0.2">
      <c r="A35" s="344" t="s">
        <v>43</v>
      </c>
      <c r="B35" s="357" t="s">
        <v>16</v>
      </c>
      <c r="C35" s="120">
        <v>312</v>
      </c>
      <c r="D35" s="122">
        <v>312</v>
      </c>
      <c r="E35" s="158">
        <f t="shared" ref="E35" si="35">SUM(C35:D35)</f>
        <v>624</v>
      </c>
      <c r="F35" s="120">
        <v>1069</v>
      </c>
      <c r="G35" s="122">
        <v>1069</v>
      </c>
      <c r="H35" s="380">
        <f>+F35+G35</f>
        <v>2138</v>
      </c>
      <c r="I35" s="381">
        <f t="shared" ref="I35:I39" si="36">IF(E35=0,0,((H35/E35)-1)*100)</f>
        <v>242.62820512820511</v>
      </c>
      <c r="J35" s="344"/>
      <c r="K35" s="385"/>
      <c r="L35" s="361" t="s">
        <v>16</v>
      </c>
      <c r="M35" s="39">
        <v>36403</v>
      </c>
      <c r="N35" s="37">
        <v>40583</v>
      </c>
      <c r="O35" s="169">
        <f>SUM(M35:N35)</f>
        <v>76986</v>
      </c>
      <c r="P35" s="140">
        <v>0</v>
      </c>
      <c r="Q35" s="169">
        <f t="shared" ref="Q35" si="37">O35+P35</f>
        <v>76986</v>
      </c>
      <c r="R35" s="39">
        <v>173393</v>
      </c>
      <c r="S35" s="37">
        <v>164633</v>
      </c>
      <c r="T35" s="169">
        <f>SUM(R35:S35)</f>
        <v>338026</v>
      </c>
      <c r="U35" s="568">
        <v>0</v>
      </c>
      <c r="V35" s="169">
        <f t="shared" ref="V35" si="38">T35+U35</f>
        <v>338026</v>
      </c>
      <c r="W35" s="384">
        <f t="shared" ref="W35:W39" si="39">IF(Q35=0,0,((V35/Q35)-1)*100)</f>
        <v>339.07463694697742</v>
      </c>
    </row>
    <row r="36" spans="1:23" x14ac:dyDescent="0.2">
      <c r="A36" s="344" t="s">
        <v>43</v>
      </c>
      <c r="B36" s="357" t="s">
        <v>17</v>
      </c>
      <c r="C36" s="120">
        <v>548</v>
      </c>
      <c r="D36" s="122">
        <v>550</v>
      </c>
      <c r="E36" s="158">
        <f>SUM(C36:D36)</f>
        <v>1098</v>
      </c>
      <c r="F36" s="120">
        <v>962</v>
      </c>
      <c r="G36" s="122">
        <v>962</v>
      </c>
      <c r="H36" s="380">
        <f t="shared" ref="H36:H37" si="40">+F36+G36</f>
        <v>1924</v>
      </c>
      <c r="I36" s="381">
        <f t="shared" si="36"/>
        <v>75.227686703096538</v>
      </c>
      <c r="J36" s="344"/>
      <c r="K36" s="385"/>
      <c r="L36" s="361" t="s">
        <v>17</v>
      </c>
      <c r="M36" s="39">
        <v>69287</v>
      </c>
      <c r="N36" s="37">
        <v>74373</v>
      </c>
      <c r="O36" s="169">
        <f>SUM(M36:N36)</f>
        <v>143660</v>
      </c>
      <c r="P36" s="140">
        <v>0</v>
      </c>
      <c r="Q36" s="169">
        <f>O36+P36</f>
        <v>143660</v>
      </c>
      <c r="R36" s="39">
        <v>158172</v>
      </c>
      <c r="S36" s="37">
        <v>147737</v>
      </c>
      <c r="T36" s="169">
        <f>SUM(R36:S36)</f>
        <v>305909</v>
      </c>
      <c r="U36" s="568">
        <v>0</v>
      </c>
      <c r="V36" s="169">
        <f>T36+U36</f>
        <v>305909</v>
      </c>
      <c r="W36" s="384">
        <f t="shared" si="39"/>
        <v>112.93957956285676</v>
      </c>
    </row>
    <row r="37" spans="1:23" ht="13.5" thickBot="1" x14ac:dyDescent="0.25">
      <c r="A37" s="344" t="s">
        <v>43</v>
      </c>
      <c r="B37" s="364" t="s">
        <v>18</v>
      </c>
      <c r="C37" s="124">
        <v>840</v>
      </c>
      <c r="D37" s="125">
        <v>811</v>
      </c>
      <c r="E37" s="158">
        <f>SUM(C37:D37)</f>
        <v>1651</v>
      </c>
      <c r="F37" s="124">
        <v>1103</v>
      </c>
      <c r="G37" s="125">
        <v>1103</v>
      </c>
      <c r="H37" s="380">
        <f t="shared" si="40"/>
        <v>2206</v>
      </c>
      <c r="I37" s="381">
        <f t="shared" si="36"/>
        <v>33.615990308903697</v>
      </c>
      <c r="J37" s="344"/>
      <c r="K37" s="385"/>
      <c r="L37" s="368" t="s">
        <v>18</v>
      </c>
      <c r="M37" s="39">
        <v>115859</v>
      </c>
      <c r="N37" s="37">
        <v>107517</v>
      </c>
      <c r="O37" s="169">
        <f t="shared" ref="O37" si="41">SUM(M37:N37)</f>
        <v>223376</v>
      </c>
      <c r="P37" s="38">
        <v>0</v>
      </c>
      <c r="Q37" s="172">
        <f>O37+P37</f>
        <v>223376</v>
      </c>
      <c r="R37" s="39">
        <v>181602</v>
      </c>
      <c r="S37" s="37">
        <v>165161</v>
      </c>
      <c r="T37" s="169">
        <f t="shared" ref="T37" si="42">SUM(R37:S37)</f>
        <v>346763</v>
      </c>
      <c r="U37" s="568">
        <v>0</v>
      </c>
      <c r="V37" s="172">
        <f>T37+U37</f>
        <v>346763</v>
      </c>
      <c r="W37" s="384">
        <f t="shared" si="39"/>
        <v>55.237357639137599</v>
      </c>
    </row>
    <row r="38" spans="1:23" ht="14.25" thickTop="1" thickBot="1" x14ac:dyDescent="0.25">
      <c r="A38" s="344" t="s">
        <v>43</v>
      </c>
      <c r="B38" s="126" t="s">
        <v>19</v>
      </c>
      <c r="C38" s="388">
        <f t="shared" ref="C38:D38" si="43">+C35+C36+C37</f>
        <v>1700</v>
      </c>
      <c r="D38" s="389">
        <f t="shared" si="43"/>
        <v>1673</v>
      </c>
      <c r="E38" s="390">
        <f t="shared" ref="E38:E39" si="44">+C38+D38</f>
        <v>3373</v>
      </c>
      <c r="F38" s="388">
        <f t="shared" ref="F38:G38" si="45">+F35+F36+F37</f>
        <v>3134</v>
      </c>
      <c r="G38" s="389">
        <f t="shared" si="45"/>
        <v>3134</v>
      </c>
      <c r="H38" s="390">
        <f t="shared" ref="H38:H39" si="46">+F38+G38</f>
        <v>6268</v>
      </c>
      <c r="I38" s="130">
        <f t="shared" si="36"/>
        <v>85.828639193596203</v>
      </c>
      <c r="J38" s="344"/>
      <c r="L38" s="41" t="s">
        <v>19</v>
      </c>
      <c r="M38" s="45">
        <f>+M35+M36+M37</f>
        <v>221549</v>
      </c>
      <c r="N38" s="43">
        <f>+N35+N36+N37</f>
        <v>222473</v>
      </c>
      <c r="O38" s="170">
        <f t="shared" ref="O38:O39" si="47">+M38+N38</f>
        <v>444022</v>
      </c>
      <c r="P38" s="43">
        <f>+P35+P36+P37</f>
        <v>0</v>
      </c>
      <c r="Q38" s="170">
        <f t="shared" ref="Q38:Q39" si="48">+O38+P38</f>
        <v>444022</v>
      </c>
      <c r="R38" s="45">
        <f>+R35+R36+R37</f>
        <v>513167</v>
      </c>
      <c r="S38" s="43">
        <f>+S35+S36+S37</f>
        <v>477531</v>
      </c>
      <c r="T38" s="170">
        <f t="shared" ref="T38:T39" si="49">+R38+S38</f>
        <v>990698</v>
      </c>
      <c r="U38" s="43">
        <f>+U35+U36+U37</f>
        <v>0</v>
      </c>
      <c r="V38" s="170">
        <f t="shared" ref="V38:V39" si="50">+T38+U38</f>
        <v>990698</v>
      </c>
      <c r="W38" s="46">
        <f t="shared" si="39"/>
        <v>123.119124728054</v>
      </c>
    </row>
    <row r="39" spans="1:23" ht="13.5" thickTop="1" x14ac:dyDescent="0.2">
      <c r="A39" s="344" t="s">
        <v>43</v>
      </c>
      <c r="B39" s="357" t="s">
        <v>20</v>
      </c>
      <c r="C39" s="378">
        <v>787</v>
      </c>
      <c r="D39" s="379">
        <v>756</v>
      </c>
      <c r="E39" s="380">
        <f t="shared" si="44"/>
        <v>1543</v>
      </c>
      <c r="F39" s="378">
        <v>1132</v>
      </c>
      <c r="G39" s="379">
        <v>1132</v>
      </c>
      <c r="H39" s="380">
        <f t="shared" si="46"/>
        <v>2264</v>
      </c>
      <c r="I39" s="381">
        <f t="shared" si="36"/>
        <v>46.727154893065446</v>
      </c>
      <c r="L39" s="361" t="s">
        <v>20</v>
      </c>
      <c r="M39" s="382">
        <v>74719</v>
      </c>
      <c r="N39" s="383">
        <v>95981</v>
      </c>
      <c r="O39" s="169">
        <f t="shared" si="47"/>
        <v>170700</v>
      </c>
      <c r="P39" s="382">
        <v>0</v>
      </c>
      <c r="Q39" s="172">
        <f t="shared" si="48"/>
        <v>170700</v>
      </c>
      <c r="R39" s="382">
        <v>184644</v>
      </c>
      <c r="S39" s="383">
        <v>185328</v>
      </c>
      <c r="T39" s="169">
        <f t="shared" si="49"/>
        <v>369972</v>
      </c>
      <c r="U39" s="382">
        <v>0</v>
      </c>
      <c r="V39" s="172">
        <f t="shared" si="50"/>
        <v>369972</v>
      </c>
      <c r="W39" s="384">
        <f t="shared" si="39"/>
        <v>116.73813708260106</v>
      </c>
    </row>
    <row r="40" spans="1:23" ht="14.25" customHeight="1" x14ac:dyDescent="0.2">
      <c r="A40" s="344" t="s">
        <v>43</v>
      </c>
      <c r="B40" s="357" t="s">
        <v>21</v>
      </c>
      <c r="C40" s="378">
        <v>660</v>
      </c>
      <c r="D40" s="379">
        <v>632</v>
      </c>
      <c r="E40" s="380">
        <f>+C40+D40</f>
        <v>1292</v>
      </c>
      <c r="F40" s="378">
        <v>981</v>
      </c>
      <c r="G40" s="379">
        <v>981</v>
      </c>
      <c r="H40" s="380">
        <f>+F40+G40</f>
        <v>1962</v>
      </c>
      <c r="I40" s="381">
        <f>IF(E40=0,0,((H40/E40)-1)*100)</f>
        <v>51.857585139318886</v>
      </c>
      <c r="J40" s="344"/>
      <c r="L40" s="361" t="s">
        <v>21</v>
      </c>
      <c r="M40" s="382">
        <v>73901</v>
      </c>
      <c r="N40" s="383">
        <v>80339</v>
      </c>
      <c r="O40" s="169">
        <f>+M40+N40</f>
        <v>154240</v>
      </c>
      <c r="P40" s="382">
        <v>399</v>
      </c>
      <c r="Q40" s="172">
        <f>+O40+P40</f>
        <v>154639</v>
      </c>
      <c r="R40" s="382">
        <v>166072</v>
      </c>
      <c r="S40" s="383">
        <v>166808</v>
      </c>
      <c r="T40" s="169">
        <f>+R40+S40</f>
        <v>332880</v>
      </c>
      <c r="U40" s="382">
        <v>0</v>
      </c>
      <c r="V40" s="172">
        <f>+T40+U40</f>
        <v>332880</v>
      </c>
      <c r="W40" s="384">
        <f t="shared" ref="W40:W43" si="51">IF(Q40=0,0,((V40/Q40)-1)*100)</f>
        <v>115.26264396432984</v>
      </c>
    </row>
    <row r="41" spans="1:23" ht="13.5" thickBot="1" x14ac:dyDescent="0.25">
      <c r="A41" s="344" t="s">
        <v>43</v>
      </c>
      <c r="B41" s="357" t="s">
        <v>22</v>
      </c>
      <c r="C41" s="378">
        <v>785</v>
      </c>
      <c r="D41" s="379">
        <v>765</v>
      </c>
      <c r="E41" s="380">
        <f t="shared" ref="E41" si="52">+C41+D41</f>
        <v>1550</v>
      </c>
      <c r="F41" s="378">
        <v>1136</v>
      </c>
      <c r="G41" s="379">
        <v>1135</v>
      </c>
      <c r="H41" s="380">
        <f t="shared" ref="H41" si="53">+F41+G41</f>
        <v>2271</v>
      </c>
      <c r="I41" s="381">
        <f>IF(E41=0,0,((H41/E41)-1)*100)</f>
        <v>46.516129032258057</v>
      </c>
      <c r="J41" s="344"/>
      <c r="L41" s="361" t="s">
        <v>22</v>
      </c>
      <c r="M41" s="382">
        <v>105072</v>
      </c>
      <c r="N41" s="383">
        <v>106099</v>
      </c>
      <c r="O41" s="169">
        <f>+M41+N41</f>
        <v>211171</v>
      </c>
      <c r="P41" s="326">
        <v>0</v>
      </c>
      <c r="Q41" s="172">
        <f>+O41+P41</f>
        <v>211171</v>
      </c>
      <c r="R41" s="382">
        <v>188612</v>
      </c>
      <c r="S41" s="383">
        <v>190192</v>
      </c>
      <c r="T41" s="169">
        <f>+R41+S41</f>
        <v>378804</v>
      </c>
      <c r="U41" s="326">
        <v>0</v>
      </c>
      <c r="V41" s="172">
        <f>+T41+U41</f>
        <v>378804</v>
      </c>
      <c r="W41" s="384">
        <f t="shared" si="51"/>
        <v>79.382585677010582</v>
      </c>
    </row>
    <row r="42" spans="1:23" ht="14.25" thickTop="1" thickBot="1" x14ac:dyDescent="0.25">
      <c r="A42" s="344" t="s">
        <v>43</v>
      </c>
      <c r="B42" s="126" t="s">
        <v>23</v>
      </c>
      <c r="C42" s="388">
        <f t="shared" ref="C42:H42" si="54">+C39+C40+C41</f>
        <v>2232</v>
      </c>
      <c r="D42" s="389">
        <f t="shared" si="54"/>
        <v>2153</v>
      </c>
      <c r="E42" s="390">
        <f t="shared" si="54"/>
        <v>4385</v>
      </c>
      <c r="F42" s="388">
        <f t="shared" si="54"/>
        <v>3249</v>
      </c>
      <c r="G42" s="389">
        <f t="shared" si="54"/>
        <v>3248</v>
      </c>
      <c r="H42" s="390">
        <f t="shared" si="54"/>
        <v>6497</v>
      </c>
      <c r="I42" s="130">
        <f>IF(E42=0,0,((H42/E42)-1)*100)</f>
        <v>48.164196123147086</v>
      </c>
      <c r="J42" s="344"/>
      <c r="L42" s="41" t="s">
        <v>23</v>
      </c>
      <c r="M42" s="43">
        <f t="shared" ref="M42:V42" si="55">+M39+M40+M41</f>
        <v>253692</v>
      </c>
      <c r="N42" s="467">
        <f t="shared" si="55"/>
        <v>282419</v>
      </c>
      <c r="O42" s="476">
        <f t="shared" si="55"/>
        <v>536111</v>
      </c>
      <c r="P42" s="480">
        <f t="shared" si="55"/>
        <v>399</v>
      </c>
      <c r="Q42" s="170">
        <f t="shared" si="55"/>
        <v>536510</v>
      </c>
      <c r="R42" s="43">
        <f t="shared" si="55"/>
        <v>539328</v>
      </c>
      <c r="S42" s="467">
        <f t="shared" si="55"/>
        <v>542328</v>
      </c>
      <c r="T42" s="476">
        <f t="shared" si="55"/>
        <v>1081656</v>
      </c>
      <c r="U42" s="480">
        <f t="shared" si="55"/>
        <v>0</v>
      </c>
      <c r="V42" s="170">
        <f t="shared" si="55"/>
        <v>1081656</v>
      </c>
      <c r="W42" s="46">
        <f t="shared" si="51"/>
        <v>101.60966244804386</v>
      </c>
    </row>
    <row r="43" spans="1:23" ht="13.5" thickTop="1" x14ac:dyDescent="0.2">
      <c r="A43" s="344" t="s">
        <v>43</v>
      </c>
      <c r="B43" s="357" t="s">
        <v>24</v>
      </c>
      <c r="C43" s="378">
        <v>985</v>
      </c>
      <c r="D43" s="379">
        <v>985</v>
      </c>
      <c r="E43" s="380">
        <f t="shared" ref="E43" si="56">+C43+D43</f>
        <v>1970</v>
      </c>
      <c r="F43" s="378">
        <v>1172</v>
      </c>
      <c r="G43" s="379">
        <v>1173</v>
      </c>
      <c r="H43" s="380">
        <f t="shared" ref="H43" si="57">+F43+G43</f>
        <v>2345</v>
      </c>
      <c r="I43" s="381">
        <f t="shared" ref="I43" si="58">IF(E43=0,0,((H43/E43)-1)*100)</f>
        <v>19.035532994923866</v>
      </c>
      <c r="J43" s="391"/>
      <c r="L43" s="361" t="s">
        <v>24</v>
      </c>
      <c r="M43" s="382">
        <v>144578</v>
      </c>
      <c r="N43" s="383">
        <v>145177</v>
      </c>
      <c r="O43" s="169">
        <f t="shared" ref="O43" si="59">+M43+N43</f>
        <v>289755</v>
      </c>
      <c r="P43" s="140">
        <v>317</v>
      </c>
      <c r="Q43" s="269">
        <f t="shared" ref="Q43" si="60">+O43+P43</f>
        <v>290072</v>
      </c>
      <c r="R43" s="382">
        <v>198706</v>
      </c>
      <c r="S43" s="383">
        <v>195412</v>
      </c>
      <c r="T43" s="169">
        <f>+R43+S43</f>
        <v>394118</v>
      </c>
      <c r="U43" s="140">
        <v>328</v>
      </c>
      <c r="V43" s="269">
        <f>+T43+U43</f>
        <v>394446</v>
      </c>
      <c r="W43" s="384">
        <f t="shared" si="51"/>
        <v>35.982100995614871</v>
      </c>
    </row>
    <row r="44" spans="1:23" x14ac:dyDescent="0.2">
      <c r="A44" s="344" t="s">
        <v>43</v>
      </c>
      <c r="B44" s="357" t="s">
        <v>25</v>
      </c>
      <c r="C44" s="378">
        <v>922</v>
      </c>
      <c r="D44" s="379">
        <v>922</v>
      </c>
      <c r="E44" s="380">
        <f>+C44+D44</f>
        <v>1844</v>
      </c>
      <c r="F44" s="378">
        <v>1131</v>
      </c>
      <c r="G44" s="379">
        <v>1130</v>
      </c>
      <c r="H44" s="380">
        <f>+F44+G44</f>
        <v>2261</v>
      </c>
      <c r="I44" s="381">
        <f>IF(E44=0,0,((H44/E44)-1)*100)</f>
        <v>22.613882863340564</v>
      </c>
      <c r="J44" s="344"/>
      <c r="L44" s="361" t="s">
        <v>25</v>
      </c>
      <c r="M44" s="382">
        <v>134501</v>
      </c>
      <c r="N44" s="383">
        <v>147203</v>
      </c>
      <c r="O44" s="169">
        <f>+M44+N44</f>
        <v>281704</v>
      </c>
      <c r="P44" s="140">
        <v>0</v>
      </c>
      <c r="Q44" s="169">
        <f>+O44+P44</f>
        <v>281704</v>
      </c>
      <c r="R44" s="382">
        <v>179690</v>
      </c>
      <c r="S44" s="383">
        <v>184772</v>
      </c>
      <c r="T44" s="169">
        <f>+R44+S44</f>
        <v>364462</v>
      </c>
      <c r="U44" s="140">
        <v>0</v>
      </c>
      <c r="V44" s="169">
        <f>+T44+U44</f>
        <v>364462</v>
      </c>
      <c r="W44" s="384">
        <f>IF(Q44=0,0,((V44/Q44)-1)*100)</f>
        <v>29.377644619884702</v>
      </c>
    </row>
    <row r="45" spans="1:23" ht="13.5" thickBot="1" x14ac:dyDescent="0.25">
      <c r="A45" s="344" t="s">
        <v>43</v>
      </c>
      <c r="B45" s="357" t="s">
        <v>26</v>
      </c>
      <c r="C45" s="378">
        <v>836</v>
      </c>
      <c r="D45" s="379">
        <v>836</v>
      </c>
      <c r="E45" s="380">
        <f>+C45+D45</f>
        <v>1672</v>
      </c>
      <c r="F45" s="378">
        <v>1081</v>
      </c>
      <c r="G45" s="379">
        <v>1081</v>
      </c>
      <c r="H45" s="380">
        <f>+F45+G45</f>
        <v>2162</v>
      </c>
      <c r="I45" s="381">
        <f>IF(E45=0,0,((H45/E45)-1)*100)</f>
        <v>29.306220095693767</v>
      </c>
      <c r="J45" s="344"/>
      <c r="L45" s="361" t="s">
        <v>26</v>
      </c>
      <c r="M45" s="383">
        <v>113787</v>
      </c>
      <c r="N45" s="469">
        <v>116946</v>
      </c>
      <c r="O45" s="172">
        <f>+M45+N45</f>
        <v>230733</v>
      </c>
      <c r="P45" s="140">
        <v>0</v>
      </c>
      <c r="Q45" s="169">
        <f>+O45+P45</f>
        <v>230733</v>
      </c>
      <c r="R45" s="383">
        <v>171864</v>
      </c>
      <c r="S45" s="469">
        <v>165150</v>
      </c>
      <c r="T45" s="172">
        <f>+R45+S45</f>
        <v>337014</v>
      </c>
      <c r="U45" s="140">
        <v>0</v>
      </c>
      <c r="V45" s="169">
        <f>+T45+U45</f>
        <v>337014</v>
      </c>
      <c r="W45" s="384">
        <f>IF(Q45=0,0,((V45/Q45)-1)*100)</f>
        <v>46.062331786090425</v>
      </c>
    </row>
    <row r="46" spans="1:23" ht="15.75" customHeight="1" thickTop="1" thickBot="1" x14ac:dyDescent="0.25">
      <c r="A46" s="394" t="s">
        <v>43</v>
      </c>
      <c r="B46" s="133" t="s">
        <v>27</v>
      </c>
      <c r="C46" s="388">
        <f>+C43+C44+C45</f>
        <v>2743</v>
      </c>
      <c r="D46" s="395">
        <f t="shared" ref="D46" si="61">+D43+D44+D45</f>
        <v>2743</v>
      </c>
      <c r="E46" s="396">
        <f t="shared" ref="E46" si="62">+E43+E44+E45</f>
        <v>5486</v>
      </c>
      <c r="F46" s="388">
        <f t="shared" ref="F46" si="63">+F43+F44+F45</f>
        <v>3384</v>
      </c>
      <c r="G46" s="395">
        <f t="shared" ref="G46" si="64">+G43+G44+G45</f>
        <v>3384</v>
      </c>
      <c r="H46" s="396">
        <f t="shared" ref="H46" si="65">+H43+H44+H45</f>
        <v>6768</v>
      </c>
      <c r="I46" s="130">
        <f>IF(E46=0,0,((H46/E46)-1)*100)</f>
        <v>23.368574553408685</v>
      </c>
      <c r="J46" s="394"/>
      <c r="K46" s="397"/>
      <c r="L46" s="47" t="s">
        <v>27</v>
      </c>
      <c r="M46" s="49">
        <f>+M43+M44+M45</f>
        <v>392866</v>
      </c>
      <c r="N46" s="468">
        <f t="shared" ref="N46" si="66">+N43+N44+N45</f>
        <v>409326</v>
      </c>
      <c r="O46" s="472">
        <f t="shared" ref="O46" si="67">+O43+O44+O45</f>
        <v>802192</v>
      </c>
      <c r="P46" s="481">
        <f t="shared" ref="P46" si="68">+P43+P44+P45</f>
        <v>317</v>
      </c>
      <c r="Q46" s="171">
        <f t="shared" ref="Q46" si="69">+Q43+Q44+Q45</f>
        <v>802509</v>
      </c>
      <c r="R46" s="49">
        <f t="shared" ref="R46" si="70">+R43+R44+R45</f>
        <v>550260</v>
      </c>
      <c r="S46" s="468">
        <f t="shared" ref="S46" si="71">+S43+S44+S45</f>
        <v>545334</v>
      </c>
      <c r="T46" s="472">
        <f t="shared" ref="T46" si="72">+T43+T44+T45</f>
        <v>1095594</v>
      </c>
      <c r="U46" s="481">
        <f t="shared" ref="U46" si="73">+U43+U44+U45</f>
        <v>328</v>
      </c>
      <c r="V46" s="171">
        <f t="shared" ref="V46" si="74">+V43+V44+V45</f>
        <v>1095922</v>
      </c>
      <c r="W46" s="50">
        <f>IF(Q46=0,0,((V46/Q46)-1)*100)</f>
        <v>36.561957560600568</v>
      </c>
    </row>
    <row r="47" spans="1:23" ht="13.5" thickTop="1" x14ac:dyDescent="0.2">
      <c r="A47" s="344" t="s">
        <v>43</v>
      </c>
      <c r="B47" s="357" t="s">
        <v>28</v>
      </c>
      <c r="C47" s="378">
        <v>908</v>
      </c>
      <c r="D47" s="379">
        <v>907</v>
      </c>
      <c r="E47" s="398">
        <f>SUM(C47:D47)</f>
        <v>1815</v>
      </c>
      <c r="F47" s="378">
        <v>1080</v>
      </c>
      <c r="G47" s="379">
        <v>1079</v>
      </c>
      <c r="H47" s="398">
        <f>SUM(F47:G47)</f>
        <v>2159</v>
      </c>
      <c r="I47" s="381">
        <f t="shared" ref="I47" si="75">IF(E47=0,0,((H47/E47)-1)*100)</f>
        <v>18.953168044077138</v>
      </c>
      <c r="J47" s="344"/>
      <c r="L47" s="361" t="s">
        <v>28</v>
      </c>
      <c r="M47" s="383">
        <v>136564</v>
      </c>
      <c r="N47" s="469">
        <v>133376</v>
      </c>
      <c r="O47" s="172">
        <f>SUM(M47:N47)</f>
        <v>269940</v>
      </c>
      <c r="P47" s="140">
        <v>84</v>
      </c>
      <c r="Q47" s="169">
        <f>+O47+P47</f>
        <v>270024</v>
      </c>
      <c r="R47" s="383">
        <v>185695</v>
      </c>
      <c r="S47" s="469">
        <v>181904</v>
      </c>
      <c r="T47" s="172">
        <f>SUM(R47:S47)</f>
        <v>367599</v>
      </c>
      <c r="U47" s="140">
        <v>0</v>
      </c>
      <c r="V47" s="169">
        <f>+T47+U47</f>
        <v>367599</v>
      </c>
      <c r="W47" s="384">
        <f t="shared" ref="W47" si="76">IF(Q47=0,0,((V47/Q47)-1)*100)</f>
        <v>36.135676828726339</v>
      </c>
    </row>
    <row r="48" spans="1:23" x14ac:dyDescent="0.2">
      <c r="A48" s="344" t="s">
        <v>43</v>
      </c>
      <c r="B48" s="357" t="s">
        <v>29</v>
      </c>
      <c r="C48" s="378">
        <v>948</v>
      </c>
      <c r="D48" s="379">
        <v>948</v>
      </c>
      <c r="E48" s="399">
        <f>+C48+D48</f>
        <v>1896</v>
      </c>
      <c r="F48" s="378">
        <v>1173</v>
      </c>
      <c r="G48" s="379">
        <v>1174</v>
      </c>
      <c r="H48" s="399">
        <f>+F48+G48</f>
        <v>2347</v>
      </c>
      <c r="I48" s="381">
        <f>IF(E48=0,0,((H48/E48)-1)*100)</f>
        <v>23.786919831223628</v>
      </c>
      <c r="J48" s="344"/>
      <c r="L48" s="361" t="s">
        <v>29</v>
      </c>
      <c r="M48" s="383">
        <v>137653</v>
      </c>
      <c r="N48" s="469">
        <v>140251</v>
      </c>
      <c r="O48" s="169">
        <f>SUM(M48:N48)</f>
        <v>277904</v>
      </c>
      <c r="P48" s="479">
        <v>0</v>
      </c>
      <c r="Q48" s="169">
        <f>+O48+P48</f>
        <v>277904</v>
      </c>
      <c r="R48" s="383">
        <v>181951</v>
      </c>
      <c r="S48" s="469">
        <v>189488</v>
      </c>
      <c r="T48" s="169">
        <f>SUM(R48:S48)</f>
        <v>371439</v>
      </c>
      <c r="U48" s="479">
        <v>0</v>
      </c>
      <c r="V48" s="169">
        <f>+T48+U48</f>
        <v>371439</v>
      </c>
      <c r="W48" s="384">
        <f>IF(Q48=0,0,((V48/Q48)-1)*100)</f>
        <v>33.65730612009903</v>
      </c>
    </row>
    <row r="49" spans="1:23" ht="13.5" thickBot="1" x14ac:dyDescent="0.25">
      <c r="A49" s="344" t="s">
        <v>43</v>
      </c>
      <c r="B49" s="357" t="s">
        <v>30</v>
      </c>
      <c r="C49" s="378">
        <v>912</v>
      </c>
      <c r="D49" s="400">
        <v>912</v>
      </c>
      <c r="E49" s="401">
        <f t="shared" ref="E49" si="77">+C49+D49</f>
        <v>1824</v>
      </c>
      <c r="F49" s="378">
        <v>1040</v>
      </c>
      <c r="G49" s="400">
        <v>1040</v>
      </c>
      <c r="H49" s="401">
        <f t="shared" ref="H49" si="78">+F49+G49</f>
        <v>2080</v>
      </c>
      <c r="I49" s="402">
        <f>IF(E49=0,0,((H49/E49)-1)*100)</f>
        <v>14.035087719298245</v>
      </c>
      <c r="J49" s="344"/>
      <c r="L49" s="361" t="s">
        <v>30</v>
      </c>
      <c r="M49" s="383">
        <v>127703</v>
      </c>
      <c r="N49" s="469">
        <v>121822</v>
      </c>
      <c r="O49" s="169">
        <f t="shared" ref="O49" si="79">SUM(M49:N49)</f>
        <v>249525</v>
      </c>
      <c r="P49" s="479">
        <v>219</v>
      </c>
      <c r="Q49" s="169">
        <f>+O49+P49</f>
        <v>249744</v>
      </c>
      <c r="R49" s="383">
        <v>150617</v>
      </c>
      <c r="S49" s="469">
        <v>142268</v>
      </c>
      <c r="T49" s="169">
        <f t="shared" ref="T49" si="80">SUM(R49:S49)</f>
        <v>292885</v>
      </c>
      <c r="U49" s="479"/>
      <c r="V49" s="169">
        <f>+T49+U49</f>
        <v>292885</v>
      </c>
      <c r="W49" s="384">
        <f>IF(Q49=0,0,((V49/Q49)-1)*100)</f>
        <v>17.274088666794807</v>
      </c>
    </row>
    <row r="50" spans="1:23" ht="15.75" customHeight="1" thickTop="1" thickBot="1" x14ac:dyDescent="0.25">
      <c r="A50" s="394" t="s">
        <v>43</v>
      </c>
      <c r="B50" s="519" t="s">
        <v>31</v>
      </c>
      <c r="C50" s="388">
        <f>+C47+C48+C49</f>
        <v>2768</v>
      </c>
      <c r="D50" s="515">
        <f t="shared" ref="D50:H50" si="81">+D47+D48+D49</f>
        <v>2767</v>
      </c>
      <c r="E50" s="525">
        <f t="shared" si="81"/>
        <v>5535</v>
      </c>
      <c r="F50" s="388">
        <f t="shared" si="81"/>
        <v>3293</v>
      </c>
      <c r="G50" s="515">
        <f t="shared" si="81"/>
        <v>3293</v>
      </c>
      <c r="H50" s="525">
        <f t="shared" si="81"/>
        <v>6586</v>
      </c>
      <c r="I50" s="130">
        <f>IF(E50=0,0,((H50/E50)-1)*100)</f>
        <v>18.988256549232151</v>
      </c>
      <c r="J50" s="394"/>
      <c r="K50" s="397"/>
      <c r="L50" s="47" t="s">
        <v>31</v>
      </c>
      <c r="M50" s="49">
        <f>+M47+M48+M49</f>
        <v>401920</v>
      </c>
      <c r="N50" s="468">
        <f t="shared" ref="N50:V50" si="82">+N47+N48+N49</f>
        <v>395449</v>
      </c>
      <c r="O50" s="472">
        <f t="shared" si="82"/>
        <v>797369</v>
      </c>
      <c r="P50" s="481">
        <f t="shared" si="82"/>
        <v>303</v>
      </c>
      <c r="Q50" s="171">
        <f t="shared" si="82"/>
        <v>797672</v>
      </c>
      <c r="R50" s="49">
        <f t="shared" si="82"/>
        <v>518263</v>
      </c>
      <c r="S50" s="468">
        <f t="shared" si="82"/>
        <v>513660</v>
      </c>
      <c r="T50" s="472">
        <f t="shared" si="82"/>
        <v>1031923</v>
      </c>
      <c r="U50" s="481">
        <f t="shared" si="82"/>
        <v>0</v>
      </c>
      <c r="V50" s="171">
        <f t="shared" si="82"/>
        <v>1031923</v>
      </c>
      <c r="W50" s="50">
        <f>IF(Q50=0,0,((V50/Q50)-1)*100)</f>
        <v>29.366832482524142</v>
      </c>
    </row>
    <row r="51" spans="1:23" ht="15.75" customHeight="1" thickTop="1" thickBot="1" x14ac:dyDescent="0.25">
      <c r="A51" s="394"/>
      <c r="B51" s="520" t="s">
        <v>32</v>
      </c>
      <c r="C51" s="388">
        <f>+C42+C46+C50</f>
        <v>7743</v>
      </c>
      <c r="D51" s="515">
        <f t="shared" ref="D51:H51" si="83">+D42+D46+D50</f>
        <v>7663</v>
      </c>
      <c r="E51" s="525">
        <f t="shared" si="83"/>
        <v>15406</v>
      </c>
      <c r="F51" s="388">
        <f t="shared" si="83"/>
        <v>9926</v>
      </c>
      <c r="G51" s="515">
        <f t="shared" si="83"/>
        <v>9925</v>
      </c>
      <c r="H51" s="525">
        <f t="shared" si="83"/>
        <v>19851</v>
      </c>
      <c r="I51" s="130">
        <f t="shared" ref="I51:I52" si="84">IF(E51=0,0,((H51/E51)-1)*100)</f>
        <v>28.852395170712718</v>
      </c>
      <c r="J51" s="394"/>
      <c r="K51" s="397"/>
      <c r="L51" s="528" t="s">
        <v>32</v>
      </c>
      <c r="M51" s="506">
        <f>+M42+M46+M50</f>
        <v>1048478</v>
      </c>
      <c r="N51" s="507">
        <f t="shared" ref="N51:V51" si="85">+N42+N46+N50</f>
        <v>1087194</v>
      </c>
      <c r="O51" s="508">
        <f t="shared" si="85"/>
        <v>2135672</v>
      </c>
      <c r="P51" s="509">
        <f t="shared" si="85"/>
        <v>1019</v>
      </c>
      <c r="Q51" s="510">
        <f t="shared" si="85"/>
        <v>2136691</v>
      </c>
      <c r="R51" s="506">
        <f t="shared" si="85"/>
        <v>1607851</v>
      </c>
      <c r="S51" s="507">
        <f t="shared" si="85"/>
        <v>1601322</v>
      </c>
      <c r="T51" s="508">
        <f t="shared" si="85"/>
        <v>3209173</v>
      </c>
      <c r="U51" s="509">
        <f t="shared" si="85"/>
        <v>328</v>
      </c>
      <c r="V51" s="510">
        <f t="shared" si="85"/>
        <v>3209501</v>
      </c>
      <c r="W51" s="50">
        <f t="shared" ref="W51:W52" si="86">IF(Q51=0,0,((V51/Q51)-1)*100)</f>
        <v>50.208944578322281</v>
      </c>
    </row>
    <row r="52" spans="1:23" ht="14.25" thickTop="1" thickBot="1" x14ac:dyDescent="0.25">
      <c r="A52" s="344" t="s">
        <v>43</v>
      </c>
      <c r="B52" s="521" t="s">
        <v>33</v>
      </c>
      <c r="C52" s="388">
        <f>+C38+C42+C46+C50</f>
        <v>9443</v>
      </c>
      <c r="D52" s="515">
        <f t="shared" ref="D52:H52" si="87">+D38+D42+D46+D50</f>
        <v>9336</v>
      </c>
      <c r="E52" s="526">
        <f t="shared" si="87"/>
        <v>18779</v>
      </c>
      <c r="F52" s="388">
        <f t="shared" si="87"/>
        <v>13060</v>
      </c>
      <c r="G52" s="515">
        <f t="shared" si="87"/>
        <v>13059</v>
      </c>
      <c r="H52" s="526">
        <f t="shared" si="87"/>
        <v>26119</v>
      </c>
      <c r="I52" s="130">
        <f t="shared" si="84"/>
        <v>39.086213323393146</v>
      </c>
      <c r="J52" s="344"/>
      <c r="L52" s="465" t="s">
        <v>33</v>
      </c>
      <c r="M52" s="43">
        <f>+M38+M42+M46+M50</f>
        <v>1270027</v>
      </c>
      <c r="N52" s="467">
        <f t="shared" ref="N52:V52" si="88">+N38+N42+N46+N50</f>
        <v>1309667</v>
      </c>
      <c r="O52" s="471">
        <f t="shared" si="88"/>
        <v>2579694</v>
      </c>
      <c r="P52" s="480">
        <f t="shared" si="88"/>
        <v>1019</v>
      </c>
      <c r="Q52" s="300">
        <f t="shared" si="88"/>
        <v>2580713</v>
      </c>
      <c r="R52" s="43">
        <f t="shared" si="88"/>
        <v>2121018</v>
      </c>
      <c r="S52" s="467">
        <f t="shared" si="88"/>
        <v>2078853</v>
      </c>
      <c r="T52" s="471">
        <f t="shared" si="88"/>
        <v>4199871</v>
      </c>
      <c r="U52" s="480">
        <f t="shared" si="88"/>
        <v>328</v>
      </c>
      <c r="V52" s="300">
        <f t="shared" si="88"/>
        <v>4200199</v>
      </c>
      <c r="W52" s="46">
        <f t="shared" si="86"/>
        <v>62.753432869133462</v>
      </c>
    </row>
    <row r="53" spans="1:23" ht="14.25" thickTop="1" thickBot="1" x14ac:dyDescent="0.25">
      <c r="B53" s="403" t="s">
        <v>34</v>
      </c>
      <c r="C53" s="404"/>
      <c r="D53" s="404"/>
      <c r="E53" s="404"/>
      <c r="F53" s="404"/>
      <c r="G53" s="404"/>
      <c r="H53" s="404"/>
      <c r="I53" s="404"/>
      <c r="J53" s="344"/>
      <c r="L53" s="405" t="s">
        <v>34</v>
      </c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</row>
    <row r="54" spans="1:23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44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1:23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44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1:23" ht="14.25" thickTop="1" thickBot="1" x14ac:dyDescent="0.25">
      <c r="B56" s="347"/>
      <c r="C56" s="404"/>
      <c r="D56" s="404"/>
      <c r="E56" s="404"/>
      <c r="F56" s="404"/>
      <c r="G56" s="404"/>
      <c r="H56" s="404"/>
      <c r="I56" s="349"/>
      <c r="J56" s="344"/>
      <c r="L56" s="350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2"/>
    </row>
    <row r="57" spans="1:23" ht="13.5" customHeight="1" thickTop="1" thickBot="1" x14ac:dyDescent="0.25">
      <c r="B57" s="353"/>
      <c r="C57" s="616" t="s">
        <v>4</v>
      </c>
      <c r="D57" s="617"/>
      <c r="E57" s="618"/>
      <c r="F57" s="616" t="s">
        <v>5</v>
      </c>
      <c r="G57" s="617"/>
      <c r="H57" s="618"/>
      <c r="I57" s="354" t="s">
        <v>6</v>
      </c>
      <c r="J57" s="344"/>
      <c r="L57" s="355"/>
      <c r="M57" s="619" t="s">
        <v>4</v>
      </c>
      <c r="N57" s="620"/>
      <c r="O57" s="620"/>
      <c r="P57" s="620"/>
      <c r="Q57" s="621"/>
      <c r="R57" s="619" t="s">
        <v>5</v>
      </c>
      <c r="S57" s="620"/>
      <c r="T57" s="620"/>
      <c r="U57" s="620"/>
      <c r="V57" s="621"/>
      <c r="W57" s="356" t="s">
        <v>6</v>
      </c>
    </row>
    <row r="58" spans="1:23" ht="13.5" thickTop="1" x14ac:dyDescent="0.2">
      <c r="B58" s="357" t="s">
        <v>7</v>
      </c>
      <c r="C58" s="358"/>
      <c r="D58" s="359"/>
      <c r="E58" s="109"/>
      <c r="F58" s="358"/>
      <c r="G58" s="359"/>
      <c r="H58" s="109"/>
      <c r="I58" s="360" t="s">
        <v>8</v>
      </c>
      <c r="J58" s="344"/>
      <c r="L58" s="361" t="s">
        <v>7</v>
      </c>
      <c r="M58" s="362"/>
      <c r="N58" s="350"/>
      <c r="O58" s="16"/>
      <c r="P58" s="17"/>
      <c r="Q58" s="20"/>
      <c r="R58" s="362"/>
      <c r="S58" s="350"/>
      <c r="T58" s="16"/>
      <c r="U58" s="17"/>
      <c r="V58" s="20"/>
      <c r="W58" s="363" t="s">
        <v>8</v>
      </c>
    </row>
    <row r="59" spans="1:23" ht="13.5" thickBot="1" x14ac:dyDescent="0.25">
      <c r="B59" s="364" t="s">
        <v>43</v>
      </c>
      <c r="C59" s="365" t="s">
        <v>9</v>
      </c>
      <c r="D59" s="366" t="s">
        <v>10</v>
      </c>
      <c r="E59" s="114" t="s">
        <v>11</v>
      </c>
      <c r="F59" s="365" t="s">
        <v>9</v>
      </c>
      <c r="G59" s="366" t="s">
        <v>10</v>
      </c>
      <c r="H59" s="114" t="s">
        <v>11</v>
      </c>
      <c r="I59" s="367"/>
      <c r="J59" s="344"/>
      <c r="L59" s="368"/>
      <c r="M59" s="369" t="s">
        <v>12</v>
      </c>
      <c r="N59" s="370" t="s">
        <v>13</v>
      </c>
      <c r="O59" s="25" t="s">
        <v>14</v>
      </c>
      <c r="P59" s="368" t="s">
        <v>15</v>
      </c>
      <c r="Q59" s="25" t="s">
        <v>11</v>
      </c>
      <c r="R59" s="369" t="s">
        <v>12</v>
      </c>
      <c r="S59" s="370" t="s">
        <v>13</v>
      </c>
      <c r="T59" s="25" t="s">
        <v>14</v>
      </c>
      <c r="U59" s="368" t="s">
        <v>15</v>
      </c>
      <c r="V59" s="25" t="s">
        <v>11</v>
      </c>
      <c r="W59" s="371"/>
    </row>
    <row r="60" spans="1:23" ht="5.25" customHeight="1" thickTop="1" x14ac:dyDescent="0.2">
      <c r="B60" s="357"/>
      <c r="C60" s="372"/>
      <c r="D60" s="373"/>
      <c r="E60" s="118"/>
      <c r="F60" s="372"/>
      <c r="G60" s="373"/>
      <c r="H60" s="118"/>
      <c r="I60" s="374"/>
      <c r="J60" s="344"/>
      <c r="L60" s="361"/>
      <c r="M60" s="375"/>
      <c r="N60" s="376"/>
      <c r="O60" s="31"/>
      <c r="P60" s="141"/>
      <c r="Q60" s="406"/>
      <c r="R60" s="375"/>
      <c r="S60" s="376"/>
      <c r="T60" s="31"/>
      <c r="U60" s="141"/>
      <c r="V60" s="406"/>
      <c r="W60" s="377"/>
    </row>
    <row r="61" spans="1:23" x14ac:dyDescent="0.2">
      <c r="A61" s="344" t="s">
        <v>43</v>
      </c>
      <c r="B61" s="357" t="s">
        <v>16</v>
      </c>
      <c r="C61" s="378">
        <f t="shared" ref="C61:H67" si="89">+C9+C35</f>
        <v>333</v>
      </c>
      <c r="D61" s="379">
        <f t="shared" si="89"/>
        <v>333</v>
      </c>
      <c r="E61" s="380">
        <f t="shared" si="89"/>
        <v>666</v>
      </c>
      <c r="F61" s="378">
        <f t="shared" si="89"/>
        <v>1538</v>
      </c>
      <c r="G61" s="379">
        <f t="shared" si="89"/>
        <v>1538</v>
      </c>
      <c r="H61" s="380">
        <f t="shared" si="89"/>
        <v>3076</v>
      </c>
      <c r="I61" s="381">
        <f t="shared" ref="I61:I65" si="90">IF(E61=0,0,((H61/E61)-1)*100)</f>
        <v>361.86186186186183</v>
      </c>
      <c r="J61" s="344"/>
      <c r="K61" s="385"/>
      <c r="L61" s="361" t="s">
        <v>16</v>
      </c>
      <c r="M61" s="382">
        <f t="shared" ref="M61:N63" si="91">+M9+M35</f>
        <v>36703</v>
      </c>
      <c r="N61" s="383">
        <f t="shared" si="91"/>
        <v>40641</v>
      </c>
      <c r="O61" s="169">
        <f>SUM(M61:N61)</f>
        <v>77344</v>
      </c>
      <c r="P61" s="140">
        <f>+P9+P35</f>
        <v>0</v>
      </c>
      <c r="Q61" s="169">
        <f>+O61+P61</f>
        <v>77344</v>
      </c>
      <c r="R61" s="382">
        <f t="shared" ref="R61:S63" si="92">+R9+R35</f>
        <v>247486</v>
      </c>
      <c r="S61" s="383">
        <f t="shared" si="92"/>
        <v>232109</v>
      </c>
      <c r="T61" s="169">
        <f>SUM(R61:S61)</f>
        <v>479595</v>
      </c>
      <c r="U61" s="140">
        <f>+U9+U35</f>
        <v>0</v>
      </c>
      <c r="V61" s="169">
        <f>+T61+U61</f>
        <v>479595</v>
      </c>
      <c r="W61" s="384">
        <f t="shared" ref="W61:W65" si="93">IF(Q61=0,0,((V61/Q61)-1)*100)</f>
        <v>520.0804199420769</v>
      </c>
    </row>
    <row r="62" spans="1:23" x14ac:dyDescent="0.2">
      <c r="A62" s="344" t="s">
        <v>43</v>
      </c>
      <c r="B62" s="357" t="s">
        <v>17</v>
      </c>
      <c r="C62" s="378">
        <f t="shared" si="89"/>
        <v>577</v>
      </c>
      <c r="D62" s="379">
        <f t="shared" si="89"/>
        <v>579</v>
      </c>
      <c r="E62" s="380">
        <f t="shared" si="89"/>
        <v>1156</v>
      </c>
      <c r="F62" s="378">
        <f t="shared" si="89"/>
        <v>1478</v>
      </c>
      <c r="G62" s="379">
        <f t="shared" si="89"/>
        <v>1478</v>
      </c>
      <c r="H62" s="380">
        <f t="shared" si="89"/>
        <v>2956</v>
      </c>
      <c r="I62" s="381">
        <f t="shared" si="90"/>
        <v>155.70934256055361</v>
      </c>
      <c r="J62" s="344"/>
      <c r="K62" s="385"/>
      <c r="L62" s="361" t="s">
        <v>17</v>
      </c>
      <c r="M62" s="382">
        <f t="shared" si="91"/>
        <v>69948</v>
      </c>
      <c r="N62" s="383">
        <f t="shared" si="91"/>
        <v>74625</v>
      </c>
      <c r="O62" s="169">
        <f>SUM(M62:N62)</f>
        <v>144573</v>
      </c>
      <c r="P62" s="140">
        <f>+P10+P36</f>
        <v>0</v>
      </c>
      <c r="Q62" s="169">
        <f>+O62+P62</f>
        <v>144573</v>
      </c>
      <c r="R62" s="382">
        <f t="shared" si="92"/>
        <v>247489</v>
      </c>
      <c r="S62" s="383">
        <f t="shared" si="92"/>
        <v>230246</v>
      </c>
      <c r="T62" s="169">
        <f>SUM(R62:S62)</f>
        <v>477735</v>
      </c>
      <c r="U62" s="140">
        <f>+U10+U36</f>
        <v>0</v>
      </c>
      <c r="V62" s="169">
        <f>+T62+U62</f>
        <v>477735</v>
      </c>
      <c r="W62" s="384">
        <f t="shared" si="93"/>
        <v>230.44551887281858</v>
      </c>
    </row>
    <row r="63" spans="1:23" ht="13.5" thickBot="1" x14ac:dyDescent="0.25">
      <c r="A63" s="344" t="s">
        <v>43</v>
      </c>
      <c r="B63" s="364" t="s">
        <v>18</v>
      </c>
      <c r="C63" s="386">
        <f t="shared" si="89"/>
        <v>886</v>
      </c>
      <c r="D63" s="387">
        <f t="shared" si="89"/>
        <v>857</v>
      </c>
      <c r="E63" s="380">
        <f t="shared" si="89"/>
        <v>1743</v>
      </c>
      <c r="F63" s="386">
        <f t="shared" si="89"/>
        <v>1688</v>
      </c>
      <c r="G63" s="387">
        <f t="shared" si="89"/>
        <v>1688</v>
      </c>
      <c r="H63" s="380">
        <f t="shared" si="89"/>
        <v>3376</v>
      </c>
      <c r="I63" s="381">
        <f t="shared" si="90"/>
        <v>93.689041881812969</v>
      </c>
      <c r="J63" s="344"/>
      <c r="K63" s="385"/>
      <c r="L63" s="368" t="s">
        <v>18</v>
      </c>
      <c r="M63" s="382">
        <f t="shared" si="91"/>
        <v>119323</v>
      </c>
      <c r="N63" s="383">
        <f t="shared" si="91"/>
        <v>108819</v>
      </c>
      <c r="O63" s="169">
        <f>SUM(M63:N63)</f>
        <v>228142</v>
      </c>
      <c r="P63" s="140">
        <f>+P11+P37</f>
        <v>0</v>
      </c>
      <c r="Q63" s="169">
        <f>+O63+P63</f>
        <v>228142</v>
      </c>
      <c r="R63" s="382">
        <f t="shared" si="92"/>
        <v>296007</v>
      </c>
      <c r="S63" s="383">
        <f t="shared" si="92"/>
        <v>267638</v>
      </c>
      <c r="T63" s="169">
        <f>SUM(R63:S63)</f>
        <v>563645</v>
      </c>
      <c r="U63" s="140">
        <f>+U11+U37</f>
        <v>0</v>
      </c>
      <c r="V63" s="169">
        <f>+T63+U63</f>
        <v>563645</v>
      </c>
      <c r="W63" s="384">
        <f t="shared" si="93"/>
        <v>147.05884931314705</v>
      </c>
    </row>
    <row r="64" spans="1:23" ht="14.25" thickTop="1" thickBot="1" x14ac:dyDescent="0.25">
      <c r="A64" s="344" t="s">
        <v>43</v>
      </c>
      <c r="B64" s="126" t="s">
        <v>19</v>
      </c>
      <c r="C64" s="388">
        <f t="shared" si="89"/>
        <v>1796</v>
      </c>
      <c r="D64" s="389">
        <f t="shared" si="89"/>
        <v>1769</v>
      </c>
      <c r="E64" s="390">
        <f t="shared" si="89"/>
        <v>3565</v>
      </c>
      <c r="F64" s="388">
        <f t="shared" si="89"/>
        <v>4704</v>
      </c>
      <c r="G64" s="389">
        <f t="shared" si="89"/>
        <v>4704</v>
      </c>
      <c r="H64" s="390">
        <f t="shared" si="89"/>
        <v>9408</v>
      </c>
      <c r="I64" s="130">
        <f t="shared" si="90"/>
        <v>163.89901823281909</v>
      </c>
      <c r="J64" s="344"/>
      <c r="L64" s="41" t="s">
        <v>19</v>
      </c>
      <c r="M64" s="45">
        <f t="shared" ref="M64:Q64" si="94">+M61+M62+M63</f>
        <v>225974</v>
      </c>
      <c r="N64" s="43">
        <f t="shared" si="94"/>
        <v>224085</v>
      </c>
      <c r="O64" s="170">
        <f t="shared" si="94"/>
        <v>450059</v>
      </c>
      <c r="P64" s="43">
        <f t="shared" si="94"/>
        <v>0</v>
      </c>
      <c r="Q64" s="170">
        <f t="shared" si="94"/>
        <v>450059</v>
      </c>
      <c r="R64" s="45">
        <f t="shared" ref="R64:V64" si="95">+R61+R62+R63</f>
        <v>790982</v>
      </c>
      <c r="S64" s="43">
        <f t="shared" si="95"/>
        <v>729993</v>
      </c>
      <c r="T64" s="170">
        <f t="shared" si="95"/>
        <v>1520975</v>
      </c>
      <c r="U64" s="43">
        <f t="shared" si="95"/>
        <v>0</v>
      </c>
      <c r="V64" s="170">
        <f t="shared" si="95"/>
        <v>1520975</v>
      </c>
      <c r="W64" s="46">
        <f t="shared" si="93"/>
        <v>237.95013542668849</v>
      </c>
    </row>
    <row r="65" spans="1:23" ht="13.5" thickTop="1" x14ac:dyDescent="0.2">
      <c r="A65" s="344" t="s">
        <v>43</v>
      </c>
      <c r="B65" s="357" t="s">
        <v>20</v>
      </c>
      <c r="C65" s="378">
        <f t="shared" si="89"/>
        <v>845</v>
      </c>
      <c r="D65" s="379">
        <f t="shared" si="89"/>
        <v>814</v>
      </c>
      <c r="E65" s="380">
        <f t="shared" si="89"/>
        <v>1659</v>
      </c>
      <c r="F65" s="378">
        <f t="shared" si="89"/>
        <v>1760</v>
      </c>
      <c r="G65" s="379">
        <f t="shared" si="89"/>
        <v>1760</v>
      </c>
      <c r="H65" s="380">
        <f t="shared" si="89"/>
        <v>3520</v>
      </c>
      <c r="I65" s="381">
        <f t="shared" si="90"/>
        <v>112.17600964436407</v>
      </c>
      <c r="J65" s="344"/>
      <c r="L65" s="361" t="s">
        <v>20</v>
      </c>
      <c r="M65" s="382">
        <f>+M13+M39</f>
        <v>78422</v>
      </c>
      <c r="N65" s="383">
        <f>+N13+N39</f>
        <v>99529</v>
      </c>
      <c r="O65" s="169">
        <f>+O13+O39</f>
        <v>177951</v>
      </c>
      <c r="P65" s="140">
        <f>+P13+P39</f>
        <v>0</v>
      </c>
      <c r="Q65" s="169">
        <f>+O65+P65</f>
        <v>177951</v>
      </c>
      <c r="R65" s="382">
        <f>+R13+R39</f>
        <v>287930</v>
      </c>
      <c r="S65" s="383">
        <f>+S13+S39</f>
        <v>293787</v>
      </c>
      <c r="T65" s="169">
        <f>+T13+T39</f>
        <v>581717</v>
      </c>
      <c r="U65" s="140">
        <f>+U13+U39</f>
        <v>0</v>
      </c>
      <c r="V65" s="169">
        <f>+T65+U65</f>
        <v>581717</v>
      </c>
      <c r="W65" s="384">
        <f t="shared" si="93"/>
        <v>226.89729195115513</v>
      </c>
    </row>
    <row r="66" spans="1:23" x14ac:dyDescent="0.2">
      <c r="A66" s="344" t="s">
        <v>43</v>
      </c>
      <c r="B66" s="357" t="s">
        <v>21</v>
      </c>
      <c r="C66" s="378">
        <f t="shared" si="89"/>
        <v>706</v>
      </c>
      <c r="D66" s="379">
        <f t="shared" si="89"/>
        <v>678</v>
      </c>
      <c r="E66" s="380">
        <f t="shared" si="89"/>
        <v>1384</v>
      </c>
      <c r="F66" s="378">
        <f t="shared" si="89"/>
        <v>1641</v>
      </c>
      <c r="G66" s="379">
        <f t="shared" si="89"/>
        <v>1641</v>
      </c>
      <c r="H66" s="380">
        <f t="shared" si="89"/>
        <v>3282</v>
      </c>
      <c r="I66" s="381">
        <f>IF(E66=0,0,((H66/E66)-1)*100)</f>
        <v>137.13872832369941</v>
      </c>
      <c r="J66" s="344"/>
      <c r="L66" s="361" t="s">
        <v>21</v>
      </c>
      <c r="M66" s="382">
        <f>+M14+M40</f>
        <v>78172</v>
      </c>
      <c r="N66" s="383">
        <f>+N14+N40</f>
        <v>82782</v>
      </c>
      <c r="O66" s="169">
        <f>SUM(M66:N66)</f>
        <v>160954</v>
      </c>
      <c r="P66" s="140">
        <f>+P14+P40</f>
        <v>399</v>
      </c>
      <c r="Q66" s="169">
        <f>+O66+P66</f>
        <v>161353</v>
      </c>
      <c r="R66" s="382">
        <f>+R14+R40</f>
        <v>277189</v>
      </c>
      <c r="S66" s="383">
        <f>+S14+S40</f>
        <v>275681</v>
      </c>
      <c r="T66" s="169">
        <f>SUM(R66:S66)</f>
        <v>552870</v>
      </c>
      <c r="U66" s="140">
        <f>+U14+U40</f>
        <v>0</v>
      </c>
      <c r="V66" s="169">
        <f>+T66+U66</f>
        <v>552870</v>
      </c>
      <c r="W66" s="384">
        <f t="shared" ref="W66:W69" si="96">IF(Q66=0,0,((V66/Q66)-1)*100)</f>
        <v>242.64624766815618</v>
      </c>
    </row>
    <row r="67" spans="1:23" ht="13.5" thickBot="1" x14ac:dyDescent="0.25">
      <c r="A67" s="344" t="s">
        <v>43</v>
      </c>
      <c r="B67" s="357" t="s">
        <v>22</v>
      </c>
      <c r="C67" s="378">
        <f t="shared" si="89"/>
        <v>888</v>
      </c>
      <c r="D67" s="379">
        <f t="shared" si="89"/>
        <v>868</v>
      </c>
      <c r="E67" s="380">
        <f t="shared" si="89"/>
        <v>1756</v>
      </c>
      <c r="F67" s="378">
        <f t="shared" si="89"/>
        <v>1877</v>
      </c>
      <c r="G67" s="379">
        <f t="shared" si="89"/>
        <v>1876</v>
      </c>
      <c r="H67" s="380">
        <f t="shared" si="89"/>
        <v>3753</v>
      </c>
      <c r="I67" s="381">
        <f>IF(E67=0,0,((H67/E67)-1)*100)</f>
        <v>113.72437357630977</v>
      </c>
      <c r="J67" s="344"/>
      <c r="L67" s="361" t="s">
        <v>22</v>
      </c>
      <c r="M67" s="382">
        <f>+M15+M41</f>
        <v>116218</v>
      </c>
      <c r="N67" s="383">
        <f>+N15+N41</f>
        <v>114928</v>
      </c>
      <c r="O67" s="169">
        <f>SUM(M67:N67)</f>
        <v>231146</v>
      </c>
      <c r="P67" s="140">
        <f>+P15+P41</f>
        <v>0</v>
      </c>
      <c r="Q67" s="169">
        <f>+O67+P67</f>
        <v>231146</v>
      </c>
      <c r="R67" s="382">
        <f>+R15+R41</f>
        <v>311715</v>
      </c>
      <c r="S67" s="383">
        <f>+S15+S41</f>
        <v>319321</v>
      </c>
      <c r="T67" s="169">
        <f>SUM(R67:S67)</f>
        <v>631036</v>
      </c>
      <c r="U67" s="140">
        <f>+U15+U41</f>
        <v>0</v>
      </c>
      <c r="V67" s="169">
        <f>+T67+U67</f>
        <v>631036</v>
      </c>
      <c r="W67" s="384">
        <f t="shared" si="96"/>
        <v>173.00321009232263</v>
      </c>
    </row>
    <row r="68" spans="1:23" ht="14.25" thickTop="1" thickBot="1" x14ac:dyDescent="0.25">
      <c r="A68" s="344" t="s">
        <v>43</v>
      </c>
      <c r="B68" s="126" t="s">
        <v>23</v>
      </c>
      <c r="C68" s="388">
        <f>+C65+C66+C67</f>
        <v>2439</v>
      </c>
      <c r="D68" s="389">
        <f t="shared" ref="D68" si="97">+D65+D66+D67</f>
        <v>2360</v>
      </c>
      <c r="E68" s="390">
        <f t="shared" ref="E68" si="98">+E65+E66+E67</f>
        <v>4799</v>
      </c>
      <c r="F68" s="388">
        <f t="shared" ref="F68" si="99">+F65+F66+F67</f>
        <v>5278</v>
      </c>
      <c r="G68" s="389">
        <f t="shared" ref="G68" si="100">+G65+G66+G67</f>
        <v>5277</v>
      </c>
      <c r="H68" s="390">
        <f t="shared" ref="H68" si="101">+H65+H66+H67</f>
        <v>10555</v>
      </c>
      <c r="I68" s="130">
        <f>IF(E68=0,0,((H68/E68)-1)*100)</f>
        <v>119.94165451135652</v>
      </c>
      <c r="J68" s="344"/>
      <c r="L68" s="41" t="s">
        <v>23</v>
      </c>
      <c r="M68" s="43">
        <f>+M65+M66+M67</f>
        <v>272812</v>
      </c>
      <c r="N68" s="467">
        <f t="shared" ref="N68" si="102">+N65+N66+N67</f>
        <v>297239</v>
      </c>
      <c r="O68" s="476">
        <f t="shared" ref="O68" si="103">+O65+O66+O67</f>
        <v>570051</v>
      </c>
      <c r="P68" s="480">
        <f t="shared" ref="P68" si="104">+P65+P66+P67</f>
        <v>399</v>
      </c>
      <c r="Q68" s="170">
        <f t="shared" ref="Q68" si="105">+Q65+Q66+Q67</f>
        <v>570450</v>
      </c>
      <c r="R68" s="43">
        <f t="shared" ref="R68" si="106">+R65+R66+R67</f>
        <v>876834</v>
      </c>
      <c r="S68" s="467">
        <f t="shared" ref="S68" si="107">+S65+S66+S67</f>
        <v>888789</v>
      </c>
      <c r="T68" s="476">
        <f t="shared" ref="T68" si="108">+T65+T66+T67</f>
        <v>1765623</v>
      </c>
      <c r="U68" s="480">
        <f t="shared" ref="U68" si="109">+U65+U66+U67</f>
        <v>0</v>
      </c>
      <c r="V68" s="170">
        <f t="shared" ref="V68" si="110">+V65+V66+V67</f>
        <v>1765623</v>
      </c>
      <c r="W68" s="46">
        <f t="shared" si="96"/>
        <v>209.51406784117802</v>
      </c>
    </row>
    <row r="69" spans="1:23" ht="13.5" thickTop="1" x14ac:dyDescent="0.2">
      <c r="A69" s="344" t="s">
        <v>43</v>
      </c>
      <c r="B69" s="357" t="s">
        <v>24</v>
      </c>
      <c r="C69" s="378">
        <f t="shared" ref="C69:H71" si="111">+C17+C43</f>
        <v>1162</v>
      </c>
      <c r="D69" s="379">
        <f t="shared" si="111"/>
        <v>1163</v>
      </c>
      <c r="E69" s="380">
        <f t="shared" si="111"/>
        <v>2325</v>
      </c>
      <c r="F69" s="378">
        <f t="shared" si="111"/>
        <v>1890</v>
      </c>
      <c r="G69" s="379">
        <f t="shared" si="111"/>
        <v>1891</v>
      </c>
      <c r="H69" s="380">
        <f t="shared" si="111"/>
        <v>3781</v>
      </c>
      <c r="I69" s="381">
        <f t="shared" ref="I69" si="112">IF(E69=0,0,((H69/E69)-1)*100)</f>
        <v>62.623655913978496</v>
      </c>
      <c r="J69" s="391"/>
      <c r="L69" s="361" t="s">
        <v>24</v>
      </c>
      <c r="M69" s="382">
        <f t="shared" ref="M69:N71" si="113">+M17+M43</f>
        <v>166881</v>
      </c>
      <c r="N69" s="383">
        <f t="shared" si="113"/>
        <v>163719</v>
      </c>
      <c r="O69" s="169">
        <f>SUM(M69:N69)</f>
        <v>330600</v>
      </c>
      <c r="P69" s="140">
        <f>+P17+P43</f>
        <v>317</v>
      </c>
      <c r="Q69" s="169">
        <f>+O69+P69</f>
        <v>330917</v>
      </c>
      <c r="R69" s="382">
        <f t="shared" ref="R69:S71" si="114">+R17+R43</f>
        <v>313582</v>
      </c>
      <c r="S69" s="383">
        <f t="shared" si="114"/>
        <v>310567</v>
      </c>
      <c r="T69" s="169">
        <f>SUM(R69:S69)</f>
        <v>624149</v>
      </c>
      <c r="U69" s="140">
        <f>+U17+U43</f>
        <v>328</v>
      </c>
      <c r="V69" s="169">
        <f>+T69+U69</f>
        <v>624477</v>
      </c>
      <c r="W69" s="384">
        <f t="shared" si="96"/>
        <v>88.711066521212274</v>
      </c>
    </row>
    <row r="70" spans="1:23" x14ac:dyDescent="0.2">
      <c r="A70" s="344" t="s">
        <v>43</v>
      </c>
      <c r="B70" s="357" t="s">
        <v>25</v>
      </c>
      <c r="C70" s="378">
        <f t="shared" si="111"/>
        <v>1202</v>
      </c>
      <c r="D70" s="379">
        <f t="shared" si="111"/>
        <v>1202</v>
      </c>
      <c r="E70" s="380">
        <f t="shared" si="111"/>
        <v>2404</v>
      </c>
      <c r="F70" s="378">
        <f t="shared" si="111"/>
        <v>1801</v>
      </c>
      <c r="G70" s="379">
        <f t="shared" si="111"/>
        <v>1800</v>
      </c>
      <c r="H70" s="380">
        <f t="shared" si="111"/>
        <v>3601</v>
      </c>
      <c r="I70" s="381">
        <f>IF(E70=0,0,((H70/E70)-1)*100)</f>
        <v>49.792013311148089</v>
      </c>
      <c r="J70" s="344"/>
      <c r="L70" s="361" t="s">
        <v>25</v>
      </c>
      <c r="M70" s="382">
        <f t="shared" si="113"/>
        <v>174182</v>
      </c>
      <c r="N70" s="383">
        <f t="shared" si="113"/>
        <v>181005</v>
      </c>
      <c r="O70" s="169">
        <f>SUM(M70:N70)</f>
        <v>355187</v>
      </c>
      <c r="P70" s="140">
        <f>+P18+P44</f>
        <v>0</v>
      </c>
      <c r="Q70" s="169">
        <f>+O70+P70</f>
        <v>355187</v>
      </c>
      <c r="R70" s="382">
        <f t="shared" si="114"/>
        <v>275943</v>
      </c>
      <c r="S70" s="383">
        <f t="shared" si="114"/>
        <v>287570</v>
      </c>
      <c r="T70" s="169">
        <f>SUM(R70:S70)</f>
        <v>563513</v>
      </c>
      <c r="U70" s="140">
        <f>+U18+U44</f>
        <v>0</v>
      </c>
      <c r="V70" s="169">
        <f>+T70+U70</f>
        <v>563513</v>
      </c>
      <c r="W70" s="384">
        <f>IF(Q70=0,0,((V70/Q70)-1)*100)</f>
        <v>58.652484465929213</v>
      </c>
    </row>
    <row r="71" spans="1:23" ht="13.5" thickBot="1" x14ac:dyDescent="0.25">
      <c r="A71" s="344" t="s">
        <v>43</v>
      </c>
      <c r="B71" s="357" t="s">
        <v>26</v>
      </c>
      <c r="C71" s="378">
        <f t="shared" si="111"/>
        <v>1160</v>
      </c>
      <c r="D71" s="379">
        <f t="shared" si="111"/>
        <v>1160</v>
      </c>
      <c r="E71" s="380">
        <f t="shared" si="111"/>
        <v>2320</v>
      </c>
      <c r="F71" s="378">
        <f t="shared" si="111"/>
        <v>1758</v>
      </c>
      <c r="G71" s="379">
        <f t="shared" si="111"/>
        <v>1758</v>
      </c>
      <c r="H71" s="380">
        <f t="shared" si="111"/>
        <v>3516</v>
      </c>
      <c r="I71" s="381">
        <f>IF(E71=0,0,((H71/E71)-1)*100)</f>
        <v>51.551724137931032</v>
      </c>
      <c r="J71" s="344"/>
      <c r="L71" s="361" t="s">
        <v>26</v>
      </c>
      <c r="M71" s="382">
        <f t="shared" si="113"/>
        <v>170268</v>
      </c>
      <c r="N71" s="383">
        <f t="shared" si="113"/>
        <v>164968</v>
      </c>
      <c r="O71" s="169">
        <f>SUM(M71:N71)</f>
        <v>335236</v>
      </c>
      <c r="P71" s="140">
        <f>+P19+P45</f>
        <v>0</v>
      </c>
      <c r="Q71" s="169">
        <f>+O71+P71</f>
        <v>335236</v>
      </c>
      <c r="R71" s="382">
        <f t="shared" si="114"/>
        <v>277340</v>
      </c>
      <c r="S71" s="383">
        <f t="shared" si="114"/>
        <v>266724</v>
      </c>
      <c r="T71" s="169">
        <f>SUM(R71:S71)</f>
        <v>544064</v>
      </c>
      <c r="U71" s="140">
        <f>+U19+U45</f>
        <v>0</v>
      </c>
      <c r="V71" s="169">
        <f>+T71+U71</f>
        <v>544064</v>
      </c>
      <c r="W71" s="384">
        <f>IF(Q71=0,0,((V71/Q71)-1)*100)</f>
        <v>62.292832512021377</v>
      </c>
    </row>
    <row r="72" spans="1:23" ht="15.75" customHeight="1" thickTop="1" thickBot="1" x14ac:dyDescent="0.25">
      <c r="A72" s="394" t="s">
        <v>43</v>
      </c>
      <c r="B72" s="133" t="s">
        <v>27</v>
      </c>
      <c r="C72" s="388">
        <f>+C69+C70+C71</f>
        <v>3524</v>
      </c>
      <c r="D72" s="395">
        <f t="shared" ref="D72" si="115">+D69+D70+D71</f>
        <v>3525</v>
      </c>
      <c r="E72" s="396">
        <f t="shared" ref="E72" si="116">+E69+E70+E71</f>
        <v>7049</v>
      </c>
      <c r="F72" s="388">
        <f t="shared" ref="F72" si="117">+F69+F70+F71</f>
        <v>5449</v>
      </c>
      <c r="G72" s="395">
        <f t="shared" ref="G72" si="118">+G69+G70+G71</f>
        <v>5449</v>
      </c>
      <c r="H72" s="396">
        <f t="shared" ref="H72" si="119">+H69+H70+H71</f>
        <v>10898</v>
      </c>
      <c r="I72" s="130">
        <f>IF(E72=0,0,((H72/E72)-1)*100)</f>
        <v>54.60348985671726</v>
      </c>
      <c r="J72" s="394"/>
      <c r="K72" s="397"/>
      <c r="L72" s="47" t="s">
        <v>27</v>
      </c>
      <c r="M72" s="49">
        <f>+M69+M70+M71</f>
        <v>511331</v>
      </c>
      <c r="N72" s="468">
        <f t="shared" ref="N72" si="120">+N69+N70+N71</f>
        <v>509692</v>
      </c>
      <c r="O72" s="472">
        <f t="shared" ref="O72" si="121">+O69+O70+O71</f>
        <v>1021023</v>
      </c>
      <c r="P72" s="481">
        <f t="shared" ref="P72" si="122">+P69+P70+P71</f>
        <v>317</v>
      </c>
      <c r="Q72" s="171">
        <f t="shared" ref="Q72" si="123">+Q69+Q70+Q71</f>
        <v>1021340</v>
      </c>
      <c r="R72" s="49">
        <f t="shared" ref="R72" si="124">+R69+R70+R71</f>
        <v>866865</v>
      </c>
      <c r="S72" s="468">
        <f t="shared" ref="S72" si="125">+S69+S70+S71</f>
        <v>864861</v>
      </c>
      <c r="T72" s="472">
        <f t="shared" ref="T72" si="126">+T69+T70+T71</f>
        <v>1731726</v>
      </c>
      <c r="U72" s="481">
        <f t="shared" ref="U72" si="127">+U69+U70+U71</f>
        <v>328</v>
      </c>
      <c r="V72" s="171">
        <f t="shared" ref="V72" si="128">+V69+V70+V71</f>
        <v>1732054</v>
      </c>
      <c r="W72" s="50">
        <f>IF(Q72=0,0,((V72/Q72)-1)*100)</f>
        <v>69.586425676072608</v>
      </c>
    </row>
    <row r="73" spans="1:23" ht="13.5" thickTop="1" x14ac:dyDescent="0.2">
      <c r="A73" s="344" t="s">
        <v>43</v>
      </c>
      <c r="B73" s="357" t="s">
        <v>28</v>
      </c>
      <c r="C73" s="378">
        <f t="shared" ref="C73:H75" si="129">+C21+C47</f>
        <v>1262</v>
      </c>
      <c r="D73" s="379">
        <f t="shared" si="129"/>
        <v>1261</v>
      </c>
      <c r="E73" s="398">
        <f t="shared" si="129"/>
        <v>2523</v>
      </c>
      <c r="F73" s="378">
        <f t="shared" si="129"/>
        <v>1845</v>
      </c>
      <c r="G73" s="379">
        <f t="shared" si="129"/>
        <v>1845</v>
      </c>
      <c r="H73" s="398">
        <f t="shared" si="129"/>
        <v>3690</v>
      </c>
      <c r="I73" s="381">
        <f t="shared" ref="I73" si="130">IF(E73=0,0,((H73/E73)-1)*100)</f>
        <v>46.25445897740785</v>
      </c>
      <c r="J73" s="344"/>
      <c r="L73" s="361" t="s">
        <v>28</v>
      </c>
      <c r="M73" s="382">
        <f t="shared" ref="M73:N75" si="131">+M21+M47</f>
        <v>199441</v>
      </c>
      <c r="N73" s="383">
        <f t="shared" si="131"/>
        <v>192279</v>
      </c>
      <c r="O73" s="169">
        <f>SUM(M73:N73)</f>
        <v>391720</v>
      </c>
      <c r="P73" s="140">
        <f>+P21+P47</f>
        <v>84</v>
      </c>
      <c r="Q73" s="169">
        <f>+O73+P73</f>
        <v>391804</v>
      </c>
      <c r="R73" s="382">
        <f t="shared" ref="R73:S75" si="132">+R21+R47</f>
        <v>310254</v>
      </c>
      <c r="S73" s="383">
        <f t="shared" si="132"/>
        <v>308355</v>
      </c>
      <c r="T73" s="169">
        <f>SUM(R73:S73)</f>
        <v>618609</v>
      </c>
      <c r="U73" s="140">
        <f>+U21+U47</f>
        <v>0</v>
      </c>
      <c r="V73" s="169">
        <f>+T73+U73</f>
        <v>618609</v>
      </c>
      <c r="W73" s="384">
        <f t="shared" ref="W73" si="133">IF(Q73=0,0,((V73/Q73)-1)*100)</f>
        <v>57.887362048371131</v>
      </c>
    </row>
    <row r="74" spans="1:23" ht="12.75" customHeight="1" x14ac:dyDescent="0.2">
      <c r="A74" s="344" t="s">
        <v>43</v>
      </c>
      <c r="B74" s="357" t="s">
        <v>29</v>
      </c>
      <c r="C74" s="378">
        <f t="shared" si="129"/>
        <v>1347</v>
      </c>
      <c r="D74" s="379">
        <f t="shared" si="129"/>
        <v>1347</v>
      </c>
      <c r="E74" s="399">
        <f t="shared" si="129"/>
        <v>2694</v>
      </c>
      <c r="F74" s="378">
        <f t="shared" si="129"/>
        <v>1918</v>
      </c>
      <c r="G74" s="379">
        <f t="shared" si="129"/>
        <v>1918</v>
      </c>
      <c r="H74" s="399">
        <f t="shared" si="129"/>
        <v>3836</v>
      </c>
      <c r="I74" s="381">
        <f>IF(E74=0,0,((H74/E74)-1)*100)</f>
        <v>42.390497401633255</v>
      </c>
      <c r="J74" s="344"/>
      <c r="L74" s="361" t="s">
        <v>29</v>
      </c>
      <c r="M74" s="382">
        <f t="shared" si="131"/>
        <v>199793</v>
      </c>
      <c r="N74" s="383">
        <f t="shared" si="131"/>
        <v>200901</v>
      </c>
      <c r="O74" s="169">
        <f>SUM(M74:N74)</f>
        <v>400694</v>
      </c>
      <c r="P74" s="140">
        <f>+P22+P48</f>
        <v>0</v>
      </c>
      <c r="Q74" s="169">
        <f>+O74+P74</f>
        <v>400694</v>
      </c>
      <c r="R74" s="382">
        <f t="shared" si="132"/>
        <v>302735</v>
      </c>
      <c r="S74" s="383">
        <f t="shared" si="132"/>
        <v>309750</v>
      </c>
      <c r="T74" s="169">
        <f>SUM(R74:S74)</f>
        <v>612485</v>
      </c>
      <c r="U74" s="140">
        <f>+U22+U48</f>
        <v>0</v>
      </c>
      <c r="V74" s="169">
        <f>+T74+U74</f>
        <v>612485</v>
      </c>
      <c r="W74" s="384">
        <f>IF(Q74=0,0,((V74/Q74)-1)*100)</f>
        <v>52.856044762337341</v>
      </c>
    </row>
    <row r="75" spans="1:23" ht="13.5" thickBot="1" x14ac:dyDescent="0.25">
      <c r="A75" s="344" t="s">
        <v>43</v>
      </c>
      <c r="B75" s="357" t="s">
        <v>30</v>
      </c>
      <c r="C75" s="378">
        <f t="shared" si="129"/>
        <v>1318</v>
      </c>
      <c r="D75" s="400">
        <f t="shared" si="129"/>
        <v>1318</v>
      </c>
      <c r="E75" s="401">
        <f t="shared" si="129"/>
        <v>2636</v>
      </c>
      <c r="F75" s="378">
        <f t="shared" si="129"/>
        <v>1662</v>
      </c>
      <c r="G75" s="400">
        <f t="shared" si="129"/>
        <v>1662</v>
      </c>
      <c r="H75" s="401">
        <f t="shared" si="129"/>
        <v>3324</v>
      </c>
      <c r="I75" s="402">
        <f>IF(E75=0,0,((H75/E75)-1)*100)</f>
        <v>26.100151745068278</v>
      </c>
      <c r="J75" s="344"/>
      <c r="L75" s="361" t="s">
        <v>30</v>
      </c>
      <c r="M75" s="382">
        <f t="shared" si="131"/>
        <v>187002</v>
      </c>
      <c r="N75" s="383">
        <f t="shared" si="131"/>
        <v>178052</v>
      </c>
      <c r="O75" s="169">
        <f>SUM(M75:N75)</f>
        <v>365054</v>
      </c>
      <c r="P75" s="140">
        <f>+P23+P49</f>
        <v>219</v>
      </c>
      <c r="Q75" s="407">
        <f>+O75+P75</f>
        <v>365273</v>
      </c>
      <c r="R75" s="382">
        <f t="shared" si="132"/>
        <v>243334</v>
      </c>
      <c r="S75" s="383">
        <f t="shared" si="132"/>
        <v>231075</v>
      </c>
      <c r="T75" s="169">
        <f>SUM(R75:S75)</f>
        <v>474409</v>
      </c>
      <c r="U75" s="140">
        <f>+U23+U49</f>
        <v>0</v>
      </c>
      <c r="V75" s="407">
        <f>+T75+U75</f>
        <v>474409</v>
      </c>
      <c r="W75" s="384">
        <f>IF(Q75=0,0,((V75/Q75)-1)*100)</f>
        <v>29.877926920412957</v>
      </c>
    </row>
    <row r="76" spans="1:23" ht="15.75" customHeight="1" thickTop="1" thickBot="1" x14ac:dyDescent="0.25">
      <c r="A76" s="394" t="s">
        <v>43</v>
      </c>
      <c r="B76" s="519" t="s">
        <v>31</v>
      </c>
      <c r="C76" s="388">
        <f>+C24+C50</f>
        <v>3927</v>
      </c>
      <c r="D76" s="515">
        <f t="shared" ref="D76:H76" si="134">+D24+D50</f>
        <v>3926</v>
      </c>
      <c r="E76" s="525">
        <f t="shared" si="134"/>
        <v>7853</v>
      </c>
      <c r="F76" s="388">
        <f t="shared" si="134"/>
        <v>5425</v>
      </c>
      <c r="G76" s="515">
        <f t="shared" si="134"/>
        <v>5425</v>
      </c>
      <c r="H76" s="525">
        <f t="shared" si="134"/>
        <v>10850</v>
      </c>
      <c r="I76" s="130">
        <f>IF(E76=0,0,((H76/E76)-1)*100)</f>
        <v>38.163759072965739</v>
      </c>
      <c r="J76" s="394"/>
      <c r="K76" s="397"/>
      <c r="L76" s="47" t="s">
        <v>31</v>
      </c>
      <c r="M76" s="49">
        <f>+M73+M74+M75</f>
        <v>586236</v>
      </c>
      <c r="N76" s="468">
        <f t="shared" ref="N76:V76" si="135">+N73+N74+N75</f>
        <v>571232</v>
      </c>
      <c r="O76" s="472">
        <f t="shared" si="135"/>
        <v>1157468</v>
      </c>
      <c r="P76" s="481">
        <f t="shared" si="135"/>
        <v>303</v>
      </c>
      <c r="Q76" s="171">
        <f t="shared" si="135"/>
        <v>1157771</v>
      </c>
      <c r="R76" s="49">
        <f t="shared" si="135"/>
        <v>856323</v>
      </c>
      <c r="S76" s="468">
        <f t="shared" si="135"/>
        <v>849180</v>
      </c>
      <c r="T76" s="472">
        <f t="shared" si="135"/>
        <v>1705503</v>
      </c>
      <c r="U76" s="481">
        <f t="shared" si="135"/>
        <v>0</v>
      </c>
      <c r="V76" s="171">
        <f t="shared" si="135"/>
        <v>1705503</v>
      </c>
      <c r="W76" s="50">
        <f>IF(Q76=0,0,((V76/Q76)-1)*100)</f>
        <v>47.309182904045798</v>
      </c>
    </row>
    <row r="77" spans="1:23" ht="15.75" customHeight="1" thickTop="1" thickBot="1" x14ac:dyDescent="0.25">
      <c r="A77" s="394"/>
      <c r="B77" s="520" t="s">
        <v>32</v>
      </c>
      <c r="C77" s="388">
        <f>+C68+C72+C76</f>
        <v>9890</v>
      </c>
      <c r="D77" s="515">
        <f t="shared" ref="D77:H77" si="136">+D68+D72+D76</f>
        <v>9811</v>
      </c>
      <c r="E77" s="525">
        <f t="shared" si="136"/>
        <v>19701</v>
      </c>
      <c r="F77" s="388">
        <f t="shared" si="136"/>
        <v>16152</v>
      </c>
      <c r="G77" s="515">
        <f t="shared" si="136"/>
        <v>16151</v>
      </c>
      <c r="H77" s="525">
        <f t="shared" si="136"/>
        <v>32303</v>
      </c>
      <c r="I77" s="130">
        <f t="shared" ref="I77:I78" si="137">IF(E77=0,0,((H77/E77)-1)*100)</f>
        <v>63.966296127100144</v>
      </c>
      <c r="J77" s="394"/>
      <c r="K77" s="397"/>
      <c r="L77" s="528" t="s">
        <v>32</v>
      </c>
      <c r="M77" s="506">
        <f>+M68+M72+M76</f>
        <v>1370379</v>
      </c>
      <c r="N77" s="507">
        <f t="shared" ref="N77:V77" si="138">+N68+N72+N76</f>
        <v>1378163</v>
      </c>
      <c r="O77" s="508">
        <f t="shared" si="138"/>
        <v>2748542</v>
      </c>
      <c r="P77" s="509">
        <f t="shared" si="138"/>
        <v>1019</v>
      </c>
      <c r="Q77" s="510">
        <f t="shared" si="138"/>
        <v>2749561</v>
      </c>
      <c r="R77" s="506">
        <f t="shared" si="138"/>
        <v>2600022</v>
      </c>
      <c r="S77" s="507">
        <f t="shared" si="138"/>
        <v>2602830</v>
      </c>
      <c r="T77" s="508">
        <f t="shared" si="138"/>
        <v>5202852</v>
      </c>
      <c r="U77" s="509">
        <f t="shared" si="138"/>
        <v>328</v>
      </c>
      <c r="V77" s="510">
        <f t="shared" si="138"/>
        <v>5203180</v>
      </c>
      <c r="W77" s="50">
        <f t="shared" ref="W77:W78" si="139">IF(Q77=0,0,((V77/Q77)-1)*100)</f>
        <v>89.236754521903677</v>
      </c>
    </row>
    <row r="78" spans="1:23" ht="14.25" thickTop="1" thickBot="1" x14ac:dyDescent="0.25">
      <c r="A78" s="344" t="s">
        <v>43</v>
      </c>
      <c r="B78" s="521" t="s">
        <v>33</v>
      </c>
      <c r="C78" s="388">
        <f>+C64+C68+C72+C76</f>
        <v>11686</v>
      </c>
      <c r="D78" s="515">
        <f t="shared" ref="D78:H78" si="140">+D64+D68+D72+D76</f>
        <v>11580</v>
      </c>
      <c r="E78" s="526">
        <f t="shared" si="140"/>
        <v>23266</v>
      </c>
      <c r="F78" s="388">
        <f t="shared" si="140"/>
        <v>20856</v>
      </c>
      <c r="G78" s="515">
        <f t="shared" si="140"/>
        <v>20855</v>
      </c>
      <c r="H78" s="526">
        <f t="shared" si="140"/>
        <v>41711</v>
      </c>
      <c r="I78" s="130">
        <f t="shared" si="137"/>
        <v>79.278775896157484</v>
      </c>
      <c r="J78" s="344"/>
      <c r="L78" s="465" t="s">
        <v>33</v>
      </c>
      <c r="M78" s="43">
        <f>+M64+M68+M72+M76</f>
        <v>1596353</v>
      </c>
      <c r="N78" s="467">
        <f t="shared" ref="N78:V78" si="141">+N64+N68+N72+N76</f>
        <v>1602248</v>
      </c>
      <c r="O78" s="471">
        <f t="shared" si="141"/>
        <v>3198601</v>
      </c>
      <c r="P78" s="480">
        <f t="shared" si="141"/>
        <v>1019</v>
      </c>
      <c r="Q78" s="300">
        <f t="shared" si="141"/>
        <v>3199620</v>
      </c>
      <c r="R78" s="43">
        <f t="shared" si="141"/>
        <v>3391004</v>
      </c>
      <c r="S78" s="467">
        <f t="shared" si="141"/>
        <v>3332823</v>
      </c>
      <c r="T78" s="471">
        <f t="shared" si="141"/>
        <v>6723827</v>
      </c>
      <c r="U78" s="480">
        <f t="shared" si="141"/>
        <v>328</v>
      </c>
      <c r="V78" s="300">
        <f t="shared" si="141"/>
        <v>6724155</v>
      </c>
      <c r="W78" s="46">
        <f t="shared" si="139"/>
        <v>110.15479963245633</v>
      </c>
    </row>
    <row r="79" spans="1:23" ht="14.25" thickTop="1" thickBot="1" x14ac:dyDescent="0.25">
      <c r="B79" s="403" t="s">
        <v>34</v>
      </c>
      <c r="C79" s="404"/>
      <c r="D79" s="404"/>
      <c r="E79" s="404"/>
      <c r="F79" s="404"/>
      <c r="G79" s="404"/>
      <c r="H79" s="404"/>
      <c r="I79" s="404"/>
      <c r="J79" s="404"/>
      <c r="L79" s="405" t="s">
        <v>34</v>
      </c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</row>
    <row r="80" spans="1:23" ht="13.5" thickTop="1" x14ac:dyDescent="0.2"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2:23" ht="13.5" thickBot="1" x14ac:dyDescent="0.25"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2:23" ht="14.25" thickTop="1" thickBot="1" x14ac:dyDescent="0.25">
      <c r="L82" s="408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10" t="s">
        <v>46</v>
      </c>
    </row>
    <row r="83" spans="12:23" ht="24.75" customHeight="1" thickTop="1" thickBot="1" x14ac:dyDescent="0.25">
      <c r="L83" s="411"/>
      <c r="M83" s="628" t="s">
        <v>4</v>
      </c>
      <c r="N83" s="629"/>
      <c r="O83" s="629"/>
      <c r="P83" s="629"/>
      <c r="Q83" s="630"/>
      <c r="R83" s="628" t="s">
        <v>5</v>
      </c>
      <c r="S83" s="629"/>
      <c r="T83" s="629"/>
      <c r="U83" s="629"/>
      <c r="V83" s="630"/>
      <c r="W83" s="412" t="s">
        <v>6</v>
      </c>
    </row>
    <row r="84" spans="12:23" ht="13.5" thickTop="1" x14ac:dyDescent="0.2">
      <c r="L84" s="413" t="s">
        <v>7</v>
      </c>
      <c r="M84" s="414"/>
      <c r="N84" s="408"/>
      <c r="O84" s="61"/>
      <c r="P84" s="415"/>
      <c r="Q84" s="61"/>
      <c r="R84" s="414"/>
      <c r="S84" s="408"/>
      <c r="T84" s="61"/>
      <c r="U84" s="415"/>
      <c r="V84" s="61"/>
      <c r="W84" s="416" t="s">
        <v>8</v>
      </c>
    </row>
    <row r="85" spans="12:23" ht="13.5" thickBot="1" x14ac:dyDescent="0.25">
      <c r="L85" s="417"/>
      <c r="M85" s="418" t="s">
        <v>47</v>
      </c>
      <c r="N85" s="419" t="s">
        <v>48</v>
      </c>
      <c r="O85" s="67" t="s">
        <v>49</v>
      </c>
      <c r="P85" s="417" t="s">
        <v>15</v>
      </c>
      <c r="Q85" s="67" t="s">
        <v>11</v>
      </c>
      <c r="R85" s="418" t="s">
        <v>47</v>
      </c>
      <c r="S85" s="419" t="s">
        <v>48</v>
      </c>
      <c r="T85" s="67" t="s">
        <v>49</v>
      </c>
      <c r="U85" s="417" t="s">
        <v>15</v>
      </c>
      <c r="V85" s="67" t="s">
        <v>11</v>
      </c>
      <c r="W85" s="420"/>
    </row>
    <row r="86" spans="12:23" ht="6.75" customHeight="1" thickTop="1" x14ac:dyDescent="0.2">
      <c r="L86" s="413"/>
      <c r="M86" s="421"/>
      <c r="N86" s="422"/>
      <c r="O86" s="72"/>
      <c r="P86" s="423"/>
      <c r="Q86" s="72"/>
      <c r="R86" s="421"/>
      <c r="S86" s="422"/>
      <c r="T86" s="72"/>
      <c r="U86" s="423"/>
      <c r="V86" s="72"/>
      <c r="W86" s="424"/>
    </row>
    <row r="87" spans="12:23" ht="12.75" customHeight="1" x14ac:dyDescent="0.2">
      <c r="L87" s="413" t="s">
        <v>16</v>
      </c>
      <c r="M87" s="75">
        <v>0</v>
      </c>
      <c r="N87" s="76">
        <v>0</v>
      </c>
      <c r="O87" s="182">
        <f>M87+N87</f>
        <v>0</v>
      </c>
      <c r="P87" s="77">
        <v>0</v>
      </c>
      <c r="Q87" s="182">
        <f>+O87+P87</f>
        <v>0</v>
      </c>
      <c r="R87" s="75">
        <v>23</v>
      </c>
      <c r="S87" s="76">
        <v>86</v>
      </c>
      <c r="T87" s="182">
        <f>R87+S87</f>
        <v>109</v>
      </c>
      <c r="U87" s="77">
        <v>0</v>
      </c>
      <c r="V87" s="182">
        <f>+T87+U87</f>
        <v>109</v>
      </c>
      <c r="W87" s="428">
        <f t="shared" ref="W87:W104" si="142">IF(Q87=0,0,((V87/Q87)-1)*100)</f>
        <v>0</v>
      </c>
    </row>
    <row r="88" spans="12:23" ht="12.75" customHeight="1" x14ac:dyDescent="0.2">
      <c r="L88" s="413" t="s">
        <v>17</v>
      </c>
      <c r="M88" s="75">
        <v>0</v>
      </c>
      <c r="N88" s="76">
        <v>0</v>
      </c>
      <c r="O88" s="182">
        <f>M88+N88</f>
        <v>0</v>
      </c>
      <c r="P88" s="77">
        <v>0</v>
      </c>
      <c r="Q88" s="182">
        <f t="shared" ref="Q88:Q89" si="143">+O88+P88</f>
        <v>0</v>
      </c>
      <c r="R88" s="75">
        <v>50</v>
      </c>
      <c r="S88" s="76">
        <v>127</v>
      </c>
      <c r="T88" s="182">
        <f t="shared" ref="T88:T89" si="144">R88+S88</f>
        <v>177</v>
      </c>
      <c r="U88" s="77">
        <v>0</v>
      </c>
      <c r="V88" s="182">
        <f t="shared" ref="V88:V91" si="145">+T88+U88</f>
        <v>177</v>
      </c>
      <c r="W88" s="428">
        <f t="shared" si="142"/>
        <v>0</v>
      </c>
    </row>
    <row r="89" spans="12:23" ht="12.75" customHeight="1" thickBot="1" x14ac:dyDescent="0.25">
      <c r="L89" s="417" t="s">
        <v>18</v>
      </c>
      <c r="M89" s="75">
        <v>0</v>
      </c>
      <c r="N89" s="76">
        <v>0</v>
      </c>
      <c r="O89" s="182">
        <f>M89+N89</f>
        <v>0</v>
      </c>
      <c r="P89" s="77">
        <v>0</v>
      </c>
      <c r="Q89" s="182">
        <f t="shared" si="143"/>
        <v>0</v>
      </c>
      <c r="R89" s="75">
        <v>62</v>
      </c>
      <c r="S89" s="76">
        <v>199</v>
      </c>
      <c r="T89" s="182">
        <f t="shared" si="144"/>
        <v>261</v>
      </c>
      <c r="U89" s="77">
        <v>0</v>
      </c>
      <c r="V89" s="182">
        <f t="shared" si="145"/>
        <v>261</v>
      </c>
      <c r="W89" s="428">
        <f t="shared" si="142"/>
        <v>0</v>
      </c>
    </row>
    <row r="90" spans="12:23" ht="12.75" customHeight="1" thickTop="1" thickBot="1" x14ac:dyDescent="0.25">
      <c r="L90" s="79" t="s">
        <v>19</v>
      </c>
      <c r="M90" s="80">
        <f t="shared" ref="M90:N90" si="146">+M87+M88+M89</f>
        <v>0</v>
      </c>
      <c r="N90" s="81">
        <f t="shared" si="146"/>
        <v>0</v>
      </c>
      <c r="O90" s="183">
        <f>+O87+O88+O89</f>
        <v>0</v>
      </c>
      <c r="P90" s="80">
        <f t="shared" ref="P90:Q90" si="147">+P87+P88+P89</f>
        <v>0</v>
      </c>
      <c r="Q90" s="183">
        <f t="shared" si="147"/>
        <v>0</v>
      </c>
      <c r="R90" s="80">
        <f t="shared" ref="R90:V90" si="148">+R87+R88+R89</f>
        <v>135</v>
      </c>
      <c r="S90" s="81">
        <f t="shared" si="148"/>
        <v>412</v>
      </c>
      <c r="T90" s="183">
        <f>+T87+T88+T89</f>
        <v>547</v>
      </c>
      <c r="U90" s="80">
        <f t="shared" si="148"/>
        <v>0</v>
      </c>
      <c r="V90" s="183">
        <f t="shared" si="148"/>
        <v>547</v>
      </c>
      <c r="W90" s="82">
        <f t="shared" si="142"/>
        <v>0</v>
      </c>
    </row>
    <row r="91" spans="12:23" ht="12.75" customHeight="1" thickTop="1" x14ac:dyDescent="0.2">
      <c r="L91" s="413" t="s">
        <v>20</v>
      </c>
      <c r="M91" s="425">
        <v>0</v>
      </c>
      <c r="N91" s="426">
        <v>9</v>
      </c>
      <c r="O91" s="182">
        <f>M91+N91</f>
        <v>9</v>
      </c>
      <c r="P91" s="427">
        <v>0</v>
      </c>
      <c r="Q91" s="182">
        <f t="shared" ref="Q91" si="149">+O91+P91</f>
        <v>9</v>
      </c>
      <c r="R91" s="425">
        <v>78</v>
      </c>
      <c r="S91" s="426">
        <v>173</v>
      </c>
      <c r="T91" s="182">
        <f>R91+S91</f>
        <v>251</v>
      </c>
      <c r="U91" s="427">
        <v>0</v>
      </c>
      <c r="V91" s="182">
        <f t="shared" si="145"/>
        <v>251</v>
      </c>
      <c r="W91" s="428">
        <f t="shared" si="142"/>
        <v>2688.8888888888891</v>
      </c>
    </row>
    <row r="92" spans="12:23" ht="12.75" customHeight="1" x14ac:dyDescent="0.2">
      <c r="L92" s="413" t="s">
        <v>21</v>
      </c>
      <c r="M92" s="425">
        <v>0</v>
      </c>
      <c r="N92" s="426">
        <v>0</v>
      </c>
      <c r="O92" s="182">
        <f>M92+N92</f>
        <v>0</v>
      </c>
      <c r="P92" s="427">
        <v>0</v>
      </c>
      <c r="Q92" s="182">
        <f>+O92+P92</f>
        <v>0</v>
      </c>
      <c r="R92" s="425">
        <v>75</v>
      </c>
      <c r="S92" s="426">
        <v>175</v>
      </c>
      <c r="T92" s="182">
        <f>R92+S92</f>
        <v>250</v>
      </c>
      <c r="U92" s="427">
        <v>0</v>
      </c>
      <c r="V92" s="182">
        <f>+T92+U92</f>
        <v>250</v>
      </c>
      <c r="W92" s="428">
        <f t="shared" ref="W92:W96" si="150">IF(Q92=0,0,((V92/Q92)-1)*100)</f>
        <v>0</v>
      </c>
    </row>
    <row r="93" spans="12:23" ht="12.75" customHeight="1" thickBot="1" x14ac:dyDescent="0.25">
      <c r="L93" s="413" t="s">
        <v>22</v>
      </c>
      <c r="M93" s="425">
        <v>8</v>
      </c>
      <c r="N93" s="426">
        <v>26</v>
      </c>
      <c r="O93" s="182">
        <f t="shared" ref="O93" si="151">M93+N93</f>
        <v>34</v>
      </c>
      <c r="P93" s="427">
        <v>0</v>
      </c>
      <c r="Q93" s="182">
        <f>+O93+P93</f>
        <v>34</v>
      </c>
      <c r="R93" s="425">
        <v>74</v>
      </c>
      <c r="S93" s="426">
        <v>283</v>
      </c>
      <c r="T93" s="182">
        <f t="shared" ref="T93" si="152">R93+S93</f>
        <v>357</v>
      </c>
      <c r="U93" s="427">
        <v>0</v>
      </c>
      <c r="V93" s="182">
        <f>+T93+U93</f>
        <v>357</v>
      </c>
      <c r="W93" s="428">
        <f t="shared" si="150"/>
        <v>950</v>
      </c>
    </row>
    <row r="94" spans="12:23" ht="12.75" customHeight="1" thickTop="1" thickBot="1" x14ac:dyDescent="0.25">
      <c r="L94" s="79" t="s">
        <v>23</v>
      </c>
      <c r="M94" s="80">
        <f>+M91+M92+M93</f>
        <v>8</v>
      </c>
      <c r="N94" s="81">
        <f t="shared" ref="N94:V94" si="153">+N91+N92+N93</f>
        <v>35</v>
      </c>
      <c r="O94" s="183">
        <f t="shared" si="153"/>
        <v>43</v>
      </c>
      <c r="P94" s="80">
        <f t="shared" si="153"/>
        <v>0</v>
      </c>
      <c r="Q94" s="183">
        <f t="shared" si="153"/>
        <v>43</v>
      </c>
      <c r="R94" s="80">
        <f t="shared" si="153"/>
        <v>227</v>
      </c>
      <c r="S94" s="81">
        <f t="shared" si="153"/>
        <v>631</v>
      </c>
      <c r="T94" s="183">
        <f t="shared" si="153"/>
        <v>858</v>
      </c>
      <c r="U94" s="80">
        <f t="shared" si="153"/>
        <v>0</v>
      </c>
      <c r="V94" s="183">
        <f t="shared" si="153"/>
        <v>858</v>
      </c>
      <c r="W94" s="82">
        <f t="shared" si="150"/>
        <v>1895.3488372093022</v>
      </c>
    </row>
    <row r="95" spans="12:23" ht="12.75" customHeight="1" thickTop="1" x14ac:dyDescent="0.2">
      <c r="L95" s="413" t="s">
        <v>24</v>
      </c>
      <c r="M95" s="425">
        <v>13</v>
      </c>
      <c r="N95" s="426">
        <v>26</v>
      </c>
      <c r="O95" s="182">
        <f t="shared" ref="O95" si="154">+M95+N95</f>
        <v>39</v>
      </c>
      <c r="P95" s="427">
        <v>0</v>
      </c>
      <c r="Q95" s="182">
        <f t="shared" ref="Q95" si="155">+O95+P95</f>
        <v>39</v>
      </c>
      <c r="R95" s="425">
        <v>79</v>
      </c>
      <c r="S95" s="426">
        <v>291</v>
      </c>
      <c r="T95" s="182">
        <f t="shared" ref="T95" si="156">+R95+S95</f>
        <v>370</v>
      </c>
      <c r="U95" s="427">
        <v>0</v>
      </c>
      <c r="V95" s="182">
        <f t="shared" ref="V95" si="157">+T95+U95</f>
        <v>370</v>
      </c>
      <c r="W95" s="428">
        <f t="shared" si="150"/>
        <v>848.71794871794873</v>
      </c>
    </row>
    <row r="96" spans="12:23" ht="12.75" customHeight="1" x14ac:dyDescent="0.2">
      <c r="L96" s="413" t="s">
        <v>25</v>
      </c>
      <c r="M96" s="425">
        <v>12</v>
      </c>
      <c r="N96" s="426">
        <v>32</v>
      </c>
      <c r="O96" s="182">
        <f>+M96+N96</f>
        <v>44</v>
      </c>
      <c r="P96" s="427">
        <v>0</v>
      </c>
      <c r="Q96" s="182">
        <f>+O96+P96</f>
        <v>44</v>
      </c>
      <c r="R96" s="425">
        <v>63</v>
      </c>
      <c r="S96" s="426">
        <v>260</v>
      </c>
      <c r="T96" s="182">
        <f>+R96+S96</f>
        <v>323</v>
      </c>
      <c r="U96" s="427">
        <v>0</v>
      </c>
      <c r="V96" s="182">
        <f>+T96+U96</f>
        <v>323</v>
      </c>
      <c r="W96" s="428">
        <f t="shared" si="150"/>
        <v>634.09090909090912</v>
      </c>
    </row>
    <row r="97" spans="1:23" ht="12.75" customHeight="1" thickBot="1" x14ac:dyDescent="0.25">
      <c r="L97" s="413" t="s">
        <v>26</v>
      </c>
      <c r="M97" s="425">
        <v>4</v>
      </c>
      <c r="N97" s="426">
        <v>44</v>
      </c>
      <c r="O97" s="184">
        <f>+M97+N97</f>
        <v>48</v>
      </c>
      <c r="P97" s="429">
        <v>0</v>
      </c>
      <c r="Q97" s="184">
        <f>+O97+P97</f>
        <v>48</v>
      </c>
      <c r="R97" s="425">
        <v>49</v>
      </c>
      <c r="S97" s="426">
        <v>214</v>
      </c>
      <c r="T97" s="184">
        <f>+R97+S97</f>
        <v>263</v>
      </c>
      <c r="U97" s="429">
        <v>0</v>
      </c>
      <c r="V97" s="184">
        <f>+T97+U97</f>
        <v>263</v>
      </c>
      <c r="W97" s="428">
        <f>IF(Q97=0,0,((V97/Q97)-1)*100)</f>
        <v>447.91666666666669</v>
      </c>
    </row>
    <row r="98" spans="1:23" ht="12.75" customHeight="1" thickTop="1" thickBot="1" x14ac:dyDescent="0.25">
      <c r="A98" s="344" t="s">
        <v>43</v>
      </c>
      <c r="L98" s="84" t="s">
        <v>27</v>
      </c>
      <c r="M98" s="85">
        <f>+M95+M96+M97</f>
        <v>29</v>
      </c>
      <c r="N98" s="85">
        <f t="shared" ref="N98:V98" si="158">+N95+N96+N97</f>
        <v>102</v>
      </c>
      <c r="O98" s="185">
        <f t="shared" si="158"/>
        <v>131</v>
      </c>
      <c r="P98" s="86">
        <f t="shared" si="158"/>
        <v>0</v>
      </c>
      <c r="Q98" s="185">
        <f t="shared" si="158"/>
        <v>131</v>
      </c>
      <c r="R98" s="85">
        <f t="shared" si="158"/>
        <v>191</v>
      </c>
      <c r="S98" s="85">
        <f t="shared" si="158"/>
        <v>765</v>
      </c>
      <c r="T98" s="185">
        <f t="shared" si="158"/>
        <v>956</v>
      </c>
      <c r="U98" s="86">
        <f t="shared" si="158"/>
        <v>0</v>
      </c>
      <c r="V98" s="185">
        <f t="shared" si="158"/>
        <v>956</v>
      </c>
      <c r="W98" s="87">
        <f>IF(Q98=0,0,((V98/Q98)-1)*100)</f>
        <v>629.7709923664122</v>
      </c>
    </row>
    <row r="99" spans="1:23" ht="12.75" customHeight="1" thickTop="1" x14ac:dyDescent="0.2">
      <c r="L99" s="413" t="s">
        <v>28</v>
      </c>
      <c r="M99" s="425">
        <v>22</v>
      </c>
      <c r="N99" s="426">
        <v>56</v>
      </c>
      <c r="O99" s="184">
        <f>SUM(M99:N99)</f>
        <v>78</v>
      </c>
      <c r="P99" s="430"/>
      <c r="Q99" s="184">
        <f>+O99+P99</f>
        <v>78</v>
      </c>
      <c r="R99" s="425">
        <v>120</v>
      </c>
      <c r="S99" s="426">
        <v>153</v>
      </c>
      <c r="T99" s="184">
        <f>SUM(R99:S99)</f>
        <v>273</v>
      </c>
      <c r="U99" s="430">
        <v>0</v>
      </c>
      <c r="V99" s="184">
        <f>+T99+U99</f>
        <v>273</v>
      </c>
      <c r="W99" s="428">
        <f t="shared" ref="W99" si="159">IF(Q99=0,0,((V99/Q99)-1)*100)</f>
        <v>250</v>
      </c>
    </row>
    <row r="100" spans="1:23" ht="12.75" customHeight="1" x14ac:dyDescent="0.2">
      <c r="L100" s="413" t="s">
        <v>29</v>
      </c>
      <c r="M100" s="425">
        <v>32</v>
      </c>
      <c r="N100" s="426">
        <v>68</v>
      </c>
      <c r="O100" s="184">
        <f>SUM(M100:N100)</f>
        <v>100</v>
      </c>
      <c r="P100" s="427">
        <v>0</v>
      </c>
      <c r="Q100" s="184">
        <f>+O100+P100</f>
        <v>100</v>
      </c>
      <c r="R100" s="425">
        <v>108</v>
      </c>
      <c r="S100" s="426">
        <v>144</v>
      </c>
      <c r="T100" s="184">
        <f>SUM(R100:S100)</f>
        <v>252</v>
      </c>
      <c r="U100" s="427">
        <v>0</v>
      </c>
      <c r="V100" s="184">
        <f>+T100+U100</f>
        <v>252</v>
      </c>
      <c r="W100" s="428">
        <f>IF(Q100=0,0,((V100/Q100)-1)*100)</f>
        <v>152</v>
      </c>
    </row>
    <row r="101" spans="1:23" ht="12.75" customHeight="1" thickBot="1" x14ac:dyDescent="0.25">
      <c r="L101" s="413" t="s">
        <v>30</v>
      </c>
      <c r="M101" s="425">
        <v>29</v>
      </c>
      <c r="N101" s="426">
        <v>61</v>
      </c>
      <c r="O101" s="184">
        <f t="shared" ref="O101" si="160">SUM(M101:N101)</f>
        <v>90</v>
      </c>
      <c r="P101" s="427">
        <v>0</v>
      </c>
      <c r="Q101" s="184">
        <f>+O101+P101</f>
        <v>90</v>
      </c>
      <c r="R101" s="425">
        <v>179</v>
      </c>
      <c r="S101" s="426">
        <v>215</v>
      </c>
      <c r="T101" s="184">
        <f t="shared" ref="T101" si="161">SUM(R101:S101)</f>
        <v>394</v>
      </c>
      <c r="U101" s="427"/>
      <c r="V101" s="184">
        <f>+T101+U101</f>
        <v>394</v>
      </c>
      <c r="W101" s="428">
        <f>IF(Q101=0,0,((V101/Q101)-1)*100)</f>
        <v>337.77777777777783</v>
      </c>
    </row>
    <row r="102" spans="1:23" ht="12.75" customHeight="1" thickTop="1" thickBot="1" x14ac:dyDescent="0.25">
      <c r="A102" s="344" t="s">
        <v>43</v>
      </c>
      <c r="L102" s="497" t="s">
        <v>31</v>
      </c>
      <c r="M102" s="545">
        <f>+M99+M100+M101</f>
        <v>83</v>
      </c>
      <c r="N102" s="542">
        <f t="shared" ref="N102:V102" si="162">+N99+N100+N101</f>
        <v>185</v>
      </c>
      <c r="O102" s="207">
        <f t="shared" si="162"/>
        <v>268</v>
      </c>
      <c r="P102" s="529">
        <f t="shared" si="162"/>
        <v>0</v>
      </c>
      <c r="Q102" s="207">
        <f t="shared" si="162"/>
        <v>268</v>
      </c>
      <c r="R102" s="545">
        <f t="shared" si="162"/>
        <v>407</v>
      </c>
      <c r="S102" s="542">
        <f t="shared" si="162"/>
        <v>512</v>
      </c>
      <c r="T102" s="207">
        <f t="shared" si="162"/>
        <v>919</v>
      </c>
      <c r="U102" s="529">
        <f t="shared" si="162"/>
        <v>0</v>
      </c>
      <c r="V102" s="207">
        <f t="shared" si="162"/>
        <v>919</v>
      </c>
      <c r="W102" s="530">
        <f>IF(Q102=0,0,((V102/Q102)-1)*100)</f>
        <v>242.91044776119404</v>
      </c>
    </row>
    <row r="103" spans="1:23" ht="12.75" customHeight="1" thickTop="1" thickBot="1" x14ac:dyDescent="0.25">
      <c r="L103" s="518" t="s">
        <v>32</v>
      </c>
      <c r="M103" s="546">
        <f>+M94+M98+M102</f>
        <v>120</v>
      </c>
      <c r="N103" s="543">
        <f t="shared" ref="N103:V103" si="163">+N94+N98+N102</f>
        <v>322</v>
      </c>
      <c r="O103" s="532">
        <f t="shared" si="163"/>
        <v>442</v>
      </c>
      <c r="P103" s="531">
        <f t="shared" si="163"/>
        <v>0</v>
      </c>
      <c r="Q103" s="532">
        <f t="shared" si="163"/>
        <v>442</v>
      </c>
      <c r="R103" s="546">
        <f t="shared" si="163"/>
        <v>825</v>
      </c>
      <c r="S103" s="543">
        <f t="shared" si="163"/>
        <v>1908</v>
      </c>
      <c r="T103" s="532">
        <f t="shared" si="163"/>
        <v>2733</v>
      </c>
      <c r="U103" s="531">
        <f t="shared" si="163"/>
        <v>0</v>
      </c>
      <c r="V103" s="532">
        <f t="shared" si="163"/>
        <v>2733</v>
      </c>
      <c r="W103" s="533">
        <f t="shared" ref="W103" si="164">IF(Q103=0,0,((V103/Q103)-1)*100)</f>
        <v>518.32579185520365</v>
      </c>
    </row>
    <row r="104" spans="1:23" ht="12.75" customHeight="1" thickTop="1" thickBot="1" x14ac:dyDescent="0.25">
      <c r="L104" s="496" t="s">
        <v>33</v>
      </c>
      <c r="M104" s="80">
        <f>+M90+M94+M98+M102</f>
        <v>120</v>
      </c>
      <c r="N104" s="544">
        <f t="shared" ref="N104:V104" si="165">+N90+N94+N98+N102</f>
        <v>322</v>
      </c>
      <c r="O104" s="535">
        <f t="shared" si="165"/>
        <v>442</v>
      </c>
      <c r="P104" s="534">
        <f t="shared" si="165"/>
        <v>0</v>
      </c>
      <c r="Q104" s="535">
        <f t="shared" si="165"/>
        <v>442</v>
      </c>
      <c r="R104" s="80">
        <f t="shared" si="165"/>
        <v>960</v>
      </c>
      <c r="S104" s="544">
        <f t="shared" si="165"/>
        <v>2320</v>
      </c>
      <c r="T104" s="535">
        <f t="shared" si="165"/>
        <v>3280</v>
      </c>
      <c r="U104" s="534">
        <f t="shared" si="165"/>
        <v>0</v>
      </c>
      <c r="V104" s="535">
        <f t="shared" si="165"/>
        <v>3280</v>
      </c>
      <c r="W104" s="82">
        <f t="shared" si="142"/>
        <v>642.08144796380088</v>
      </c>
    </row>
    <row r="105" spans="1:23" ht="14.25" thickTop="1" thickBot="1" x14ac:dyDescent="0.25">
      <c r="L105" s="431" t="s">
        <v>34</v>
      </c>
      <c r="M105" s="409"/>
      <c r="N105" s="409"/>
      <c r="O105" s="409"/>
      <c r="P105" s="409"/>
      <c r="Q105" s="409"/>
      <c r="R105" s="409"/>
      <c r="S105" s="409"/>
      <c r="T105" s="409"/>
      <c r="U105" s="409"/>
      <c r="V105" s="409"/>
      <c r="W105" s="409"/>
    </row>
    <row r="106" spans="1:23" ht="13.5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:23" ht="13.5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:23" ht="14.25" thickTop="1" thickBot="1" x14ac:dyDescent="0.25">
      <c r="L108" s="408"/>
      <c r="M108" s="409"/>
      <c r="N108" s="409"/>
      <c r="O108" s="409"/>
      <c r="P108" s="409"/>
      <c r="Q108" s="409"/>
      <c r="R108" s="409"/>
      <c r="S108" s="409"/>
      <c r="T108" s="409"/>
      <c r="U108" s="409"/>
      <c r="V108" s="409"/>
      <c r="W108" s="410" t="s">
        <v>46</v>
      </c>
    </row>
    <row r="109" spans="1:23" ht="24.75" customHeight="1" thickTop="1" thickBot="1" x14ac:dyDescent="0.25">
      <c r="L109" s="411"/>
      <c r="M109" s="628" t="s">
        <v>4</v>
      </c>
      <c r="N109" s="629"/>
      <c r="O109" s="629"/>
      <c r="P109" s="629"/>
      <c r="Q109" s="630"/>
      <c r="R109" s="628" t="s">
        <v>5</v>
      </c>
      <c r="S109" s="629"/>
      <c r="T109" s="629"/>
      <c r="U109" s="629"/>
      <c r="V109" s="630"/>
      <c r="W109" s="412" t="s">
        <v>6</v>
      </c>
    </row>
    <row r="110" spans="1:23" ht="13.5" thickTop="1" x14ac:dyDescent="0.2">
      <c r="L110" s="413" t="s">
        <v>7</v>
      </c>
      <c r="M110" s="414"/>
      <c r="N110" s="408"/>
      <c r="O110" s="61"/>
      <c r="P110" s="415"/>
      <c r="Q110" s="61"/>
      <c r="R110" s="414"/>
      <c r="S110" s="408"/>
      <c r="T110" s="61"/>
      <c r="U110" s="415"/>
      <c r="V110" s="61"/>
      <c r="W110" s="416" t="s">
        <v>8</v>
      </c>
    </row>
    <row r="111" spans="1:23" ht="13.5" thickBot="1" x14ac:dyDescent="0.25">
      <c r="L111" s="417"/>
      <c r="M111" s="418" t="s">
        <v>47</v>
      </c>
      <c r="N111" s="419" t="s">
        <v>48</v>
      </c>
      <c r="O111" s="67" t="s">
        <v>49</v>
      </c>
      <c r="P111" s="417" t="s">
        <v>15</v>
      </c>
      <c r="Q111" s="67" t="s">
        <v>11</v>
      </c>
      <c r="R111" s="418" t="s">
        <v>47</v>
      </c>
      <c r="S111" s="419" t="s">
        <v>48</v>
      </c>
      <c r="T111" s="67" t="s">
        <v>49</v>
      </c>
      <c r="U111" s="417" t="s">
        <v>15</v>
      </c>
      <c r="V111" s="67" t="s">
        <v>11</v>
      </c>
      <c r="W111" s="432"/>
    </row>
    <row r="112" spans="1:23" ht="6" customHeight="1" thickTop="1" x14ac:dyDescent="0.2">
      <c r="L112" s="413"/>
      <c r="M112" s="421"/>
      <c r="N112" s="422"/>
      <c r="O112" s="72"/>
      <c r="P112" s="423"/>
      <c r="Q112" s="72"/>
      <c r="R112" s="421"/>
      <c r="S112" s="422"/>
      <c r="T112" s="72"/>
      <c r="U112" s="423"/>
      <c r="V112" s="72"/>
      <c r="W112" s="424"/>
    </row>
    <row r="113" spans="1:23" x14ac:dyDescent="0.2">
      <c r="L113" s="413" t="s">
        <v>16</v>
      </c>
      <c r="M113" s="75">
        <v>26</v>
      </c>
      <c r="N113" s="76">
        <v>71</v>
      </c>
      <c r="O113" s="182">
        <f>M113+N113</f>
        <v>97</v>
      </c>
      <c r="P113" s="77">
        <v>0</v>
      </c>
      <c r="Q113" s="182">
        <f>+O113+P113</f>
        <v>97</v>
      </c>
      <c r="R113" s="75">
        <v>88</v>
      </c>
      <c r="S113" s="76">
        <v>89</v>
      </c>
      <c r="T113" s="182">
        <f>R113+S113</f>
        <v>177</v>
      </c>
      <c r="U113" s="77">
        <v>0</v>
      </c>
      <c r="V113" s="182">
        <f>+T113+U113</f>
        <v>177</v>
      </c>
      <c r="W113" s="428">
        <f t="shared" ref="W113:W117" si="166">IF(Q113=0,0,((V113/Q113)-1)*100)</f>
        <v>82.474226804123703</v>
      </c>
    </row>
    <row r="114" spans="1:23" x14ac:dyDescent="0.2">
      <c r="L114" s="413" t="s">
        <v>17</v>
      </c>
      <c r="M114" s="75">
        <v>51</v>
      </c>
      <c r="N114" s="76">
        <v>65</v>
      </c>
      <c r="O114" s="182">
        <f>M114+N114</f>
        <v>116</v>
      </c>
      <c r="P114" s="77">
        <v>0</v>
      </c>
      <c r="Q114" s="182">
        <f t="shared" ref="Q114:Q115" si="167">+O114+P114</f>
        <v>116</v>
      </c>
      <c r="R114" s="75">
        <v>139</v>
      </c>
      <c r="S114" s="76">
        <v>82</v>
      </c>
      <c r="T114" s="182">
        <f t="shared" ref="T114:T115" si="168">R114+S114</f>
        <v>221</v>
      </c>
      <c r="U114" s="77">
        <v>0</v>
      </c>
      <c r="V114" s="182">
        <f t="shared" ref="V114:V117" si="169">+T114+U114</f>
        <v>221</v>
      </c>
      <c r="W114" s="428">
        <f t="shared" si="166"/>
        <v>90.517241379310349</v>
      </c>
    </row>
    <row r="115" spans="1:23" ht="13.5" thickBot="1" x14ac:dyDescent="0.25">
      <c r="L115" s="417" t="s">
        <v>18</v>
      </c>
      <c r="M115" s="75">
        <v>100</v>
      </c>
      <c r="N115" s="76">
        <v>109</v>
      </c>
      <c r="O115" s="182">
        <f>M115+N115</f>
        <v>209</v>
      </c>
      <c r="P115" s="77">
        <v>0</v>
      </c>
      <c r="Q115" s="182">
        <f t="shared" si="167"/>
        <v>209</v>
      </c>
      <c r="R115" s="75">
        <v>205</v>
      </c>
      <c r="S115" s="76">
        <v>112</v>
      </c>
      <c r="T115" s="182">
        <f t="shared" si="168"/>
        <v>317</v>
      </c>
      <c r="U115" s="77">
        <v>0</v>
      </c>
      <c r="V115" s="182">
        <f t="shared" si="169"/>
        <v>317</v>
      </c>
      <c r="W115" s="428">
        <f t="shared" si="166"/>
        <v>51.674641148325364</v>
      </c>
    </row>
    <row r="116" spans="1:23" ht="14.25" thickTop="1" thickBot="1" x14ac:dyDescent="0.25">
      <c r="L116" s="79" t="s">
        <v>19</v>
      </c>
      <c r="M116" s="80">
        <f t="shared" ref="M116:Q116" si="170">+M113+M114+M115</f>
        <v>177</v>
      </c>
      <c r="N116" s="81">
        <f t="shared" si="170"/>
        <v>245</v>
      </c>
      <c r="O116" s="183">
        <f t="shared" si="170"/>
        <v>422</v>
      </c>
      <c r="P116" s="80">
        <f t="shared" si="170"/>
        <v>0</v>
      </c>
      <c r="Q116" s="183">
        <f t="shared" si="170"/>
        <v>422</v>
      </c>
      <c r="R116" s="80">
        <f t="shared" ref="R116:V116" si="171">+R113+R114+R115</f>
        <v>432</v>
      </c>
      <c r="S116" s="81">
        <f t="shared" si="171"/>
        <v>283</v>
      </c>
      <c r="T116" s="183">
        <f t="shared" si="171"/>
        <v>715</v>
      </c>
      <c r="U116" s="80">
        <f t="shared" si="171"/>
        <v>0</v>
      </c>
      <c r="V116" s="183">
        <f t="shared" si="171"/>
        <v>715</v>
      </c>
      <c r="W116" s="82">
        <f t="shared" si="166"/>
        <v>69.431279620853076</v>
      </c>
    </row>
    <row r="117" spans="1:23" ht="13.5" thickTop="1" x14ac:dyDescent="0.2">
      <c r="L117" s="413" t="s">
        <v>20</v>
      </c>
      <c r="M117" s="425">
        <v>87</v>
      </c>
      <c r="N117" s="426">
        <v>95</v>
      </c>
      <c r="O117" s="182">
        <f t="shared" ref="O117" si="172">+M117+N117</f>
        <v>182</v>
      </c>
      <c r="P117" s="427">
        <v>0</v>
      </c>
      <c r="Q117" s="182">
        <f t="shared" ref="Q117" si="173">+O117+P117</f>
        <v>182</v>
      </c>
      <c r="R117" s="425">
        <v>185</v>
      </c>
      <c r="S117" s="426">
        <v>106</v>
      </c>
      <c r="T117" s="182">
        <f t="shared" ref="T117" si="174">+R117+S117</f>
        <v>291</v>
      </c>
      <c r="U117" s="427">
        <v>0</v>
      </c>
      <c r="V117" s="182">
        <f t="shared" si="169"/>
        <v>291</v>
      </c>
      <c r="W117" s="428">
        <f t="shared" si="166"/>
        <v>59.890109890109898</v>
      </c>
    </row>
    <row r="118" spans="1:23" x14ac:dyDescent="0.2">
      <c r="L118" s="413" t="s">
        <v>21</v>
      </c>
      <c r="M118" s="425">
        <v>80</v>
      </c>
      <c r="N118" s="426">
        <v>83</v>
      </c>
      <c r="O118" s="182">
        <f>+M118+N118</f>
        <v>163</v>
      </c>
      <c r="P118" s="427">
        <v>0</v>
      </c>
      <c r="Q118" s="182">
        <f>+O118+P118</f>
        <v>163</v>
      </c>
      <c r="R118" s="425">
        <v>160</v>
      </c>
      <c r="S118" s="426">
        <v>114</v>
      </c>
      <c r="T118" s="182">
        <f>+R118+S118</f>
        <v>274</v>
      </c>
      <c r="U118" s="427">
        <v>0</v>
      </c>
      <c r="V118" s="182">
        <f>+T118+U118</f>
        <v>274</v>
      </c>
      <c r="W118" s="428">
        <f t="shared" ref="W118:W122" si="175">IF(Q118=0,0,((V118/Q118)-1)*100)</f>
        <v>68.098159509202461</v>
      </c>
    </row>
    <row r="119" spans="1:23" ht="13.5" thickBot="1" x14ac:dyDescent="0.25">
      <c r="L119" s="413" t="s">
        <v>22</v>
      </c>
      <c r="M119" s="425">
        <v>95</v>
      </c>
      <c r="N119" s="426">
        <v>91</v>
      </c>
      <c r="O119" s="182">
        <f>+M119+N119</f>
        <v>186</v>
      </c>
      <c r="P119" s="427">
        <v>0</v>
      </c>
      <c r="Q119" s="182">
        <f>+O119+P119</f>
        <v>186</v>
      </c>
      <c r="R119" s="425">
        <v>211</v>
      </c>
      <c r="S119" s="426">
        <v>104</v>
      </c>
      <c r="T119" s="182">
        <f>+R119+S119</f>
        <v>315</v>
      </c>
      <c r="U119" s="427">
        <v>0</v>
      </c>
      <c r="V119" s="182">
        <f>+T119+U119</f>
        <v>315</v>
      </c>
      <c r="W119" s="428">
        <f t="shared" si="175"/>
        <v>69.354838709677423</v>
      </c>
    </row>
    <row r="120" spans="1:23" ht="12.75" customHeight="1" thickTop="1" thickBot="1" x14ac:dyDescent="0.25">
      <c r="L120" s="79" t="s">
        <v>23</v>
      </c>
      <c r="M120" s="80">
        <f>+M117+M118+M119</f>
        <v>262</v>
      </c>
      <c r="N120" s="81">
        <f t="shared" ref="N120" si="176">+N117+N118+N119</f>
        <v>269</v>
      </c>
      <c r="O120" s="183">
        <f t="shared" ref="O120" si="177">+O117+O118+O119</f>
        <v>531</v>
      </c>
      <c r="P120" s="80">
        <f t="shared" ref="P120" si="178">+P117+P118+P119</f>
        <v>0</v>
      </c>
      <c r="Q120" s="183">
        <f t="shared" ref="Q120" si="179">+Q117+Q118+Q119</f>
        <v>531</v>
      </c>
      <c r="R120" s="80">
        <f t="shared" ref="R120" si="180">+R117+R118+R119</f>
        <v>556</v>
      </c>
      <c r="S120" s="81">
        <f t="shared" ref="S120" si="181">+S117+S118+S119</f>
        <v>324</v>
      </c>
      <c r="T120" s="183">
        <f t="shared" ref="T120" si="182">+T117+T118+T119</f>
        <v>880</v>
      </c>
      <c r="U120" s="80">
        <f t="shared" ref="U120" si="183">+U117+U118+U119</f>
        <v>0</v>
      </c>
      <c r="V120" s="183">
        <f t="shared" ref="V120" si="184">+V117+V118+V119</f>
        <v>880</v>
      </c>
      <c r="W120" s="82">
        <f t="shared" si="175"/>
        <v>65.72504708097928</v>
      </c>
    </row>
    <row r="121" spans="1:23" ht="13.5" thickTop="1" x14ac:dyDescent="0.2">
      <c r="L121" s="413" t="s">
        <v>24</v>
      </c>
      <c r="M121" s="425">
        <v>93</v>
      </c>
      <c r="N121" s="426">
        <v>72</v>
      </c>
      <c r="O121" s="182">
        <f t="shared" ref="O121" si="185">+M121+N121</f>
        <v>165</v>
      </c>
      <c r="P121" s="427">
        <v>0</v>
      </c>
      <c r="Q121" s="182">
        <f t="shared" ref="Q121" si="186">+O121+P121</f>
        <v>165</v>
      </c>
      <c r="R121" s="425">
        <v>166</v>
      </c>
      <c r="S121" s="426">
        <v>113</v>
      </c>
      <c r="T121" s="182">
        <f>+R121+S121</f>
        <v>279</v>
      </c>
      <c r="U121" s="427">
        <v>0</v>
      </c>
      <c r="V121" s="182">
        <f>+T121+U121</f>
        <v>279</v>
      </c>
      <c r="W121" s="428">
        <f t="shared" si="175"/>
        <v>69.090909090909093</v>
      </c>
    </row>
    <row r="122" spans="1:23" x14ac:dyDescent="0.2">
      <c r="L122" s="413" t="s">
        <v>25</v>
      </c>
      <c r="M122" s="425">
        <v>72</v>
      </c>
      <c r="N122" s="426">
        <v>94</v>
      </c>
      <c r="O122" s="182">
        <f>+M122+N122</f>
        <v>166</v>
      </c>
      <c r="P122" s="427">
        <v>0</v>
      </c>
      <c r="Q122" s="182">
        <f>+O122+P122</f>
        <v>166</v>
      </c>
      <c r="R122" s="425">
        <v>115</v>
      </c>
      <c r="S122" s="426">
        <v>117</v>
      </c>
      <c r="T122" s="182">
        <f>+R122+S122</f>
        <v>232</v>
      </c>
      <c r="U122" s="427">
        <v>0</v>
      </c>
      <c r="V122" s="182">
        <f>+T122+U122</f>
        <v>232</v>
      </c>
      <c r="W122" s="428">
        <f t="shared" si="175"/>
        <v>39.759036144578317</v>
      </c>
    </row>
    <row r="123" spans="1:23" ht="13.5" thickBot="1" x14ac:dyDescent="0.25">
      <c r="L123" s="413" t="s">
        <v>26</v>
      </c>
      <c r="M123" s="425">
        <v>71</v>
      </c>
      <c r="N123" s="426">
        <v>87</v>
      </c>
      <c r="O123" s="184">
        <f>+M123+N123</f>
        <v>158</v>
      </c>
      <c r="P123" s="429">
        <v>0</v>
      </c>
      <c r="Q123" s="184">
        <f>+O123+P123</f>
        <v>158</v>
      </c>
      <c r="R123" s="425">
        <v>105</v>
      </c>
      <c r="S123" s="426">
        <v>97</v>
      </c>
      <c r="T123" s="184">
        <f>+R123+S123</f>
        <v>202</v>
      </c>
      <c r="U123" s="429">
        <v>0</v>
      </c>
      <c r="V123" s="184">
        <f>+T123+U123</f>
        <v>202</v>
      </c>
      <c r="W123" s="428">
        <f>IF(Q123=0,0,((V123/Q123)-1)*100)</f>
        <v>27.848101265822777</v>
      </c>
    </row>
    <row r="124" spans="1:23" ht="12.75" customHeight="1" thickTop="1" thickBot="1" x14ac:dyDescent="0.25">
      <c r="A124" s="344" t="s">
        <v>43</v>
      </c>
      <c r="L124" s="84" t="s">
        <v>27</v>
      </c>
      <c r="M124" s="85">
        <f>+M121+M122+M123</f>
        <v>236</v>
      </c>
      <c r="N124" s="85">
        <f t="shared" ref="N124" si="187">+N121+N122+N123</f>
        <v>253</v>
      </c>
      <c r="O124" s="185">
        <f t="shared" ref="O124" si="188">+O121+O122+O123</f>
        <v>489</v>
      </c>
      <c r="P124" s="86">
        <f t="shared" ref="P124" si="189">+P121+P122+P123</f>
        <v>0</v>
      </c>
      <c r="Q124" s="185">
        <f t="shared" ref="Q124" si="190">+Q121+Q122+Q123</f>
        <v>489</v>
      </c>
      <c r="R124" s="85">
        <f t="shared" ref="R124" si="191">+R121+R122+R123</f>
        <v>386</v>
      </c>
      <c r="S124" s="85">
        <f t="shared" ref="S124" si="192">+S121+S122+S123</f>
        <v>327</v>
      </c>
      <c r="T124" s="185">
        <f t="shared" ref="T124" si="193">+T121+T122+T123</f>
        <v>713</v>
      </c>
      <c r="U124" s="86">
        <f t="shared" ref="U124" si="194">+U121+U122+U123</f>
        <v>0</v>
      </c>
      <c r="V124" s="185">
        <f t="shared" ref="V124" si="195">+V121+V122+V123</f>
        <v>713</v>
      </c>
      <c r="W124" s="87">
        <f>IF(Q124=0,0,((V124/Q124)-1)*100)</f>
        <v>45.807770961145188</v>
      </c>
    </row>
    <row r="125" spans="1:23" ht="13.5" thickTop="1" x14ac:dyDescent="0.2">
      <c r="A125" s="397"/>
      <c r="K125" s="397"/>
      <c r="L125" s="413" t="s">
        <v>28</v>
      </c>
      <c r="M125" s="425">
        <v>75</v>
      </c>
      <c r="N125" s="426">
        <v>79</v>
      </c>
      <c r="O125" s="184">
        <f>SUM(M125:N125)</f>
        <v>154</v>
      </c>
      <c r="P125" s="430">
        <v>0</v>
      </c>
      <c r="Q125" s="184">
        <f>+O125+P125</f>
        <v>154</v>
      </c>
      <c r="R125" s="425">
        <v>101</v>
      </c>
      <c r="S125" s="426">
        <v>87</v>
      </c>
      <c r="T125" s="184">
        <f>SUM(R125:S125)</f>
        <v>188</v>
      </c>
      <c r="U125" s="430">
        <v>0</v>
      </c>
      <c r="V125" s="184">
        <f>+T125+U125</f>
        <v>188</v>
      </c>
      <c r="W125" s="428">
        <f t="shared" ref="W125" si="196">IF(Q125=0,0,((V125/Q125)-1)*100)</f>
        <v>22.077922077922075</v>
      </c>
    </row>
    <row r="126" spans="1:23" x14ac:dyDescent="0.2">
      <c r="A126" s="397"/>
      <c r="K126" s="397"/>
      <c r="L126" s="413" t="s">
        <v>29</v>
      </c>
      <c r="M126" s="425">
        <v>86</v>
      </c>
      <c r="N126" s="426">
        <v>99</v>
      </c>
      <c r="O126" s="184">
        <f>SUM(M126:N126)</f>
        <v>185</v>
      </c>
      <c r="P126" s="427">
        <v>0</v>
      </c>
      <c r="Q126" s="184">
        <f>+O126+P126</f>
        <v>185</v>
      </c>
      <c r="R126" s="425">
        <v>104</v>
      </c>
      <c r="S126" s="426">
        <v>80</v>
      </c>
      <c r="T126" s="184">
        <f>SUM(R126:S126)</f>
        <v>184</v>
      </c>
      <c r="U126" s="427">
        <v>0</v>
      </c>
      <c r="V126" s="184">
        <f>+T126+U126</f>
        <v>184</v>
      </c>
      <c r="W126" s="428">
        <f>IF(Q126=0,0,((V126/Q126)-1)*100)</f>
        <v>-0.54054054054053502</v>
      </c>
    </row>
    <row r="127" spans="1:23" ht="13.5" thickBot="1" x14ac:dyDescent="0.25">
      <c r="A127" s="397"/>
      <c r="K127" s="397"/>
      <c r="L127" s="413" t="s">
        <v>30</v>
      </c>
      <c r="M127" s="425">
        <v>71</v>
      </c>
      <c r="N127" s="426">
        <v>109</v>
      </c>
      <c r="O127" s="184">
        <f t="shared" ref="O127" si="197">SUM(M127:N127)</f>
        <v>180</v>
      </c>
      <c r="P127" s="427">
        <v>0</v>
      </c>
      <c r="Q127" s="184">
        <f>+O127+P127</f>
        <v>180</v>
      </c>
      <c r="R127" s="425">
        <v>90</v>
      </c>
      <c r="S127" s="426">
        <v>63</v>
      </c>
      <c r="T127" s="184">
        <f t="shared" ref="T127" si="198">SUM(R127:S127)</f>
        <v>153</v>
      </c>
      <c r="U127" s="427"/>
      <c r="V127" s="184">
        <f>+T127+U127</f>
        <v>153</v>
      </c>
      <c r="W127" s="428">
        <f>IF(Q127=0,0,((V127/Q127)-1)*100)</f>
        <v>-15.000000000000002</v>
      </c>
    </row>
    <row r="128" spans="1:23" ht="14.25" thickTop="1" thickBot="1" x14ac:dyDescent="0.25">
      <c r="A128" s="344" t="s">
        <v>43</v>
      </c>
      <c r="L128" s="84" t="s">
        <v>31</v>
      </c>
      <c r="M128" s="85">
        <f>+M125+M126+M127</f>
        <v>232</v>
      </c>
      <c r="N128" s="85">
        <f t="shared" ref="N128:V128" si="199">+N125+N126+N127</f>
        <v>287</v>
      </c>
      <c r="O128" s="185">
        <f t="shared" si="199"/>
        <v>519</v>
      </c>
      <c r="P128" s="86">
        <f t="shared" si="199"/>
        <v>0</v>
      </c>
      <c r="Q128" s="185">
        <f t="shared" si="199"/>
        <v>519</v>
      </c>
      <c r="R128" s="85">
        <f t="shared" si="199"/>
        <v>295</v>
      </c>
      <c r="S128" s="85">
        <f t="shared" si="199"/>
        <v>230</v>
      </c>
      <c r="T128" s="185">
        <f t="shared" si="199"/>
        <v>525</v>
      </c>
      <c r="U128" s="86">
        <f t="shared" si="199"/>
        <v>0</v>
      </c>
      <c r="V128" s="185">
        <f t="shared" si="199"/>
        <v>525</v>
      </c>
      <c r="W128" s="87">
        <f>IF(Q128=0,0,((V128/Q128)-1)*100)</f>
        <v>1.1560693641618602</v>
      </c>
    </row>
    <row r="129" spans="12:23" ht="14.25" thickTop="1" thickBot="1" x14ac:dyDescent="0.25">
      <c r="L129" s="518" t="s">
        <v>32</v>
      </c>
      <c r="M129" s="546">
        <f>+M120+M124+M128</f>
        <v>730</v>
      </c>
      <c r="N129" s="543">
        <f t="shared" ref="N129:V129" si="200">+N120+N124+N128</f>
        <v>809</v>
      </c>
      <c r="O129" s="532">
        <f t="shared" si="200"/>
        <v>1539</v>
      </c>
      <c r="P129" s="531">
        <f t="shared" si="200"/>
        <v>0</v>
      </c>
      <c r="Q129" s="532">
        <f t="shared" si="200"/>
        <v>1539</v>
      </c>
      <c r="R129" s="546">
        <f t="shared" si="200"/>
        <v>1237</v>
      </c>
      <c r="S129" s="543">
        <f t="shared" si="200"/>
        <v>881</v>
      </c>
      <c r="T129" s="532">
        <f t="shared" si="200"/>
        <v>2118</v>
      </c>
      <c r="U129" s="531">
        <f t="shared" si="200"/>
        <v>0</v>
      </c>
      <c r="V129" s="532">
        <f t="shared" si="200"/>
        <v>2118</v>
      </c>
      <c r="W129" s="533">
        <f t="shared" ref="W129" si="201">IF(Q129=0,0,((V129/Q129)-1)*100)</f>
        <v>37.621832358674467</v>
      </c>
    </row>
    <row r="130" spans="12:23" ht="14.25" thickTop="1" thickBot="1" x14ac:dyDescent="0.25">
      <c r="L130" s="79" t="s">
        <v>33</v>
      </c>
      <c r="M130" s="80">
        <f>+M116+M120+M124+M128</f>
        <v>907</v>
      </c>
      <c r="N130" s="81">
        <f t="shared" ref="N130:V130" si="202">+N116+N120+N124+N128</f>
        <v>1054</v>
      </c>
      <c r="O130" s="175">
        <f t="shared" si="202"/>
        <v>1961</v>
      </c>
      <c r="P130" s="80">
        <f t="shared" si="202"/>
        <v>0</v>
      </c>
      <c r="Q130" s="175">
        <f t="shared" si="202"/>
        <v>1961</v>
      </c>
      <c r="R130" s="80">
        <f t="shared" si="202"/>
        <v>1669</v>
      </c>
      <c r="S130" s="81">
        <f t="shared" si="202"/>
        <v>1164</v>
      </c>
      <c r="T130" s="175">
        <f t="shared" si="202"/>
        <v>2833</v>
      </c>
      <c r="U130" s="80">
        <f t="shared" si="202"/>
        <v>0</v>
      </c>
      <c r="V130" s="175">
        <f t="shared" si="202"/>
        <v>2833</v>
      </c>
      <c r="W130" s="82">
        <f t="shared" ref="W130" si="203">IF(Q130=0,0,((V130/Q130)-1)*100)</f>
        <v>44.467108618052009</v>
      </c>
    </row>
    <row r="131" spans="12:23" ht="14.25" thickTop="1" thickBot="1" x14ac:dyDescent="0.25">
      <c r="L131" s="431" t="s">
        <v>34</v>
      </c>
      <c r="M131" s="409"/>
      <c r="N131" s="409"/>
      <c r="O131" s="409"/>
      <c r="P131" s="409"/>
      <c r="Q131" s="409"/>
      <c r="R131" s="409"/>
      <c r="S131" s="409"/>
      <c r="T131" s="409"/>
      <c r="U131" s="409"/>
      <c r="V131" s="409"/>
      <c r="W131" s="409"/>
    </row>
    <row r="132" spans="12:23" ht="13.5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3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3" ht="14.25" thickTop="1" thickBot="1" x14ac:dyDescent="0.25">
      <c r="L134" s="408"/>
      <c r="M134" s="409"/>
      <c r="N134" s="409"/>
      <c r="O134" s="409"/>
      <c r="P134" s="409"/>
      <c r="Q134" s="409"/>
      <c r="R134" s="409"/>
      <c r="S134" s="409"/>
      <c r="T134" s="409"/>
      <c r="U134" s="409"/>
      <c r="V134" s="409"/>
      <c r="W134" s="410" t="s">
        <v>46</v>
      </c>
    </row>
    <row r="135" spans="12:23" ht="24.75" customHeight="1" thickTop="1" thickBot="1" x14ac:dyDescent="0.25">
      <c r="L135" s="411"/>
      <c r="M135" s="628" t="s">
        <v>4</v>
      </c>
      <c r="N135" s="629"/>
      <c r="O135" s="629"/>
      <c r="P135" s="629"/>
      <c r="Q135" s="630"/>
      <c r="R135" s="628" t="s">
        <v>5</v>
      </c>
      <c r="S135" s="629"/>
      <c r="T135" s="629"/>
      <c r="U135" s="629"/>
      <c r="V135" s="630"/>
      <c r="W135" s="412" t="s">
        <v>6</v>
      </c>
    </row>
    <row r="136" spans="12:23" ht="13.5" thickTop="1" x14ac:dyDescent="0.2">
      <c r="L136" s="413" t="s">
        <v>7</v>
      </c>
      <c r="M136" s="414"/>
      <c r="N136" s="408"/>
      <c r="O136" s="61"/>
      <c r="P136" s="415"/>
      <c r="Q136" s="98"/>
      <c r="R136" s="414"/>
      <c r="S136" s="408"/>
      <c r="T136" s="61"/>
      <c r="U136" s="415"/>
      <c r="V136" s="98"/>
      <c r="W136" s="416" t="s">
        <v>8</v>
      </c>
    </row>
    <row r="137" spans="12:23" ht="13.5" thickBot="1" x14ac:dyDescent="0.25">
      <c r="L137" s="417"/>
      <c r="M137" s="418" t="s">
        <v>47</v>
      </c>
      <c r="N137" s="419" t="s">
        <v>48</v>
      </c>
      <c r="O137" s="67" t="s">
        <v>49</v>
      </c>
      <c r="P137" s="417" t="s">
        <v>15</v>
      </c>
      <c r="Q137" s="99" t="s">
        <v>11</v>
      </c>
      <c r="R137" s="418" t="s">
        <v>47</v>
      </c>
      <c r="S137" s="419" t="s">
        <v>48</v>
      </c>
      <c r="T137" s="67" t="s">
        <v>49</v>
      </c>
      <c r="U137" s="417" t="s">
        <v>15</v>
      </c>
      <c r="V137" s="99" t="s">
        <v>11</v>
      </c>
      <c r="W137" s="432"/>
    </row>
    <row r="138" spans="12:23" ht="5.25" customHeight="1" thickTop="1" x14ac:dyDescent="0.2">
      <c r="L138" s="413"/>
      <c r="M138" s="421"/>
      <c r="N138" s="422"/>
      <c r="O138" s="72"/>
      <c r="P138" s="423"/>
      <c r="Q138" s="142"/>
      <c r="R138" s="421"/>
      <c r="S138" s="422"/>
      <c r="T138" s="72"/>
      <c r="U138" s="423"/>
      <c r="V138" s="142"/>
      <c r="W138" s="424"/>
    </row>
    <row r="139" spans="12:23" x14ac:dyDescent="0.2">
      <c r="L139" s="413" t="s">
        <v>16</v>
      </c>
      <c r="M139" s="425">
        <f t="shared" ref="M139:N141" si="204">+M87+M113</f>
        <v>26</v>
      </c>
      <c r="N139" s="426">
        <f t="shared" si="204"/>
        <v>71</v>
      </c>
      <c r="O139" s="182">
        <f>M139+N139</f>
        <v>97</v>
      </c>
      <c r="P139" s="427">
        <f>+P87+P113</f>
        <v>0</v>
      </c>
      <c r="Q139" s="188">
        <f>O139+P139</f>
        <v>97</v>
      </c>
      <c r="R139" s="425">
        <f t="shared" ref="R139:S141" si="205">+R87+R113</f>
        <v>111</v>
      </c>
      <c r="S139" s="426">
        <f t="shared" si="205"/>
        <v>175</v>
      </c>
      <c r="T139" s="182">
        <f>R139+S139</f>
        <v>286</v>
      </c>
      <c r="U139" s="427">
        <f>+U87+U113</f>
        <v>0</v>
      </c>
      <c r="V139" s="188">
        <f>T139+U139</f>
        <v>286</v>
      </c>
      <c r="W139" s="428">
        <f t="shared" ref="W139:W143" si="206">IF(Q139=0,0,((V139/Q139)-1)*100)</f>
        <v>194.84536082474227</v>
      </c>
    </row>
    <row r="140" spans="12:23" x14ac:dyDescent="0.2">
      <c r="L140" s="413" t="s">
        <v>17</v>
      </c>
      <c r="M140" s="425">
        <f t="shared" si="204"/>
        <v>51</v>
      </c>
      <c r="N140" s="426">
        <f t="shared" si="204"/>
        <v>65</v>
      </c>
      <c r="O140" s="182">
        <f>M140+N140</f>
        <v>116</v>
      </c>
      <c r="P140" s="427">
        <f>+P88+P114</f>
        <v>0</v>
      </c>
      <c r="Q140" s="188">
        <f>O140+P140</f>
        <v>116</v>
      </c>
      <c r="R140" s="425">
        <f t="shared" si="205"/>
        <v>189</v>
      </c>
      <c r="S140" s="426">
        <f t="shared" si="205"/>
        <v>209</v>
      </c>
      <c r="T140" s="182">
        <f>R140+S140</f>
        <v>398</v>
      </c>
      <c r="U140" s="427">
        <f>+U88+U114</f>
        <v>0</v>
      </c>
      <c r="V140" s="188">
        <f>T140+U140</f>
        <v>398</v>
      </c>
      <c r="W140" s="428">
        <f t="shared" si="206"/>
        <v>243.10344827586206</v>
      </c>
    </row>
    <row r="141" spans="12:23" ht="13.5" thickBot="1" x14ac:dyDescent="0.25">
      <c r="L141" s="417" t="s">
        <v>18</v>
      </c>
      <c r="M141" s="425">
        <f t="shared" si="204"/>
        <v>100</v>
      </c>
      <c r="N141" s="426">
        <f t="shared" si="204"/>
        <v>109</v>
      </c>
      <c r="O141" s="182">
        <f>M141+N141</f>
        <v>209</v>
      </c>
      <c r="P141" s="427">
        <f>+P89+P115</f>
        <v>0</v>
      </c>
      <c r="Q141" s="188">
        <f>O141+P141</f>
        <v>209</v>
      </c>
      <c r="R141" s="425">
        <f t="shared" si="205"/>
        <v>267</v>
      </c>
      <c r="S141" s="426">
        <f t="shared" si="205"/>
        <v>311</v>
      </c>
      <c r="T141" s="182">
        <f>R141+S141</f>
        <v>578</v>
      </c>
      <c r="U141" s="427">
        <f>+U89+U115</f>
        <v>0</v>
      </c>
      <c r="V141" s="188">
        <f>T141+U141</f>
        <v>578</v>
      </c>
      <c r="W141" s="428">
        <f t="shared" si="206"/>
        <v>176.55502392344496</v>
      </c>
    </row>
    <row r="142" spans="12:23" ht="14.25" thickTop="1" thickBot="1" x14ac:dyDescent="0.25">
      <c r="L142" s="79" t="s">
        <v>19</v>
      </c>
      <c r="M142" s="80">
        <f t="shared" ref="M142:Q142" si="207">+M139+M140+M141</f>
        <v>177</v>
      </c>
      <c r="N142" s="81">
        <f t="shared" si="207"/>
        <v>245</v>
      </c>
      <c r="O142" s="183">
        <f t="shared" si="207"/>
        <v>422</v>
      </c>
      <c r="P142" s="80">
        <f t="shared" si="207"/>
        <v>0</v>
      </c>
      <c r="Q142" s="183">
        <f t="shared" si="207"/>
        <v>422</v>
      </c>
      <c r="R142" s="80">
        <f t="shared" ref="R142:V142" si="208">+R139+R140+R141</f>
        <v>567</v>
      </c>
      <c r="S142" s="81">
        <f t="shared" si="208"/>
        <v>695</v>
      </c>
      <c r="T142" s="183">
        <f t="shared" si="208"/>
        <v>1262</v>
      </c>
      <c r="U142" s="80">
        <f t="shared" si="208"/>
        <v>0</v>
      </c>
      <c r="V142" s="183">
        <f t="shared" si="208"/>
        <v>1262</v>
      </c>
      <c r="W142" s="82">
        <f t="shared" si="206"/>
        <v>199.05213270142181</v>
      </c>
    </row>
    <row r="143" spans="12:23" ht="13.5" thickTop="1" x14ac:dyDescent="0.2">
      <c r="L143" s="413" t="s">
        <v>20</v>
      </c>
      <c r="M143" s="425">
        <f t="shared" ref="M143:N145" si="209">+M91+M117</f>
        <v>87</v>
      </c>
      <c r="N143" s="426">
        <f t="shared" si="209"/>
        <v>104</v>
      </c>
      <c r="O143" s="182">
        <f>M143+N143</f>
        <v>191</v>
      </c>
      <c r="P143" s="427">
        <f>+P91+P117</f>
        <v>0</v>
      </c>
      <c r="Q143" s="188">
        <f>O143+P143</f>
        <v>191</v>
      </c>
      <c r="R143" s="425">
        <f t="shared" ref="R143:S145" si="210">+R91+R117</f>
        <v>263</v>
      </c>
      <c r="S143" s="426">
        <f t="shared" si="210"/>
        <v>279</v>
      </c>
      <c r="T143" s="182">
        <f>R143+S143</f>
        <v>542</v>
      </c>
      <c r="U143" s="427">
        <f>+U91+U117</f>
        <v>0</v>
      </c>
      <c r="V143" s="188">
        <f>T143+U143</f>
        <v>542</v>
      </c>
      <c r="W143" s="428">
        <f t="shared" si="206"/>
        <v>183.7696335078534</v>
      </c>
    </row>
    <row r="144" spans="12:23" x14ac:dyDescent="0.2">
      <c r="L144" s="413" t="s">
        <v>21</v>
      </c>
      <c r="M144" s="425">
        <f t="shared" si="209"/>
        <v>80</v>
      </c>
      <c r="N144" s="426">
        <f t="shared" si="209"/>
        <v>83</v>
      </c>
      <c r="O144" s="182">
        <f>M144+N144</f>
        <v>163</v>
      </c>
      <c r="P144" s="427">
        <f>+P92+P118</f>
        <v>0</v>
      </c>
      <c r="Q144" s="188">
        <f>O144+P144</f>
        <v>163</v>
      </c>
      <c r="R144" s="425">
        <f t="shared" si="210"/>
        <v>235</v>
      </c>
      <c r="S144" s="426">
        <f t="shared" si="210"/>
        <v>289</v>
      </c>
      <c r="T144" s="182">
        <f>R144+S144</f>
        <v>524</v>
      </c>
      <c r="U144" s="427">
        <f>+U92+U118</f>
        <v>0</v>
      </c>
      <c r="V144" s="188">
        <f>T144+U144</f>
        <v>524</v>
      </c>
      <c r="W144" s="428">
        <f t="shared" ref="W144:W148" si="211">IF(Q144=0,0,((V144/Q144)-1)*100)</f>
        <v>221.47239263803681</v>
      </c>
    </row>
    <row r="145" spans="1:23" ht="13.5" thickBot="1" x14ac:dyDescent="0.25">
      <c r="L145" s="413" t="s">
        <v>22</v>
      </c>
      <c r="M145" s="425">
        <f t="shared" si="209"/>
        <v>103</v>
      </c>
      <c r="N145" s="426">
        <f t="shared" si="209"/>
        <v>117</v>
      </c>
      <c r="O145" s="182">
        <f>M145+N145</f>
        <v>220</v>
      </c>
      <c r="P145" s="427">
        <f>+P93+P119</f>
        <v>0</v>
      </c>
      <c r="Q145" s="188">
        <f>O145+P145</f>
        <v>220</v>
      </c>
      <c r="R145" s="425">
        <f t="shared" si="210"/>
        <v>285</v>
      </c>
      <c r="S145" s="426">
        <f t="shared" si="210"/>
        <v>387</v>
      </c>
      <c r="T145" s="182">
        <f>R145+S145</f>
        <v>672</v>
      </c>
      <c r="U145" s="427">
        <f>+U93+U119</f>
        <v>0</v>
      </c>
      <c r="V145" s="188">
        <f>T145+U145</f>
        <v>672</v>
      </c>
      <c r="W145" s="428">
        <f t="shared" si="211"/>
        <v>205.45454545454547</v>
      </c>
    </row>
    <row r="146" spans="1:23" ht="12.75" customHeight="1" thickTop="1" thickBot="1" x14ac:dyDescent="0.25">
      <c r="L146" s="79" t="s">
        <v>23</v>
      </c>
      <c r="M146" s="80">
        <f>+M143+M144+M145</f>
        <v>270</v>
      </c>
      <c r="N146" s="81">
        <f t="shared" ref="N146" si="212">+N143+N144+N145</f>
        <v>304</v>
      </c>
      <c r="O146" s="183">
        <f t="shared" ref="O146" si="213">+O143+O144+O145</f>
        <v>574</v>
      </c>
      <c r="P146" s="80">
        <f t="shared" ref="P146" si="214">+P143+P144+P145</f>
        <v>0</v>
      </c>
      <c r="Q146" s="183">
        <f t="shared" ref="Q146" si="215">+Q143+Q144+Q145</f>
        <v>574</v>
      </c>
      <c r="R146" s="80">
        <f t="shared" ref="R146" si="216">+R143+R144+R145</f>
        <v>783</v>
      </c>
      <c r="S146" s="81">
        <f t="shared" ref="S146" si="217">+S143+S144+S145</f>
        <v>955</v>
      </c>
      <c r="T146" s="183">
        <f t="shared" ref="T146" si="218">+T143+T144+T145</f>
        <v>1738</v>
      </c>
      <c r="U146" s="80">
        <f t="shared" ref="U146" si="219">+U143+U144+U145</f>
        <v>0</v>
      </c>
      <c r="V146" s="183">
        <f t="shared" ref="V146" si="220">+V143+V144+V145</f>
        <v>1738</v>
      </c>
      <c r="W146" s="82">
        <f t="shared" si="211"/>
        <v>202.78745644599306</v>
      </c>
    </row>
    <row r="147" spans="1:23" ht="13.5" thickTop="1" x14ac:dyDescent="0.2">
      <c r="L147" s="413" t="s">
        <v>24</v>
      </c>
      <c r="M147" s="425">
        <f t="shared" ref="M147:N149" si="221">+M95+M121</f>
        <v>106</v>
      </c>
      <c r="N147" s="426">
        <f t="shared" si="221"/>
        <v>98</v>
      </c>
      <c r="O147" s="182">
        <f t="shared" ref="O147" si="222">M147+N147</f>
        <v>204</v>
      </c>
      <c r="P147" s="427">
        <f>+P95+P121</f>
        <v>0</v>
      </c>
      <c r="Q147" s="188">
        <f>O147+P147</f>
        <v>204</v>
      </c>
      <c r="R147" s="425">
        <f t="shared" ref="R147:S149" si="223">+R95+R121</f>
        <v>245</v>
      </c>
      <c r="S147" s="426">
        <f t="shared" si="223"/>
        <v>404</v>
      </c>
      <c r="T147" s="182">
        <f t="shared" ref="T147" si="224">R147+S147</f>
        <v>649</v>
      </c>
      <c r="U147" s="427">
        <f>+U95+U121</f>
        <v>0</v>
      </c>
      <c r="V147" s="188">
        <f>T147+U147</f>
        <v>649</v>
      </c>
      <c r="W147" s="428">
        <f t="shared" si="211"/>
        <v>218.13725490196077</v>
      </c>
    </row>
    <row r="148" spans="1:23" x14ac:dyDescent="0.2">
      <c r="L148" s="413" t="s">
        <v>25</v>
      </c>
      <c r="M148" s="425">
        <f t="shared" si="221"/>
        <v>84</v>
      </c>
      <c r="N148" s="426">
        <f t="shared" si="221"/>
        <v>126</v>
      </c>
      <c r="O148" s="182">
        <f>M148+N148</f>
        <v>210</v>
      </c>
      <c r="P148" s="427">
        <f>+P96+P122</f>
        <v>0</v>
      </c>
      <c r="Q148" s="188">
        <f>O148+P148</f>
        <v>210</v>
      </c>
      <c r="R148" s="425">
        <f t="shared" si="223"/>
        <v>178</v>
      </c>
      <c r="S148" s="426">
        <f t="shared" si="223"/>
        <v>377</v>
      </c>
      <c r="T148" s="182">
        <f>R148+S148</f>
        <v>555</v>
      </c>
      <c r="U148" s="427">
        <f>+U96+U122</f>
        <v>0</v>
      </c>
      <c r="V148" s="188">
        <f>T148+U148</f>
        <v>555</v>
      </c>
      <c r="W148" s="428">
        <f t="shared" si="211"/>
        <v>164.28571428571428</v>
      </c>
    </row>
    <row r="149" spans="1:23" ht="13.5" thickBot="1" x14ac:dyDescent="0.25">
      <c r="L149" s="413" t="s">
        <v>26</v>
      </c>
      <c r="M149" s="425">
        <f t="shared" si="221"/>
        <v>75</v>
      </c>
      <c r="N149" s="426">
        <f t="shared" si="221"/>
        <v>131</v>
      </c>
      <c r="O149" s="184">
        <f>M149+N149</f>
        <v>206</v>
      </c>
      <c r="P149" s="429">
        <f>+P97+P123</f>
        <v>0</v>
      </c>
      <c r="Q149" s="188">
        <f>O149+P149</f>
        <v>206</v>
      </c>
      <c r="R149" s="425">
        <f t="shared" si="223"/>
        <v>154</v>
      </c>
      <c r="S149" s="426">
        <f t="shared" si="223"/>
        <v>311</v>
      </c>
      <c r="T149" s="184">
        <f>R149+S149</f>
        <v>465</v>
      </c>
      <c r="U149" s="429">
        <f>+U97+U123</f>
        <v>0</v>
      </c>
      <c r="V149" s="188">
        <f>T149+U149</f>
        <v>465</v>
      </c>
      <c r="W149" s="428">
        <f>IF(Q149=0,0,((V149/Q149)-1)*100)</f>
        <v>125.72815533980584</v>
      </c>
    </row>
    <row r="150" spans="1:23" ht="12.75" customHeight="1" thickTop="1" thickBot="1" x14ac:dyDescent="0.25">
      <c r="A150" s="344" t="s">
        <v>43</v>
      </c>
      <c r="L150" s="84" t="s">
        <v>27</v>
      </c>
      <c r="M150" s="85">
        <f>+M147+M148+M149</f>
        <v>265</v>
      </c>
      <c r="N150" s="85">
        <f t="shared" ref="N150" si="225">+N147+N148+N149</f>
        <v>355</v>
      </c>
      <c r="O150" s="185">
        <f t="shared" ref="O150" si="226">+O147+O148+O149</f>
        <v>620</v>
      </c>
      <c r="P150" s="86">
        <f t="shared" ref="P150" si="227">+P147+P148+P149</f>
        <v>0</v>
      </c>
      <c r="Q150" s="185">
        <f t="shared" ref="Q150" si="228">+Q147+Q148+Q149</f>
        <v>620</v>
      </c>
      <c r="R150" s="85">
        <f t="shared" ref="R150" si="229">+R147+R148+R149</f>
        <v>577</v>
      </c>
      <c r="S150" s="85">
        <f t="shared" ref="S150" si="230">+S147+S148+S149</f>
        <v>1092</v>
      </c>
      <c r="T150" s="185">
        <f t="shared" ref="T150" si="231">+T147+T148+T149</f>
        <v>1669</v>
      </c>
      <c r="U150" s="86">
        <f t="shared" ref="U150" si="232">+U147+U148+U149</f>
        <v>0</v>
      </c>
      <c r="V150" s="185">
        <f t="shared" ref="V150" si="233">+V147+V148+V149</f>
        <v>1669</v>
      </c>
      <c r="W150" s="87">
        <f>IF(Q150=0,0,((V150/Q150)-1)*100)</f>
        <v>169.19354838709677</v>
      </c>
    </row>
    <row r="151" spans="1:23" ht="13.5" thickTop="1" x14ac:dyDescent="0.2">
      <c r="L151" s="413" t="s">
        <v>28</v>
      </c>
      <c r="M151" s="425">
        <f t="shared" ref="M151:N153" si="234">+M99+M125</f>
        <v>97</v>
      </c>
      <c r="N151" s="426">
        <f t="shared" si="234"/>
        <v>135</v>
      </c>
      <c r="O151" s="184">
        <f>M151+N151</f>
        <v>232</v>
      </c>
      <c r="P151" s="430">
        <f>+P99+P125</f>
        <v>0</v>
      </c>
      <c r="Q151" s="188">
        <f>O151+P151</f>
        <v>232</v>
      </c>
      <c r="R151" s="425">
        <f t="shared" ref="R151:S153" si="235">+R99+R125</f>
        <v>221</v>
      </c>
      <c r="S151" s="426">
        <f t="shared" si="235"/>
        <v>240</v>
      </c>
      <c r="T151" s="184">
        <f>R151+S151</f>
        <v>461</v>
      </c>
      <c r="U151" s="430">
        <f>+U99+U125</f>
        <v>0</v>
      </c>
      <c r="V151" s="188">
        <f>T151+U151</f>
        <v>461</v>
      </c>
      <c r="W151" s="428">
        <f t="shared" ref="W151" si="236">IF(Q151=0,0,((V151/Q151)-1)*100)</f>
        <v>98.706896551724128</v>
      </c>
    </row>
    <row r="152" spans="1:23" x14ac:dyDescent="0.2">
      <c r="L152" s="413" t="s">
        <v>29</v>
      </c>
      <c r="M152" s="425">
        <f t="shared" si="234"/>
        <v>118</v>
      </c>
      <c r="N152" s="426">
        <f t="shared" si="234"/>
        <v>167</v>
      </c>
      <c r="O152" s="184">
        <f>M152+N152</f>
        <v>285</v>
      </c>
      <c r="P152" s="427">
        <f>+P100+P126</f>
        <v>0</v>
      </c>
      <c r="Q152" s="188">
        <f>O152+P152</f>
        <v>285</v>
      </c>
      <c r="R152" s="425">
        <f t="shared" si="235"/>
        <v>212</v>
      </c>
      <c r="S152" s="426">
        <f t="shared" si="235"/>
        <v>224</v>
      </c>
      <c r="T152" s="184">
        <f>R152+S152</f>
        <v>436</v>
      </c>
      <c r="U152" s="427">
        <f>+U100+U126</f>
        <v>0</v>
      </c>
      <c r="V152" s="188">
        <f>T152+U152</f>
        <v>436</v>
      </c>
      <c r="W152" s="428">
        <f>IF(Q152=0,0,((V152/Q152)-1)*100)</f>
        <v>52.982456140350884</v>
      </c>
    </row>
    <row r="153" spans="1:23" ht="13.5" thickBot="1" x14ac:dyDescent="0.25">
      <c r="A153" s="397"/>
      <c r="K153" s="397"/>
      <c r="L153" s="413" t="s">
        <v>30</v>
      </c>
      <c r="M153" s="425">
        <f t="shared" si="234"/>
        <v>100</v>
      </c>
      <c r="N153" s="426">
        <f t="shared" si="234"/>
        <v>170</v>
      </c>
      <c r="O153" s="184">
        <f>M153+N153</f>
        <v>270</v>
      </c>
      <c r="P153" s="427">
        <f>+P101+P127</f>
        <v>0</v>
      </c>
      <c r="Q153" s="188">
        <f>O153+P153</f>
        <v>270</v>
      </c>
      <c r="R153" s="425">
        <f t="shared" si="235"/>
        <v>269</v>
      </c>
      <c r="S153" s="426">
        <f t="shared" si="235"/>
        <v>278</v>
      </c>
      <c r="T153" s="184">
        <f>R153+S153</f>
        <v>547</v>
      </c>
      <c r="U153" s="427">
        <f>+U101+U127</f>
        <v>0</v>
      </c>
      <c r="V153" s="188">
        <f>T153+U153</f>
        <v>547</v>
      </c>
      <c r="W153" s="428">
        <f>IF(Q153=0,0,((V153/Q153)-1)*100)</f>
        <v>102.59259259259261</v>
      </c>
    </row>
    <row r="154" spans="1:23" ht="14.25" thickTop="1" thickBot="1" x14ac:dyDescent="0.25">
      <c r="A154" s="344" t="s">
        <v>43</v>
      </c>
      <c r="L154" s="84" t="s">
        <v>31</v>
      </c>
      <c r="M154" s="85">
        <f>+M151+M152+M153</f>
        <v>315</v>
      </c>
      <c r="N154" s="85">
        <f t="shared" ref="N154:V154" si="237">+N151+N152+N153</f>
        <v>472</v>
      </c>
      <c r="O154" s="185">
        <f t="shared" si="237"/>
        <v>787</v>
      </c>
      <c r="P154" s="86">
        <f t="shared" si="237"/>
        <v>0</v>
      </c>
      <c r="Q154" s="185">
        <f t="shared" si="237"/>
        <v>787</v>
      </c>
      <c r="R154" s="85">
        <f t="shared" si="237"/>
        <v>702</v>
      </c>
      <c r="S154" s="85">
        <f t="shared" si="237"/>
        <v>742</v>
      </c>
      <c r="T154" s="185">
        <f t="shared" si="237"/>
        <v>1444</v>
      </c>
      <c r="U154" s="86">
        <f t="shared" si="237"/>
        <v>0</v>
      </c>
      <c r="V154" s="185">
        <f t="shared" si="237"/>
        <v>1444</v>
      </c>
      <c r="W154" s="87">
        <f>IF(Q154=0,0,((V154/Q154)-1)*100)</f>
        <v>83.481575603557829</v>
      </c>
    </row>
    <row r="155" spans="1:23" ht="14.25" thickTop="1" thickBot="1" x14ac:dyDescent="0.25">
      <c r="L155" s="518" t="s">
        <v>32</v>
      </c>
      <c r="M155" s="546">
        <f>+M146+M150+M154</f>
        <v>850</v>
      </c>
      <c r="N155" s="543">
        <f t="shared" ref="N155:V155" si="238">+N146+N150+N154</f>
        <v>1131</v>
      </c>
      <c r="O155" s="532">
        <f t="shared" si="238"/>
        <v>1981</v>
      </c>
      <c r="P155" s="531">
        <f t="shared" si="238"/>
        <v>0</v>
      </c>
      <c r="Q155" s="532">
        <f t="shared" si="238"/>
        <v>1981</v>
      </c>
      <c r="R155" s="546">
        <f t="shared" si="238"/>
        <v>2062</v>
      </c>
      <c r="S155" s="543">
        <f t="shared" si="238"/>
        <v>2789</v>
      </c>
      <c r="T155" s="532">
        <f t="shared" si="238"/>
        <v>4851</v>
      </c>
      <c r="U155" s="531">
        <f t="shared" si="238"/>
        <v>0</v>
      </c>
      <c r="V155" s="532">
        <f t="shared" si="238"/>
        <v>4851</v>
      </c>
      <c r="W155" s="533">
        <f t="shared" ref="W155" si="239">IF(Q155=0,0,((V155/Q155)-1)*100)</f>
        <v>144.87632508833923</v>
      </c>
    </row>
    <row r="156" spans="1:23" ht="14.25" thickTop="1" thickBot="1" x14ac:dyDescent="0.25">
      <c r="L156" s="79" t="s">
        <v>33</v>
      </c>
      <c r="M156" s="80">
        <f>+M142+M146+M150+M154</f>
        <v>1027</v>
      </c>
      <c r="N156" s="81">
        <f t="shared" ref="N156:V156" si="240">+N142+N146+N150+N154</f>
        <v>1376</v>
      </c>
      <c r="O156" s="175">
        <f t="shared" si="240"/>
        <v>2403</v>
      </c>
      <c r="P156" s="80">
        <f t="shared" si="240"/>
        <v>0</v>
      </c>
      <c r="Q156" s="175">
        <f t="shared" si="240"/>
        <v>2403</v>
      </c>
      <c r="R156" s="80">
        <f t="shared" si="240"/>
        <v>2629</v>
      </c>
      <c r="S156" s="81">
        <f t="shared" si="240"/>
        <v>3484</v>
      </c>
      <c r="T156" s="175">
        <f t="shared" si="240"/>
        <v>6113</v>
      </c>
      <c r="U156" s="80">
        <f t="shared" si="240"/>
        <v>0</v>
      </c>
      <c r="V156" s="175">
        <f t="shared" si="240"/>
        <v>6113</v>
      </c>
      <c r="W156" s="82">
        <f t="shared" ref="W156" si="241">IF(Q156=0,0,((V156/Q156)-1)*100)</f>
        <v>154.39034540158136</v>
      </c>
    </row>
    <row r="157" spans="1:23" ht="14.25" thickTop="1" thickBot="1" x14ac:dyDescent="0.25">
      <c r="L157" s="431" t="s">
        <v>34</v>
      </c>
      <c r="M157" s="409"/>
      <c r="N157" s="409"/>
      <c r="O157" s="409"/>
      <c r="P157" s="409"/>
      <c r="Q157" s="409"/>
      <c r="R157" s="409"/>
      <c r="S157" s="409"/>
      <c r="T157" s="409"/>
      <c r="U157" s="409"/>
      <c r="V157" s="409"/>
      <c r="W157" s="409"/>
    </row>
    <row r="158" spans="1:23" ht="13.5" thickTop="1" x14ac:dyDescent="0.2">
      <c r="L158" s="637" t="s">
        <v>54</v>
      </c>
      <c r="M158" s="638"/>
      <c r="N158" s="638"/>
      <c r="O158" s="638"/>
      <c r="P158" s="638"/>
      <c r="Q158" s="638"/>
      <c r="R158" s="638"/>
      <c r="S158" s="638"/>
      <c r="T158" s="638"/>
      <c r="U158" s="638"/>
      <c r="V158" s="638"/>
      <c r="W158" s="639"/>
    </row>
    <row r="159" spans="1:23" ht="24.75" customHeight="1" thickBot="1" x14ac:dyDescent="0.25">
      <c r="L159" s="640" t="s">
        <v>55</v>
      </c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2"/>
    </row>
    <row r="160" spans="1:23" ht="14.25" thickTop="1" thickBot="1" x14ac:dyDescent="0.25">
      <c r="L160" s="433"/>
      <c r="M160" s="434"/>
      <c r="N160" s="434"/>
      <c r="O160" s="434"/>
      <c r="P160" s="434"/>
      <c r="Q160" s="434"/>
      <c r="R160" s="434"/>
      <c r="S160" s="434"/>
      <c r="T160" s="434"/>
      <c r="U160" s="434"/>
      <c r="V160" s="434"/>
      <c r="W160" s="435" t="s">
        <v>46</v>
      </c>
    </row>
    <row r="161" spans="1:23" ht="14.25" thickTop="1" thickBot="1" x14ac:dyDescent="0.25">
      <c r="L161" s="436"/>
      <c r="M161" s="215" t="s">
        <v>4</v>
      </c>
      <c r="N161" s="216"/>
      <c r="O161" s="253"/>
      <c r="P161" s="215"/>
      <c r="Q161" s="215"/>
      <c r="R161" s="215" t="s">
        <v>5</v>
      </c>
      <c r="S161" s="216"/>
      <c r="T161" s="253"/>
      <c r="U161" s="215"/>
      <c r="V161" s="215"/>
      <c r="W161" s="437" t="s">
        <v>6</v>
      </c>
    </row>
    <row r="162" spans="1:23" ht="13.5" thickTop="1" x14ac:dyDescent="0.2">
      <c r="L162" s="438" t="s">
        <v>7</v>
      </c>
      <c r="M162" s="439"/>
      <c r="N162" s="433"/>
      <c r="O162" s="220"/>
      <c r="P162" s="440"/>
      <c r="Q162" s="220"/>
      <c r="R162" s="439"/>
      <c r="S162" s="433"/>
      <c r="T162" s="220"/>
      <c r="U162" s="440"/>
      <c r="V162" s="220"/>
      <c r="W162" s="441" t="s">
        <v>8</v>
      </c>
    </row>
    <row r="163" spans="1:23" ht="13.5" thickBot="1" x14ac:dyDescent="0.25">
      <c r="L163" s="442"/>
      <c r="M163" s="443" t="s">
        <v>47</v>
      </c>
      <c r="N163" s="444" t="s">
        <v>48</v>
      </c>
      <c r="O163" s="226" t="s">
        <v>49</v>
      </c>
      <c r="P163" s="442" t="s">
        <v>15</v>
      </c>
      <c r="Q163" s="226" t="s">
        <v>11</v>
      </c>
      <c r="R163" s="443" t="s">
        <v>47</v>
      </c>
      <c r="S163" s="444" t="s">
        <v>48</v>
      </c>
      <c r="T163" s="226" t="s">
        <v>49</v>
      </c>
      <c r="U163" s="442" t="s">
        <v>15</v>
      </c>
      <c r="V163" s="226" t="s">
        <v>11</v>
      </c>
      <c r="W163" s="420"/>
    </row>
    <row r="164" spans="1:23" ht="5.25" customHeight="1" thickTop="1" x14ac:dyDescent="0.2">
      <c r="L164" s="438"/>
      <c r="M164" s="445"/>
      <c r="N164" s="446"/>
      <c r="O164" s="447"/>
      <c r="P164" s="448"/>
      <c r="Q164" s="231"/>
      <c r="R164" s="445"/>
      <c r="S164" s="446"/>
      <c r="T164" s="447"/>
      <c r="U164" s="448"/>
      <c r="V164" s="231"/>
      <c r="W164" s="449"/>
    </row>
    <row r="165" spans="1:23" x14ac:dyDescent="0.2">
      <c r="L165" s="438" t="s">
        <v>16</v>
      </c>
      <c r="M165" s="234">
        <v>0</v>
      </c>
      <c r="N165" s="235">
        <v>0</v>
      </c>
      <c r="O165" s="236">
        <f>M165+N165</f>
        <v>0</v>
      </c>
      <c r="P165" s="235">
        <v>0</v>
      </c>
      <c r="Q165" s="236">
        <f>+O165+P165</f>
        <v>0</v>
      </c>
      <c r="R165" s="234">
        <v>0</v>
      </c>
      <c r="S165" s="235">
        <v>0</v>
      </c>
      <c r="T165" s="236">
        <f>R165+S165</f>
        <v>0</v>
      </c>
      <c r="U165" s="235">
        <v>0</v>
      </c>
      <c r="V165" s="236">
        <f>+T165+U165</f>
        <v>0</v>
      </c>
      <c r="W165" s="341">
        <f t="shared" ref="W165:W182" si="242">IF(Q165=0,0,((V165/Q165)-1)*100)</f>
        <v>0</v>
      </c>
    </row>
    <row r="166" spans="1:23" x14ac:dyDescent="0.2">
      <c r="L166" s="438" t="s">
        <v>17</v>
      </c>
      <c r="M166" s="234">
        <v>0</v>
      </c>
      <c r="N166" s="235">
        <v>0</v>
      </c>
      <c r="O166" s="236">
        <f>M166+N166</f>
        <v>0</v>
      </c>
      <c r="P166" s="235">
        <v>0</v>
      </c>
      <c r="Q166" s="236">
        <f t="shared" ref="Q166:Q169" si="243">+O166+P166</f>
        <v>0</v>
      </c>
      <c r="R166" s="234">
        <v>0</v>
      </c>
      <c r="S166" s="235">
        <v>0</v>
      </c>
      <c r="T166" s="236">
        <f t="shared" ref="T166:T167" si="244">R166+S166</f>
        <v>0</v>
      </c>
      <c r="U166" s="235">
        <v>0</v>
      </c>
      <c r="V166" s="236">
        <f t="shared" ref="V166:V169" si="245">+T166+U166</f>
        <v>0</v>
      </c>
      <c r="W166" s="341">
        <f t="shared" si="242"/>
        <v>0</v>
      </c>
    </row>
    <row r="167" spans="1:23" ht="13.5" thickBot="1" x14ac:dyDescent="0.25">
      <c r="L167" s="442" t="s">
        <v>18</v>
      </c>
      <c r="M167" s="234">
        <v>0</v>
      </c>
      <c r="N167" s="235">
        <v>0</v>
      </c>
      <c r="O167" s="266">
        <f>M167+N167</f>
        <v>0</v>
      </c>
      <c r="P167" s="235">
        <v>0</v>
      </c>
      <c r="Q167" s="236">
        <f t="shared" si="243"/>
        <v>0</v>
      </c>
      <c r="R167" s="234">
        <v>0</v>
      </c>
      <c r="S167" s="235">
        <v>0</v>
      </c>
      <c r="T167" s="266">
        <f t="shared" si="244"/>
        <v>0</v>
      </c>
      <c r="U167" s="235">
        <v>0</v>
      </c>
      <c r="V167" s="236">
        <f t="shared" si="245"/>
        <v>0</v>
      </c>
      <c r="W167" s="341">
        <f t="shared" si="242"/>
        <v>0</v>
      </c>
    </row>
    <row r="168" spans="1:23" ht="14.25" thickTop="1" thickBot="1" x14ac:dyDescent="0.25">
      <c r="L168" s="239" t="s">
        <v>19</v>
      </c>
      <c r="M168" s="240">
        <f>+M165+M166+M167</f>
        <v>0</v>
      </c>
      <c r="N168" s="452">
        <f>+N165+N166+N167</f>
        <v>0</v>
      </c>
      <c r="O168" s="453">
        <f t="shared" ref="O168" si="246">+M168+N168</f>
        <v>0</v>
      </c>
      <c r="P168" s="452">
        <f>+P165+P166+P167</f>
        <v>0</v>
      </c>
      <c r="Q168" s="453">
        <f t="shared" si="243"/>
        <v>0</v>
      </c>
      <c r="R168" s="240">
        <f>+R165+R166+R167</f>
        <v>0</v>
      </c>
      <c r="S168" s="452">
        <f>+S165+S166+S167</f>
        <v>0</v>
      </c>
      <c r="T168" s="453">
        <f t="shared" ref="T168" si="247">+R168+S168</f>
        <v>0</v>
      </c>
      <c r="U168" s="452">
        <f>+U165+U166+U167</f>
        <v>0</v>
      </c>
      <c r="V168" s="453">
        <f t="shared" si="245"/>
        <v>0</v>
      </c>
      <c r="W168" s="486">
        <f t="shared" si="242"/>
        <v>0</v>
      </c>
    </row>
    <row r="169" spans="1:23" ht="13.5" thickTop="1" x14ac:dyDescent="0.2">
      <c r="L169" s="438" t="s">
        <v>20</v>
      </c>
      <c r="M169" s="450">
        <v>0</v>
      </c>
      <c r="N169" s="451">
        <v>0</v>
      </c>
      <c r="O169" s="236">
        <f>SUM(M169:N169)</f>
        <v>0</v>
      </c>
      <c r="P169" s="451">
        <v>0</v>
      </c>
      <c r="Q169" s="236">
        <f t="shared" si="243"/>
        <v>0</v>
      </c>
      <c r="R169" s="450">
        <v>0</v>
      </c>
      <c r="S169" s="451">
        <v>0</v>
      </c>
      <c r="T169" s="236">
        <f>SUM(R169:S169)</f>
        <v>0</v>
      </c>
      <c r="U169" s="451">
        <v>0</v>
      </c>
      <c r="V169" s="236">
        <f t="shared" si="245"/>
        <v>0</v>
      </c>
      <c r="W169" s="341">
        <f t="shared" si="242"/>
        <v>0</v>
      </c>
    </row>
    <row r="170" spans="1:23" x14ac:dyDescent="0.2">
      <c r="L170" s="438" t="s">
        <v>21</v>
      </c>
      <c r="M170" s="450">
        <v>0</v>
      </c>
      <c r="N170" s="451">
        <v>0</v>
      </c>
      <c r="O170" s="236">
        <f>SUM(M170:N170)</f>
        <v>0</v>
      </c>
      <c r="P170" s="451">
        <v>0</v>
      </c>
      <c r="Q170" s="236">
        <f>+O170+P170</f>
        <v>0</v>
      </c>
      <c r="R170" s="450">
        <v>0</v>
      </c>
      <c r="S170" s="451">
        <v>0</v>
      </c>
      <c r="T170" s="236">
        <f>SUM(R170:S170)</f>
        <v>0</v>
      </c>
      <c r="U170" s="451">
        <v>0</v>
      </c>
      <c r="V170" s="236">
        <f>+T170+U170</f>
        <v>0</v>
      </c>
      <c r="W170" s="341">
        <f>IF(Q170=0,0,((V170/Q170)-1)*100)</f>
        <v>0</v>
      </c>
    </row>
    <row r="171" spans="1:23" ht="13.5" thickBot="1" x14ac:dyDescent="0.25">
      <c r="L171" s="438" t="s">
        <v>22</v>
      </c>
      <c r="M171" s="450">
        <v>0</v>
      </c>
      <c r="N171" s="451">
        <v>0</v>
      </c>
      <c r="O171" s="236">
        <f>SUM(M171:N171)</f>
        <v>0</v>
      </c>
      <c r="P171" s="451">
        <v>0</v>
      </c>
      <c r="Q171" s="236">
        <f>+O171+P171</f>
        <v>0</v>
      </c>
      <c r="R171" s="450">
        <v>0</v>
      </c>
      <c r="S171" s="451">
        <v>0</v>
      </c>
      <c r="T171" s="236">
        <f>SUM(R171:S171)</f>
        <v>0</v>
      </c>
      <c r="U171" s="451">
        <v>0</v>
      </c>
      <c r="V171" s="236">
        <f>+T171+U171</f>
        <v>0</v>
      </c>
      <c r="W171" s="341">
        <f>IF(Q171=0,0,((V171/Q171)-1)*100)</f>
        <v>0</v>
      </c>
    </row>
    <row r="172" spans="1:23" s="1" customFormat="1" ht="14.25" thickTop="1" thickBot="1" x14ac:dyDescent="0.25">
      <c r="A172" s="3"/>
      <c r="I172" s="2"/>
      <c r="K172" s="3"/>
      <c r="L172" s="239" t="s">
        <v>23</v>
      </c>
      <c r="M172" s="240">
        <f>+M169+M170+M171</f>
        <v>0</v>
      </c>
      <c r="N172" s="241">
        <f t="shared" ref="N172:V172" si="248">+N169+N170+N171</f>
        <v>0</v>
      </c>
      <c r="O172" s="242">
        <f t="shared" si="248"/>
        <v>0</v>
      </c>
      <c r="P172" s="240">
        <f t="shared" si="248"/>
        <v>0</v>
      </c>
      <c r="Q172" s="242">
        <f t="shared" si="248"/>
        <v>0</v>
      </c>
      <c r="R172" s="240">
        <f t="shared" si="248"/>
        <v>0</v>
      </c>
      <c r="S172" s="241">
        <f t="shared" si="248"/>
        <v>0</v>
      </c>
      <c r="T172" s="242">
        <f t="shared" si="248"/>
        <v>0</v>
      </c>
      <c r="U172" s="240">
        <f t="shared" si="248"/>
        <v>0</v>
      </c>
      <c r="V172" s="242">
        <f t="shared" si="248"/>
        <v>0</v>
      </c>
      <c r="W172" s="338">
        <f t="shared" ref="W172" si="249">IF(Q172=0,0,((V172/Q172)-1)*100)</f>
        <v>0</v>
      </c>
    </row>
    <row r="173" spans="1:23" ht="13.5" thickTop="1" x14ac:dyDescent="0.2">
      <c r="L173" s="438" t="s">
        <v>24</v>
      </c>
      <c r="M173" s="450">
        <v>0</v>
      </c>
      <c r="N173" s="451">
        <v>0</v>
      </c>
      <c r="O173" s="236">
        <f t="shared" ref="O173" si="250">SUM(M173:N173)</f>
        <v>0</v>
      </c>
      <c r="P173" s="451">
        <v>0</v>
      </c>
      <c r="Q173" s="236">
        <f t="shared" ref="Q173" si="251">+O173+P173</f>
        <v>0</v>
      </c>
      <c r="R173" s="450">
        <v>0</v>
      </c>
      <c r="S173" s="451">
        <v>0</v>
      </c>
      <c r="T173" s="236">
        <f t="shared" ref="T173" si="252">SUM(R173:S173)</f>
        <v>0</v>
      </c>
      <c r="U173" s="451">
        <v>0</v>
      </c>
      <c r="V173" s="236">
        <f>+T173+U173</f>
        <v>0</v>
      </c>
      <c r="W173" s="341">
        <f>IF(Q173=0,0,((V173/Q173)-1)*100)</f>
        <v>0</v>
      </c>
    </row>
    <row r="174" spans="1:23" x14ac:dyDescent="0.2">
      <c r="L174" s="438" t="s">
        <v>25</v>
      </c>
      <c r="M174" s="450">
        <v>0</v>
      </c>
      <c r="N174" s="451">
        <v>0</v>
      </c>
      <c r="O174" s="236">
        <f>SUM(M174:N174)</f>
        <v>0</v>
      </c>
      <c r="P174" s="451">
        <v>0</v>
      </c>
      <c r="Q174" s="236">
        <f>+O174+P174</f>
        <v>0</v>
      </c>
      <c r="R174" s="450">
        <v>0</v>
      </c>
      <c r="S174" s="451">
        <v>0</v>
      </c>
      <c r="T174" s="236">
        <f>SUM(R174:S174)</f>
        <v>0</v>
      </c>
      <c r="U174" s="451">
        <v>0</v>
      </c>
      <c r="V174" s="236">
        <f>+T174+U174</f>
        <v>0</v>
      </c>
      <c r="W174" s="341">
        <f>IF(Q174=0,0,((V174/Q174)-1)*100)</f>
        <v>0</v>
      </c>
    </row>
    <row r="175" spans="1:23" ht="13.5" thickBot="1" x14ac:dyDescent="0.25">
      <c r="L175" s="438" t="s">
        <v>26</v>
      </c>
      <c r="M175" s="450">
        <v>0</v>
      </c>
      <c r="N175" s="451">
        <v>0</v>
      </c>
      <c r="O175" s="236">
        <f>SUM(M175:N175)</f>
        <v>0</v>
      </c>
      <c r="P175" s="454">
        <v>0</v>
      </c>
      <c r="Q175" s="236">
        <f>+O175+P175</f>
        <v>0</v>
      </c>
      <c r="R175" s="450">
        <v>0</v>
      </c>
      <c r="S175" s="451">
        <v>0</v>
      </c>
      <c r="T175" s="236">
        <f>SUM(R175:S175)</f>
        <v>0</v>
      </c>
      <c r="U175" s="454">
        <v>0</v>
      </c>
      <c r="V175" s="236">
        <f>+T175+U175</f>
        <v>0</v>
      </c>
      <c r="W175" s="341">
        <f>IF(Q175=0,0,((V175/Q175)-1)*100)</f>
        <v>0</v>
      </c>
    </row>
    <row r="176" spans="1:23" ht="14.25" thickTop="1" thickBot="1" x14ac:dyDescent="0.25">
      <c r="L176" s="246" t="s">
        <v>27</v>
      </c>
      <c r="M176" s="247">
        <f>+M173+M174+M175</f>
        <v>0</v>
      </c>
      <c r="N176" s="455">
        <f t="shared" ref="N176:V176" si="253">+N173+N174+N175</f>
        <v>0</v>
      </c>
      <c r="O176" s="456">
        <f t="shared" si="253"/>
        <v>0</v>
      </c>
      <c r="P176" s="455">
        <f t="shared" si="253"/>
        <v>0</v>
      </c>
      <c r="Q176" s="456">
        <f t="shared" si="253"/>
        <v>0</v>
      </c>
      <c r="R176" s="247">
        <f t="shared" si="253"/>
        <v>0</v>
      </c>
      <c r="S176" s="455">
        <f t="shared" si="253"/>
        <v>0</v>
      </c>
      <c r="T176" s="456">
        <f t="shared" si="253"/>
        <v>0</v>
      </c>
      <c r="U176" s="455">
        <f t="shared" si="253"/>
        <v>0</v>
      </c>
      <c r="V176" s="456">
        <f t="shared" si="253"/>
        <v>0</v>
      </c>
      <c r="W176" s="340">
        <f>IF(Q176=0,0,((V176/Q176)-1)*100)</f>
        <v>0</v>
      </c>
    </row>
    <row r="177" spans="1:23" ht="13.5" thickTop="1" x14ac:dyDescent="0.2">
      <c r="A177" s="397"/>
      <c r="K177" s="397"/>
      <c r="L177" s="438" t="s">
        <v>28</v>
      </c>
      <c r="M177" s="450">
        <v>0</v>
      </c>
      <c r="N177" s="451">
        <v>0</v>
      </c>
      <c r="O177" s="236">
        <f t="shared" ref="O177" si="254">SUM(M177:N177)</f>
        <v>0</v>
      </c>
      <c r="P177" s="451">
        <v>0</v>
      </c>
      <c r="Q177" s="236">
        <f>+O177+P177</f>
        <v>0</v>
      </c>
      <c r="R177" s="450">
        <v>0</v>
      </c>
      <c r="S177" s="451">
        <v>0</v>
      </c>
      <c r="T177" s="236">
        <f t="shared" ref="T177" si="255">SUM(R177:S177)</f>
        <v>0</v>
      </c>
      <c r="U177" s="451">
        <v>0</v>
      </c>
      <c r="V177" s="236">
        <f>+T177+U177</f>
        <v>0</v>
      </c>
      <c r="W177" s="339">
        <f t="shared" ref="W177" si="256">IF(Q177=0,0,((V177/Q177)-1)*100)</f>
        <v>0</v>
      </c>
    </row>
    <row r="178" spans="1:23" x14ac:dyDescent="0.2">
      <c r="A178" s="397"/>
      <c r="K178" s="397"/>
      <c r="L178" s="438" t="s">
        <v>29</v>
      </c>
      <c r="M178" s="450">
        <v>0</v>
      </c>
      <c r="N178" s="451">
        <v>0</v>
      </c>
      <c r="O178" s="236">
        <f>SUM(M178:N178)</f>
        <v>0</v>
      </c>
      <c r="P178" s="451">
        <v>0</v>
      </c>
      <c r="Q178" s="236">
        <f>+O178+P178</f>
        <v>0</v>
      </c>
      <c r="R178" s="450">
        <v>0</v>
      </c>
      <c r="S178" s="451">
        <v>0</v>
      </c>
      <c r="T178" s="236">
        <f>SUM(R178:S178)</f>
        <v>0</v>
      </c>
      <c r="U178" s="451">
        <v>0</v>
      </c>
      <c r="V178" s="236">
        <f>+T178+U178</f>
        <v>0</v>
      </c>
      <c r="W178" s="339">
        <f>IF(Q178=0,0,((V178/Q178)-1)*100)</f>
        <v>0</v>
      </c>
    </row>
    <row r="179" spans="1:23" ht="13.5" thickBot="1" x14ac:dyDescent="0.25">
      <c r="A179" s="397"/>
      <c r="K179" s="397"/>
      <c r="L179" s="438" t="s">
        <v>30</v>
      </c>
      <c r="M179" s="450">
        <v>0</v>
      </c>
      <c r="N179" s="451">
        <v>0</v>
      </c>
      <c r="O179" s="236">
        <f>SUM(M179:N179)</f>
        <v>0</v>
      </c>
      <c r="P179" s="454">
        <v>0</v>
      </c>
      <c r="Q179" s="236">
        <f>+O179+P179</f>
        <v>0</v>
      </c>
      <c r="R179" s="450">
        <v>0</v>
      </c>
      <c r="S179" s="451">
        <v>0</v>
      </c>
      <c r="T179" s="236">
        <f>SUM(R179:S179)</f>
        <v>0</v>
      </c>
      <c r="U179" s="454">
        <v>0</v>
      </c>
      <c r="V179" s="236">
        <f>+T179+U179</f>
        <v>0</v>
      </c>
      <c r="W179" s="339">
        <f>IF(Q179=0,0,((V179/Q179)-1)*100)</f>
        <v>0</v>
      </c>
    </row>
    <row r="180" spans="1:23" ht="14.25" thickTop="1" thickBot="1" x14ac:dyDescent="0.25">
      <c r="L180" s="246" t="s">
        <v>31</v>
      </c>
      <c r="M180" s="551">
        <f>+M177+M178+M179</f>
        <v>0</v>
      </c>
      <c r="N180" s="455">
        <f t="shared" ref="N180:V180" si="257">+N177+N178+N179</f>
        <v>0</v>
      </c>
      <c r="O180" s="456">
        <f t="shared" si="257"/>
        <v>0</v>
      </c>
      <c r="P180" s="455">
        <f t="shared" si="257"/>
        <v>0</v>
      </c>
      <c r="Q180" s="456">
        <f t="shared" si="257"/>
        <v>0</v>
      </c>
      <c r="R180" s="551">
        <f t="shared" si="257"/>
        <v>0</v>
      </c>
      <c r="S180" s="455">
        <f t="shared" si="257"/>
        <v>0</v>
      </c>
      <c r="T180" s="456">
        <f t="shared" si="257"/>
        <v>0</v>
      </c>
      <c r="U180" s="455">
        <f t="shared" si="257"/>
        <v>0</v>
      </c>
      <c r="V180" s="456">
        <f t="shared" si="257"/>
        <v>0</v>
      </c>
      <c r="W180" s="340">
        <f>IF(Q180=0,0,((V180/Q180)-1)*100)</f>
        <v>0</v>
      </c>
    </row>
    <row r="181" spans="1:23" ht="14.25" thickTop="1" thickBot="1" x14ac:dyDescent="0.25">
      <c r="L181" s="553" t="s">
        <v>32</v>
      </c>
      <c r="M181" s="552">
        <f>+M172+M176+M180</f>
        <v>0</v>
      </c>
      <c r="N181" s="550">
        <f t="shared" ref="N181:V181" si="258">+N172+N176+N180</f>
        <v>0</v>
      </c>
      <c r="O181" s="548">
        <f t="shared" si="258"/>
        <v>0</v>
      </c>
      <c r="P181" s="547">
        <f t="shared" si="258"/>
        <v>0</v>
      </c>
      <c r="Q181" s="548">
        <f t="shared" si="258"/>
        <v>0</v>
      </c>
      <c r="R181" s="552">
        <f t="shared" si="258"/>
        <v>0</v>
      </c>
      <c r="S181" s="550">
        <f t="shared" si="258"/>
        <v>0</v>
      </c>
      <c r="T181" s="548">
        <f t="shared" si="258"/>
        <v>0</v>
      </c>
      <c r="U181" s="547">
        <f t="shared" si="258"/>
        <v>0</v>
      </c>
      <c r="V181" s="548">
        <f t="shared" si="258"/>
        <v>0</v>
      </c>
      <c r="W181" s="340">
        <f t="shared" ref="W181" si="259">IF(Q181=0,0,((V181/Q181)-1)*100)</f>
        <v>0</v>
      </c>
    </row>
    <row r="182" spans="1:23" ht="14.25" thickTop="1" thickBot="1" x14ac:dyDescent="0.25">
      <c r="L182" s="554" t="s">
        <v>33</v>
      </c>
      <c r="M182" s="240">
        <f>+M168+M172+M176+M180</f>
        <v>0</v>
      </c>
      <c r="N182" s="241">
        <f t="shared" ref="N182:V182" si="260">+N168+N172+N176+N180</f>
        <v>0</v>
      </c>
      <c r="O182" s="242">
        <f t="shared" si="260"/>
        <v>0</v>
      </c>
      <c r="P182" s="240">
        <f t="shared" si="260"/>
        <v>0</v>
      </c>
      <c r="Q182" s="242">
        <f t="shared" si="260"/>
        <v>0</v>
      </c>
      <c r="R182" s="240">
        <f t="shared" si="260"/>
        <v>0</v>
      </c>
      <c r="S182" s="241">
        <f t="shared" si="260"/>
        <v>0</v>
      </c>
      <c r="T182" s="242">
        <f t="shared" si="260"/>
        <v>0</v>
      </c>
      <c r="U182" s="240">
        <f t="shared" si="260"/>
        <v>0</v>
      </c>
      <c r="V182" s="242">
        <f t="shared" si="260"/>
        <v>0</v>
      </c>
      <c r="W182" s="340">
        <f t="shared" si="242"/>
        <v>0</v>
      </c>
    </row>
    <row r="183" spans="1:23" ht="14.25" thickTop="1" thickBot="1" x14ac:dyDescent="0.25">
      <c r="L183" s="457" t="s">
        <v>34</v>
      </c>
      <c r="M183" s="434"/>
      <c r="N183" s="434"/>
      <c r="O183" s="434"/>
      <c r="P183" s="434"/>
      <c r="Q183" s="434"/>
      <c r="R183" s="434"/>
      <c r="S183" s="434"/>
      <c r="T183" s="434"/>
      <c r="U183" s="434"/>
      <c r="V183" s="434"/>
      <c r="W183" s="434"/>
    </row>
    <row r="184" spans="1:23" ht="13.5" thickTop="1" x14ac:dyDescent="0.2">
      <c r="L184" s="637" t="s">
        <v>56</v>
      </c>
      <c r="M184" s="638"/>
      <c r="N184" s="638"/>
      <c r="O184" s="638"/>
      <c r="P184" s="638"/>
      <c r="Q184" s="638"/>
      <c r="R184" s="638"/>
      <c r="S184" s="638"/>
      <c r="T184" s="638"/>
      <c r="U184" s="638"/>
      <c r="V184" s="638"/>
      <c r="W184" s="639"/>
    </row>
    <row r="185" spans="1:23" ht="13.5" thickBot="1" x14ac:dyDescent="0.25">
      <c r="L185" s="640" t="s">
        <v>57</v>
      </c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642"/>
    </row>
    <row r="186" spans="1:23" ht="14.25" thickTop="1" thickBot="1" x14ac:dyDescent="0.25">
      <c r="L186" s="433"/>
      <c r="M186" s="434"/>
      <c r="N186" s="434"/>
      <c r="O186" s="434"/>
      <c r="P186" s="434"/>
      <c r="Q186" s="434"/>
      <c r="R186" s="434"/>
      <c r="S186" s="434"/>
      <c r="T186" s="434"/>
      <c r="U186" s="434"/>
      <c r="V186" s="434"/>
      <c r="W186" s="435" t="s">
        <v>46</v>
      </c>
    </row>
    <row r="187" spans="1:23" ht="14.25" thickTop="1" thickBot="1" x14ac:dyDescent="0.25">
      <c r="L187" s="436"/>
      <c r="M187" s="215" t="s">
        <v>4</v>
      </c>
      <c r="N187" s="216"/>
      <c r="O187" s="253"/>
      <c r="P187" s="215"/>
      <c r="Q187" s="215"/>
      <c r="R187" s="215" t="s">
        <v>5</v>
      </c>
      <c r="S187" s="216"/>
      <c r="T187" s="253"/>
      <c r="U187" s="215"/>
      <c r="V187" s="215"/>
      <c r="W187" s="437" t="s">
        <v>6</v>
      </c>
    </row>
    <row r="188" spans="1:23" ht="13.5" thickTop="1" x14ac:dyDescent="0.2">
      <c r="L188" s="438" t="s">
        <v>7</v>
      </c>
      <c r="M188" s="439"/>
      <c r="N188" s="433"/>
      <c r="O188" s="220"/>
      <c r="P188" s="440"/>
      <c r="Q188" s="220"/>
      <c r="R188" s="439"/>
      <c r="S188" s="433"/>
      <c r="T188" s="220"/>
      <c r="U188" s="440"/>
      <c r="V188" s="220"/>
      <c r="W188" s="441" t="s">
        <v>8</v>
      </c>
    </row>
    <row r="189" spans="1:23" ht="13.5" thickBot="1" x14ac:dyDescent="0.25">
      <c r="L189" s="442"/>
      <c r="M189" s="443" t="s">
        <v>47</v>
      </c>
      <c r="N189" s="444" t="s">
        <v>48</v>
      </c>
      <c r="O189" s="226" t="s">
        <v>49</v>
      </c>
      <c r="P189" s="442" t="s">
        <v>15</v>
      </c>
      <c r="Q189" s="226" t="s">
        <v>11</v>
      </c>
      <c r="R189" s="443" t="s">
        <v>47</v>
      </c>
      <c r="S189" s="444" t="s">
        <v>48</v>
      </c>
      <c r="T189" s="226" t="s">
        <v>49</v>
      </c>
      <c r="U189" s="442" t="s">
        <v>15</v>
      </c>
      <c r="V189" s="226" t="s">
        <v>11</v>
      </c>
      <c r="W189" s="420"/>
    </row>
    <row r="190" spans="1:23" ht="6" customHeight="1" thickTop="1" x14ac:dyDescent="0.2">
      <c r="L190" s="438"/>
      <c r="M190" s="445"/>
      <c r="N190" s="446"/>
      <c r="O190" s="231"/>
      <c r="P190" s="458"/>
      <c r="Q190" s="231"/>
      <c r="R190" s="445"/>
      <c r="S190" s="446"/>
      <c r="T190" s="231"/>
      <c r="U190" s="458"/>
      <c r="V190" s="231"/>
      <c r="W190" s="449"/>
    </row>
    <row r="191" spans="1:23" x14ac:dyDescent="0.2">
      <c r="L191" s="438" t="s">
        <v>16</v>
      </c>
      <c r="M191" s="234">
        <v>0</v>
      </c>
      <c r="N191" s="235">
        <v>0</v>
      </c>
      <c r="O191" s="236">
        <f>M191+N191</f>
        <v>0</v>
      </c>
      <c r="P191" s="237">
        <v>0</v>
      </c>
      <c r="Q191" s="236">
        <f>+O191+P191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+T191+U191</f>
        <v>0</v>
      </c>
      <c r="W191" s="339">
        <f t="shared" ref="W191:W208" si="261">IF(Q191=0,0,((V191/Q191)-1)*100)</f>
        <v>0</v>
      </c>
    </row>
    <row r="192" spans="1:23" x14ac:dyDescent="0.2">
      <c r="L192" s="438" t="s">
        <v>17</v>
      </c>
      <c r="M192" s="234">
        <v>0</v>
      </c>
      <c r="N192" s="235">
        <v>0</v>
      </c>
      <c r="O192" s="236">
        <f>M192+N192</f>
        <v>0</v>
      </c>
      <c r="P192" s="237">
        <v>0</v>
      </c>
      <c r="Q192" s="236">
        <f t="shared" ref="Q192:Q195" si="262">+O192+P192</f>
        <v>0</v>
      </c>
      <c r="R192" s="234">
        <v>0</v>
      </c>
      <c r="S192" s="235">
        <v>0</v>
      </c>
      <c r="T192" s="236">
        <f>R192+S192</f>
        <v>0</v>
      </c>
      <c r="U192" s="237">
        <v>0</v>
      </c>
      <c r="V192" s="236">
        <f t="shared" ref="V192:V195" si="263">+T192+U192</f>
        <v>0</v>
      </c>
      <c r="W192" s="339">
        <f t="shared" si="261"/>
        <v>0</v>
      </c>
    </row>
    <row r="193" spans="1:23" ht="13.5" thickBot="1" x14ac:dyDescent="0.25">
      <c r="L193" s="442" t="s">
        <v>18</v>
      </c>
      <c r="M193" s="234">
        <v>0</v>
      </c>
      <c r="N193" s="235">
        <v>0</v>
      </c>
      <c r="O193" s="236">
        <f>M193+N193</f>
        <v>0</v>
      </c>
      <c r="P193" s="237">
        <v>0</v>
      </c>
      <c r="Q193" s="236">
        <f t="shared" si="262"/>
        <v>0</v>
      </c>
      <c r="R193" s="234">
        <v>0</v>
      </c>
      <c r="S193" s="235">
        <v>0</v>
      </c>
      <c r="T193" s="236">
        <f t="shared" ref="T193" si="264">R193+S193</f>
        <v>0</v>
      </c>
      <c r="U193" s="237">
        <v>0</v>
      </c>
      <c r="V193" s="236">
        <f t="shared" si="263"/>
        <v>0</v>
      </c>
      <c r="W193" s="339">
        <f t="shared" si="261"/>
        <v>0</v>
      </c>
    </row>
    <row r="194" spans="1:23" ht="14.25" thickTop="1" thickBot="1" x14ac:dyDescent="0.25">
      <c r="L194" s="239" t="s">
        <v>19</v>
      </c>
      <c r="M194" s="240">
        <f>+M191+M192+M193</f>
        <v>0</v>
      </c>
      <c r="N194" s="452">
        <f>+N191+N192+N193</f>
        <v>0</v>
      </c>
      <c r="O194" s="453">
        <f t="shared" ref="O194" si="265">+M194+N194</f>
        <v>0</v>
      </c>
      <c r="P194" s="452">
        <f>+P191+P192+P193</f>
        <v>0</v>
      </c>
      <c r="Q194" s="453">
        <f t="shared" si="262"/>
        <v>0</v>
      </c>
      <c r="R194" s="240">
        <f>+R191+R192+R193</f>
        <v>0</v>
      </c>
      <c r="S194" s="452">
        <f>+S191+S192+S193</f>
        <v>0</v>
      </c>
      <c r="T194" s="453">
        <f t="shared" ref="T194" si="266">+R194+S194</f>
        <v>0</v>
      </c>
      <c r="U194" s="452">
        <f>+U191+U192+U193</f>
        <v>0</v>
      </c>
      <c r="V194" s="453">
        <f t="shared" si="263"/>
        <v>0</v>
      </c>
      <c r="W194" s="486">
        <f t="shared" si="261"/>
        <v>0</v>
      </c>
    </row>
    <row r="195" spans="1:23" ht="13.5" thickTop="1" x14ac:dyDescent="0.2">
      <c r="L195" s="438" t="s">
        <v>20</v>
      </c>
      <c r="M195" s="450">
        <v>0</v>
      </c>
      <c r="N195" s="451">
        <v>0</v>
      </c>
      <c r="O195" s="236">
        <f>SUM(M195:N195)</f>
        <v>0</v>
      </c>
      <c r="P195" s="459">
        <v>0</v>
      </c>
      <c r="Q195" s="236">
        <f t="shared" si="262"/>
        <v>0</v>
      </c>
      <c r="R195" s="450">
        <v>0</v>
      </c>
      <c r="S195" s="451">
        <v>0</v>
      </c>
      <c r="T195" s="236">
        <f>SUM(R195:S195)</f>
        <v>0</v>
      </c>
      <c r="U195" s="459">
        <v>0</v>
      </c>
      <c r="V195" s="236">
        <f t="shared" si="263"/>
        <v>0</v>
      </c>
      <c r="W195" s="339">
        <f t="shared" si="261"/>
        <v>0</v>
      </c>
    </row>
    <row r="196" spans="1:23" ht="15.75" customHeight="1" x14ac:dyDescent="0.2">
      <c r="L196" s="438" t="s">
        <v>21</v>
      </c>
      <c r="M196" s="450">
        <v>0</v>
      </c>
      <c r="N196" s="451">
        <v>0</v>
      </c>
      <c r="O196" s="236">
        <f>SUM(M196:N196)</f>
        <v>0</v>
      </c>
      <c r="P196" s="459">
        <v>0</v>
      </c>
      <c r="Q196" s="236">
        <f>+O196+P196</f>
        <v>0</v>
      </c>
      <c r="R196" s="450">
        <v>0</v>
      </c>
      <c r="S196" s="451">
        <v>0</v>
      </c>
      <c r="T196" s="236">
        <f>SUM(R196:S196)</f>
        <v>0</v>
      </c>
      <c r="U196" s="459">
        <v>0</v>
      </c>
      <c r="V196" s="236">
        <f>+T196+U196</f>
        <v>0</v>
      </c>
      <c r="W196" s="339">
        <f>IF(Q196=0,0,((V196/Q196)-1)*100)</f>
        <v>0</v>
      </c>
    </row>
    <row r="197" spans="1:23" ht="13.5" thickBot="1" x14ac:dyDescent="0.25">
      <c r="L197" s="438" t="s">
        <v>22</v>
      </c>
      <c r="M197" s="450">
        <v>0</v>
      </c>
      <c r="N197" s="451">
        <v>0</v>
      </c>
      <c r="O197" s="236">
        <f>SUM(M197:N197)</f>
        <v>0</v>
      </c>
      <c r="P197" s="459">
        <v>0</v>
      </c>
      <c r="Q197" s="236">
        <f>+O197+P197</f>
        <v>0</v>
      </c>
      <c r="R197" s="450">
        <v>0</v>
      </c>
      <c r="S197" s="451">
        <v>0</v>
      </c>
      <c r="T197" s="236">
        <f>SUM(R197:S197)</f>
        <v>0</v>
      </c>
      <c r="U197" s="459">
        <v>0</v>
      </c>
      <c r="V197" s="236">
        <f>+T197+U197</f>
        <v>0</v>
      </c>
      <c r="W197" s="339">
        <f>IF(Q197=0,0,((V197/Q197)-1)*100)</f>
        <v>0</v>
      </c>
    </row>
    <row r="198" spans="1:23" s="1" customFormat="1" ht="14.25" thickTop="1" thickBot="1" x14ac:dyDescent="0.25">
      <c r="A198" s="3"/>
      <c r="I198" s="2"/>
      <c r="K198" s="3"/>
      <c r="L198" s="239" t="s">
        <v>23</v>
      </c>
      <c r="M198" s="240">
        <f>+M195+M196+M197</f>
        <v>0</v>
      </c>
      <c r="N198" s="241">
        <f t="shared" ref="N198" si="267">+N195+N196+N197</f>
        <v>0</v>
      </c>
      <c r="O198" s="242">
        <f t="shared" ref="O198" si="268">+O195+O196+O197</f>
        <v>0</v>
      </c>
      <c r="P198" s="240">
        <f t="shared" ref="P198" si="269">+P195+P196+P197</f>
        <v>0</v>
      </c>
      <c r="Q198" s="242">
        <f t="shared" ref="Q198" si="270">+Q195+Q196+Q197</f>
        <v>0</v>
      </c>
      <c r="R198" s="240">
        <f t="shared" ref="R198" si="271">+R195+R196+R197</f>
        <v>0</v>
      </c>
      <c r="S198" s="241">
        <f t="shared" ref="S198" si="272">+S195+S196+S197</f>
        <v>0</v>
      </c>
      <c r="T198" s="242">
        <f t="shared" ref="T198" si="273">+T195+T196+T197</f>
        <v>0</v>
      </c>
      <c r="U198" s="240">
        <f t="shared" ref="U198" si="274">+U195+U196+U197</f>
        <v>0</v>
      </c>
      <c r="V198" s="242">
        <f t="shared" ref="V198" si="275">+V195+V196+V197</f>
        <v>0</v>
      </c>
      <c r="W198" s="338">
        <f t="shared" ref="W198" si="276">IF(Q198=0,0,((V198/Q198)-1)*100)</f>
        <v>0</v>
      </c>
    </row>
    <row r="199" spans="1:23" ht="13.5" thickTop="1" x14ac:dyDescent="0.2">
      <c r="L199" s="438" t="s">
        <v>24</v>
      </c>
      <c r="M199" s="450">
        <v>0</v>
      </c>
      <c r="N199" s="451">
        <v>0</v>
      </c>
      <c r="O199" s="236">
        <f t="shared" ref="O199" si="277">SUM(M199:N199)</f>
        <v>0</v>
      </c>
      <c r="P199" s="459">
        <v>0</v>
      </c>
      <c r="Q199" s="236">
        <f t="shared" ref="Q199" si="278">+O199+P199</f>
        <v>0</v>
      </c>
      <c r="R199" s="450">
        <v>0</v>
      </c>
      <c r="S199" s="451">
        <v>0</v>
      </c>
      <c r="T199" s="236">
        <f t="shared" ref="T199" si="279">SUM(R199:S199)</f>
        <v>0</v>
      </c>
      <c r="U199" s="459">
        <v>0</v>
      </c>
      <c r="V199" s="236">
        <f>+T199+U199</f>
        <v>0</v>
      </c>
      <c r="W199" s="339">
        <f>IF(Q199=0,0,((V199/Q199)-1)*100)</f>
        <v>0</v>
      </c>
    </row>
    <row r="200" spans="1:23" x14ac:dyDescent="0.2">
      <c r="L200" s="438" t="s">
        <v>25</v>
      </c>
      <c r="M200" s="450">
        <v>0</v>
      </c>
      <c r="N200" s="451">
        <v>0</v>
      </c>
      <c r="O200" s="236">
        <f>SUM(M200:N200)</f>
        <v>0</v>
      </c>
      <c r="P200" s="459">
        <v>0</v>
      </c>
      <c r="Q200" s="236">
        <f>+O200+P200</f>
        <v>0</v>
      </c>
      <c r="R200" s="450">
        <v>0</v>
      </c>
      <c r="S200" s="451">
        <v>0</v>
      </c>
      <c r="T200" s="236">
        <f>SUM(R200:S200)</f>
        <v>0</v>
      </c>
      <c r="U200" s="459">
        <v>0</v>
      </c>
      <c r="V200" s="236">
        <f>+T200+U200</f>
        <v>0</v>
      </c>
      <c r="W200" s="339">
        <f>IF(Q200=0,0,((V200/Q200)-1)*100)</f>
        <v>0</v>
      </c>
    </row>
    <row r="201" spans="1:23" ht="13.5" thickBot="1" x14ac:dyDescent="0.25">
      <c r="L201" s="438" t="s">
        <v>26</v>
      </c>
      <c r="M201" s="450">
        <v>0</v>
      </c>
      <c r="N201" s="451">
        <v>0</v>
      </c>
      <c r="O201" s="244">
        <f>SUM(M201:N201)</f>
        <v>0</v>
      </c>
      <c r="P201" s="460">
        <v>0</v>
      </c>
      <c r="Q201" s="244">
        <f>+O201+P201</f>
        <v>0</v>
      </c>
      <c r="R201" s="450">
        <v>0</v>
      </c>
      <c r="S201" s="451">
        <v>0</v>
      </c>
      <c r="T201" s="244">
        <f>SUM(R201:S201)</f>
        <v>0</v>
      </c>
      <c r="U201" s="460">
        <v>0</v>
      </c>
      <c r="V201" s="244">
        <f>+T201+U201</f>
        <v>0</v>
      </c>
      <c r="W201" s="339">
        <f>IF(Q201=0,0,((V201/Q201)-1)*100)</f>
        <v>0</v>
      </c>
    </row>
    <row r="202" spans="1:23" ht="14.25" thickTop="1" thickBot="1" x14ac:dyDescent="0.25">
      <c r="L202" s="246" t="s">
        <v>27</v>
      </c>
      <c r="M202" s="247">
        <f>+M199+M200+M201</f>
        <v>0</v>
      </c>
      <c r="N202" s="455">
        <f t="shared" ref="N202" si="280">+N199+N200+N201</f>
        <v>0</v>
      </c>
      <c r="O202" s="456">
        <f t="shared" ref="O202" si="281">+O199+O200+O201</f>
        <v>0</v>
      </c>
      <c r="P202" s="455">
        <f t="shared" ref="P202" si="282">+P199+P200+P201</f>
        <v>0</v>
      </c>
      <c r="Q202" s="456">
        <f t="shared" ref="Q202" si="283">+Q199+Q200+Q201</f>
        <v>0</v>
      </c>
      <c r="R202" s="247">
        <f t="shared" ref="R202" si="284">+R199+R200+R201</f>
        <v>0</v>
      </c>
      <c r="S202" s="455">
        <f t="shared" ref="S202" si="285">+S199+S200+S201</f>
        <v>0</v>
      </c>
      <c r="T202" s="456">
        <f t="shared" ref="T202" si="286">+T199+T200+T201</f>
        <v>0</v>
      </c>
      <c r="U202" s="455">
        <f t="shared" ref="U202" si="287">+U199+U200+U201</f>
        <v>0</v>
      </c>
      <c r="V202" s="456">
        <f t="shared" ref="V202" si="288">+V199+V200+V201</f>
        <v>0</v>
      </c>
      <c r="W202" s="340">
        <f>IF(Q202=0,0,((V202/Q202)-1)*100)</f>
        <v>0</v>
      </c>
    </row>
    <row r="203" spans="1:23" ht="13.5" thickTop="1" x14ac:dyDescent="0.2">
      <c r="A203" s="397"/>
      <c r="K203" s="397"/>
      <c r="L203" s="438" t="s">
        <v>28</v>
      </c>
      <c r="M203" s="234">
        <v>0</v>
      </c>
      <c r="N203" s="235">
        <v>0</v>
      </c>
      <c r="O203" s="236">
        <f>M203+N203</f>
        <v>0</v>
      </c>
      <c r="P203" s="237">
        <v>0</v>
      </c>
      <c r="Q203" s="244">
        <f>+O203+P203</f>
        <v>0</v>
      </c>
      <c r="R203" s="234">
        <v>0</v>
      </c>
      <c r="S203" s="235">
        <v>0</v>
      </c>
      <c r="T203" s="236">
        <f>R203+S203</f>
        <v>0</v>
      </c>
      <c r="U203" s="237">
        <v>0</v>
      </c>
      <c r="V203" s="244">
        <f>+T203+U203</f>
        <v>0</v>
      </c>
      <c r="W203" s="339">
        <f t="shared" ref="W203" si="289">IF(Q203=0,0,((V203/Q203)-1)*100)</f>
        <v>0</v>
      </c>
    </row>
    <row r="204" spans="1:23" x14ac:dyDescent="0.2">
      <c r="A204" s="397"/>
      <c r="K204" s="397"/>
      <c r="L204" s="438" t="s">
        <v>29</v>
      </c>
      <c r="M204" s="234">
        <v>0</v>
      </c>
      <c r="N204" s="235">
        <v>0</v>
      </c>
      <c r="O204" s="236">
        <f>M204+N204</f>
        <v>0</v>
      </c>
      <c r="P204" s="237">
        <v>0</v>
      </c>
      <c r="Q204" s="244">
        <f>+O204+P204</f>
        <v>0</v>
      </c>
      <c r="R204" s="234">
        <v>0</v>
      </c>
      <c r="S204" s="235">
        <v>0</v>
      </c>
      <c r="T204" s="236">
        <f>R204+S204</f>
        <v>0</v>
      </c>
      <c r="U204" s="237">
        <v>0</v>
      </c>
      <c r="V204" s="244">
        <f>+T204+U204</f>
        <v>0</v>
      </c>
      <c r="W204" s="339">
        <f>IF(Q204=0,0,((V204/Q204)-1)*100)</f>
        <v>0</v>
      </c>
    </row>
    <row r="205" spans="1:23" ht="13.5" thickBot="1" x14ac:dyDescent="0.25">
      <c r="A205" s="397"/>
      <c r="K205" s="397"/>
      <c r="L205" s="438" t="s">
        <v>30</v>
      </c>
      <c r="M205" s="234">
        <v>0</v>
      </c>
      <c r="N205" s="235">
        <v>0</v>
      </c>
      <c r="O205" s="236">
        <f>M205+N205</f>
        <v>0</v>
      </c>
      <c r="P205" s="237">
        <v>0</v>
      </c>
      <c r="Q205" s="244">
        <f>+O205+P205</f>
        <v>0</v>
      </c>
      <c r="R205" s="234">
        <v>0</v>
      </c>
      <c r="S205" s="235">
        <v>0</v>
      </c>
      <c r="T205" s="236">
        <f>R205+S205</f>
        <v>0</v>
      </c>
      <c r="U205" s="237">
        <v>0</v>
      </c>
      <c r="V205" s="244">
        <f>+T205+U205</f>
        <v>0</v>
      </c>
      <c r="W205" s="339">
        <f>IF(Q205=0,0,((V205/Q205)-1)*100)</f>
        <v>0</v>
      </c>
    </row>
    <row r="206" spans="1:23" ht="14.25" thickTop="1" thickBot="1" x14ac:dyDescent="0.25">
      <c r="L206" s="246" t="s">
        <v>31</v>
      </c>
      <c r="M206" s="247">
        <f>+M203+M204+M205</f>
        <v>0</v>
      </c>
      <c r="N206" s="455">
        <f t="shared" ref="N206:V206" si="290">+N203+N204+N205</f>
        <v>0</v>
      </c>
      <c r="O206" s="456">
        <f t="shared" si="290"/>
        <v>0</v>
      </c>
      <c r="P206" s="455">
        <f t="shared" si="290"/>
        <v>0</v>
      </c>
      <c r="Q206" s="456">
        <f t="shared" si="290"/>
        <v>0</v>
      </c>
      <c r="R206" s="247">
        <f t="shared" si="290"/>
        <v>0</v>
      </c>
      <c r="S206" s="455">
        <f t="shared" si="290"/>
        <v>0</v>
      </c>
      <c r="T206" s="456">
        <f t="shared" si="290"/>
        <v>0</v>
      </c>
      <c r="U206" s="455">
        <f t="shared" si="290"/>
        <v>0</v>
      </c>
      <c r="V206" s="456">
        <f t="shared" si="290"/>
        <v>0</v>
      </c>
      <c r="W206" s="340">
        <f>IF(Q206=0,0,((V206/Q206)-1)*100)</f>
        <v>0</v>
      </c>
    </row>
    <row r="207" spans="1:23" ht="14.25" thickTop="1" thickBot="1" x14ac:dyDescent="0.25">
      <c r="L207" s="553" t="s">
        <v>32</v>
      </c>
      <c r="M207" s="552">
        <f>+M198+M202+M206</f>
        <v>0</v>
      </c>
      <c r="N207" s="550">
        <f t="shared" ref="N207:V207" si="291">+N198+N202+N206</f>
        <v>0</v>
      </c>
      <c r="O207" s="548">
        <f t="shared" si="291"/>
        <v>0</v>
      </c>
      <c r="P207" s="547">
        <f t="shared" si="291"/>
        <v>0</v>
      </c>
      <c r="Q207" s="548">
        <f t="shared" si="291"/>
        <v>0</v>
      </c>
      <c r="R207" s="552">
        <f t="shared" si="291"/>
        <v>0</v>
      </c>
      <c r="S207" s="550">
        <f t="shared" si="291"/>
        <v>0</v>
      </c>
      <c r="T207" s="548">
        <f t="shared" si="291"/>
        <v>0</v>
      </c>
      <c r="U207" s="547">
        <f t="shared" si="291"/>
        <v>0</v>
      </c>
      <c r="V207" s="548">
        <f t="shared" si="291"/>
        <v>0</v>
      </c>
      <c r="W207" s="549">
        <f t="shared" ref="W207" si="292">IF(Q207=0,0,((V207/Q207)-1)*100)</f>
        <v>0</v>
      </c>
    </row>
    <row r="208" spans="1:23" ht="14.25" thickTop="1" thickBot="1" x14ac:dyDescent="0.25">
      <c r="L208" s="239" t="s">
        <v>33</v>
      </c>
      <c r="M208" s="240">
        <f>+M194+M198+M202+M206</f>
        <v>0</v>
      </c>
      <c r="N208" s="241">
        <f t="shared" ref="N208:V208" si="293">+N194+N198+N202+N206</f>
        <v>0</v>
      </c>
      <c r="O208" s="242">
        <f t="shared" si="293"/>
        <v>0</v>
      </c>
      <c r="P208" s="240">
        <f t="shared" si="293"/>
        <v>0</v>
      </c>
      <c r="Q208" s="242">
        <f t="shared" si="293"/>
        <v>0</v>
      </c>
      <c r="R208" s="240">
        <f t="shared" si="293"/>
        <v>0</v>
      </c>
      <c r="S208" s="241">
        <f t="shared" si="293"/>
        <v>0</v>
      </c>
      <c r="T208" s="242">
        <f t="shared" si="293"/>
        <v>0</v>
      </c>
      <c r="U208" s="240">
        <f t="shared" si="293"/>
        <v>0</v>
      </c>
      <c r="V208" s="242">
        <f t="shared" si="293"/>
        <v>0</v>
      </c>
      <c r="W208" s="338">
        <f t="shared" si="261"/>
        <v>0</v>
      </c>
    </row>
    <row r="209" spans="1:23" ht="14.25" thickTop="1" thickBot="1" x14ac:dyDescent="0.25">
      <c r="L209" s="457" t="s">
        <v>34</v>
      </c>
      <c r="M209" s="434"/>
      <c r="N209" s="434"/>
      <c r="O209" s="434"/>
      <c r="P209" s="434"/>
      <c r="Q209" s="434"/>
      <c r="R209" s="434"/>
      <c r="S209" s="434"/>
      <c r="T209" s="434"/>
      <c r="U209" s="434"/>
      <c r="V209" s="434"/>
      <c r="W209" s="434"/>
    </row>
    <row r="210" spans="1:23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:23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:23" ht="14.25" thickTop="1" thickBot="1" x14ac:dyDescent="0.25">
      <c r="L212" s="433"/>
      <c r="M212" s="434"/>
      <c r="N212" s="434"/>
      <c r="O212" s="434"/>
      <c r="P212" s="434"/>
      <c r="Q212" s="434"/>
      <c r="R212" s="434"/>
      <c r="S212" s="434"/>
      <c r="T212" s="434"/>
      <c r="U212" s="434"/>
      <c r="V212" s="434"/>
      <c r="W212" s="435" t="s">
        <v>46</v>
      </c>
    </row>
    <row r="213" spans="1:23" ht="14.25" thickTop="1" thickBot="1" x14ac:dyDescent="0.25">
      <c r="L213" s="436"/>
      <c r="M213" s="215" t="s">
        <v>4</v>
      </c>
      <c r="N213" s="216"/>
      <c r="O213" s="253"/>
      <c r="P213" s="215"/>
      <c r="Q213" s="215"/>
      <c r="R213" s="215" t="s">
        <v>5</v>
      </c>
      <c r="S213" s="216"/>
      <c r="T213" s="253"/>
      <c r="U213" s="215"/>
      <c r="V213" s="215"/>
      <c r="W213" s="437" t="s">
        <v>6</v>
      </c>
    </row>
    <row r="214" spans="1:23" ht="13.5" thickTop="1" x14ac:dyDescent="0.2">
      <c r="L214" s="438" t="s">
        <v>7</v>
      </c>
      <c r="M214" s="439"/>
      <c r="N214" s="433"/>
      <c r="O214" s="220"/>
      <c r="P214" s="440"/>
      <c r="Q214" s="306"/>
      <c r="R214" s="439"/>
      <c r="S214" s="433"/>
      <c r="T214" s="220"/>
      <c r="U214" s="440"/>
      <c r="V214" s="306"/>
      <c r="W214" s="441" t="s">
        <v>8</v>
      </c>
    </row>
    <row r="215" spans="1:23" ht="13.5" thickBot="1" x14ac:dyDescent="0.25">
      <c r="L215" s="442"/>
      <c r="M215" s="443" t="s">
        <v>47</v>
      </c>
      <c r="N215" s="444" t="s">
        <v>48</v>
      </c>
      <c r="O215" s="226" t="s">
        <v>49</v>
      </c>
      <c r="P215" s="442" t="s">
        <v>15</v>
      </c>
      <c r="Q215" s="302" t="s">
        <v>11</v>
      </c>
      <c r="R215" s="443" t="s">
        <v>47</v>
      </c>
      <c r="S215" s="444" t="s">
        <v>48</v>
      </c>
      <c r="T215" s="226" t="s">
        <v>49</v>
      </c>
      <c r="U215" s="442" t="s">
        <v>15</v>
      </c>
      <c r="V215" s="302" t="s">
        <v>11</v>
      </c>
      <c r="W215" s="420"/>
    </row>
    <row r="216" spans="1:23" ht="4.5" customHeight="1" thickTop="1" x14ac:dyDescent="0.2">
      <c r="L216" s="438"/>
      <c r="M216" s="445"/>
      <c r="N216" s="446"/>
      <c r="O216" s="231"/>
      <c r="P216" s="458"/>
      <c r="Q216" s="264"/>
      <c r="R216" s="445"/>
      <c r="S216" s="446"/>
      <c r="T216" s="231"/>
      <c r="U216" s="458"/>
      <c r="V216" s="264"/>
      <c r="W216" s="449"/>
    </row>
    <row r="217" spans="1:23" x14ac:dyDescent="0.2">
      <c r="L217" s="438" t="s">
        <v>16</v>
      </c>
      <c r="M217" s="450">
        <f t="shared" ref="M217:N219" si="294">+M165+M191</f>
        <v>0</v>
      </c>
      <c r="N217" s="451">
        <f t="shared" si="294"/>
        <v>0</v>
      </c>
      <c r="O217" s="236">
        <f>M217+N217</f>
        <v>0</v>
      </c>
      <c r="P217" s="459">
        <f>+P165+P191</f>
        <v>0</v>
      </c>
      <c r="Q217" s="265">
        <f>O217+P217</f>
        <v>0</v>
      </c>
      <c r="R217" s="450">
        <f t="shared" ref="R217:S219" si="295">+R165+R191</f>
        <v>0</v>
      </c>
      <c r="S217" s="451">
        <f t="shared" si="295"/>
        <v>0</v>
      </c>
      <c r="T217" s="236">
        <f>R217+S217</f>
        <v>0</v>
      </c>
      <c r="U217" s="459">
        <f>+U165+U191</f>
        <v>0</v>
      </c>
      <c r="V217" s="265">
        <f>T217+U217</f>
        <v>0</v>
      </c>
      <c r="W217" s="339">
        <f t="shared" ref="W217:W221" si="296">IF(Q217=0,0,((V217/Q217)-1)*100)</f>
        <v>0</v>
      </c>
    </row>
    <row r="218" spans="1:23" x14ac:dyDescent="0.2">
      <c r="L218" s="438" t="s">
        <v>17</v>
      </c>
      <c r="M218" s="450">
        <f t="shared" si="294"/>
        <v>0</v>
      </c>
      <c r="N218" s="451">
        <f t="shared" si="294"/>
        <v>0</v>
      </c>
      <c r="O218" s="236">
        <f t="shared" ref="O218:O219" si="297">M218+N218</f>
        <v>0</v>
      </c>
      <c r="P218" s="459">
        <f>+P166+P192</f>
        <v>0</v>
      </c>
      <c r="Q218" s="265">
        <f t="shared" ref="Q218:Q221" si="298">O218+P218</f>
        <v>0</v>
      </c>
      <c r="R218" s="450">
        <f t="shared" si="295"/>
        <v>0</v>
      </c>
      <c r="S218" s="451">
        <f t="shared" si="295"/>
        <v>0</v>
      </c>
      <c r="T218" s="236">
        <f t="shared" ref="T218:T219" si="299">R218+S218</f>
        <v>0</v>
      </c>
      <c r="U218" s="459">
        <f>+U166+U192</f>
        <v>0</v>
      </c>
      <c r="V218" s="265">
        <f t="shared" ref="V218:V221" si="300">T218+U218</f>
        <v>0</v>
      </c>
      <c r="W218" s="339">
        <f t="shared" si="296"/>
        <v>0</v>
      </c>
    </row>
    <row r="219" spans="1:23" ht="13.5" thickBot="1" x14ac:dyDescent="0.25">
      <c r="L219" s="442" t="s">
        <v>18</v>
      </c>
      <c r="M219" s="450">
        <f t="shared" si="294"/>
        <v>0</v>
      </c>
      <c r="N219" s="451">
        <f t="shared" si="294"/>
        <v>0</v>
      </c>
      <c r="O219" s="236">
        <f t="shared" si="297"/>
        <v>0</v>
      </c>
      <c r="P219" s="459">
        <f>+P167+P193</f>
        <v>0</v>
      </c>
      <c r="Q219" s="265">
        <f t="shared" si="298"/>
        <v>0</v>
      </c>
      <c r="R219" s="450">
        <f t="shared" si="295"/>
        <v>0</v>
      </c>
      <c r="S219" s="451">
        <f t="shared" si="295"/>
        <v>0</v>
      </c>
      <c r="T219" s="236">
        <f t="shared" si="299"/>
        <v>0</v>
      </c>
      <c r="U219" s="459">
        <f>+U167+U193</f>
        <v>0</v>
      </c>
      <c r="V219" s="265">
        <f t="shared" si="300"/>
        <v>0</v>
      </c>
      <c r="W219" s="339">
        <f t="shared" si="296"/>
        <v>0</v>
      </c>
    </row>
    <row r="220" spans="1:23" ht="14.25" thickTop="1" thickBot="1" x14ac:dyDescent="0.25">
      <c r="L220" s="239" t="s">
        <v>19</v>
      </c>
      <c r="M220" s="240">
        <f t="shared" ref="M220:P220" si="301">+M217+M218+M219</f>
        <v>0</v>
      </c>
      <c r="N220" s="452">
        <f t="shared" si="301"/>
        <v>0</v>
      </c>
      <c r="O220" s="453">
        <f t="shared" si="301"/>
        <v>0</v>
      </c>
      <c r="P220" s="452">
        <f t="shared" si="301"/>
        <v>0</v>
      </c>
      <c r="Q220" s="453">
        <f t="shared" si="298"/>
        <v>0</v>
      </c>
      <c r="R220" s="240">
        <f t="shared" ref="R220:U220" si="302">+R217+R218+R219</f>
        <v>0</v>
      </c>
      <c r="S220" s="452">
        <f t="shared" si="302"/>
        <v>0</v>
      </c>
      <c r="T220" s="453">
        <f t="shared" si="302"/>
        <v>0</v>
      </c>
      <c r="U220" s="452">
        <f t="shared" si="302"/>
        <v>0</v>
      </c>
      <c r="V220" s="453">
        <f t="shared" si="300"/>
        <v>0</v>
      </c>
      <c r="W220" s="486">
        <f t="shared" si="296"/>
        <v>0</v>
      </c>
    </row>
    <row r="221" spans="1:23" ht="13.5" thickTop="1" x14ac:dyDescent="0.2">
      <c r="L221" s="438" t="s">
        <v>20</v>
      </c>
      <c r="M221" s="450">
        <f t="shared" ref="M221:N223" si="303">+M169+M195</f>
        <v>0</v>
      </c>
      <c r="N221" s="451">
        <f t="shared" si="303"/>
        <v>0</v>
      </c>
      <c r="O221" s="236">
        <f>M221+N221</f>
        <v>0</v>
      </c>
      <c r="P221" s="462">
        <f>+P169+P195</f>
        <v>0</v>
      </c>
      <c r="Q221" s="336">
        <f t="shared" si="298"/>
        <v>0</v>
      </c>
      <c r="R221" s="450">
        <f t="shared" ref="R221:S223" si="304">+R169+R195</f>
        <v>0</v>
      </c>
      <c r="S221" s="451">
        <f t="shared" si="304"/>
        <v>0</v>
      </c>
      <c r="T221" s="236">
        <f>R221+S221</f>
        <v>0</v>
      </c>
      <c r="U221" s="462">
        <f>+U169+U195</f>
        <v>0</v>
      </c>
      <c r="V221" s="336">
        <f t="shared" si="300"/>
        <v>0</v>
      </c>
      <c r="W221" s="339">
        <f t="shared" si="296"/>
        <v>0</v>
      </c>
    </row>
    <row r="222" spans="1:23" x14ac:dyDescent="0.2">
      <c r="L222" s="438" t="s">
        <v>21</v>
      </c>
      <c r="M222" s="450">
        <f t="shared" si="303"/>
        <v>0</v>
      </c>
      <c r="N222" s="451">
        <f t="shared" si="303"/>
        <v>0</v>
      </c>
      <c r="O222" s="244">
        <f>M222+N222</f>
        <v>0</v>
      </c>
      <c r="P222" s="462">
        <f>+P170+P196</f>
        <v>0</v>
      </c>
      <c r="Q222" s="236">
        <f>O222+P222</f>
        <v>0</v>
      </c>
      <c r="R222" s="450">
        <f t="shared" si="304"/>
        <v>0</v>
      </c>
      <c r="S222" s="451">
        <f t="shared" si="304"/>
        <v>0</v>
      </c>
      <c r="T222" s="244">
        <f>R222+S222</f>
        <v>0</v>
      </c>
      <c r="U222" s="462">
        <f>+U170+U196</f>
        <v>0</v>
      </c>
      <c r="V222" s="236">
        <f>T222+U222</f>
        <v>0</v>
      </c>
      <c r="W222" s="339">
        <f>IF(Q222=0,0,((V222/Q222)-1)*100)</f>
        <v>0</v>
      </c>
    </row>
    <row r="223" spans="1:23" ht="13.5" thickBot="1" x14ac:dyDescent="0.25">
      <c r="L223" s="438" t="s">
        <v>22</v>
      </c>
      <c r="M223" s="463">
        <f t="shared" si="303"/>
        <v>0</v>
      </c>
      <c r="N223" s="454">
        <f t="shared" si="303"/>
        <v>0</v>
      </c>
      <c r="O223" s="266">
        <f>M223+N223</f>
        <v>0</v>
      </c>
      <c r="P223" s="460">
        <f>+P171+P197</f>
        <v>0</v>
      </c>
      <c r="Q223" s="343">
        <f>O223+P223</f>
        <v>0</v>
      </c>
      <c r="R223" s="463">
        <f t="shared" si="304"/>
        <v>0</v>
      </c>
      <c r="S223" s="454">
        <f t="shared" si="304"/>
        <v>0</v>
      </c>
      <c r="T223" s="266">
        <f>R223+S223</f>
        <v>0</v>
      </c>
      <c r="U223" s="460">
        <f>+U171+U197</f>
        <v>0</v>
      </c>
      <c r="V223" s="343">
        <f>T223+U223</f>
        <v>0</v>
      </c>
      <c r="W223" s="339">
        <f>IF(Q223=0,0,((V223/Q223)-1)*100)</f>
        <v>0</v>
      </c>
    </row>
    <row r="224" spans="1:23" s="1" customFormat="1" ht="14.25" thickTop="1" thickBot="1" x14ac:dyDescent="0.25">
      <c r="A224" s="3"/>
      <c r="I224" s="2"/>
      <c r="K224" s="3"/>
      <c r="L224" s="239" t="s">
        <v>23</v>
      </c>
      <c r="M224" s="240">
        <f>+M221+M222+M223</f>
        <v>0</v>
      </c>
      <c r="N224" s="241">
        <f t="shared" ref="N224" si="305">+N221+N222+N223</f>
        <v>0</v>
      </c>
      <c r="O224" s="242">
        <f t="shared" ref="O224" si="306">+O221+O222+O223</f>
        <v>0</v>
      </c>
      <c r="P224" s="240">
        <f t="shared" ref="P224" si="307">+P221+P222+P223</f>
        <v>0</v>
      </c>
      <c r="Q224" s="242">
        <f t="shared" ref="Q224" si="308">+Q221+Q222+Q223</f>
        <v>0</v>
      </c>
      <c r="R224" s="240">
        <f t="shared" ref="R224" si="309">+R221+R222+R223</f>
        <v>0</v>
      </c>
      <c r="S224" s="241">
        <f t="shared" ref="S224" si="310">+S221+S222+S223</f>
        <v>0</v>
      </c>
      <c r="T224" s="242">
        <f t="shared" ref="T224" si="311">+T221+T222+T223</f>
        <v>0</v>
      </c>
      <c r="U224" s="240">
        <f t="shared" ref="U224" si="312">+U221+U222+U223</f>
        <v>0</v>
      </c>
      <c r="V224" s="242">
        <f t="shared" ref="V224" si="313">+V221+V222+V223</f>
        <v>0</v>
      </c>
      <c r="W224" s="338">
        <f t="shared" ref="W224" si="314">IF(Q224=0,0,((V224/Q224)-1)*100)</f>
        <v>0</v>
      </c>
    </row>
    <row r="225" spans="1:23" ht="13.5" thickTop="1" x14ac:dyDescent="0.2">
      <c r="L225" s="438" t="s">
        <v>24</v>
      </c>
      <c r="M225" s="450">
        <f t="shared" ref="M225:N227" si="315">+M173+M199</f>
        <v>0</v>
      </c>
      <c r="N225" s="451">
        <f t="shared" si="315"/>
        <v>0</v>
      </c>
      <c r="O225" s="236">
        <f t="shared" ref="O225" si="316">M225+N225</f>
        <v>0</v>
      </c>
      <c r="P225" s="459">
        <f>+P173+P199</f>
        <v>0</v>
      </c>
      <c r="Q225" s="265">
        <f t="shared" ref="Q225" si="317">O225+P225</f>
        <v>0</v>
      </c>
      <c r="R225" s="450">
        <f t="shared" ref="R225:S227" si="318">+R173+R199</f>
        <v>0</v>
      </c>
      <c r="S225" s="451">
        <f t="shared" si="318"/>
        <v>0</v>
      </c>
      <c r="T225" s="236">
        <f>R225+S225</f>
        <v>0</v>
      </c>
      <c r="U225" s="459">
        <f>+U173+U199</f>
        <v>0</v>
      </c>
      <c r="V225" s="265">
        <f>T225+U225</f>
        <v>0</v>
      </c>
      <c r="W225" s="339">
        <f>IF(Q225=0,0,((V225/Q225)-1)*100)</f>
        <v>0</v>
      </c>
    </row>
    <row r="226" spans="1:23" x14ac:dyDescent="0.2">
      <c r="L226" s="438" t="s">
        <v>25</v>
      </c>
      <c r="M226" s="450">
        <f t="shared" si="315"/>
        <v>0</v>
      </c>
      <c r="N226" s="451">
        <f t="shared" si="315"/>
        <v>0</v>
      </c>
      <c r="O226" s="236">
        <f>M226+N226</f>
        <v>0</v>
      </c>
      <c r="P226" s="459">
        <f>+P174+P200</f>
        <v>0</v>
      </c>
      <c r="Q226" s="265">
        <f>O226+P226</f>
        <v>0</v>
      </c>
      <c r="R226" s="450">
        <f t="shared" si="318"/>
        <v>0</v>
      </c>
      <c r="S226" s="451">
        <f t="shared" si="318"/>
        <v>0</v>
      </c>
      <c r="T226" s="236">
        <f>R226+S226</f>
        <v>0</v>
      </c>
      <c r="U226" s="459">
        <f>+U174+U200</f>
        <v>0</v>
      </c>
      <c r="V226" s="265">
        <f>T226+U226</f>
        <v>0</v>
      </c>
      <c r="W226" s="339">
        <f>IF(Q226=0,0,((V226/Q226)-1)*100)</f>
        <v>0</v>
      </c>
    </row>
    <row r="227" spans="1:23" ht="13.5" thickBot="1" x14ac:dyDescent="0.25">
      <c r="L227" s="438" t="s">
        <v>26</v>
      </c>
      <c r="M227" s="450">
        <f t="shared" si="315"/>
        <v>0</v>
      </c>
      <c r="N227" s="451">
        <f t="shared" si="315"/>
        <v>0</v>
      </c>
      <c r="O227" s="244">
        <f>M227+N227</f>
        <v>0</v>
      </c>
      <c r="P227" s="460">
        <f>+P175+P201</f>
        <v>0</v>
      </c>
      <c r="Q227" s="265">
        <f>O227+P227</f>
        <v>0</v>
      </c>
      <c r="R227" s="450">
        <f t="shared" si="318"/>
        <v>0</v>
      </c>
      <c r="S227" s="451">
        <f t="shared" si="318"/>
        <v>0</v>
      </c>
      <c r="T227" s="244">
        <f>R227+S227</f>
        <v>0</v>
      </c>
      <c r="U227" s="460">
        <f>+U175+U201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46" t="s">
        <v>27</v>
      </c>
      <c r="M228" s="247">
        <f>+M225+M226+M227</f>
        <v>0</v>
      </c>
      <c r="N228" s="455">
        <f t="shared" ref="N228" si="319">+N225+N226+N227</f>
        <v>0</v>
      </c>
      <c r="O228" s="456">
        <f t="shared" ref="O228" si="320">+O225+O226+O227</f>
        <v>0</v>
      </c>
      <c r="P228" s="455">
        <f t="shared" ref="P228" si="321">+P225+P226+P227</f>
        <v>0</v>
      </c>
      <c r="Q228" s="456">
        <f t="shared" ref="Q228" si="322">+Q225+Q226+Q227</f>
        <v>0</v>
      </c>
      <c r="R228" s="247">
        <f t="shared" ref="R228" si="323">+R225+R226+R227</f>
        <v>0</v>
      </c>
      <c r="S228" s="455">
        <f t="shared" ref="S228" si="324">+S225+S226+S227</f>
        <v>0</v>
      </c>
      <c r="T228" s="456">
        <f t="shared" ref="T228" si="325">+T225+T226+T227</f>
        <v>0</v>
      </c>
      <c r="U228" s="455">
        <f t="shared" ref="U228" si="326">+U225+U226+U227</f>
        <v>0</v>
      </c>
      <c r="V228" s="456">
        <f t="shared" ref="V228" si="327">+V225+V226+V227</f>
        <v>0</v>
      </c>
      <c r="W228" s="340">
        <f>IF(Q228=0,0,((V228/Q228)-1)*100)</f>
        <v>0</v>
      </c>
    </row>
    <row r="229" spans="1:23" ht="13.5" thickTop="1" x14ac:dyDescent="0.2">
      <c r="A229" s="397"/>
      <c r="K229" s="397"/>
      <c r="L229" s="438" t="s">
        <v>28</v>
      </c>
      <c r="M229" s="450">
        <f t="shared" ref="M229:N231" si="328">+M177+M203</f>
        <v>0</v>
      </c>
      <c r="N229" s="451">
        <f t="shared" si="328"/>
        <v>0</v>
      </c>
      <c r="O229" s="244">
        <f t="shared" ref="O229" si="329">M229+N229</f>
        <v>0</v>
      </c>
      <c r="P229" s="461">
        <f>+P177+P203</f>
        <v>0</v>
      </c>
      <c r="Q229" s="265">
        <f>O229+P229</f>
        <v>0</v>
      </c>
      <c r="R229" s="450">
        <f t="shared" ref="R229:S231" si="330">+R177+R203</f>
        <v>0</v>
      </c>
      <c r="S229" s="451">
        <f t="shared" si="330"/>
        <v>0</v>
      </c>
      <c r="T229" s="244">
        <f t="shared" ref="T229" si="331">R229+S229</f>
        <v>0</v>
      </c>
      <c r="U229" s="461">
        <f>+U177+U203</f>
        <v>0</v>
      </c>
      <c r="V229" s="265">
        <f>T229+U229</f>
        <v>0</v>
      </c>
      <c r="W229" s="339">
        <f t="shared" ref="W229" si="332">IF(Q229=0,0,((V229/Q229)-1)*100)</f>
        <v>0</v>
      </c>
    </row>
    <row r="230" spans="1:23" x14ac:dyDescent="0.2">
      <c r="A230" s="397"/>
      <c r="K230" s="397"/>
      <c r="L230" s="438" t="s">
        <v>29</v>
      </c>
      <c r="M230" s="450">
        <f t="shared" si="328"/>
        <v>0</v>
      </c>
      <c r="N230" s="451">
        <f t="shared" si="328"/>
        <v>0</v>
      </c>
      <c r="O230" s="244">
        <f>M230+N230</f>
        <v>0</v>
      </c>
      <c r="P230" s="459">
        <f>+P178+P204</f>
        <v>0</v>
      </c>
      <c r="Q230" s="265">
        <f>O230+P230</f>
        <v>0</v>
      </c>
      <c r="R230" s="450">
        <f t="shared" si="330"/>
        <v>0</v>
      </c>
      <c r="S230" s="451">
        <f t="shared" si="330"/>
        <v>0</v>
      </c>
      <c r="T230" s="244">
        <f>R230+S230</f>
        <v>0</v>
      </c>
      <c r="U230" s="459">
        <f>+U178+U204</f>
        <v>0</v>
      </c>
      <c r="V230" s="265">
        <f>T230+U230</f>
        <v>0</v>
      </c>
      <c r="W230" s="339">
        <f>IF(Q230=0,0,((V230/Q230)-1)*100)</f>
        <v>0</v>
      </c>
    </row>
    <row r="231" spans="1:23" ht="13.5" thickBot="1" x14ac:dyDescent="0.25">
      <c r="A231" s="397"/>
      <c r="K231" s="397"/>
      <c r="L231" s="438" t="s">
        <v>30</v>
      </c>
      <c r="M231" s="450">
        <f t="shared" si="328"/>
        <v>0</v>
      </c>
      <c r="N231" s="451">
        <f t="shared" si="328"/>
        <v>0</v>
      </c>
      <c r="O231" s="244">
        <f>M231+N231</f>
        <v>0</v>
      </c>
      <c r="P231" s="459">
        <f>+P179+P205</f>
        <v>0</v>
      </c>
      <c r="Q231" s="265">
        <f>O231+P231</f>
        <v>0</v>
      </c>
      <c r="R231" s="450">
        <f t="shared" si="330"/>
        <v>0</v>
      </c>
      <c r="S231" s="451">
        <f t="shared" si="330"/>
        <v>0</v>
      </c>
      <c r="T231" s="244">
        <f>R231+S231</f>
        <v>0</v>
      </c>
      <c r="U231" s="459">
        <f>+U179+U205</f>
        <v>0</v>
      </c>
      <c r="V231" s="265">
        <f>T231+U231</f>
        <v>0</v>
      </c>
      <c r="W231" s="339">
        <f>IF(Q231=0,0,((V231/Q231)-1)*100)</f>
        <v>0</v>
      </c>
    </row>
    <row r="232" spans="1:23" ht="14.25" thickTop="1" thickBot="1" x14ac:dyDescent="0.25">
      <c r="L232" s="246" t="s">
        <v>31</v>
      </c>
      <c r="M232" s="247">
        <f>+M229+M230+M231</f>
        <v>0</v>
      </c>
      <c r="N232" s="455">
        <f t="shared" ref="N232:V232" si="333">+N229+N230+N231</f>
        <v>0</v>
      </c>
      <c r="O232" s="456">
        <f t="shared" si="333"/>
        <v>0</v>
      </c>
      <c r="P232" s="455">
        <f t="shared" si="333"/>
        <v>0</v>
      </c>
      <c r="Q232" s="456">
        <f t="shared" si="333"/>
        <v>0</v>
      </c>
      <c r="R232" s="247">
        <f t="shared" si="333"/>
        <v>0</v>
      </c>
      <c r="S232" s="455">
        <f t="shared" si="333"/>
        <v>0</v>
      </c>
      <c r="T232" s="456">
        <f t="shared" si="333"/>
        <v>0</v>
      </c>
      <c r="U232" s="455">
        <f t="shared" si="333"/>
        <v>0</v>
      </c>
      <c r="V232" s="456">
        <f t="shared" si="333"/>
        <v>0</v>
      </c>
      <c r="W232" s="340">
        <f>IF(Q232=0,0,((V232/Q232)-1)*100)</f>
        <v>0</v>
      </c>
    </row>
    <row r="233" spans="1:23" ht="14.25" thickTop="1" thickBot="1" x14ac:dyDescent="0.25">
      <c r="L233" s="553" t="s">
        <v>32</v>
      </c>
      <c r="M233" s="552">
        <f>+M224+M228+M232</f>
        <v>0</v>
      </c>
      <c r="N233" s="550">
        <f t="shared" ref="N233:V233" si="334">+N224+N228+N232</f>
        <v>0</v>
      </c>
      <c r="O233" s="548">
        <f t="shared" si="334"/>
        <v>0</v>
      </c>
      <c r="P233" s="547">
        <f t="shared" si="334"/>
        <v>0</v>
      </c>
      <c r="Q233" s="548">
        <f t="shared" si="334"/>
        <v>0</v>
      </c>
      <c r="R233" s="552">
        <f t="shared" si="334"/>
        <v>0</v>
      </c>
      <c r="S233" s="550">
        <f t="shared" si="334"/>
        <v>0</v>
      </c>
      <c r="T233" s="548">
        <f t="shared" si="334"/>
        <v>0</v>
      </c>
      <c r="U233" s="547">
        <f t="shared" si="334"/>
        <v>0</v>
      </c>
      <c r="V233" s="548">
        <f t="shared" si="334"/>
        <v>0</v>
      </c>
      <c r="W233" s="340">
        <f t="shared" ref="W233" si="335">IF(Q233=0,0,((V233/Q233)-1)*100)</f>
        <v>0</v>
      </c>
    </row>
    <row r="234" spans="1:23" ht="14.25" thickTop="1" thickBot="1" x14ac:dyDescent="0.25">
      <c r="L234" s="239" t="s">
        <v>33</v>
      </c>
      <c r="M234" s="240">
        <f>+M220+M224+M228+M232</f>
        <v>0</v>
      </c>
      <c r="N234" s="241">
        <f t="shared" ref="N234:V234" si="336">+N220+N224+N228+N232</f>
        <v>0</v>
      </c>
      <c r="O234" s="242">
        <f t="shared" si="336"/>
        <v>0</v>
      </c>
      <c r="P234" s="240">
        <f t="shared" si="336"/>
        <v>0</v>
      </c>
      <c r="Q234" s="242">
        <f t="shared" si="336"/>
        <v>0</v>
      </c>
      <c r="R234" s="240">
        <f t="shared" si="336"/>
        <v>0</v>
      </c>
      <c r="S234" s="241">
        <f t="shared" si="336"/>
        <v>0</v>
      </c>
      <c r="T234" s="242">
        <f t="shared" si="336"/>
        <v>0</v>
      </c>
      <c r="U234" s="240">
        <f t="shared" si="336"/>
        <v>0</v>
      </c>
      <c r="V234" s="242">
        <f t="shared" si="336"/>
        <v>0</v>
      </c>
      <c r="W234" s="340">
        <f t="shared" ref="W234" si="337">IF(Q234=0,0,((V234/Q234)-1)*100)</f>
        <v>0</v>
      </c>
    </row>
    <row r="235" spans="1:23" ht="13.5" thickTop="1" x14ac:dyDescent="0.2">
      <c r="L235" s="457" t="s">
        <v>34</v>
      </c>
      <c r="M235" s="434"/>
      <c r="N235" s="434"/>
      <c r="O235" s="434"/>
      <c r="P235" s="434"/>
      <c r="Q235" s="434"/>
      <c r="R235" s="434"/>
      <c r="S235" s="434"/>
      <c r="T235" s="434"/>
      <c r="U235" s="434"/>
      <c r="V235" s="434"/>
      <c r="W235" s="434"/>
    </row>
  </sheetData>
  <sheetProtection algorithmName="SHA-512" hashValue="sMDWtFhuAh/K36YLfZgbFOPmePLTnZSTmCsuYLNgW1uG2zGL1+HMDGVrWaWOXeXkjqnqChrJVeSARNdcStHUzg==" saltValue="TtW+h47EP8OiiGiJIjrAxA==" spinCount="100000" sheet="1" objects="1" scenarios="1"/>
  <mergeCells count="42">
    <mergeCell ref="M135:Q135"/>
    <mergeCell ref="R135:V135"/>
    <mergeCell ref="L81:W81"/>
    <mergeCell ref="L106:W106"/>
    <mergeCell ref="L107:W107"/>
    <mergeCell ref="L132:W132"/>
    <mergeCell ref="L133:W133"/>
    <mergeCell ref="L80:W80"/>
    <mergeCell ref="M83:Q83"/>
    <mergeCell ref="R83:V83"/>
    <mergeCell ref="M109:Q109"/>
    <mergeCell ref="R109:V109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  <mergeCell ref="L210:W210"/>
    <mergeCell ref="L211:W211"/>
    <mergeCell ref="L158:W158"/>
    <mergeCell ref="L159:W159"/>
    <mergeCell ref="L184:W184"/>
    <mergeCell ref="L185:W185"/>
  </mergeCells>
  <conditionalFormatting sqref="A1:A1048576 K1:K1048576">
    <cfRule type="containsText" dxfId="2" priority="1" operator="containsText" text="NOT OK">
      <formula>NOT(ISERROR(SEARCH("NOT OK",A1)))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9" min="11" max="22" man="1"/>
    <brk id="157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8" width="13.28515625" style="1" customWidth="1"/>
    <col min="9" max="9" width="13.28515625" style="2" customWidth="1"/>
    <col min="10" max="10" width="7" style="1" customWidth="1"/>
    <col min="11" max="11" width="9.140625" style="3"/>
    <col min="12" max="12" width="13" style="1" customWidth="1"/>
    <col min="13" max="22" width="15.28515625" style="1" customWidth="1"/>
    <col min="23" max="23" width="15.28515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1:23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616" t="s">
        <v>4</v>
      </c>
      <c r="D5" s="617"/>
      <c r="E5" s="618"/>
      <c r="F5" s="616" t="s">
        <v>5</v>
      </c>
      <c r="G5" s="617"/>
      <c r="H5" s="618"/>
      <c r="I5" s="105" t="s">
        <v>6</v>
      </c>
      <c r="J5" s="3"/>
      <c r="L5" s="11"/>
      <c r="M5" s="619" t="s">
        <v>4</v>
      </c>
      <c r="N5" s="620"/>
      <c r="O5" s="620"/>
      <c r="P5" s="620"/>
      <c r="Q5" s="621"/>
      <c r="R5" s="619" t="s">
        <v>5</v>
      </c>
      <c r="S5" s="620"/>
      <c r="T5" s="620"/>
      <c r="U5" s="620"/>
      <c r="V5" s="621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0</v>
      </c>
      <c r="D9" s="121">
        <v>0</v>
      </c>
      <c r="E9" s="144">
        <f>SUM(C9:D9)</f>
        <v>0</v>
      </c>
      <c r="F9" s="120">
        <v>0</v>
      </c>
      <c r="G9" s="121">
        <v>0</v>
      </c>
      <c r="H9" s="144">
        <f>SUM(F9:G9)</f>
        <v>0</v>
      </c>
      <c r="I9" s="594">
        <f>IF(E9=0,0,((H9/E9)-1)*100)</f>
        <v>0</v>
      </c>
      <c r="J9" s="3"/>
      <c r="L9" s="13" t="s">
        <v>16</v>
      </c>
      <c r="M9" s="36">
        <v>0</v>
      </c>
      <c r="N9" s="37">
        <v>0</v>
      </c>
      <c r="O9" s="165">
        <f>SUM(M9:N9)</f>
        <v>0</v>
      </c>
      <c r="P9" s="479">
        <v>0</v>
      </c>
      <c r="Q9" s="165">
        <f t="shared" ref="Q9" si="0">O9+P9</f>
        <v>0</v>
      </c>
      <c r="R9" s="39">
        <v>0</v>
      </c>
      <c r="S9" s="37">
        <v>0</v>
      </c>
      <c r="T9" s="569">
        <f>SUM(R9:S9)</f>
        <v>0</v>
      </c>
      <c r="U9" s="567">
        <v>0</v>
      </c>
      <c r="V9" s="165">
        <f t="shared" ref="V9" si="1">T9+U9</f>
        <v>0</v>
      </c>
      <c r="W9" s="560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0</v>
      </c>
      <c r="D10" s="121">
        <v>0</v>
      </c>
      <c r="E10" s="144">
        <f t="shared" ref="E10:E13" si="2">SUM(C10:D10)</f>
        <v>0</v>
      </c>
      <c r="F10" s="120">
        <v>0</v>
      </c>
      <c r="G10" s="121">
        <v>0</v>
      </c>
      <c r="H10" s="144">
        <f t="shared" ref="H10:H13" si="3">SUM(F10:G10)</f>
        <v>0</v>
      </c>
      <c r="I10" s="594">
        <f>IF(E10=0,0,((H10/E10)-1)*100)</f>
        <v>0</v>
      </c>
      <c r="J10" s="3"/>
      <c r="K10" s="6"/>
      <c r="L10" s="13" t="s">
        <v>17</v>
      </c>
      <c r="M10" s="36">
        <v>0</v>
      </c>
      <c r="N10" s="37">
        <v>0</v>
      </c>
      <c r="O10" s="165">
        <f>SUM(M10:N10)</f>
        <v>0</v>
      </c>
      <c r="P10" s="479">
        <v>0</v>
      </c>
      <c r="Q10" s="165">
        <f>O10+P10</f>
        <v>0</v>
      </c>
      <c r="R10" s="39">
        <v>0</v>
      </c>
      <c r="S10" s="37">
        <v>0</v>
      </c>
      <c r="T10" s="569">
        <f t="shared" ref="T10:T11" si="4">SUM(R10:S10)</f>
        <v>0</v>
      </c>
      <c r="U10" s="567">
        <v>0</v>
      </c>
      <c r="V10" s="165">
        <f>T10+U10</f>
        <v>0</v>
      </c>
      <c r="W10" s="560">
        <f>IF(Q10=0,0,((V10/Q10)-1)*100)</f>
        <v>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0</v>
      </c>
      <c r="D11" s="330">
        <v>0</v>
      </c>
      <c r="E11" s="144">
        <f t="shared" si="2"/>
        <v>0</v>
      </c>
      <c r="F11" s="124">
        <v>0</v>
      </c>
      <c r="G11" s="330">
        <v>0</v>
      </c>
      <c r="H11" s="144">
        <f t="shared" si="3"/>
        <v>0</v>
      </c>
      <c r="I11" s="594">
        <f>IF(E11=0,0,((H11/E11)-1)*100)</f>
        <v>0</v>
      </c>
      <c r="J11" s="3"/>
      <c r="K11" s="6"/>
      <c r="L11" s="22" t="s">
        <v>18</v>
      </c>
      <c r="M11" s="36">
        <v>0</v>
      </c>
      <c r="N11" s="37">
        <v>0</v>
      </c>
      <c r="O11" s="165">
        <f t="shared" ref="O11" si="5">SUM(M11:N11)</f>
        <v>0</v>
      </c>
      <c r="P11" s="140">
        <v>0</v>
      </c>
      <c r="Q11" s="210">
        <f>O11+P11</f>
        <v>0</v>
      </c>
      <c r="R11" s="39">
        <v>0</v>
      </c>
      <c r="S11" s="37">
        <v>0</v>
      </c>
      <c r="T11" s="569">
        <f t="shared" si="4"/>
        <v>0</v>
      </c>
      <c r="U11" s="567">
        <v>0</v>
      </c>
      <c r="V11" s="210">
        <f>T11+U11</f>
        <v>0</v>
      </c>
      <c r="W11" s="560">
        <f>IF(Q11=0,0,((V11/Q11)-1)*100)</f>
        <v>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0</v>
      </c>
      <c r="D12" s="128">
        <f t="shared" si="6"/>
        <v>0</v>
      </c>
      <c r="E12" s="145">
        <f t="shared" si="2"/>
        <v>0</v>
      </c>
      <c r="F12" s="127">
        <f t="shared" ref="F12:G12" si="7">+F9+F10+F11</f>
        <v>0</v>
      </c>
      <c r="G12" s="128">
        <f t="shared" si="7"/>
        <v>0</v>
      </c>
      <c r="H12" s="145">
        <f t="shared" si="3"/>
        <v>0</v>
      </c>
      <c r="I12" s="595">
        <f>IF(E12=0,0,((H12/E12)-1)*100)</f>
        <v>0</v>
      </c>
      <c r="J12" s="3"/>
      <c r="L12" s="41" t="s">
        <v>19</v>
      </c>
      <c r="M12" s="42">
        <f t="shared" ref="M12:N12" si="8">+M9+M10+M11</f>
        <v>0</v>
      </c>
      <c r="N12" s="43">
        <f t="shared" si="8"/>
        <v>0</v>
      </c>
      <c r="O12" s="166">
        <f>+O9+O10+O11</f>
        <v>0</v>
      </c>
      <c r="P12" s="43">
        <f t="shared" ref="P12:Q12" si="9">+P9+P10+P11</f>
        <v>0</v>
      </c>
      <c r="Q12" s="166">
        <f t="shared" si="9"/>
        <v>0</v>
      </c>
      <c r="R12" s="42">
        <f t="shared" ref="R12:V12" si="10">+R9+R10+R11</f>
        <v>0</v>
      </c>
      <c r="S12" s="43">
        <f t="shared" si="10"/>
        <v>0</v>
      </c>
      <c r="T12" s="166">
        <f>+T9+T10+T11</f>
        <v>0</v>
      </c>
      <c r="U12" s="43">
        <f t="shared" si="10"/>
        <v>0</v>
      </c>
      <c r="V12" s="166">
        <f t="shared" si="10"/>
        <v>0</v>
      </c>
      <c r="W12" s="561">
        <f t="shared" ref="W12:W13" si="11">IF(Q12=0,0,((V12/Q12)-1)*100)</f>
        <v>0</v>
      </c>
    </row>
    <row r="13" spans="1:23" ht="13.5" thickTop="1" x14ac:dyDescent="0.2">
      <c r="A13" s="3" t="str">
        <f t="shared" ref="A13:A65" si="12">IF(ISERROR(F13/G13)," ",IF(F13/G13&gt;0.5,IF(F13/G13&lt;1.5," ","NOT OK"),"NOT OK"))</f>
        <v xml:space="preserve"> </v>
      </c>
      <c r="B13" s="106" t="s">
        <v>20</v>
      </c>
      <c r="C13" s="120">
        <v>0</v>
      </c>
      <c r="D13" s="121">
        <v>0</v>
      </c>
      <c r="E13" s="144">
        <f t="shared" si="2"/>
        <v>0</v>
      </c>
      <c r="F13" s="120">
        <v>0</v>
      </c>
      <c r="G13" s="121">
        <v>0</v>
      </c>
      <c r="H13" s="144">
        <f t="shared" si="3"/>
        <v>0</v>
      </c>
      <c r="I13" s="594">
        <f t="shared" ref="I13" si="13">IF(E13=0,0,((H13/E13)-1)*100)</f>
        <v>0</v>
      </c>
      <c r="J13" s="3"/>
      <c r="L13" s="13" t="s">
        <v>20</v>
      </c>
      <c r="M13" s="36">
        <v>0</v>
      </c>
      <c r="N13" s="484">
        <v>0</v>
      </c>
      <c r="O13" s="165">
        <f t="shared" ref="O13" si="14">+M13+N13</f>
        <v>0</v>
      </c>
      <c r="P13" s="140">
        <v>0</v>
      </c>
      <c r="Q13" s="165">
        <f>O13+P13</f>
        <v>0</v>
      </c>
      <c r="R13" s="36">
        <v>0</v>
      </c>
      <c r="S13" s="484">
        <v>0</v>
      </c>
      <c r="T13" s="165">
        <f t="shared" ref="T13" si="15">+R13+S13</f>
        <v>0</v>
      </c>
      <c r="U13" s="140">
        <v>0</v>
      </c>
      <c r="V13" s="165">
        <f>T13+U13</f>
        <v>0</v>
      </c>
      <c r="W13" s="560">
        <f t="shared" si="11"/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0</v>
      </c>
      <c r="D14" s="121">
        <v>0</v>
      </c>
      <c r="E14" s="144">
        <f>SUM(C14:D14)</f>
        <v>0</v>
      </c>
      <c r="F14" s="120">
        <v>0</v>
      </c>
      <c r="G14" s="121">
        <v>0</v>
      </c>
      <c r="H14" s="144">
        <f>SUM(F14:G14)</f>
        <v>0</v>
      </c>
      <c r="I14" s="594">
        <f>IF(E14=0,0,((H14/E14)-1)*100)</f>
        <v>0</v>
      </c>
      <c r="J14" s="3"/>
      <c r="L14" s="13" t="s">
        <v>21</v>
      </c>
      <c r="M14" s="36">
        <v>0</v>
      </c>
      <c r="N14" s="491">
        <v>0</v>
      </c>
      <c r="O14" s="301">
        <f>+M14+N14</f>
        <v>0</v>
      </c>
      <c r="P14" s="140">
        <v>0</v>
      </c>
      <c r="Q14" s="165">
        <f>O14+P14</f>
        <v>0</v>
      </c>
      <c r="R14" s="36">
        <v>0</v>
      </c>
      <c r="S14" s="491">
        <v>0</v>
      </c>
      <c r="T14" s="301">
        <f>+R14+S14</f>
        <v>0</v>
      </c>
      <c r="U14" s="140">
        <v>0</v>
      </c>
      <c r="V14" s="165">
        <f>T14+U14</f>
        <v>0</v>
      </c>
      <c r="W14" s="560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0</v>
      </c>
      <c r="D15" s="121">
        <v>0</v>
      </c>
      <c r="E15" s="144">
        <f>SUM(C15:D15)</f>
        <v>0</v>
      </c>
      <c r="F15" s="120">
        <v>0</v>
      </c>
      <c r="G15" s="121">
        <v>0</v>
      </c>
      <c r="H15" s="144">
        <f>SUM(F15:G15)</f>
        <v>0</v>
      </c>
      <c r="I15" s="594">
        <f>IF(E15=0,0,((H15/E15)-1)*100)</f>
        <v>0</v>
      </c>
      <c r="J15" s="7"/>
      <c r="L15" s="13" t="s">
        <v>22</v>
      </c>
      <c r="M15" s="36">
        <v>0</v>
      </c>
      <c r="N15" s="491">
        <v>0</v>
      </c>
      <c r="O15" s="473">
        <f>+M15+N15</f>
        <v>0</v>
      </c>
      <c r="P15" s="479">
        <v>0</v>
      </c>
      <c r="Q15" s="165">
        <f>O15+P15</f>
        <v>0</v>
      </c>
      <c r="R15" s="36">
        <v>0</v>
      </c>
      <c r="S15" s="491">
        <v>0</v>
      </c>
      <c r="T15" s="473">
        <f>+R15+S15</f>
        <v>0</v>
      </c>
      <c r="U15" s="479">
        <v>0</v>
      </c>
      <c r="V15" s="165">
        <f>T15+U15</f>
        <v>0</v>
      </c>
      <c r="W15" s="560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0</v>
      </c>
      <c r="D16" s="128">
        <f t="shared" ref="D16:H16" si="16">+D13+D14+D15</f>
        <v>0</v>
      </c>
      <c r="E16" s="145">
        <f t="shared" si="16"/>
        <v>0</v>
      </c>
      <c r="F16" s="127">
        <f t="shared" si="16"/>
        <v>0</v>
      </c>
      <c r="G16" s="128">
        <f t="shared" si="16"/>
        <v>0</v>
      </c>
      <c r="H16" s="145">
        <f t="shared" si="16"/>
        <v>0</v>
      </c>
      <c r="I16" s="595">
        <f>IF(E16=0,0,((H16/E16)-1)*100)</f>
        <v>0</v>
      </c>
      <c r="J16" s="3"/>
      <c r="L16" s="41" t="s">
        <v>23</v>
      </c>
      <c r="M16" s="42">
        <f>+M13+M14+M15</f>
        <v>0</v>
      </c>
      <c r="N16" s="44">
        <f t="shared" ref="N16:V16" si="17">+N13+N14+N15</f>
        <v>0</v>
      </c>
      <c r="O16" s="474">
        <f t="shared" si="17"/>
        <v>0</v>
      </c>
      <c r="P16" s="480">
        <f t="shared" si="17"/>
        <v>0</v>
      </c>
      <c r="Q16" s="166">
        <f t="shared" si="17"/>
        <v>0</v>
      </c>
      <c r="R16" s="42">
        <f t="shared" si="17"/>
        <v>0</v>
      </c>
      <c r="S16" s="44">
        <f t="shared" si="17"/>
        <v>0</v>
      </c>
      <c r="T16" s="474">
        <f t="shared" si="17"/>
        <v>0</v>
      </c>
      <c r="U16" s="480">
        <f t="shared" si="17"/>
        <v>0</v>
      </c>
      <c r="V16" s="166">
        <f t="shared" si="17"/>
        <v>0</v>
      </c>
      <c r="W16" s="561">
        <f t="shared" ref="W16" si="18">IF(Q16=0,0,((V16/Q16)-1)*100)</f>
        <v>0</v>
      </c>
    </row>
    <row r="17" spans="1:23" ht="13.5" thickTop="1" x14ac:dyDescent="0.2">
      <c r="A17" s="3" t="str">
        <f t="shared" ref="A17" si="19">IF(ISERROR(F17/G17)," ",IF(F17/G17&gt;0.5,IF(F17/G17&lt;1.5," ","NOT OK"),"NOT OK"))</f>
        <v xml:space="preserve"> </v>
      </c>
      <c r="B17" s="106" t="s">
        <v>24</v>
      </c>
      <c r="C17" s="120">
        <v>0</v>
      </c>
      <c r="D17" s="121">
        <v>0</v>
      </c>
      <c r="E17" s="144">
        <f t="shared" ref="E17" si="20">SUM(C17:D17)</f>
        <v>0</v>
      </c>
      <c r="F17" s="120">
        <v>0</v>
      </c>
      <c r="G17" s="121">
        <v>0</v>
      </c>
      <c r="H17" s="144">
        <f>SUM(F17:G17)</f>
        <v>0</v>
      </c>
      <c r="I17" s="594">
        <f t="shared" ref="I17" si="21">IF(E17=0,0,((H17/E17)-1)*100)</f>
        <v>0</v>
      </c>
      <c r="J17" s="7"/>
      <c r="L17" s="13" t="s">
        <v>24</v>
      </c>
      <c r="M17" s="36">
        <v>0</v>
      </c>
      <c r="N17" s="491">
        <v>0</v>
      </c>
      <c r="O17" s="473">
        <f>+M17+N17</f>
        <v>0</v>
      </c>
      <c r="P17" s="479">
        <v>0</v>
      </c>
      <c r="Q17" s="165">
        <f>O17+P17</f>
        <v>0</v>
      </c>
      <c r="R17" s="36">
        <v>0</v>
      </c>
      <c r="S17" s="491">
        <v>0</v>
      </c>
      <c r="T17" s="473">
        <f>+R17+S17</f>
        <v>0</v>
      </c>
      <c r="U17" s="479">
        <v>0</v>
      </c>
      <c r="V17" s="165">
        <f>T17+U17</f>
        <v>0</v>
      </c>
      <c r="W17" s="560">
        <f>IF(Q17=0,0,((V17/Q17)-1)*100)</f>
        <v>0</v>
      </c>
    </row>
    <row r="18" spans="1:23" x14ac:dyDescent="0.2">
      <c r="A18" s="3" t="str">
        <f>IF(ISERROR(F18/G18)," ",IF(F18/G18&gt;0.5,IF(F18/G18&lt;1.5," ","NOT OK"),"NOT OK"))</f>
        <v xml:space="preserve"> </v>
      </c>
      <c r="B18" s="106" t="s">
        <v>25</v>
      </c>
      <c r="C18" s="120">
        <v>0</v>
      </c>
      <c r="D18" s="121">
        <v>0</v>
      </c>
      <c r="E18" s="144">
        <f>SUM(C18:D18)</f>
        <v>0</v>
      </c>
      <c r="F18" s="120">
        <v>0</v>
      </c>
      <c r="G18" s="121">
        <v>0</v>
      </c>
      <c r="H18" s="144">
        <f>SUM(F18:G18)</f>
        <v>0</v>
      </c>
      <c r="I18" s="594">
        <f t="shared" ref="I18" si="22">IF(E18=0,0,((H18/E18)-1)*100)</f>
        <v>0</v>
      </c>
      <c r="L18" s="13" t="s">
        <v>25</v>
      </c>
      <c r="M18" s="36">
        <v>0</v>
      </c>
      <c r="N18" s="491">
        <v>0</v>
      </c>
      <c r="O18" s="473">
        <f>+M18+N18</f>
        <v>0</v>
      </c>
      <c r="P18" s="479">
        <v>0</v>
      </c>
      <c r="Q18" s="165">
        <f>O18+P18</f>
        <v>0</v>
      </c>
      <c r="R18" s="36">
        <v>0</v>
      </c>
      <c r="S18" s="491">
        <v>0</v>
      </c>
      <c r="T18" s="473">
        <f>+R18+S18</f>
        <v>0</v>
      </c>
      <c r="U18" s="479">
        <v>0</v>
      </c>
      <c r="V18" s="165">
        <f>T18+U18</f>
        <v>0</v>
      </c>
      <c r="W18" s="560">
        <f t="shared" ref="W18" si="23">IF(Q18=0,0,((V18/Q18)-1)*100)</f>
        <v>0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26</v>
      </c>
      <c r="C19" s="120">
        <v>0</v>
      </c>
      <c r="D19" s="121">
        <v>0</v>
      </c>
      <c r="E19" s="144">
        <f>SUM(C19:D19)</f>
        <v>0</v>
      </c>
      <c r="F19" s="120">
        <v>0</v>
      </c>
      <c r="G19" s="121">
        <v>0</v>
      </c>
      <c r="H19" s="144">
        <f>SUM(F19:G19)</f>
        <v>0</v>
      </c>
      <c r="I19" s="594">
        <f>IF(E19=0,0,((H19/E19)-1)*100)</f>
        <v>0</v>
      </c>
      <c r="J19" s="8"/>
      <c r="L19" s="13" t="s">
        <v>26</v>
      </c>
      <c r="M19" s="36">
        <v>0</v>
      </c>
      <c r="N19" s="491">
        <v>0</v>
      </c>
      <c r="O19" s="473">
        <f>+M19+N19</f>
        <v>0</v>
      </c>
      <c r="P19" s="479">
        <v>0</v>
      </c>
      <c r="Q19" s="165">
        <f>O19+P19</f>
        <v>0</v>
      </c>
      <c r="R19" s="36">
        <v>0</v>
      </c>
      <c r="S19" s="491">
        <v>0</v>
      </c>
      <c r="T19" s="473">
        <f>+R19+S19</f>
        <v>0</v>
      </c>
      <c r="U19" s="479">
        <v>0</v>
      </c>
      <c r="V19" s="165">
        <f>T19+U19</f>
        <v>0</v>
      </c>
      <c r="W19" s="560">
        <f>IF(Q19=0,0,((V19/Q19)-1)*100)</f>
        <v>0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27</v>
      </c>
      <c r="C20" s="127">
        <f>+C17+C18+C19</f>
        <v>0</v>
      </c>
      <c r="D20" s="128">
        <f t="shared" ref="D20:H20" si="24">+D17+D18+D19</f>
        <v>0</v>
      </c>
      <c r="E20" s="145">
        <f t="shared" si="24"/>
        <v>0</v>
      </c>
      <c r="F20" s="127">
        <f t="shared" si="24"/>
        <v>0</v>
      </c>
      <c r="G20" s="128">
        <f t="shared" si="24"/>
        <v>0</v>
      </c>
      <c r="H20" s="145">
        <f t="shared" si="24"/>
        <v>0</v>
      </c>
      <c r="I20" s="595">
        <f>IF(E20=0,0,((H20/E20)-1)*100)</f>
        <v>0</v>
      </c>
      <c r="J20" s="9"/>
      <c r="K20" s="10"/>
      <c r="L20" s="47" t="s">
        <v>27</v>
      </c>
      <c r="M20" s="493">
        <f>+M17+M18+M19</f>
        <v>0</v>
      </c>
      <c r="N20" s="492">
        <f t="shared" ref="N20:V20" si="25">+N17+N18+N19</f>
        <v>0</v>
      </c>
      <c r="O20" s="475">
        <f t="shared" si="25"/>
        <v>0</v>
      </c>
      <c r="P20" s="481">
        <f t="shared" si="25"/>
        <v>0</v>
      </c>
      <c r="Q20" s="167">
        <f t="shared" si="25"/>
        <v>0</v>
      </c>
      <c r="R20" s="493">
        <f t="shared" si="25"/>
        <v>0</v>
      </c>
      <c r="S20" s="492">
        <f t="shared" si="25"/>
        <v>0</v>
      </c>
      <c r="T20" s="475">
        <f t="shared" si="25"/>
        <v>0</v>
      </c>
      <c r="U20" s="481">
        <f t="shared" si="25"/>
        <v>0</v>
      </c>
      <c r="V20" s="167">
        <f t="shared" si="25"/>
        <v>0</v>
      </c>
      <c r="W20" s="562">
        <f>IF(Q20=0,0,((V20/Q20)-1)*100)</f>
        <v>0</v>
      </c>
    </row>
    <row r="21" spans="1:23" ht="13.5" thickTop="1" x14ac:dyDescent="0.2">
      <c r="A21" s="3" t="str">
        <f t="shared" ref="A21" si="26">IF(ISERROR(F21/G21)," ",IF(F21/G21&gt;0.5,IF(F21/G21&lt;1.5," ","NOT OK"),"NOT OK"))</f>
        <v xml:space="preserve"> </v>
      </c>
      <c r="B21" s="106" t="s">
        <v>28</v>
      </c>
      <c r="C21" s="120">
        <v>0</v>
      </c>
      <c r="D21" s="121">
        <v>0</v>
      </c>
      <c r="E21" s="150">
        <f>SUM(C21:D21)</f>
        <v>0</v>
      </c>
      <c r="F21" s="120">
        <v>0</v>
      </c>
      <c r="G21" s="121">
        <v>0</v>
      </c>
      <c r="H21" s="150">
        <f>SUM(F21:G21)</f>
        <v>0</v>
      </c>
      <c r="I21" s="594">
        <f>IF(E21=0,0,((H21/E21)-1)*100)</f>
        <v>0</v>
      </c>
      <c r="J21" s="3"/>
      <c r="L21" s="13" t="s">
        <v>28</v>
      </c>
      <c r="M21" s="36">
        <v>0</v>
      </c>
      <c r="N21" s="491">
        <v>0</v>
      </c>
      <c r="O21" s="473">
        <f>+M21+N21</f>
        <v>0</v>
      </c>
      <c r="P21" s="479">
        <v>0</v>
      </c>
      <c r="Q21" s="165">
        <f>O21+P21</f>
        <v>0</v>
      </c>
      <c r="R21" s="36">
        <v>0</v>
      </c>
      <c r="S21" s="491">
        <v>0</v>
      </c>
      <c r="T21" s="473">
        <f>+R21+S21</f>
        <v>0</v>
      </c>
      <c r="U21" s="479">
        <v>0</v>
      </c>
      <c r="V21" s="165">
        <f>T21+U21</f>
        <v>0</v>
      </c>
      <c r="W21" s="560">
        <f>IF(Q21=0,0,((V21/Q21)-1)*100)</f>
        <v>0</v>
      </c>
    </row>
    <row r="22" spans="1:23" x14ac:dyDescent="0.2">
      <c r="A22" s="3" t="str">
        <f t="shared" ref="A22" si="27">IF(ISERROR(F22/G22)," ",IF(F22/G22&gt;0.5,IF(F22/G22&lt;1.5," ","NOT OK"),"NOT OK"))</f>
        <v xml:space="preserve"> </v>
      </c>
      <c r="B22" s="106" t="s">
        <v>29</v>
      </c>
      <c r="C22" s="120">
        <v>0</v>
      </c>
      <c r="D22" s="121">
        <v>0</v>
      </c>
      <c r="E22" s="144">
        <f>SUM(C22:D22)</f>
        <v>0</v>
      </c>
      <c r="F22" s="120">
        <v>0</v>
      </c>
      <c r="G22" s="121">
        <v>0</v>
      </c>
      <c r="H22" s="144">
        <f>SUM(F22:G22)</f>
        <v>0</v>
      </c>
      <c r="I22" s="594">
        <f t="shared" ref="I22" si="28">IF(E22=0,0,((H22/E22)-1)*100)</f>
        <v>0</v>
      </c>
      <c r="J22" s="3"/>
      <c r="L22" s="13" t="s">
        <v>29</v>
      </c>
      <c r="M22" s="36">
        <v>0</v>
      </c>
      <c r="N22" s="491">
        <v>0</v>
      </c>
      <c r="O22" s="473">
        <f>+M22+N22</f>
        <v>0</v>
      </c>
      <c r="P22" s="479">
        <v>0</v>
      </c>
      <c r="Q22" s="165">
        <f>O22+P22</f>
        <v>0</v>
      </c>
      <c r="R22" s="36">
        <v>0</v>
      </c>
      <c r="S22" s="491">
        <v>0</v>
      </c>
      <c r="T22" s="473">
        <f>+R22+S22</f>
        <v>0</v>
      </c>
      <c r="U22" s="479">
        <v>0</v>
      </c>
      <c r="V22" s="165">
        <f>T22+U22</f>
        <v>0</v>
      </c>
      <c r="W22" s="560">
        <f t="shared" ref="W22" si="29">IF(Q22=0,0,((V22/Q22)-1)*100)</f>
        <v>0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30</v>
      </c>
      <c r="C23" s="120">
        <v>0</v>
      </c>
      <c r="D23" s="121">
        <v>0</v>
      </c>
      <c r="E23" s="146">
        <f t="shared" ref="E23" si="30">SUM(C23:D23)</f>
        <v>0</v>
      </c>
      <c r="F23" s="120">
        <v>0</v>
      </c>
      <c r="G23" s="121">
        <v>0</v>
      </c>
      <c r="H23" s="144">
        <f>SUM(F23:G23)</f>
        <v>0</v>
      </c>
      <c r="I23" s="596">
        <f>IF(E23=0,0,((H23/E23)-1)*100)</f>
        <v>0</v>
      </c>
      <c r="J23" s="3"/>
      <c r="L23" s="13" t="s">
        <v>30</v>
      </c>
      <c r="M23" s="36">
        <v>0</v>
      </c>
      <c r="N23" s="491">
        <v>0</v>
      </c>
      <c r="O23" s="473">
        <f>+M23+N23</f>
        <v>0</v>
      </c>
      <c r="P23" s="479">
        <v>0</v>
      </c>
      <c r="Q23" s="165">
        <f>O23+P23</f>
        <v>0</v>
      </c>
      <c r="R23" s="36">
        <v>0</v>
      </c>
      <c r="S23" s="491">
        <v>0</v>
      </c>
      <c r="T23" s="473">
        <f>+R23+S23</f>
        <v>0</v>
      </c>
      <c r="U23" s="479">
        <v>0</v>
      </c>
      <c r="V23" s="165">
        <f>T23+U23</f>
        <v>0</v>
      </c>
      <c r="W23" s="560">
        <f>IF(Q23=0,0,((V23/Q23)-1)*100)</f>
        <v>0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519" t="s">
        <v>31</v>
      </c>
      <c r="C24" s="127">
        <f>+C21+C22+C23</f>
        <v>0</v>
      </c>
      <c r="D24" s="128">
        <f t="shared" ref="D24:H24" si="31">+D21+D22+D23</f>
        <v>0</v>
      </c>
      <c r="E24" s="145">
        <f t="shared" si="31"/>
        <v>0</v>
      </c>
      <c r="F24" s="127">
        <f t="shared" si="31"/>
        <v>0</v>
      </c>
      <c r="G24" s="128">
        <f t="shared" si="31"/>
        <v>0</v>
      </c>
      <c r="H24" s="145">
        <f t="shared" si="31"/>
        <v>0</v>
      </c>
      <c r="I24" s="595">
        <f>IF(E24=0,0,((H24/E24)-1)*100)</f>
        <v>0</v>
      </c>
      <c r="J24" s="9"/>
      <c r="K24" s="10"/>
      <c r="L24" s="47" t="s">
        <v>31</v>
      </c>
      <c r="M24" s="493">
        <f>+M21+M22+M23</f>
        <v>0</v>
      </c>
      <c r="N24" s="492">
        <f t="shared" ref="N24:V24" si="32">+N21+N22+N23</f>
        <v>0</v>
      </c>
      <c r="O24" s="475">
        <f t="shared" si="32"/>
        <v>0</v>
      </c>
      <c r="P24" s="481">
        <f t="shared" si="32"/>
        <v>0</v>
      </c>
      <c r="Q24" s="167">
        <f t="shared" si="32"/>
        <v>0</v>
      </c>
      <c r="R24" s="493">
        <f t="shared" si="32"/>
        <v>0</v>
      </c>
      <c r="S24" s="492">
        <f t="shared" si="32"/>
        <v>0</v>
      </c>
      <c r="T24" s="475">
        <f t="shared" si="32"/>
        <v>0</v>
      </c>
      <c r="U24" s="481">
        <f t="shared" si="32"/>
        <v>0</v>
      </c>
      <c r="V24" s="167">
        <f t="shared" si="32"/>
        <v>0</v>
      </c>
      <c r="W24" s="562">
        <f>IF(Q24=0,0,((V24/Q24)-1)*100)</f>
        <v>0</v>
      </c>
    </row>
    <row r="25" spans="1:23" ht="15.75" customHeight="1" thickTop="1" thickBot="1" x14ac:dyDescent="0.25">
      <c r="A25" s="9"/>
      <c r="B25" s="520" t="s">
        <v>32</v>
      </c>
      <c r="C25" s="127">
        <f>+C16+C20+C24</f>
        <v>0</v>
      </c>
      <c r="D25" s="128">
        <f t="shared" ref="D25:H25" si="33">+D16+D20+D24</f>
        <v>0</v>
      </c>
      <c r="E25" s="145">
        <f t="shared" si="33"/>
        <v>0</v>
      </c>
      <c r="F25" s="127">
        <f t="shared" si="33"/>
        <v>0</v>
      </c>
      <c r="G25" s="128">
        <f t="shared" si="33"/>
        <v>0</v>
      </c>
      <c r="H25" s="145">
        <f t="shared" si="33"/>
        <v>0</v>
      </c>
      <c r="I25" s="595">
        <f t="shared" ref="I25:I26" si="34">IF(E25=0,0,((H25/E25)-1)*100)</f>
        <v>0</v>
      </c>
      <c r="J25" s="9"/>
      <c r="K25" s="10"/>
      <c r="L25" s="528" t="s">
        <v>32</v>
      </c>
      <c r="M25" s="513">
        <f>+M16+M20+M24</f>
        <v>0</v>
      </c>
      <c r="N25" s="514">
        <f t="shared" ref="N25:V25" si="35">+N16+N20+N24</f>
        <v>0</v>
      </c>
      <c r="O25" s="511">
        <f t="shared" si="35"/>
        <v>0</v>
      </c>
      <c r="P25" s="509">
        <f t="shared" si="35"/>
        <v>0</v>
      </c>
      <c r="Q25" s="512">
        <f t="shared" si="35"/>
        <v>0</v>
      </c>
      <c r="R25" s="513">
        <f t="shared" si="35"/>
        <v>0</v>
      </c>
      <c r="S25" s="514">
        <f t="shared" si="35"/>
        <v>0</v>
      </c>
      <c r="T25" s="511">
        <f t="shared" si="35"/>
        <v>0</v>
      </c>
      <c r="U25" s="509">
        <f t="shared" si="35"/>
        <v>0</v>
      </c>
      <c r="V25" s="512">
        <f t="shared" si="35"/>
        <v>0</v>
      </c>
      <c r="W25" s="562">
        <f t="shared" ref="W25:W26" si="36">IF(Q25=0,0,((V25/Q25)-1)*100)</f>
        <v>0</v>
      </c>
    </row>
    <row r="26" spans="1:23" ht="15.75" customHeight="1" thickTop="1" thickBot="1" x14ac:dyDescent="0.25">
      <c r="A26" s="3" t="str">
        <f t="shared" ref="A26" si="37">IF(ISERROR(F26/G26)," ",IF(F26/G26&gt;0.5,IF(F26/G26&lt;1.5," ","NOT OK"),"NOT OK"))</f>
        <v xml:space="preserve"> </v>
      </c>
      <c r="B26" s="521" t="s">
        <v>33</v>
      </c>
      <c r="C26" s="127">
        <f>+C12+C16+C20+C24</f>
        <v>0</v>
      </c>
      <c r="D26" s="128">
        <f t="shared" ref="D26:H26" si="38">+D12+D16+D20+D24</f>
        <v>0</v>
      </c>
      <c r="E26" s="524">
        <f t="shared" si="38"/>
        <v>0</v>
      </c>
      <c r="F26" s="127">
        <f t="shared" si="38"/>
        <v>0</v>
      </c>
      <c r="G26" s="128">
        <f t="shared" si="38"/>
        <v>0</v>
      </c>
      <c r="H26" s="524">
        <f t="shared" si="38"/>
        <v>0</v>
      </c>
      <c r="I26" s="595">
        <f t="shared" si="34"/>
        <v>0</v>
      </c>
      <c r="J26" s="3"/>
      <c r="L26" s="465" t="s">
        <v>33</v>
      </c>
      <c r="M26" s="42">
        <f>+M12+M16+M20+M24</f>
        <v>0</v>
      </c>
      <c r="N26" s="44">
        <f t="shared" ref="N26:V26" si="39">+N12+N16+N20+N24</f>
        <v>0</v>
      </c>
      <c r="O26" s="601">
        <f t="shared" si="39"/>
        <v>0</v>
      </c>
      <c r="P26" s="480">
        <f t="shared" si="39"/>
        <v>0</v>
      </c>
      <c r="Q26" s="602">
        <f t="shared" si="39"/>
        <v>0</v>
      </c>
      <c r="R26" s="42">
        <f t="shared" si="39"/>
        <v>0</v>
      </c>
      <c r="S26" s="44">
        <f t="shared" si="39"/>
        <v>0</v>
      </c>
      <c r="T26" s="471">
        <f t="shared" si="39"/>
        <v>0</v>
      </c>
      <c r="U26" s="480">
        <f t="shared" si="39"/>
        <v>0</v>
      </c>
      <c r="V26" s="602">
        <f t="shared" si="39"/>
        <v>0</v>
      </c>
      <c r="W26" s="561">
        <f t="shared" si="36"/>
        <v>0</v>
      </c>
    </row>
    <row r="27" spans="1:23" ht="14.25" thickTop="1" thickBot="1" x14ac:dyDescent="0.25">
      <c r="B27" s="138" t="s">
        <v>34</v>
      </c>
      <c r="C27" s="102"/>
      <c r="D27" s="102"/>
      <c r="E27" s="102"/>
      <c r="F27" s="102"/>
      <c r="G27" s="102"/>
      <c r="H27" s="102"/>
      <c r="I27" s="102"/>
      <c r="J27" s="102"/>
      <c r="L27" s="53" t="s">
        <v>34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1:23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616" t="s">
        <v>4</v>
      </c>
      <c r="D31" s="617"/>
      <c r="E31" s="618"/>
      <c r="F31" s="616" t="s">
        <v>5</v>
      </c>
      <c r="G31" s="617"/>
      <c r="H31" s="618"/>
      <c r="I31" s="105" t="s">
        <v>6</v>
      </c>
      <c r="J31" s="3"/>
      <c r="L31" s="11"/>
      <c r="M31" s="619" t="s">
        <v>4</v>
      </c>
      <c r="N31" s="620"/>
      <c r="O31" s="620"/>
      <c r="P31" s="620"/>
      <c r="Q31" s="621"/>
      <c r="R31" s="619" t="s">
        <v>5</v>
      </c>
      <c r="S31" s="620"/>
      <c r="T31" s="620"/>
      <c r="U31" s="620"/>
      <c r="V31" s="621"/>
      <c r="W31" s="12" t="s">
        <v>6</v>
      </c>
    </row>
    <row r="32" spans="1:23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L33" s="22"/>
      <c r="M33" s="27" t="s">
        <v>12</v>
      </c>
      <c r="N33" s="24" t="s">
        <v>13</v>
      </c>
      <c r="O33" s="25" t="s">
        <v>14</v>
      </c>
      <c r="P33" s="209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09" t="s">
        <v>15</v>
      </c>
      <c r="V33" s="25" t="s">
        <v>11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141"/>
      <c r="Q34" s="31"/>
      <c r="R34" s="33"/>
      <c r="S34" s="30"/>
      <c r="T34" s="31"/>
      <c r="U34" s="141"/>
      <c r="V34" s="31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16</v>
      </c>
      <c r="C35" s="120">
        <v>213</v>
      </c>
      <c r="D35" s="122">
        <v>213</v>
      </c>
      <c r="E35" s="148">
        <f t="shared" ref="E35:E39" si="40">SUM(C35:D35)</f>
        <v>426</v>
      </c>
      <c r="F35" s="120">
        <v>323</v>
      </c>
      <c r="G35" s="122">
        <v>323</v>
      </c>
      <c r="H35" s="148">
        <f t="shared" ref="H35:H39" si="41">SUM(F35:G35)</f>
        <v>646</v>
      </c>
      <c r="I35" s="123">
        <f>IF(E35=0,0,((H35/E35)-1)*100)</f>
        <v>51.643192488262898</v>
      </c>
      <c r="J35" s="3"/>
      <c r="K35" s="6"/>
      <c r="L35" s="13" t="s">
        <v>16</v>
      </c>
      <c r="M35" s="39">
        <v>25356</v>
      </c>
      <c r="N35" s="37">
        <v>25177</v>
      </c>
      <c r="O35" s="165">
        <f>SUM(M35:N35)</f>
        <v>50533</v>
      </c>
      <c r="P35" s="39">
        <v>0</v>
      </c>
      <c r="Q35" s="165">
        <f>O35+P35</f>
        <v>50533</v>
      </c>
      <c r="R35" s="39">
        <v>54724</v>
      </c>
      <c r="S35" s="37">
        <v>54045</v>
      </c>
      <c r="T35" s="165">
        <f>SUM(R35:S35)</f>
        <v>108769</v>
      </c>
      <c r="U35" s="567">
        <v>0</v>
      </c>
      <c r="V35" s="165">
        <f>T35+U35</f>
        <v>108769</v>
      </c>
      <c r="W35" s="40">
        <f>IF(Q35=0,0,((V35/Q35)-1)*100)</f>
        <v>115.24350424475097</v>
      </c>
    </row>
    <row r="36" spans="1:23" x14ac:dyDescent="0.2">
      <c r="B36" s="106" t="s">
        <v>17</v>
      </c>
      <c r="C36" s="120">
        <v>308</v>
      </c>
      <c r="D36" s="122">
        <v>308</v>
      </c>
      <c r="E36" s="148">
        <f t="shared" si="40"/>
        <v>616</v>
      </c>
      <c r="F36" s="120">
        <v>509</v>
      </c>
      <c r="G36" s="122">
        <v>209</v>
      </c>
      <c r="H36" s="148">
        <f t="shared" ref="H36:H37" si="42">SUM(F36:G36)</f>
        <v>718</v>
      </c>
      <c r="I36" s="123">
        <f>IF(E36=0,0,((H36/E36)-1)*100)</f>
        <v>16.558441558441551</v>
      </c>
      <c r="J36" s="3"/>
      <c r="K36" s="6"/>
      <c r="L36" s="13" t="s">
        <v>17</v>
      </c>
      <c r="M36" s="39">
        <v>40918</v>
      </c>
      <c r="N36" s="37">
        <v>41919</v>
      </c>
      <c r="O36" s="165">
        <f>SUM(M36:N36)</f>
        <v>82837</v>
      </c>
      <c r="P36" s="39">
        <v>0</v>
      </c>
      <c r="Q36" s="165">
        <f>O36+P36</f>
        <v>82837</v>
      </c>
      <c r="R36" s="39">
        <v>75301</v>
      </c>
      <c r="S36" s="37">
        <v>73841</v>
      </c>
      <c r="T36" s="165">
        <f>SUM(R36:S36)</f>
        <v>149142</v>
      </c>
      <c r="U36" s="567">
        <v>0</v>
      </c>
      <c r="V36" s="165">
        <f>T36+U36</f>
        <v>149142</v>
      </c>
      <c r="W36" s="40">
        <f>IF(Q36=0,0,((V36/Q36)-1)*100)</f>
        <v>80.042734526841869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18</v>
      </c>
      <c r="C37" s="124">
        <v>446</v>
      </c>
      <c r="D37" s="125">
        <v>445</v>
      </c>
      <c r="E37" s="148">
        <f t="shared" si="40"/>
        <v>891</v>
      </c>
      <c r="F37" s="124">
        <v>563</v>
      </c>
      <c r="G37" s="125">
        <v>563</v>
      </c>
      <c r="H37" s="148">
        <f t="shared" si="42"/>
        <v>1126</v>
      </c>
      <c r="I37" s="123">
        <f>IF(E37=0,0,((H37/E37)-1)*100)</f>
        <v>26.374859708193043</v>
      </c>
      <c r="J37" s="3"/>
      <c r="K37" s="6"/>
      <c r="L37" s="22" t="s">
        <v>18</v>
      </c>
      <c r="M37" s="39">
        <v>70300</v>
      </c>
      <c r="N37" s="37">
        <v>63102</v>
      </c>
      <c r="O37" s="165">
        <f t="shared" ref="O37" si="43">SUM(M37:N37)</f>
        <v>133402</v>
      </c>
      <c r="P37" s="39">
        <v>0</v>
      </c>
      <c r="Q37" s="210">
        <f t="shared" ref="Q37" si="44">O37+P37</f>
        <v>133402</v>
      </c>
      <c r="R37" s="39">
        <v>85711</v>
      </c>
      <c r="S37" s="37">
        <v>80937</v>
      </c>
      <c r="T37" s="165">
        <f t="shared" ref="T37" si="45">SUM(R37:S37)</f>
        <v>166648</v>
      </c>
      <c r="U37" s="567">
        <v>0</v>
      </c>
      <c r="V37" s="210">
        <f t="shared" ref="V37" si="46">T37+U37</f>
        <v>166648</v>
      </c>
      <c r="W37" s="40">
        <f>IF(Q37=0,0,((V37/Q37)-1)*100)</f>
        <v>24.921665342348696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19</v>
      </c>
      <c r="C38" s="127">
        <f t="shared" ref="C38:D38" si="47">+C35+C36+C37</f>
        <v>967</v>
      </c>
      <c r="D38" s="128">
        <f t="shared" si="47"/>
        <v>966</v>
      </c>
      <c r="E38" s="145">
        <f t="shared" si="40"/>
        <v>1933</v>
      </c>
      <c r="F38" s="127">
        <f t="shared" ref="F38:G38" si="48">+F35+F36+F37</f>
        <v>1395</v>
      </c>
      <c r="G38" s="128">
        <f t="shared" si="48"/>
        <v>1095</v>
      </c>
      <c r="H38" s="145">
        <f t="shared" si="41"/>
        <v>2490</v>
      </c>
      <c r="I38" s="130">
        <f>IF(E38=0,0,((H38/E38)-1)*100)</f>
        <v>28.815312984997419</v>
      </c>
      <c r="J38" s="3"/>
      <c r="L38" s="41" t="s">
        <v>19</v>
      </c>
      <c r="M38" s="45">
        <f t="shared" ref="M38:N38" si="49">+M35+M36+M37</f>
        <v>136574</v>
      </c>
      <c r="N38" s="43">
        <f t="shared" si="49"/>
        <v>130198</v>
      </c>
      <c r="O38" s="166">
        <f>+O35+O36+O37</f>
        <v>266772</v>
      </c>
      <c r="P38" s="43">
        <v>0</v>
      </c>
      <c r="Q38" s="166">
        <f t="shared" ref="Q38" si="50">+Q35+Q36+Q37</f>
        <v>266772</v>
      </c>
      <c r="R38" s="45">
        <f t="shared" ref="R38:V38" si="51">+R35+R36+R37</f>
        <v>215736</v>
      </c>
      <c r="S38" s="43">
        <f t="shared" si="51"/>
        <v>208823</v>
      </c>
      <c r="T38" s="166">
        <f>+T35+T36+T37</f>
        <v>424559</v>
      </c>
      <c r="U38" s="43">
        <v>0</v>
      </c>
      <c r="V38" s="166">
        <f t="shared" si="51"/>
        <v>424559</v>
      </c>
      <c r="W38" s="46">
        <f t="shared" ref="W38:W39" si="52">IF(Q38=0,0,((V38/Q38)-1)*100)</f>
        <v>59.146762028998559</v>
      </c>
    </row>
    <row r="39" spans="1:23" ht="13.5" thickTop="1" x14ac:dyDescent="0.2">
      <c r="A39" s="3" t="str">
        <f t="shared" si="12"/>
        <v xml:space="preserve"> </v>
      </c>
      <c r="B39" s="106" t="s">
        <v>20</v>
      </c>
      <c r="C39" s="120">
        <v>436</v>
      </c>
      <c r="D39" s="121">
        <v>435</v>
      </c>
      <c r="E39" s="144">
        <f t="shared" si="40"/>
        <v>871</v>
      </c>
      <c r="F39" s="120">
        <v>550</v>
      </c>
      <c r="G39" s="121">
        <v>550</v>
      </c>
      <c r="H39" s="144">
        <f t="shared" si="41"/>
        <v>1100</v>
      </c>
      <c r="I39" s="123">
        <f t="shared" ref="I39" si="53">IF(E39=0,0,((H39/E39)-1)*100)</f>
        <v>26.291618828932272</v>
      </c>
      <c r="L39" s="13" t="s">
        <v>20</v>
      </c>
      <c r="M39" s="39">
        <v>56597</v>
      </c>
      <c r="N39" s="37">
        <v>61856</v>
      </c>
      <c r="O39" s="165">
        <f t="shared" ref="O39" si="54">+M39+N39</f>
        <v>118453</v>
      </c>
      <c r="P39" s="39">
        <v>0</v>
      </c>
      <c r="Q39" s="165">
        <f>O39+P39</f>
        <v>118453</v>
      </c>
      <c r="R39" s="39">
        <v>86135</v>
      </c>
      <c r="S39" s="37">
        <v>89528</v>
      </c>
      <c r="T39" s="165">
        <f t="shared" ref="T39" si="55">+R39+S39</f>
        <v>175663</v>
      </c>
      <c r="U39" s="39">
        <v>0</v>
      </c>
      <c r="V39" s="165">
        <f>T39+U39</f>
        <v>175663</v>
      </c>
      <c r="W39" s="40">
        <f t="shared" si="52"/>
        <v>48.297637037474786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21</v>
      </c>
      <c r="C40" s="120">
        <v>367</v>
      </c>
      <c r="D40" s="121">
        <v>367</v>
      </c>
      <c r="E40" s="144">
        <f>SUM(C40:D40)</f>
        <v>734</v>
      </c>
      <c r="F40" s="120">
        <v>460</v>
      </c>
      <c r="G40" s="121">
        <v>460</v>
      </c>
      <c r="H40" s="144">
        <f>SUM(F40:G40)</f>
        <v>920</v>
      </c>
      <c r="I40" s="123">
        <f>IF(E40=0,0,((H40/E40)-1)*100)</f>
        <v>25.340599455040881</v>
      </c>
      <c r="J40" s="3"/>
      <c r="L40" s="13" t="s">
        <v>21</v>
      </c>
      <c r="M40" s="39">
        <v>50381</v>
      </c>
      <c r="N40" s="37">
        <v>51161</v>
      </c>
      <c r="O40" s="165">
        <f>+M40+N40</f>
        <v>101542</v>
      </c>
      <c r="P40" s="39">
        <v>0</v>
      </c>
      <c r="Q40" s="165">
        <f>O40+P40</f>
        <v>101542</v>
      </c>
      <c r="R40" s="39">
        <v>72160</v>
      </c>
      <c r="S40" s="37">
        <v>72238</v>
      </c>
      <c r="T40" s="165">
        <f>+R40+S40</f>
        <v>144398</v>
      </c>
      <c r="U40" s="39">
        <v>0</v>
      </c>
      <c r="V40" s="165">
        <f>T40+U40</f>
        <v>144398</v>
      </c>
      <c r="W40" s="40">
        <f>IF(Q40=0,0,((V40/Q40)-1)*100)</f>
        <v>42.205195879537527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22</v>
      </c>
      <c r="C41" s="120">
        <v>387</v>
      </c>
      <c r="D41" s="121">
        <v>387</v>
      </c>
      <c r="E41" s="144">
        <f t="shared" ref="E41" si="56">SUM(C41:D41)</f>
        <v>774</v>
      </c>
      <c r="F41" s="120">
        <v>472</v>
      </c>
      <c r="G41" s="121">
        <v>472</v>
      </c>
      <c r="H41" s="144">
        <f t="shared" ref="H41" si="57">SUM(F41:G41)</f>
        <v>944</v>
      </c>
      <c r="I41" s="123">
        <f>IF(E41=0,0,((H41/E41)-1)*100)</f>
        <v>21.963824289405686</v>
      </c>
      <c r="J41" s="3"/>
      <c r="L41" s="13" t="s">
        <v>22</v>
      </c>
      <c r="M41" s="39">
        <v>47512</v>
      </c>
      <c r="N41" s="37">
        <v>51238</v>
      </c>
      <c r="O41" s="165">
        <f>+M41+N41</f>
        <v>98750</v>
      </c>
      <c r="P41" s="140">
        <v>0</v>
      </c>
      <c r="Q41" s="165">
        <f>O41+P41</f>
        <v>98750</v>
      </c>
      <c r="R41" s="39">
        <v>73585</v>
      </c>
      <c r="S41" s="37">
        <v>75300</v>
      </c>
      <c r="T41" s="165">
        <f>+R41+S41</f>
        <v>148885</v>
      </c>
      <c r="U41" s="140">
        <v>153</v>
      </c>
      <c r="V41" s="165">
        <f>T41+U41</f>
        <v>149038</v>
      </c>
      <c r="W41" s="40">
        <f>IF(Q41=0,0,((V41/Q41)-1)*100)</f>
        <v>50.924556962025314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23</v>
      </c>
      <c r="C42" s="127">
        <f t="shared" ref="C42:H42" si="58">+C39+C40+C41</f>
        <v>1190</v>
      </c>
      <c r="D42" s="128">
        <f t="shared" si="58"/>
        <v>1189</v>
      </c>
      <c r="E42" s="145">
        <f t="shared" si="58"/>
        <v>2379</v>
      </c>
      <c r="F42" s="127">
        <f t="shared" si="58"/>
        <v>1482</v>
      </c>
      <c r="G42" s="128">
        <f t="shared" si="58"/>
        <v>1482</v>
      </c>
      <c r="H42" s="145">
        <f t="shared" si="58"/>
        <v>2964</v>
      </c>
      <c r="I42" s="130">
        <f>IF(E42=0,0,((H42/E42)-1)*100)</f>
        <v>24.590163934426236</v>
      </c>
      <c r="J42" s="3"/>
      <c r="L42" s="41" t="s">
        <v>23</v>
      </c>
      <c r="M42" s="42">
        <f t="shared" ref="M42:V42" si="59">+M39+M40+M41</f>
        <v>154490</v>
      </c>
      <c r="N42" s="44">
        <f t="shared" si="59"/>
        <v>164255</v>
      </c>
      <c r="O42" s="474">
        <f t="shared" si="59"/>
        <v>318745</v>
      </c>
      <c r="P42" s="480">
        <f t="shared" si="59"/>
        <v>0</v>
      </c>
      <c r="Q42" s="166">
        <f t="shared" si="59"/>
        <v>318745</v>
      </c>
      <c r="R42" s="42">
        <f t="shared" si="59"/>
        <v>231880</v>
      </c>
      <c r="S42" s="44">
        <f t="shared" si="59"/>
        <v>237066</v>
      </c>
      <c r="T42" s="474">
        <f t="shared" si="59"/>
        <v>468946</v>
      </c>
      <c r="U42" s="480">
        <f t="shared" si="59"/>
        <v>153</v>
      </c>
      <c r="V42" s="166">
        <f t="shared" si="59"/>
        <v>469099</v>
      </c>
      <c r="W42" s="561">
        <f t="shared" ref="W42" si="60">IF(Q42=0,0,((V42/Q42)-1)*100)</f>
        <v>47.170622284271133</v>
      </c>
    </row>
    <row r="43" spans="1:23" ht="13.5" thickTop="1" x14ac:dyDescent="0.2">
      <c r="A43" s="3" t="str">
        <f t="shared" ref="A43" si="61">IF(ISERROR(F43/G43)," ",IF(F43/G43&gt;0.5,IF(F43/G43&lt;1.5," ","NOT OK"),"NOT OK"))</f>
        <v xml:space="preserve"> </v>
      </c>
      <c r="B43" s="106" t="s">
        <v>24</v>
      </c>
      <c r="C43" s="120">
        <v>388</v>
      </c>
      <c r="D43" s="121">
        <v>388</v>
      </c>
      <c r="E43" s="144">
        <f t="shared" ref="E43" si="62">SUM(C43:D43)</f>
        <v>776</v>
      </c>
      <c r="F43" s="120">
        <v>407</v>
      </c>
      <c r="G43" s="121">
        <v>407</v>
      </c>
      <c r="H43" s="144">
        <f t="shared" ref="H43" si="63">SUM(F43:G43)</f>
        <v>814</v>
      </c>
      <c r="I43" s="123">
        <f t="shared" ref="I43" si="64">IF(E43=0,0,((H43/E43)-1)*100)</f>
        <v>4.8969072164948502</v>
      </c>
      <c r="J43" s="7"/>
      <c r="L43" s="13" t="s">
        <v>24</v>
      </c>
      <c r="M43" s="36">
        <v>57734</v>
      </c>
      <c r="N43" s="37">
        <v>57903</v>
      </c>
      <c r="O43" s="165">
        <f>+M43+N43</f>
        <v>115637</v>
      </c>
      <c r="P43" s="140">
        <v>159</v>
      </c>
      <c r="Q43" s="268">
        <f>O43+P43</f>
        <v>115796</v>
      </c>
      <c r="R43" s="36">
        <v>65994</v>
      </c>
      <c r="S43" s="37">
        <v>64919</v>
      </c>
      <c r="T43" s="165">
        <f>+R43+S43</f>
        <v>130913</v>
      </c>
      <c r="U43" s="140">
        <v>145</v>
      </c>
      <c r="V43" s="268">
        <f>T43+U43</f>
        <v>131058</v>
      </c>
      <c r="W43" s="40">
        <f>IF(Q43=0,0,((V43/Q43)-1)*100)</f>
        <v>13.180075304846461</v>
      </c>
    </row>
    <row r="44" spans="1:23" x14ac:dyDescent="0.2">
      <c r="A44" s="3" t="str">
        <f>IF(ISERROR(F44/G44)," ",IF(F44/G44&gt;0.5,IF(F44/G44&lt;1.5," ","NOT OK"),"NOT OK"))</f>
        <v xml:space="preserve"> </v>
      </c>
      <c r="B44" s="106" t="s">
        <v>25</v>
      </c>
      <c r="C44" s="120">
        <v>410</v>
      </c>
      <c r="D44" s="121">
        <v>410</v>
      </c>
      <c r="E44" s="144">
        <f>SUM(C44:D44)</f>
        <v>820</v>
      </c>
      <c r="F44" s="120">
        <v>350</v>
      </c>
      <c r="G44" s="121">
        <v>350</v>
      </c>
      <c r="H44" s="144">
        <f>SUM(F44:G44)</f>
        <v>700</v>
      </c>
      <c r="I44" s="123">
        <f t="shared" ref="I44" si="65">IF(E44=0,0,((H44/E44)-1)*100)</f>
        <v>-14.634146341463417</v>
      </c>
      <c r="J44" s="3"/>
      <c r="L44" s="13" t="s">
        <v>25</v>
      </c>
      <c r="M44" s="36">
        <v>60510</v>
      </c>
      <c r="N44" s="37">
        <v>64690</v>
      </c>
      <c r="O44" s="165">
        <f>+M44+N44</f>
        <v>125200</v>
      </c>
      <c r="P44" s="140">
        <v>0</v>
      </c>
      <c r="Q44" s="165">
        <f>O44+P44</f>
        <v>125200</v>
      </c>
      <c r="R44" s="36">
        <v>57890</v>
      </c>
      <c r="S44" s="37">
        <v>59108</v>
      </c>
      <c r="T44" s="165">
        <f>+R44+S44</f>
        <v>116998</v>
      </c>
      <c r="U44" s="140">
        <v>0</v>
      </c>
      <c r="V44" s="165">
        <f>T44+U44</f>
        <v>116998</v>
      </c>
      <c r="W44" s="40">
        <f t="shared" ref="W44" si="66">IF(Q44=0,0,((V44/Q44)-1)*100)</f>
        <v>-6.5511182108626169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26</v>
      </c>
      <c r="C45" s="120">
        <v>380</v>
      </c>
      <c r="D45" s="121">
        <v>380</v>
      </c>
      <c r="E45" s="144">
        <f>SUM(C45:D45)</f>
        <v>760</v>
      </c>
      <c r="F45" s="120">
        <v>339</v>
      </c>
      <c r="G45" s="121">
        <v>339</v>
      </c>
      <c r="H45" s="144">
        <f>SUM(F45:G45)</f>
        <v>678</v>
      </c>
      <c r="I45" s="123">
        <f>IF(E45=0,0,((H45/E45)-1)*100)</f>
        <v>-10.789473684210527</v>
      </c>
      <c r="J45" s="3"/>
      <c r="L45" s="13" t="s">
        <v>26</v>
      </c>
      <c r="M45" s="36">
        <v>55942</v>
      </c>
      <c r="N45" s="491">
        <v>56590</v>
      </c>
      <c r="O45" s="168">
        <f>+M45+N45</f>
        <v>112532</v>
      </c>
      <c r="P45" s="140">
        <v>125</v>
      </c>
      <c r="Q45" s="165">
        <f>O45+P45</f>
        <v>112657</v>
      </c>
      <c r="R45" s="36">
        <v>54013</v>
      </c>
      <c r="S45" s="491">
        <v>52889</v>
      </c>
      <c r="T45" s="168">
        <f>+R45+S45</f>
        <v>106902</v>
      </c>
      <c r="U45" s="140">
        <v>158</v>
      </c>
      <c r="V45" s="165">
        <f>T45+U45</f>
        <v>107060</v>
      </c>
      <c r="W45" s="40">
        <f>IF(Q45=0,0,((V45/Q45)-1)*100)</f>
        <v>-4.9681777430607976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27</v>
      </c>
      <c r="C46" s="127">
        <f>+C43+C44+C45</f>
        <v>1178</v>
      </c>
      <c r="D46" s="128">
        <f t="shared" ref="D46" si="67">+D43+D44+D45</f>
        <v>1178</v>
      </c>
      <c r="E46" s="145">
        <f t="shared" ref="E46" si="68">+E43+E44+E45</f>
        <v>2356</v>
      </c>
      <c r="F46" s="127">
        <f t="shared" ref="F46" si="69">+F43+F44+F45</f>
        <v>1096</v>
      </c>
      <c r="G46" s="128">
        <f t="shared" ref="G46" si="70">+G43+G44+G45</f>
        <v>1096</v>
      </c>
      <c r="H46" s="145">
        <f t="shared" ref="H46" si="71">+H43+H44+H45</f>
        <v>2192</v>
      </c>
      <c r="I46" s="130">
        <f>IF(E46=0,0,((H46/E46)-1)*100)</f>
        <v>-6.9609507640067907</v>
      </c>
      <c r="J46" s="9"/>
      <c r="K46" s="10"/>
      <c r="L46" s="47" t="s">
        <v>27</v>
      </c>
      <c r="M46" s="493">
        <f>+M43+M44+M45</f>
        <v>174186</v>
      </c>
      <c r="N46" s="492">
        <f t="shared" ref="N46" si="72">+N43+N44+N45</f>
        <v>179183</v>
      </c>
      <c r="O46" s="475">
        <f t="shared" ref="O46" si="73">+O43+O44+O45</f>
        <v>353369</v>
      </c>
      <c r="P46" s="481">
        <f t="shared" ref="P46" si="74">+P43+P44+P45</f>
        <v>284</v>
      </c>
      <c r="Q46" s="167">
        <f t="shared" ref="Q46" si="75">+Q43+Q44+Q45</f>
        <v>353653</v>
      </c>
      <c r="R46" s="493">
        <f t="shared" ref="R46" si="76">+R43+R44+R45</f>
        <v>177897</v>
      </c>
      <c r="S46" s="492">
        <f t="shared" ref="S46" si="77">+S43+S44+S45</f>
        <v>176916</v>
      </c>
      <c r="T46" s="475">
        <f t="shared" ref="T46" si="78">+T43+T44+T45</f>
        <v>354813</v>
      </c>
      <c r="U46" s="481">
        <f t="shared" ref="U46" si="79">+U43+U44+U45</f>
        <v>303</v>
      </c>
      <c r="V46" s="167">
        <f t="shared" ref="V46" si="80">+V43+V44+V45</f>
        <v>355116</v>
      </c>
      <c r="W46" s="562">
        <f>IF(Q46=0,0,((V46/Q46)-1)*100)</f>
        <v>0.41368233833729562</v>
      </c>
    </row>
    <row r="47" spans="1:23" ht="13.5" thickTop="1" x14ac:dyDescent="0.2">
      <c r="A47" s="3" t="str">
        <f t="shared" ref="A47" si="81">IF(ISERROR(F47/G47)," ",IF(F47/G47&gt;0.5,IF(F47/G47&lt;1.5," ","NOT OK"),"NOT OK"))</f>
        <v xml:space="preserve"> </v>
      </c>
      <c r="B47" s="106" t="s">
        <v>28</v>
      </c>
      <c r="C47" s="120">
        <v>399</v>
      </c>
      <c r="D47" s="121">
        <v>397</v>
      </c>
      <c r="E47" s="150">
        <f>SUM(C47:D47)</f>
        <v>796</v>
      </c>
      <c r="F47" s="120">
        <v>350</v>
      </c>
      <c r="G47" s="121">
        <v>350</v>
      </c>
      <c r="H47" s="150">
        <f>SUM(F47:G47)</f>
        <v>700</v>
      </c>
      <c r="I47" s="123">
        <f>IF(E47=0,0,((H47/E47)-1)*100)</f>
        <v>-12.060301507537686</v>
      </c>
      <c r="J47" s="3"/>
      <c r="L47" s="13" t="s">
        <v>28</v>
      </c>
      <c r="M47" s="36">
        <v>62402</v>
      </c>
      <c r="N47" s="491">
        <v>61239</v>
      </c>
      <c r="O47" s="168">
        <f>SUM(M47:N47)</f>
        <v>123641</v>
      </c>
      <c r="P47" s="140">
        <v>0</v>
      </c>
      <c r="Q47" s="165">
        <f>O47+P47</f>
        <v>123641</v>
      </c>
      <c r="R47" s="36">
        <v>57850</v>
      </c>
      <c r="S47" s="491">
        <v>54410</v>
      </c>
      <c r="T47" s="168">
        <f>SUM(R47:S47)</f>
        <v>112260</v>
      </c>
      <c r="U47" s="140">
        <v>0</v>
      </c>
      <c r="V47" s="165">
        <f>T47+U47</f>
        <v>112260</v>
      </c>
      <c r="W47" s="40">
        <f>IF(Q47=0,0,((V47/Q47)-1)*100)</f>
        <v>-9.2048754054075861</v>
      </c>
    </row>
    <row r="48" spans="1:23" x14ac:dyDescent="0.2">
      <c r="A48" s="3" t="str">
        <f t="shared" ref="A48" si="82">IF(ISERROR(F48/G48)," ",IF(F48/G48&gt;0.5,IF(F48/G48&lt;1.5," ","NOT OK"),"NOT OK"))</f>
        <v xml:space="preserve"> </v>
      </c>
      <c r="B48" s="106" t="s">
        <v>29</v>
      </c>
      <c r="C48" s="120">
        <v>354</v>
      </c>
      <c r="D48" s="121">
        <v>355</v>
      </c>
      <c r="E48" s="144">
        <f>SUM(C48:D48)</f>
        <v>709</v>
      </c>
      <c r="F48" s="120">
        <v>360</v>
      </c>
      <c r="G48" s="121">
        <v>360</v>
      </c>
      <c r="H48" s="144">
        <f>SUM(F48:G48)</f>
        <v>720</v>
      </c>
      <c r="I48" s="123">
        <f t="shared" ref="I48" si="83">IF(E48=0,0,((H48/E48)-1)*100)</f>
        <v>1.5514809590973178</v>
      </c>
      <c r="J48" s="3"/>
      <c r="L48" s="13" t="s">
        <v>29</v>
      </c>
      <c r="M48" s="36">
        <v>53691</v>
      </c>
      <c r="N48" s="491">
        <v>51288</v>
      </c>
      <c r="O48" s="165">
        <f>SUM(M48:N48)</f>
        <v>104979</v>
      </c>
      <c r="P48" s="479">
        <v>292</v>
      </c>
      <c r="Q48" s="165">
        <f>O48+P48</f>
        <v>105271</v>
      </c>
      <c r="R48" s="36">
        <v>59364</v>
      </c>
      <c r="S48" s="491">
        <v>56799</v>
      </c>
      <c r="T48" s="165">
        <f>SUM(R48:S48)</f>
        <v>116163</v>
      </c>
      <c r="U48" s="479">
        <v>0</v>
      </c>
      <c r="V48" s="165">
        <f>T48+U48</f>
        <v>116163</v>
      </c>
      <c r="W48" s="40">
        <f t="shared" ref="W48" si="84">IF(Q48=0,0,((V48/Q48)-1)*100)</f>
        <v>10.346629176126388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30</v>
      </c>
      <c r="C49" s="120">
        <v>347</v>
      </c>
      <c r="D49" s="121">
        <v>347</v>
      </c>
      <c r="E49" s="146">
        <f t="shared" ref="E49" si="85">SUM(C49:D49)</f>
        <v>694</v>
      </c>
      <c r="F49" s="120">
        <v>335</v>
      </c>
      <c r="G49" s="121">
        <v>335</v>
      </c>
      <c r="H49" s="146">
        <f t="shared" ref="H49" si="86">SUM(F49:G49)</f>
        <v>670</v>
      </c>
      <c r="I49" s="137">
        <f>IF(E49=0,0,((H49/E49)-1)*100)</f>
        <v>-3.458213256484155</v>
      </c>
      <c r="J49" s="3"/>
      <c r="L49" s="13" t="s">
        <v>30</v>
      </c>
      <c r="M49" s="500">
        <v>52746</v>
      </c>
      <c r="N49" s="501">
        <v>53038</v>
      </c>
      <c r="O49" s="165">
        <f t="shared" ref="O49" si="87">SUM(M49:N49)</f>
        <v>105784</v>
      </c>
      <c r="P49" s="479">
        <v>0</v>
      </c>
      <c r="Q49" s="165">
        <f>O49+P49</f>
        <v>105784</v>
      </c>
      <c r="R49" s="500">
        <v>54658</v>
      </c>
      <c r="S49" s="501">
        <v>52745</v>
      </c>
      <c r="T49" s="165">
        <f t="shared" ref="T49" si="88">SUM(R49:S49)</f>
        <v>107403</v>
      </c>
      <c r="U49" s="479">
        <v>0</v>
      </c>
      <c r="V49" s="165">
        <f>T49+U49</f>
        <v>107403</v>
      </c>
      <c r="W49" s="40">
        <f>IF(Q49=0,0,((V49/Q49)-1)*100)</f>
        <v>1.5304771988202459</v>
      </c>
    </row>
    <row r="50" spans="1:23" ht="16.5" thickTop="1" thickBot="1" x14ac:dyDescent="0.25">
      <c r="A50" s="9" t="str">
        <f>IF(ISERROR(F50/G50)," ",IF(F50/G50&gt;0.5,IF(F50/G50&lt;1.5," ","NOT OK"),"NOT OK"))</f>
        <v xml:space="preserve"> </v>
      </c>
      <c r="B50" s="519" t="s">
        <v>31</v>
      </c>
      <c r="C50" s="127">
        <f>+C47+C48+C49</f>
        <v>1100</v>
      </c>
      <c r="D50" s="128">
        <f t="shared" ref="D50:H50" si="89">+D47+D48+D49</f>
        <v>1099</v>
      </c>
      <c r="E50" s="145">
        <f t="shared" si="89"/>
        <v>2199</v>
      </c>
      <c r="F50" s="127">
        <f t="shared" si="89"/>
        <v>1045</v>
      </c>
      <c r="G50" s="128">
        <f t="shared" si="89"/>
        <v>1045</v>
      </c>
      <c r="H50" s="145">
        <f t="shared" si="89"/>
        <v>2090</v>
      </c>
      <c r="I50" s="130">
        <f>IF(E50=0,0,((H50/E50)-1)*100)</f>
        <v>-4.9567985447930845</v>
      </c>
      <c r="J50" s="9"/>
      <c r="K50" s="10"/>
      <c r="L50" s="47" t="s">
        <v>31</v>
      </c>
      <c r="M50" s="493">
        <f>+M47+M48+M49</f>
        <v>168839</v>
      </c>
      <c r="N50" s="492">
        <f t="shared" ref="N50:V50" si="90">+N47+N48+N49</f>
        <v>165565</v>
      </c>
      <c r="O50" s="475">
        <f t="shared" si="90"/>
        <v>334404</v>
      </c>
      <c r="P50" s="481">
        <f t="shared" si="90"/>
        <v>292</v>
      </c>
      <c r="Q50" s="167">
        <f t="shared" si="90"/>
        <v>334696</v>
      </c>
      <c r="R50" s="493">
        <f t="shared" si="90"/>
        <v>171872</v>
      </c>
      <c r="S50" s="492">
        <f t="shared" si="90"/>
        <v>163954</v>
      </c>
      <c r="T50" s="475">
        <f t="shared" si="90"/>
        <v>335826</v>
      </c>
      <c r="U50" s="481">
        <f t="shared" si="90"/>
        <v>0</v>
      </c>
      <c r="V50" s="167">
        <f t="shared" si="90"/>
        <v>335826</v>
      </c>
      <c r="W50" s="562">
        <f>IF(Q50=0,0,((V50/Q50)-1)*100)</f>
        <v>0.33761981021582788</v>
      </c>
    </row>
    <row r="51" spans="1:23" ht="15.75" customHeight="1" thickTop="1" thickBot="1" x14ac:dyDescent="0.25">
      <c r="A51" s="9"/>
      <c r="B51" s="520" t="s">
        <v>32</v>
      </c>
      <c r="C51" s="127">
        <f>+C42+C46+C50</f>
        <v>3468</v>
      </c>
      <c r="D51" s="128">
        <f t="shared" ref="D51:H51" si="91">+D42+D46+D50</f>
        <v>3466</v>
      </c>
      <c r="E51" s="603">
        <f t="shared" si="91"/>
        <v>6934</v>
      </c>
      <c r="F51" s="127">
        <f t="shared" si="91"/>
        <v>3623</v>
      </c>
      <c r="G51" s="128">
        <f t="shared" si="91"/>
        <v>3623</v>
      </c>
      <c r="H51" s="145">
        <f t="shared" si="91"/>
        <v>7246</v>
      </c>
      <c r="I51" s="130">
        <f t="shared" ref="I51:I52" si="92">IF(E51=0,0,((H51/E51)-1)*100)</f>
        <v>4.4995673492933319</v>
      </c>
      <c r="J51" s="9"/>
      <c r="K51" s="10"/>
      <c r="L51" s="528" t="s">
        <v>32</v>
      </c>
      <c r="M51" s="513">
        <f>+M42+M46+M50</f>
        <v>497515</v>
      </c>
      <c r="N51" s="514">
        <f t="shared" ref="N51:V51" si="93">+N42+N46+N50</f>
        <v>509003</v>
      </c>
      <c r="O51" s="511">
        <f t="shared" si="93"/>
        <v>1006518</v>
      </c>
      <c r="P51" s="509">
        <f t="shared" si="93"/>
        <v>576</v>
      </c>
      <c r="Q51" s="512">
        <f t="shared" si="93"/>
        <v>1007094</v>
      </c>
      <c r="R51" s="513">
        <f t="shared" si="93"/>
        <v>581649</v>
      </c>
      <c r="S51" s="514">
        <f t="shared" si="93"/>
        <v>577936</v>
      </c>
      <c r="T51" s="511">
        <f t="shared" si="93"/>
        <v>1159585</v>
      </c>
      <c r="U51" s="509">
        <f t="shared" si="93"/>
        <v>456</v>
      </c>
      <c r="V51" s="512">
        <f t="shared" si="93"/>
        <v>1160041</v>
      </c>
      <c r="W51" s="562">
        <f t="shared" ref="W51:W52" si="94">IF(Q51=0,0,((V51/Q51)-1)*100)</f>
        <v>15.186963679656508</v>
      </c>
    </row>
    <row r="52" spans="1:23" ht="15.75" customHeight="1" thickTop="1" thickBot="1" x14ac:dyDescent="0.25">
      <c r="A52" s="3" t="str">
        <f t="shared" ref="A52" si="95">IF(ISERROR(F52/G52)," ",IF(F52/G52&gt;0.5,IF(F52/G52&lt;1.5," ","NOT OK"),"NOT OK"))</f>
        <v xml:space="preserve"> </v>
      </c>
      <c r="B52" s="521" t="s">
        <v>33</v>
      </c>
      <c r="C52" s="127">
        <f>+C38+C42+C46+C50</f>
        <v>4435</v>
      </c>
      <c r="D52" s="128">
        <f t="shared" ref="D52:H52" si="96">+D38+D42+D46+D50</f>
        <v>4432</v>
      </c>
      <c r="E52" s="603">
        <f t="shared" si="96"/>
        <v>8867</v>
      </c>
      <c r="F52" s="127">
        <f t="shared" si="96"/>
        <v>5018</v>
      </c>
      <c r="G52" s="128">
        <f t="shared" si="96"/>
        <v>4718</v>
      </c>
      <c r="H52" s="603">
        <f t="shared" si="96"/>
        <v>9736</v>
      </c>
      <c r="I52" s="130">
        <f t="shared" si="92"/>
        <v>9.8003834442314197</v>
      </c>
      <c r="J52" s="3"/>
      <c r="L52" s="465" t="s">
        <v>33</v>
      </c>
      <c r="M52" s="42">
        <f>+M38+M42+M46+M50</f>
        <v>634089</v>
      </c>
      <c r="N52" s="44">
        <f t="shared" ref="N52:V52" si="97">+N38+N42+N46+N50</f>
        <v>639201</v>
      </c>
      <c r="O52" s="601">
        <f t="shared" si="97"/>
        <v>1273290</v>
      </c>
      <c r="P52" s="480">
        <f t="shared" si="97"/>
        <v>576</v>
      </c>
      <c r="Q52" s="602">
        <f t="shared" si="97"/>
        <v>1273866</v>
      </c>
      <c r="R52" s="42">
        <f t="shared" si="97"/>
        <v>797385</v>
      </c>
      <c r="S52" s="44">
        <f t="shared" si="97"/>
        <v>786759</v>
      </c>
      <c r="T52" s="601">
        <f t="shared" si="97"/>
        <v>1584144</v>
      </c>
      <c r="U52" s="480">
        <f t="shared" si="97"/>
        <v>456</v>
      </c>
      <c r="V52" s="602">
        <f t="shared" si="97"/>
        <v>1584600</v>
      </c>
      <c r="W52" s="561">
        <f t="shared" si="94"/>
        <v>24.392989529510945</v>
      </c>
    </row>
    <row r="53" spans="1:23" ht="14.25" thickTop="1" thickBot="1" x14ac:dyDescent="0.25">
      <c r="B53" s="138" t="s">
        <v>34</v>
      </c>
      <c r="C53" s="102"/>
      <c r="D53" s="102"/>
      <c r="E53" s="102"/>
      <c r="F53" s="102"/>
      <c r="G53" s="102"/>
      <c r="H53" s="102"/>
      <c r="I53" s="102"/>
      <c r="J53" s="3"/>
      <c r="L53" s="53" t="s">
        <v>34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1:23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616" t="s">
        <v>4</v>
      </c>
      <c r="D57" s="617"/>
      <c r="E57" s="618"/>
      <c r="F57" s="616" t="s">
        <v>5</v>
      </c>
      <c r="G57" s="617"/>
      <c r="H57" s="618"/>
      <c r="I57" s="105" t="s">
        <v>6</v>
      </c>
      <c r="J57" s="3"/>
      <c r="L57" s="11"/>
      <c r="M57" s="619" t="s">
        <v>4</v>
      </c>
      <c r="N57" s="620"/>
      <c r="O57" s="620"/>
      <c r="P57" s="620"/>
      <c r="Q57" s="621"/>
      <c r="R57" s="619" t="s">
        <v>5</v>
      </c>
      <c r="S57" s="620"/>
      <c r="T57" s="620"/>
      <c r="U57" s="620"/>
      <c r="V57" s="621"/>
      <c r="W57" s="12" t="s">
        <v>6</v>
      </c>
    </row>
    <row r="58" spans="1:23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1" t="s">
        <v>43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16</v>
      </c>
      <c r="C61" s="120">
        <f t="shared" ref="C61:H67" si="98">+C9+C35</f>
        <v>213</v>
      </c>
      <c r="D61" s="122">
        <f t="shared" si="98"/>
        <v>213</v>
      </c>
      <c r="E61" s="148">
        <f t="shared" si="98"/>
        <v>426</v>
      </c>
      <c r="F61" s="120">
        <f t="shared" si="98"/>
        <v>323</v>
      </c>
      <c r="G61" s="122">
        <f t="shared" si="98"/>
        <v>323</v>
      </c>
      <c r="H61" s="148">
        <f t="shared" si="98"/>
        <v>646</v>
      </c>
      <c r="I61" s="123">
        <f>IF(E61=0,0,((H61/E61)-1)*100)</f>
        <v>51.643192488262898</v>
      </c>
      <c r="J61" s="3"/>
      <c r="K61" s="6"/>
      <c r="L61" s="13" t="s">
        <v>16</v>
      </c>
      <c r="M61" s="39">
        <f t="shared" ref="M61:N63" si="99">+M9+M35</f>
        <v>25356</v>
      </c>
      <c r="N61" s="37">
        <f t="shared" si="99"/>
        <v>25177</v>
      </c>
      <c r="O61" s="165">
        <f>SUM(M61:N61)</f>
        <v>50533</v>
      </c>
      <c r="P61" s="38">
        <f>P9+P35</f>
        <v>0</v>
      </c>
      <c r="Q61" s="168">
        <f>+O61+P61</f>
        <v>50533</v>
      </c>
      <c r="R61" s="39">
        <f t="shared" ref="R61:S63" si="100">+R9+R35</f>
        <v>54724</v>
      </c>
      <c r="S61" s="37">
        <f t="shared" si="100"/>
        <v>54045</v>
      </c>
      <c r="T61" s="165">
        <f>SUM(R61:S61)</f>
        <v>108769</v>
      </c>
      <c r="U61" s="38">
        <f>U9+U35</f>
        <v>0</v>
      </c>
      <c r="V61" s="168">
        <f>+T61+U61</f>
        <v>108769</v>
      </c>
      <c r="W61" s="40">
        <f>IF(Q61=0,0,((V61/Q61)-1)*100)</f>
        <v>115.24350424475097</v>
      </c>
    </row>
    <row r="62" spans="1:23" x14ac:dyDescent="0.2">
      <c r="B62" s="106" t="s">
        <v>17</v>
      </c>
      <c r="C62" s="120">
        <f t="shared" si="98"/>
        <v>308</v>
      </c>
      <c r="D62" s="122">
        <f t="shared" si="98"/>
        <v>308</v>
      </c>
      <c r="E62" s="148">
        <f t="shared" si="98"/>
        <v>616</v>
      </c>
      <c r="F62" s="120">
        <f t="shared" si="98"/>
        <v>509</v>
      </c>
      <c r="G62" s="122">
        <f t="shared" si="98"/>
        <v>209</v>
      </c>
      <c r="H62" s="148">
        <f t="shared" si="98"/>
        <v>718</v>
      </c>
      <c r="I62" s="123">
        <f>IF(E62=0,0,((H62/E62)-1)*100)</f>
        <v>16.558441558441551</v>
      </c>
      <c r="J62" s="3"/>
      <c r="K62" s="6"/>
      <c r="L62" s="13" t="s">
        <v>17</v>
      </c>
      <c r="M62" s="39">
        <f t="shared" si="99"/>
        <v>40918</v>
      </c>
      <c r="N62" s="37">
        <f t="shared" si="99"/>
        <v>41919</v>
      </c>
      <c r="O62" s="165">
        <f t="shared" ref="O62:O63" si="101">SUM(M62:N62)</f>
        <v>82837</v>
      </c>
      <c r="P62" s="38">
        <f>P10+P36</f>
        <v>0</v>
      </c>
      <c r="Q62" s="168">
        <f>+O62+P62</f>
        <v>82837</v>
      </c>
      <c r="R62" s="39">
        <f t="shared" si="100"/>
        <v>75301</v>
      </c>
      <c r="S62" s="37">
        <f t="shared" si="100"/>
        <v>73841</v>
      </c>
      <c r="T62" s="165">
        <f t="shared" ref="T62:T63" si="102">SUM(R62:S62)</f>
        <v>149142</v>
      </c>
      <c r="U62" s="38">
        <f>U10+U36</f>
        <v>0</v>
      </c>
      <c r="V62" s="168">
        <f>+T62+U62</f>
        <v>149142</v>
      </c>
      <c r="W62" s="40">
        <f>IF(Q62=0,0,((V62/Q62)-1)*100)</f>
        <v>80.042734526841869</v>
      </c>
    </row>
    <row r="63" spans="1:23" ht="13.5" thickBot="1" x14ac:dyDescent="0.25">
      <c r="A63" s="3" t="str">
        <f t="shared" ref="A63" si="103">IF(ISERROR(F63/G63)," ",IF(F63/G63&gt;0.5,IF(F63/G63&lt;1.5," ","NOT OK"),"NOT OK"))</f>
        <v xml:space="preserve"> </v>
      </c>
      <c r="B63" s="111" t="s">
        <v>18</v>
      </c>
      <c r="C63" s="124">
        <f t="shared" si="98"/>
        <v>446</v>
      </c>
      <c r="D63" s="125">
        <f t="shared" si="98"/>
        <v>445</v>
      </c>
      <c r="E63" s="148">
        <f t="shared" si="98"/>
        <v>891</v>
      </c>
      <c r="F63" s="124">
        <f t="shared" si="98"/>
        <v>563</v>
      </c>
      <c r="G63" s="125">
        <f t="shared" si="98"/>
        <v>563</v>
      </c>
      <c r="H63" s="148">
        <f t="shared" si="98"/>
        <v>1126</v>
      </c>
      <c r="I63" s="123">
        <f>IF(E63=0,0,((H63/E63)-1)*100)</f>
        <v>26.374859708193043</v>
      </c>
      <c r="J63" s="3"/>
      <c r="K63" s="6"/>
      <c r="L63" s="22" t="s">
        <v>18</v>
      </c>
      <c r="M63" s="39">
        <f t="shared" si="99"/>
        <v>70300</v>
      </c>
      <c r="N63" s="37">
        <f t="shared" si="99"/>
        <v>63102</v>
      </c>
      <c r="O63" s="165">
        <f t="shared" si="101"/>
        <v>133402</v>
      </c>
      <c r="P63" s="38">
        <f>P11+P37</f>
        <v>0</v>
      </c>
      <c r="Q63" s="168">
        <f>+O63+P63</f>
        <v>133402</v>
      </c>
      <c r="R63" s="39">
        <f t="shared" si="100"/>
        <v>85711</v>
      </c>
      <c r="S63" s="37">
        <f t="shared" si="100"/>
        <v>80937</v>
      </c>
      <c r="T63" s="165">
        <f t="shared" si="102"/>
        <v>166648</v>
      </c>
      <c r="U63" s="38">
        <f>U11+U37</f>
        <v>0</v>
      </c>
      <c r="V63" s="168">
        <f>+T63+U63</f>
        <v>166648</v>
      </c>
      <c r="W63" s="40">
        <f>IF(Q63=0,0,((V63/Q63)-1)*100)</f>
        <v>24.921665342348696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19</v>
      </c>
      <c r="C64" s="127">
        <f t="shared" si="98"/>
        <v>967</v>
      </c>
      <c r="D64" s="128">
        <f t="shared" si="98"/>
        <v>966</v>
      </c>
      <c r="E64" s="145">
        <f t="shared" si="98"/>
        <v>1933</v>
      </c>
      <c r="F64" s="127">
        <f t="shared" si="98"/>
        <v>1395</v>
      </c>
      <c r="G64" s="128">
        <f t="shared" si="98"/>
        <v>1095</v>
      </c>
      <c r="H64" s="145">
        <f t="shared" si="98"/>
        <v>2490</v>
      </c>
      <c r="I64" s="130">
        <f>IF(E64=0,0,((H64/E64)-1)*100)</f>
        <v>28.815312984997419</v>
      </c>
      <c r="J64" s="3"/>
      <c r="L64" s="41" t="s">
        <v>19</v>
      </c>
      <c r="M64" s="42">
        <f t="shared" ref="M64:Q64" si="104">+M61+M62+M63</f>
        <v>136574</v>
      </c>
      <c r="N64" s="43">
        <f t="shared" si="104"/>
        <v>130198</v>
      </c>
      <c r="O64" s="166">
        <f t="shared" si="104"/>
        <v>266772</v>
      </c>
      <c r="P64" s="43">
        <f t="shared" si="104"/>
        <v>0</v>
      </c>
      <c r="Q64" s="166">
        <f t="shared" si="104"/>
        <v>266772</v>
      </c>
      <c r="R64" s="42">
        <f t="shared" ref="R64:V64" si="105">+R61+R62+R63</f>
        <v>215736</v>
      </c>
      <c r="S64" s="43">
        <f t="shared" si="105"/>
        <v>208823</v>
      </c>
      <c r="T64" s="166">
        <f t="shared" si="105"/>
        <v>424559</v>
      </c>
      <c r="U64" s="43">
        <f t="shared" si="105"/>
        <v>0</v>
      </c>
      <c r="V64" s="166">
        <f t="shared" si="105"/>
        <v>424559</v>
      </c>
      <c r="W64" s="46">
        <f t="shared" ref="W64:W65" si="106">IF(Q64=0,0,((V64/Q64)-1)*100)</f>
        <v>59.146762028998559</v>
      </c>
    </row>
    <row r="65" spans="1:23" ht="13.5" thickTop="1" x14ac:dyDescent="0.2">
      <c r="A65" s="3" t="str">
        <f t="shared" si="12"/>
        <v xml:space="preserve"> </v>
      </c>
      <c r="B65" s="106" t="s">
        <v>20</v>
      </c>
      <c r="C65" s="120">
        <f t="shared" si="98"/>
        <v>436</v>
      </c>
      <c r="D65" s="121">
        <f t="shared" si="98"/>
        <v>435</v>
      </c>
      <c r="E65" s="144">
        <f t="shared" si="98"/>
        <v>871</v>
      </c>
      <c r="F65" s="120">
        <f t="shared" si="98"/>
        <v>550</v>
      </c>
      <c r="G65" s="121">
        <f t="shared" si="98"/>
        <v>550</v>
      </c>
      <c r="H65" s="144">
        <f t="shared" si="98"/>
        <v>1100</v>
      </c>
      <c r="I65" s="123">
        <f t="shared" ref="I65" si="107">IF(E65=0,0,((H65/E65)-1)*100)</f>
        <v>26.291618828932272</v>
      </c>
      <c r="J65" s="3"/>
      <c r="L65" s="13" t="s">
        <v>20</v>
      </c>
      <c r="M65" s="36">
        <f t="shared" ref="M65:N67" si="108">+M13+M39</f>
        <v>56597</v>
      </c>
      <c r="N65" s="37">
        <f t="shared" si="108"/>
        <v>61856</v>
      </c>
      <c r="O65" s="165">
        <f t="shared" ref="O65" si="109">SUM(M65:N65)</f>
        <v>118453</v>
      </c>
      <c r="P65" s="38">
        <f>P13+P39</f>
        <v>0</v>
      </c>
      <c r="Q65" s="168">
        <f>+O65+P65</f>
        <v>118453</v>
      </c>
      <c r="R65" s="36">
        <f t="shared" ref="R65:S67" si="110">+R13+R39</f>
        <v>86135</v>
      </c>
      <c r="S65" s="37">
        <f t="shared" si="110"/>
        <v>89528</v>
      </c>
      <c r="T65" s="165">
        <f t="shared" ref="T65" si="111">SUM(R65:S65)</f>
        <v>175663</v>
      </c>
      <c r="U65" s="38">
        <f>U13+U39</f>
        <v>0</v>
      </c>
      <c r="V65" s="168">
        <f>+T65+U65</f>
        <v>175663</v>
      </c>
      <c r="W65" s="40">
        <f t="shared" si="106"/>
        <v>48.297637037474786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21</v>
      </c>
      <c r="C66" s="120">
        <f t="shared" si="98"/>
        <v>367</v>
      </c>
      <c r="D66" s="121">
        <f t="shared" si="98"/>
        <v>367</v>
      </c>
      <c r="E66" s="144">
        <f t="shared" si="98"/>
        <v>734</v>
      </c>
      <c r="F66" s="120">
        <f t="shared" si="98"/>
        <v>460</v>
      </c>
      <c r="G66" s="121">
        <f t="shared" si="98"/>
        <v>460</v>
      </c>
      <c r="H66" s="144">
        <f t="shared" si="98"/>
        <v>920</v>
      </c>
      <c r="I66" s="123">
        <f>IF(E66=0,0,((H66/E66)-1)*100)</f>
        <v>25.340599455040881</v>
      </c>
      <c r="J66" s="3"/>
      <c r="L66" s="13" t="s">
        <v>21</v>
      </c>
      <c r="M66" s="36">
        <f t="shared" si="108"/>
        <v>50381</v>
      </c>
      <c r="N66" s="37">
        <f t="shared" si="108"/>
        <v>51161</v>
      </c>
      <c r="O66" s="165">
        <f>SUM(M66:N66)</f>
        <v>101542</v>
      </c>
      <c r="P66" s="38">
        <f>P14+P40</f>
        <v>0</v>
      </c>
      <c r="Q66" s="168">
        <f>+O66+P66</f>
        <v>101542</v>
      </c>
      <c r="R66" s="36">
        <f t="shared" si="110"/>
        <v>72160</v>
      </c>
      <c r="S66" s="37">
        <f t="shared" si="110"/>
        <v>72238</v>
      </c>
      <c r="T66" s="165">
        <f>SUM(R66:S66)</f>
        <v>144398</v>
      </c>
      <c r="U66" s="38">
        <f>U14+U40</f>
        <v>0</v>
      </c>
      <c r="V66" s="168">
        <f>+T66+U66</f>
        <v>144398</v>
      </c>
      <c r="W66" s="40">
        <f>IF(Q66=0,0,((V66/Q66)-1)*100)</f>
        <v>42.205195879537527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22</v>
      </c>
      <c r="C67" s="120">
        <f t="shared" si="98"/>
        <v>387</v>
      </c>
      <c r="D67" s="121">
        <f t="shared" si="98"/>
        <v>387</v>
      </c>
      <c r="E67" s="144">
        <f t="shared" si="98"/>
        <v>774</v>
      </c>
      <c r="F67" s="120">
        <f t="shared" si="98"/>
        <v>472</v>
      </c>
      <c r="G67" s="121">
        <f t="shared" si="98"/>
        <v>472</v>
      </c>
      <c r="H67" s="144">
        <f t="shared" si="98"/>
        <v>944</v>
      </c>
      <c r="I67" s="123">
        <f>IF(E67=0,0,((H67/E67)-1)*100)</f>
        <v>21.963824289405686</v>
      </c>
      <c r="J67" s="3"/>
      <c r="L67" s="13" t="s">
        <v>22</v>
      </c>
      <c r="M67" s="36">
        <f t="shared" si="108"/>
        <v>47512</v>
      </c>
      <c r="N67" s="37">
        <f t="shared" si="108"/>
        <v>51238</v>
      </c>
      <c r="O67" s="165">
        <f>SUM(M67:N67)</f>
        <v>98750</v>
      </c>
      <c r="P67" s="38">
        <f>P15+P41</f>
        <v>0</v>
      </c>
      <c r="Q67" s="165">
        <f>+O67+P67</f>
        <v>98750</v>
      </c>
      <c r="R67" s="36">
        <f t="shared" si="110"/>
        <v>73585</v>
      </c>
      <c r="S67" s="37">
        <f t="shared" si="110"/>
        <v>75300</v>
      </c>
      <c r="T67" s="165">
        <f>SUM(R67:S67)</f>
        <v>148885</v>
      </c>
      <c r="U67" s="38">
        <f>U15+U41</f>
        <v>153</v>
      </c>
      <c r="V67" s="165">
        <f>+T67+U67</f>
        <v>149038</v>
      </c>
      <c r="W67" s="40">
        <f>IF(Q67=0,0,((V67/Q67)-1)*100)</f>
        <v>50.924556962025314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23</v>
      </c>
      <c r="C68" s="127">
        <f>+C65+C66+C67</f>
        <v>1190</v>
      </c>
      <c r="D68" s="128">
        <f t="shared" ref="D68" si="112">+D65+D66+D67</f>
        <v>1189</v>
      </c>
      <c r="E68" s="145">
        <f t="shared" ref="E68" si="113">+E65+E66+E67</f>
        <v>2379</v>
      </c>
      <c r="F68" s="127">
        <f t="shared" ref="F68" si="114">+F65+F66+F67</f>
        <v>1482</v>
      </c>
      <c r="G68" s="128">
        <f t="shared" ref="G68" si="115">+G65+G66+G67</f>
        <v>1482</v>
      </c>
      <c r="H68" s="145">
        <f t="shared" ref="H68" si="116">+H65+H66+H67</f>
        <v>2964</v>
      </c>
      <c r="I68" s="130">
        <f>IF(E68=0,0,((H68/E68)-1)*100)</f>
        <v>24.590163934426236</v>
      </c>
      <c r="J68" s="3"/>
      <c r="L68" s="41" t="s">
        <v>23</v>
      </c>
      <c r="M68" s="42">
        <f>+M65+M66+M67</f>
        <v>154490</v>
      </c>
      <c r="N68" s="44">
        <f t="shared" ref="N68" si="117">+N65+N66+N67</f>
        <v>164255</v>
      </c>
      <c r="O68" s="474">
        <f t="shared" ref="O68" si="118">+O65+O66+O67</f>
        <v>318745</v>
      </c>
      <c r="P68" s="480">
        <f t="shared" ref="P68" si="119">+P65+P66+P67</f>
        <v>0</v>
      </c>
      <c r="Q68" s="166">
        <f t="shared" ref="Q68" si="120">+Q65+Q66+Q67</f>
        <v>318745</v>
      </c>
      <c r="R68" s="42">
        <f t="shared" ref="R68" si="121">+R65+R66+R67</f>
        <v>231880</v>
      </c>
      <c r="S68" s="44">
        <f t="shared" ref="S68" si="122">+S65+S66+S67</f>
        <v>237066</v>
      </c>
      <c r="T68" s="474">
        <f t="shared" ref="T68" si="123">+T65+T66+T67</f>
        <v>468946</v>
      </c>
      <c r="U68" s="480">
        <f t="shared" ref="U68" si="124">+U65+U66+U67</f>
        <v>153</v>
      </c>
      <c r="V68" s="166">
        <f t="shared" ref="V68" si="125">+V65+V66+V67</f>
        <v>469099</v>
      </c>
      <c r="W68" s="561">
        <f t="shared" ref="W68" si="126">IF(Q68=0,0,((V68/Q68)-1)*100)</f>
        <v>47.170622284271133</v>
      </c>
    </row>
    <row r="69" spans="1:23" ht="13.5" thickTop="1" x14ac:dyDescent="0.2">
      <c r="A69" s="3" t="str">
        <f t="shared" ref="A69" si="127">IF(ISERROR(F69/G69)," ",IF(F69/G69&gt;0.5,IF(F69/G69&lt;1.5," ","NOT OK"),"NOT OK"))</f>
        <v xml:space="preserve"> </v>
      </c>
      <c r="B69" s="106" t="s">
        <v>24</v>
      </c>
      <c r="C69" s="120">
        <f t="shared" ref="C69:H71" si="128">+C17+C43</f>
        <v>388</v>
      </c>
      <c r="D69" s="121">
        <f t="shared" si="128"/>
        <v>388</v>
      </c>
      <c r="E69" s="144">
        <f t="shared" si="128"/>
        <v>776</v>
      </c>
      <c r="F69" s="120">
        <f t="shared" si="128"/>
        <v>407</v>
      </c>
      <c r="G69" s="121">
        <f t="shared" si="128"/>
        <v>407</v>
      </c>
      <c r="H69" s="144">
        <f t="shared" si="128"/>
        <v>814</v>
      </c>
      <c r="I69" s="123">
        <f t="shared" ref="I69" si="129">IF(E69=0,0,((H69/E69)-1)*100)</f>
        <v>4.8969072164948502</v>
      </c>
      <c r="J69" s="7"/>
      <c r="L69" s="13" t="s">
        <v>24</v>
      </c>
      <c r="M69" s="36">
        <f t="shared" ref="M69:N71" si="130">+M17+M43</f>
        <v>57734</v>
      </c>
      <c r="N69" s="37">
        <f t="shared" si="130"/>
        <v>57903</v>
      </c>
      <c r="O69" s="165">
        <f t="shared" ref="O69" si="131">SUM(M69:N69)</f>
        <v>115637</v>
      </c>
      <c r="P69" s="38">
        <f>P17+P43</f>
        <v>159</v>
      </c>
      <c r="Q69" s="165">
        <f>+O69+P69</f>
        <v>115796</v>
      </c>
      <c r="R69" s="36">
        <f t="shared" ref="R69:S71" si="132">+R17+R43</f>
        <v>65994</v>
      </c>
      <c r="S69" s="37">
        <f t="shared" si="132"/>
        <v>64919</v>
      </c>
      <c r="T69" s="165">
        <f t="shared" ref="T69" si="133">SUM(R69:S69)</f>
        <v>130913</v>
      </c>
      <c r="U69" s="38">
        <f>U17+U43</f>
        <v>145</v>
      </c>
      <c r="V69" s="165">
        <f>+T69+U69</f>
        <v>131058</v>
      </c>
      <c r="W69" s="40">
        <f>IF(Q69=0,0,((V69/Q69)-1)*100)</f>
        <v>13.180075304846461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25</v>
      </c>
      <c r="C70" s="120">
        <f t="shared" si="128"/>
        <v>410</v>
      </c>
      <c r="D70" s="121">
        <f t="shared" si="128"/>
        <v>410</v>
      </c>
      <c r="E70" s="144">
        <f t="shared" si="128"/>
        <v>820</v>
      </c>
      <c r="F70" s="120">
        <f t="shared" si="128"/>
        <v>350</v>
      </c>
      <c r="G70" s="121">
        <f t="shared" si="128"/>
        <v>350</v>
      </c>
      <c r="H70" s="144">
        <f t="shared" si="128"/>
        <v>700</v>
      </c>
      <c r="I70" s="123">
        <f t="shared" ref="I70" si="134">IF(E70=0,0,((H70/E70)-1)*100)</f>
        <v>-14.634146341463417</v>
      </c>
      <c r="J70" s="3"/>
      <c r="L70" s="13" t="s">
        <v>25</v>
      </c>
      <c r="M70" s="36">
        <f t="shared" si="130"/>
        <v>60510</v>
      </c>
      <c r="N70" s="37">
        <f t="shared" si="130"/>
        <v>64690</v>
      </c>
      <c r="O70" s="165">
        <f>SUM(M70:N70)</f>
        <v>125200</v>
      </c>
      <c r="P70" s="140">
        <f>P18+P44</f>
        <v>0</v>
      </c>
      <c r="Q70" s="165">
        <f>+O70+P70</f>
        <v>125200</v>
      </c>
      <c r="R70" s="36">
        <f t="shared" si="132"/>
        <v>57890</v>
      </c>
      <c r="S70" s="37">
        <f t="shared" si="132"/>
        <v>59108</v>
      </c>
      <c r="T70" s="165">
        <f>SUM(R70:S70)</f>
        <v>116998</v>
      </c>
      <c r="U70" s="140">
        <f>U18+U44</f>
        <v>0</v>
      </c>
      <c r="V70" s="165">
        <f>+T70+U70</f>
        <v>116998</v>
      </c>
      <c r="W70" s="40">
        <f t="shared" ref="W70" si="135">IF(Q70=0,0,((V70/Q70)-1)*100)</f>
        <v>-6.5511182108626169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26</v>
      </c>
      <c r="C71" s="120">
        <f t="shared" si="128"/>
        <v>380</v>
      </c>
      <c r="D71" s="121">
        <f t="shared" si="128"/>
        <v>380</v>
      </c>
      <c r="E71" s="144">
        <f t="shared" si="128"/>
        <v>760</v>
      </c>
      <c r="F71" s="120">
        <f t="shared" si="128"/>
        <v>339</v>
      </c>
      <c r="G71" s="121">
        <f t="shared" si="128"/>
        <v>339</v>
      </c>
      <c r="H71" s="144">
        <f t="shared" si="128"/>
        <v>678</v>
      </c>
      <c r="I71" s="123">
        <f>IF(E71=0,0,((H71/E71)-1)*100)</f>
        <v>-10.789473684210527</v>
      </c>
      <c r="J71" s="3"/>
      <c r="L71" s="13" t="s">
        <v>26</v>
      </c>
      <c r="M71" s="36">
        <f t="shared" si="130"/>
        <v>55942</v>
      </c>
      <c r="N71" s="37">
        <f t="shared" si="130"/>
        <v>56590</v>
      </c>
      <c r="O71" s="165">
        <f>SUM(M71:N71)</f>
        <v>112532</v>
      </c>
      <c r="P71" s="140">
        <f>P19+P45</f>
        <v>125</v>
      </c>
      <c r="Q71" s="165">
        <f>+O71+P71</f>
        <v>112657</v>
      </c>
      <c r="R71" s="36">
        <f t="shared" si="132"/>
        <v>54013</v>
      </c>
      <c r="S71" s="37">
        <f t="shared" si="132"/>
        <v>52889</v>
      </c>
      <c r="T71" s="165">
        <f>SUM(R71:S71)</f>
        <v>106902</v>
      </c>
      <c r="U71" s="140">
        <f>U19+U45</f>
        <v>158</v>
      </c>
      <c r="V71" s="165">
        <f>+T71+U71</f>
        <v>107060</v>
      </c>
      <c r="W71" s="40">
        <f>IF(Q71=0,0,((V71/Q71)-1)*100)</f>
        <v>-4.9681777430607976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27</v>
      </c>
      <c r="C72" s="127">
        <f>+C69+C70+C71</f>
        <v>1178</v>
      </c>
      <c r="D72" s="128">
        <f t="shared" ref="D72" si="136">+D69+D70+D71</f>
        <v>1178</v>
      </c>
      <c r="E72" s="145">
        <f t="shared" ref="E72" si="137">+E69+E70+E71</f>
        <v>2356</v>
      </c>
      <c r="F72" s="127">
        <f t="shared" ref="F72" si="138">+F69+F70+F71</f>
        <v>1096</v>
      </c>
      <c r="G72" s="128">
        <f t="shared" ref="G72" si="139">+G69+G70+G71</f>
        <v>1096</v>
      </c>
      <c r="H72" s="145">
        <f t="shared" ref="H72" si="140">+H69+H70+H71</f>
        <v>2192</v>
      </c>
      <c r="I72" s="130">
        <f>IF(E72=0,0,((H72/E72)-1)*100)</f>
        <v>-6.9609507640067907</v>
      </c>
      <c r="J72" s="9"/>
      <c r="K72" s="10"/>
      <c r="L72" s="47" t="s">
        <v>27</v>
      </c>
      <c r="M72" s="493">
        <f>+M69+M70+M71</f>
        <v>174186</v>
      </c>
      <c r="N72" s="492">
        <f t="shared" ref="N72" si="141">+N69+N70+N71</f>
        <v>179183</v>
      </c>
      <c r="O72" s="475">
        <f t="shared" ref="O72" si="142">+O69+O70+O71</f>
        <v>353369</v>
      </c>
      <c r="P72" s="481">
        <f t="shared" ref="P72" si="143">+P69+P70+P71</f>
        <v>284</v>
      </c>
      <c r="Q72" s="167">
        <f t="shared" ref="Q72" si="144">+Q69+Q70+Q71</f>
        <v>353653</v>
      </c>
      <c r="R72" s="493">
        <f t="shared" ref="R72" si="145">+R69+R70+R71</f>
        <v>177897</v>
      </c>
      <c r="S72" s="492">
        <f t="shared" ref="S72" si="146">+S69+S70+S71</f>
        <v>176916</v>
      </c>
      <c r="T72" s="475">
        <f t="shared" ref="T72" si="147">+T69+T70+T71</f>
        <v>354813</v>
      </c>
      <c r="U72" s="481">
        <f t="shared" ref="U72" si="148">+U69+U70+U71</f>
        <v>303</v>
      </c>
      <c r="V72" s="167">
        <f t="shared" ref="V72" si="149">+V69+V70+V71</f>
        <v>355116</v>
      </c>
      <c r="W72" s="562">
        <f>IF(Q72=0,0,((V72/Q72)-1)*100)</f>
        <v>0.41368233833729562</v>
      </c>
    </row>
    <row r="73" spans="1:23" ht="13.5" thickTop="1" x14ac:dyDescent="0.2">
      <c r="A73" s="3" t="str">
        <f t="shared" ref="A73" si="150">IF(ISERROR(F73/G73)," ",IF(F73/G73&gt;0.5,IF(F73/G73&lt;1.5," ","NOT OK"),"NOT OK"))</f>
        <v xml:space="preserve"> </v>
      </c>
      <c r="B73" s="106" t="s">
        <v>28</v>
      </c>
      <c r="C73" s="120">
        <f t="shared" ref="C73:H75" si="151">+C21+C47</f>
        <v>399</v>
      </c>
      <c r="D73" s="121">
        <f t="shared" si="151"/>
        <v>397</v>
      </c>
      <c r="E73" s="150">
        <f t="shared" si="151"/>
        <v>796</v>
      </c>
      <c r="F73" s="120">
        <f t="shared" si="151"/>
        <v>350</v>
      </c>
      <c r="G73" s="121">
        <f t="shared" si="151"/>
        <v>350</v>
      </c>
      <c r="H73" s="150">
        <f t="shared" si="151"/>
        <v>700</v>
      </c>
      <c r="I73" s="123">
        <f>IF(E73=0,0,((H73/E73)-1)*100)</f>
        <v>-12.060301507537686</v>
      </c>
      <c r="J73" s="3"/>
      <c r="L73" s="13" t="s">
        <v>28</v>
      </c>
      <c r="M73" s="36">
        <f t="shared" ref="M73:N75" si="152">+M21+M47</f>
        <v>62402</v>
      </c>
      <c r="N73" s="37">
        <f t="shared" si="152"/>
        <v>61239</v>
      </c>
      <c r="O73" s="165">
        <f>SUM(M73:N73)</f>
        <v>123641</v>
      </c>
      <c r="P73" s="140">
        <f>P21+P47</f>
        <v>0</v>
      </c>
      <c r="Q73" s="165">
        <f>+O73+P73</f>
        <v>123641</v>
      </c>
      <c r="R73" s="36">
        <f t="shared" ref="R73:S75" si="153">+R21+R47</f>
        <v>57850</v>
      </c>
      <c r="S73" s="37">
        <f t="shared" si="153"/>
        <v>54410</v>
      </c>
      <c r="T73" s="165">
        <f>SUM(R73:S73)</f>
        <v>112260</v>
      </c>
      <c r="U73" s="140">
        <f>U21+U47</f>
        <v>0</v>
      </c>
      <c r="V73" s="165">
        <f>+T73+U73</f>
        <v>112260</v>
      </c>
      <c r="W73" s="40">
        <f>IF(Q73=0,0,((V73/Q73)-1)*100)</f>
        <v>-9.2048754054075861</v>
      </c>
    </row>
    <row r="74" spans="1:23" ht="12.75" customHeight="1" x14ac:dyDescent="0.2">
      <c r="A74" s="3" t="str">
        <f t="shared" ref="A74" si="154">IF(ISERROR(F74/G74)," ",IF(F74/G74&gt;0.5,IF(F74/G74&lt;1.5," ","NOT OK"),"NOT OK"))</f>
        <v xml:space="preserve"> </v>
      </c>
      <c r="B74" s="106" t="s">
        <v>29</v>
      </c>
      <c r="C74" s="120">
        <f t="shared" si="151"/>
        <v>354</v>
      </c>
      <c r="D74" s="121">
        <f t="shared" si="151"/>
        <v>355</v>
      </c>
      <c r="E74" s="144">
        <f t="shared" si="151"/>
        <v>709</v>
      </c>
      <c r="F74" s="120">
        <f t="shared" si="151"/>
        <v>360</v>
      </c>
      <c r="G74" s="121">
        <f t="shared" si="151"/>
        <v>360</v>
      </c>
      <c r="H74" s="144">
        <f t="shared" si="151"/>
        <v>720</v>
      </c>
      <c r="I74" s="123">
        <f t="shared" ref="I74" si="155">IF(E74=0,0,((H74/E74)-1)*100)</f>
        <v>1.5514809590973178</v>
      </c>
      <c r="J74" s="3"/>
      <c r="L74" s="13" t="s">
        <v>29</v>
      </c>
      <c r="M74" s="36">
        <f t="shared" si="152"/>
        <v>53691</v>
      </c>
      <c r="N74" s="37">
        <f t="shared" si="152"/>
        <v>51288</v>
      </c>
      <c r="O74" s="165">
        <f>SUM(M74:N74)</f>
        <v>104979</v>
      </c>
      <c r="P74" s="140">
        <f>P22+P48</f>
        <v>292</v>
      </c>
      <c r="Q74" s="165">
        <f>+O74+P74</f>
        <v>105271</v>
      </c>
      <c r="R74" s="36">
        <f t="shared" si="153"/>
        <v>59364</v>
      </c>
      <c r="S74" s="37">
        <f t="shared" si="153"/>
        <v>56799</v>
      </c>
      <c r="T74" s="165">
        <f t="shared" ref="T74" si="156">SUM(R74:S74)</f>
        <v>116163</v>
      </c>
      <c r="U74" s="140">
        <f>U22+U48</f>
        <v>0</v>
      </c>
      <c r="V74" s="165">
        <f>+T74+U74</f>
        <v>116163</v>
      </c>
      <c r="W74" s="40">
        <f t="shared" ref="W74" si="157">IF(Q74=0,0,((V74/Q74)-1)*100)</f>
        <v>10.346629176126388</v>
      </c>
    </row>
    <row r="75" spans="1:23" ht="13.5" thickBot="1" x14ac:dyDescent="0.25">
      <c r="A75" s="3" t="str">
        <f>IF(ISERROR(F75/G75)," ",IF(F75/G75&gt;0.5,IF(F75/G75&lt;1.5," ","NOT OK"),"NOT OK"))</f>
        <v xml:space="preserve"> </v>
      </c>
      <c r="B75" s="106" t="s">
        <v>30</v>
      </c>
      <c r="C75" s="120">
        <f t="shared" si="151"/>
        <v>347</v>
      </c>
      <c r="D75" s="121">
        <f t="shared" si="151"/>
        <v>347</v>
      </c>
      <c r="E75" s="146">
        <f t="shared" si="151"/>
        <v>694</v>
      </c>
      <c r="F75" s="120">
        <f t="shared" si="151"/>
        <v>335</v>
      </c>
      <c r="G75" s="121">
        <f t="shared" si="151"/>
        <v>335</v>
      </c>
      <c r="H75" s="146">
        <f t="shared" si="151"/>
        <v>670</v>
      </c>
      <c r="I75" s="137">
        <f>IF(E75=0,0,((H75/E75)-1)*100)</f>
        <v>-3.458213256484155</v>
      </c>
      <c r="J75" s="3"/>
      <c r="L75" s="13" t="s">
        <v>30</v>
      </c>
      <c r="M75" s="36">
        <f t="shared" si="152"/>
        <v>52746</v>
      </c>
      <c r="N75" s="37">
        <f t="shared" si="152"/>
        <v>53038</v>
      </c>
      <c r="O75" s="165">
        <f t="shared" ref="O75" si="158">SUM(M75:N75)</f>
        <v>105784</v>
      </c>
      <c r="P75" s="38">
        <f>P23+P49</f>
        <v>0</v>
      </c>
      <c r="Q75" s="165">
        <f>+O75+P75</f>
        <v>105784</v>
      </c>
      <c r="R75" s="36">
        <f t="shared" si="153"/>
        <v>54658</v>
      </c>
      <c r="S75" s="37">
        <f t="shared" si="153"/>
        <v>52745</v>
      </c>
      <c r="T75" s="165">
        <f t="shared" ref="T75" si="159">SUM(R75:S75)</f>
        <v>107403</v>
      </c>
      <c r="U75" s="38">
        <f>U23+U49</f>
        <v>0</v>
      </c>
      <c r="V75" s="165">
        <f>+T75+U75</f>
        <v>107403</v>
      </c>
      <c r="W75" s="40">
        <f>IF(Q75=0,0,((V75/Q75)-1)*100)</f>
        <v>1.5304771988202459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519" t="s">
        <v>31</v>
      </c>
      <c r="C76" s="127">
        <f>+C24+C50</f>
        <v>1100</v>
      </c>
      <c r="D76" s="128">
        <f t="shared" ref="D76:H76" si="160">+D24+D50</f>
        <v>1099</v>
      </c>
      <c r="E76" s="145">
        <f t="shared" si="160"/>
        <v>2199</v>
      </c>
      <c r="F76" s="127">
        <f t="shared" si="160"/>
        <v>1045</v>
      </c>
      <c r="G76" s="128">
        <f t="shared" si="160"/>
        <v>1045</v>
      </c>
      <c r="H76" s="145">
        <f t="shared" si="160"/>
        <v>2090</v>
      </c>
      <c r="I76" s="130">
        <f>IF(E76=0,0,((H76/E76)-1)*100)</f>
        <v>-4.9567985447930845</v>
      </c>
      <c r="J76" s="9"/>
      <c r="K76" s="10"/>
      <c r="L76" s="47" t="s">
        <v>31</v>
      </c>
      <c r="M76" s="493">
        <f>+M73+M74+M75</f>
        <v>168839</v>
      </c>
      <c r="N76" s="492">
        <f t="shared" ref="N76:V76" si="161">+N73+N74+N75</f>
        <v>165565</v>
      </c>
      <c r="O76" s="600">
        <f t="shared" si="161"/>
        <v>334404</v>
      </c>
      <c r="P76" s="481">
        <f t="shared" si="161"/>
        <v>292</v>
      </c>
      <c r="Q76" s="167">
        <f t="shared" si="161"/>
        <v>334696</v>
      </c>
      <c r="R76" s="493">
        <f t="shared" si="161"/>
        <v>171872</v>
      </c>
      <c r="S76" s="492">
        <f t="shared" si="161"/>
        <v>163954</v>
      </c>
      <c r="T76" s="475">
        <f t="shared" si="161"/>
        <v>335826</v>
      </c>
      <c r="U76" s="481">
        <f t="shared" si="161"/>
        <v>0</v>
      </c>
      <c r="V76" s="167">
        <f t="shared" si="161"/>
        <v>335826</v>
      </c>
      <c r="W76" s="562">
        <f>IF(Q76=0,0,((V76/Q76)-1)*100)</f>
        <v>0.33761981021582788</v>
      </c>
    </row>
    <row r="77" spans="1:23" ht="15.75" customHeight="1" thickTop="1" thickBot="1" x14ac:dyDescent="0.25">
      <c r="A77" s="9"/>
      <c r="B77" s="520" t="s">
        <v>32</v>
      </c>
      <c r="C77" s="127">
        <f>+C68+C72+C76</f>
        <v>3468</v>
      </c>
      <c r="D77" s="128">
        <f t="shared" ref="D77:H77" si="162">+D68+D72+D76</f>
        <v>3466</v>
      </c>
      <c r="E77" s="145">
        <f t="shared" si="162"/>
        <v>6934</v>
      </c>
      <c r="F77" s="127">
        <f t="shared" si="162"/>
        <v>3623</v>
      </c>
      <c r="G77" s="128">
        <f t="shared" si="162"/>
        <v>3623</v>
      </c>
      <c r="H77" s="145">
        <f t="shared" si="162"/>
        <v>7246</v>
      </c>
      <c r="I77" s="130">
        <f t="shared" ref="I77:I78" si="163">IF(E77=0,0,((H77/E77)-1)*100)</f>
        <v>4.4995673492933319</v>
      </c>
      <c r="J77" s="9"/>
      <c r="K77" s="10"/>
      <c r="L77" s="528" t="s">
        <v>32</v>
      </c>
      <c r="M77" s="513">
        <f>+M68+M72+M76</f>
        <v>497515</v>
      </c>
      <c r="N77" s="514">
        <f t="shared" ref="N77:V77" si="164">+N68+N72+N76</f>
        <v>509003</v>
      </c>
      <c r="O77" s="511">
        <f t="shared" si="164"/>
        <v>1006518</v>
      </c>
      <c r="P77" s="509">
        <f t="shared" si="164"/>
        <v>576</v>
      </c>
      <c r="Q77" s="512">
        <f t="shared" si="164"/>
        <v>1007094</v>
      </c>
      <c r="R77" s="513">
        <f t="shared" si="164"/>
        <v>581649</v>
      </c>
      <c r="S77" s="514">
        <f t="shared" si="164"/>
        <v>577936</v>
      </c>
      <c r="T77" s="511">
        <f t="shared" si="164"/>
        <v>1159585</v>
      </c>
      <c r="U77" s="509">
        <f t="shared" si="164"/>
        <v>456</v>
      </c>
      <c r="V77" s="512">
        <f t="shared" si="164"/>
        <v>1160041</v>
      </c>
      <c r="W77" s="562">
        <f t="shared" ref="W77:W78" si="165">IF(Q77=0,0,((V77/Q77)-1)*100)</f>
        <v>15.186963679656508</v>
      </c>
    </row>
    <row r="78" spans="1:23" ht="15.75" customHeight="1" thickTop="1" thickBot="1" x14ac:dyDescent="0.25">
      <c r="A78" s="3" t="str">
        <f t="shared" ref="A78" si="166">IF(ISERROR(F78/G78)," ",IF(F78/G78&gt;0.5,IF(F78/G78&lt;1.5," ","NOT OK"),"NOT OK"))</f>
        <v xml:space="preserve"> </v>
      </c>
      <c r="B78" s="521" t="s">
        <v>33</v>
      </c>
      <c r="C78" s="127">
        <f>+C64+C68+C72+C76</f>
        <v>4435</v>
      </c>
      <c r="D78" s="128">
        <f t="shared" ref="D78:H78" si="167">+D64+D68+D72+D76</f>
        <v>4432</v>
      </c>
      <c r="E78" s="603">
        <f t="shared" si="167"/>
        <v>8867</v>
      </c>
      <c r="F78" s="127">
        <f t="shared" si="167"/>
        <v>5018</v>
      </c>
      <c r="G78" s="128">
        <f t="shared" si="167"/>
        <v>4718</v>
      </c>
      <c r="H78" s="603">
        <f t="shared" si="167"/>
        <v>9736</v>
      </c>
      <c r="I78" s="130">
        <f t="shared" si="163"/>
        <v>9.8003834442314197</v>
      </c>
      <c r="J78" s="3"/>
      <c r="L78" s="465" t="s">
        <v>33</v>
      </c>
      <c r="M78" s="42">
        <f>+M64+M68+M72+M76</f>
        <v>634089</v>
      </c>
      <c r="N78" s="44">
        <f t="shared" ref="N78:V78" si="168">+N64+N68+N72+N76</f>
        <v>639201</v>
      </c>
      <c r="O78" s="601">
        <f t="shared" si="168"/>
        <v>1273290</v>
      </c>
      <c r="P78" s="480">
        <f t="shared" si="168"/>
        <v>576</v>
      </c>
      <c r="Q78" s="602">
        <f t="shared" si="168"/>
        <v>1273866</v>
      </c>
      <c r="R78" s="42">
        <f t="shared" si="168"/>
        <v>797385</v>
      </c>
      <c r="S78" s="44">
        <f t="shared" si="168"/>
        <v>786759</v>
      </c>
      <c r="T78" s="601">
        <f t="shared" si="168"/>
        <v>1584144</v>
      </c>
      <c r="U78" s="480">
        <f t="shared" si="168"/>
        <v>456</v>
      </c>
      <c r="V78" s="602">
        <f t="shared" si="168"/>
        <v>1584600</v>
      </c>
      <c r="W78" s="561">
        <f t="shared" si="165"/>
        <v>24.392989529510945</v>
      </c>
    </row>
    <row r="79" spans="1:23" ht="14.25" thickTop="1" thickBot="1" x14ac:dyDescent="0.25">
      <c r="B79" s="138" t="s">
        <v>34</v>
      </c>
      <c r="C79" s="102"/>
      <c r="D79" s="102"/>
      <c r="E79" s="102"/>
      <c r="F79" s="102"/>
      <c r="G79" s="102"/>
      <c r="H79" s="102"/>
      <c r="I79" s="102"/>
      <c r="J79" s="102"/>
      <c r="L79" s="53" t="s">
        <v>34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2:23" ht="13.5" thickBot="1" x14ac:dyDescent="0.25"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46</v>
      </c>
    </row>
    <row r="83" spans="12:23" ht="13.5" customHeight="1" thickTop="1" thickBot="1" x14ac:dyDescent="0.25">
      <c r="L83" s="57"/>
      <c r="M83" s="628" t="s">
        <v>4</v>
      </c>
      <c r="N83" s="629"/>
      <c r="O83" s="629"/>
      <c r="P83" s="629"/>
      <c r="Q83" s="630"/>
      <c r="R83" s="628" t="s">
        <v>5</v>
      </c>
      <c r="S83" s="629"/>
      <c r="T83" s="629"/>
      <c r="U83" s="629"/>
      <c r="V83" s="630"/>
      <c r="W83" s="310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1" t="s">
        <v>8</v>
      </c>
    </row>
    <row r="85" spans="12:23" ht="13.5" thickBot="1" x14ac:dyDescent="0.25">
      <c r="L85" s="64"/>
      <c r="M85" s="65" t="s">
        <v>47</v>
      </c>
      <c r="N85" s="66" t="s">
        <v>48</v>
      </c>
      <c r="O85" s="67" t="s">
        <v>49</v>
      </c>
      <c r="P85" s="68" t="s">
        <v>15</v>
      </c>
      <c r="Q85" s="67" t="s">
        <v>11</v>
      </c>
      <c r="R85" s="65" t="s">
        <v>47</v>
      </c>
      <c r="S85" s="66" t="s">
        <v>48</v>
      </c>
      <c r="T85" s="67" t="s">
        <v>49</v>
      </c>
      <c r="U85" s="68" t="s">
        <v>15</v>
      </c>
      <c r="V85" s="67" t="s">
        <v>11</v>
      </c>
      <c r="W85" s="309"/>
    </row>
    <row r="86" spans="12:23" ht="6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ht="12.75" customHeight="1" x14ac:dyDescent="0.2">
      <c r="L87" s="494" t="s">
        <v>16</v>
      </c>
      <c r="M87" s="75">
        <v>0</v>
      </c>
      <c r="N87" s="76">
        <v>0</v>
      </c>
      <c r="O87" s="178">
        <f t="shared" ref="O87" si="169">+M87+N87</f>
        <v>0</v>
      </c>
      <c r="P87" s="77">
        <v>0</v>
      </c>
      <c r="Q87" s="178">
        <f t="shared" ref="Q87" si="170">O87+P87</f>
        <v>0</v>
      </c>
      <c r="R87" s="75">
        <v>0</v>
      </c>
      <c r="S87" s="76">
        <v>0</v>
      </c>
      <c r="T87" s="178">
        <f t="shared" ref="T87:T89" si="171">+R87+S87</f>
        <v>0</v>
      </c>
      <c r="U87" s="77">
        <v>0</v>
      </c>
      <c r="V87" s="178">
        <f t="shared" ref="V87" si="172">T87+U87</f>
        <v>0</v>
      </c>
      <c r="W87" s="487">
        <f>IF(Q87=0,0,((V87/Q87)-1)*100)</f>
        <v>0</v>
      </c>
    </row>
    <row r="88" spans="12:23" ht="12.75" customHeight="1" x14ac:dyDescent="0.2">
      <c r="L88" s="494" t="s">
        <v>17</v>
      </c>
      <c r="M88" s="75">
        <v>0</v>
      </c>
      <c r="N88" s="76">
        <v>0</v>
      </c>
      <c r="O88" s="178">
        <f>+M88+N88</f>
        <v>0</v>
      </c>
      <c r="P88" s="77">
        <v>0</v>
      </c>
      <c r="Q88" s="178">
        <f>O88+P88</f>
        <v>0</v>
      </c>
      <c r="R88" s="75">
        <v>0</v>
      </c>
      <c r="S88" s="76">
        <v>0</v>
      </c>
      <c r="T88" s="178">
        <f t="shared" si="171"/>
        <v>0</v>
      </c>
      <c r="U88" s="77">
        <v>0</v>
      </c>
      <c r="V88" s="178">
        <f>T88+U88</f>
        <v>0</v>
      </c>
      <c r="W88" s="487">
        <f>IF(Q88=0,0,((V88/Q88)-1)*100)</f>
        <v>0</v>
      </c>
    </row>
    <row r="89" spans="12:23" ht="12.75" customHeight="1" thickBot="1" x14ac:dyDescent="0.25">
      <c r="L89" s="495" t="s">
        <v>18</v>
      </c>
      <c r="M89" s="75">
        <v>0</v>
      </c>
      <c r="N89" s="76">
        <v>0</v>
      </c>
      <c r="O89" s="178">
        <f>+M89+N89</f>
        <v>0</v>
      </c>
      <c r="P89" s="83">
        <v>0</v>
      </c>
      <c r="Q89" s="178">
        <f>O89+P89</f>
        <v>0</v>
      </c>
      <c r="R89" s="75">
        <v>0</v>
      </c>
      <c r="S89" s="76">
        <v>0</v>
      </c>
      <c r="T89" s="178">
        <f t="shared" si="171"/>
        <v>0</v>
      </c>
      <c r="U89" s="83">
        <v>0</v>
      </c>
      <c r="V89" s="178">
        <f>T89+U89</f>
        <v>0</v>
      </c>
      <c r="W89" s="487">
        <f>IF(Q89=0,0,((V89/Q89)-1)*100)</f>
        <v>0</v>
      </c>
    </row>
    <row r="90" spans="12:23" ht="12.75" customHeight="1" thickTop="1" thickBot="1" x14ac:dyDescent="0.25">
      <c r="L90" s="496" t="s">
        <v>19</v>
      </c>
      <c r="M90" s="80">
        <f t="shared" ref="M90:Q90" si="173">+M87+M88+M89</f>
        <v>0</v>
      </c>
      <c r="N90" s="81">
        <f t="shared" si="173"/>
        <v>0</v>
      </c>
      <c r="O90" s="179">
        <f t="shared" si="173"/>
        <v>0</v>
      </c>
      <c r="P90" s="80">
        <f t="shared" si="173"/>
        <v>0</v>
      </c>
      <c r="Q90" s="179">
        <f t="shared" si="173"/>
        <v>0</v>
      </c>
      <c r="R90" s="80">
        <f t="shared" ref="R90:V90" si="174">+R87+R88+R89</f>
        <v>0</v>
      </c>
      <c r="S90" s="81">
        <f t="shared" si="174"/>
        <v>0</v>
      </c>
      <c r="T90" s="179">
        <f t="shared" si="174"/>
        <v>0</v>
      </c>
      <c r="U90" s="80">
        <f t="shared" si="174"/>
        <v>0</v>
      </c>
      <c r="V90" s="179">
        <f t="shared" si="174"/>
        <v>0</v>
      </c>
      <c r="W90" s="337">
        <f t="shared" ref="W90:W91" si="175">IF(Q90=0,0,((V90/Q90)-1)*100)</f>
        <v>0</v>
      </c>
    </row>
    <row r="91" spans="12:23" ht="12.75" customHeight="1" thickTop="1" x14ac:dyDescent="0.2">
      <c r="L91" s="494" t="s">
        <v>20</v>
      </c>
      <c r="M91" s="75">
        <v>0</v>
      </c>
      <c r="N91" s="273">
        <v>0</v>
      </c>
      <c r="O91" s="178">
        <f>M91+N91</f>
        <v>0</v>
      </c>
      <c r="P91" s="77">
        <v>0</v>
      </c>
      <c r="Q91" s="178">
        <f>O91+P91</f>
        <v>0</v>
      </c>
      <c r="R91" s="75">
        <v>0</v>
      </c>
      <c r="S91" s="273">
        <v>0</v>
      </c>
      <c r="T91" s="178">
        <f>R91+S91</f>
        <v>0</v>
      </c>
      <c r="U91" s="77">
        <v>0</v>
      </c>
      <c r="V91" s="178">
        <f>T91+U91</f>
        <v>0</v>
      </c>
      <c r="W91" s="487">
        <f t="shared" si="175"/>
        <v>0</v>
      </c>
    </row>
    <row r="92" spans="12:23" ht="12.75" customHeight="1" x14ac:dyDescent="0.2">
      <c r="L92" s="494" t="s">
        <v>21</v>
      </c>
      <c r="M92" s="75">
        <v>0</v>
      </c>
      <c r="N92" s="273">
        <v>0</v>
      </c>
      <c r="O92" s="178">
        <f>M92+N92</f>
        <v>0</v>
      </c>
      <c r="P92" s="77">
        <v>0</v>
      </c>
      <c r="Q92" s="178">
        <f>O92+P92</f>
        <v>0</v>
      </c>
      <c r="R92" s="75">
        <v>0</v>
      </c>
      <c r="S92" s="273">
        <v>0</v>
      </c>
      <c r="T92" s="178">
        <f>R92+S92</f>
        <v>0</v>
      </c>
      <c r="U92" s="77">
        <v>0</v>
      </c>
      <c r="V92" s="178">
        <f>T92+U92</f>
        <v>0</v>
      </c>
      <c r="W92" s="487">
        <f>IF(Q92=0,0,((V92/Q92)-1)*100)</f>
        <v>0</v>
      </c>
    </row>
    <row r="93" spans="12:23" ht="12.75" customHeight="1" thickBot="1" x14ac:dyDescent="0.25">
      <c r="L93" s="494" t="s">
        <v>22</v>
      </c>
      <c r="M93" s="75">
        <v>0</v>
      </c>
      <c r="N93" s="273">
        <v>0</v>
      </c>
      <c r="O93" s="178">
        <f t="shared" ref="O93" si="176">M93+N93</f>
        <v>0</v>
      </c>
      <c r="P93" s="77">
        <v>0</v>
      </c>
      <c r="Q93" s="178">
        <f>O93+P93</f>
        <v>0</v>
      </c>
      <c r="R93" s="75">
        <v>0</v>
      </c>
      <c r="S93" s="273">
        <v>0</v>
      </c>
      <c r="T93" s="178">
        <f t="shared" ref="T93" si="177">R93+S93</f>
        <v>0</v>
      </c>
      <c r="U93" s="77">
        <v>0</v>
      </c>
      <c r="V93" s="178">
        <f>T93+U93</f>
        <v>0</v>
      </c>
      <c r="W93" s="487">
        <f>IF(Q93=0,0,((V93/Q93)-1)*100)</f>
        <v>0</v>
      </c>
    </row>
    <row r="94" spans="12:23" ht="12.75" customHeight="1" thickTop="1" thickBot="1" x14ac:dyDescent="0.25">
      <c r="L94" s="496" t="s">
        <v>23</v>
      </c>
      <c r="M94" s="80">
        <f>+M91+M92+M93</f>
        <v>0</v>
      </c>
      <c r="N94" s="81">
        <f t="shared" ref="N94:V94" si="178">+N91+N92+N93</f>
        <v>0</v>
      </c>
      <c r="O94" s="179">
        <f t="shared" si="178"/>
        <v>0</v>
      </c>
      <c r="P94" s="80">
        <f t="shared" si="178"/>
        <v>0</v>
      </c>
      <c r="Q94" s="179">
        <f t="shared" si="178"/>
        <v>0</v>
      </c>
      <c r="R94" s="80">
        <f t="shared" si="178"/>
        <v>0</v>
      </c>
      <c r="S94" s="81">
        <f t="shared" si="178"/>
        <v>0</v>
      </c>
      <c r="T94" s="179">
        <f t="shared" si="178"/>
        <v>0</v>
      </c>
      <c r="U94" s="80">
        <f t="shared" si="178"/>
        <v>0</v>
      </c>
      <c r="V94" s="179">
        <f t="shared" si="178"/>
        <v>0</v>
      </c>
      <c r="W94" s="337">
        <f t="shared" ref="W94" si="179">IF(Q94=0,0,((V94/Q94)-1)*100)</f>
        <v>0</v>
      </c>
    </row>
    <row r="95" spans="12:23" ht="12.75" customHeight="1" thickTop="1" x14ac:dyDescent="0.2">
      <c r="L95" s="494" t="s">
        <v>24</v>
      </c>
      <c r="M95" s="75">
        <v>0</v>
      </c>
      <c r="N95" s="76">
        <v>0</v>
      </c>
      <c r="O95" s="178">
        <f>+M95+N95</f>
        <v>0</v>
      </c>
      <c r="P95" s="77">
        <v>0</v>
      </c>
      <c r="Q95" s="178">
        <f>O95+P95</f>
        <v>0</v>
      </c>
      <c r="R95" s="75">
        <v>0</v>
      </c>
      <c r="S95" s="76">
        <v>0</v>
      </c>
      <c r="T95" s="178">
        <f>+R95+S95</f>
        <v>0</v>
      </c>
      <c r="U95" s="77">
        <v>0</v>
      </c>
      <c r="V95" s="178">
        <f>T95+U95</f>
        <v>0</v>
      </c>
      <c r="W95" s="487">
        <f>IF(Q95=0,0,((V95/Q95)-1)*100)</f>
        <v>0</v>
      </c>
    </row>
    <row r="96" spans="12:23" ht="12.75" customHeight="1" x14ac:dyDescent="0.2">
      <c r="L96" s="494" t="s">
        <v>25</v>
      </c>
      <c r="M96" s="75">
        <v>0</v>
      </c>
      <c r="N96" s="76">
        <v>0</v>
      </c>
      <c r="O96" s="178">
        <f>+M96+N96</f>
        <v>0</v>
      </c>
      <c r="P96" s="77">
        <v>0</v>
      </c>
      <c r="Q96" s="178">
        <f>O96+P96</f>
        <v>0</v>
      </c>
      <c r="R96" s="75">
        <v>0</v>
      </c>
      <c r="S96" s="76">
        <v>0</v>
      </c>
      <c r="T96" s="178">
        <f>+R96+S96</f>
        <v>0</v>
      </c>
      <c r="U96" s="77">
        <v>0</v>
      </c>
      <c r="V96" s="178">
        <f>T96+U96</f>
        <v>0</v>
      </c>
      <c r="W96" s="487">
        <f t="shared" ref="W96" si="180">IF(Q96=0,0,((V96/Q96)-1)*100)</f>
        <v>0</v>
      </c>
    </row>
    <row r="97" spans="1:23" ht="12.75" customHeight="1" thickBot="1" x14ac:dyDescent="0.25">
      <c r="L97" s="494" t="s">
        <v>26</v>
      </c>
      <c r="M97" s="75">
        <v>0</v>
      </c>
      <c r="N97" s="76">
        <v>0</v>
      </c>
      <c r="O97" s="180">
        <f>+M97+N97</f>
        <v>0</v>
      </c>
      <c r="P97" s="83">
        <v>0</v>
      </c>
      <c r="Q97" s="180">
        <f>O97+P97</f>
        <v>0</v>
      </c>
      <c r="R97" s="75">
        <v>0</v>
      </c>
      <c r="S97" s="76">
        <v>0</v>
      </c>
      <c r="T97" s="180">
        <f>+R97+S97</f>
        <v>0</v>
      </c>
      <c r="U97" s="83">
        <v>0</v>
      </c>
      <c r="V97" s="180">
        <f>T97+U97</f>
        <v>0</v>
      </c>
      <c r="W97" s="487">
        <f>IF(Q97=0,0,((V97/Q97)-1)*100)</f>
        <v>0</v>
      </c>
    </row>
    <row r="98" spans="1:23" ht="12.75" customHeight="1" thickTop="1" thickBot="1" x14ac:dyDescent="0.25">
      <c r="A98" s="3" t="str">
        <f>IF(ISERROR(F98/G98)," ",IF(F98/G98&gt;0.5,IF(F98/G98&lt;1.5," ","NOT OK"),"NOT OK"))</f>
        <v xml:space="preserve"> </v>
      </c>
      <c r="L98" s="497" t="s">
        <v>27</v>
      </c>
      <c r="M98" s="85">
        <f>+M95+M96+M97</f>
        <v>0</v>
      </c>
      <c r="N98" s="85">
        <f t="shared" ref="N98:V98" si="181">+N95+N96+N97</f>
        <v>0</v>
      </c>
      <c r="O98" s="181">
        <f t="shared" si="181"/>
        <v>0</v>
      </c>
      <c r="P98" s="86">
        <f t="shared" si="181"/>
        <v>0</v>
      </c>
      <c r="Q98" s="181">
        <f t="shared" si="181"/>
        <v>0</v>
      </c>
      <c r="R98" s="85">
        <f t="shared" si="181"/>
        <v>0</v>
      </c>
      <c r="S98" s="85">
        <f t="shared" si="181"/>
        <v>0</v>
      </c>
      <c r="T98" s="181">
        <f t="shared" si="181"/>
        <v>0</v>
      </c>
      <c r="U98" s="86">
        <f t="shared" si="181"/>
        <v>0</v>
      </c>
      <c r="V98" s="181">
        <f t="shared" si="181"/>
        <v>0</v>
      </c>
      <c r="W98" s="488">
        <f>IF(Q98=0,0,((V98/Q98)-1)*100)</f>
        <v>0</v>
      </c>
    </row>
    <row r="99" spans="1:23" ht="12.75" customHeight="1" thickTop="1" x14ac:dyDescent="0.2">
      <c r="L99" s="494" t="s">
        <v>28</v>
      </c>
      <c r="M99" s="75">
        <v>0</v>
      </c>
      <c r="N99" s="76">
        <v>0</v>
      </c>
      <c r="O99" s="178">
        <f>SUM(M99:N99)</f>
        <v>0</v>
      </c>
      <c r="P99" s="77">
        <v>0</v>
      </c>
      <c r="Q99" s="180">
        <f>O99+P99</f>
        <v>0</v>
      </c>
      <c r="R99" s="75">
        <v>0</v>
      </c>
      <c r="S99" s="76">
        <v>0</v>
      </c>
      <c r="T99" s="178">
        <f>SUM(R99:S99)</f>
        <v>0</v>
      </c>
      <c r="U99" s="77">
        <v>0</v>
      </c>
      <c r="V99" s="180">
        <f>T99+U99</f>
        <v>0</v>
      </c>
      <c r="W99" s="487">
        <f>IF(Q99=0,0,((V99/Q99)-1)*100)</f>
        <v>0</v>
      </c>
    </row>
    <row r="100" spans="1:23" ht="12.75" customHeight="1" x14ac:dyDescent="0.2">
      <c r="L100" s="59" t="s">
        <v>29</v>
      </c>
      <c r="M100" s="75">
        <v>0</v>
      </c>
      <c r="N100" s="76">
        <v>0</v>
      </c>
      <c r="O100" s="178">
        <f>SUM(M100:N100)</f>
        <v>0</v>
      </c>
      <c r="P100" s="77">
        <v>0</v>
      </c>
      <c r="Q100" s="180">
        <f>O100+P100</f>
        <v>0</v>
      </c>
      <c r="R100" s="75">
        <v>0</v>
      </c>
      <c r="S100" s="76">
        <v>0</v>
      </c>
      <c r="T100" s="178">
        <f>SUM(R100:S100)</f>
        <v>0</v>
      </c>
      <c r="U100" s="77">
        <v>0</v>
      </c>
      <c r="V100" s="180">
        <f>T100+U100</f>
        <v>0</v>
      </c>
      <c r="W100" s="487">
        <f t="shared" ref="W100" si="182">IF(Q100=0,0,((V100/Q100)-1)*100)</f>
        <v>0</v>
      </c>
    </row>
    <row r="101" spans="1:23" ht="12.75" customHeight="1" thickBot="1" x14ac:dyDescent="0.25">
      <c r="L101" s="59" t="s">
        <v>30</v>
      </c>
      <c r="M101" s="75">
        <v>0</v>
      </c>
      <c r="N101" s="76">
        <v>0</v>
      </c>
      <c r="O101" s="180">
        <f t="shared" ref="O101" si="183">SUM(M101:N101)</f>
        <v>0</v>
      </c>
      <c r="P101" s="83">
        <v>0</v>
      </c>
      <c r="Q101" s="180">
        <f>O101+P101</f>
        <v>0</v>
      </c>
      <c r="R101" s="75"/>
      <c r="S101" s="76"/>
      <c r="T101" s="180">
        <f t="shared" ref="T101" si="184">SUM(R101:S101)</f>
        <v>0</v>
      </c>
      <c r="U101" s="83"/>
      <c r="V101" s="180">
        <f>T101+U101</f>
        <v>0</v>
      </c>
      <c r="W101" s="487">
        <f>IF(Q101=0,0,((V101/Q101)-1)*100)</f>
        <v>0</v>
      </c>
    </row>
    <row r="102" spans="1:23" ht="12.75" customHeight="1" thickTop="1" thickBot="1" x14ac:dyDescent="0.25">
      <c r="A102" s="3" t="str">
        <f>IF(ISERROR(F102/G102)," ",IF(F102/G102&gt;0.5,IF(F102/G102&lt;1.5," ","NOT OK"),"NOT OK"))</f>
        <v xml:space="preserve"> </v>
      </c>
      <c r="L102" s="497" t="s">
        <v>31</v>
      </c>
      <c r="M102" s="545">
        <f>+M99+M100+M101</f>
        <v>0</v>
      </c>
      <c r="N102" s="542">
        <f t="shared" ref="N102:V102" si="185">+N99+N100+N101</f>
        <v>0</v>
      </c>
      <c r="O102" s="536">
        <f t="shared" si="185"/>
        <v>0</v>
      </c>
      <c r="P102" s="529">
        <f t="shared" si="185"/>
        <v>0</v>
      </c>
      <c r="Q102" s="536">
        <f t="shared" si="185"/>
        <v>0</v>
      </c>
      <c r="R102" s="545">
        <f t="shared" si="185"/>
        <v>0</v>
      </c>
      <c r="S102" s="542">
        <f t="shared" si="185"/>
        <v>0</v>
      </c>
      <c r="T102" s="536">
        <f t="shared" si="185"/>
        <v>0</v>
      </c>
      <c r="U102" s="529">
        <f t="shared" si="185"/>
        <v>0</v>
      </c>
      <c r="V102" s="536">
        <f t="shared" si="185"/>
        <v>0</v>
      </c>
      <c r="W102" s="538">
        <f>IF(Q102=0,0,((V102/Q102)-1)*100)</f>
        <v>0</v>
      </c>
    </row>
    <row r="103" spans="1:23" ht="12.75" customHeight="1" thickTop="1" thickBot="1" x14ac:dyDescent="0.25">
      <c r="L103" s="518" t="s">
        <v>32</v>
      </c>
      <c r="M103" s="546">
        <f>+M94+M98+M102</f>
        <v>0</v>
      </c>
      <c r="N103" s="543">
        <f t="shared" ref="N103:V103" si="186">+N94+N98+N102</f>
        <v>0</v>
      </c>
      <c r="O103" s="537">
        <f t="shared" si="186"/>
        <v>0</v>
      </c>
      <c r="P103" s="531">
        <f t="shared" si="186"/>
        <v>0</v>
      </c>
      <c r="Q103" s="537">
        <f t="shared" si="186"/>
        <v>0</v>
      </c>
      <c r="R103" s="546">
        <f t="shared" si="186"/>
        <v>0</v>
      </c>
      <c r="S103" s="543">
        <f t="shared" si="186"/>
        <v>0</v>
      </c>
      <c r="T103" s="537">
        <f t="shared" si="186"/>
        <v>0</v>
      </c>
      <c r="U103" s="531">
        <f t="shared" si="186"/>
        <v>0</v>
      </c>
      <c r="V103" s="537">
        <f t="shared" si="186"/>
        <v>0</v>
      </c>
      <c r="W103" s="539">
        <f t="shared" ref="W103:W104" si="187">IF(Q103=0,0,((V103/Q103)-1)*100)</f>
        <v>0</v>
      </c>
    </row>
    <row r="104" spans="1:23" ht="12.75" customHeight="1" thickTop="1" thickBot="1" x14ac:dyDescent="0.25">
      <c r="L104" s="496" t="s">
        <v>33</v>
      </c>
      <c r="M104" s="80">
        <f>+M90+M94+M98+M102</f>
        <v>0</v>
      </c>
      <c r="N104" s="544">
        <f t="shared" ref="N104:V104" si="188">+N90+N94+N98+N102</f>
        <v>0</v>
      </c>
      <c r="O104" s="535">
        <f t="shared" si="188"/>
        <v>0</v>
      </c>
      <c r="P104" s="534">
        <f t="shared" si="188"/>
        <v>0</v>
      </c>
      <c r="Q104" s="535">
        <f t="shared" si="188"/>
        <v>0</v>
      </c>
      <c r="R104" s="80">
        <f t="shared" si="188"/>
        <v>0</v>
      </c>
      <c r="S104" s="544">
        <f t="shared" si="188"/>
        <v>0</v>
      </c>
      <c r="T104" s="535">
        <f t="shared" si="188"/>
        <v>0</v>
      </c>
      <c r="U104" s="534">
        <f t="shared" si="188"/>
        <v>0</v>
      </c>
      <c r="V104" s="535">
        <f t="shared" si="188"/>
        <v>0</v>
      </c>
      <c r="W104" s="337">
        <f t="shared" si="187"/>
        <v>0</v>
      </c>
    </row>
    <row r="105" spans="1:23" ht="14.25" thickTop="1" thickBot="1" x14ac:dyDescent="0.25">
      <c r="L105" s="89" t="s">
        <v>34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:23" ht="13.5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46</v>
      </c>
    </row>
    <row r="109" spans="1:23" ht="13.5" customHeight="1" thickTop="1" thickBot="1" x14ac:dyDescent="0.25">
      <c r="L109" s="57"/>
      <c r="M109" s="628" t="s">
        <v>4</v>
      </c>
      <c r="N109" s="629"/>
      <c r="O109" s="629"/>
      <c r="P109" s="629"/>
      <c r="Q109" s="630"/>
      <c r="R109" s="628" t="s">
        <v>5</v>
      </c>
      <c r="S109" s="629"/>
      <c r="T109" s="629"/>
      <c r="U109" s="629"/>
      <c r="V109" s="630"/>
      <c r="W109" s="310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1" t="s">
        <v>8</v>
      </c>
    </row>
    <row r="111" spans="1:23" ht="13.5" thickBot="1" x14ac:dyDescent="0.25">
      <c r="L111" s="64"/>
      <c r="M111" s="65" t="s">
        <v>47</v>
      </c>
      <c r="N111" s="66" t="s">
        <v>48</v>
      </c>
      <c r="O111" s="67" t="s">
        <v>49</v>
      </c>
      <c r="P111" s="68" t="s">
        <v>15</v>
      </c>
      <c r="Q111" s="67" t="s">
        <v>11</v>
      </c>
      <c r="R111" s="65" t="s">
        <v>47</v>
      </c>
      <c r="S111" s="66" t="s">
        <v>48</v>
      </c>
      <c r="T111" s="67" t="s">
        <v>49</v>
      </c>
      <c r="U111" s="68" t="s">
        <v>15</v>
      </c>
      <c r="V111" s="67" t="s">
        <v>11</v>
      </c>
      <c r="W111" s="312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v>12</v>
      </c>
      <c r="N113" s="76">
        <v>24</v>
      </c>
      <c r="O113" s="178">
        <f>M113+N113</f>
        <v>36</v>
      </c>
      <c r="P113" s="77">
        <v>0</v>
      </c>
      <c r="Q113" s="178">
        <f>O113+P113</f>
        <v>36</v>
      </c>
      <c r="R113" s="75">
        <v>7</v>
      </c>
      <c r="S113" s="76">
        <v>3</v>
      </c>
      <c r="T113" s="178">
        <f>R113+S113</f>
        <v>10</v>
      </c>
      <c r="U113" s="77">
        <v>0</v>
      </c>
      <c r="V113" s="178">
        <f>T113+U113</f>
        <v>10</v>
      </c>
      <c r="W113" s="78">
        <f>IF(Q113=0,0,((V113/Q113)-1)*100)</f>
        <v>-72.222222222222214</v>
      </c>
    </row>
    <row r="114" spans="1:23" x14ac:dyDescent="0.2">
      <c r="L114" s="59" t="s">
        <v>17</v>
      </c>
      <c r="M114" s="75">
        <v>28</v>
      </c>
      <c r="N114" s="76">
        <v>25</v>
      </c>
      <c r="O114" s="178">
        <f>M114+N114</f>
        <v>53</v>
      </c>
      <c r="P114" s="77">
        <v>0</v>
      </c>
      <c r="Q114" s="178">
        <f>O114+P114</f>
        <v>53</v>
      </c>
      <c r="R114" s="75">
        <v>27</v>
      </c>
      <c r="S114" s="76">
        <v>16</v>
      </c>
      <c r="T114" s="178">
        <f t="shared" ref="T114:T115" si="189">R114+S114</f>
        <v>43</v>
      </c>
      <c r="U114" s="77">
        <v>0</v>
      </c>
      <c r="V114" s="178">
        <f>T114+U114</f>
        <v>43</v>
      </c>
      <c r="W114" s="78">
        <f>IF(Q114=0,0,((V114/Q114)-1)*100)</f>
        <v>-18.867924528301884</v>
      </c>
    </row>
    <row r="115" spans="1:23" ht="13.5" thickBot="1" x14ac:dyDescent="0.25">
      <c r="L115" s="64" t="s">
        <v>18</v>
      </c>
      <c r="M115" s="75">
        <v>27</v>
      </c>
      <c r="N115" s="76">
        <v>33</v>
      </c>
      <c r="O115" s="178">
        <f>M115+N115</f>
        <v>60</v>
      </c>
      <c r="P115" s="77">
        <v>0</v>
      </c>
      <c r="Q115" s="178">
        <f t="shared" ref="Q115" si="190">O115+P115</f>
        <v>60</v>
      </c>
      <c r="R115" s="75">
        <v>20</v>
      </c>
      <c r="S115" s="76">
        <v>17</v>
      </c>
      <c r="T115" s="178">
        <f t="shared" si="189"/>
        <v>37</v>
      </c>
      <c r="U115" s="77">
        <v>0</v>
      </c>
      <c r="V115" s="178">
        <f t="shared" ref="V115" si="191">T115+U115</f>
        <v>37</v>
      </c>
      <c r="W115" s="78">
        <f>IF(Q115=0,0,((V115/Q115)-1)*100)</f>
        <v>-38.333333333333329</v>
      </c>
    </row>
    <row r="116" spans="1:23" ht="14.25" thickTop="1" thickBot="1" x14ac:dyDescent="0.25">
      <c r="L116" s="79" t="s">
        <v>19</v>
      </c>
      <c r="M116" s="80">
        <f t="shared" ref="M116:Q116" si="192">+M113+M114+M115</f>
        <v>67</v>
      </c>
      <c r="N116" s="81">
        <f t="shared" si="192"/>
        <v>82</v>
      </c>
      <c r="O116" s="179">
        <f t="shared" si="192"/>
        <v>149</v>
      </c>
      <c r="P116" s="80">
        <f t="shared" si="192"/>
        <v>0</v>
      </c>
      <c r="Q116" s="179">
        <f t="shared" si="192"/>
        <v>149</v>
      </c>
      <c r="R116" s="80">
        <f t="shared" ref="R116:V116" si="193">+R113+R114+R115</f>
        <v>54</v>
      </c>
      <c r="S116" s="81">
        <f t="shared" si="193"/>
        <v>36</v>
      </c>
      <c r="T116" s="179">
        <f t="shared" si="193"/>
        <v>90</v>
      </c>
      <c r="U116" s="80">
        <f t="shared" si="193"/>
        <v>0</v>
      </c>
      <c r="V116" s="179">
        <f t="shared" si="193"/>
        <v>90</v>
      </c>
      <c r="W116" s="82">
        <f t="shared" ref="W116:W117" si="194">IF(Q116=0,0,((V116/Q116)-1)*100)</f>
        <v>-39.597315436241608</v>
      </c>
    </row>
    <row r="117" spans="1:23" ht="13.5" thickTop="1" x14ac:dyDescent="0.2">
      <c r="L117" s="59" t="s">
        <v>20</v>
      </c>
      <c r="M117" s="75">
        <v>34</v>
      </c>
      <c r="N117" s="76">
        <v>27</v>
      </c>
      <c r="O117" s="178">
        <f>M117+N117</f>
        <v>61</v>
      </c>
      <c r="P117" s="77">
        <v>0</v>
      </c>
      <c r="Q117" s="178">
        <f>O117+P117</f>
        <v>61</v>
      </c>
      <c r="R117" s="75">
        <v>26</v>
      </c>
      <c r="S117" s="76">
        <v>26</v>
      </c>
      <c r="T117" s="178">
        <f>R117+S117</f>
        <v>52</v>
      </c>
      <c r="U117" s="77">
        <v>0</v>
      </c>
      <c r="V117" s="178">
        <f>T117+U117</f>
        <v>52</v>
      </c>
      <c r="W117" s="78">
        <f t="shared" si="194"/>
        <v>-14.754098360655743</v>
      </c>
    </row>
    <row r="118" spans="1:23" x14ac:dyDescent="0.2">
      <c r="L118" s="59" t="s">
        <v>21</v>
      </c>
      <c r="M118" s="75">
        <v>167</v>
      </c>
      <c r="N118" s="76">
        <v>134</v>
      </c>
      <c r="O118" s="178">
        <f>M118+N118</f>
        <v>301</v>
      </c>
      <c r="P118" s="77">
        <v>0</v>
      </c>
      <c r="Q118" s="178">
        <f>O118+P118</f>
        <v>301</v>
      </c>
      <c r="R118" s="75">
        <v>21</v>
      </c>
      <c r="S118" s="76">
        <v>19</v>
      </c>
      <c r="T118" s="178">
        <f>R118+S118</f>
        <v>40</v>
      </c>
      <c r="U118" s="77">
        <v>0</v>
      </c>
      <c r="V118" s="178">
        <f>T118+U118</f>
        <v>40</v>
      </c>
      <c r="W118" s="78">
        <f>IF(Q118=0,0,((V118/Q118)-1)*100)</f>
        <v>-86.710963455149511</v>
      </c>
    </row>
    <row r="119" spans="1:23" ht="13.5" thickBot="1" x14ac:dyDescent="0.25">
      <c r="L119" s="59" t="s">
        <v>22</v>
      </c>
      <c r="M119" s="75">
        <v>33</v>
      </c>
      <c r="N119" s="76">
        <v>27</v>
      </c>
      <c r="O119" s="178">
        <f>M119+N119</f>
        <v>60</v>
      </c>
      <c r="P119" s="77">
        <v>0</v>
      </c>
      <c r="Q119" s="178">
        <f>O119+P119</f>
        <v>60</v>
      </c>
      <c r="R119" s="75">
        <v>27</v>
      </c>
      <c r="S119" s="76">
        <v>16</v>
      </c>
      <c r="T119" s="178">
        <f>R119+S119</f>
        <v>43</v>
      </c>
      <c r="U119" s="77">
        <v>0</v>
      </c>
      <c r="V119" s="178">
        <f>T119+U119</f>
        <v>43</v>
      </c>
      <c r="W119" s="78">
        <f>IF(Q119=0,0,((V119/Q119)-1)*100)</f>
        <v>-28.333333333333332</v>
      </c>
    </row>
    <row r="120" spans="1:23" ht="12.75" customHeight="1" thickTop="1" thickBot="1" x14ac:dyDescent="0.25">
      <c r="L120" s="496" t="s">
        <v>23</v>
      </c>
      <c r="M120" s="80">
        <f>+M117+M118+M119</f>
        <v>234</v>
      </c>
      <c r="N120" s="81">
        <f t="shared" ref="N120" si="195">+N117+N118+N119</f>
        <v>188</v>
      </c>
      <c r="O120" s="179">
        <f t="shared" ref="O120" si="196">+O117+O118+O119</f>
        <v>422</v>
      </c>
      <c r="P120" s="80">
        <f t="shared" ref="P120" si="197">+P117+P118+P119</f>
        <v>0</v>
      </c>
      <c r="Q120" s="179">
        <f t="shared" ref="Q120" si="198">+Q117+Q118+Q119</f>
        <v>422</v>
      </c>
      <c r="R120" s="80">
        <f t="shared" ref="R120" si="199">+R117+R118+R119</f>
        <v>74</v>
      </c>
      <c r="S120" s="81">
        <f t="shared" ref="S120" si="200">+S117+S118+S119</f>
        <v>61</v>
      </c>
      <c r="T120" s="179">
        <f t="shared" ref="T120" si="201">+T117+T118+T119</f>
        <v>135</v>
      </c>
      <c r="U120" s="80">
        <f t="shared" ref="U120" si="202">+U117+U118+U119</f>
        <v>0</v>
      </c>
      <c r="V120" s="179">
        <f t="shared" ref="V120" si="203">+V117+V118+V119</f>
        <v>135</v>
      </c>
      <c r="W120" s="337">
        <f t="shared" ref="W120" si="204">IF(Q120=0,0,((V120/Q120)-1)*100)</f>
        <v>-68.009478672985793</v>
      </c>
    </row>
    <row r="121" spans="1:23" ht="13.5" thickTop="1" x14ac:dyDescent="0.2">
      <c r="L121" s="59" t="s">
        <v>24</v>
      </c>
      <c r="M121" s="75">
        <v>35</v>
      </c>
      <c r="N121" s="76">
        <v>31</v>
      </c>
      <c r="O121" s="178">
        <f>SUM(M121:N121)</f>
        <v>66</v>
      </c>
      <c r="P121" s="77">
        <v>0</v>
      </c>
      <c r="Q121" s="178">
        <f>O121+P121</f>
        <v>66</v>
      </c>
      <c r="R121" s="75">
        <v>17</v>
      </c>
      <c r="S121" s="76">
        <v>19</v>
      </c>
      <c r="T121" s="178">
        <f>SUM(R121:S121)</f>
        <v>36</v>
      </c>
      <c r="U121" s="77">
        <v>0</v>
      </c>
      <c r="V121" s="178">
        <f>T121+U121</f>
        <v>36</v>
      </c>
      <c r="W121" s="78">
        <f>IF(Q121=0,0,((V121/Q121)-1)*100)</f>
        <v>-45.45454545454546</v>
      </c>
    </row>
    <row r="122" spans="1:23" x14ac:dyDescent="0.2">
      <c r="L122" s="59" t="s">
        <v>25</v>
      </c>
      <c r="M122" s="75">
        <v>41</v>
      </c>
      <c r="N122" s="76">
        <v>32</v>
      </c>
      <c r="O122" s="178">
        <f>SUM(M122:N122)</f>
        <v>73</v>
      </c>
      <c r="P122" s="77">
        <v>0</v>
      </c>
      <c r="Q122" s="178">
        <f>O122+P122</f>
        <v>73</v>
      </c>
      <c r="R122" s="75">
        <v>22</v>
      </c>
      <c r="S122" s="76">
        <v>23</v>
      </c>
      <c r="T122" s="178">
        <f>SUM(R122:S122)</f>
        <v>45</v>
      </c>
      <c r="U122" s="77">
        <v>0</v>
      </c>
      <c r="V122" s="178">
        <f>T122+U122</f>
        <v>45</v>
      </c>
      <c r="W122" s="78">
        <f t="shared" ref="W122" si="205">IF(Q122=0,0,((V122/Q122)-1)*100)</f>
        <v>-38.356164383561641</v>
      </c>
    </row>
    <row r="123" spans="1:23" ht="13.5" thickBot="1" x14ac:dyDescent="0.25">
      <c r="L123" s="59" t="s">
        <v>26</v>
      </c>
      <c r="M123" s="75">
        <v>31</v>
      </c>
      <c r="N123" s="76">
        <v>18</v>
      </c>
      <c r="O123" s="180">
        <f>SUM(M123:N123)</f>
        <v>49</v>
      </c>
      <c r="P123" s="83">
        <v>0</v>
      </c>
      <c r="Q123" s="180">
        <f>O123+P123</f>
        <v>49</v>
      </c>
      <c r="R123" s="75">
        <v>17</v>
      </c>
      <c r="S123" s="76">
        <v>15</v>
      </c>
      <c r="T123" s="180">
        <f>SUM(R123:S123)</f>
        <v>32</v>
      </c>
      <c r="U123" s="83">
        <v>0</v>
      </c>
      <c r="V123" s="180">
        <f>T123+U123</f>
        <v>32</v>
      </c>
      <c r="W123" s="78">
        <f>IF(Q123=0,0,((V123/Q123)-1)*100)</f>
        <v>-34.693877551020414</v>
      </c>
    </row>
    <row r="124" spans="1:23" ht="12.75" customHeight="1" thickTop="1" thickBot="1" x14ac:dyDescent="0.25">
      <c r="A124" s="3" t="str">
        <f>IF(ISERROR(F124/G124)," ",IF(F124/G124&gt;0.5,IF(F124/G124&lt;1.5," ","NOT OK"),"NOT OK"))</f>
        <v xml:space="preserve"> </v>
      </c>
      <c r="L124" s="497" t="s">
        <v>27</v>
      </c>
      <c r="M124" s="85">
        <f>+M121+M122+M123</f>
        <v>107</v>
      </c>
      <c r="N124" s="85">
        <f t="shared" ref="N124" si="206">+N121+N122+N123</f>
        <v>81</v>
      </c>
      <c r="O124" s="181">
        <f t="shared" ref="O124" si="207">+O121+O122+O123</f>
        <v>188</v>
      </c>
      <c r="P124" s="86">
        <f t="shared" ref="P124" si="208">+P121+P122+P123</f>
        <v>0</v>
      </c>
      <c r="Q124" s="181">
        <f t="shared" ref="Q124" si="209">+Q121+Q122+Q123</f>
        <v>188</v>
      </c>
      <c r="R124" s="85">
        <f t="shared" ref="R124" si="210">+R121+R122+R123</f>
        <v>56</v>
      </c>
      <c r="S124" s="85">
        <f t="shared" ref="S124" si="211">+S121+S122+S123</f>
        <v>57</v>
      </c>
      <c r="T124" s="181">
        <f t="shared" ref="T124" si="212">+T121+T122+T123</f>
        <v>113</v>
      </c>
      <c r="U124" s="86">
        <f t="shared" ref="U124" si="213">+U121+U122+U123</f>
        <v>0</v>
      </c>
      <c r="V124" s="181">
        <f t="shared" ref="V124" si="214">+V121+V122+V123</f>
        <v>113</v>
      </c>
      <c r="W124" s="488">
        <f>IF(Q124=0,0,((V124/Q124)-1)*100)</f>
        <v>-39.893617021276597</v>
      </c>
    </row>
    <row r="125" spans="1:23" ht="13.5" thickTop="1" x14ac:dyDescent="0.2">
      <c r="A125" s="323"/>
      <c r="K125" s="323"/>
      <c r="L125" s="59" t="s">
        <v>28</v>
      </c>
      <c r="M125" s="75">
        <v>42</v>
      </c>
      <c r="N125" s="76">
        <v>20</v>
      </c>
      <c r="O125" s="180">
        <f>SUM(M125:N125)</f>
        <v>62</v>
      </c>
      <c r="P125" s="88">
        <v>0</v>
      </c>
      <c r="Q125" s="180">
        <f>O125+P125</f>
        <v>62</v>
      </c>
      <c r="R125" s="75">
        <v>15</v>
      </c>
      <c r="S125" s="76">
        <v>13</v>
      </c>
      <c r="T125" s="180">
        <f>SUM(R125:S125)</f>
        <v>28</v>
      </c>
      <c r="U125" s="88">
        <v>0</v>
      </c>
      <c r="V125" s="180">
        <f>T125+U125</f>
        <v>28</v>
      </c>
      <c r="W125" s="78">
        <f>IF(Q125=0,0,((V125/Q125)-1)*100)</f>
        <v>-54.838709677419352</v>
      </c>
    </row>
    <row r="126" spans="1:23" x14ac:dyDescent="0.2">
      <c r="A126" s="323"/>
      <c r="K126" s="323"/>
      <c r="L126" s="59" t="s">
        <v>29</v>
      </c>
      <c r="M126" s="75">
        <v>39</v>
      </c>
      <c r="N126" s="76">
        <v>17</v>
      </c>
      <c r="O126" s="180">
        <f>SUM(M126:N126)</f>
        <v>56</v>
      </c>
      <c r="P126" s="77">
        <v>0</v>
      </c>
      <c r="Q126" s="180">
        <f>O126+P126</f>
        <v>56</v>
      </c>
      <c r="R126" s="75">
        <v>18</v>
      </c>
      <c r="S126" s="76">
        <v>14</v>
      </c>
      <c r="T126" s="180">
        <f>SUM(R126:S126)</f>
        <v>32</v>
      </c>
      <c r="U126" s="77">
        <v>0</v>
      </c>
      <c r="V126" s="180">
        <f>T126+U126</f>
        <v>32</v>
      </c>
      <c r="W126" s="78">
        <f t="shared" ref="W126" si="215">IF(Q126=0,0,((V126/Q126)-1)*100)</f>
        <v>-42.857142857142861</v>
      </c>
    </row>
    <row r="127" spans="1:23" ht="13.5" thickBot="1" x14ac:dyDescent="0.25">
      <c r="A127" s="323"/>
      <c r="K127" s="323"/>
      <c r="L127" s="59" t="s">
        <v>30</v>
      </c>
      <c r="M127" s="75">
        <v>38</v>
      </c>
      <c r="N127" s="76">
        <v>14</v>
      </c>
      <c r="O127" s="180">
        <f t="shared" ref="O127" si="216">SUM(M127:N127)</f>
        <v>52</v>
      </c>
      <c r="P127" s="77">
        <v>0</v>
      </c>
      <c r="Q127" s="180">
        <f>O127+P127</f>
        <v>52</v>
      </c>
      <c r="R127" s="75">
        <v>18</v>
      </c>
      <c r="S127" s="76">
        <v>12</v>
      </c>
      <c r="T127" s="180">
        <f t="shared" ref="T127" si="217">SUM(R127:S127)</f>
        <v>30</v>
      </c>
      <c r="U127" s="83">
        <v>0</v>
      </c>
      <c r="V127" s="180">
        <f>T127+U127</f>
        <v>30</v>
      </c>
      <c r="W127" s="78">
        <f>IF(Q127=0,0,((V127/Q127)-1)*100)</f>
        <v>-42.307692307692314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31</v>
      </c>
      <c r="M128" s="85">
        <f>+M125+M126+M127</f>
        <v>119</v>
      </c>
      <c r="N128" s="85">
        <f t="shared" ref="N128:V128" si="218">+N125+N126+N127</f>
        <v>51</v>
      </c>
      <c r="O128" s="181">
        <f t="shared" si="218"/>
        <v>170</v>
      </c>
      <c r="P128" s="86">
        <f t="shared" si="218"/>
        <v>0</v>
      </c>
      <c r="Q128" s="181">
        <f t="shared" si="218"/>
        <v>170</v>
      </c>
      <c r="R128" s="85">
        <f t="shared" si="218"/>
        <v>51</v>
      </c>
      <c r="S128" s="85">
        <f t="shared" si="218"/>
        <v>39</v>
      </c>
      <c r="T128" s="181">
        <f t="shared" si="218"/>
        <v>90</v>
      </c>
      <c r="U128" s="86">
        <f t="shared" si="218"/>
        <v>0</v>
      </c>
      <c r="V128" s="181">
        <f t="shared" si="218"/>
        <v>90</v>
      </c>
      <c r="W128" s="82">
        <f>IF(Q128=0,0,((V128/Q128)-1)*100)</f>
        <v>-47.058823529411761</v>
      </c>
    </row>
    <row r="129" spans="12:23" ht="14.25" thickTop="1" thickBot="1" x14ac:dyDescent="0.25">
      <c r="L129" s="518" t="s">
        <v>32</v>
      </c>
      <c r="M129" s="546">
        <f>+M120+M124+M128</f>
        <v>460</v>
      </c>
      <c r="N129" s="543">
        <f t="shared" ref="N129:V129" si="219">+N120+N124+N128</f>
        <v>320</v>
      </c>
      <c r="O129" s="537">
        <f t="shared" si="219"/>
        <v>780</v>
      </c>
      <c r="P129" s="531">
        <f t="shared" si="219"/>
        <v>0</v>
      </c>
      <c r="Q129" s="537">
        <f t="shared" si="219"/>
        <v>780</v>
      </c>
      <c r="R129" s="546">
        <f t="shared" si="219"/>
        <v>181</v>
      </c>
      <c r="S129" s="543">
        <f t="shared" si="219"/>
        <v>157</v>
      </c>
      <c r="T129" s="537">
        <f t="shared" si="219"/>
        <v>338</v>
      </c>
      <c r="U129" s="531">
        <f t="shared" si="219"/>
        <v>0</v>
      </c>
      <c r="V129" s="537">
        <f t="shared" si="219"/>
        <v>338</v>
      </c>
      <c r="W129" s="563">
        <f t="shared" ref="W129:W130" si="220">IF(Q129=0,0,((V129/Q129)-1)*100)</f>
        <v>-56.666666666666664</v>
      </c>
    </row>
    <row r="130" spans="12:23" ht="14.25" thickTop="1" thickBot="1" x14ac:dyDescent="0.25">
      <c r="L130" s="79" t="s">
        <v>33</v>
      </c>
      <c r="M130" s="80">
        <f>+M116+M120+M124+M128</f>
        <v>527</v>
      </c>
      <c r="N130" s="81">
        <f t="shared" ref="N130:V130" si="221">+N116+N120+N124+N128</f>
        <v>402</v>
      </c>
      <c r="O130" s="175">
        <f t="shared" si="221"/>
        <v>929</v>
      </c>
      <c r="P130" s="80">
        <f t="shared" si="221"/>
        <v>0</v>
      </c>
      <c r="Q130" s="175">
        <f t="shared" si="221"/>
        <v>929</v>
      </c>
      <c r="R130" s="80">
        <f t="shared" si="221"/>
        <v>235</v>
      </c>
      <c r="S130" s="81">
        <f t="shared" si="221"/>
        <v>193</v>
      </c>
      <c r="T130" s="175">
        <f t="shared" si="221"/>
        <v>428</v>
      </c>
      <c r="U130" s="80">
        <f t="shared" si="221"/>
        <v>0</v>
      </c>
      <c r="V130" s="175">
        <f t="shared" si="221"/>
        <v>428</v>
      </c>
      <c r="W130" s="82">
        <f t="shared" si="220"/>
        <v>-53.92895586652314</v>
      </c>
    </row>
    <row r="131" spans="12:23" ht="14.25" thickTop="1" thickBot="1" x14ac:dyDescent="0.25">
      <c r="L131" s="89" t="s">
        <v>34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3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46</v>
      </c>
    </row>
    <row r="135" spans="12:23" ht="13.5" customHeight="1" thickTop="1" thickBot="1" x14ac:dyDescent="0.25">
      <c r="L135" s="57"/>
      <c r="M135" s="628" t="s">
        <v>4</v>
      </c>
      <c r="N135" s="629"/>
      <c r="O135" s="629"/>
      <c r="P135" s="629"/>
      <c r="Q135" s="630"/>
      <c r="R135" s="628" t="s">
        <v>5</v>
      </c>
      <c r="S135" s="629"/>
      <c r="T135" s="629"/>
      <c r="U135" s="629"/>
      <c r="V135" s="630"/>
      <c r="W135" s="310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1" t="s">
        <v>8</v>
      </c>
    </row>
    <row r="137" spans="12:23" ht="13.5" thickBot="1" x14ac:dyDescent="0.25">
      <c r="L137" s="64"/>
      <c r="M137" s="65" t="s">
        <v>47</v>
      </c>
      <c r="N137" s="66" t="s">
        <v>48</v>
      </c>
      <c r="O137" s="67" t="s">
        <v>49</v>
      </c>
      <c r="P137" s="68" t="s">
        <v>15</v>
      </c>
      <c r="Q137" s="99" t="s">
        <v>11</v>
      </c>
      <c r="R137" s="65" t="s">
        <v>47</v>
      </c>
      <c r="S137" s="66" t="s">
        <v>48</v>
      </c>
      <c r="T137" s="67" t="s">
        <v>49</v>
      </c>
      <c r="U137" s="68" t="s">
        <v>15</v>
      </c>
      <c r="V137" s="99" t="s">
        <v>11</v>
      </c>
      <c r="W137" s="312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16</v>
      </c>
      <c r="M139" s="75">
        <f t="shared" ref="M139:N141" si="222">+M87+M113</f>
        <v>12</v>
      </c>
      <c r="N139" s="76">
        <f t="shared" si="222"/>
        <v>24</v>
      </c>
      <c r="O139" s="178">
        <f>M139+N139</f>
        <v>36</v>
      </c>
      <c r="P139" s="77">
        <f>+P87+P113</f>
        <v>0</v>
      </c>
      <c r="Q139" s="186">
        <f>O139+P139</f>
        <v>36</v>
      </c>
      <c r="R139" s="75">
        <f t="shared" ref="R139:S141" si="223">+R87+R113</f>
        <v>7</v>
      </c>
      <c r="S139" s="76">
        <f t="shared" si="223"/>
        <v>3</v>
      </c>
      <c r="T139" s="178">
        <f>R139+S139</f>
        <v>10</v>
      </c>
      <c r="U139" s="77">
        <f>+U87+U113</f>
        <v>0</v>
      </c>
      <c r="V139" s="186">
        <f>T139+U139</f>
        <v>10</v>
      </c>
      <c r="W139" s="78">
        <f>IF(Q139=0,0,((V139/Q139)-1)*100)</f>
        <v>-72.222222222222214</v>
      </c>
    </row>
    <row r="140" spans="12:23" x14ac:dyDescent="0.2">
      <c r="L140" s="59" t="s">
        <v>17</v>
      </c>
      <c r="M140" s="75">
        <f t="shared" si="222"/>
        <v>28</v>
      </c>
      <c r="N140" s="76">
        <f t="shared" si="222"/>
        <v>25</v>
      </c>
      <c r="O140" s="178">
        <f>M140+N140</f>
        <v>53</v>
      </c>
      <c r="P140" s="77">
        <f>+P88+P114</f>
        <v>0</v>
      </c>
      <c r="Q140" s="186">
        <f>O140+P140</f>
        <v>53</v>
      </c>
      <c r="R140" s="75">
        <f t="shared" si="223"/>
        <v>27</v>
      </c>
      <c r="S140" s="76">
        <f t="shared" si="223"/>
        <v>16</v>
      </c>
      <c r="T140" s="178">
        <f>R140+S140</f>
        <v>43</v>
      </c>
      <c r="U140" s="77">
        <f>+U88+U114</f>
        <v>0</v>
      </c>
      <c r="V140" s="186">
        <f>T140+U140</f>
        <v>43</v>
      </c>
      <c r="W140" s="78">
        <f>IF(Q140=0,0,((V140/Q140)-1)*100)</f>
        <v>-18.867924528301884</v>
      </c>
    </row>
    <row r="141" spans="12:23" ht="13.5" thickBot="1" x14ac:dyDescent="0.25">
      <c r="L141" s="64" t="s">
        <v>18</v>
      </c>
      <c r="M141" s="75">
        <f t="shared" si="222"/>
        <v>27</v>
      </c>
      <c r="N141" s="76">
        <f t="shared" si="222"/>
        <v>33</v>
      </c>
      <c r="O141" s="178">
        <f>M141+N141</f>
        <v>60</v>
      </c>
      <c r="P141" s="77">
        <f>+P89+P115</f>
        <v>0</v>
      </c>
      <c r="Q141" s="186">
        <f>O141+P141</f>
        <v>60</v>
      </c>
      <c r="R141" s="75">
        <f t="shared" si="223"/>
        <v>20</v>
      </c>
      <c r="S141" s="76">
        <f t="shared" si="223"/>
        <v>17</v>
      </c>
      <c r="T141" s="178">
        <f>R141+S141</f>
        <v>37</v>
      </c>
      <c r="U141" s="77">
        <f>+U89+U115</f>
        <v>0</v>
      </c>
      <c r="V141" s="186">
        <f>T141+U141</f>
        <v>37</v>
      </c>
      <c r="W141" s="78">
        <f>IF(Q141=0,0,((V141/Q141)-1)*100)</f>
        <v>-38.333333333333329</v>
      </c>
    </row>
    <row r="142" spans="12:23" ht="14.25" thickTop="1" thickBot="1" x14ac:dyDescent="0.25">
      <c r="L142" s="79" t="s">
        <v>19</v>
      </c>
      <c r="M142" s="80">
        <f t="shared" ref="M142:Q142" si="224">+M139+M140+M141</f>
        <v>67</v>
      </c>
      <c r="N142" s="81">
        <f t="shared" si="224"/>
        <v>82</v>
      </c>
      <c r="O142" s="179">
        <f t="shared" si="224"/>
        <v>149</v>
      </c>
      <c r="P142" s="80">
        <f t="shared" si="224"/>
        <v>0</v>
      </c>
      <c r="Q142" s="179">
        <f t="shared" si="224"/>
        <v>149</v>
      </c>
      <c r="R142" s="80">
        <f t="shared" ref="R142:V142" si="225">+R139+R140+R141</f>
        <v>54</v>
      </c>
      <c r="S142" s="81">
        <f t="shared" si="225"/>
        <v>36</v>
      </c>
      <c r="T142" s="179">
        <f t="shared" si="225"/>
        <v>90</v>
      </c>
      <c r="U142" s="80">
        <f t="shared" si="225"/>
        <v>0</v>
      </c>
      <c r="V142" s="179">
        <f t="shared" si="225"/>
        <v>90</v>
      </c>
      <c r="W142" s="82">
        <f t="shared" ref="W142" si="226">IF(Q142=0,0,((V142/Q142)-1)*100)</f>
        <v>-39.597315436241608</v>
      </c>
    </row>
    <row r="143" spans="12:23" ht="13.5" thickTop="1" x14ac:dyDescent="0.2">
      <c r="L143" s="59" t="s">
        <v>20</v>
      </c>
      <c r="M143" s="75">
        <f t="shared" ref="M143:N145" si="227">+M91+M117</f>
        <v>34</v>
      </c>
      <c r="N143" s="76">
        <f t="shared" si="227"/>
        <v>27</v>
      </c>
      <c r="O143" s="178">
        <f>M143+N143</f>
        <v>61</v>
      </c>
      <c r="P143" s="77">
        <f>+P91+P117</f>
        <v>0</v>
      </c>
      <c r="Q143" s="186">
        <f>O143+P143</f>
        <v>61</v>
      </c>
      <c r="R143" s="75">
        <f t="shared" ref="R143:S145" si="228">+R91+R117</f>
        <v>26</v>
      </c>
      <c r="S143" s="76">
        <f t="shared" si="228"/>
        <v>26</v>
      </c>
      <c r="T143" s="178">
        <f>R143+S143</f>
        <v>52</v>
      </c>
      <c r="U143" s="77">
        <f>+U91+U117</f>
        <v>0</v>
      </c>
      <c r="V143" s="186">
        <f>T143+U143</f>
        <v>52</v>
      </c>
      <c r="W143" s="78">
        <f>IF(Q143=0,0,((V143/Q143)-1)*100)</f>
        <v>-14.754098360655743</v>
      </c>
    </row>
    <row r="144" spans="12:23" x14ac:dyDescent="0.2">
      <c r="L144" s="59" t="s">
        <v>21</v>
      </c>
      <c r="M144" s="75">
        <f t="shared" si="227"/>
        <v>167</v>
      </c>
      <c r="N144" s="76">
        <f t="shared" si="227"/>
        <v>134</v>
      </c>
      <c r="O144" s="178">
        <f>M144+N144</f>
        <v>301</v>
      </c>
      <c r="P144" s="77">
        <f>+P92+P118</f>
        <v>0</v>
      </c>
      <c r="Q144" s="186">
        <f>O144+P144</f>
        <v>301</v>
      </c>
      <c r="R144" s="75">
        <f t="shared" si="228"/>
        <v>21</v>
      </c>
      <c r="S144" s="76">
        <f t="shared" si="228"/>
        <v>19</v>
      </c>
      <c r="T144" s="178">
        <f>R144+S144</f>
        <v>40</v>
      </c>
      <c r="U144" s="77">
        <f>+U92+U118</f>
        <v>0</v>
      </c>
      <c r="V144" s="186">
        <f>T144+U144</f>
        <v>40</v>
      </c>
      <c r="W144" s="78">
        <f>IF(Q144=0,0,((V144/Q144)-1)*100)</f>
        <v>-86.710963455149511</v>
      </c>
    </row>
    <row r="145" spans="1:23" ht="13.5" thickBot="1" x14ac:dyDescent="0.25">
      <c r="L145" s="59" t="s">
        <v>22</v>
      </c>
      <c r="M145" s="75">
        <f t="shared" si="227"/>
        <v>33</v>
      </c>
      <c r="N145" s="76">
        <f t="shared" si="227"/>
        <v>27</v>
      </c>
      <c r="O145" s="178">
        <f>M145+N145</f>
        <v>60</v>
      </c>
      <c r="P145" s="77">
        <f>+P93+P119</f>
        <v>0</v>
      </c>
      <c r="Q145" s="186">
        <f>O145+P145</f>
        <v>60</v>
      </c>
      <c r="R145" s="75">
        <f t="shared" si="228"/>
        <v>27</v>
      </c>
      <c r="S145" s="76">
        <f t="shared" si="228"/>
        <v>16</v>
      </c>
      <c r="T145" s="178">
        <f>R145+S145</f>
        <v>43</v>
      </c>
      <c r="U145" s="77">
        <f>+U93+U119</f>
        <v>0</v>
      </c>
      <c r="V145" s="186">
        <f>T145+U145</f>
        <v>43</v>
      </c>
      <c r="W145" s="78">
        <f>IF(Q145=0,0,((V145/Q145)-1)*100)</f>
        <v>-28.333333333333332</v>
      </c>
    </row>
    <row r="146" spans="1:23" ht="12.75" customHeight="1" thickTop="1" thickBot="1" x14ac:dyDescent="0.25">
      <c r="L146" s="496" t="s">
        <v>23</v>
      </c>
      <c r="M146" s="80">
        <f>+M143+M144+M145</f>
        <v>234</v>
      </c>
      <c r="N146" s="81">
        <f t="shared" ref="N146" si="229">+N143+N144+N145</f>
        <v>188</v>
      </c>
      <c r="O146" s="179">
        <f t="shared" ref="O146" si="230">+O143+O144+O145</f>
        <v>422</v>
      </c>
      <c r="P146" s="80">
        <f t="shared" ref="P146" si="231">+P143+P144+P145</f>
        <v>0</v>
      </c>
      <c r="Q146" s="179">
        <f t="shared" ref="Q146" si="232">+Q143+Q144+Q145</f>
        <v>422</v>
      </c>
      <c r="R146" s="80">
        <f t="shared" ref="R146" si="233">+R143+R144+R145</f>
        <v>74</v>
      </c>
      <c r="S146" s="81">
        <f t="shared" ref="S146" si="234">+S143+S144+S145</f>
        <v>61</v>
      </c>
      <c r="T146" s="179">
        <f t="shared" ref="T146" si="235">+T143+T144+T145</f>
        <v>135</v>
      </c>
      <c r="U146" s="80">
        <f t="shared" ref="U146" si="236">+U143+U144+U145</f>
        <v>0</v>
      </c>
      <c r="V146" s="179">
        <f t="shared" ref="V146" si="237">+V143+V144+V145</f>
        <v>135</v>
      </c>
      <c r="W146" s="337">
        <f t="shared" ref="W146" si="238">IF(Q146=0,0,((V146/Q146)-1)*100)</f>
        <v>-68.009478672985793</v>
      </c>
    </row>
    <row r="147" spans="1:23" ht="13.5" thickTop="1" x14ac:dyDescent="0.2">
      <c r="L147" s="59" t="s">
        <v>24</v>
      </c>
      <c r="M147" s="75">
        <f t="shared" ref="M147:N149" si="239">+M95+M121</f>
        <v>35</v>
      </c>
      <c r="N147" s="76">
        <f t="shared" si="239"/>
        <v>31</v>
      </c>
      <c r="O147" s="178">
        <f t="shared" ref="O147" si="240">M147+N147</f>
        <v>66</v>
      </c>
      <c r="P147" s="77">
        <f>+P95+P121</f>
        <v>0</v>
      </c>
      <c r="Q147" s="186">
        <f>O147+P147</f>
        <v>66</v>
      </c>
      <c r="R147" s="75">
        <f t="shared" ref="R147:S149" si="241">+R95+R121</f>
        <v>17</v>
      </c>
      <c r="S147" s="76">
        <f t="shared" si="241"/>
        <v>19</v>
      </c>
      <c r="T147" s="178">
        <f t="shared" ref="T147" si="242">R147+S147</f>
        <v>36</v>
      </c>
      <c r="U147" s="77">
        <f>+U95+U121</f>
        <v>0</v>
      </c>
      <c r="V147" s="186">
        <f>T147+U147</f>
        <v>36</v>
      </c>
      <c r="W147" s="78">
        <f t="shared" ref="W147" si="243">IF(Q147=0,0,((V147/Q147)-1)*100)</f>
        <v>-45.45454545454546</v>
      </c>
    </row>
    <row r="148" spans="1:23" x14ac:dyDescent="0.2">
      <c r="L148" s="59" t="s">
        <v>25</v>
      </c>
      <c r="M148" s="75">
        <f t="shared" si="239"/>
        <v>41</v>
      </c>
      <c r="N148" s="76">
        <f t="shared" si="239"/>
        <v>32</v>
      </c>
      <c r="O148" s="178">
        <f>M148+N148</f>
        <v>73</v>
      </c>
      <c r="P148" s="77">
        <f>+P96+P122</f>
        <v>0</v>
      </c>
      <c r="Q148" s="186">
        <f>O148+P148</f>
        <v>73</v>
      </c>
      <c r="R148" s="75">
        <f t="shared" si="241"/>
        <v>22</v>
      </c>
      <c r="S148" s="76">
        <f t="shared" si="241"/>
        <v>23</v>
      </c>
      <c r="T148" s="178">
        <f>R148+S148</f>
        <v>45</v>
      </c>
      <c r="U148" s="77">
        <f>+U96+U122</f>
        <v>0</v>
      </c>
      <c r="V148" s="186">
        <f>T148+U148</f>
        <v>45</v>
      </c>
      <c r="W148" s="78">
        <f t="shared" ref="W148" si="244">IF(Q148=0,0,((V148/Q148)-1)*100)</f>
        <v>-38.356164383561641</v>
      </c>
    </row>
    <row r="149" spans="1:23" ht="13.5" thickBot="1" x14ac:dyDescent="0.25">
      <c r="L149" s="59" t="s">
        <v>26</v>
      </c>
      <c r="M149" s="75">
        <f t="shared" si="239"/>
        <v>31</v>
      </c>
      <c r="N149" s="76">
        <f t="shared" si="239"/>
        <v>18</v>
      </c>
      <c r="O149" s="180">
        <f>M149+N149</f>
        <v>49</v>
      </c>
      <c r="P149" s="83">
        <f>+P97+P123</f>
        <v>0</v>
      </c>
      <c r="Q149" s="186">
        <f>O149+P149</f>
        <v>49</v>
      </c>
      <c r="R149" s="75">
        <f t="shared" si="241"/>
        <v>17</v>
      </c>
      <c r="S149" s="76">
        <f t="shared" si="241"/>
        <v>15</v>
      </c>
      <c r="T149" s="180">
        <f>R149+S149</f>
        <v>32</v>
      </c>
      <c r="U149" s="83">
        <f>+U97+U123</f>
        <v>0</v>
      </c>
      <c r="V149" s="186">
        <f>T149+U149</f>
        <v>32</v>
      </c>
      <c r="W149" s="78">
        <f>IF(Q149=0,0,((V149/Q149)-1)*100)</f>
        <v>-34.693877551020414</v>
      </c>
    </row>
    <row r="150" spans="1:23" ht="12.75" customHeight="1" thickTop="1" thickBot="1" x14ac:dyDescent="0.25">
      <c r="A150" s="3" t="str">
        <f>IF(ISERROR(F150/G150)," ",IF(F150/G150&gt;0.5,IF(F150/G150&lt;1.5," ","NOT OK"),"NOT OK"))</f>
        <v xml:space="preserve"> </v>
      </c>
      <c r="L150" s="497" t="s">
        <v>27</v>
      </c>
      <c r="M150" s="85">
        <f>+M147+M148+M149</f>
        <v>107</v>
      </c>
      <c r="N150" s="85">
        <f t="shared" ref="N150" si="245">+N147+N148+N149</f>
        <v>81</v>
      </c>
      <c r="O150" s="181">
        <f t="shared" ref="O150" si="246">+O147+O148+O149</f>
        <v>188</v>
      </c>
      <c r="P150" s="86">
        <f t="shared" ref="P150" si="247">+P147+P148+P149</f>
        <v>0</v>
      </c>
      <c r="Q150" s="181">
        <f t="shared" ref="Q150" si="248">+Q147+Q148+Q149</f>
        <v>188</v>
      </c>
      <c r="R150" s="85">
        <f t="shared" ref="R150" si="249">+R147+R148+R149</f>
        <v>56</v>
      </c>
      <c r="S150" s="85">
        <f t="shared" ref="S150" si="250">+S147+S148+S149</f>
        <v>57</v>
      </c>
      <c r="T150" s="181">
        <f t="shared" ref="T150" si="251">+T147+T148+T149</f>
        <v>113</v>
      </c>
      <c r="U150" s="86">
        <f t="shared" ref="U150" si="252">+U147+U148+U149</f>
        <v>0</v>
      </c>
      <c r="V150" s="181">
        <f t="shared" ref="V150" si="253">+V147+V148+V149</f>
        <v>113</v>
      </c>
      <c r="W150" s="488">
        <f>IF(Q150=0,0,((V150/Q150)-1)*100)</f>
        <v>-39.893617021276597</v>
      </c>
    </row>
    <row r="151" spans="1:23" ht="13.5" thickTop="1" x14ac:dyDescent="0.2">
      <c r="L151" s="59" t="s">
        <v>28</v>
      </c>
      <c r="M151" s="75">
        <f t="shared" ref="M151:N153" si="254">+M99+M125</f>
        <v>42</v>
      </c>
      <c r="N151" s="76">
        <f t="shared" si="254"/>
        <v>20</v>
      </c>
      <c r="O151" s="180">
        <f>M151+N151</f>
        <v>62</v>
      </c>
      <c r="P151" s="88">
        <f>+P99+P125</f>
        <v>0</v>
      </c>
      <c r="Q151" s="186">
        <f>O151+P151</f>
        <v>62</v>
      </c>
      <c r="R151" s="75">
        <f t="shared" ref="R151:S153" si="255">+R99+R125</f>
        <v>15</v>
      </c>
      <c r="S151" s="76">
        <f t="shared" si="255"/>
        <v>13</v>
      </c>
      <c r="T151" s="180">
        <f>R151+S151</f>
        <v>28</v>
      </c>
      <c r="U151" s="88">
        <f>+U99+U125</f>
        <v>0</v>
      </c>
      <c r="V151" s="186">
        <f>T151+U151</f>
        <v>28</v>
      </c>
      <c r="W151" s="78">
        <f>IF(Q151=0,0,((V151/Q151)-1)*100)</f>
        <v>-54.838709677419352</v>
      </c>
    </row>
    <row r="152" spans="1:23" x14ac:dyDescent="0.2">
      <c r="L152" s="59" t="s">
        <v>29</v>
      </c>
      <c r="M152" s="75">
        <f t="shared" si="254"/>
        <v>39</v>
      </c>
      <c r="N152" s="76">
        <f t="shared" si="254"/>
        <v>17</v>
      </c>
      <c r="O152" s="180">
        <f t="shared" ref="O152" si="256">M152+N152</f>
        <v>56</v>
      </c>
      <c r="P152" s="77">
        <f>+P100+P126</f>
        <v>0</v>
      </c>
      <c r="Q152" s="186">
        <f>O152+P152</f>
        <v>56</v>
      </c>
      <c r="R152" s="75">
        <f t="shared" si="255"/>
        <v>18</v>
      </c>
      <c r="S152" s="76">
        <f t="shared" si="255"/>
        <v>14</v>
      </c>
      <c r="T152" s="180">
        <f t="shared" ref="T152" si="257">R152+S152</f>
        <v>32</v>
      </c>
      <c r="U152" s="77">
        <f>+U100+U126</f>
        <v>0</v>
      </c>
      <c r="V152" s="186">
        <f>T152+U152</f>
        <v>32</v>
      </c>
      <c r="W152" s="78">
        <f t="shared" ref="W152" si="258">IF(Q152=0,0,((V152/Q152)-1)*100)</f>
        <v>-42.857142857142861</v>
      </c>
    </row>
    <row r="153" spans="1:23" ht="13.5" thickBot="1" x14ac:dyDescent="0.25">
      <c r="A153" s="323"/>
      <c r="K153" s="323"/>
      <c r="L153" s="59" t="s">
        <v>30</v>
      </c>
      <c r="M153" s="75">
        <f t="shared" si="254"/>
        <v>38</v>
      </c>
      <c r="N153" s="76">
        <f t="shared" si="254"/>
        <v>14</v>
      </c>
      <c r="O153" s="180">
        <f>M153+N153</f>
        <v>52</v>
      </c>
      <c r="P153" s="77">
        <f>+P101+P127</f>
        <v>0</v>
      </c>
      <c r="Q153" s="186">
        <f>O153+P153</f>
        <v>52</v>
      </c>
      <c r="R153" s="75">
        <f t="shared" si="255"/>
        <v>18</v>
      </c>
      <c r="S153" s="76">
        <f t="shared" si="255"/>
        <v>12</v>
      </c>
      <c r="T153" s="180">
        <f>R153+S153</f>
        <v>30</v>
      </c>
      <c r="U153" s="77">
        <f>+U101+U127</f>
        <v>0</v>
      </c>
      <c r="V153" s="186">
        <f>T153+U153</f>
        <v>30</v>
      </c>
      <c r="W153" s="78">
        <f>IF(Q153=0,0,((V153/Q153)-1)*100)</f>
        <v>-42.307692307692314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31</v>
      </c>
      <c r="M154" s="85">
        <f>+M151+M152+M153</f>
        <v>119</v>
      </c>
      <c r="N154" s="85">
        <f t="shared" ref="N154:V154" si="259">+N151+N152+N153</f>
        <v>51</v>
      </c>
      <c r="O154" s="181">
        <f t="shared" si="259"/>
        <v>170</v>
      </c>
      <c r="P154" s="86">
        <f t="shared" si="259"/>
        <v>0</v>
      </c>
      <c r="Q154" s="181">
        <f t="shared" si="259"/>
        <v>170</v>
      </c>
      <c r="R154" s="85">
        <f t="shared" si="259"/>
        <v>51</v>
      </c>
      <c r="S154" s="85">
        <f t="shared" si="259"/>
        <v>39</v>
      </c>
      <c r="T154" s="181">
        <f t="shared" si="259"/>
        <v>90</v>
      </c>
      <c r="U154" s="86">
        <f t="shared" si="259"/>
        <v>0</v>
      </c>
      <c r="V154" s="181">
        <f t="shared" si="259"/>
        <v>90</v>
      </c>
      <c r="W154" s="82">
        <f>IF(Q154=0,0,((V154/Q154)-1)*100)</f>
        <v>-47.058823529411761</v>
      </c>
    </row>
    <row r="155" spans="1:23" ht="14.25" thickTop="1" thickBot="1" x14ac:dyDescent="0.25">
      <c r="L155" s="518" t="s">
        <v>32</v>
      </c>
      <c r="M155" s="546">
        <f>+M146+M150+M154</f>
        <v>460</v>
      </c>
      <c r="N155" s="543">
        <f t="shared" ref="N155:V155" si="260">+N146+N150+N154</f>
        <v>320</v>
      </c>
      <c r="O155" s="537">
        <f t="shared" si="260"/>
        <v>780</v>
      </c>
      <c r="P155" s="531">
        <f t="shared" si="260"/>
        <v>0</v>
      </c>
      <c r="Q155" s="537">
        <f t="shared" si="260"/>
        <v>780</v>
      </c>
      <c r="R155" s="546">
        <f t="shared" si="260"/>
        <v>181</v>
      </c>
      <c r="S155" s="543">
        <f t="shared" si="260"/>
        <v>157</v>
      </c>
      <c r="T155" s="537">
        <f t="shared" si="260"/>
        <v>338</v>
      </c>
      <c r="U155" s="531">
        <f t="shared" si="260"/>
        <v>0</v>
      </c>
      <c r="V155" s="537">
        <f t="shared" si="260"/>
        <v>338</v>
      </c>
      <c r="W155" s="82">
        <f t="shared" ref="W155:W156" si="261">IF(Q155=0,0,((V155/Q155)-1)*100)</f>
        <v>-56.666666666666664</v>
      </c>
    </row>
    <row r="156" spans="1:23" ht="14.25" thickTop="1" thickBot="1" x14ac:dyDescent="0.25">
      <c r="L156" s="79" t="s">
        <v>33</v>
      </c>
      <c r="M156" s="80">
        <f>+M142+M146+M150+M154</f>
        <v>527</v>
      </c>
      <c r="N156" s="81">
        <f t="shared" ref="N156:V156" si="262">+N142+N146+N150+N154</f>
        <v>402</v>
      </c>
      <c r="O156" s="175">
        <f t="shared" si="262"/>
        <v>929</v>
      </c>
      <c r="P156" s="80">
        <f t="shared" si="262"/>
        <v>0</v>
      </c>
      <c r="Q156" s="175">
        <f t="shared" si="262"/>
        <v>929</v>
      </c>
      <c r="R156" s="80">
        <f t="shared" si="262"/>
        <v>235</v>
      </c>
      <c r="S156" s="81">
        <f t="shared" si="262"/>
        <v>193</v>
      </c>
      <c r="T156" s="175">
        <f t="shared" si="262"/>
        <v>428</v>
      </c>
      <c r="U156" s="80">
        <f t="shared" si="262"/>
        <v>0</v>
      </c>
      <c r="V156" s="175">
        <f t="shared" si="262"/>
        <v>428</v>
      </c>
      <c r="W156" s="82">
        <f t="shared" si="261"/>
        <v>-53.92895586652314</v>
      </c>
    </row>
    <row r="157" spans="1:23" ht="14.25" thickTop="1" thickBot="1" x14ac:dyDescent="0.25">
      <c r="L157" s="89" t="s">
        <v>34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637" t="s">
        <v>54</v>
      </c>
      <c r="M158" s="638"/>
      <c r="N158" s="638"/>
      <c r="O158" s="638"/>
      <c r="P158" s="638"/>
      <c r="Q158" s="638"/>
      <c r="R158" s="638"/>
      <c r="S158" s="638"/>
      <c r="T158" s="638"/>
      <c r="U158" s="638"/>
      <c r="V158" s="638"/>
      <c r="W158" s="639"/>
    </row>
    <row r="159" spans="1:23" ht="13.5" customHeight="1" thickBot="1" x14ac:dyDescent="0.25">
      <c r="L159" s="640" t="s">
        <v>55</v>
      </c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2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46</v>
      </c>
    </row>
    <row r="161" spans="12:23" ht="14.25" thickTop="1" thickBot="1" x14ac:dyDescent="0.25">
      <c r="L161" s="214"/>
      <c r="M161" s="215" t="s">
        <v>4</v>
      </c>
      <c r="N161" s="216"/>
      <c r="O161" s="253"/>
      <c r="P161" s="215"/>
      <c r="Q161" s="215"/>
      <c r="R161" s="215" t="s">
        <v>5</v>
      </c>
      <c r="S161" s="216"/>
      <c r="T161" s="253"/>
      <c r="U161" s="215"/>
      <c r="V161" s="215"/>
      <c r="W161" s="307" t="s">
        <v>6</v>
      </c>
    </row>
    <row r="162" spans="12:23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8" t="s">
        <v>8</v>
      </c>
    </row>
    <row r="163" spans="12:23" ht="13.5" thickBot="1" x14ac:dyDescent="0.25">
      <c r="L163" s="223"/>
      <c r="M163" s="224" t="s">
        <v>47</v>
      </c>
      <c r="N163" s="225" t="s">
        <v>48</v>
      </c>
      <c r="O163" s="226" t="s">
        <v>49</v>
      </c>
      <c r="P163" s="227" t="s">
        <v>15</v>
      </c>
      <c r="Q163" s="226" t="s">
        <v>11</v>
      </c>
      <c r="R163" s="224" t="s">
        <v>47</v>
      </c>
      <c r="S163" s="225" t="s">
        <v>48</v>
      </c>
      <c r="T163" s="226" t="s">
        <v>49</v>
      </c>
      <c r="U163" s="227" t="s">
        <v>15</v>
      </c>
      <c r="V163" s="226" t="s">
        <v>11</v>
      </c>
      <c r="W163" s="309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16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" si="263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 t="shared" ref="V165" si="264">T165+U165</f>
        <v>0</v>
      </c>
      <c r="W165" s="339">
        <f>IF(Q165=0,0,((V165/Q165)-1)*100)</f>
        <v>0</v>
      </c>
    </row>
    <row r="166" spans="12:23" x14ac:dyDescent="0.2">
      <c r="L166" s="218" t="s">
        <v>17</v>
      </c>
      <c r="M166" s="502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 t="shared" ref="T166:T167" si="265">R166+S166</f>
        <v>0</v>
      </c>
      <c r="U166" s="237">
        <v>0</v>
      </c>
      <c r="V166" s="236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18</v>
      </c>
      <c r="M167" s="502">
        <v>0</v>
      </c>
      <c r="N167" s="235">
        <v>0</v>
      </c>
      <c r="O167" s="236">
        <f>M167+N167</f>
        <v>0</v>
      </c>
      <c r="P167" s="237">
        <v>0</v>
      </c>
      <c r="Q167" s="236">
        <f>O167+P167</f>
        <v>0</v>
      </c>
      <c r="R167" s="234">
        <v>0</v>
      </c>
      <c r="S167" s="235">
        <v>0</v>
      </c>
      <c r="T167" s="236">
        <f t="shared" si="265"/>
        <v>0</v>
      </c>
      <c r="U167" s="237">
        <v>0</v>
      </c>
      <c r="V167" s="236">
        <f>T167+U167</f>
        <v>0</v>
      </c>
      <c r="W167" s="339">
        <f>IF(Q167=0,0,((V167/Q167)-1)*100)</f>
        <v>0</v>
      </c>
    </row>
    <row r="168" spans="12:23" ht="14.25" thickTop="1" thickBot="1" x14ac:dyDescent="0.25">
      <c r="L168" s="239" t="s">
        <v>19</v>
      </c>
      <c r="M168" s="503">
        <f t="shared" ref="M168:Q168" si="266">+M165+M166+M167</f>
        <v>0</v>
      </c>
      <c r="N168" s="241">
        <f t="shared" si="266"/>
        <v>0</v>
      </c>
      <c r="O168" s="242">
        <f t="shared" si="266"/>
        <v>0</v>
      </c>
      <c r="P168" s="240">
        <f t="shared" si="266"/>
        <v>0</v>
      </c>
      <c r="Q168" s="242">
        <f t="shared" si="266"/>
        <v>0</v>
      </c>
      <c r="R168" s="503">
        <f t="shared" ref="R168:V168" si="267">+R165+R166+R167</f>
        <v>0</v>
      </c>
      <c r="S168" s="241">
        <f t="shared" si="267"/>
        <v>0</v>
      </c>
      <c r="T168" s="242">
        <f t="shared" si="267"/>
        <v>0</v>
      </c>
      <c r="U168" s="240">
        <f t="shared" si="267"/>
        <v>0</v>
      </c>
      <c r="V168" s="242">
        <f t="shared" si="267"/>
        <v>0</v>
      </c>
      <c r="W168" s="338">
        <f t="shared" ref="W168:W169" si="268">IF(Q168=0,0,((V168/Q168)-1)*100)</f>
        <v>0</v>
      </c>
    </row>
    <row r="169" spans="12:23" ht="13.5" thickTop="1" x14ac:dyDescent="0.2">
      <c r="L169" s="218" t="s">
        <v>20</v>
      </c>
      <c r="M169" s="502">
        <v>0</v>
      </c>
      <c r="N169" s="277">
        <v>0</v>
      </c>
      <c r="O169" s="236">
        <f>SUM(M169:N169)</f>
        <v>0</v>
      </c>
      <c r="P169" s="237">
        <v>0</v>
      </c>
      <c r="Q169" s="236">
        <f>O169+P169</f>
        <v>0</v>
      </c>
      <c r="R169" s="502">
        <v>0</v>
      </c>
      <c r="S169" s="277">
        <v>0</v>
      </c>
      <c r="T169" s="236">
        <f>SUM(R169:S169)</f>
        <v>0</v>
      </c>
      <c r="U169" s="237">
        <v>0</v>
      </c>
      <c r="V169" s="236">
        <f>T169+U169</f>
        <v>0</v>
      </c>
      <c r="W169" s="339">
        <f t="shared" si="268"/>
        <v>0</v>
      </c>
    </row>
    <row r="170" spans="12:23" x14ac:dyDescent="0.2">
      <c r="L170" s="218" t="s">
        <v>21</v>
      </c>
      <c r="M170" s="502">
        <v>0</v>
      </c>
      <c r="N170" s="277">
        <v>0</v>
      </c>
      <c r="O170" s="236">
        <f>SUM(M170:N170)</f>
        <v>0</v>
      </c>
      <c r="P170" s="237">
        <v>0</v>
      </c>
      <c r="Q170" s="236">
        <f>O170+P170</f>
        <v>0</v>
      </c>
      <c r="R170" s="502">
        <v>0</v>
      </c>
      <c r="S170" s="277">
        <v>0</v>
      </c>
      <c r="T170" s="236">
        <f>SUM(R170:S170)</f>
        <v>0</v>
      </c>
      <c r="U170" s="237">
        <v>0</v>
      </c>
      <c r="V170" s="236">
        <f>T170+U170</f>
        <v>0</v>
      </c>
      <c r="W170" s="339">
        <f>IF(Q170=0,0,((V170/Q170)-1)*100)</f>
        <v>0</v>
      </c>
    </row>
    <row r="171" spans="12:23" ht="13.5" thickBot="1" x14ac:dyDescent="0.25">
      <c r="L171" s="218" t="s">
        <v>22</v>
      </c>
      <c r="M171" s="502">
        <v>0</v>
      </c>
      <c r="N171" s="277">
        <v>0</v>
      </c>
      <c r="O171" s="236">
        <f>SUM(M171:N171)</f>
        <v>0</v>
      </c>
      <c r="P171" s="237">
        <v>0</v>
      </c>
      <c r="Q171" s="236">
        <f>O171+P171</f>
        <v>0</v>
      </c>
      <c r="R171" s="502">
        <v>0</v>
      </c>
      <c r="S171" s="277">
        <v>0</v>
      </c>
      <c r="T171" s="236">
        <f>SUM(R171:S171)</f>
        <v>0</v>
      </c>
      <c r="U171" s="237">
        <v>0</v>
      </c>
      <c r="V171" s="236">
        <f>T171+U171</f>
        <v>0</v>
      </c>
      <c r="W171" s="339">
        <f>IF(Q171=0,0,((V171/Q171)-1)*100)</f>
        <v>0</v>
      </c>
    </row>
    <row r="172" spans="12:23" ht="14.25" thickTop="1" thickBot="1" x14ac:dyDescent="0.25">
      <c r="L172" s="239" t="s">
        <v>23</v>
      </c>
      <c r="M172" s="503">
        <f>+M169+M170+M171</f>
        <v>0</v>
      </c>
      <c r="N172" s="241">
        <f t="shared" ref="N172:V172" si="269">+N169+N170+N171</f>
        <v>0</v>
      </c>
      <c r="O172" s="242">
        <f t="shared" si="269"/>
        <v>0</v>
      </c>
      <c r="P172" s="240">
        <f t="shared" si="269"/>
        <v>0</v>
      </c>
      <c r="Q172" s="242">
        <f t="shared" si="269"/>
        <v>0</v>
      </c>
      <c r="R172" s="503">
        <f t="shared" si="269"/>
        <v>0</v>
      </c>
      <c r="S172" s="241">
        <f t="shared" si="269"/>
        <v>0</v>
      </c>
      <c r="T172" s="242">
        <f t="shared" si="269"/>
        <v>0</v>
      </c>
      <c r="U172" s="240">
        <f t="shared" si="269"/>
        <v>0</v>
      </c>
      <c r="V172" s="242">
        <f t="shared" si="269"/>
        <v>0</v>
      </c>
      <c r="W172" s="338">
        <f t="shared" ref="W172" si="270">IF(Q172=0,0,((V172/Q172)-1)*100)</f>
        <v>0</v>
      </c>
    </row>
    <row r="173" spans="12:23" ht="13.5" thickTop="1" x14ac:dyDescent="0.2">
      <c r="L173" s="218" t="s">
        <v>24</v>
      </c>
      <c r="M173" s="502">
        <v>0</v>
      </c>
      <c r="N173" s="235">
        <v>0</v>
      </c>
      <c r="O173" s="236">
        <f t="shared" ref="O173" si="271">SUM(M173:N173)</f>
        <v>0</v>
      </c>
      <c r="P173" s="237">
        <v>0</v>
      </c>
      <c r="Q173" s="236">
        <f t="shared" ref="Q173" si="272">O173+P173</f>
        <v>0</v>
      </c>
      <c r="R173" s="502">
        <v>0</v>
      </c>
      <c r="S173" s="235">
        <v>0</v>
      </c>
      <c r="T173" s="236">
        <f t="shared" ref="T173" si="273">SUM(R173:S173)</f>
        <v>0</v>
      </c>
      <c r="U173" s="237">
        <v>0</v>
      </c>
      <c r="V173" s="236">
        <f t="shared" ref="V173" si="274">T173+U173</f>
        <v>0</v>
      </c>
      <c r="W173" s="339">
        <f>IF(Q173=0,0,((V173/Q173)-1)*100)</f>
        <v>0</v>
      </c>
    </row>
    <row r="174" spans="12:23" x14ac:dyDescent="0.2">
      <c r="L174" s="218" t="s">
        <v>25</v>
      </c>
      <c r="M174" s="502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502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339">
        <f t="shared" ref="W174" si="275">IF(Q174=0,0,((V174/Q174)-1)*100)</f>
        <v>0</v>
      </c>
    </row>
    <row r="175" spans="12:23" ht="13.5" thickBot="1" x14ac:dyDescent="0.25">
      <c r="L175" s="218" t="s">
        <v>26</v>
      </c>
      <c r="M175" s="502">
        <v>0</v>
      </c>
      <c r="N175" s="235">
        <v>0</v>
      </c>
      <c r="O175" s="244">
        <f>SUM(M175:N175)</f>
        <v>0</v>
      </c>
      <c r="P175" s="245">
        <v>0</v>
      </c>
      <c r="Q175" s="244">
        <f>O175+P175</f>
        <v>0</v>
      </c>
      <c r="R175" s="502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339">
        <f>IF(Q175=0,0,((V175/Q175)-1)*100)</f>
        <v>0</v>
      </c>
    </row>
    <row r="176" spans="12:23" ht="14.25" thickTop="1" thickBot="1" x14ac:dyDescent="0.25">
      <c r="L176" s="246" t="s">
        <v>27</v>
      </c>
      <c r="M176" s="247">
        <f>+M173+M174+M175</f>
        <v>0</v>
      </c>
      <c r="N176" s="247">
        <f t="shared" ref="N176:V176" si="276">+N173+N174+N175</f>
        <v>0</v>
      </c>
      <c r="O176" s="248">
        <f t="shared" si="276"/>
        <v>0</v>
      </c>
      <c r="P176" s="249">
        <f t="shared" si="276"/>
        <v>0</v>
      </c>
      <c r="Q176" s="248">
        <f t="shared" si="276"/>
        <v>0</v>
      </c>
      <c r="R176" s="247">
        <f t="shared" si="276"/>
        <v>0</v>
      </c>
      <c r="S176" s="247">
        <f t="shared" si="276"/>
        <v>0</v>
      </c>
      <c r="T176" s="248">
        <f t="shared" si="276"/>
        <v>0</v>
      </c>
      <c r="U176" s="249">
        <f t="shared" si="276"/>
        <v>0</v>
      </c>
      <c r="V176" s="248">
        <f t="shared" si="276"/>
        <v>0</v>
      </c>
      <c r="W176" s="340">
        <f>IF(Q176=0,0,((V176/Q176)-1)*100)</f>
        <v>0</v>
      </c>
    </row>
    <row r="177" spans="1:23" ht="13.5" thickTop="1" x14ac:dyDescent="0.2">
      <c r="A177" s="323"/>
      <c r="K177" s="323"/>
      <c r="L177" s="218" t="s">
        <v>28</v>
      </c>
      <c r="M177" s="234">
        <v>0</v>
      </c>
      <c r="N177" s="235">
        <v>0</v>
      </c>
      <c r="O177" s="236">
        <f t="shared" ref="O177" si="277">SUM(M177:N177)</f>
        <v>0</v>
      </c>
      <c r="P177" s="237">
        <v>0</v>
      </c>
      <c r="Q177" s="244">
        <f>O177+P177</f>
        <v>0</v>
      </c>
      <c r="R177" s="234">
        <v>0</v>
      </c>
      <c r="S177" s="235">
        <v>0</v>
      </c>
      <c r="T177" s="236">
        <f t="shared" ref="T177" si="278">SUM(R177:S177)</f>
        <v>0</v>
      </c>
      <c r="U177" s="237">
        <v>0</v>
      </c>
      <c r="V177" s="244">
        <f>T177+U177</f>
        <v>0</v>
      </c>
      <c r="W177" s="339">
        <f>IF(Q177=0,0,((V177/Q177)-1)*100)</f>
        <v>0</v>
      </c>
    </row>
    <row r="178" spans="1:23" x14ac:dyDescent="0.2">
      <c r="A178" s="323"/>
      <c r="K178" s="323"/>
      <c r="L178" s="218" t="s">
        <v>29</v>
      </c>
      <c r="M178" s="234">
        <v>0</v>
      </c>
      <c r="N178" s="235">
        <v>0</v>
      </c>
      <c r="O178" s="236">
        <f>SUM(M178:N178)</f>
        <v>0</v>
      </c>
      <c r="P178" s="237">
        <v>0</v>
      </c>
      <c r="Q178" s="244">
        <f>O178+P178</f>
        <v>0</v>
      </c>
      <c r="R178" s="234">
        <v>0</v>
      </c>
      <c r="S178" s="235">
        <v>0</v>
      </c>
      <c r="T178" s="236">
        <f>SUM(R178:S178)</f>
        <v>0</v>
      </c>
      <c r="U178" s="237">
        <v>0</v>
      </c>
      <c r="V178" s="244">
        <f>T178+U178</f>
        <v>0</v>
      </c>
      <c r="W178" s="339">
        <f t="shared" ref="W178" si="279">IF(Q178=0,0,((V178/Q178)-1)*100)</f>
        <v>0</v>
      </c>
    </row>
    <row r="179" spans="1:23" ht="13.5" thickBot="1" x14ac:dyDescent="0.25">
      <c r="A179" s="323"/>
      <c r="K179" s="323"/>
      <c r="L179" s="218" t="s">
        <v>30</v>
      </c>
      <c r="M179" s="234">
        <v>0</v>
      </c>
      <c r="N179" s="235">
        <v>0</v>
      </c>
      <c r="O179" s="244">
        <f>SUM(M179:N179)</f>
        <v>0</v>
      </c>
      <c r="P179" s="245">
        <v>0</v>
      </c>
      <c r="Q179" s="244">
        <f>O179+P179</f>
        <v>0</v>
      </c>
      <c r="R179" s="502">
        <v>0</v>
      </c>
      <c r="S179" s="235">
        <v>0</v>
      </c>
      <c r="T179" s="244">
        <f>SUM(R179:S179)</f>
        <v>0</v>
      </c>
      <c r="U179" s="245">
        <v>0</v>
      </c>
      <c r="V179" s="244">
        <f>T179+U179</f>
        <v>0</v>
      </c>
      <c r="W179" s="339">
        <f>IF(Q179=0,0,((V179/Q179)-1)*100)</f>
        <v>0</v>
      </c>
    </row>
    <row r="180" spans="1:23" ht="14.25" thickTop="1" thickBot="1" x14ac:dyDescent="0.25">
      <c r="L180" s="246" t="s">
        <v>31</v>
      </c>
      <c r="M180" s="551">
        <f>+M177+M178+M179</f>
        <v>0</v>
      </c>
      <c r="N180" s="247">
        <f t="shared" ref="N180:V180" si="280">+N177+N178+N179</f>
        <v>0</v>
      </c>
      <c r="O180" s="248">
        <f t="shared" si="280"/>
        <v>0</v>
      </c>
      <c r="P180" s="249">
        <f t="shared" si="280"/>
        <v>0</v>
      </c>
      <c r="Q180" s="248">
        <f t="shared" si="280"/>
        <v>0</v>
      </c>
      <c r="R180" s="551">
        <f t="shared" si="280"/>
        <v>0</v>
      </c>
      <c r="S180" s="247">
        <f t="shared" si="280"/>
        <v>0</v>
      </c>
      <c r="T180" s="248">
        <f t="shared" si="280"/>
        <v>0</v>
      </c>
      <c r="U180" s="249">
        <f t="shared" si="280"/>
        <v>0</v>
      </c>
      <c r="V180" s="248">
        <f t="shared" si="280"/>
        <v>0</v>
      </c>
      <c r="W180" s="338">
        <f>IF(Q180=0,0,((V180/Q180)-1)*100)</f>
        <v>0</v>
      </c>
    </row>
    <row r="181" spans="1:23" ht="14.25" thickTop="1" thickBot="1" x14ac:dyDescent="0.25">
      <c r="L181" s="553" t="s">
        <v>32</v>
      </c>
      <c r="M181" s="552">
        <f>+M172+M176+M180</f>
        <v>0</v>
      </c>
      <c r="N181" s="550">
        <f t="shared" ref="N181:V181" si="281">+N172+N176+N180</f>
        <v>0</v>
      </c>
      <c r="O181" s="548">
        <f t="shared" si="281"/>
        <v>0</v>
      </c>
      <c r="P181" s="547">
        <f t="shared" si="281"/>
        <v>0</v>
      </c>
      <c r="Q181" s="548">
        <f t="shared" si="281"/>
        <v>0</v>
      </c>
      <c r="R181" s="552">
        <f t="shared" si="281"/>
        <v>0</v>
      </c>
      <c r="S181" s="550">
        <f t="shared" si="281"/>
        <v>0</v>
      </c>
      <c r="T181" s="548">
        <f t="shared" si="281"/>
        <v>0</v>
      </c>
      <c r="U181" s="547">
        <f t="shared" si="281"/>
        <v>0</v>
      </c>
      <c r="V181" s="548">
        <f t="shared" si="281"/>
        <v>0</v>
      </c>
      <c r="W181" s="338">
        <f t="shared" ref="W181:W182" si="282">IF(Q181=0,0,((V181/Q181)-1)*100)</f>
        <v>0</v>
      </c>
    </row>
    <row r="182" spans="1:23" ht="14.25" thickTop="1" thickBot="1" x14ac:dyDescent="0.25">
      <c r="L182" s="554" t="s">
        <v>33</v>
      </c>
      <c r="M182" s="240">
        <f>+M168+M172+M176+M180</f>
        <v>0</v>
      </c>
      <c r="N182" s="241">
        <f t="shared" ref="N182:V182" si="283">+N168+N172+N176+N180</f>
        <v>0</v>
      </c>
      <c r="O182" s="242">
        <f t="shared" si="283"/>
        <v>0</v>
      </c>
      <c r="P182" s="240">
        <f t="shared" si="283"/>
        <v>0</v>
      </c>
      <c r="Q182" s="242">
        <f t="shared" si="283"/>
        <v>0</v>
      </c>
      <c r="R182" s="240">
        <f t="shared" si="283"/>
        <v>0</v>
      </c>
      <c r="S182" s="241">
        <f t="shared" si="283"/>
        <v>0</v>
      </c>
      <c r="T182" s="242">
        <f t="shared" si="283"/>
        <v>0</v>
      </c>
      <c r="U182" s="240">
        <f t="shared" si="283"/>
        <v>0</v>
      </c>
      <c r="V182" s="242">
        <f t="shared" si="283"/>
        <v>0</v>
      </c>
      <c r="W182" s="338">
        <f t="shared" si="282"/>
        <v>0</v>
      </c>
    </row>
    <row r="183" spans="1:23" ht="14.25" thickTop="1" thickBot="1" x14ac:dyDescent="0.25">
      <c r="L183" s="252" t="s">
        <v>34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637" t="s">
        <v>56</v>
      </c>
      <c r="M184" s="638"/>
      <c r="N184" s="638"/>
      <c r="O184" s="638"/>
      <c r="P184" s="638"/>
      <c r="Q184" s="638"/>
      <c r="R184" s="638"/>
      <c r="S184" s="638"/>
      <c r="T184" s="638"/>
      <c r="U184" s="638"/>
      <c r="V184" s="638"/>
      <c r="W184" s="639"/>
    </row>
    <row r="185" spans="1:23" ht="13.5" thickBot="1" x14ac:dyDescent="0.25">
      <c r="L185" s="640" t="s">
        <v>57</v>
      </c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642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46</v>
      </c>
    </row>
    <row r="187" spans="1:23" ht="14.25" thickTop="1" thickBot="1" x14ac:dyDescent="0.25">
      <c r="L187" s="214"/>
      <c r="M187" s="215" t="s">
        <v>4</v>
      </c>
      <c r="N187" s="216"/>
      <c r="O187" s="253"/>
      <c r="P187" s="215"/>
      <c r="Q187" s="215"/>
      <c r="R187" s="215" t="s">
        <v>5</v>
      </c>
      <c r="S187" s="216"/>
      <c r="T187" s="253"/>
      <c r="U187" s="215"/>
      <c r="V187" s="215"/>
      <c r="W187" s="307" t="s">
        <v>6</v>
      </c>
    </row>
    <row r="188" spans="1:23" ht="13.5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8" t="s">
        <v>8</v>
      </c>
    </row>
    <row r="189" spans="1:23" ht="13.5" thickBot="1" x14ac:dyDescent="0.25">
      <c r="L189" s="223"/>
      <c r="M189" s="224" t="s">
        <v>47</v>
      </c>
      <c r="N189" s="225" t="s">
        <v>48</v>
      </c>
      <c r="O189" s="226" t="s">
        <v>49</v>
      </c>
      <c r="P189" s="227" t="s">
        <v>15</v>
      </c>
      <c r="Q189" s="226" t="s">
        <v>11</v>
      </c>
      <c r="R189" s="224" t="s">
        <v>47</v>
      </c>
      <c r="S189" s="225" t="s">
        <v>48</v>
      </c>
      <c r="T189" s="226" t="s">
        <v>49</v>
      </c>
      <c r="U189" s="227" t="s">
        <v>15</v>
      </c>
      <c r="V189" s="226" t="s">
        <v>11</v>
      </c>
      <c r="W189" s="309"/>
    </row>
    <row r="190" spans="1:23" ht="6" customHeight="1" thickTop="1" x14ac:dyDescent="0.2">
      <c r="L190" s="218"/>
      <c r="M190" s="276"/>
      <c r="N190" s="230"/>
      <c r="O190" s="231"/>
      <c r="P190" s="232"/>
      <c r="Q190" s="231"/>
      <c r="R190" s="276"/>
      <c r="S190" s="230"/>
      <c r="T190" s="231"/>
      <c r="U190" s="232"/>
      <c r="V190" s="231"/>
      <c r="W190" s="233"/>
    </row>
    <row r="191" spans="1:23" x14ac:dyDescent="0.2">
      <c r="L191" s="218" t="s">
        <v>16</v>
      </c>
      <c r="M191" s="277">
        <v>0</v>
      </c>
      <c r="N191" s="235">
        <v>0</v>
      </c>
      <c r="O191" s="236">
        <f>M191+N191</f>
        <v>0</v>
      </c>
      <c r="P191" s="237">
        <v>0</v>
      </c>
      <c r="Q191" s="236">
        <f t="shared" ref="Q191" si="284">O191+P191</f>
        <v>0</v>
      </c>
      <c r="R191" s="570">
        <v>0</v>
      </c>
      <c r="S191" s="235">
        <v>0</v>
      </c>
      <c r="T191" s="236">
        <f>R191+S191</f>
        <v>0</v>
      </c>
      <c r="U191" s="237">
        <v>0</v>
      </c>
      <c r="V191" s="236">
        <f t="shared" ref="V191" si="285">T191+U191</f>
        <v>0</v>
      </c>
      <c r="W191" s="339">
        <f>IF(Q191=0,0,((V191/Q191)-1)*100)</f>
        <v>0</v>
      </c>
    </row>
    <row r="192" spans="1:23" x14ac:dyDescent="0.2">
      <c r="L192" s="218" t="s">
        <v>17</v>
      </c>
      <c r="M192" s="277">
        <v>0</v>
      </c>
      <c r="N192" s="235">
        <v>0</v>
      </c>
      <c r="O192" s="236">
        <f>M192+N192</f>
        <v>0</v>
      </c>
      <c r="P192" s="237">
        <v>0</v>
      </c>
      <c r="Q192" s="236">
        <f>O192+P192</f>
        <v>0</v>
      </c>
      <c r="R192" s="570">
        <v>0</v>
      </c>
      <c r="S192" s="235">
        <v>0</v>
      </c>
      <c r="T192" s="236">
        <f>R192+S192</f>
        <v>0</v>
      </c>
      <c r="U192" s="237">
        <v>0</v>
      </c>
      <c r="V192" s="236">
        <f>T192+U192</f>
        <v>0</v>
      </c>
      <c r="W192" s="339">
        <f>IF(Q192=0,0,((V192/Q192)-1)*100)</f>
        <v>0</v>
      </c>
    </row>
    <row r="193" spans="1:23" ht="13.5" thickBot="1" x14ac:dyDescent="0.25">
      <c r="L193" s="223" t="s">
        <v>18</v>
      </c>
      <c r="M193" s="277">
        <v>0</v>
      </c>
      <c r="N193" s="235">
        <v>0</v>
      </c>
      <c r="O193" s="236">
        <f>M193+N193</f>
        <v>0</v>
      </c>
      <c r="P193" s="237">
        <v>0</v>
      </c>
      <c r="Q193" s="236">
        <f>O193+P193</f>
        <v>0</v>
      </c>
      <c r="R193" s="571">
        <v>0</v>
      </c>
      <c r="S193" s="235">
        <v>0</v>
      </c>
      <c r="T193" s="236">
        <f t="shared" ref="T193" si="286">R193+S193</f>
        <v>0</v>
      </c>
      <c r="U193" s="237">
        <v>0</v>
      </c>
      <c r="V193" s="236">
        <f>T193+U193</f>
        <v>0</v>
      </c>
      <c r="W193" s="339">
        <f>IF(Q193=0,0,((V193/Q193)-1)*100)</f>
        <v>0</v>
      </c>
    </row>
    <row r="194" spans="1:23" ht="14.25" thickTop="1" thickBot="1" x14ac:dyDescent="0.25">
      <c r="L194" s="239" t="s">
        <v>19</v>
      </c>
      <c r="M194" s="241">
        <f t="shared" ref="M194:Q194" si="287">+M191+M192+M193</f>
        <v>0</v>
      </c>
      <c r="N194" s="241">
        <f t="shared" si="287"/>
        <v>0</v>
      </c>
      <c r="O194" s="242">
        <f t="shared" si="287"/>
        <v>0</v>
      </c>
      <c r="P194" s="240">
        <f t="shared" si="287"/>
        <v>0</v>
      </c>
      <c r="Q194" s="453">
        <f t="shared" si="287"/>
        <v>0</v>
      </c>
      <c r="R194" s="241">
        <f t="shared" ref="R194:V194" si="288">+R191+R192+R193</f>
        <v>0</v>
      </c>
      <c r="S194" s="241">
        <f t="shared" si="288"/>
        <v>0</v>
      </c>
      <c r="T194" s="242">
        <f t="shared" si="288"/>
        <v>0</v>
      </c>
      <c r="U194" s="240">
        <f t="shared" si="288"/>
        <v>0</v>
      </c>
      <c r="V194" s="242">
        <f t="shared" si="288"/>
        <v>0</v>
      </c>
      <c r="W194" s="338">
        <f t="shared" ref="W194:W195" si="289">IF(Q194=0,0,((V194/Q194)-1)*100)</f>
        <v>0</v>
      </c>
    </row>
    <row r="195" spans="1:23" ht="13.5" thickTop="1" x14ac:dyDescent="0.2">
      <c r="L195" s="218" t="s">
        <v>20</v>
      </c>
      <c r="M195" s="277">
        <v>0</v>
      </c>
      <c r="N195" s="235">
        <v>0</v>
      </c>
      <c r="O195" s="236">
        <f>SUM(M195:N195)</f>
        <v>0</v>
      </c>
      <c r="P195" s="237">
        <v>0</v>
      </c>
      <c r="Q195" s="236">
        <f>O195+P195</f>
        <v>0</v>
      </c>
      <c r="R195" s="277">
        <v>0</v>
      </c>
      <c r="S195" s="235">
        <v>0</v>
      </c>
      <c r="T195" s="236">
        <f>SUM(R195:S195)</f>
        <v>0</v>
      </c>
      <c r="U195" s="237">
        <v>0</v>
      </c>
      <c r="V195" s="236">
        <f>T195+U195</f>
        <v>0</v>
      </c>
      <c r="W195" s="339">
        <f t="shared" si="289"/>
        <v>0</v>
      </c>
    </row>
    <row r="196" spans="1:23" ht="15.75" customHeight="1" x14ac:dyDescent="0.2">
      <c r="L196" s="218" t="s">
        <v>21</v>
      </c>
      <c r="M196" s="277">
        <v>0</v>
      </c>
      <c r="N196" s="235">
        <v>0</v>
      </c>
      <c r="O196" s="236">
        <f>SUM(M196:N196)</f>
        <v>0</v>
      </c>
      <c r="P196" s="237">
        <v>0</v>
      </c>
      <c r="Q196" s="236">
        <f t="shared" ref="Q196" si="290">O196+P196</f>
        <v>0</v>
      </c>
      <c r="R196" s="277">
        <v>0</v>
      </c>
      <c r="S196" s="235">
        <v>0</v>
      </c>
      <c r="T196" s="236">
        <f>SUM(R196:S196)</f>
        <v>0</v>
      </c>
      <c r="U196" s="237">
        <v>0</v>
      </c>
      <c r="V196" s="236">
        <f t="shared" ref="V196" si="291">T196+U196</f>
        <v>0</v>
      </c>
      <c r="W196" s="339">
        <f>IF(Q196=0,0,((V196/Q196)-1)*100)</f>
        <v>0</v>
      </c>
    </row>
    <row r="197" spans="1:23" ht="13.5" thickBot="1" x14ac:dyDescent="0.25">
      <c r="L197" s="218" t="s">
        <v>22</v>
      </c>
      <c r="M197" s="277">
        <v>0</v>
      </c>
      <c r="N197" s="235">
        <v>0</v>
      </c>
      <c r="O197" s="236">
        <f>SUM(M197:N197)</f>
        <v>0</v>
      </c>
      <c r="P197" s="237">
        <v>0</v>
      </c>
      <c r="Q197" s="236">
        <f>O197+P197</f>
        <v>0</v>
      </c>
      <c r="R197" s="277">
        <v>0</v>
      </c>
      <c r="S197" s="235">
        <v>0</v>
      </c>
      <c r="T197" s="236">
        <f>SUM(R197:S197)</f>
        <v>0</v>
      </c>
      <c r="U197" s="237">
        <v>0</v>
      </c>
      <c r="V197" s="236">
        <f>T197+U197</f>
        <v>0</v>
      </c>
      <c r="W197" s="339">
        <f>IF(Q197=0,0,((V197/Q197)-1)*100)</f>
        <v>0</v>
      </c>
    </row>
    <row r="198" spans="1:23" ht="14.25" thickTop="1" thickBot="1" x14ac:dyDescent="0.25">
      <c r="L198" s="239" t="s">
        <v>23</v>
      </c>
      <c r="M198" s="503">
        <f>+M195+M196+M197</f>
        <v>0</v>
      </c>
      <c r="N198" s="241">
        <f t="shared" ref="N198" si="292">+N195+N196+N197</f>
        <v>0</v>
      </c>
      <c r="O198" s="242">
        <f t="shared" ref="O198" si="293">+O195+O196+O197</f>
        <v>0</v>
      </c>
      <c r="P198" s="240">
        <f t="shared" ref="P198" si="294">+P195+P196+P197</f>
        <v>0</v>
      </c>
      <c r="Q198" s="453">
        <f t="shared" ref="Q198" si="295">+Q195+Q196+Q197</f>
        <v>0</v>
      </c>
      <c r="R198" s="583">
        <f t="shared" ref="R198" si="296">+R195+R196+R197</f>
        <v>0</v>
      </c>
      <c r="S198" s="241">
        <f t="shared" ref="S198" si="297">+S195+S196+S197</f>
        <v>0</v>
      </c>
      <c r="T198" s="242">
        <f t="shared" ref="T198" si="298">+T195+T196+T197</f>
        <v>0</v>
      </c>
      <c r="U198" s="240">
        <f t="shared" ref="U198" si="299">+U195+U196+U197</f>
        <v>0</v>
      </c>
      <c r="V198" s="242">
        <f t="shared" ref="V198" si="300">+V195+V196+V197</f>
        <v>0</v>
      </c>
      <c r="W198" s="338">
        <f t="shared" ref="W198" si="301">IF(Q198=0,0,((V198/Q198)-1)*100)</f>
        <v>0</v>
      </c>
    </row>
    <row r="199" spans="1:23" ht="13.5" thickTop="1" x14ac:dyDescent="0.2">
      <c r="L199" s="218" t="s">
        <v>24</v>
      </c>
      <c r="M199" s="277">
        <v>0</v>
      </c>
      <c r="N199" s="235">
        <v>0</v>
      </c>
      <c r="O199" s="236">
        <f t="shared" ref="O199" si="302">SUM(M199:N199)</f>
        <v>0</v>
      </c>
      <c r="P199" s="237">
        <v>0</v>
      </c>
      <c r="Q199" s="236">
        <f>O199+P199</f>
        <v>0</v>
      </c>
      <c r="R199" s="277">
        <v>0</v>
      </c>
      <c r="S199" s="235">
        <v>0</v>
      </c>
      <c r="T199" s="236">
        <f t="shared" ref="T199" si="303">SUM(R199:S199)</f>
        <v>0</v>
      </c>
      <c r="U199" s="237">
        <v>0</v>
      </c>
      <c r="V199" s="236">
        <f>T199+U199</f>
        <v>0</v>
      </c>
      <c r="W199" s="339">
        <f>IF(Q199=0,0,((V199/Q199)-1)*100)</f>
        <v>0</v>
      </c>
    </row>
    <row r="200" spans="1:23" x14ac:dyDescent="0.2">
      <c r="L200" s="218" t="s">
        <v>25</v>
      </c>
      <c r="M200" s="277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77">
        <v>0</v>
      </c>
      <c r="S200" s="235">
        <v>0</v>
      </c>
      <c r="T200" s="236">
        <f>SUM(R200:S200)</f>
        <v>0</v>
      </c>
      <c r="U200" s="237">
        <v>0</v>
      </c>
      <c r="V200" s="236">
        <f>T200+U200</f>
        <v>0</v>
      </c>
      <c r="W200" s="339">
        <f t="shared" ref="W200" si="304">IF(Q200=0,0,((V200/Q200)-1)*100)</f>
        <v>0</v>
      </c>
    </row>
    <row r="201" spans="1:23" ht="13.5" thickBot="1" x14ac:dyDescent="0.25">
      <c r="L201" s="218" t="s">
        <v>26</v>
      </c>
      <c r="M201" s="277">
        <v>0</v>
      </c>
      <c r="N201" s="235">
        <v>0</v>
      </c>
      <c r="O201" s="244">
        <f>SUM(M201:N201)</f>
        <v>0</v>
      </c>
      <c r="P201" s="245">
        <v>0</v>
      </c>
      <c r="Q201" s="236">
        <f>O201+P201</f>
        <v>0</v>
      </c>
      <c r="R201" s="277">
        <v>0</v>
      </c>
      <c r="S201" s="235">
        <v>0</v>
      </c>
      <c r="T201" s="244">
        <f>SUM(R201:S201)</f>
        <v>0</v>
      </c>
      <c r="U201" s="245">
        <v>0</v>
      </c>
      <c r="V201" s="244">
        <f>T201+U201</f>
        <v>0</v>
      </c>
      <c r="W201" s="339">
        <f>IF(Q201=0,0,((V201/Q201)-1)*100)</f>
        <v>0</v>
      </c>
    </row>
    <row r="202" spans="1:23" ht="14.25" thickTop="1" thickBot="1" x14ac:dyDescent="0.25">
      <c r="L202" s="246" t="s">
        <v>27</v>
      </c>
      <c r="M202" s="247">
        <f>+M199+M200+M201</f>
        <v>0</v>
      </c>
      <c r="N202" s="247">
        <f t="shared" ref="N202" si="305">+N199+N200+N201</f>
        <v>0</v>
      </c>
      <c r="O202" s="248">
        <f t="shared" ref="O202" si="306">+O199+O200+O201</f>
        <v>0</v>
      </c>
      <c r="P202" s="249">
        <f t="shared" ref="P202" si="307">+P199+P200+P201</f>
        <v>0</v>
      </c>
      <c r="Q202" s="248">
        <f t="shared" ref="Q202" si="308">+Q199+Q200+Q201</f>
        <v>0</v>
      </c>
      <c r="R202" s="247">
        <f t="shared" ref="R202" si="309">+R199+R200+R201</f>
        <v>0</v>
      </c>
      <c r="S202" s="247">
        <f t="shared" ref="S202" si="310">+S199+S200+S201</f>
        <v>0</v>
      </c>
      <c r="T202" s="248">
        <f t="shared" ref="T202" si="311">+T199+T200+T201</f>
        <v>0</v>
      </c>
      <c r="U202" s="249">
        <f t="shared" ref="U202" si="312">+U199+U200+U201</f>
        <v>0</v>
      </c>
      <c r="V202" s="248">
        <f t="shared" ref="V202" si="313">+V199+V200+V201</f>
        <v>0</v>
      </c>
      <c r="W202" s="340">
        <f>IF(Q202=0,0,((V202/Q202)-1)*100)</f>
        <v>0</v>
      </c>
    </row>
    <row r="203" spans="1:23" ht="13.5" thickTop="1" x14ac:dyDescent="0.2">
      <c r="A203" s="323"/>
      <c r="K203" s="323"/>
      <c r="L203" s="218" t="s">
        <v>28</v>
      </c>
      <c r="M203" s="504">
        <v>0</v>
      </c>
      <c r="N203" s="235">
        <v>0</v>
      </c>
      <c r="O203" s="244">
        <f>SUM(M203:N203)</f>
        <v>0</v>
      </c>
      <c r="P203" s="251">
        <v>0</v>
      </c>
      <c r="Q203" s="236">
        <f>O203+P203</f>
        <v>0</v>
      </c>
      <c r="R203" s="584">
        <v>0</v>
      </c>
      <c r="S203" s="235">
        <v>0</v>
      </c>
      <c r="T203" s="244">
        <f>SUM(R203:S203)</f>
        <v>0</v>
      </c>
      <c r="U203" s="251">
        <v>0</v>
      </c>
      <c r="V203" s="244">
        <f>T203+U203</f>
        <v>0</v>
      </c>
      <c r="W203" s="339">
        <f>IF(Q203=0,0,((V203/Q203)-1)*100)</f>
        <v>0</v>
      </c>
    </row>
    <row r="204" spans="1:23" x14ac:dyDescent="0.2">
      <c r="A204" s="323"/>
      <c r="K204" s="323"/>
      <c r="L204" s="218" t="s">
        <v>29</v>
      </c>
      <c r="M204" s="505">
        <v>0</v>
      </c>
      <c r="N204" s="235">
        <v>0</v>
      </c>
      <c r="O204" s="244">
        <f>SUM(M204:N204)</f>
        <v>0</v>
      </c>
      <c r="P204" s="237">
        <v>0</v>
      </c>
      <c r="Q204" s="236">
        <f>O204+P204</f>
        <v>0</v>
      </c>
      <c r="R204" s="570">
        <v>0</v>
      </c>
      <c r="S204" s="235">
        <v>0</v>
      </c>
      <c r="T204" s="244">
        <f>SUM(R204:S204)</f>
        <v>0</v>
      </c>
      <c r="U204" s="237">
        <v>0</v>
      </c>
      <c r="V204" s="244">
        <f>T204+U204</f>
        <v>0</v>
      </c>
      <c r="W204" s="339">
        <f t="shared" ref="W204" si="314">IF(Q204=0,0,((V204/Q204)-1)*100)</f>
        <v>0</v>
      </c>
    </row>
    <row r="205" spans="1:23" ht="13.5" thickBot="1" x14ac:dyDescent="0.25">
      <c r="A205" s="323"/>
      <c r="K205" s="323"/>
      <c r="L205" s="218" t="s">
        <v>30</v>
      </c>
      <c r="M205" s="505">
        <v>0</v>
      </c>
      <c r="N205" s="235">
        <v>0</v>
      </c>
      <c r="O205" s="244">
        <f>SUM(M205:N205)</f>
        <v>0</v>
      </c>
      <c r="P205" s="237">
        <v>0</v>
      </c>
      <c r="Q205" s="244">
        <f>O205+P205</f>
        <v>0</v>
      </c>
      <c r="R205" s="277">
        <v>0</v>
      </c>
      <c r="S205" s="235">
        <v>0</v>
      </c>
      <c r="T205" s="244">
        <f>SUM(R205:S205)</f>
        <v>0</v>
      </c>
      <c r="U205" s="245">
        <v>0</v>
      </c>
      <c r="V205" s="244">
        <f>T205+U205</f>
        <v>0</v>
      </c>
      <c r="W205" s="339">
        <f>IF(Q205=0,0,((V205/Q205)-1)*100)</f>
        <v>0</v>
      </c>
    </row>
    <row r="206" spans="1:23" ht="14.25" thickTop="1" thickBot="1" x14ac:dyDescent="0.25">
      <c r="L206" s="246" t="s">
        <v>31</v>
      </c>
      <c r="M206" s="247">
        <f>+M203+M204+M205</f>
        <v>0</v>
      </c>
      <c r="N206" s="247">
        <f t="shared" ref="N206:V206" si="315">+N203+N204+N205</f>
        <v>0</v>
      </c>
      <c r="O206" s="248">
        <f t="shared" si="315"/>
        <v>0</v>
      </c>
      <c r="P206" s="249">
        <f t="shared" si="315"/>
        <v>0</v>
      </c>
      <c r="Q206" s="248">
        <f t="shared" si="315"/>
        <v>0</v>
      </c>
      <c r="R206" s="247">
        <f t="shared" si="315"/>
        <v>0</v>
      </c>
      <c r="S206" s="247">
        <f t="shared" si="315"/>
        <v>0</v>
      </c>
      <c r="T206" s="248">
        <f t="shared" si="315"/>
        <v>0</v>
      </c>
      <c r="U206" s="249">
        <f t="shared" si="315"/>
        <v>0</v>
      </c>
      <c r="V206" s="248">
        <f t="shared" si="315"/>
        <v>0</v>
      </c>
      <c r="W206" s="340">
        <f>IF(Q206=0,0,((V206/Q206)-1)*100)</f>
        <v>0</v>
      </c>
    </row>
    <row r="207" spans="1:23" ht="14.25" thickTop="1" thickBot="1" x14ac:dyDescent="0.25">
      <c r="L207" s="553" t="s">
        <v>32</v>
      </c>
      <c r="M207" s="552">
        <f>+M198+M202+M206</f>
        <v>0</v>
      </c>
      <c r="N207" s="550">
        <f t="shared" ref="N207:V207" si="316">+N198+N202+N206</f>
        <v>0</v>
      </c>
      <c r="O207" s="548">
        <f t="shared" si="316"/>
        <v>0</v>
      </c>
      <c r="P207" s="547">
        <f t="shared" si="316"/>
        <v>0</v>
      </c>
      <c r="Q207" s="548">
        <f t="shared" si="316"/>
        <v>0</v>
      </c>
      <c r="R207" s="552">
        <f t="shared" si="316"/>
        <v>0</v>
      </c>
      <c r="S207" s="550">
        <f t="shared" si="316"/>
        <v>0</v>
      </c>
      <c r="T207" s="548">
        <f t="shared" si="316"/>
        <v>0</v>
      </c>
      <c r="U207" s="547">
        <f t="shared" si="316"/>
        <v>0</v>
      </c>
      <c r="V207" s="548">
        <f t="shared" si="316"/>
        <v>0</v>
      </c>
      <c r="W207" s="549">
        <f t="shared" ref="W207:W208" si="317">IF(Q207=0,0,((V207/Q207)-1)*100)</f>
        <v>0</v>
      </c>
    </row>
    <row r="208" spans="1:23" ht="14.25" thickTop="1" thickBot="1" x14ac:dyDescent="0.25">
      <c r="L208" s="239" t="s">
        <v>33</v>
      </c>
      <c r="M208" s="241">
        <f>+M194+M198+M202+M206</f>
        <v>0</v>
      </c>
      <c r="N208" s="241">
        <f t="shared" ref="N208:V208" si="318">+N194+N198+N202+N206</f>
        <v>0</v>
      </c>
      <c r="O208" s="242">
        <f t="shared" si="318"/>
        <v>0</v>
      </c>
      <c r="P208" s="240">
        <f t="shared" si="318"/>
        <v>0</v>
      </c>
      <c r="Q208" s="242">
        <f t="shared" si="318"/>
        <v>0</v>
      </c>
      <c r="R208" s="241">
        <f t="shared" si="318"/>
        <v>0</v>
      </c>
      <c r="S208" s="241">
        <f t="shared" si="318"/>
        <v>0</v>
      </c>
      <c r="T208" s="242">
        <f t="shared" si="318"/>
        <v>0</v>
      </c>
      <c r="U208" s="240">
        <f t="shared" si="318"/>
        <v>0</v>
      </c>
      <c r="V208" s="242">
        <f t="shared" si="318"/>
        <v>0</v>
      </c>
      <c r="W208" s="338">
        <f t="shared" si="317"/>
        <v>0</v>
      </c>
    </row>
    <row r="209" spans="12:23" ht="14.25" thickTop="1" thickBot="1" x14ac:dyDescent="0.25">
      <c r="L209" s="252" t="s">
        <v>34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2:23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46</v>
      </c>
    </row>
    <row r="213" spans="12:23" ht="14.25" thickTop="1" thickBot="1" x14ac:dyDescent="0.25">
      <c r="L213" s="214"/>
      <c r="M213" s="215" t="s">
        <v>4</v>
      </c>
      <c r="N213" s="216"/>
      <c r="O213" s="253"/>
      <c r="P213" s="215"/>
      <c r="Q213" s="215"/>
      <c r="R213" s="215" t="s">
        <v>5</v>
      </c>
      <c r="S213" s="216"/>
      <c r="T213" s="253"/>
      <c r="U213" s="215"/>
      <c r="V213" s="215"/>
      <c r="W213" s="307" t="s">
        <v>6</v>
      </c>
    </row>
    <row r="214" spans="12:23" ht="13.5" thickTop="1" x14ac:dyDescent="0.2">
      <c r="L214" s="218" t="s">
        <v>7</v>
      </c>
      <c r="M214" s="219"/>
      <c r="N214" s="211"/>
      <c r="O214" s="220"/>
      <c r="P214" s="221"/>
      <c r="Q214" s="306"/>
      <c r="R214" s="219"/>
      <c r="S214" s="211"/>
      <c r="T214" s="220"/>
      <c r="U214" s="221"/>
      <c r="V214" s="306"/>
      <c r="W214" s="308" t="s">
        <v>8</v>
      </c>
    </row>
    <row r="215" spans="12:23" ht="13.5" thickBot="1" x14ac:dyDescent="0.25">
      <c r="L215" s="223"/>
      <c r="M215" s="224" t="s">
        <v>47</v>
      </c>
      <c r="N215" s="225" t="s">
        <v>48</v>
      </c>
      <c r="O215" s="226" t="s">
        <v>49</v>
      </c>
      <c r="P215" s="227" t="s">
        <v>15</v>
      </c>
      <c r="Q215" s="302" t="s">
        <v>11</v>
      </c>
      <c r="R215" s="224" t="s">
        <v>47</v>
      </c>
      <c r="S215" s="225" t="s">
        <v>48</v>
      </c>
      <c r="T215" s="226" t="s">
        <v>49</v>
      </c>
      <c r="U215" s="227" t="s">
        <v>15</v>
      </c>
      <c r="V215" s="302" t="s">
        <v>11</v>
      </c>
      <c r="W215" s="309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16</v>
      </c>
      <c r="M217" s="234">
        <f t="shared" ref="M217:N219" si="319">+M165+M191</f>
        <v>0</v>
      </c>
      <c r="N217" s="235">
        <f t="shared" si="319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320">+R165+R191</f>
        <v>0</v>
      </c>
      <c r="S217" s="235">
        <f t="shared" si="320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339">
        <f>IF(Q217=0,0,((V217/Q217)-1)*100)</f>
        <v>0</v>
      </c>
    </row>
    <row r="218" spans="12:23" x14ac:dyDescent="0.2">
      <c r="L218" s="218" t="s">
        <v>17</v>
      </c>
      <c r="M218" s="234">
        <f t="shared" si="319"/>
        <v>0</v>
      </c>
      <c r="N218" s="235">
        <f t="shared" si="319"/>
        <v>0</v>
      </c>
      <c r="O218" s="236">
        <f t="shared" ref="O218:O219" si="321">M218+N218</f>
        <v>0</v>
      </c>
      <c r="P218" s="237">
        <f>+P166+P192</f>
        <v>0</v>
      </c>
      <c r="Q218" s="265">
        <f>O218+P218</f>
        <v>0</v>
      </c>
      <c r="R218" s="234">
        <f t="shared" si="320"/>
        <v>0</v>
      </c>
      <c r="S218" s="235">
        <f t="shared" si="320"/>
        <v>0</v>
      </c>
      <c r="T218" s="236">
        <f t="shared" ref="T218:T219" si="322">R218+S218</f>
        <v>0</v>
      </c>
      <c r="U218" s="237">
        <f>+U166+U192</f>
        <v>0</v>
      </c>
      <c r="V218" s="265">
        <f>T218+U218</f>
        <v>0</v>
      </c>
      <c r="W218" s="339">
        <f>IF(Q218=0,0,((V218/Q218)-1)*100)</f>
        <v>0</v>
      </c>
    </row>
    <row r="219" spans="12:23" ht="13.5" thickBot="1" x14ac:dyDescent="0.25">
      <c r="L219" s="223" t="s">
        <v>18</v>
      </c>
      <c r="M219" s="234">
        <f t="shared" si="319"/>
        <v>0</v>
      </c>
      <c r="N219" s="235">
        <f t="shared" si="319"/>
        <v>0</v>
      </c>
      <c r="O219" s="236">
        <f t="shared" si="321"/>
        <v>0</v>
      </c>
      <c r="P219" s="237">
        <f>+P167+P193</f>
        <v>0</v>
      </c>
      <c r="Q219" s="265">
        <f>O219+P219</f>
        <v>0</v>
      </c>
      <c r="R219" s="234">
        <f t="shared" si="320"/>
        <v>0</v>
      </c>
      <c r="S219" s="235">
        <f t="shared" si="320"/>
        <v>0</v>
      </c>
      <c r="T219" s="236">
        <f t="shared" si="322"/>
        <v>0</v>
      </c>
      <c r="U219" s="237">
        <f>+U167+U193</f>
        <v>0</v>
      </c>
      <c r="V219" s="265">
        <f>T219+U219</f>
        <v>0</v>
      </c>
      <c r="W219" s="339">
        <f>IF(Q219=0,0,((V219/Q219)-1)*100)</f>
        <v>0</v>
      </c>
    </row>
    <row r="220" spans="12:23" ht="14.25" thickTop="1" thickBot="1" x14ac:dyDescent="0.25">
      <c r="L220" s="239" t="s">
        <v>19</v>
      </c>
      <c r="M220" s="240">
        <f t="shared" ref="M220:Q220" si="323">+M217+M218+M219</f>
        <v>0</v>
      </c>
      <c r="N220" s="241">
        <f t="shared" si="323"/>
        <v>0</v>
      </c>
      <c r="O220" s="242">
        <f t="shared" si="323"/>
        <v>0</v>
      </c>
      <c r="P220" s="240">
        <f t="shared" si="323"/>
        <v>0</v>
      </c>
      <c r="Q220" s="242">
        <f t="shared" si="323"/>
        <v>0</v>
      </c>
      <c r="R220" s="240">
        <f t="shared" ref="R220:V220" si="324">+R217+R218+R219</f>
        <v>0</v>
      </c>
      <c r="S220" s="241">
        <f t="shared" si="324"/>
        <v>0</v>
      </c>
      <c r="T220" s="242">
        <f t="shared" si="324"/>
        <v>0</v>
      </c>
      <c r="U220" s="240">
        <f t="shared" si="324"/>
        <v>0</v>
      </c>
      <c r="V220" s="242">
        <f t="shared" si="324"/>
        <v>0</v>
      </c>
      <c r="W220" s="338">
        <f t="shared" ref="W220" si="325">IF(Q220=0,0,((V220/Q220)-1)*100)</f>
        <v>0</v>
      </c>
    </row>
    <row r="221" spans="12:23" ht="13.5" thickTop="1" x14ac:dyDescent="0.2">
      <c r="L221" s="218" t="s">
        <v>20</v>
      </c>
      <c r="M221" s="234">
        <f t="shared" ref="M221:N223" si="326">+M169+M195</f>
        <v>0</v>
      </c>
      <c r="N221" s="235">
        <f t="shared" si="326"/>
        <v>0</v>
      </c>
      <c r="O221" s="236">
        <f>M221+N221</f>
        <v>0</v>
      </c>
      <c r="P221" s="258">
        <f>+P169+P195</f>
        <v>0</v>
      </c>
      <c r="Q221" s="336">
        <f>O221+P221</f>
        <v>0</v>
      </c>
      <c r="R221" s="234">
        <f t="shared" ref="R221:S223" si="327">+R169+R195</f>
        <v>0</v>
      </c>
      <c r="S221" s="235">
        <f t="shared" si="327"/>
        <v>0</v>
      </c>
      <c r="T221" s="236">
        <f>R221+S221</f>
        <v>0</v>
      </c>
      <c r="U221" s="258">
        <f>+U169+U195</f>
        <v>0</v>
      </c>
      <c r="V221" s="336">
        <f>T221+U221</f>
        <v>0</v>
      </c>
      <c r="W221" s="339">
        <f>IF(Q221=0,0,((V221/Q221)-1)*100)</f>
        <v>0</v>
      </c>
    </row>
    <row r="222" spans="12:23" x14ac:dyDescent="0.2">
      <c r="L222" s="218" t="s">
        <v>21</v>
      </c>
      <c r="M222" s="234">
        <f t="shared" si="326"/>
        <v>0</v>
      </c>
      <c r="N222" s="235">
        <f t="shared" si="326"/>
        <v>0</v>
      </c>
      <c r="O222" s="244">
        <f>M222+N222</f>
        <v>0</v>
      </c>
      <c r="P222" s="258">
        <f>+P170+P196</f>
        <v>0</v>
      </c>
      <c r="Q222" s="236">
        <f>O222+P222</f>
        <v>0</v>
      </c>
      <c r="R222" s="234">
        <f t="shared" si="327"/>
        <v>0</v>
      </c>
      <c r="S222" s="235">
        <f t="shared" si="327"/>
        <v>0</v>
      </c>
      <c r="T222" s="244">
        <f>R222+S222</f>
        <v>0</v>
      </c>
      <c r="U222" s="258">
        <f>+U170+U196</f>
        <v>0</v>
      </c>
      <c r="V222" s="236">
        <f>T222+U222</f>
        <v>0</v>
      </c>
      <c r="W222" s="339">
        <f>IF(Q222=0,0,((V222/Q222)-1)*100)</f>
        <v>0</v>
      </c>
    </row>
    <row r="223" spans="12:23" ht="13.5" thickBot="1" x14ac:dyDescent="0.25">
      <c r="L223" s="218" t="s">
        <v>22</v>
      </c>
      <c r="M223" s="304">
        <f t="shared" si="326"/>
        <v>0</v>
      </c>
      <c r="N223" s="342">
        <f t="shared" si="326"/>
        <v>0</v>
      </c>
      <c r="O223" s="266">
        <f>M223+N223</f>
        <v>0</v>
      </c>
      <c r="P223" s="245">
        <f>+P171+P197</f>
        <v>0</v>
      </c>
      <c r="Q223" s="343">
        <f t="shared" ref="Q223" si="328">O223+P223</f>
        <v>0</v>
      </c>
      <c r="R223" s="304">
        <f t="shared" si="327"/>
        <v>0</v>
      </c>
      <c r="S223" s="342">
        <f t="shared" si="327"/>
        <v>0</v>
      </c>
      <c r="T223" s="266">
        <f>R223+S223</f>
        <v>0</v>
      </c>
      <c r="U223" s="245">
        <f>+U171+U197</f>
        <v>0</v>
      </c>
      <c r="V223" s="343">
        <f t="shared" ref="V223" si="329">T223+U223</f>
        <v>0</v>
      </c>
      <c r="W223" s="339">
        <f t="shared" ref="W223:W224" si="330">IF(Q223=0,0,((V223/Q223)-1)*100)</f>
        <v>0</v>
      </c>
    </row>
    <row r="224" spans="12:23" ht="14.25" thickTop="1" thickBot="1" x14ac:dyDescent="0.25">
      <c r="L224" s="239" t="s">
        <v>23</v>
      </c>
      <c r="M224" s="503">
        <f>+M221+M222+M223</f>
        <v>0</v>
      </c>
      <c r="N224" s="241">
        <f t="shared" ref="N224" si="331">+N221+N222+N223</f>
        <v>0</v>
      </c>
      <c r="O224" s="242">
        <f t="shared" ref="O224" si="332">+O221+O222+O223</f>
        <v>0</v>
      </c>
      <c r="P224" s="240">
        <f t="shared" ref="P224" si="333">+P221+P222+P223</f>
        <v>0</v>
      </c>
      <c r="Q224" s="242">
        <f t="shared" ref="Q224" si="334">+Q221+Q222+Q223</f>
        <v>0</v>
      </c>
      <c r="R224" s="503">
        <f t="shared" ref="R224" si="335">+R221+R222+R223</f>
        <v>0</v>
      </c>
      <c r="S224" s="241">
        <f t="shared" ref="S224" si="336">+S221+S222+S223</f>
        <v>0</v>
      </c>
      <c r="T224" s="242">
        <f t="shared" ref="T224" si="337">+T221+T222+T223</f>
        <v>0</v>
      </c>
      <c r="U224" s="240">
        <f t="shared" ref="U224" si="338">+U221+U222+U223</f>
        <v>0</v>
      </c>
      <c r="V224" s="242">
        <f t="shared" ref="V224" si="339">+V221+V222+V223</f>
        <v>0</v>
      </c>
      <c r="W224" s="338">
        <f t="shared" si="330"/>
        <v>0</v>
      </c>
    </row>
    <row r="225" spans="1:23" ht="13.5" thickTop="1" x14ac:dyDescent="0.2">
      <c r="L225" s="218" t="s">
        <v>24</v>
      </c>
      <c r="M225" s="234">
        <f t="shared" ref="M225:N227" si="340">+M173+M199</f>
        <v>0</v>
      </c>
      <c r="N225" s="235">
        <f t="shared" si="340"/>
        <v>0</v>
      </c>
      <c r="O225" s="236">
        <f t="shared" ref="O225" si="341">M225+N225</f>
        <v>0</v>
      </c>
      <c r="P225" s="237">
        <f>+P173+P199</f>
        <v>0</v>
      </c>
      <c r="Q225" s="265">
        <f>O225+P225</f>
        <v>0</v>
      </c>
      <c r="R225" s="234">
        <f t="shared" ref="R225:S227" si="342">+R173+R199</f>
        <v>0</v>
      </c>
      <c r="S225" s="235">
        <f t="shared" si="342"/>
        <v>0</v>
      </c>
      <c r="T225" s="236">
        <f>R225+S225</f>
        <v>0</v>
      </c>
      <c r="U225" s="237">
        <f>+U173+U199</f>
        <v>0</v>
      </c>
      <c r="V225" s="265">
        <f>T225+U225</f>
        <v>0</v>
      </c>
      <c r="W225" s="339">
        <f t="shared" ref="W225" si="343">IF(Q225=0,0,((V225/Q225)-1)*100)</f>
        <v>0</v>
      </c>
    </row>
    <row r="226" spans="1:23" x14ac:dyDescent="0.2">
      <c r="L226" s="218" t="s">
        <v>25</v>
      </c>
      <c r="M226" s="234">
        <f t="shared" si="340"/>
        <v>0</v>
      </c>
      <c r="N226" s="235">
        <f t="shared" si="340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342"/>
        <v>0</v>
      </c>
      <c r="S226" s="235">
        <f t="shared" si="342"/>
        <v>0</v>
      </c>
      <c r="T226" s="236">
        <f>R226+S226</f>
        <v>0</v>
      </c>
      <c r="U226" s="237">
        <f>+U174+U200</f>
        <v>0</v>
      </c>
      <c r="V226" s="265">
        <f>T226+U226</f>
        <v>0</v>
      </c>
      <c r="W226" s="339">
        <f t="shared" ref="W226" si="344">IF(Q226=0,0,((V226/Q226)-1)*100)</f>
        <v>0</v>
      </c>
    </row>
    <row r="227" spans="1:23" ht="13.5" thickBot="1" x14ac:dyDescent="0.25">
      <c r="L227" s="218" t="s">
        <v>26</v>
      </c>
      <c r="M227" s="234">
        <f t="shared" si="340"/>
        <v>0</v>
      </c>
      <c r="N227" s="235">
        <f t="shared" si="340"/>
        <v>0</v>
      </c>
      <c r="O227" s="244">
        <f>M227+N227</f>
        <v>0</v>
      </c>
      <c r="P227" s="245">
        <f>+P175+P201</f>
        <v>0</v>
      </c>
      <c r="Q227" s="265">
        <f>O227+P227</f>
        <v>0</v>
      </c>
      <c r="R227" s="234">
        <f t="shared" si="342"/>
        <v>0</v>
      </c>
      <c r="S227" s="235">
        <f t="shared" si="342"/>
        <v>0</v>
      </c>
      <c r="T227" s="244">
        <f>R227+S227</f>
        <v>0</v>
      </c>
      <c r="U227" s="245">
        <f>+U175+U201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46" t="s">
        <v>27</v>
      </c>
      <c r="M228" s="247">
        <f>+M225+M226+M227</f>
        <v>0</v>
      </c>
      <c r="N228" s="247">
        <f t="shared" ref="N228" si="345">+N225+N226+N227</f>
        <v>0</v>
      </c>
      <c r="O228" s="248">
        <f t="shared" ref="O228" si="346">+O225+O226+O227</f>
        <v>0</v>
      </c>
      <c r="P228" s="249">
        <f t="shared" ref="P228" si="347">+P225+P226+P227</f>
        <v>0</v>
      </c>
      <c r="Q228" s="248">
        <f t="shared" ref="Q228" si="348">+Q225+Q226+Q227</f>
        <v>0</v>
      </c>
      <c r="R228" s="247">
        <f t="shared" ref="R228" si="349">+R225+R226+R227</f>
        <v>0</v>
      </c>
      <c r="S228" s="247">
        <f t="shared" ref="S228" si="350">+S225+S226+S227</f>
        <v>0</v>
      </c>
      <c r="T228" s="248">
        <f t="shared" ref="T228" si="351">+T225+T226+T227</f>
        <v>0</v>
      </c>
      <c r="U228" s="249">
        <f t="shared" ref="U228" si="352">+U225+U226+U227</f>
        <v>0</v>
      </c>
      <c r="V228" s="248">
        <f t="shared" ref="V228" si="353">+V225+V226+V227</f>
        <v>0</v>
      </c>
      <c r="W228" s="340">
        <f>IF(Q228=0,0,((V228/Q228)-1)*100)</f>
        <v>0</v>
      </c>
    </row>
    <row r="229" spans="1:23" ht="13.5" thickTop="1" x14ac:dyDescent="0.2">
      <c r="A229" s="323"/>
      <c r="K229" s="323"/>
      <c r="L229" s="218" t="s">
        <v>28</v>
      </c>
      <c r="M229" s="234">
        <f t="shared" ref="M229:N231" si="354">+M177+M203</f>
        <v>0</v>
      </c>
      <c r="N229" s="235">
        <f t="shared" si="354"/>
        <v>0</v>
      </c>
      <c r="O229" s="244">
        <f t="shared" ref="O229" si="355">M229+N229</f>
        <v>0</v>
      </c>
      <c r="P229" s="251">
        <f>+P177+P203</f>
        <v>0</v>
      </c>
      <c r="Q229" s="265">
        <f>O229+P229</f>
        <v>0</v>
      </c>
      <c r="R229" s="234">
        <f t="shared" ref="R229:S231" si="356">+R177+R203</f>
        <v>0</v>
      </c>
      <c r="S229" s="235">
        <f t="shared" si="356"/>
        <v>0</v>
      </c>
      <c r="T229" s="244">
        <f t="shared" ref="T229" si="357">R229+S229</f>
        <v>0</v>
      </c>
      <c r="U229" s="251">
        <f>+U177+U203</f>
        <v>0</v>
      </c>
      <c r="V229" s="265">
        <f>T229+U229</f>
        <v>0</v>
      </c>
      <c r="W229" s="339">
        <f>IF(Q229=0,0,((V229/Q229)-1)*100)</f>
        <v>0</v>
      </c>
    </row>
    <row r="230" spans="1:23" x14ac:dyDescent="0.2">
      <c r="A230" s="323"/>
      <c r="K230" s="323"/>
      <c r="L230" s="218" t="s">
        <v>29</v>
      </c>
      <c r="M230" s="234">
        <f t="shared" si="354"/>
        <v>0</v>
      </c>
      <c r="N230" s="235">
        <f t="shared" si="354"/>
        <v>0</v>
      </c>
      <c r="O230" s="244">
        <f>M230+N230</f>
        <v>0</v>
      </c>
      <c r="P230" s="237">
        <f>+P178+P204</f>
        <v>0</v>
      </c>
      <c r="Q230" s="265">
        <f>O230+P230</f>
        <v>0</v>
      </c>
      <c r="R230" s="234">
        <f t="shared" si="356"/>
        <v>0</v>
      </c>
      <c r="S230" s="235">
        <f t="shared" si="356"/>
        <v>0</v>
      </c>
      <c r="T230" s="244">
        <f>R230+S230</f>
        <v>0</v>
      </c>
      <c r="U230" s="237">
        <f>+U178+U204</f>
        <v>0</v>
      </c>
      <c r="V230" s="265">
        <f>T230+U230</f>
        <v>0</v>
      </c>
      <c r="W230" s="339">
        <f t="shared" ref="W230" si="358">IF(Q230=0,0,((V230/Q230)-1)*100)</f>
        <v>0</v>
      </c>
    </row>
    <row r="231" spans="1:23" ht="13.5" thickBot="1" x14ac:dyDescent="0.25">
      <c r="A231" s="323"/>
      <c r="K231" s="323"/>
      <c r="L231" s="218" t="s">
        <v>30</v>
      </c>
      <c r="M231" s="234">
        <f t="shared" si="354"/>
        <v>0</v>
      </c>
      <c r="N231" s="235">
        <f t="shared" si="354"/>
        <v>0</v>
      </c>
      <c r="O231" s="244">
        <f>M231+N231</f>
        <v>0</v>
      </c>
      <c r="P231" s="237">
        <f>+P179+P205</f>
        <v>0</v>
      </c>
      <c r="Q231" s="265">
        <f>O231+P231</f>
        <v>0</v>
      </c>
      <c r="R231" s="234">
        <f t="shared" si="356"/>
        <v>0</v>
      </c>
      <c r="S231" s="235">
        <f t="shared" si="356"/>
        <v>0</v>
      </c>
      <c r="T231" s="244">
        <f>R231+S231</f>
        <v>0</v>
      </c>
      <c r="U231" s="237">
        <f>+U179+U205</f>
        <v>0</v>
      </c>
      <c r="V231" s="265">
        <f>T231+U231</f>
        <v>0</v>
      </c>
      <c r="W231" s="339">
        <f>IF(Q231=0,0,((V231/Q231)-1)*100)</f>
        <v>0</v>
      </c>
    </row>
    <row r="232" spans="1:23" ht="14.25" thickTop="1" thickBot="1" x14ac:dyDescent="0.25">
      <c r="L232" s="246" t="s">
        <v>31</v>
      </c>
      <c r="M232" s="247">
        <f>+M229+M230+M231</f>
        <v>0</v>
      </c>
      <c r="N232" s="247">
        <f t="shared" ref="N232:V232" si="359">+N229+N230+N231</f>
        <v>0</v>
      </c>
      <c r="O232" s="248">
        <f t="shared" si="359"/>
        <v>0</v>
      </c>
      <c r="P232" s="249">
        <f t="shared" si="359"/>
        <v>0</v>
      </c>
      <c r="Q232" s="248">
        <f t="shared" si="359"/>
        <v>0</v>
      </c>
      <c r="R232" s="247">
        <f t="shared" si="359"/>
        <v>0</v>
      </c>
      <c r="S232" s="247">
        <f t="shared" si="359"/>
        <v>0</v>
      </c>
      <c r="T232" s="248">
        <f t="shared" si="359"/>
        <v>0</v>
      </c>
      <c r="U232" s="249">
        <f t="shared" si="359"/>
        <v>0</v>
      </c>
      <c r="V232" s="248">
        <f t="shared" si="359"/>
        <v>0</v>
      </c>
      <c r="W232" s="338">
        <f>IF(Q232=0,0,((V232/Q232)-1)*100)</f>
        <v>0</v>
      </c>
    </row>
    <row r="233" spans="1:23" ht="14.25" thickTop="1" thickBot="1" x14ac:dyDescent="0.25">
      <c r="L233" s="553" t="s">
        <v>32</v>
      </c>
      <c r="M233" s="552">
        <f>+M224+M228+M232</f>
        <v>0</v>
      </c>
      <c r="N233" s="550">
        <f t="shared" ref="N233:V233" si="360">+N224+N228+N232</f>
        <v>0</v>
      </c>
      <c r="O233" s="548">
        <f t="shared" si="360"/>
        <v>0</v>
      </c>
      <c r="P233" s="547">
        <f t="shared" si="360"/>
        <v>0</v>
      </c>
      <c r="Q233" s="548">
        <f t="shared" si="360"/>
        <v>0</v>
      </c>
      <c r="R233" s="552">
        <f t="shared" si="360"/>
        <v>0</v>
      </c>
      <c r="S233" s="550">
        <f t="shared" si="360"/>
        <v>0</v>
      </c>
      <c r="T233" s="548">
        <f t="shared" si="360"/>
        <v>0</v>
      </c>
      <c r="U233" s="547">
        <f t="shared" si="360"/>
        <v>0</v>
      </c>
      <c r="V233" s="548">
        <f t="shared" si="360"/>
        <v>0</v>
      </c>
      <c r="W233" s="338">
        <f t="shared" ref="W233:W234" si="361">IF(Q233=0,0,((V233/Q233)-1)*100)</f>
        <v>0</v>
      </c>
    </row>
    <row r="234" spans="1:23" ht="14.25" thickTop="1" thickBot="1" x14ac:dyDescent="0.25">
      <c r="L234" s="239" t="s">
        <v>33</v>
      </c>
      <c r="M234" s="240">
        <f>+M220+M224+M228+M232</f>
        <v>0</v>
      </c>
      <c r="N234" s="241">
        <f t="shared" ref="N234:V234" si="362">+N220+N224+N228+N232</f>
        <v>0</v>
      </c>
      <c r="O234" s="242">
        <f t="shared" si="362"/>
        <v>0</v>
      </c>
      <c r="P234" s="240">
        <f t="shared" si="362"/>
        <v>0</v>
      </c>
      <c r="Q234" s="242">
        <f t="shared" si="362"/>
        <v>0</v>
      </c>
      <c r="R234" s="240">
        <f t="shared" si="362"/>
        <v>0</v>
      </c>
      <c r="S234" s="241">
        <f t="shared" si="362"/>
        <v>0</v>
      </c>
      <c r="T234" s="242">
        <f t="shared" si="362"/>
        <v>0</v>
      </c>
      <c r="U234" s="240">
        <f t="shared" si="362"/>
        <v>0</v>
      </c>
      <c r="V234" s="242">
        <f t="shared" si="362"/>
        <v>0</v>
      </c>
      <c r="W234" s="338">
        <f t="shared" si="361"/>
        <v>0</v>
      </c>
    </row>
    <row r="235" spans="1:23" ht="13.5" thickTop="1" x14ac:dyDescent="0.2">
      <c r="L235" s="252" t="s">
        <v>34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Fr11CdSGhcSLF7aq3fY0XPrRtiHBbVrivbTfIANNmUfnwYfFjzgx83OehhXYxzMzITR6LJuQmaFbUkjbI95Utg==" saltValue="ZoHq2SBvzCWh649ZV9YQ8Q==" spinCount="100000" sheet="1" objects="1" scenarios="1"/>
  <mergeCells count="42">
    <mergeCell ref="L210:W210"/>
    <mergeCell ref="L211:W211"/>
    <mergeCell ref="L133:W133"/>
    <mergeCell ref="L158:W158"/>
    <mergeCell ref="L159:W159"/>
    <mergeCell ref="L184:W184"/>
    <mergeCell ref="L185:W185"/>
    <mergeCell ref="M135:Q135"/>
    <mergeCell ref="R135:V135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L28:W28"/>
    <mergeCell ref="C31:E31"/>
    <mergeCell ref="F31:H31"/>
    <mergeCell ref="M31:Q31"/>
    <mergeCell ref="R31:V31"/>
    <mergeCell ref="B29:I29"/>
    <mergeCell ref="L29:W29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</mergeCells>
  <conditionalFormatting sqref="K1:K1048576 A1:A1048576">
    <cfRule type="containsText" dxfId="1" priority="1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2" min="11" max="22" man="1"/>
    <brk id="163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235"/>
  <sheetViews>
    <sheetView zoomScaleNormal="100" workbookViewId="0">
      <selection activeCell="A10" sqref="A10"/>
    </sheetView>
  </sheetViews>
  <sheetFormatPr defaultColWidth="7" defaultRowHeight="12.75" x14ac:dyDescent="0.2"/>
  <cols>
    <col min="1" max="1" width="7" style="3"/>
    <col min="2" max="2" width="12.42578125" style="1" customWidth="1"/>
    <col min="3" max="8" width="13.5703125" style="1" customWidth="1"/>
    <col min="9" max="9" width="13.5703125" style="2" customWidth="1"/>
    <col min="10" max="10" width="7" style="1" customWidth="1"/>
    <col min="11" max="11" width="7" style="3"/>
    <col min="12" max="12" width="13" style="1" customWidth="1"/>
    <col min="13" max="22" width="16.42578125" style="1" customWidth="1"/>
    <col min="23" max="23" width="16.42578125" style="2" customWidth="1"/>
    <col min="24" max="16384" width="7" style="1"/>
  </cols>
  <sheetData>
    <row r="1" spans="1:23" ht="13.5" thickBot="1" x14ac:dyDescent="0.25"/>
    <row r="2" spans="1:23" ht="13.5" thickTop="1" x14ac:dyDescent="0.2">
      <c r="B2" s="604" t="s">
        <v>0</v>
      </c>
      <c r="C2" s="605"/>
      <c r="D2" s="605"/>
      <c r="E2" s="605"/>
      <c r="F2" s="605"/>
      <c r="G2" s="605"/>
      <c r="H2" s="605"/>
      <c r="I2" s="606"/>
      <c r="J2" s="3"/>
      <c r="L2" s="607" t="s">
        <v>1</v>
      </c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9"/>
    </row>
    <row r="3" spans="1:23" ht="13.5" thickBot="1" x14ac:dyDescent="0.25">
      <c r="B3" s="610" t="s">
        <v>2</v>
      </c>
      <c r="C3" s="611"/>
      <c r="D3" s="611"/>
      <c r="E3" s="611"/>
      <c r="F3" s="611"/>
      <c r="G3" s="611"/>
      <c r="H3" s="611"/>
      <c r="I3" s="612"/>
      <c r="J3" s="3"/>
      <c r="L3" s="613" t="s">
        <v>3</v>
      </c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5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616" t="s">
        <v>4</v>
      </c>
      <c r="D5" s="617"/>
      <c r="E5" s="618"/>
      <c r="F5" s="616" t="s">
        <v>5</v>
      </c>
      <c r="G5" s="617"/>
      <c r="H5" s="618"/>
      <c r="I5" s="105" t="s">
        <v>6</v>
      </c>
      <c r="J5" s="3"/>
      <c r="L5" s="11"/>
      <c r="M5" s="619" t="s">
        <v>4</v>
      </c>
      <c r="N5" s="620"/>
      <c r="O5" s="620"/>
      <c r="P5" s="620"/>
      <c r="Q5" s="621"/>
      <c r="R5" s="619" t="s">
        <v>5</v>
      </c>
      <c r="S5" s="620"/>
      <c r="T5" s="620"/>
      <c r="U5" s="620"/>
      <c r="V5" s="621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f>+'Lcc_BKK+DMK'!C9+Lcc_CNX!C9+Lcc_HDY!C9+Lcc_HKT!C9+Lcc_CEI!C9</f>
        <v>139</v>
      </c>
      <c r="D9" s="122">
        <f>+'Lcc_BKK+DMK'!D9+Lcc_CNX!D9+Lcc_HDY!D9+Lcc_HKT!D9+Lcc_CEI!D9</f>
        <v>144</v>
      </c>
      <c r="E9" s="148">
        <f>SUM(C9:D9)</f>
        <v>283</v>
      </c>
      <c r="F9" s="120">
        <f>+'Lcc_BKK+DMK'!F9+Lcc_CNX!F9+Lcc_HDY!F9+Lcc_HKT!F9+Lcc_CEI!F9</f>
        <v>3405</v>
      </c>
      <c r="G9" s="122">
        <f>+'Lcc_BKK+DMK'!G9+Lcc_CNX!G9+Lcc_HDY!G9+Lcc_HKT!G9+Lcc_CEI!G9</f>
        <v>3407</v>
      </c>
      <c r="H9" s="148">
        <f>SUM(F9:G9)</f>
        <v>6812</v>
      </c>
      <c r="I9" s="123">
        <f>IF(E9=0,0,((H9/E9)-1)*100)</f>
        <v>2307.0671378091874</v>
      </c>
      <c r="J9" s="3"/>
      <c r="L9" s="13" t="s">
        <v>16</v>
      </c>
      <c r="M9" s="39">
        <f>'Lcc_BKK+DMK'!M9+Lcc_CNX!M9+Lcc_HDY!M9+Lcc_HKT!M9+Lcc_CEI!M9</f>
        <v>941</v>
      </c>
      <c r="N9" s="37">
        <f>'Lcc_BKK+DMK'!N9+Lcc_CNX!N9+Lcc_HDY!N9+Lcc_HKT!N9+Lcc_CEI!N9</f>
        <v>1509</v>
      </c>
      <c r="O9" s="165">
        <f t="shared" ref="O9:O11" si="0">SUM(M9:N9)</f>
        <v>2450</v>
      </c>
      <c r="P9" s="140">
        <f>+Lcc_BKK!P9+Lcc_DMK!P9+Lcc_CNX!P9+Lcc_HDY!P9+Lcc_HKT!P9+Lcc_CEI!P9</f>
        <v>0</v>
      </c>
      <c r="Q9" s="165">
        <f>O9+P9</f>
        <v>2450</v>
      </c>
      <c r="R9" s="39">
        <f>'Lcc_BKK+DMK'!R9+Lcc_CNX!R9+Lcc_HDY!R9+Lcc_HKT!R9+Lcc_CEI!R9</f>
        <v>557462</v>
      </c>
      <c r="S9" s="37">
        <f>'Lcc_BKK+DMK'!S9+Lcc_CNX!S9+Lcc_HDY!S9+Lcc_HKT!S9+Lcc_CEI!S9</f>
        <v>540609</v>
      </c>
      <c r="T9" s="165">
        <f t="shared" ref="T9" si="1">SUM(R9:S9)</f>
        <v>1098071</v>
      </c>
      <c r="U9" s="140">
        <f>+Lcc_BKK!U9+Lcc_DMK!U9+Lcc_CNX!U9+Lcc_HDY!U9+Lcc_HKT!U9+Lcc_CEI!U9</f>
        <v>162</v>
      </c>
      <c r="V9" s="165">
        <f>T9+U9</f>
        <v>1098233</v>
      </c>
      <c r="W9" s="40">
        <f>IF(Q9=0,0,((V9/Q9)-1)*100)</f>
        <v>44725.836734693876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f>+'Lcc_BKK+DMK'!C10+Lcc_CNX!C10+Lcc_HDY!C10+Lcc_HKT!C10+Lcc_CEI!C10</f>
        <v>213</v>
      </c>
      <c r="D10" s="122">
        <f>+'Lcc_BKK+DMK'!D10+Lcc_CNX!D10+Lcc_HDY!D10+Lcc_HKT!D10+Lcc_CEI!D10</f>
        <v>194</v>
      </c>
      <c r="E10" s="148">
        <f t="shared" ref="E10:E13" si="2">SUM(C10:D10)</f>
        <v>407</v>
      </c>
      <c r="F10" s="120">
        <f>+'Lcc_BKK+DMK'!F10+Lcc_CNX!F10+Lcc_HDY!F10+Lcc_HKT!F10+Lcc_CEI!F10</f>
        <v>3978</v>
      </c>
      <c r="G10" s="122">
        <f>+'Lcc_BKK+DMK'!G10+Lcc_CNX!G10+Lcc_HDY!G10+Lcc_HKT!G10+Lcc_CEI!G10</f>
        <v>3978</v>
      </c>
      <c r="H10" s="148">
        <f t="shared" ref="H10:H13" si="3">SUM(F10:G10)</f>
        <v>7956</v>
      </c>
      <c r="I10" s="123">
        <f t="shared" ref="I10:I11" si="4">IF(E10=0,0,((H10/E10)-1)*100)</f>
        <v>1854.7911547911547</v>
      </c>
      <c r="J10" s="3"/>
      <c r="K10" s="6"/>
      <c r="L10" s="13" t="s">
        <v>17</v>
      </c>
      <c r="M10" s="39">
        <f>'Lcc_BKK+DMK'!M10+Lcc_CNX!M10+Lcc_HDY!M10+Lcc_HKT!M10+Lcc_CEI!M10</f>
        <v>4893</v>
      </c>
      <c r="N10" s="37">
        <f>'Lcc_BKK+DMK'!N10+Lcc_CNX!N10+Lcc_HDY!N10+Lcc_HKT!N10+Lcc_CEI!N10</f>
        <v>2836</v>
      </c>
      <c r="O10" s="165">
        <f t="shared" si="0"/>
        <v>7729</v>
      </c>
      <c r="P10" s="140">
        <f>+Lcc_BKK!P10+Lcc_DMK!P10+Lcc_CNX!P10+Lcc_HDY!P10+Lcc_HKT!P10+Lcc_CEI!P10</f>
        <v>0</v>
      </c>
      <c r="Q10" s="165">
        <f t="shared" ref="Q10:Q11" si="5">O10+P10</f>
        <v>7729</v>
      </c>
      <c r="R10" s="39">
        <f>'Lcc_BKK+DMK'!R10+Lcc_CNX!R10+Lcc_HDY!R10+Lcc_HKT!R10+Lcc_CEI!R10</f>
        <v>638778</v>
      </c>
      <c r="S10" s="37">
        <f>'Lcc_BKK+DMK'!S10+Lcc_CNX!S10+Lcc_HDY!S10+Lcc_HKT!S10+Lcc_CEI!S10</f>
        <v>602873</v>
      </c>
      <c r="T10" s="165">
        <f t="shared" ref="T10:T11" si="6">SUM(R10:S10)</f>
        <v>1241651</v>
      </c>
      <c r="U10" s="140">
        <f>+Lcc_BKK!U10+Lcc_DMK!U10+Lcc_CNX!U10+Lcc_HDY!U10+Lcc_HKT!U10+Lcc_CEI!U10</f>
        <v>254</v>
      </c>
      <c r="V10" s="165">
        <f t="shared" ref="V10:V11" si="7">T10+U10</f>
        <v>1241905</v>
      </c>
      <c r="W10" s="40">
        <f t="shared" ref="W10:W11" si="8">IF(Q10=0,0,((V10/Q10)-1)*100)</f>
        <v>15968.12006727908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f>+'Lcc_BKK+DMK'!C11+Lcc_CNX!C11+Lcc_HDY!C11+Lcc_HKT!C11+Lcc_CEI!C11</f>
        <v>284</v>
      </c>
      <c r="D11" s="125">
        <f>+'Lcc_BKK+DMK'!D11+Lcc_CNX!D11+Lcc_HDY!D11+Lcc_HKT!D11+Lcc_CEI!D11</f>
        <v>290</v>
      </c>
      <c r="E11" s="148">
        <f t="shared" si="2"/>
        <v>574</v>
      </c>
      <c r="F11" s="124">
        <f>+'Lcc_BKK+DMK'!F11+Lcc_CNX!F11+Lcc_HDY!F11+Lcc_HKT!F11+Lcc_CEI!F11</f>
        <v>4562</v>
      </c>
      <c r="G11" s="125">
        <f>+'Lcc_BKK+DMK'!G11+Lcc_CNX!G11+Lcc_HDY!G11+Lcc_HKT!G11+Lcc_CEI!G11</f>
        <v>4562</v>
      </c>
      <c r="H11" s="148">
        <f t="shared" si="3"/>
        <v>9124</v>
      </c>
      <c r="I11" s="123">
        <f t="shared" si="4"/>
        <v>1489.5470383275263</v>
      </c>
      <c r="J11" s="3"/>
      <c r="K11" s="6"/>
      <c r="L11" s="22" t="s">
        <v>18</v>
      </c>
      <c r="M11" s="39">
        <f>'Lcc_BKK+DMK'!M11+Lcc_CNX!M11+Lcc_HDY!M11+Lcc_HKT!M11+Lcc_CEI!M11</f>
        <v>15309</v>
      </c>
      <c r="N11" s="37">
        <f>'Lcc_BKK+DMK'!N11+Lcc_CNX!N11+Lcc_HDY!N11+Lcc_HKT!N11+Lcc_CEI!N11</f>
        <v>7911</v>
      </c>
      <c r="O11" s="165">
        <f t="shared" si="0"/>
        <v>23220</v>
      </c>
      <c r="P11" s="140">
        <f>+Lcc_BKK!P11+Lcc_DMK!P11+Lcc_CNX!P11+Lcc_HDY!P11+Lcc_HKT!P11+Lcc_CEI!P11</f>
        <v>0</v>
      </c>
      <c r="Q11" s="165">
        <f t="shared" si="5"/>
        <v>23220</v>
      </c>
      <c r="R11" s="39">
        <f>'Lcc_BKK+DMK'!R11+Lcc_CNX!R11+Lcc_HDY!R11+Lcc_HKT!R11+Lcc_CEI!R11</f>
        <v>805417</v>
      </c>
      <c r="S11" s="37">
        <f>'Lcc_BKK+DMK'!S11+Lcc_CNX!S11+Lcc_HDY!S11+Lcc_HKT!S11+Lcc_CEI!S11</f>
        <v>748674</v>
      </c>
      <c r="T11" s="165">
        <f t="shared" si="6"/>
        <v>1554091</v>
      </c>
      <c r="U11" s="140">
        <f>+Lcc_BKK!U11+Lcc_DMK!U11+Lcc_CNX!U11+Lcc_HDY!U11+Lcc_HKT!U11+Lcc_CEI!U11</f>
        <v>247</v>
      </c>
      <c r="V11" s="165">
        <f t="shared" si="7"/>
        <v>1554338</v>
      </c>
      <c r="W11" s="40">
        <f t="shared" si="8"/>
        <v>6593.9621016365209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9">+C9+C10+C11</f>
        <v>636</v>
      </c>
      <c r="D12" s="129">
        <f t="shared" si="9"/>
        <v>628</v>
      </c>
      <c r="E12" s="151">
        <f t="shared" si="2"/>
        <v>1264</v>
      </c>
      <c r="F12" s="127">
        <f t="shared" ref="F12:G12" si="10">+F9+F10+F11</f>
        <v>11945</v>
      </c>
      <c r="G12" s="129">
        <f t="shared" si="10"/>
        <v>11947</v>
      </c>
      <c r="H12" s="151">
        <f t="shared" si="3"/>
        <v>23892</v>
      </c>
      <c r="I12" s="130">
        <f t="shared" ref="I12:I13" si="11">IF(E12=0,0,((H12/E12)-1)*100)</f>
        <v>1790.1898734177216</v>
      </c>
      <c r="J12" s="3"/>
      <c r="L12" s="41" t="s">
        <v>19</v>
      </c>
      <c r="M12" s="45">
        <f t="shared" ref="M12:Q12" si="12">+M9+M10+M11</f>
        <v>21143</v>
      </c>
      <c r="N12" s="43">
        <f t="shared" si="12"/>
        <v>12256</v>
      </c>
      <c r="O12" s="166">
        <f t="shared" si="12"/>
        <v>33399</v>
      </c>
      <c r="P12" s="43">
        <f t="shared" si="12"/>
        <v>0</v>
      </c>
      <c r="Q12" s="166">
        <f t="shared" si="12"/>
        <v>33399</v>
      </c>
      <c r="R12" s="45">
        <f t="shared" ref="R12:V12" si="13">+R9+R10+R11</f>
        <v>2001657</v>
      </c>
      <c r="S12" s="43">
        <f t="shared" si="13"/>
        <v>1892156</v>
      </c>
      <c r="T12" s="166">
        <f t="shared" si="13"/>
        <v>3893813</v>
      </c>
      <c r="U12" s="43">
        <f t="shared" si="13"/>
        <v>663</v>
      </c>
      <c r="V12" s="166">
        <f t="shared" si="13"/>
        <v>3894476</v>
      </c>
      <c r="W12" s="46">
        <f t="shared" ref="W12:W13" si="14">IF(Q12=0,0,((V12/Q12)-1)*100)</f>
        <v>11560.456899907183</v>
      </c>
    </row>
    <row r="13" spans="1:23" ht="13.5" thickTop="1" x14ac:dyDescent="0.2">
      <c r="A13" s="3" t="str">
        <f t="shared" ref="A13:A65" si="15">IF(ISERROR(F13/G13)," ",IF(F13/G13&gt;0.5,IF(F13/G13&lt;1.5," ","NOT OK"),"NOT OK"))</f>
        <v xml:space="preserve"> </v>
      </c>
      <c r="B13" s="106" t="s">
        <v>20</v>
      </c>
      <c r="C13" s="120">
        <f>+'Lcc_BKK+DMK'!C13+Lcc_CNX!C13+Lcc_HDY!C13+Lcc_HKT!C13+Lcc_CEI!C13</f>
        <v>279</v>
      </c>
      <c r="D13" s="122">
        <f>+'Lcc_BKK+DMK'!D13+Lcc_CNX!D13+Lcc_HDY!D13+Lcc_HKT!D13+Lcc_CEI!D13</f>
        <v>284</v>
      </c>
      <c r="E13" s="148">
        <f t="shared" si="2"/>
        <v>563</v>
      </c>
      <c r="F13" s="120">
        <f>+'Lcc_BKK+DMK'!F13+Lcc_CNX!F13+Lcc_HDY!F13+Lcc_HKT!F13+Lcc_CEI!F13</f>
        <v>4980</v>
      </c>
      <c r="G13" s="122">
        <f>+'Lcc_BKK+DMK'!G13+Lcc_CNX!G13+Lcc_HDY!G13+Lcc_HKT!G13+Lcc_CEI!G13</f>
        <v>4887</v>
      </c>
      <c r="H13" s="148">
        <f t="shared" si="3"/>
        <v>9867</v>
      </c>
      <c r="I13" s="123">
        <f t="shared" si="11"/>
        <v>1652.5754884547068</v>
      </c>
      <c r="J13" s="3"/>
      <c r="L13" s="13" t="s">
        <v>20</v>
      </c>
      <c r="M13" s="39">
        <f>'Lcc_BKK+DMK'!M13+Lcc_CNX!M13+Lcc_HDY!M13+Lcc_HKT!M13+Lcc_CEI!M13</f>
        <v>6266</v>
      </c>
      <c r="N13" s="484">
        <f>'Lcc_BKK+DMK'!N13+Lcc_CNX!N13+Lcc_HDY!N13+Lcc_HKT!N13+Lcc_CEI!N13</f>
        <v>12367</v>
      </c>
      <c r="O13" s="165">
        <f t="shared" ref="O13" si="16">SUM(M13:N13)</f>
        <v>18633</v>
      </c>
      <c r="P13" s="140">
        <f>+Lcc_BKK!P13+Lcc_DMK!P13+Lcc_CNX!P13+Lcc_HDY!P13+Lcc_HKT!P13+Lcc_CEI!P13</f>
        <v>54</v>
      </c>
      <c r="Q13" s="165">
        <f t="shared" ref="Q13" si="17">O13+P13</f>
        <v>18687</v>
      </c>
      <c r="R13" s="39">
        <f>'Lcc_BKK+DMK'!R13+Lcc_CNX!R13+Lcc_HDY!R13+Lcc_HKT!R13+Lcc_CEI!R13</f>
        <v>793547</v>
      </c>
      <c r="S13" s="484">
        <f>'Lcc_BKK+DMK'!S13+Lcc_CNX!S13+Lcc_HDY!S13+Lcc_HKT!S13+Lcc_CEI!S13</f>
        <v>778955</v>
      </c>
      <c r="T13" s="165">
        <f t="shared" ref="T13" si="18">SUM(R13:S13)</f>
        <v>1572502</v>
      </c>
      <c r="U13" s="140">
        <f>+Lcc_BKK!U13+Lcc_DMK!U13+Lcc_CNX!U13+Lcc_HDY!U13+Lcc_HKT!U13+Lcc_CEI!U13</f>
        <v>158</v>
      </c>
      <c r="V13" s="165">
        <f t="shared" ref="V13" si="19">T13+U13</f>
        <v>1572660</v>
      </c>
      <c r="W13" s="40">
        <f t="shared" si="14"/>
        <v>8315.7970781826934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f>+'Lcc_BKK+DMK'!C14+Lcc_CNX!C14+Lcc_HDY!C14+Lcc_HKT!C14+Lcc_CEI!C14</f>
        <v>294</v>
      </c>
      <c r="D14" s="122">
        <f>+'Lcc_BKK+DMK'!D14+Lcc_CNX!D14+Lcc_HDY!D14+Lcc_HKT!D14+Lcc_CEI!D14</f>
        <v>268</v>
      </c>
      <c r="E14" s="148">
        <f>SUM(C14:D14)</f>
        <v>562</v>
      </c>
      <c r="F14" s="120">
        <f>+'Lcc_BKK+DMK'!F14+Lcc_CNX!F14+Lcc_HDY!F14+Lcc_HKT!F14+Lcc_CEI!F14</f>
        <v>4857</v>
      </c>
      <c r="G14" s="122">
        <f>+'Lcc_BKK+DMK'!G14+Lcc_CNX!G14+Lcc_HDY!G14+Lcc_HKT!G14+Lcc_CEI!G14</f>
        <v>4856</v>
      </c>
      <c r="H14" s="148">
        <f>SUM(F14:G14)</f>
        <v>9713</v>
      </c>
      <c r="I14" s="123">
        <f>IF(E14=0,0,((H14/E14)-1)*100)</f>
        <v>1628.2918149466191</v>
      </c>
      <c r="J14" s="3"/>
      <c r="L14" s="13" t="s">
        <v>21</v>
      </c>
      <c r="M14" s="37">
        <f>'Lcc_BKK+DMK'!M14+Lcc_CNX!M14+Lcc_HDY!M14+Lcc_HKT!M14+Lcc_CEI!M14</f>
        <v>9803</v>
      </c>
      <c r="N14" s="466">
        <f>'Lcc_BKK+DMK'!N14+Lcc_CNX!N14+Lcc_HDY!N14+Lcc_HKT!N14+Lcc_CEI!N14</f>
        <v>7988</v>
      </c>
      <c r="O14" s="168">
        <f>SUM(M14:N14)</f>
        <v>17791</v>
      </c>
      <c r="P14" s="140">
        <f>+Lcc_BKK!P14+Lcc_DMK!P14+Lcc_CNX!P14+Lcc_HDY!P14+Lcc_HKT!P14+Lcc_CEI!P14</f>
        <v>0</v>
      </c>
      <c r="Q14" s="165">
        <f>O14+P14</f>
        <v>17791</v>
      </c>
      <c r="R14" s="37">
        <f>'Lcc_BKK+DMK'!R14+Lcc_CNX!R14+Lcc_HDY!R14+Lcc_HKT!R14+Lcc_CEI!R14</f>
        <v>810754</v>
      </c>
      <c r="S14" s="466">
        <f>'Lcc_BKK+DMK'!S14+Lcc_CNX!S14+Lcc_HDY!S14+Lcc_HKT!S14+Lcc_CEI!S14</f>
        <v>803746</v>
      </c>
      <c r="T14" s="168">
        <f>SUM(R14:S14)</f>
        <v>1614500</v>
      </c>
      <c r="U14" s="140">
        <f>+Lcc_BKK!U14+Lcc_DMK!U14+Lcc_CNX!U14+Lcc_HDY!U14+Lcc_HKT!U14+Lcc_CEI!U14</f>
        <v>0</v>
      </c>
      <c r="V14" s="165">
        <f>T14+U14</f>
        <v>1614500</v>
      </c>
      <c r="W14" s="40">
        <f>IF(Q14=0,0,((V14/Q14)-1)*100)</f>
        <v>8974.8131077511098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f>+'Lcc_BKK+DMK'!C15+Lcc_CNX!C15+Lcc_HDY!C15+Lcc_HKT!C15+Lcc_CEI!C15</f>
        <v>396</v>
      </c>
      <c r="D15" s="122">
        <f>'Lcc_BKK+DMK'!D15+Lcc_CNX!D15+Lcc_HDY!D15+Lcc_HKT!D15+Lcc_CEI!D15</f>
        <v>396</v>
      </c>
      <c r="E15" s="148">
        <f>SUM(C15:D15)</f>
        <v>792</v>
      </c>
      <c r="F15" s="120">
        <f>+'Lcc_BKK+DMK'!F15+Lcc_CNX!F15+Lcc_HDY!F15+Lcc_HKT!F15+Lcc_CEI!F15</f>
        <v>5647</v>
      </c>
      <c r="G15" s="122">
        <f>'Lcc_BKK+DMK'!G15+Lcc_CNX!G15+Lcc_HDY!G15+Lcc_HKT!G15+Lcc_CEI!G15</f>
        <v>5577</v>
      </c>
      <c r="H15" s="148">
        <f>SUM(F15:G15)</f>
        <v>11224</v>
      </c>
      <c r="I15" s="123">
        <f>IF(E15=0,0,((H15/E15)-1)*100)</f>
        <v>1317.1717171717171</v>
      </c>
      <c r="J15" s="7"/>
      <c r="L15" s="13" t="s">
        <v>22</v>
      </c>
      <c r="M15" s="37">
        <f>'Lcc_BKK+DMK'!M15+Lcc_CNX!M15+Lcc_HDY!M15+Lcc_HKT!M15+Lcc_CEI!M15</f>
        <v>24951</v>
      </c>
      <c r="N15" s="466">
        <f>'Lcc_BKK+DMK'!N15+Lcc_CNX!N15+Lcc_HDY!N15+Lcc_HKT!N15+Lcc_CEI!N15</f>
        <v>23955</v>
      </c>
      <c r="O15" s="473">
        <f t="shared" ref="O15" si="20">SUM(M15:N15)</f>
        <v>48906</v>
      </c>
      <c r="P15" s="479">
        <f>+Lcc_BKK!P15+Lcc_DMK!P15+Lcc_CNX!P15+Lcc_HDY!P15+Lcc_HKT!P15+Lcc_CEI!P15</f>
        <v>128</v>
      </c>
      <c r="Q15" s="165">
        <f>O15+P15</f>
        <v>49034</v>
      </c>
      <c r="R15" s="37">
        <f>'Lcc_BKK+DMK'!R15+Lcc_CNX!R15+Lcc_HDY!R15+Lcc_HKT!R15+Lcc_CEI!R15</f>
        <v>929232</v>
      </c>
      <c r="S15" s="466">
        <f>'Lcc_BKK+DMK'!S15+Lcc_CNX!S15+Lcc_HDY!S15+Lcc_HKT!S15+Lcc_CEI!S15</f>
        <v>944007</v>
      </c>
      <c r="T15" s="473">
        <f t="shared" ref="T15" si="21">SUM(R15:S15)</f>
        <v>1873239</v>
      </c>
      <c r="U15" s="479">
        <f>+Lcc_BKK!U15+Lcc_DMK!U15+Lcc_CNX!U15+Lcc_HDY!U15+Lcc_HKT!U15+Lcc_CEI!U15</f>
        <v>681</v>
      </c>
      <c r="V15" s="165">
        <f>T15+U15</f>
        <v>1873920</v>
      </c>
      <c r="W15" s="40">
        <f>IF(Q15=0,0,((V15/Q15)-1)*100)</f>
        <v>3721.674756291553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969</v>
      </c>
      <c r="D16" s="129">
        <f t="shared" ref="D16:H16" si="22">+D13+D14+D15</f>
        <v>948</v>
      </c>
      <c r="E16" s="151">
        <f t="shared" si="22"/>
        <v>1917</v>
      </c>
      <c r="F16" s="127">
        <f t="shared" si="22"/>
        <v>15484</v>
      </c>
      <c r="G16" s="129">
        <f t="shared" si="22"/>
        <v>15320</v>
      </c>
      <c r="H16" s="151">
        <f t="shared" si="22"/>
        <v>30804</v>
      </c>
      <c r="I16" s="130">
        <f>IF(E16=0,0,((H16/E16)-1)*100)</f>
        <v>1506.885758998435</v>
      </c>
      <c r="J16" s="3"/>
      <c r="L16" s="41" t="s">
        <v>23</v>
      </c>
      <c r="M16" s="43">
        <f>+M13+M14+M15</f>
        <v>41020</v>
      </c>
      <c r="N16" s="467">
        <f t="shared" ref="N16:V16" si="23">+N13+N14+N15</f>
        <v>44310</v>
      </c>
      <c r="O16" s="474">
        <f t="shared" si="23"/>
        <v>85330</v>
      </c>
      <c r="P16" s="480">
        <f t="shared" si="23"/>
        <v>182</v>
      </c>
      <c r="Q16" s="166">
        <f t="shared" si="23"/>
        <v>85512</v>
      </c>
      <c r="R16" s="43">
        <f t="shared" si="23"/>
        <v>2533533</v>
      </c>
      <c r="S16" s="467">
        <f t="shared" si="23"/>
        <v>2526708</v>
      </c>
      <c r="T16" s="474">
        <f t="shared" si="23"/>
        <v>5060241</v>
      </c>
      <c r="U16" s="480">
        <f t="shared" si="23"/>
        <v>839</v>
      </c>
      <c r="V16" s="166">
        <f t="shared" si="23"/>
        <v>5061080</v>
      </c>
      <c r="W16" s="46">
        <f>IF(Q16=0,0,((V16/Q16)-1)*100)</f>
        <v>5818.5611376181123</v>
      </c>
    </row>
    <row r="17" spans="1:23" ht="13.5" thickTop="1" x14ac:dyDescent="0.2">
      <c r="A17" s="3" t="str">
        <f t="shared" ref="A17" si="24">IF(ISERROR(F17/G17)," ",IF(F17/G17&gt;0.5,IF(F17/G17&lt;1.5," ","NOT OK"),"NOT OK"))</f>
        <v xml:space="preserve"> </v>
      </c>
      <c r="B17" s="106" t="s">
        <v>24</v>
      </c>
      <c r="C17" s="120">
        <f>+'Lcc_BKK+DMK'!C17+Lcc_CNX!C17+Lcc_HDY!C17+Lcc_HKT!C17+Lcc_CEI!C17</f>
        <v>643</v>
      </c>
      <c r="D17" s="122">
        <f>'Lcc_BKK+DMK'!D17+Lcc_CNX!D17+Lcc_HDY!D17+Lcc_HKT!D17+Lcc_CEI!D17</f>
        <v>644</v>
      </c>
      <c r="E17" s="148">
        <f t="shared" ref="E17" si="25">SUM(C17:D17)</f>
        <v>1287</v>
      </c>
      <c r="F17" s="120">
        <f>+'Lcc_BKK+DMK'!F17+Lcc_CNX!F17+Lcc_HDY!F17+Lcc_HKT!F17+Lcc_CEI!F17</f>
        <v>5971</v>
      </c>
      <c r="G17" s="122">
        <f>'Lcc_BKK+DMK'!G17+Lcc_CNX!G17+Lcc_HDY!G17+Lcc_HKT!G17+Lcc_CEI!G17</f>
        <v>5980</v>
      </c>
      <c r="H17" s="148">
        <f>SUM(F17:G17)</f>
        <v>11951</v>
      </c>
      <c r="I17" s="123">
        <f t="shared" ref="I17" si="26">IF(E17=0,0,((H17/E17)-1)*100)</f>
        <v>828.59362859362852</v>
      </c>
      <c r="J17" s="7"/>
      <c r="L17" s="13" t="s">
        <v>24</v>
      </c>
      <c r="M17" s="37">
        <f>'Lcc_BKK+DMK'!M17+Lcc_CNX!M17+Lcc_HDY!M17+Lcc_HKT!M17+Lcc_CEI!M17</f>
        <v>62785</v>
      </c>
      <c r="N17" s="466">
        <f>'Lcc_BKK+DMK'!N17+Lcc_CNX!N17+Lcc_HDY!N17+Lcc_HKT!N17+Lcc_CEI!N17</f>
        <v>59812</v>
      </c>
      <c r="O17" s="473">
        <f>SUM(M17:N17)</f>
        <v>122597</v>
      </c>
      <c r="P17" s="479">
        <f>+Lcc_BKK!P17+Lcc_DMK!P17+Lcc_CNX!P17+Lcc_HDY!P17+Lcc_HKT!P17+Lcc_CEI!P17</f>
        <v>0</v>
      </c>
      <c r="Q17" s="165">
        <f>O17+P17</f>
        <v>122597</v>
      </c>
      <c r="R17" s="37">
        <f>'Lcc_BKK+DMK'!R17+Lcc_CNX!R17+Lcc_HDY!R17+Lcc_HKT!R17+Lcc_CEI!R17</f>
        <v>972141</v>
      </c>
      <c r="S17" s="466">
        <f>'Lcc_BKK+DMK'!S17+Lcc_CNX!S17+Lcc_HDY!S17+Lcc_HKT!S17+Lcc_CEI!S17</f>
        <v>943991</v>
      </c>
      <c r="T17" s="473">
        <f>SUM(R17:S17)</f>
        <v>1916132</v>
      </c>
      <c r="U17" s="479">
        <f>+Lcc_BKK!U17+Lcc_DMK!U17+Lcc_CNX!U17+Lcc_HDY!U17+Lcc_HKT!U17+Lcc_CEI!U17</f>
        <v>0</v>
      </c>
      <c r="V17" s="165">
        <f>T17+U17</f>
        <v>1916132</v>
      </c>
      <c r="W17" s="40">
        <f t="shared" ref="W17" si="27">IF(Q17=0,0,((V17/Q17)-1)*100)</f>
        <v>1462.951785117091</v>
      </c>
    </row>
    <row r="18" spans="1:23" x14ac:dyDescent="0.2">
      <c r="A18" s="3" t="str">
        <f t="shared" ref="A18" si="28">IF(ISERROR(F18/G18)," ",IF(F18/G18&gt;0.5,IF(F18/G18&lt;1.5," ","NOT OK"),"NOT OK"))</f>
        <v xml:space="preserve"> </v>
      </c>
      <c r="B18" s="106" t="s">
        <v>25</v>
      </c>
      <c r="C18" s="120">
        <f>+'Lcc_BKK+DMK'!C18+Lcc_CNX!C18+Lcc_HDY!C18+Lcc_HKT!C18+Lcc_CEI!C18</f>
        <v>1146</v>
      </c>
      <c r="D18" s="122">
        <f>'Lcc_BKK+DMK'!D18+Lcc_CNX!D18+Lcc_HDY!D18+Lcc_HKT!D18+Lcc_CEI!D18</f>
        <v>1146</v>
      </c>
      <c r="E18" s="148">
        <f>SUM(C18:D18)</f>
        <v>2292</v>
      </c>
      <c r="F18" s="120">
        <f>+'Lcc_BKK+DMK'!F18+Lcc_CNX!F18+Lcc_HDY!F18+Lcc_HKT!F18+Lcc_CEI!F18</f>
        <v>6199</v>
      </c>
      <c r="G18" s="122">
        <f>'Lcc_BKK+DMK'!G18+Lcc_CNX!G18+Lcc_HDY!G18+Lcc_HKT!G18+Lcc_CEI!G18</f>
        <v>6194</v>
      </c>
      <c r="H18" s="148">
        <f>SUM(F18:G18)</f>
        <v>12393</v>
      </c>
      <c r="I18" s="123">
        <f t="shared" ref="I18" si="29">IF(E18=0,0,((H18/E18)-1)*100)</f>
        <v>440.70680628272248</v>
      </c>
      <c r="L18" s="13" t="s">
        <v>25</v>
      </c>
      <c r="M18" s="37">
        <f>'Lcc_BKK+DMK'!M18+Lcc_CNX!M18+Lcc_HDY!M18+Lcc_HKT!M18+Lcc_CEI!M18</f>
        <v>158836</v>
      </c>
      <c r="N18" s="466">
        <f>'Lcc_BKK+DMK'!N18+Lcc_CNX!N18+Lcc_HDY!N18+Lcc_HKT!N18+Lcc_CEI!N18</f>
        <v>146631</v>
      </c>
      <c r="O18" s="473">
        <f t="shared" ref="O18" si="30">SUM(M18:N18)</f>
        <v>305467</v>
      </c>
      <c r="P18" s="479">
        <f>+Lcc_BKK!P18+Lcc_DMK!P18+Lcc_CNX!P18+Lcc_HDY!P18+Lcc_HKT!P18+Lcc_CEI!P18</f>
        <v>1069</v>
      </c>
      <c r="Q18" s="165">
        <f>O18+P18</f>
        <v>306536</v>
      </c>
      <c r="R18" s="37">
        <f>'Lcc_BKK+DMK'!R18+Lcc_CNX!R18+Lcc_HDY!R18+Lcc_HKT!R18+Lcc_CEI!R18</f>
        <v>926163</v>
      </c>
      <c r="S18" s="466">
        <f>'Lcc_BKK+DMK'!S18+Lcc_CNX!S18+Lcc_HDY!S18+Lcc_HKT!S18+Lcc_CEI!S18</f>
        <v>933139</v>
      </c>
      <c r="T18" s="473">
        <f t="shared" ref="T18" si="31">SUM(R18:S18)</f>
        <v>1859302</v>
      </c>
      <c r="U18" s="479">
        <f>+Lcc_BKK!U18+Lcc_DMK!U18+Lcc_CNX!U18+Lcc_HDY!U18+Lcc_HKT!U18+Lcc_CEI!U18</f>
        <v>547</v>
      </c>
      <c r="V18" s="165">
        <f>T18+U18</f>
        <v>1859849</v>
      </c>
      <c r="W18" s="40">
        <f t="shared" ref="W18" si="32">IF(Q18=0,0,((V18/Q18)-1)*100)</f>
        <v>506.73102017381319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6" t="s">
        <v>26</v>
      </c>
      <c r="C19" s="120">
        <f>+'Lcc_BKK+DMK'!C19+Lcc_CNX!C19+Lcc_HDY!C19+Lcc_HKT!C19+Lcc_CEI!C19</f>
        <v>1641</v>
      </c>
      <c r="D19" s="122">
        <f>'Lcc_BKK+DMK'!D19+Lcc_CNX!D19+Lcc_HDY!D19+Lcc_HKT!D19+Lcc_CEI!D19</f>
        <v>1641</v>
      </c>
      <c r="E19" s="148">
        <f>SUM(C19:D19)</f>
        <v>3282</v>
      </c>
      <c r="F19" s="120">
        <f>+'Lcc_BKK+DMK'!F19+Lcc_CNX!F19+Lcc_HDY!F19+Lcc_HKT!F19+Lcc_CEI!F19</f>
        <v>6033</v>
      </c>
      <c r="G19" s="122">
        <f>'Lcc_BKK+DMK'!G19+Lcc_CNX!G19+Lcc_HDY!G19+Lcc_HKT!G19+Lcc_CEI!G19</f>
        <v>6037</v>
      </c>
      <c r="H19" s="148">
        <f>SUM(F19:G19)</f>
        <v>12070</v>
      </c>
      <c r="I19" s="123">
        <f>IF(E19=0,0,((H19/E19)-1)*100)</f>
        <v>267.76355880560635</v>
      </c>
      <c r="J19" s="8"/>
      <c r="L19" s="13" t="s">
        <v>26</v>
      </c>
      <c r="M19" s="37">
        <f>'Lcc_BKK+DMK'!M19+Lcc_CNX!M19+Lcc_HDY!M19+Lcc_HKT!M19+Lcc_CEI!M19</f>
        <v>266670</v>
      </c>
      <c r="N19" s="466">
        <f>'Lcc_BKK+DMK'!N19+Lcc_CNX!N19+Lcc_HDY!N19+Lcc_HKT!N19+Lcc_CEI!N19</f>
        <v>254173</v>
      </c>
      <c r="O19" s="473">
        <f>SUM(M19:N19)</f>
        <v>520843</v>
      </c>
      <c r="P19" s="479">
        <f>+Lcc_BKK!P19+Lcc_DMK!P19+Lcc_CNX!P19+Lcc_HDY!P19+Lcc_HKT!P19+Lcc_CEI!P19</f>
        <v>1336</v>
      </c>
      <c r="Q19" s="165">
        <f>O19+P19</f>
        <v>522179</v>
      </c>
      <c r="R19" s="37">
        <f>'Lcc_BKK+DMK'!R19+Lcc_CNX!R19+Lcc_HDY!R19+Lcc_HKT!R19+Lcc_CEI!R19</f>
        <v>964032</v>
      </c>
      <c r="S19" s="466">
        <f>'Lcc_BKK+DMK'!S19+Lcc_CNX!S19+Lcc_HDY!S19+Lcc_HKT!S19+Lcc_CEI!S19</f>
        <v>915259</v>
      </c>
      <c r="T19" s="473">
        <f>SUM(R19:S19)</f>
        <v>1879291</v>
      </c>
      <c r="U19" s="479">
        <f>+Lcc_BKK!U19+Lcc_DMK!U19+Lcc_CNX!U19+Lcc_HDY!U19+Lcc_HKT!U19+Lcc_CEI!U19</f>
        <v>189</v>
      </c>
      <c r="V19" s="165">
        <f>T19+U19</f>
        <v>1879480</v>
      </c>
      <c r="W19" s="40">
        <f>IF(Q19=0,0,((V19/Q19)-1)*100)</f>
        <v>259.93021550081488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3" t="s">
        <v>27</v>
      </c>
      <c r="C20" s="127">
        <f>+C17+C18+C19</f>
        <v>3430</v>
      </c>
      <c r="D20" s="135">
        <f t="shared" ref="D20:H20" si="33">+D17+D18+D19</f>
        <v>3431</v>
      </c>
      <c r="E20" s="149">
        <f t="shared" si="33"/>
        <v>6861</v>
      </c>
      <c r="F20" s="127">
        <f t="shared" si="33"/>
        <v>18203</v>
      </c>
      <c r="G20" s="135">
        <f t="shared" si="33"/>
        <v>18211</v>
      </c>
      <c r="H20" s="149">
        <f t="shared" si="33"/>
        <v>36414</v>
      </c>
      <c r="I20" s="130">
        <f>IF(E20=0,0,((H20/E20)-1)*100)</f>
        <v>430.73895933537381</v>
      </c>
      <c r="J20" s="9"/>
      <c r="K20" s="10"/>
      <c r="L20" s="47" t="s">
        <v>27</v>
      </c>
      <c r="M20" s="49">
        <f>+M17+M18+M19</f>
        <v>488291</v>
      </c>
      <c r="N20" s="468">
        <f t="shared" ref="N20:V20" si="34">+N17+N18+N19</f>
        <v>460616</v>
      </c>
      <c r="O20" s="475">
        <f t="shared" si="34"/>
        <v>948907</v>
      </c>
      <c r="P20" s="481">
        <f t="shared" si="34"/>
        <v>2405</v>
      </c>
      <c r="Q20" s="167">
        <f t="shared" si="34"/>
        <v>951312</v>
      </c>
      <c r="R20" s="49">
        <f t="shared" si="34"/>
        <v>2862336</v>
      </c>
      <c r="S20" s="468">
        <f t="shared" si="34"/>
        <v>2792389</v>
      </c>
      <c r="T20" s="475">
        <f t="shared" si="34"/>
        <v>5654725</v>
      </c>
      <c r="U20" s="481">
        <f t="shared" si="34"/>
        <v>736</v>
      </c>
      <c r="V20" s="167">
        <f t="shared" si="34"/>
        <v>5655461</v>
      </c>
      <c r="W20" s="50">
        <f>IF(Q20=0,0,((V20/Q20)-1)*100)</f>
        <v>494.49066131826356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6" t="s">
        <v>28</v>
      </c>
      <c r="C21" s="120">
        <f>+'Lcc_BKK+DMK'!C21+Lcc_CNX!C21+Lcc_HDY!C21+Lcc_HKT!C21+Lcc_CEI!C21</f>
        <v>2266</v>
      </c>
      <c r="D21" s="122">
        <f>'Lcc_BKK+DMK'!D21+Lcc_CNX!D21+Lcc_HDY!D21+Lcc_HKT!D21+Lcc_CEI!D21</f>
        <v>2269</v>
      </c>
      <c r="E21" s="148">
        <f>SUM(C21:D21)</f>
        <v>4535</v>
      </c>
      <c r="F21" s="120">
        <f>+'Lcc_BKK+DMK'!F21+Lcc_CNX!F21+Lcc_HDY!F21+Lcc_HKT!F21+Lcc_CEI!F21</f>
        <v>6331</v>
      </c>
      <c r="G21" s="122">
        <f>'Lcc_BKK+DMK'!G21+Lcc_CNX!G21+Lcc_HDY!G21+Lcc_HKT!G21+Lcc_CEI!G21</f>
        <v>6329</v>
      </c>
      <c r="H21" s="148">
        <f>SUM(F21:G21)</f>
        <v>12660</v>
      </c>
      <c r="I21" s="123">
        <f>IF(E21=0,0,((H21/E21)-1)*100)</f>
        <v>179.16207276736492</v>
      </c>
      <c r="J21" s="3"/>
      <c r="L21" s="13" t="s">
        <v>28</v>
      </c>
      <c r="M21" s="37">
        <f>'Lcc_BKK+DMK'!M21+Lcc_CNX!M21+Lcc_HDY!M21+Lcc_HKT!M21+Lcc_CEI!M21</f>
        <v>379476</v>
      </c>
      <c r="N21" s="466">
        <f>'Lcc_BKK+DMK'!N21+Lcc_CNX!N21+Lcc_HDY!N21+Lcc_HKT!N21+Lcc_CEI!N21</f>
        <v>362178</v>
      </c>
      <c r="O21" s="473">
        <f>SUM(M21:N21)</f>
        <v>741654</v>
      </c>
      <c r="P21" s="479">
        <f>+Lcc_BKK!P21+Lcc_DMK!P21+Lcc_CNX!P21+Lcc_HDY!P21+Lcc_HKT!P21+Lcc_CEI!P21</f>
        <v>1384</v>
      </c>
      <c r="Q21" s="165">
        <f>O21+P21</f>
        <v>743038</v>
      </c>
      <c r="R21" s="37">
        <f>'Lcc_BKK+DMK'!R21+Lcc_CNX!R21+Lcc_HDY!R21+Lcc_HKT!R21+Lcc_CEI!R21</f>
        <v>1042944</v>
      </c>
      <c r="S21" s="466">
        <f>'Lcc_BKK+DMK'!S21+Lcc_CNX!S21+Lcc_HDY!S21+Lcc_HKT!S21+Lcc_CEI!S21</f>
        <v>1037044</v>
      </c>
      <c r="T21" s="473">
        <f>SUM(R21:S21)</f>
        <v>2079988</v>
      </c>
      <c r="U21" s="479">
        <f>+Lcc_BKK!U21+Lcc_DMK!U21+Lcc_CNX!U21+Lcc_HDY!U21+Lcc_HKT!U21+Lcc_CEI!U21</f>
        <v>1</v>
      </c>
      <c r="V21" s="165">
        <f>T21+U21</f>
        <v>2079989</v>
      </c>
      <c r="W21" s="40">
        <f>IF(Q21=0,0,((V21/Q21)-1)*100)</f>
        <v>179.93036695296877</v>
      </c>
    </row>
    <row r="22" spans="1:23" x14ac:dyDescent="0.2">
      <c r="A22" s="3" t="str">
        <f t="shared" ref="A22" si="35">IF(ISERROR(F22/G22)," ",IF(F22/G22&gt;0.5,IF(F22/G22&lt;1.5," ","NOT OK"),"NOT OK"))</f>
        <v xml:space="preserve"> </v>
      </c>
      <c r="B22" s="106" t="s">
        <v>29</v>
      </c>
      <c r="C22" s="120">
        <f>+'Lcc_BKK+DMK'!C22+Lcc_CNX!C22+Lcc_HDY!C22+Lcc_HKT!C22+Lcc_CEI!C22</f>
        <v>2700</v>
      </c>
      <c r="D22" s="121">
        <f>'Lcc_BKK+DMK'!D22+Lcc_CNX!D22+Lcc_HDY!D22+Lcc_HKT!D22+Lcc_CEI!D22</f>
        <v>2699</v>
      </c>
      <c r="E22" s="144">
        <f>SUM(C22:D22)</f>
        <v>5399</v>
      </c>
      <c r="F22" s="120">
        <f>+'Lcc_BKK+DMK'!F22+Lcc_CNX!F22+Lcc_HDY!F22+Lcc_HKT!F22+Lcc_CEI!F22</f>
        <v>6227</v>
      </c>
      <c r="G22" s="121">
        <f>'Lcc_BKK+DMK'!G22+Lcc_CNX!G22+Lcc_HDY!G22+Lcc_HKT!G22+Lcc_CEI!G22</f>
        <v>6227</v>
      </c>
      <c r="H22" s="144">
        <f>SUM(F22:G22)</f>
        <v>12454</v>
      </c>
      <c r="I22" s="123">
        <f t="shared" ref="I22" si="36">IF(E22=0,0,((H22/E22)-1)*100)</f>
        <v>130.67234673087609</v>
      </c>
      <c r="J22" s="3"/>
      <c r="L22" s="13" t="s">
        <v>29</v>
      </c>
      <c r="M22" s="37">
        <f>'Lcc_BKK+DMK'!M22+Lcc_CNX!M22+Lcc_HDY!M22+Lcc_HKT!M22+Lcc_CEI!M22</f>
        <v>442411</v>
      </c>
      <c r="N22" s="466">
        <f>'Lcc_BKK+DMK'!N22+Lcc_CNX!N22+Lcc_HDY!N22+Lcc_HKT!N22+Lcc_CEI!N22</f>
        <v>428401</v>
      </c>
      <c r="O22" s="473">
        <f>SUM(M22:N22)</f>
        <v>870812</v>
      </c>
      <c r="P22" s="479">
        <f>+Lcc_BKK!P22+Lcc_DMK!P22+Lcc_CNX!P22+Lcc_HDY!P22+Lcc_HKT!P22+Lcc_CEI!P22</f>
        <v>705</v>
      </c>
      <c r="Q22" s="165">
        <f>O22+P22</f>
        <v>871517</v>
      </c>
      <c r="R22" s="37">
        <f>'Lcc_BKK+DMK'!R22+Lcc_CNX!R22+Lcc_HDY!R22+Lcc_HKT!R22+Lcc_CEI!R22</f>
        <v>1005158</v>
      </c>
      <c r="S22" s="466">
        <f>'Lcc_BKK+DMK'!S22+Lcc_CNX!S22+Lcc_HDY!S22+Lcc_HKT!S22+Lcc_CEI!S22</f>
        <v>1000312</v>
      </c>
      <c r="T22" s="473">
        <f t="shared" ref="T22" si="37">SUM(R22:S22)</f>
        <v>2005470</v>
      </c>
      <c r="U22" s="479">
        <f>+Lcc_BKK!U22+Lcc_DMK!U22+Lcc_CNX!U22+Lcc_HDY!U22+Lcc_HKT!U22+Lcc_CEI!U22</f>
        <v>348</v>
      </c>
      <c r="V22" s="165">
        <f t="shared" ref="V22" si="38">T22+U22</f>
        <v>2005818</v>
      </c>
      <c r="W22" s="40">
        <f t="shared" ref="W22" si="39">IF(Q22=0,0,((V22/Q22)-1)*100)</f>
        <v>130.15248124821431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6" t="s">
        <v>30</v>
      </c>
      <c r="C23" s="120">
        <f>+'Lcc_BKK+DMK'!C23+Lcc_CNX!C23+Lcc_HDY!C23+Lcc_HKT!C23+Lcc_CEI!C23</f>
        <v>2902</v>
      </c>
      <c r="D23" s="121">
        <f>'Lcc_BKK+DMK'!D23+Lcc_CNX!D23+Lcc_HDY!D23+Lcc_HKT!D23+Lcc_CEI!D23</f>
        <v>2902</v>
      </c>
      <c r="E23" s="144">
        <f t="shared" ref="E23" si="40">SUM(C23:D23)</f>
        <v>5804</v>
      </c>
      <c r="F23" s="120">
        <f>+'Lcc_BKK+DMK'!F23+Lcc_CNX!F23+Lcc_HDY!F23+Lcc_HKT!F23+Lcc_CEI!F23</f>
        <v>5797</v>
      </c>
      <c r="G23" s="121">
        <f>'Lcc_BKK+DMK'!G23+Lcc_CNX!G23+Lcc_HDY!G23+Lcc_HKT!G23+Lcc_CEI!G23</f>
        <v>5791</v>
      </c>
      <c r="H23" s="144">
        <f t="shared" ref="H23" si="41">SUM(F23:G23)</f>
        <v>11588</v>
      </c>
      <c r="I23" s="123">
        <f>IF(E23=0,0,((H23/E23)-1)*100)</f>
        <v>99.655410062026178</v>
      </c>
      <c r="J23" s="3"/>
      <c r="L23" s="13" t="s">
        <v>30</v>
      </c>
      <c r="M23" s="37">
        <f>'Lcc_BKK+DMK'!M23+Lcc_CNX!M23+Lcc_HDY!M23+Lcc_HKT!M23+Lcc_CEI!M23</f>
        <v>441052</v>
      </c>
      <c r="N23" s="466">
        <f>'Lcc_BKK+DMK'!N23+Lcc_CNX!N23+Lcc_HDY!N23+Lcc_HKT!N23+Lcc_CEI!N23</f>
        <v>432933</v>
      </c>
      <c r="O23" s="473">
        <f t="shared" ref="O23" si="42">SUM(M23:N23)</f>
        <v>873985</v>
      </c>
      <c r="P23" s="479">
        <f>+Lcc_BKK!P23+Lcc_DMK!P23+Lcc_CNX!P23+Lcc_HDY!P23+Lcc_HKT!P23+Lcc_CEI!P23</f>
        <v>0</v>
      </c>
      <c r="Q23" s="165">
        <f t="shared" ref="Q23" si="43">O23+P23</f>
        <v>873985</v>
      </c>
      <c r="R23" s="37">
        <f>'Lcc_BKK+DMK'!R23+Lcc_CNX!R23+Lcc_HDY!R23+Lcc_HKT!R23+Lcc_CEI!R23</f>
        <v>888044</v>
      </c>
      <c r="S23" s="466">
        <f>'Lcc_BKK+DMK'!S23+Lcc_CNX!S23+Lcc_HDY!S23+Lcc_HKT!S23+Lcc_CEI!S23</f>
        <v>865336</v>
      </c>
      <c r="T23" s="473">
        <f t="shared" ref="T23" si="44">SUM(R23:S23)</f>
        <v>1753380</v>
      </c>
      <c r="U23" s="479">
        <f>+Lcc_BKK!U23+Lcc_DMK!U23+Lcc_CNX!U23+Lcc_HDY!U23+Lcc_HKT!U23+Lcc_CEI!U23</f>
        <v>0</v>
      </c>
      <c r="V23" s="165">
        <f t="shared" ref="V23" si="45">T23+U23</f>
        <v>1753380</v>
      </c>
      <c r="W23" s="40">
        <f>IF(Q23=0,0,((V23/Q23)-1)*100)</f>
        <v>100.61900375864576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519" t="s">
        <v>31</v>
      </c>
      <c r="C24" s="127">
        <f>+C21+C22+C23</f>
        <v>7868</v>
      </c>
      <c r="D24" s="128">
        <f t="shared" ref="D24:H24" si="46">+D21+D22+D23</f>
        <v>7870</v>
      </c>
      <c r="E24" s="145">
        <f t="shared" si="46"/>
        <v>15738</v>
      </c>
      <c r="F24" s="127">
        <f t="shared" si="46"/>
        <v>18355</v>
      </c>
      <c r="G24" s="128">
        <f t="shared" si="46"/>
        <v>18347</v>
      </c>
      <c r="H24" s="145">
        <f t="shared" si="46"/>
        <v>36702</v>
      </c>
      <c r="I24" s="130">
        <f>IF(E24=0,0,((H24/E24)-1)*100)</f>
        <v>133.20625238276781</v>
      </c>
      <c r="J24" s="9"/>
      <c r="K24" s="10"/>
      <c r="L24" s="47" t="s">
        <v>31</v>
      </c>
      <c r="M24" s="49">
        <f>+M21+M22+M23</f>
        <v>1262939</v>
      </c>
      <c r="N24" s="468">
        <f t="shared" ref="N24:V24" si="47">+N21+N22+N23</f>
        <v>1223512</v>
      </c>
      <c r="O24" s="475">
        <f t="shared" si="47"/>
        <v>2486451</v>
      </c>
      <c r="P24" s="481">
        <f t="shared" si="47"/>
        <v>2089</v>
      </c>
      <c r="Q24" s="167">
        <f t="shared" si="47"/>
        <v>2488540</v>
      </c>
      <c r="R24" s="49">
        <f t="shared" si="47"/>
        <v>2936146</v>
      </c>
      <c r="S24" s="468">
        <f t="shared" si="47"/>
        <v>2902692</v>
      </c>
      <c r="T24" s="475">
        <f t="shared" si="47"/>
        <v>5838838</v>
      </c>
      <c r="U24" s="481">
        <f t="shared" si="47"/>
        <v>349</v>
      </c>
      <c r="V24" s="167">
        <f t="shared" si="47"/>
        <v>5839187</v>
      </c>
      <c r="W24" s="50">
        <f>IF(Q24=0,0,((V24/Q24)-1)*100)</f>
        <v>134.64308389658191</v>
      </c>
    </row>
    <row r="25" spans="1:23" ht="15.75" customHeight="1" thickTop="1" thickBot="1" x14ac:dyDescent="0.25">
      <c r="A25" s="9"/>
      <c r="B25" s="520" t="s">
        <v>32</v>
      </c>
      <c r="C25" s="127">
        <f>+C16+C20+C24</f>
        <v>12267</v>
      </c>
      <c r="D25" s="128">
        <f t="shared" ref="D25:H25" si="48">+D16+D20+D24</f>
        <v>12249</v>
      </c>
      <c r="E25" s="145">
        <f t="shared" si="48"/>
        <v>24516</v>
      </c>
      <c r="F25" s="127">
        <f t="shared" si="48"/>
        <v>52042</v>
      </c>
      <c r="G25" s="128">
        <f t="shared" si="48"/>
        <v>51878</v>
      </c>
      <c r="H25" s="145">
        <f t="shared" si="48"/>
        <v>103920</v>
      </c>
      <c r="I25" s="130">
        <f t="shared" ref="I25:I26" si="49">IF(E25=0,0,((H25/E25)-1)*100)</f>
        <v>323.88644150758694</v>
      </c>
      <c r="J25" s="9"/>
      <c r="K25" s="10"/>
      <c r="L25" s="528" t="s">
        <v>32</v>
      </c>
      <c r="M25" s="506">
        <f>+M16+M20+M24</f>
        <v>1792250</v>
      </c>
      <c r="N25" s="507">
        <f t="shared" ref="N25:V25" si="50">+N16+N20+N24</f>
        <v>1728438</v>
      </c>
      <c r="O25" s="511">
        <f t="shared" si="50"/>
        <v>3520688</v>
      </c>
      <c r="P25" s="509">
        <f t="shared" si="50"/>
        <v>4676</v>
      </c>
      <c r="Q25" s="512">
        <f t="shared" si="50"/>
        <v>3525364</v>
      </c>
      <c r="R25" s="506">
        <f t="shared" si="50"/>
        <v>8332015</v>
      </c>
      <c r="S25" s="507">
        <f t="shared" si="50"/>
        <v>8221789</v>
      </c>
      <c r="T25" s="511">
        <f t="shared" si="50"/>
        <v>16553804</v>
      </c>
      <c r="U25" s="509">
        <f t="shared" si="50"/>
        <v>1924</v>
      </c>
      <c r="V25" s="512">
        <f t="shared" si="50"/>
        <v>16555728</v>
      </c>
      <c r="W25" s="50">
        <f t="shared" ref="W25:W26" si="51">IF(Q25=0,0,((V25/Q25)-1)*100)</f>
        <v>369.61754871270028</v>
      </c>
    </row>
    <row r="26" spans="1:23" ht="14.25" thickTop="1" thickBot="1" x14ac:dyDescent="0.25">
      <c r="A26" s="3" t="str">
        <f t="shared" ref="A26" si="52">IF(ISERROR(F26/G26)," ",IF(F26/G26&gt;0.5,IF(F26/G26&lt;1.5," ","NOT OK"),"NOT OK"))</f>
        <v xml:space="preserve"> </v>
      </c>
      <c r="B26" s="521" t="s">
        <v>33</v>
      </c>
      <c r="C26" s="127">
        <f>+C12+C16+C20+C24</f>
        <v>12903</v>
      </c>
      <c r="D26" s="128">
        <f t="shared" ref="D26:H26" si="53">+D12+D16+D20+D24</f>
        <v>12877</v>
      </c>
      <c r="E26" s="524">
        <f t="shared" si="53"/>
        <v>25780</v>
      </c>
      <c r="F26" s="127">
        <f t="shared" si="53"/>
        <v>63987</v>
      </c>
      <c r="G26" s="128">
        <f t="shared" si="53"/>
        <v>63825</v>
      </c>
      <c r="H26" s="524">
        <f t="shared" si="53"/>
        <v>127812</v>
      </c>
      <c r="I26" s="130">
        <f t="shared" si="49"/>
        <v>395.77967416602019</v>
      </c>
      <c r="J26" s="3"/>
      <c r="L26" s="465" t="s">
        <v>33</v>
      </c>
      <c r="M26" s="43">
        <f>+M12+M16+M20+M24</f>
        <v>1813393</v>
      </c>
      <c r="N26" s="467">
        <f t="shared" ref="N26:V26" si="54">+N12+N16+N20+N24</f>
        <v>1740694</v>
      </c>
      <c r="O26" s="471">
        <f t="shared" si="54"/>
        <v>3554087</v>
      </c>
      <c r="P26" s="480">
        <f t="shared" si="54"/>
        <v>4676</v>
      </c>
      <c r="Q26" s="300">
        <f t="shared" si="54"/>
        <v>3558763</v>
      </c>
      <c r="R26" s="43">
        <f t="shared" si="54"/>
        <v>10333672</v>
      </c>
      <c r="S26" s="467">
        <f t="shared" si="54"/>
        <v>10113945</v>
      </c>
      <c r="T26" s="471">
        <f t="shared" si="54"/>
        <v>20447617</v>
      </c>
      <c r="U26" s="480">
        <f t="shared" si="54"/>
        <v>2587</v>
      </c>
      <c r="V26" s="300">
        <f t="shared" si="54"/>
        <v>20450204</v>
      </c>
      <c r="W26" s="46">
        <f t="shared" si="51"/>
        <v>474.64360509536601</v>
      </c>
    </row>
    <row r="27" spans="1:23" ht="14.25" thickTop="1" thickBot="1" x14ac:dyDescent="0.25">
      <c r="B27" s="138" t="s">
        <v>34</v>
      </c>
      <c r="C27" s="102"/>
      <c r="D27" s="102"/>
      <c r="E27" s="102"/>
      <c r="F27" s="102"/>
      <c r="G27" s="102"/>
      <c r="H27" s="102"/>
      <c r="I27" s="102"/>
      <c r="J27" s="102"/>
      <c r="L27" s="53" t="s">
        <v>34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604" t="s">
        <v>35</v>
      </c>
      <c r="C28" s="605"/>
      <c r="D28" s="605"/>
      <c r="E28" s="605"/>
      <c r="F28" s="605"/>
      <c r="G28" s="605"/>
      <c r="H28" s="605"/>
      <c r="I28" s="606"/>
      <c r="J28" s="3"/>
      <c r="L28" s="607" t="s">
        <v>36</v>
      </c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9"/>
    </row>
    <row r="29" spans="1:23" ht="13.5" thickBot="1" x14ac:dyDescent="0.25">
      <c r="B29" s="610" t="s">
        <v>37</v>
      </c>
      <c r="C29" s="611"/>
      <c r="D29" s="611"/>
      <c r="E29" s="611"/>
      <c r="F29" s="611"/>
      <c r="G29" s="611"/>
      <c r="H29" s="611"/>
      <c r="I29" s="612"/>
      <c r="J29" s="3"/>
      <c r="L29" s="613" t="s">
        <v>38</v>
      </c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5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616" t="s">
        <v>4</v>
      </c>
      <c r="D31" s="617"/>
      <c r="E31" s="618"/>
      <c r="F31" s="616" t="s">
        <v>5</v>
      </c>
      <c r="G31" s="617"/>
      <c r="H31" s="618"/>
      <c r="I31" s="105" t="s">
        <v>6</v>
      </c>
      <c r="J31" s="3"/>
      <c r="L31" s="11"/>
      <c r="M31" s="619" t="s">
        <v>4</v>
      </c>
      <c r="N31" s="620"/>
      <c r="O31" s="620"/>
      <c r="P31" s="620"/>
      <c r="Q31" s="621"/>
      <c r="R31" s="619" t="s">
        <v>5</v>
      </c>
      <c r="S31" s="620"/>
      <c r="T31" s="620"/>
      <c r="U31" s="620"/>
      <c r="V31" s="621"/>
      <c r="W31" s="12" t="s">
        <v>6</v>
      </c>
    </row>
    <row r="32" spans="1:23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16</v>
      </c>
      <c r="C35" s="120">
        <f>'Lcc_BKK+DMK'!C35+Lcc_CNX!C35+Lcc_HDY!C35+Lcc_HKT!C35+Lcc_CEI!C35</f>
        <v>3615</v>
      </c>
      <c r="D35" s="136">
        <f>'Lcc_BKK+DMK'!D35+Lcc_CNX!D35+Lcc_HDY!D35+Lcc_HKT!D35+Lcc_CEI!D35</f>
        <v>3616</v>
      </c>
      <c r="E35" s="148">
        <f>SUM(C35:D35)</f>
        <v>7231</v>
      </c>
      <c r="F35" s="120">
        <f>'Lcc_BKK+DMK'!F35+Lcc_CNX!F35+Lcc_HDY!F35+Lcc_HKT!F35+Lcc_CEI!F35</f>
        <v>9657</v>
      </c>
      <c r="G35" s="136">
        <f>'Lcc_BKK+DMK'!G35+Lcc_CNX!G35+Lcc_HDY!G35+Lcc_HKT!G35+Lcc_CEI!G35</f>
        <v>9660</v>
      </c>
      <c r="H35" s="148">
        <f>SUM(F35:G35)</f>
        <v>19317</v>
      </c>
      <c r="I35" s="123">
        <f>IF(E35=0,0,((H35/E35)-1)*100)</f>
        <v>167.14147420826998</v>
      </c>
      <c r="J35" s="3"/>
      <c r="K35" s="6"/>
      <c r="L35" s="13" t="s">
        <v>16</v>
      </c>
      <c r="M35" s="39">
        <f>'Lcc_BKK+DMK'!M35+Lcc_CNX!M35+Lcc_HDY!M35+Lcc_HKT!M35+Lcc_CEI!M35</f>
        <v>438946</v>
      </c>
      <c r="N35" s="37">
        <f>'Lcc_BKK+DMK'!N35+Lcc_CNX!N35+Lcc_HDY!N35+Lcc_HKT!N35+Lcc_CEI!N35</f>
        <v>432943</v>
      </c>
      <c r="O35" s="165">
        <f t="shared" ref="O35:O37" si="55">SUM(M35:N35)</f>
        <v>871889</v>
      </c>
      <c r="P35" s="140">
        <f>+Lcc_BKK!P35+Lcc_DMK!P35+Lcc_CNX!P35+Lcc_HDY!P35+Lcc_HKT!P35+Lcc_CEI!P35</f>
        <v>288</v>
      </c>
      <c r="Q35" s="328">
        <f>O35+P35</f>
        <v>872177</v>
      </c>
      <c r="R35" s="39">
        <f>'Lcc_BKK+DMK'!R35+Lcc_CNX!R35+Lcc_HDY!R35+Lcc_HKT!R35+Lcc_CEI!R35</f>
        <v>1524013</v>
      </c>
      <c r="S35" s="37">
        <f>'Lcc_BKK+DMK'!S35+Lcc_CNX!S35+Lcc_HDY!S35+Lcc_HKT!S35+Lcc_CEI!S35</f>
        <v>1519805</v>
      </c>
      <c r="T35" s="165">
        <f t="shared" ref="T35:T37" si="56">SUM(R35:S35)</f>
        <v>3043818</v>
      </c>
      <c r="U35" s="140">
        <f>+Lcc_BKK!U35+Lcc_DMK!U35+Lcc_CNX!U35+Lcc_HDY!U35+Lcc_HKT!U35+Lcc_CEI!U35</f>
        <v>462</v>
      </c>
      <c r="V35" s="328">
        <f>T35+U35</f>
        <v>3044280</v>
      </c>
      <c r="W35" s="40">
        <f>IF(Q35=0,0,((V35/Q35)-1)*100)</f>
        <v>249.04382940618706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17</v>
      </c>
      <c r="C36" s="120">
        <f>'Lcc_BKK+DMK'!C36+Lcc_CNX!C36+Lcc_HDY!C36+Lcc_HKT!C36+Lcc_CEI!C36</f>
        <v>5488</v>
      </c>
      <c r="D36" s="136">
        <f>'Lcc_BKK+DMK'!D36+Lcc_CNX!D36+Lcc_HDY!D36+Lcc_HKT!D36+Lcc_CEI!D36</f>
        <v>5489</v>
      </c>
      <c r="E36" s="148">
        <f t="shared" ref="E36:E37" si="57">SUM(C36:D36)</f>
        <v>10977</v>
      </c>
      <c r="F36" s="120">
        <f>'Lcc_BKK+DMK'!F36+Lcc_CNX!F36+Lcc_HDY!F36+Lcc_HKT!F36+Lcc_CEI!F36</f>
        <v>9610</v>
      </c>
      <c r="G36" s="136">
        <f>'Lcc_BKK+DMK'!G36+Lcc_CNX!G36+Lcc_HDY!G36+Lcc_HKT!G36+Lcc_CEI!G36</f>
        <v>9310</v>
      </c>
      <c r="H36" s="148">
        <f t="shared" ref="H36:H37" si="58">SUM(F36:G36)</f>
        <v>18920</v>
      </c>
      <c r="I36" s="123">
        <f t="shared" ref="I36:I39" si="59">IF(E36=0,0,((H36/E36)-1)*100)</f>
        <v>72.360389906167441</v>
      </c>
      <c r="J36" s="3"/>
      <c r="K36" s="6"/>
      <c r="L36" s="13" t="s">
        <v>17</v>
      </c>
      <c r="M36" s="39">
        <f>'Lcc_BKK+DMK'!M36+Lcc_CNX!M36+Lcc_HDY!M36+Lcc_HKT!M36+Lcc_CEI!M36</f>
        <v>667307</v>
      </c>
      <c r="N36" s="37">
        <f>'Lcc_BKK+DMK'!N36+Lcc_CNX!N36+Lcc_HDY!N36+Lcc_HKT!N36+Lcc_CEI!N36</f>
        <v>664057</v>
      </c>
      <c r="O36" s="165">
        <f t="shared" si="55"/>
        <v>1331364</v>
      </c>
      <c r="P36" s="140">
        <f>+Lcc_BKK!P36+Lcc_DMK!P36+Lcc_CNX!P36+Lcc_HDY!P36+Lcc_HKT!P36+Lcc_CEI!P36</f>
        <v>885</v>
      </c>
      <c r="Q36" s="328">
        <f t="shared" ref="Q36:Q37" si="60">O36+P36</f>
        <v>1332249</v>
      </c>
      <c r="R36" s="39">
        <f>'Lcc_BKK+DMK'!R36+Lcc_CNX!R36+Lcc_HDY!R36+Lcc_HKT!R36+Lcc_CEI!R36</f>
        <v>1486009</v>
      </c>
      <c r="S36" s="37">
        <f>'Lcc_BKK+DMK'!S36+Lcc_CNX!S36+Lcc_HDY!S36+Lcc_HKT!S36+Lcc_CEI!S36</f>
        <v>1488251</v>
      </c>
      <c r="T36" s="165">
        <f t="shared" si="56"/>
        <v>2974260</v>
      </c>
      <c r="U36" s="140">
        <f>+Lcc_BKK!U36+Lcc_DMK!U36+Lcc_CNX!U36+Lcc_HDY!U36+Lcc_HKT!U36+Lcc_CEI!U36</f>
        <v>807</v>
      </c>
      <c r="V36" s="328">
        <f t="shared" ref="V36:V37" si="61">T36+U36</f>
        <v>2975067</v>
      </c>
      <c r="W36" s="40">
        <f t="shared" ref="W36:W37" si="62">IF(Q36=0,0,((V36/Q36)-1)*100)</f>
        <v>123.31163318568828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18</v>
      </c>
      <c r="C37" s="120">
        <f>'Lcc_BKK+DMK'!C37+Lcc_CNX!C37+Lcc_HDY!C37+Lcc_HKT!C37+Lcc_CEI!C37</f>
        <v>7870</v>
      </c>
      <c r="D37" s="136">
        <f>'Lcc_BKK+DMK'!D37+Lcc_CNX!D37+Lcc_HDY!D37+Lcc_HKT!D37+Lcc_CEI!D37</f>
        <v>7868</v>
      </c>
      <c r="E37" s="148">
        <f t="shared" si="57"/>
        <v>15738</v>
      </c>
      <c r="F37" s="120">
        <f>'Lcc_BKK+DMK'!F37+Lcc_CNX!F37+Lcc_HDY!F37+Lcc_HKT!F37+Lcc_CEI!F37</f>
        <v>10778</v>
      </c>
      <c r="G37" s="136">
        <f>'Lcc_BKK+DMK'!G37+Lcc_CNX!G37+Lcc_HDY!G37+Lcc_HKT!G37+Lcc_CEI!G37</f>
        <v>10777</v>
      </c>
      <c r="H37" s="148">
        <f t="shared" si="58"/>
        <v>21555</v>
      </c>
      <c r="I37" s="123">
        <f t="shared" si="59"/>
        <v>36.961494471978654</v>
      </c>
      <c r="J37" s="3"/>
      <c r="K37" s="6"/>
      <c r="L37" s="22" t="s">
        <v>18</v>
      </c>
      <c r="M37" s="39">
        <f>'Lcc_BKK+DMK'!M37+Lcc_CNX!M37+Lcc_HDY!M37+Lcc_HKT!M37+Lcc_CEI!M37</f>
        <v>1098315</v>
      </c>
      <c r="N37" s="37">
        <f>'Lcc_BKK+DMK'!N37+Lcc_CNX!N37+Lcc_HDY!N37+Lcc_HKT!N37+Lcc_CEI!N37</f>
        <v>1128345</v>
      </c>
      <c r="O37" s="165">
        <f t="shared" si="55"/>
        <v>2226660</v>
      </c>
      <c r="P37" s="140">
        <f>+Lcc_BKK!P37+Lcc_DMK!P37+Lcc_CNX!P37+Lcc_HDY!P37+Lcc_HKT!P37+Lcc_CEI!P37</f>
        <v>148</v>
      </c>
      <c r="Q37" s="328">
        <f t="shared" si="60"/>
        <v>2226808</v>
      </c>
      <c r="R37" s="39">
        <f>'Lcc_BKK+DMK'!R37+Lcc_CNX!R37+Lcc_HDY!R37+Lcc_HKT!R37+Lcc_CEI!R37</f>
        <v>1622077</v>
      </c>
      <c r="S37" s="37">
        <f>'Lcc_BKK+DMK'!S37+Lcc_CNX!S37+Lcc_HDY!S37+Lcc_HKT!S37+Lcc_CEI!S37</f>
        <v>1678765</v>
      </c>
      <c r="T37" s="165">
        <f t="shared" si="56"/>
        <v>3300842</v>
      </c>
      <c r="U37" s="140">
        <f>+Lcc_BKK!U37+Lcc_DMK!U37+Lcc_CNX!U37+Lcc_HDY!U37+Lcc_HKT!U37+Lcc_CEI!U37</f>
        <v>1393</v>
      </c>
      <c r="V37" s="328">
        <f t="shared" si="61"/>
        <v>3302235</v>
      </c>
      <c r="W37" s="40">
        <f t="shared" si="62"/>
        <v>48.294554357627597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19</v>
      </c>
      <c r="C38" s="127">
        <f t="shared" ref="C38:D38" si="63">+C35+C36+C37</f>
        <v>16973</v>
      </c>
      <c r="D38" s="129">
        <f t="shared" si="63"/>
        <v>16973</v>
      </c>
      <c r="E38" s="151">
        <f t="shared" ref="E38:E39" si="64">SUM(C38:D38)</f>
        <v>33946</v>
      </c>
      <c r="F38" s="127">
        <f t="shared" ref="F38:G38" si="65">+F35+F36+F37</f>
        <v>30045</v>
      </c>
      <c r="G38" s="129">
        <f t="shared" si="65"/>
        <v>29747</v>
      </c>
      <c r="H38" s="151">
        <f t="shared" ref="H38:H39" si="66">SUM(F38:G38)</f>
        <v>59792</v>
      </c>
      <c r="I38" s="130">
        <f t="shared" si="59"/>
        <v>76.138573027749956</v>
      </c>
      <c r="J38" s="3"/>
      <c r="L38" s="41" t="s">
        <v>19</v>
      </c>
      <c r="M38" s="45">
        <f t="shared" ref="M38:Q38" si="67">+M35+M36+M37</f>
        <v>2204568</v>
      </c>
      <c r="N38" s="43">
        <f t="shared" si="67"/>
        <v>2225345</v>
      </c>
      <c r="O38" s="166">
        <f t="shared" si="67"/>
        <v>4429913</v>
      </c>
      <c r="P38" s="43">
        <f t="shared" si="67"/>
        <v>1321</v>
      </c>
      <c r="Q38" s="329">
        <f t="shared" si="67"/>
        <v>4431234</v>
      </c>
      <c r="R38" s="45">
        <f t="shared" ref="R38:V38" si="68">+R35+R36+R37</f>
        <v>4632099</v>
      </c>
      <c r="S38" s="43">
        <f t="shared" si="68"/>
        <v>4686821</v>
      </c>
      <c r="T38" s="166">
        <f t="shared" si="68"/>
        <v>9318920</v>
      </c>
      <c r="U38" s="43">
        <f t="shared" si="68"/>
        <v>2662</v>
      </c>
      <c r="V38" s="329">
        <f t="shared" si="68"/>
        <v>9321582</v>
      </c>
      <c r="W38" s="46">
        <f>IF(Q38=0,0,((V38/Q38)-1)*100)</f>
        <v>110.36086110550696</v>
      </c>
    </row>
    <row r="39" spans="1:23" ht="13.5" thickTop="1" x14ac:dyDescent="0.2">
      <c r="A39" s="3" t="str">
        <f t="shared" si="15"/>
        <v xml:space="preserve"> </v>
      </c>
      <c r="B39" s="106" t="s">
        <v>20</v>
      </c>
      <c r="C39" s="120">
        <f>+'Lcc_BKK+DMK'!C39+Lcc_CNX!C39+Lcc_HDY!C39+Lcc_HKT!C39+Lcc_CEI!C39</f>
        <v>7872</v>
      </c>
      <c r="D39" s="122">
        <f>+'Lcc_BKK+DMK'!D39+Lcc_CNX!D39+Lcc_HDY!D39+Lcc_HKT!D39+Lcc_CEI!D39</f>
        <v>7871</v>
      </c>
      <c r="E39" s="148">
        <f t="shared" si="64"/>
        <v>15743</v>
      </c>
      <c r="F39" s="120">
        <f>+'Lcc_BKK+DMK'!F39+Lcc_CNX!F39+Lcc_HDY!F39+Lcc_HKT!F39+Lcc_CEI!F39</f>
        <v>10644</v>
      </c>
      <c r="G39" s="122">
        <f>+'Lcc_BKK+DMK'!G39+Lcc_CNX!G39+Lcc_HDY!G39+Lcc_HKT!G39+Lcc_CEI!G39</f>
        <v>10644</v>
      </c>
      <c r="H39" s="148">
        <f t="shared" si="66"/>
        <v>21288</v>
      </c>
      <c r="I39" s="123">
        <f t="shared" si="59"/>
        <v>35.222003430095917</v>
      </c>
      <c r="L39" s="13" t="s">
        <v>20</v>
      </c>
      <c r="M39" s="39">
        <f>'Lcc_BKK+DMK'!M39+Lcc_CNX!M39+Lcc_HDY!M39+Lcc_HKT!M39+Lcc_CEI!M39</f>
        <v>998396</v>
      </c>
      <c r="N39" s="37">
        <f>'Lcc_BKK+DMK'!N39+Lcc_CNX!N39+Lcc_HDY!N39+Lcc_HKT!N39+Lcc_CEI!N39</f>
        <v>953074</v>
      </c>
      <c r="O39" s="165">
        <f t="shared" ref="O39" si="69">SUM(M39:N39)</f>
        <v>1951470</v>
      </c>
      <c r="P39" s="140">
        <f>+Lcc_BKK!P39+Lcc_DMK!P39+Lcc_CNX!P39+Lcc_HDY!P39+Lcc_HKT!P39+Lcc_CEI!P39</f>
        <v>469</v>
      </c>
      <c r="Q39" s="328">
        <f t="shared" ref="Q39" si="70">O39+P39</f>
        <v>1951939</v>
      </c>
      <c r="R39" s="39">
        <f>'Lcc_BKK+DMK'!R39+Lcc_CNX!R39+Lcc_HDY!R39+Lcc_HKT!R39+Lcc_CEI!R39</f>
        <v>1713617</v>
      </c>
      <c r="S39" s="37">
        <f>'Lcc_BKK+DMK'!S39+Lcc_CNX!S39+Lcc_HDY!S39+Lcc_HKT!S39+Lcc_CEI!S39</f>
        <v>1666554</v>
      </c>
      <c r="T39" s="165">
        <f t="shared" ref="T39" si="71">SUM(R39:S39)</f>
        <v>3380171</v>
      </c>
      <c r="U39" s="140">
        <f>+Lcc_BKK!U39+Lcc_DMK!U39+Lcc_CNX!U39+Lcc_HDY!U39+Lcc_HKT!U39+Lcc_CEI!U39</f>
        <v>2005</v>
      </c>
      <c r="V39" s="328">
        <f t="shared" ref="V39" si="72">T39+U39</f>
        <v>3382176</v>
      </c>
      <c r="W39" s="40">
        <f t="shared" ref="W39" si="73">IF(Q39=0,0,((V39/Q39)-1)*100)</f>
        <v>73.272627884375481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6" t="s">
        <v>21</v>
      </c>
      <c r="C40" s="120">
        <f>+'Lcc_BKK+DMK'!C40+Lcc_CNX!C40+Lcc_HDY!C40+Lcc_HKT!C40+Lcc_CEI!C40</f>
        <v>6736</v>
      </c>
      <c r="D40" s="122">
        <f>+'Lcc_BKK+DMK'!D40+Lcc_CNX!D40+Lcc_HDY!D40+Lcc_HKT!D40+Lcc_CEI!D40</f>
        <v>6737</v>
      </c>
      <c r="E40" s="148">
        <f>SUM(C40:D40)</f>
        <v>13473</v>
      </c>
      <c r="F40" s="120">
        <f>+'Lcc_BKK+DMK'!F40+Lcc_CNX!F40+Lcc_HDY!F40+Lcc_HKT!F40+Lcc_CEI!F40</f>
        <v>9350</v>
      </c>
      <c r="G40" s="122">
        <f>+'Lcc_BKK+DMK'!G40+Lcc_CNX!G40+Lcc_HDY!G40+Lcc_HKT!G40+Lcc_CEI!G40</f>
        <v>9349</v>
      </c>
      <c r="H40" s="148">
        <f>SUM(F40:G40)</f>
        <v>18699</v>
      </c>
      <c r="I40" s="123">
        <f>IF(E40=0,0,((H40/E40)-1)*100)</f>
        <v>38.788688488087274</v>
      </c>
      <c r="J40" s="3"/>
      <c r="L40" s="13" t="s">
        <v>21</v>
      </c>
      <c r="M40" s="39">
        <f>'Lcc_BKK+DMK'!M40+Lcc_CNX!M40+Lcc_HDY!M40+Lcc_HKT!M40+Lcc_CEI!M40</f>
        <v>886918</v>
      </c>
      <c r="N40" s="37">
        <f>'Lcc_BKK+DMK'!N40+Lcc_CNX!N40+Lcc_HDY!N40+Lcc_HKT!N40+Lcc_CEI!N40</f>
        <v>877153</v>
      </c>
      <c r="O40" s="165">
        <f>SUM(M40:N40)</f>
        <v>1764071</v>
      </c>
      <c r="P40" s="140">
        <f>+Lcc_BKK!P40+Lcc_DMK!P40+Lcc_CNX!P40+Lcc_HDY!P40+Lcc_HKT!P40+Lcc_CEI!P40</f>
        <v>650</v>
      </c>
      <c r="Q40" s="328">
        <f>O40+P40</f>
        <v>1764721</v>
      </c>
      <c r="R40" s="39">
        <f>'Lcc_BKK+DMK'!R40+Lcc_CNX!R40+Lcc_HDY!R40+Lcc_HKT!R40+Lcc_CEI!R40</f>
        <v>1488656</v>
      </c>
      <c r="S40" s="37">
        <f>'Lcc_BKK+DMK'!S40+Lcc_CNX!S40+Lcc_HDY!S40+Lcc_HKT!S40+Lcc_CEI!S40</f>
        <v>1483716</v>
      </c>
      <c r="T40" s="165">
        <f>SUM(R40:S40)</f>
        <v>2972372</v>
      </c>
      <c r="U40" s="140">
        <f>+Lcc_BKK!U40+Lcc_DMK!U40+Lcc_CNX!U40+Lcc_HDY!U40+Lcc_HKT!U40+Lcc_CEI!U40</f>
        <v>460</v>
      </c>
      <c r="V40" s="328">
        <f t="shared" ref="V40" si="74">T40+U40</f>
        <v>2972832</v>
      </c>
      <c r="W40" s="40">
        <f>IF(Q40=0,0,((V40/Q40)-1)*100)</f>
        <v>68.45903686758416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6" t="s">
        <v>22</v>
      </c>
      <c r="C41" s="120">
        <f>+'Lcc_BKK+DMK'!C41+Lcc_CNX!C41+Lcc_HDY!C41+Lcc_HKT!C41+Lcc_CEI!C41</f>
        <v>7544</v>
      </c>
      <c r="D41" s="122">
        <f>'Lcc_BKK+DMK'!D41+Lcc_CNX!D41+Lcc_HDY!D41+Lcc_HKT!D41+Lcc_CEI!D41</f>
        <v>7543</v>
      </c>
      <c r="E41" s="148">
        <f t="shared" ref="E41" si="75">SUM(C41:D41)</f>
        <v>15087</v>
      </c>
      <c r="F41" s="120">
        <f>+'Lcc_BKK+DMK'!F41+Lcc_CNX!F41+Lcc_HDY!F41+Lcc_HKT!F41+Lcc_CEI!F41</f>
        <v>10261</v>
      </c>
      <c r="G41" s="122">
        <f>'Lcc_BKK+DMK'!G41+Lcc_CNX!G41+Lcc_HDY!G41+Lcc_HKT!G41+Lcc_CEI!G41</f>
        <v>10267</v>
      </c>
      <c r="H41" s="148">
        <f t="shared" ref="H41" si="76">SUM(F41:G41)</f>
        <v>20528</v>
      </c>
      <c r="I41" s="123">
        <f>IF(E41=0,0,((H41/E41)-1)*100)</f>
        <v>36.064161198382713</v>
      </c>
      <c r="J41" s="3"/>
      <c r="L41" s="13" t="s">
        <v>22</v>
      </c>
      <c r="M41" s="39">
        <f>'Lcc_BKK+DMK'!M41+Lcc_CNX!M41+Lcc_HDY!M41+Lcc_HKT!M41+Lcc_CEI!M41</f>
        <v>1001623</v>
      </c>
      <c r="N41" s="37">
        <f>'Lcc_BKK+DMK'!N41+Lcc_CNX!N41+Lcc_HDY!N41+Lcc_HKT!N41+Lcc_CEI!N41</f>
        <v>995979</v>
      </c>
      <c r="O41" s="165">
        <f t="shared" ref="O41" si="77">SUM(M41:N41)</f>
        <v>1997602</v>
      </c>
      <c r="P41" s="140">
        <f>+Lcc_BKK!P41+Lcc_DMK!P41+Lcc_CNX!P41+Lcc_HDY!P41+Lcc_HKT!P41+Lcc_CEI!P41</f>
        <v>596</v>
      </c>
      <c r="Q41" s="328">
        <f>O41+P41</f>
        <v>1998198</v>
      </c>
      <c r="R41" s="39">
        <f>'Lcc_BKK+DMK'!R41+Lcc_CNX!R41+Lcc_HDY!R41+Lcc_HKT!R41+Lcc_CEI!R41</f>
        <v>1636621</v>
      </c>
      <c r="S41" s="37">
        <f>'Lcc_BKK+DMK'!S41+Lcc_CNX!S41+Lcc_HDY!S41+Lcc_HKT!S41+Lcc_CEI!S41</f>
        <v>1623919</v>
      </c>
      <c r="T41" s="165">
        <f t="shared" ref="T41" si="78">SUM(R41:S41)</f>
        <v>3260540</v>
      </c>
      <c r="U41" s="140">
        <f>+Lcc_BKK!U41+Lcc_DMK!U41+Lcc_CNX!U41+Lcc_HDY!U41+Lcc_HKT!U41+Lcc_CEI!U41</f>
        <v>270</v>
      </c>
      <c r="V41" s="328">
        <f>T41+U41</f>
        <v>3260810</v>
      </c>
      <c r="W41" s="40">
        <f>IF(Q41=0,0,((V41/Q41)-1)*100)</f>
        <v>63.187531966301648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6" t="s">
        <v>23</v>
      </c>
      <c r="C42" s="127">
        <f t="shared" ref="C42:H42" si="79">+C39+C40+C41</f>
        <v>22152</v>
      </c>
      <c r="D42" s="129">
        <f t="shared" si="79"/>
        <v>22151</v>
      </c>
      <c r="E42" s="151">
        <f t="shared" si="79"/>
        <v>44303</v>
      </c>
      <c r="F42" s="127">
        <f t="shared" si="79"/>
        <v>30255</v>
      </c>
      <c r="G42" s="129">
        <f t="shared" si="79"/>
        <v>30260</v>
      </c>
      <c r="H42" s="151">
        <f t="shared" si="79"/>
        <v>60515</v>
      </c>
      <c r="I42" s="130">
        <f>IF(E42=0,0,((H42/E42)-1)*100)</f>
        <v>36.593458682256276</v>
      </c>
      <c r="J42" s="3"/>
      <c r="L42" s="41" t="s">
        <v>23</v>
      </c>
      <c r="M42" s="43">
        <f t="shared" ref="M42:V42" si="80">+M39+M40+M41</f>
        <v>2886937</v>
      </c>
      <c r="N42" s="467">
        <f t="shared" si="80"/>
        <v>2826206</v>
      </c>
      <c r="O42" s="474">
        <f t="shared" si="80"/>
        <v>5713143</v>
      </c>
      <c r="P42" s="480">
        <f t="shared" si="80"/>
        <v>1715</v>
      </c>
      <c r="Q42" s="166">
        <f t="shared" si="80"/>
        <v>5714858</v>
      </c>
      <c r="R42" s="43">
        <f t="shared" si="80"/>
        <v>4838894</v>
      </c>
      <c r="S42" s="467">
        <f t="shared" si="80"/>
        <v>4774189</v>
      </c>
      <c r="T42" s="474">
        <f t="shared" si="80"/>
        <v>9613083</v>
      </c>
      <c r="U42" s="480">
        <f t="shared" si="80"/>
        <v>2735</v>
      </c>
      <c r="V42" s="166">
        <f t="shared" si="80"/>
        <v>9615818</v>
      </c>
      <c r="W42" s="46">
        <f>IF(Q42=0,0,((V42/Q42)-1)*100)</f>
        <v>68.259963764628978</v>
      </c>
    </row>
    <row r="43" spans="1:23" ht="13.5" thickTop="1" x14ac:dyDescent="0.2">
      <c r="A43" s="3" t="str">
        <f t="shared" ref="A43" si="81">IF(ISERROR(F43/G43)," ",IF(F43/G43&gt;0.5,IF(F43/G43&lt;1.5," ","NOT OK"),"NOT OK"))</f>
        <v xml:space="preserve"> </v>
      </c>
      <c r="B43" s="106" t="s">
        <v>24</v>
      </c>
      <c r="C43" s="120">
        <f>+'Lcc_BKK+DMK'!C43+Lcc_CNX!C43+Lcc_HDY!C43+Lcc_HKT!C43+Lcc_CEI!C43</f>
        <v>8855</v>
      </c>
      <c r="D43" s="122">
        <f>'Lcc_BKK+DMK'!D43+Lcc_CNX!D43+Lcc_HDY!D43+Lcc_HKT!D43+Lcc_CEI!D43</f>
        <v>8855</v>
      </c>
      <c r="E43" s="148">
        <f t="shared" ref="E43" si="82">SUM(C43:D43)</f>
        <v>17710</v>
      </c>
      <c r="F43" s="120">
        <f>+'Lcc_BKK+DMK'!F43+Lcc_CNX!F43+Lcc_HDY!F43+Lcc_HKT!F43+Lcc_CEI!F43</f>
        <v>9484</v>
      </c>
      <c r="G43" s="122">
        <f>'Lcc_BKK+DMK'!G43+Lcc_CNX!G43+Lcc_HDY!G43+Lcc_HKT!G43+Lcc_CEI!G43</f>
        <v>9483</v>
      </c>
      <c r="H43" s="148">
        <f t="shared" ref="H43" si="83">SUM(F43:G43)</f>
        <v>18967</v>
      </c>
      <c r="I43" s="123">
        <f t="shared" ref="I43" si="84">IF(E43=0,0,((H43/E43)-1)*100)</f>
        <v>7.0976849237718742</v>
      </c>
      <c r="J43" s="7"/>
      <c r="L43" s="13" t="s">
        <v>24</v>
      </c>
      <c r="M43" s="39">
        <f>'Lcc_BKK+DMK'!M43+Lcc_CNX!M43+Lcc_HDY!M43+Lcc_HKT!M43+Lcc_CEI!M43</f>
        <v>1206568</v>
      </c>
      <c r="N43" s="37">
        <f>'Lcc_BKK+DMK'!N43+Lcc_CNX!N43+Lcc_HDY!N43+Lcc_HKT!N43+Lcc_CEI!N43</f>
        <v>1206743</v>
      </c>
      <c r="O43" s="165">
        <f>SUM(M43:N43)</f>
        <v>2413311</v>
      </c>
      <c r="P43" s="140">
        <f>+Lcc_BKK!P43+Lcc_DMK!P43+Lcc_CNX!P43+Lcc_HDY!P43+Lcc_HKT!P43+Lcc_CEI!P43</f>
        <v>1320</v>
      </c>
      <c r="Q43" s="328">
        <f>O43+P43</f>
        <v>2414631</v>
      </c>
      <c r="R43" s="39">
        <f>'Lcc_BKK+DMK'!R43+Lcc_CNX!R43+Lcc_HDY!R43+Lcc_HKT!R43+Lcc_CEI!R43</f>
        <v>1523872</v>
      </c>
      <c r="S43" s="37">
        <f>'Lcc_BKK+DMK'!S43+Lcc_CNX!S43+Lcc_HDY!S43+Lcc_HKT!S43+Lcc_CEI!S43</f>
        <v>1523726</v>
      </c>
      <c r="T43" s="165">
        <f>SUM(R43:S43)</f>
        <v>3047598</v>
      </c>
      <c r="U43" s="140">
        <f>+Lcc_BKK!U43+Lcc_DMK!U43+Lcc_CNX!U43+Lcc_HDY!U43+Lcc_HKT!U43+Lcc_CEI!U43</f>
        <v>911</v>
      </c>
      <c r="V43" s="328">
        <f>T43+U43</f>
        <v>3048509</v>
      </c>
      <c r="W43" s="40">
        <f t="shared" ref="W43" si="85">IF(Q43=0,0,((V43/Q43)-1)*100)</f>
        <v>26.251547337874804</v>
      </c>
    </row>
    <row r="44" spans="1:23" x14ac:dyDescent="0.2">
      <c r="A44" s="3" t="str">
        <f t="shared" ref="A44" si="86">IF(ISERROR(F44/G44)," ",IF(F44/G44&gt;0.5,IF(F44/G44&lt;1.5," ","NOT OK"),"NOT OK"))</f>
        <v xml:space="preserve"> </v>
      </c>
      <c r="B44" s="106" t="s">
        <v>25</v>
      </c>
      <c r="C44" s="120">
        <f>+'Lcc_BKK+DMK'!C44+Lcc_CNX!C44+Lcc_HDY!C44+Lcc_HKT!C44+Lcc_CEI!C44</f>
        <v>8645</v>
      </c>
      <c r="D44" s="122">
        <f>'Lcc_BKK+DMK'!D44+Lcc_CNX!D44+Lcc_HDY!D44+Lcc_HKT!D44+Lcc_CEI!D44</f>
        <v>8646</v>
      </c>
      <c r="E44" s="148">
        <f>SUM(C44:D44)</f>
        <v>17291</v>
      </c>
      <c r="F44" s="120">
        <f>+'Lcc_BKK+DMK'!F44+Lcc_CNX!F44+Lcc_HDY!F44+Lcc_HKT!F44+Lcc_CEI!F44</f>
        <v>8917</v>
      </c>
      <c r="G44" s="122">
        <f>'Lcc_BKK+DMK'!G44+Lcc_CNX!G44+Lcc_HDY!G44+Lcc_HKT!G44+Lcc_CEI!G44</f>
        <v>8916</v>
      </c>
      <c r="H44" s="148">
        <f>SUM(F44:G44)</f>
        <v>17833</v>
      </c>
      <c r="I44" s="123">
        <f t="shared" ref="I44" si="87">IF(E44=0,0,((H44/E44)-1)*100)</f>
        <v>3.1345786825516253</v>
      </c>
      <c r="J44" s="3"/>
      <c r="L44" s="13" t="s">
        <v>25</v>
      </c>
      <c r="M44" s="39">
        <f>'Lcc_BKK+DMK'!M44+Lcc_CNX!M44+Lcc_HDY!M44+Lcc_HKT!M44+Lcc_CEI!M44</f>
        <v>1283485</v>
      </c>
      <c r="N44" s="37">
        <f>'Lcc_BKK+DMK'!N44+Lcc_CNX!N44+Lcc_HDY!N44+Lcc_HKT!N44+Lcc_CEI!N44</f>
        <v>1269701</v>
      </c>
      <c r="O44" s="165">
        <f t="shared" ref="O44" si="88">SUM(M44:N44)</f>
        <v>2553186</v>
      </c>
      <c r="P44" s="140">
        <f>+Lcc_BKK!P44+Lcc_DMK!P44+Lcc_CNX!P44+Lcc_HDY!P44+Lcc_HKT!P44+Lcc_CEI!P44</f>
        <v>945</v>
      </c>
      <c r="Q44" s="328">
        <f t="shared" ref="Q44" si="89">O44+P44</f>
        <v>2554131</v>
      </c>
      <c r="R44" s="39">
        <f>'Lcc_BKK+DMK'!R44+Lcc_CNX!R44+Lcc_HDY!R44+Lcc_HKT!R44+Lcc_CEI!R44</f>
        <v>1424745</v>
      </c>
      <c r="S44" s="37">
        <f>'Lcc_BKK+DMK'!S44+Lcc_CNX!S44+Lcc_HDY!S44+Lcc_HKT!S44+Lcc_CEI!S44</f>
        <v>1417618</v>
      </c>
      <c r="T44" s="165">
        <f t="shared" ref="T44" si="90">SUM(R44:S44)</f>
        <v>2842363</v>
      </c>
      <c r="U44" s="140">
        <f>+Lcc_BKK!U44+Lcc_DMK!U44+Lcc_CNX!U44+Lcc_HDY!U44+Lcc_HKT!U44+Lcc_CEI!U44</f>
        <v>513</v>
      </c>
      <c r="V44" s="328">
        <f t="shared" ref="V44" si="91">T44+U44</f>
        <v>2842876</v>
      </c>
      <c r="W44" s="40">
        <f t="shared" ref="W44" si="92">IF(Q44=0,0,((V44/Q44)-1)*100)</f>
        <v>11.305019202225729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26</v>
      </c>
      <c r="C45" s="120">
        <f>+'Lcc_BKK+DMK'!C45+Lcc_CNX!C45+Lcc_HDY!C45+Lcc_HKT!C45+Lcc_CEI!C45</f>
        <v>8048</v>
      </c>
      <c r="D45" s="122">
        <f>'Lcc_BKK+DMK'!D45+Lcc_CNX!D45+Lcc_HDY!D45+Lcc_HKT!D45+Lcc_CEI!D45</f>
        <v>8050</v>
      </c>
      <c r="E45" s="148">
        <f>SUM(C45:D45)</f>
        <v>16098</v>
      </c>
      <c r="F45" s="120">
        <f>+'Lcc_BKK+DMK'!F45+Lcc_CNX!F45+Lcc_HDY!F45+Lcc_HKT!F45+Lcc_CEI!F45</f>
        <v>8486</v>
      </c>
      <c r="G45" s="122">
        <f>'Lcc_BKK+DMK'!G45+Lcc_CNX!G45+Lcc_HDY!G45+Lcc_HKT!G45+Lcc_CEI!G45</f>
        <v>8490</v>
      </c>
      <c r="H45" s="148">
        <f>SUM(F45:G45)</f>
        <v>16976</v>
      </c>
      <c r="I45" s="123">
        <f>IF(E45=0,0,((H45/E45)-1)*100)</f>
        <v>5.4540936762330627</v>
      </c>
      <c r="J45" s="3"/>
      <c r="L45" s="13" t="s">
        <v>26</v>
      </c>
      <c r="M45" s="37">
        <f>'Lcc_BKK+DMK'!M45+Lcc_CNX!M45+Lcc_HDY!M45+Lcc_HKT!M45+Lcc_CEI!M45</f>
        <v>1167679</v>
      </c>
      <c r="N45" s="466">
        <f>'Lcc_BKK+DMK'!N45+Lcc_CNX!N45+Lcc_HDY!N45+Lcc_HKT!N45+Lcc_CEI!N45</f>
        <v>1156374</v>
      </c>
      <c r="O45" s="168">
        <f>SUM(M45:N45)</f>
        <v>2324053</v>
      </c>
      <c r="P45" s="140">
        <f>+Lcc_BKK!P45+Lcc_DMK!P45+Lcc_CNX!P45+Lcc_HDY!P45+Lcc_HKT!P45+Lcc_CEI!P45</f>
        <v>910</v>
      </c>
      <c r="Q45" s="328">
        <f>O45+P45</f>
        <v>2324963</v>
      </c>
      <c r="R45" s="37">
        <f>'Lcc_BKK+DMK'!R45+Lcc_CNX!R45+Lcc_HDY!R45+Lcc_HKT!R45+Lcc_CEI!R45</f>
        <v>1334233</v>
      </c>
      <c r="S45" s="466">
        <f>'Lcc_BKK+DMK'!S45+Lcc_CNX!S45+Lcc_HDY!S45+Lcc_HKT!S45+Lcc_CEI!S45</f>
        <v>1327927</v>
      </c>
      <c r="T45" s="168">
        <f>SUM(R45:S45)</f>
        <v>2662160</v>
      </c>
      <c r="U45" s="140">
        <f>+Lcc_BKK!U45+Lcc_DMK!U45+Lcc_CNX!U45+Lcc_HDY!U45+Lcc_HKT!U45+Lcc_CEI!U45</f>
        <v>969</v>
      </c>
      <c r="V45" s="328">
        <f>T45+U45</f>
        <v>2663129</v>
      </c>
      <c r="W45" s="40">
        <f>IF(Q45=0,0,((V45/Q45)-1)*100)</f>
        <v>14.545005662455711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3" t="s">
        <v>27</v>
      </c>
      <c r="C46" s="127">
        <f>+C43+C44+C45</f>
        <v>25548</v>
      </c>
      <c r="D46" s="135">
        <f t="shared" ref="D46" si="93">+D43+D44+D45</f>
        <v>25551</v>
      </c>
      <c r="E46" s="149">
        <f t="shared" ref="E46" si="94">+E43+E44+E45</f>
        <v>51099</v>
      </c>
      <c r="F46" s="127">
        <f t="shared" ref="F46" si="95">+F43+F44+F45</f>
        <v>26887</v>
      </c>
      <c r="G46" s="135">
        <f t="shared" ref="G46" si="96">+G43+G44+G45</f>
        <v>26889</v>
      </c>
      <c r="H46" s="149">
        <f t="shared" ref="H46" si="97">+H43+H44+H45</f>
        <v>53776</v>
      </c>
      <c r="I46" s="130">
        <f>IF(E46=0,0,((H46/E46)-1)*100)</f>
        <v>5.2388500753439482</v>
      </c>
      <c r="J46" s="9"/>
      <c r="K46" s="10"/>
      <c r="L46" s="47" t="s">
        <v>27</v>
      </c>
      <c r="M46" s="49">
        <f>+M43+M44+M45</f>
        <v>3657732</v>
      </c>
      <c r="N46" s="468">
        <f t="shared" ref="N46" si="98">+N43+N44+N45</f>
        <v>3632818</v>
      </c>
      <c r="O46" s="475">
        <f t="shared" ref="O46" si="99">+O43+O44+O45</f>
        <v>7290550</v>
      </c>
      <c r="P46" s="481">
        <f t="shared" ref="P46" si="100">+P43+P44+P45</f>
        <v>3175</v>
      </c>
      <c r="Q46" s="167">
        <f t="shared" ref="Q46" si="101">+Q43+Q44+Q45</f>
        <v>7293725</v>
      </c>
      <c r="R46" s="49">
        <f t="shared" ref="R46" si="102">+R43+R44+R45</f>
        <v>4282850</v>
      </c>
      <c r="S46" s="468">
        <f t="shared" ref="S46" si="103">+S43+S44+S45</f>
        <v>4269271</v>
      </c>
      <c r="T46" s="475">
        <f t="shared" ref="T46" si="104">+T43+T44+T45</f>
        <v>8552121</v>
      </c>
      <c r="U46" s="481">
        <f t="shared" ref="U46" si="105">+U43+U44+U45</f>
        <v>2393</v>
      </c>
      <c r="V46" s="167">
        <f t="shared" ref="V46" si="106">+V43+V44+V45</f>
        <v>8554514</v>
      </c>
      <c r="W46" s="50">
        <f>IF(Q46=0,0,((V46/Q46)-1)*100)</f>
        <v>17.285940997227065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6" t="s">
        <v>28</v>
      </c>
      <c r="C47" s="120">
        <f>+'Lcc_BKK+DMK'!C47+Lcc_CNX!C47+Lcc_HDY!C47+Lcc_HKT!C47+Lcc_CEI!C47</f>
        <v>8561</v>
      </c>
      <c r="D47" s="122">
        <f>'Lcc_BKK+DMK'!D47+Lcc_CNX!D47+Lcc_HDY!D47+Lcc_HKT!D47+Lcc_CEI!D47</f>
        <v>8570</v>
      </c>
      <c r="E47" s="148">
        <f>SUM(C47:D47)</f>
        <v>17131</v>
      </c>
      <c r="F47" s="120">
        <f>+'Lcc_BKK+DMK'!F47+Lcc_CNX!F47+Lcc_HDY!F47+Lcc_HKT!F47+Lcc_CEI!F47</f>
        <v>8656</v>
      </c>
      <c r="G47" s="122">
        <f>'Lcc_BKK+DMK'!G47+Lcc_CNX!G47+Lcc_HDY!G47+Lcc_HKT!G47+Lcc_CEI!G47</f>
        <v>8656</v>
      </c>
      <c r="H47" s="148">
        <f>SUM(F47:G47)</f>
        <v>17312</v>
      </c>
      <c r="I47" s="123">
        <f>IF(E47=0,0,((H47/E47)-1)*100)</f>
        <v>1.0565641235187773</v>
      </c>
      <c r="J47" s="3"/>
      <c r="L47" s="13" t="s">
        <v>28</v>
      </c>
      <c r="M47" s="37">
        <f>'Lcc_BKK+DMK'!M47+Lcc_CNX!M47+Lcc_HDY!M47+Lcc_HKT!M47+Lcc_CEI!M47</f>
        <v>1304114</v>
      </c>
      <c r="N47" s="466">
        <f>'Lcc_BKK+DMK'!N47+Lcc_CNX!N47+Lcc_HDY!N47+Lcc_HKT!N47+Lcc_CEI!N47</f>
        <v>1303341</v>
      </c>
      <c r="O47" s="168">
        <f>SUM(M47:N47)</f>
        <v>2607455</v>
      </c>
      <c r="P47" s="140">
        <f>+Lcc_BKK!P47+Lcc_DMK!P47+Lcc_CNX!P47+Lcc_HDY!P47+Lcc_HKT!P47+Lcc_CEI!P47</f>
        <v>596</v>
      </c>
      <c r="Q47" s="328">
        <f>O47+P47</f>
        <v>2608051</v>
      </c>
      <c r="R47" s="37">
        <f>'Lcc_BKK+DMK'!R47+Lcc_CNX!R47+Lcc_HDY!R47+Lcc_HKT!R47+Lcc_CEI!R47</f>
        <v>1402564</v>
      </c>
      <c r="S47" s="466">
        <f>'Lcc_BKK+DMK'!S47+Lcc_CNX!S47+Lcc_HDY!S47+Lcc_HKT!S47+Lcc_CEI!S47</f>
        <v>1410028</v>
      </c>
      <c r="T47" s="168">
        <f>SUM(R47:S47)</f>
        <v>2812592</v>
      </c>
      <c r="U47" s="140">
        <f>+Lcc_BKK!U47+Lcc_DMK!U47+Lcc_CNX!U47+Lcc_HDY!U47+Lcc_HKT!U47+Lcc_CEI!U47</f>
        <v>602</v>
      </c>
      <c r="V47" s="328">
        <f>T47+U47</f>
        <v>2813194</v>
      </c>
      <c r="W47" s="40">
        <f>IF(Q47=0,0,((V47/Q47)-1)*100)</f>
        <v>7.8657587600855949</v>
      </c>
    </row>
    <row r="48" spans="1:23" x14ac:dyDescent="0.2">
      <c r="A48" s="3" t="str">
        <f t="shared" ref="A48" si="107">IF(ISERROR(F48/G48)," ",IF(F48/G48&gt;0.5,IF(F48/G48&lt;1.5," ","NOT OK"),"NOT OK"))</f>
        <v xml:space="preserve"> </v>
      </c>
      <c r="B48" s="106" t="s">
        <v>29</v>
      </c>
      <c r="C48" s="120">
        <f>+'Lcc_BKK+DMK'!C48+Lcc_CNX!C48+Lcc_HDY!C48+Lcc_HKT!C48+Lcc_CEI!C48</f>
        <v>8531</v>
      </c>
      <c r="D48" s="122">
        <f>'Lcc_BKK+DMK'!D48+Lcc_CNX!D48+Lcc_HDY!D48+Lcc_HKT!D48+Lcc_CEI!D48</f>
        <v>8522</v>
      </c>
      <c r="E48" s="148">
        <f>SUM(C48:D48)</f>
        <v>17053</v>
      </c>
      <c r="F48" s="120">
        <f>+'Lcc_BKK+DMK'!F48+Lcc_CNX!F48+Lcc_HDY!F48+Lcc_HKT!F48+Lcc_CEI!F48</f>
        <v>9115</v>
      </c>
      <c r="G48" s="122">
        <f>'Lcc_BKK+DMK'!G48+Lcc_CNX!G48+Lcc_HDY!G48+Lcc_HKT!G48+Lcc_CEI!G48</f>
        <v>9117</v>
      </c>
      <c r="H48" s="148">
        <f>SUM(F48:G48)</f>
        <v>18232</v>
      </c>
      <c r="I48" s="123">
        <f t="shared" ref="I48" si="108">IF(E48=0,0,((H48/E48)-1)*100)</f>
        <v>6.9137395179733829</v>
      </c>
      <c r="J48" s="3"/>
      <c r="L48" s="13" t="s">
        <v>29</v>
      </c>
      <c r="M48" s="37">
        <f>'Lcc_BKK+DMK'!M48+Lcc_CNX!M48+Lcc_HDY!M48+Lcc_HKT!M48+Lcc_CEI!M48</f>
        <v>1285689</v>
      </c>
      <c r="N48" s="466">
        <f>'Lcc_BKK+DMK'!N48+Lcc_CNX!N48+Lcc_HDY!N48+Lcc_HKT!N48+Lcc_CEI!N48</f>
        <v>1266382</v>
      </c>
      <c r="O48" s="165">
        <f>SUM(M48:N48)</f>
        <v>2552071</v>
      </c>
      <c r="P48" s="479">
        <f>+Lcc_BKK!P48+Lcc_DMK!P48+Lcc_CNX!P48+Lcc_HDY!P48+Lcc_HKT!P48+Lcc_CEI!P48</f>
        <v>514</v>
      </c>
      <c r="Q48" s="165">
        <f>O48+P48</f>
        <v>2552585</v>
      </c>
      <c r="R48" s="37">
        <f>'Lcc_BKK+DMK'!R48+Lcc_CNX!R48+Lcc_HDY!R48+Lcc_HKT!R48+Lcc_CEI!R48</f>
        <v>1446922</v>
      </c>
      <c r="S48" s="466">
        <f>'Lcc_BKK+DMK'!S48+Lcc_CNX!S48+Lcc_HDY!S48+Lcc_HKT!S48+Lcc_CEI!S48</f>
        <v>1419642</v>
      </c>
      <c r="T48" s="165">
        <f>SUM(R48:S48)</f>
        <v>2866564</v>
      </c>
      <c r="U48" s="479">
        <f>+Lcc_BKK!U48+Lcc_DMK!U48+Lcc_CNX!U48+Lcc_HDY!U48+Lcc_HKT!U48+Lcc_CEI!U48</f>
        <v>88</v>
      </c>
      <c r="V48" s="165">
        <f>T48+U48</f>
        <v>2866652</v>
      </c>
      <c r="W48" s="40">
        <f t="shared" ref="W48" si="109">IF(Q48=0,0,((V48/Q48)-1)*100)</f>
        <v>12.303880184205429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30</v>
      </c>
      <c r="C49" s="120">
        <f>+'Lcc_BKK+DMK'!C49+Lcc_CNX!C49+Lcc_HDY!C49+Lcc_HKT!C49+Lcc_CEI!C49</f>
        <v>8229</v>
      </c>
      <c r="D49" s="122">
        <f>'Lcc_BKK+DMK'!D49+Lcc_CNX!D49+Lcc_HDY!D49+Lcc_HKT!D49+Lcc_CEI!D49</f>
        <v>8229</v>
      </c>
      <c r="E49" s="148">
        <f t="shared" ref="E49" si="110">SUM(C49:D49)</f>
        <v>16458</v>
      </c>
      <c r="F49" s="120">
        <f>+'Lcc_BKK+DMK'!F49+Lcc_CNX!F49+Lcc_HDY!F49+Lcc_HKT!F49+Lcc_CEI!F49</f>
        <v>8393</v>
      </c>
      <c r="G49" s="122">
        <f>'Lcc_BKK+DMK'!G49+Lcc_CNX!G49+Lcc_HDY!G49+Lcc_HKT!G49+Lcc_CEI!G49</f>
        <v>8391</v>
      </c>
      <c r="H49" s="148">
        <f t="shared" ref="H49" si="111">SUM(F49:G49)</f>
        <v>16784</v>
      </c>
      <c r="I49" s="123">
        <f>IF(E49=0,0,((H49/E49)-1)*100)</f>
        <v>1.9807996111313564</v>
      </c>
      <c r="J49" s="3"/>
      <c r="L49" s="13" t="s">
        <v>30</v>
      </c>
      <c r="M49" s="37">
        <f>'Lcc_BKK+DMK'!M49+Lcc_CNX!M49+Lcc_HDY!M49+Lcc_HKT!M49+Lcc_CEI!M49</f>
        <v>1200814</v>
      </c>
      <c r="N49" s="466">
        <f>'Lcc_BKK+DMK'!N49+Lcc_CNX!N49+Lcc_HDY!N49+Lcc_HKT!N49+Lcc_CEI!N49</f>
        <v>1202217</v>
      </c>
      <c r="O49" s="165">
        <f t="shared" ref="O49" si="112">SUM(M49:N49)</f>
        <v>2403031</v>
      </c>
      <c r="P49" s="479">
        <f>+Lcc_BKK!P49+Lcc_DMK!P49+Lcc_CNX!P49+Lcc_HDY!P49+Lcc_HKT!P49+Lcc_CEI!P49</f>
        <v>785</v>
      </c>
      <c r="Q49" s="165">
        <f t="shared" ref="Q49" si="113">O49+P49</f>
        <v>2403816</v>
      </c>
      <c r="R49" s="37">
        <f>'Lcc_BKK+DMK'!R49+Lcc_CNX!R49+Lcc_HDY!R49+Lcc_HKT!R49+Lcc_CEI!R49</f>
        <v>1272389</v>
      </c>
      <c r="S49" s="466">
        <f>'Lcc_BKK+DMK'!S49+Lcc_CNX!S49+Lcc_HDY!S49+Lcc_HKT!S49+Lcc_CEI!S49</f>
        <v>1270379</v>
      </c>
      <c r="T49" s="165">
        <f t="shared" ref="T49" si="114">SUM(R49:S49)</f>
        <v>2542768</v>
      </c>
      <c r="U49" s="479">
        <f>+Lcc_BKK!U49+Lcc_DMK!U49+Lcc_CNX!U49+Lcc_HDY!U49+Lcc_HKT!U49+Lcc_CEI!U49</f>
        <v>463</v>
      </c>
      <c r="V49" s="165">
        <f t="shared" ref="V49" si="115">T49+U49</f>
        <v>2543231</v>
      </c>
      <c r="W49" s="40">
        <f>IF(Q49=0,0,((V49/Q49)-1)*100)</f>
        <v>5.7997367518978216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519" t="s">
        <v>31</v>
      </c>
      <c r="C50" s="127">
        <f>+C47+C48+C49</f>
        <v>25321</v>
      </c>
      <c r="D50" s="128">
        <f t="shared" ref="D50:H50" si="116">+D47+D48+D49</f>
        <v>25321</v>
      </c>
      <c r="E50" s="145">
        <f t="shared" si="116"/>
        <v>50642</v>
      </c>
      <c r="F50" s="127">
        <f t="shared" si="116"/>
        <v>26164</v>
      </c>
      <c r="G50" s="128">
        <f t="shared" si="116"/>
        <v>26164</v>
      </c>
      <c r="H50" s="145">
        <f t="shared" si="116"/>
        <v>52328</v>
      </c>
      <c r="I50" s="130">
        <f>IF(E50=0,0,((H50/E50)-1)*100)</f>
        <v>3.329252399194349</v>
      </c>
      <c r="J50" s="9"/>
      <c r="K50" s="10"/>
      <c r="L50" s="47" t="s">
        <v>31</v>
      </c>
      <c r="M50" s="49">
        <f>+M47+M48+M49</f>
        <v>3790617</v>
      </c>
      <c r="N50" s="468">
        <f t="shared" ref="N50:V50" si="117">+N47+N48+N49</f>
        <v>3771940</v>
      </c>
      <c r="O50" s="475">
        <f t="shared" si="117"/>
        <v>7562557</v>
      </c>
      <c r="P50" s="481">
        <f t="shared" si="117"/>
        <v>1895</v>
      </c>
      <c r="Q50" s="167">
        <f t="shared" si="117"/>
        <v>7564452</v>
      </c>
      <c r="R50" s="49">
        <f t="shared" si="117"/>
        <v>4121875</v>
      </c>
      <c r="S50" s="468">
        <f t="shared" si="117"/>
        <v>4100049</v>
      </c>
      <c r="T50" s="475">
        <f t="shared" si="117"/>
        <v>8221924</v>
      </c>
      <c r="U50" s="481">
        <f t="shared" si="117"/>
        <v>1153</v>
      </c>
      <c r="V50" s="167">
        <f t="shared" si="117"/>
        <v>8223077</v>
      </c>
      <c r="W50" s="50">
        <f>IF(Q50=0,0,((V50/Q50)-1)*100)</f>
        <v>8.7068435360552208</v>
      </c>
    </row>
    <row r="51" spans="1:23" ht="15.75" customHeight="1" thickTop="1" thickBot="1" x14ac:dyDescent="0.25">
      <c r="A51" s="9"/>
      <c r="B51" s="520" t="s">
        <v>32</v>
      </c>
      <c r="C51" s="127">
        <f>+C42+C46+C50</f>
        <v>73021</v>
      </c>
      <c r="D51" s="128">
        <f t="shared" ref="D51:H51" si="118">+D42+D46+D50</f>
        <v>73023</v>
      </c>
      <c r="E51" s="145">
        <f t="shared" si="118"/>
        <v>146044</v>
      </c>
      <c r="F51" s="127">
        <f t="shared" si="118"/>
        <v>83306</v>
      </c>
      <c r="G51" s="128">
        <f t="shared" si="118"/>
        <v>83313</v>
      </c>
      <c r="H51" s="145">
        <f t="shared" si="118"/>
        <v>166619</v>
      </c>
      <c r="I51" s="130">
        <f t="shared" ref="I51:I52" si="119">IF(E51=0,0,((H51/E51)-1)*100)</f>
        <v>14.088219988496608</v>
      </c>
      <c r="J51" s="9"/>
      <c r="K51" s="10"/>
      <c r="L51" s="528" t="s">
        <v>32</v>
      </c>
      <c r="M51" s="506">
        <f>+M42+M46+M50</f>
        <v>10335286</v>
      </c>
      <c r="N51" s="507">
        <f t="shared" ref="N51:V51" si="120">+N42+N46+N50</f>
        <v>10230964</v>
      </c>
      <c r="O51" s="511">
        <f t="shared" si="120"/>
        <v>20566250</v>
      </c>
      <c r="P51" s="509">
        <f t="shared" si="120"/>
        <v>6785</v>
      </c>
      <c r="Q51" s="512">
        <f t="shared" si="120"/>
        <v>20573035</v>
      </c>
      <c r="R51" s="506">
        <f t="shared" si="120"/>
        <v>13243619</v>
      </c>
      <c r="S51" s="507">
        <f t="shared" si="120"/>
        <v>13143509</v>
      </c>
      <c r="T51" s="511">
        <f t="shared" si="120"/>
        <v>26387128</v>
      </c>
      <c r="U51" s="509">
        <f t="shared" si="120"/>
        <v>6281</v>
      </c>
      <c r="V51" s="512">
        <f t="shared" si="120"/>
        <v>26393409</v>
      </c>
      <c r="W51" s="50">
        <f t="shared" ref="W51:W52" si="121">IF(Q51=0,0,((V51/Q51)-1)*100)</f>
        <v>28.291275448663743</v>
      </c>
    </row>
    <row r="52" spans="1:23" ht="14.25" thickTop="1" thickBot="1" x14ac:dyDescent="0.25">
      <c r="A52" s="3" t="str">
        <f t="shared" ref="A52" si="122">IF(ISERROR(F52/G52)," ",IF(F52/G52&gt;0.5,IF(F52/G52&lt;1.5," ","NOT OK"),"NOT OK"))</f>
        <v xml:space="preserve"> </v>
      </c>
      <c r="B52" s="521" t="s">
        <v>33</v>
      </c>
      <c r="C52" s="127">
        <f>+C38+C42+C46+C50</f>
        <v>89994</v>
      </c>
      <c r="D52" s="128">
        <f t="shared" ref="D52:H52" si="123">+D38+D42+D46+D50</f>
        <v>89996</v>
      </c>
      <c r="E52" s="524">
        <f t="shared" si="123"/>
        <v>179990</v>
      </c>
      <c r="F52" s="127">
        <f t="shared" si="123"/>
        <v>113351</v>
      </c>
      <c r="G52" s="128">
        <f t="shared" si="123"/>
        <v>113060</v>
      </c>
      <c r="H52" s="524">
        <f t="shared" si="123"/>
        <v>226411</v>
      </c>
      <c r="I52" s="130">
        <f t="shared" si="119"/>
        <v>25.790877270959498</v>
      </c>
      <c r="J52" s="3"/>
      <c r="L52" s="465" t="s">
        <v>33</v>
      </c>
      <c r="M52" s="43">
        <f>+M38+M42+M46+M50</f>
        <v>12539854</v>
      </c>
      <c r="N52" s="467">
        <f t="shared" ref="N52:V52" si="124">+N38+N42+N46+N50</f>
        <v>12456309</v>
      </c>
      <c r="O52" s="471">
        <f t="shared" si="124"/>
        <v>24996163</v>
      </c>
      <c r="P52" s="480">
        <f t="shared" si="124"/>
        <v>8106</v>
      </c>
      <c r="Q52" s="300">
        <f t="shared" si="124"/>
        <v>25004269</v>
      </c>
      <c r="R52" s="43">
        <f t="shared" si="124"/>
        <v>17875718</v>
      </c>
      <c r="S52" s="467">
        <f t="shared" si="124"/>
        <v>17830330</v>
      </c>
      <c r="T52" s="471">
        <f t="shared" si="124"/>
        <v>35706048</v>
      </c>
      <c r="U52" s="480">
        <f t="shared" si="124"/>
        <v>8943</v>
      </c>
      <c r="V52" s="300">
        <f t="shared" si="124"/>
        <v>35714991</v>
      </c>
      <c r="W52" s="46">
        <f t="shared" si="121"/>
        <v>42.835573397486648</v>
      </c>
    </row>
    <row r="53" spans="1:23" ht="14.25" thickTop="1" thickBot="1" x14ac:dyDescent="0.25">
      <c r="B53" s="138" t="s">
        <v>34</v>
      </c>
      <c r="C53" s="102"/>
      <c r="D53" s="102"/>
      <c r="E53" s="102"/>
      <c r="F53" s="102"/>
      <c r="G53" s="102"/>
      <c r="H53" s="102"/>
      <c r="I53" s="102"/>
      <c r="J53" s="3"/>
      <c r="L53" s="53" t="s">
        <v>34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604" t="s">
        <v>39</v>
      </c>
      <c r="C54" s="605"/>
      <c r="D54" s="605"/>
      <c r="E54" s="605"/>
      <c r="F54" s="605"/>
      <c r="G54" s="605"/>
      <c r="H54" s="605"/>
      <c r="I54" s="606"/>
      <c r="J54" s="3"/>
      <c r="L54" s="607" t="s">
        <v>40</v>
      </c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9"/>
    </row>
    <row r="55" spans="1:23" ht="13.5" thickBot="1" x14ac:dyDescent="0.25">
      <c r="B55" s="610" t="s">
        <v>41</v>
      </c>
      <c r="C55" s="611"/>
      <c r="D55" s="611"/>
      <c r="E55" s="611"/>
      <c r="F55" s="611"/>
      <c r="G55" s="611"/>
      <c r="H55" s="611"/>
      <c r="I55" s="612"/>
      <c r="J55" s="3"/>
      <c r="L55" s="613" t="s">
        <v>42</v>
      </c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5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616" t="s">
        <v>4</v>
      </c>
      <c r="D57" s="617"/>
      <c r="E57" s="618"/>
      <c r="F57" s="616" t="s">
        <v>5</v>
      </c>
      <c r="G57" s="617"/>
      <c r="H57" s="618"/>
      <c r="I57" s="105" t="s">
        <v>6</v>
      </c>
      <c r="J57" s="3"/>
      <c r="L57" s="11"/>
      <c r="M57" s="619" t="s">
        <v>4</v>
      </c>
      <c r="N57" s="620"/>
      <c r="O57" s="620"/>
      <c r="P57" s="620"/>
      <c r="Q57" s="621"/>
      <c r="R57" s="619" t="s">
        <v>5</v>
      </c>
      <c r="S57" s="620"/>
      <c r="T57" s="620"/>
      <c r="U57" s="620"/>
      <c r="V57" s="621"/>
      <c r="W57" s="12" t="s">
        <v>6</v>
      </c>
    </row>
    <row r="58" spans="1:23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1" t="s">
        <v>43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16</v>
      </c>
      <c r="C61" s="120">
        <f t="shared" ref="C61:H67" si="125">+C9+C35</f>
        <v>3754</v>
      </c>
      <c r="D61" s="122">
        <f t="shared" si="125"/>
        <v>3760</v>
      </c>
      <c r="E61" s="148">
        <f t="shared" si="125"/>
        <v>7514</v>
      </c>
      <c r="F61" s="120">
        <f t="shared" si="125"/>
        <v>13062</v>
      </c>
      <c r="G61" s="122">
        <f t="shared" si="125"/>
        <v>13067</v>
      </c>
      <c r="H61" s="148">
        <f t="shared" si="125"/>
        <v>26129</v>
      </c>
      <c r="I61" s="123">
        <f>IF(E61=0,0,((H61/E61)-1)*100)</f>
        <v>247.73755656108597</v>
      </c>
      <c r="J61" s="3"/>
      <c r="K61" s="6"/>
      <c r="L61" s="13" t="s">
        <v>16</v>
      </c>
      <c r="M61" s="39">
        <f>'Lcc_BKK+DMK'!M61+Lcc_CNX!M61+Lcc_HDY!M61+Lcc_HKT!M61+Lcc_CEI!M61</f>
        <v>439887</v>
      </c>
      <c r="N61" s="37">
        <f>'Lcc_BKK+DMK'!N61+Lcc_CNX!N61+Lcc_HDY!N61+Lcc_HKT!N61+Lcc_CEI!N61</f>
        <v>434452</v>
      </c>
      <c r="O61" s="165">
        <f>SUM(M61:N61)</f>
        <v>874339</v>
      </c>
      <c r="P61" s="38">
        <f>+Lcc_BKK!P61+Lcc_DMK!P61+Lcc_CNX!P61+Lcc_HDY!P61+Lcc_HKT!P61+Lcc_CEI!P61</f>
        <v>288</v>
      </c>
      <c r="Q61" s="168">
        <f>O61+P61</f>
        <v>874627</v>
      </c>
      <c r="R61" s="39">
        <f>'Lcc_BKK+DMK'!R61+Lcc_CNX!R61+Lcc_HDY!R61+Lcc_HKT!R61+Lcc_CEI!R61</f>
        <v>2081475</v>
      </c>
      <c r="S61" s="37">
        <f>'Lcc_BKK+DMK'!S61+Lcc_CNX!S61+Lcc_HDY!S61+Lcc_HKT!S61+Lcc_CEI!S61</f>
        <v>2060414</v>
      </c>
      <c r="T61" s="165">
        <f>SUM(R61:S61)</f>
        <v>4141889</v>
      </c>
      <c r="U61" s="38">
        <f>+Lcc_BKK!U61+Lcc_DMK!U61+Lcc_CNX!U61+Lcc_HDY!U61+Lcc_HKT!U61+Lcc_CEI!U61</f>
        <v>624</v>
      </c>
      <c r="V61" s="168">
        <f>T61+U61</f>
        <v>4142513</v>
      </c>
      <c r="W61" s="40">
        <f>IF(Q61=0,0,((V61/Q61)-1)*100)</f>
        <v>373.63195968109835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17</v>
      </c>
      <c r="C62" s="120">
        <f t="shared" si="125"/>
        <v>5701</v>
      </c>
      <c r="D62" s="122">
        <f t="shared" si="125"/>
        <v>5683</v>
      </c>
      <c r="E62" s="148">
        <f t="shared" si="125"/>
        <v>11384</v>
      </c>
      <c r="F62" s="120">
        <f t="shared" si="125"/>
        <v>13588</v>
      </c>
      <c r="G62" s="122">
        <f t="shared" si="125"/>
        <v>13288</v>
      </c>
      <c r="H62" s="148">
        <f t="shared" si="125"/>
        <v>26876</v>
      </c>
      <c r="I62" s="123">
        <f>IF(E62=0,0,((H62/E62)-1)*100)</f>
        <v>136.08573436401969</v>
      </c>
      <c r="J62" s="3"/>
      <c r="K62" s="6"/>
      <c r="L62" s="13" t="s">
        <v>17</v>
      </c>
      <c r="M62" s="39">
        <f>'Lcc_BKK+DMK'!M62+Lcc_CNX!M62+Lcc_HDY!M62+Lcc_HKT!M62+Lcc_CEI!M62</f>
        <v>672200</v>
      </c>
      <c r="N62" s="37">
        <f>'Lcc_BKK+DMK'!N62+Lcc_CNX!N62+Lcc_HDY!N62+Lcc_HKT!N62+Lcc_CEI!N62</f>
        <v>666893</v>
      </c>
      <c r="O62" s="165">
        <f t="shared" ref="O62:O63" si="126">SUM(M62:N62)</f>
        <v>1339093</v>
      </c>
      <c r="P62" s="38">
        <f>+Lcc_BKK!P62+Lcc_DMK!P62+Lcc_CNX!P62+Lcc_HDY!P62+Lcc_HKT!P62+Lcc_CEI!P62</f>
        <v>885</v>
      </c>
      <c r="Q62" s="168">
        <f t="shared" ref="Q62:Q63" si="127">O62+P62</f>
        <v>1339978</v>
      </c>
      <c r="R62" s="39">
        <f>'Lcc_BKK+DMK'!R62+Lcc_CNX!R62+Lcc_HDY!R62+Lcc_HKT!R62+Lcc_CEI!R62</f>
        <v>2124787</v>
      </c>
      <c r="S62" s="37">
        <f>'Lcc_BKK+DMK'!S62+Lcc_CNX!S62+Lcc_HDY!S62+Lcc_HKT!S62+Lcc_CEI!S62</f>
        <v>2091124</v>
      </c>
      <c r="T62" s="165">
        <f t="shared" ref="T62:T63" si="128">SUM(R62:S62)</f>
        <v>4215911</v>
      </c>
      <c r="U62" s="38">
        <f>+Lcc_BKK!U62+Lcc_DMK!U62+Lcc_CNX!U62+Lcc_HDY!U62+Lcc_HKT!U62+Lcc_CEI!U62</f>
        <v>1061</v>
      </c>
      <c r="V62" s="168">
        <f t="shared" ref="V62:V63" si="129">T62+U62</f>
        <v>4216972</v>
      </c>
      <c r="W62" s="40">
        <f t="shared" ref="W62:W63" si="130">IF(Q62=0,0,((V62/Q62)-1)*100)</f>
        <v>214.70456977651872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18</v>
      </c>
      <c r="C63" s="124">
        <f t="shared" si="125"/>
        <v>8154</v>
      </c>
      <c r="D63" s="125">
        <f t="shared" si="125"/>
        <v>8158</v>
      </c>
      <c r="E63" s="148">
        <f t="shared" si="125"/>
        <v>16312</v>
      </c>
      <c r="F63" s="124">
        <f t="shared" si="125"/>
        <v>15340</v>
      </c>
      <c r="G63" s="125">
        <f t="shared" si="125"/>
        <v>15339</v>
      </c>
      <c r="H63" s="148">
        <f t="shared" si="125"/>
        <v>30679</v>
      </c>
      <c r="I63" s="123">
        <f>IF(E63=0,0,((H63/E63)-1)*100)</f>
        <v>88.076262873957816</v>
      </c>
      <c r="J63" s="3"/>
      <c r="K63" s="6"/>
      <c r="L63" s="22" t="s">
        <v>18</v>
      </c>
      <c r="M63" s="39">
        <f>'Lcc_BKK+DMK'!M63+Lcc_CNX!M63+Lcc_HDY!M63+Lcc_HKT!M63+Lcc_CEI!M63</f>
        <v>1113624</v>
      </c>
      <c r="N63" s="37">
        <f>'Lcc_BKK+DMK'!N63+Lcc_CNX!N63+Lcc_HDY!N63+Lcc_HKT!N63+Lcc_CEI!N63</f>
        <v>1136256</v>
      </c>
      <c r="O63" s="165">
        <f t="shared" si="126"/>
        <v>2249880</v>
      </c>
      <c r="P63" s="38">
        <f>+Lcc_BKK!P63+Lcc_DMK!P63+Lcc_CNX!P63+Lcc_HDY!P63+Lcc_HKT!P63+Lcc_CEI!P63</f>
        <v>148</v>
      </c>
      <c r="Q63" s="168">
        <f t="shared" si="127"/>
        <v>2250028</v>
      </c>
      <c r="R63" s="39">
        <f>'Lcc_BKK+DMK'!R63+Lcc_CNX!R63+Lcc_HDY!R63+Lcc_HKT!R63+Lcc_CEI!R63</f>
        <v>2427494</v>
      </c>
      <c r="S63" s="37">
        <f>'Lcc_BKK+DMK'!S63+Lcc_CNX!S63+Lcc_HDY!S63+Lcc_HKT!S63+Lcc_CEI!S63</f>
        <v>2427439</v>
      </c>
      <c r="T63" s="165">
        <f t="shared" si="128"/>
        <v>4854933</v>
      </c>
      <c r="U63" s="38">
        <f>+Lcc_BKK!U63+Lcc_DMK!U63+Lcc_CNX!U63+Lcc_HDY!U63+Lcc_HKT!U63+Lcc_CEI!U63</f>
        <v>1640</v>
      </c>
      <c r="V63" s="168">
        <f t="shared" si="129"/>
        <v>4856573</v>
      </c>
      <c r="W63" s="40">
        <f t="shared" si="130"/>
        <v>115.84500281774272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19</v>
      </c>
      <c r="C64" s="127">
        <f t="shared" si="125"/>
        <v>17609</v>
      </c>
      <c r="D64" s="129">
        <f t="shared" si="125"/>
        <v>17601</v>
      </c>
      <c r="E64" s="151">
        <f t="shared" si="125"/>
        <v>35210</v>
      </c>
      <c r="F64" s="127">
        <f t="shared" si="125"/>
        <v>41990</v>
      </c>
      <c r="G64" s="129">
        <f t="shared" si="125"/>
        <v>41694</v>
      </c>
      <c r="H64" s="151">
        <f t="shared" si="125"/>
        <v>83684</v>
      </c>
      <c r="I64" s="130">
        <f t="shared" ref="I64:I65" si="131">IF(E64=0,0,((H64/E64)-1)*100)</f>
        <v>137.67111616018175</v>
      </c>
      <c r="J64" s="3"/>
      <c r="L64" s="41" t="s">
        <v>19</v>
      </c>
      <c r="M64" s="45">
        <f t="shared" ref="M64:Q64" si="132">+M61+M62+M63</f>
        <v>2225711</v>
      </c>
      <c r="N64" s="43">
        <f t="shared" si="132"/>
        <v>2237601</v>
      </c>
      <c r="O64" s="166">
        <f t="shared" si="132"/>
        <v>4463312</v>
      </c>
      <c r="P64" s="43">
        <f t="shared" si="132"/>
        <v>1321</v>
      </c>
      <c r="Q64" s="166">
        <f t="shared" si="132"/>
        <v>4464633</v>
      </c>
      <c r="R64" s="45">
        <f t="shared" ref="R64:V64" si="133">+R61+R62+R63</f>
        <v>6633756</v>
      </c>
      <c r="S64" s="43">
        <f t="shared" si="133"/>
        <v>6578977</v>
      </c>
      <c r="T64" s="166">
        <f t="shared" si="133"/>
        <v>13212733</v>
      </c>
      <c r="U64" s="43">
        <f t="shared" si="133"/>
        <v>3325</v>
      </c>
      <c r="V64" s="166">
        <f t="shared" si="133"/>
        <v>13216058</v>
      </c>
      <c r="W64" s="46">
        <f>IF(Q64=0,0,((V64/Q64)-1)*100)</f>
        <v>196.01667147109291</v>
      </c>
    </row>
    <row r="65" spans="1:23" ht="13.5" thickTop="1" x14ac:dyDescent="0.2">
      <c r="A65" s="3" t="str">
        <f t="shared" si="15"/>
        <v xml:space="preserve"> </v>
      </c>
      <c r="B65" s="106" t="s">
        <v>20</v>
      </c>
      <c r="C65" s="120">
        <f t="shared" si="125"/>
        <v>8151</v>
      </c>
      <c r="D65" s="122">
        <f t="shared" si="125"/>
        <v>8155</v>
      </c>
      <c r="E65" s="148">
        <f t="shared" si="125"/>
        <v>16306</v>
      </c>
      <c r="F65" s="120">
        <f t="shared" si="125"/>
        <v>15624</v>
      </c>
      <c r="G65" s="122">
        <f t="shared" si="125"/>
        <v>15531</v>
      </c>
      <c r="H65" s="148">
        <f t="shared" si="125"/>
        <v>31155</v>
      </c>
      <c r="I65" s="123">
        <f t="shared" si="131"/>
        <v>91.064638783269956</v>
      </c>
      <c r="J65" s="3"/>
      <c r="L65" s="13" t="s">
        <v>20</v>
      </c>
      <c r="M65" s="39">
        <f>'Lcc_BKK+DMK'!M65+Lcc_CNX!M65+Lcc_HDY!M65+Lcc_HKT!M65+Lcc_CEI!M65</f>
        <v>1004662</v>
      </c>
      <c r="N65" s="37">
        <f>'Lcc_BKK+DMK'!N65+Lcc_CNX!N65+Lcc_HDY!N65+Lcc_HKT!N65+Lcc_CEI!N65</f>
        <v>965441</v>
      </c>
      <c r="O65" s="165">
        <f t="shared" ref="O65" si="134">SUM(M65:N65)</f>
        <v>1970103</v>
      </c>
      <c r="P65" s="38">
        <f>+Lcc_BKK!P65+Lcc_DMK!P65+Lcc_CNX!P65+Lcc_HDY!P65+Lcc_HKT!P65+Lcc_CEI!P65</f>
        <v>523</v>
      </c>
      <c r="Q65" s="168">
        <f t="shared" ref="Q65" si="135">O65+P65</f>
        <v>1970626</v>
      </c>
      <c r="R65" s="39">
        <f>'Lcc_BKK+DMK'!R65+Lcc_CNX!R65+Lcc_HDY!R65+Lcc_HKT!R65+Lcc_CEI!R65</f>
        <v>2507164</v>
      </c>
      <c r="S65" s="37">
        <f>'Lcc_BKK+DMK'!S65+Lcc_CNX!S65+Lcc_HDY!S65+Lcc_HKT!S65+Lcc_CEI!S65</f>
        <v>2445509</v>
      </c>
      <c r="T65" s="165">
        <f t="shared" ref="T65" si="136">SUM(R65:S65)</f>
        <v>4952673</v>
      </c>
      <c r="U65" s="38">
        <f>+Lcc_BKK!U65+Lcc_DMK!U65+Lcc_CNX!U65+Lcc_HDY!U65+Lcc_HKT!U65+Lcc_CEI!U65</f>
        <v>2163</v>
      </c>
      <c r="V65" s="168">
        <f t="shared" ref="V65" si="137">T65+U65</f>
        <v>4954836</v>
      </c>
      <c r="W65" s="40">
        <f t="shared" ref="W65" si="138">IF(Q65=0,0,((V65/Q65)-1)*100)</f>
        <v>151.43462026787429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21</v>
      </c>
      <c r="C66" s="120">
        <f t="shared" si="125"/>
        <v>7030</v>
      </c>
      <c r="D66" s="122">
        <f t="shared" si="125"/>
        <v>7005</v>
      </c>
      <c r="E66" s="148">
        <f t="shared" si="125"/>
        <v>14035</v>
      </c>
      <c r="F66" s="120">
        <f t="shared" si="125"/>
        <v>14207</v>
      </c>
      <c r="G66" s="122">
        <f t="shared" si="125"/>
        <v>14205</v>
      </c>
      <c r="H66" s="148">
        <f t="shared" si="125"/>
        <v>28412</v>
      </c>
      <c r="I66" s="123">
        <f>IF(E66=0,0,((H66/E66)-1)*100)</f>
        <v>102.43676522978267</v>
      </c>
      <c r="J66" s="3"/>
      <c r="L66" s="13" t="s">
        <v>21</v>
      </c>
      <c r="M66" s="39">
        <f>'Lcc_BKK+DMK'!M66+Lcc_CNX!M66+Lcc_HDY!M66+Lcc_HKT!M66+Lcc_CEI!M66</f>
        <v>896721</v>
      </c>
      <c r="N66" s="37">
        <f>'Lcc_BKK+DMK'!N66+Lcc_CNX!N66+Lcc_HDY!N66+Lcc_HKT!N66+Lcc_CEI!N66</f>
        <v>885141</v>
      </c>
      <c r="O66" s="165">
        <f>SUM(M66:N66)</f>
        <v>1781862</v>
      </c>
      <c r="P66" s="38">
        <f>+Lcc_BKK!P66+Lcc_DMK!P66+Lcc_CNX!P66+Lcc_HDY!P66+Lcc_HKT!P66+Lcc_CEI!P66</f>
        <v>650</v>
      </c>
      <c r="Q66" s="168">
        <f>O66+P66</f>
        <v>1782512</v>
      </c>
      <c r="R66" s="39">
        <f>'Lcc_BKK+DMK'!R66+Lcc_CNX!R66+Lcc_HDY!R66+Lcc_HKT!R66+Lcc_CEI!R66</f>
        <v>2299410</v>
      </c>
      <c r="S66" s="37">
        <f>'Lcc_BKK+DMK'!S66+Lcc_CNX!S66+Lcc_HDY!S66+Lcc_HKT!S66+Lcc_CEI!S66</f>
        <v>2287462</v>
      </c>
      <c r="T66" s="165">
        <f>SUM(R66:S66)</f>
        <v>4586872</v>
      </c>
      <c r="U66" s="38">
        <f>+Lcc_BKK!U66+Lcc_DMK!U66+Lcc_CNX!U66+Lcc_HDY!U66+Lcc_HKT!U66+Lcc_CEI!U66</f>
        <v>460</v>
      </c>
      <c r="V66" s="168">
        <f>T66+U66</f>
        <v>4587332</v>
      </c>
      <c r="W66" s="40">
        <f>IF(Q66=0,0,((V66/Q66)-1)*100)</f>
        <v>157.35209636737366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6" t="s">
        <v>22</v>
      </c>
      <c r="C67" s="120">
        <f t="shared" si="125"/>
        <v>7940</v>
      </c>
      <c r="D67" s="122">
        <f t="shared" si="125"/>
        <v>7939</v>
      </c>
      <c r="E67" s="148">
        <f t="shared" si="125"/>
        <v>15879</v>
      </c>
      <c r="F67" s="120">
        <f t="shared" si="125"/>
        <v>15908</v>
      </c>
      <c r="G67" s="122">
        <f t="shared" si="125"/>
        <v>15844</v>
      </c>
      <c r="H67" s="148">
        <f t="shared" si="125"/>
        <v>31752</v>
      </c>
      <c r="I67" s="123">
        <f>IF(E67=0,0,((H67/E67)-1)*100)</f>
        <v>99.962214245229546</v>
      </c>
      <c r="J67" s="3"/>
      <c r="L67" s="13" t="s">
        <v>22</v>
      </c>
      <c r="M67" s="39">
        <f>'Lcc_BKK+DMK'!M67+Lcc_CNX!M67+Lcc_HDY!M67+Lcc_HKT!M67+Lcc_CEI!M67</f>
        <v>1026574</v>
      </c>
      <c r="N67" s="37">
        <f>'Lcc_BKK+DMK'!N67+Lcc_CNX!N67+Lcc_HDY!N67+Lcc_HKT!N67+Lcc_CEI!N67</f>
        <v>1019934</v>
      </c>
      <c r="O67" s="165">
        <f>SUM(M67:N67)</f>
        <v>2046508</v>
      </c>
      <c r="P67" s="38">
        <f>+Lcc_BKK!P67+Lcc_DMK!P67+Lcc_CNX!P67+Lcc_HDY!P67+Lcc_HKT!P67+Lcc_CEI!P67</f>
        <v>724</v>
      </c>
      <c r="Q67" s="168">
        <f>O67+P67</f>
        <v>2047232</v>
      </c>
      <c r="R67" s="39">
        <f>'Lcc_BKK+DMK'!R67+Lcc_CNX!R67+Lcc_HDY!R67+Lcc_HKT!R67+Lcc_CEI!R67</f>
        <v>2565853</v>
      </c>
      <c r="S67" s="37">
        <f>'Lcc_BKK+DMK'!S67+Lcc_CNX!S67+Lcc_HDY!S67+Lcc_HKT!S67+Lcc_CEI!S67</f>
        <v>2567926</v>
      </c>
      <c r="T67" s="165">
        <f>SUM(R67:S67)</f>
        <v>5133779</v>
      </c>
      <c r="U67" s="38">
        <f>+Lcc_BKK!U67+Lcc_DMK!U67+Lcc_CNX!U67+Lcc_HDY!U67+Lcc_HKT!U67+Lcc_CEI!U67</f>
        <v>951</v>
      </c>
      <c r="V67" s="168">
        <f>T67+U67</f>
        <v>5134730</v>
      </c>
      <c r="W67" s="40">
        <f>IF(Q67=0,0,((V67/Q67)-1)*100)</f>
        <v>150.8132932662248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23</v>
      </c>
      <c r="C68" s="127">
        <f>+C65+C66+C67</f>
        <v>23121</v>
      </c>
      <c r="D68" s="129">
        <f t="shared" ref="D68" si="139">+D65+D66+D67</f>
        <v>23099</v>
      </c>
      <c r="E68" s="151">
        <f t="shared" ref="E68" si="140">+E65+E66+E67</f>
        <v>46220</v>
      </c>
      <c r="F68" s="127">
        <f t="shared" ref="F68" si="141">+F65+F66+F67</f>
        <v>45739</v>
      </c>
      <c r="G68" s="129">
        <f t="shared" ref="G68" si="142">+G65+G66+G67</f>
        <v>45580</v>
      </c>
      <c r="H68" s="151">
        <f t="shared" ref="H68" si="143">+H65+H66+H67</f>
        <v>91319</v>
      </c>
      <c r="I68" s="130">
        <f>IF(E68=0,0,((H68/E68)-1)*100)</f>
        <v>97.574643011683264</v>
      </c>
      <c r="J68" s="3"/>
      <c r="L68" s="41" t="s">
        <v>23</v>
      </c>
      <c r="M68" s="43">
        <f>+M65+M66+M67</f>
        <v>2927957</v>
      </c>
      <c r="N68" s="467">
        <f t="shared" ref="N68" si="144">+N65+N66+N67</f>
        <v>2870516</v>
      </c>
      <c r="O68" s="474">
        <f t="shared" ref="O68" si="145">+O65+O66+O67</f>
        <v>5798473</v>
      </c>
      <c r="P68" s="480">
        <f t="shared" ref="P68" si="146">+P65+P66+P67</f>
        <v>1897</v>
      </c>
      <c r="Q68" s="166">
        <f t="shared" ref="Q68" si="147">+Q65+Q66+Q67</f>
        <v>5800370</v>
      </c>
      <c r="R68" s="43">
        <f t="shared" ref="R68" si="148">+R65+R66+R67</f>
        <v>7372427</v>
      </c>
      <c r="S68" s="467">
        <f t="shared" ref="S68" si="149">+S65+S66+S67</f>
        <v>7300897</v>
      </c>
      <c r="T68" s="474">
        <f t="shared" ref="T68" si="150">+T65+T66+T67</f>
        <v>14673324</v>
      </c>
      <c r="U68" s="480">
        <f t="shared" ref="U68" si="151">+U65+U66+U67</f>
        <v>3574</v>
      </c>
      <c r="V68" s="166">
        <f t="shared" ref="V68" si="152">+V65+V66+V67</f>
        <v>14676898</v>
      </c>
      <c r="W68" s="46">
        <f>IF(Q68=0,0,((V68/Q68)-1)*100)</f>
        <v>153.03382370434991</v>
      </c>
    </row>
    <row r="69" spans="1:23" ht="13.5" thickTop="1" x14ac:dyDescent="0.2">
      <c r="A69" s="3" t="str">
        <f t="shared" ref="A69" si="153">IF(ISERROR(F69/G69)," ",IF(F69/G69&gt;0.5,IF(F69/G69&lt;1.5," ","NOT OK"),"NOT OK"))</f>
        <v xml:space="preserve"> </v>
      </c>
      <c r="B69" s="106" t="s">
        <v>24</v>
      </c>
      <c r="C69" s="120">
        <f t="shared" ref="C69:H71" si="154">+C17+C43</f>
        <v>9498</v>
      </c>
      <c r="D69" s="122">
        <f t="shared" si="154"/>
        <v>9499</v>
      </c>
      <c r="E69" s="148">
        <f t="shared" si="154"/>
        <v>18997</v>
      </c>
      <c r="F69" s="120">
        <f t="shared" si="154"/>
        <v>15455</v>
      </c>
      <c r="G69" s="122">
        <f t="shared" si="154"/>
        <v>15463</v>
      </c>
      <c r="H69" s="148">
        <f t="shared" si="154"/>
        <v>30918</v>
      </c>
      <c r="I69" s="123">
        <f t="shared" ref="I69" si="155">IF(E69=0,0,((H69/E69)-1)*100)</f>
        <v>62.752013475811964</v>
      </c>
      <c r="J69" s="7"/>
      <c r="L69" s="13" t="s">
        <v>24</v>
      </c>
      <c r="M69" s="39">
        <f>'Lcc_BKK+DMK'!M69+Lcc_CNX!M69+Lcc_HDY!M69+Lcc_HKT!M69+Lcc_CEI!M69</f>
        <v>1269353</v>
      </c>
      <c r="N69" s="37">
        <f>'Lcc_BKK+DMK'!N69+Lcc_CNX!N69+Lcc_HDY!N69+Lcc_HKT!N69+Lcc_CEI!N69</f>
        <v>1266555</v>
      </c>
      <c r="O69" s="165">
        <f>SUM(M69:N69)</f>
        <v>2535908</v>
      </c>
      <c r="P69" s="38">
        <f>+Lcc_BKK!P69+Lcc_DMK!P69+Lcc_CNX!P69+Lcc_HDY!P69+Lcc_HKT!P69+Lcc_CEI!P69</f>
        <v>1320</v>
      </c>
      <c r="Q69" s="168">
        <f>O69+P69</f>
        <v>2537228</v>
      </c>
      <c r="R69" s="39">
        <f>'Lcc_BKK+DMK'!R69+Lcc_CNX!R69+Lcc_HDY!R69+Lcc_HKT!R69+Lcc_CEI!R69</f>
        <v>2496013</v>
      </c>
      <c r="S69" s="37">
        <f>'Lcc_BKK+DMK'!S69+Lcc_CNX!S69+Lcc_HDY!S69+Lcc_HKT!S69+Lcc_CEI!S69</f>
        <v>2467717</v>
      </c>
      <c r="T69" s="165">
        <f>SUM(R69:S69)</f>
        <v>4963730</v>
      </c>
      <c r="U69" s="38">
        <f>+Lcc_BKK!U69+Lcc_DMK!U69+Lcc_CNX!U69+Lcc_HDY!U69+Lcc_HKT!U69+Lcc_CEI!U69</f>
        <v>911</v>
      </c>
      <c r="V69" s="168">
        <f>T69+U69</f>
        <v>4964641</v>
      </c>
      <c r="W69" s="40">
        <f t="shared" ref="W69" si="156">IF(Q69=0,0,((V69/Q69)-1)*100)</f>
        <v>95.671851327511746</v>
      </c>
    </row>
    <row r="70" spans="1:23" x14ac:dyDescent="0.2">
      <c r="A70" s="3" t="str">
        <f t="shared" ref="A70" si="157">IF(ISERROR(F70/G70)," ",IF(F70/G70&gt;0.5,IF(F70/G70&lt;1.5," ","NOT OK"),"NOT OK"))</f>
        <v xml:space="preserve"> </v>
      </c>
      <c r="B70" s="106" t="s">
        <v>25</v>
      </c>
      <c r="C70" s="120">
        <f t="shared" si="154"/>
        <v>9791</v>
      </c>
      <c r="D70" s="122">
        <f t="shared" si="154"/>
        <v>9792</v>
      </c>
      <c r="E70" s="148">
        <f t="shared" si="154"/>
        <v>19583</v>
      </c>
      <c r="F70" s="120">
        <f t="shared" si="154"/>
        <v>15116</v>
      </c>
      <c r="G70" s="122">
        <f t="shared" si="154"/>
        <v>15110</v>
      </c>
      <c r="H70" s="148">
        <f t="shared" si="154"/>
        <v>30226</v>
      </c>
      <c r="I70" s="123">
        <f t="shared" ref="I70" si="158">IF(E70=0,0,((H70/E70)-1)*100)</f>
        <v>54.348159117602002</v>
      </c>
      <c r="J70" s="3"/>
      <c r="L70" s="13" t="s">
        <v>25</v>
      </c>
      <c r="M70" s="39">
        <f>'Lcc_BKK+DMK'!M70+Lcc_CNX!M70+Lcc_HDY!M70+Lcc_HKT!M70+Lcc_CEI!M70</f>
        <v>1442321</v>
      </c>
      <c r="N70" s="37">
        <f>'Lcc_BKK+DMK'!N70+Lcc_CNX!N70+Lcc_HDY!N70+Lcc_HKT!N70+Lcc_CEI!N70</f>
        <v>1416332</v>
      </c>
      <c r="O70" s="165">
        <f>SUM(M70:N70)</f>
        <v>2858653</v>
      </c>
      <c r="P70" s="38">
        <f>+Lcc_BKK!P70+Lcc_DMK!P70+Lcc_CNX!P70+Lcc_HDY!P70+Lcc_HKT!P70+Lcc_CEI!P70</f>
        <v>2014</v>
      </c>
      <c r="Q70" s="168">
        <f>O70+P70</f>
        <v>2860667</v>
      </c>
      <c r="R70" s="39">
        <f>'Lcc_BKK+DMK'!R70+Lcc_CNX!R70+Lcc_HDY!R70+Lcc_HKT!R70+Lcc_CEI!R70</f>
        <v>2350908</v>
      </c>
      <c r="S70" s="37">
        <f>'Lcc_BKK+DMK'!S70+Lcc_CNX!S70+Lcc_HDY!S70+Lcc_HKT!S70+Lcc_CEI!S70</f>
        <v>2350757</v>
      </c>
      <c r="T70" s="165">
        <f>SUM(R70:S70)</f>
        <v>4701665</v>
      </c>
      <c r="U70" s="38">
        <f>+Lcc_BKK!U70+Lcc_DMK!U70+Lcc_CNX!U70+Lcc_HDY!U70+Lcc_HKT!U70+Lcc_CEI!U70</f>
        <v>1060</v>
      </c>
      <c r="V70" s="168">
        <f>T70+U70</f>
        <v>4702725</v>
      </c>
      <c r="W70" s="40">
        <f t="shared" ref="W70" si="159">IF(Q70=0,0,((V70/Q70)-1)*100)</f>
        <v>64.392604941434996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26</v>
      </c>
      <c r="C71" s="120">
        <f t="shared" si="154"/>
        <v>9689</v>
      </c>
      <c r="D71" s="122">
        <f t="shared" si="154"/>
        <v>9691</v>
      </c>
      <c r="E71" s="148">
        <f t="shared" si="154"/>
        <v>19380</v>
      </c>
      <c r="F71" s="120">
        <f t="shared" si="154"/>
        <v>14519</v>
      </c>
      <c r="G71" s="122">
        <f t="shared" si="154"/>
        <v>14527</v>
      </c>
      <c r="H71" s="148">
        <f t="shared" si="154"/>
        <v>29046</v>
      </c>
      <c r="I71" s="123">
        <f>IF(E71=0,0,((H71/E71)-1)*100)</f>
        <v>49.87616099071208</v>
      </c>
      <c r="J71" s="3"/>
      <c r="L71" s="13" t="s">
        <v>26</v>
      </c>
      <c r="M71" s="39">
        <f>'Lcc_BKK+DMK'!M71+Lcc_CNX!M71+Lcc_HDY!M71+Lcc_HKT!M71+Lcc_CEI!M71</f>
        <v>1434349</v>
      </c>
      <c r="N71" s="37">
        <f>'Lcc_BKK+DMK'!N71+Lcc_CNX!N71+Lcc_HDY!N71+Lcc_HKT!N71+Lcc_CEI!N71</f>
        <v>1410547</v>
      </c>
      <c r="O71" s="165">
        <f>SUM(M71:N71)</f>
        <v>2844896</v>
      </c>
      <c r="P71" s="38">
        <f>+Lcc_BKK!P71+Lcc_DMK!P71+Lcc_CNX!P71+Lcc_HDY!P71+Lcc_HKT!P71+Lcc_CEI!P71</f>
        <v>2246</v>
      </c>
      <c r="Q71" s="168">
        <f>O71+P71</f>
        <v>2847142</v>
      </c>
      <c r="R71" s="39">
        <f>'Lcc_BKK+DMK'!R71+Lcc_CNX!R71+Lcc_HDY!R71+Lcc_HKT!R71+Lcc_CEI!R71</f>
        <v>2298265</v>
      </c>
      <c r="S71" s="37">
        <f>'Lcc_BKK+DMK'!S71+Lcc_CNX!S71+Lcc_HDY!S71+Lcc_HKT!S71+Lcc_CEI!S71</f>
        <v>2243186</v>
      </c>
      <c r="T71" s="165">
        <f>SUM(R71:S71)</f>
        <v>4541451</v>
      </c>
      <c r="U71" s="38">
        <f>+Lcc_BKK!U71+Lcc_DMK!U71+Lcc_CNX!U71+Lcc_HDY!U71+Lcc_HKT!U71+Lcc_CEI!U71</f>
        <v>1158</v>
      </c>
      <c r="V71" s="168">
        <f>T71+U71</f>
        <v>4542609</v>
      </c>
      <c r="W71" s="40">
        <f>IF(Q71=0,0,((V71/Q71)-1)*100)</f>
        <v>59.549787119855637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3" t="s">
        <v>27</v>
      </c>
      <c r="C72" s="127">
        <f>+C69+C70+C71</f>
        <v>28978</v>
      </c>
      <c r="D72" s="135">
        <f t="shared" ref="D72" si="160">+D69+D70+D71</f>
        <v>28982</v>
      </c>
      <c r="E72" s="149">
        <f t="shared" ref="E72" si="161">+E69+E70+E71</f>
        <v>57960</v>
      </c>
      <c r="F72" s="127">
        <f t="shared" ref="F72" si="162">+F69+F70+F71</f>
        <v>45090</v>
      </c>
      <c r="G72" s="135">
        <f t="shared" ref="G72" si="163">+G69+G70+G71</f>
        <v>45100</v>
      </c>
      <c r="H72" s="149">
        <f t="shared" ref="H72" si="164">+H69+H70+H71</f>
        <v>90190</v>
      </c>
      <c r="I72" s="130">
        <f>IF(E72=0,0,((H72/E72)-1)*100)</f>
        <v>55.607315389924096</v>
      </c>
      <c r="J72" s="9"/>
      <c r="K72" s="10"/>
      <c r="L72" s="47" t="s">
        <v>27</v>
      </c>
      <c r="M72" s="49">
        <f>+M69+M70+M71</f>
        <v>4146023</v>
      </c>
      <c r="N72" s="468">
        <f t="shared" ref="N72" si="165">+N69+N70+N71</f>
        <v>4093434</v>
      </c>
      <c r="O72" s="475">
        <f t="shared" ref="O72" si="166">+O69+O70+O71</f>
        <v>8239457</v>
      </c>
      <c r="P72" s="481">
        <f t="shared" ref="P72" si="167">+P69+P70+P71</f>
        <v>5580</v>
      </c>
      <c r="Q72" s="167">
        <f t="shared" ref="Q72" si="168">+Q69+Q70+Q71</f>
        <v>8245037</v>
      </c>
      <c r="R72" s="49">
        <f t="shared" ref="R72" si="169">+R69+R70+R71</f>
        <v>7145186</v>
      </c>
      <c r="S72" s="468">
        <f t="shared" ref="S72" si="170">+S69+S70+S71</f>
        <v>7061660</v>
      </c>
      <c r="T72" s="475">
        <f t="shared" ref="T72" si="171">+T69+T70+T71</f>
        <v>14206846</v>
      </c>
      <c r="U72" s="481">
        <f t="shared" ref="U72" si="172">+U69+U70+U71</f>
        <v>3129</v>
      </c>
      <c r="V72" s="167">
        <f t="shared" ref="V72" si="173">+V69+V70+V71</f>
        <v>14209975</v>
      </c>
      <c r="W72" s="50">
        <f>IF(Q72=0,0,((V72/Q72)-1)*100)</f>
        <v>72.345800267482119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6" t="s">
        <v>28</v>
      </c>
      <c r="C73" s="120">
        <f t="shared" ref="C73:H75" si="174">+C21+C47</f>
        <v>10827</v>
      </c>
      <c r="D73" s="122">
        <f t="shared" si="174"/>
        <v>10839</v>
      </c>
      <c r="E73" s="148">
        <f t="shared" si="174"/>
        <v>21666</v>
      </c>
      <c r="F73" s="120">
        <f t="shared" si="174"/>
        <v>14987</v>
      </c>
      <c r="G73" s="122">
        <f t="shared" si="174"/>
        <v>14985</v>
      </c>
      <c r="H73" s="148">
        <f t="shared" si="174"/>
        <v>29972</v>
      </c>
      <c r="I73" s="123">
        <f>IF(E73=0,0,((H73/E73)-1)*100)</f>
        <v>38.336564201975442</v>
      </c>
      <c r="J73" s="3"/>
      <c r="L73" s="13" t="s">
        <v>28</v>
      </c>
      <c r="M73" s="39">
        <f>'Lcc_BKK+DMK'!M73+Lcc_CNX!M73+Lcc_HDY!M73+Lcc_HKT!M73+Lcc_CEI!M73</f>
        <v>1683590</v>
      </c>
      <c r="N73" s="37">
        <f>'Lcc_BKK+DMK'!N73+Lcc_CNX!N73+Lcc_HDY!N73+Lcc_HKT!N73+Lcc_CEI!N73</f>
        <v>1665519</v>
      </c>
      <c r="O73" s="165">
        <f>SUM(M73:N73)</f>
        <v>3349109</v>
      </c>
      <c r="P73" s="38">
        <f>+Lcc_BKK!P73+Lcc_DMK!P73+Lcc_CNX!P73+Lcc_HDY!P73+Lcc_HKT!P73+Lcc_CEI!P73</f>
        <v>1980</v>
      </c>
      <c r="Q73" s="168">
        <f>O73+P73</f>
        <v>3351089</v>
      </c>
      <c r="R73" s="39">
        <f>'Lcc_BKK+DMK'!R73+Lcc_CNX!R73+Lcc_HDY!R73+Lcc_HKT!R73+Lcc_CEI!R73</f>
        <v>2445508</v>
      </c>
      <c r="S73" s="37">
        <f>'Lcc_BKK+DMK'!S73+Lcc_CNX!S73+Lcc_HDY!S73+Lcc_HKT!S73+Lcc_CEI!S73</f>
        <v>2447072</v>
      </c>
      <c r="T73" s="165">
        <f>SUM(R73:S73)</f>
        <v>4892580</v>
      </c>
      <c r="U73" s="38">
        <f>+Lcc_BKK!U73+Lcc_DMK!U73+Lcc_CNX!U73+Lcc_HDY!U73+Lcc_HKT!U73+Lcc_CEI!U73</f>
        <v>603</v>
      </c>
      <c r="V73" s="168">
        <f>T73+U73</f>
        <v>4893183</v>
      </c>
      <c r="W73" s="40">
        <f>IF(Q73=0,0,((V73/Q73)-1)*100)</f>
        <v>46.01769753056395</v>
      </c>
    </row>
    <row r="74" spans="1:23" ht="12.75" customHeight="1" x14ac:dyDescent="0.2">
      <c r="A74" s="3" t="str">
        <f t="shared" ref="A74" si="175">IF(ISERROR(F74/G74)," ",IF(F74/G74&gt;0.5,IF(F74/G74&lt;1.5," ","NOT OK"),"NOT OK"))</f>
        <v xml:space="preserve"> </v>
      </c>
      <c r="B74" s="106" t="s">
        <v>29</v>
      </c>
      <c r="C74" s="120">
        <f t="shared" si="174"/>
        <v>11231</v>
      </c>
      <c r="D74" s="122">
        <f t="shared" si="174"/>
        <v>11221</v>
      </c>
      <c r="E74" s="148">
        <f t="shared" si="174"/>
        <v>22452</v>
      </c>
      <c r="F74" s="120">
        <f t="shared" si="174"/>
        <v>15342</v>
      </c>
      <c r="G74" s="122">
        <f t="shared" si="174"/>
        <v>15344</v>
      </c>
      <c r="H74" s="148">
        <f t="shared" si="174"/>
        <v>30686</v>
      </c>
      <c r="I74" s="123">
        <f t="shared" ref="I74" si="176">IF(E74=0,0,((H74/E74)-1)*100)</f>
        <v>36.673792980580799</v>
      </c>
      <c r="J74" s="3"/>
      <c r="L74" s="13" t="s">
        <v>29</v>
      </c>
      <c r="M74" s="39">
        <f>'Lcc_BKK+DMK'!M74+Lcc_CNX!M74+Lcc_HDY!M74+Lcc_HKT!M74+Lcc_CEI!M74</f>
        <v>1728100</v>
      </c>
      <c r="N74" s="37">
        <f>'Lcc_BKK+DMK'!N74+Lcc_CNX!N74+Lcc_HDY!N74+Lcc_HKT!N74+Lcc_CEI!N74</f>
        <v>1694783</v>
      </c>
      <c r="O74" s="165">
        <f>SUM(M74:N74)</f>
        <v>3422883</v>
      </c>
      <c r="P74" s="38">
        <f>+Lcc_BKK!P74+Lcc_DMK!P74+Lcc_CNX!P74+Lcc_HDY!P74+Lcc_HKT!P74+Lcc_CEI!P74</f>
        <v>1219</v>
      </c>
      <c r="Q74" s="168">
        <f>O74+P74</f>
        <v>3424102</v>
      </c>
      <c r="R74" s="39">
        <f>'Lcc_BKK+DMK'!R74+Lcc_CNX!R74+Lcc_HDY!R74+Lcc_HKT!R74+Lcc_CEI!R74</f>
        <v>2452080</v>
      </c>
      <c r="S74" s="37">
        <f>'Lcc_BKK+DMK'!S74+Lcc_CNX!S74+Lcc_HDY!S74+Lcc_HKT!S74+Lcc_CEI!S74</f>
        <v>2419954</v>
      </c>
      <c r="T74" s="165">
        <f t="shared" ref="T74" si="177">SUM(R74:S74)</f>
        <v>4872034</v>
      </c>
      <c r="U74" s="38">
        <f>+Lcc_BKK!U74+Lcc_DMK!U74+Lcc_CNX!U74+Lcc_HDY!U74+Lcc_HKT!U74+Lcc_CEI!U74</f>
        <v>436</v>
      </c>
      <c r="V74" s="168">
        <f t="shared" ref="V74" si="178">T74+U74</f>
        <v>4872470</v>
      </c>
      <c r="W74" s="40">
        <f t="shared" ref="W74" si="179">IF(Q74=0,0,((V74/Q74)-1)*100)</f>
        <v>42.299207208196485</v>
      </c>
    </row>
    <row r="75" spans="1:23" ht="13.5" thickBot="1" x14ac:dyDescent="0.25">
      <c r="A75" s="3" t="str">
        <f t="shared" ref="A75" si="180">IF(ISERROR(F75/G75)," ",IF(F75/G75&gt;0.5,IF(F75/G75&lt;1.5," ","NOT OK"),"NOT OK"))</f>
        <v xml:space="preserve"> </v>
      </c>
      <c r="B75" s="106" t="s">
        <v>30</v>
      </c>
      <c r="C75" s="120">
        <f t="shared" si="174"/>
        <v>11131</v>
      </c>
      <c r="D75" s="122">
        <f t="shared" si="174"/>
        <v>11131</v>
      </c>
      <c r="E75" s="148">
        <f t="shared" si="174"/>
        <v>22262</v>
      </c>
      <c r="F75" s="120">
        <f t="shared" si="174"/>
        <v>14190</v>
      </c>
      <c r="G75" s="122">
        <f t="shared" si="174"/>
        <v>14182</v>
      </c>
      <c r="H75" s="148">
        <f t="shared" si="174"/>
        <v>28372</v>
      </c>
      <c r="I75" s="123">
        <f>IF(E75=0,0,((H75/E75)-1)*100)</f>
        <v>27.445871889318131</v>
      </c>
      <c r="J75" s="3"/>
      <c r="L75" s="13" t="s">
        <v>30</v>
      </c>
      <c r="M75" s="39">
        <f>'Lcc_BKK+DMK'!M75+Lcc_CNX!M75+Lcc_HDY!M75+Lcc_HKT!M75+Lcc_CEI!M75</f>
        <v>1641866</v>
      </c>
      <c r="N75" s="37">
        <f>'Lcc_BKK+DMK'!N75+Lcc_CNX!N75+Lcc_HDY!N75+Lcc_HKT!N75+Lcc_CEI!N75</f>
        <v>1635150</v>
      </c>
      <c r="O75" s="165">
        <f t="shared" ref="O75" si="181">SUM(M75:N75)</f>
        <v>3277016</v>
      </c>
      <c r="P75" s="38">
        <f>+Lcc_BKK!P75+Lcc_DMK!P75+Lcc_CNX!P75+Lcc_HDY!P75+Lcc_HKT!P75+Lcc_CEI!P75</f>
        <v>785</v>
      </c>
      <c r="Q75" s="168">
        <f t="shared" ref="Q75" si="182">O75+P75</f>
        <v>3277801</v>
      </c>
      <c r="R75" s="39">
        <f>'Lcc_BKK+DMK'!R75+Lcc_CNX!R75+Lcc_HDY!R75+Lcc_HKT!R75+Lcc_CEI!R75</f>
        <v>2160433</v>
      </c>
      <c r="S75" s="37">
        <f>'Lcc_BKK+DMK'!S75+Lcc_CNX!S75+Lcc_HDY!S75+Lcc_HKT!S75+Lcc_CEI!S75</f>
        <v>2135715</v>
      </c>
      <c r="T75" s="165">
        <f t="shared" ref="T75" si="183">SUM(R75:S75)</f>
        <v>4296148</v>
      </c>
      <c r="U75" s="38">
        <f>+Lcc_BKK!U75+Lcc_DMK!U75+Lcc_CNX!U75+Lcc_HDY!U75+Lcc_HKT!U75+Lcc_CEI!U75</f>
        <v>463</v>
      </c>
      <c r="V75" s="168">
        <f t="shared" ref="V75" si="184">T75+U75</f>
        <v>4296611</v>
      </c>
      <c r="W75" s="40">
        <f>IF(Q75=0,0,((V75/Q75)-1)*100)</f>
        <v>31.082118774141577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519" t="s">
        <v>31</v>
      </c>
      <c r="C76" s="127">
        <f>+C24+C50</f>
        <v>33189</v>
      </c>
      <c r="D76" s="128">
        <f t="shared" ref="D76:H76" si="185">+D24+D50</f>
        <v>33191</v>
      </c>
      <c r="E76" s="145">
        <f t="shared" si="185"/>
        <v>66380</v>
      </c>
      <c r="F76" s="127">
        <f t="shared" si="185"/>
        <v>44519</v>
      </c>
      <c r="G76" s="128">
        <f t="shared" si="185"/>
        <v>44511</v>
      </c>
      <c r="H76" s="145">
        <f t="shared" si="185"/>
        <v>89030</v>
      </c>
      <c r="I76" s="130">
        <f>IF(E76=0,0,((H76/E76)-1)*100)</f>
        <v>34.121723410665858</v>
      </c>
      <c r="J76" s="9"/>
      <c r="K76" s="10"/>
      <c r="L76" s="47" t="s">
        <v>31</v>
      </c>
      <c r="M76" s="49">
        <f>+M73+M74+M75</f>
        <v>5053556</v>
      </c>
      <c r="N76" s="468">
        <f t="shared" ref="N76:V76" si="186">+N73+N74+N75</f>
        <v>4995452</v>
      </c>
      <c r="O76" s="475">
        <f t="shared" si="186"/>
        <v>10049008</v>
      </c>
      <c r="P76" s="481">
        <f t="shared" si="186"/>
        <v>3984</v>
      </c>
      <c r="Q76" s="167">
        <f t="shared" si="186"/>
        <v>10052992</v>
      </c>
      <c r="R76" s="49">
        <f t="shared" si="186"/>
        <v>7058021</v>
      </c>
      <c r="S76" s="468">
        <f t="shared" si="186"/>
        <v>7002741</v>
      </c>
      <c r="T76" s="475">
        <f t="shared" si="186"/>
        <v>14060762</v>
      </c>
      <c r="U76" s="481">
        <f t="shared" si="186"/>
        <v>1502</v>
      </c>
      <c r="V76" s="167">
        <f t="shared" si="186"/>
        <v>14062264</v>
      </c>
      <c r="W76" s="50">
        <f>IF(Q76=0,0,((V76/Q76)-1)*100)</f>
        <v>39.881380587988133</v>
      </c>
    </row>
    <row r="77" spans="1:23" ht="15.75" customHeight="1" thickTop="1" thickBot="1" x14ac:dyDescent="0.25">
      <c r="A77" s="9"/>
      <c r="B77" s="520" t="s">
        <v>32</v>
      </c>
      <c r="C77" s="127">
        <f>+C68+C72+C76</f>
        <v>85288</v>
      </c>
      <c r="D77" s="128">
        <f t="shared" ref="D77:H77" si="187">+D68+D72+D76</f>
        <v>85272</v>
      </c>
      <c r="E77" s="145">
        <f t="shared" si="187"/>
        <v>170560</v>
      </c>
      <c r="F77" s="127">
        <f t="shared" si="187"/>
        <v>135348</v>
      </c>
      <c r="G77" s="128">
        <f t="shared" si="187"/>
        <v>135191</v>
      </c>
      <c r="H77" s="145">
        <f t="shared" si="187"/>
        <v>270539</v>
      </c>
      <c r="I77" s="130">
        <f t="shared" ref="I77:I78" si="188">IF(E77=0,0,((H77/E77)-1)*100)</f>
        <v>58.61808161350843</v>
      </c>
      <c r="J77" s="9"/>
      <c r="K77" s="10"/>
      <c r="L77" s="528" t="s">
        <v>32</v>
      </c>
      <c r="M77" s="506">
        <f>+M68+M72+M76</f>
        <v>12127536</v>
      </c>
      <c r="N77" s="507">
        <f t="shared" ref="N77:V77" si="189">+N68+N72+N76</f>
        <v>11959402</v>
      </c>
      <c r="O77" s="511">
        <f t="shared" si="189"/>
        <v>24086938</v>
      </c>
      <c r="P77" s="509">
        <f t="shared" si="189"/>
        <v>11461</v>
      </c>
      <c r="Q77" s="512">
        <f t="shared" si="189"/>
        <v>24098399</v>
      </c>
      <c r="R77" s="506">
        <f t="shared" si="189"/>
        <v>21575634</v>
      </c>
      <c r="S77" s="507">
        <f t="shared" si="189"/>
        <v>21365298</v>
      </c>
      <c r="T77" s="511">
        <f t="shared" si="189"/>
        <v>42940932</v>
      </c>
      <c r="U77" s="509">
        <f t="shared" si="189"/>
        <v>8205</v>
      </c>
      <c r="V77" s="512">
        <f t="shared" si="189"/>
        <v>42949137</v>
      </c>
      <c r="W77" s="50">
        <f t="shared" ref="W77:W78" si="190">IF(Q77=0,0,((V77/Q77)-1)*100)</f>
        <v>78.224026417688577</v>
      </c>
    </row>
    <row r="78" spans="1:23" ht="14.25" thickTop="1" thickBot="1" x14ac:dyDescent="0.25">
      <c r="A78" s="3" t="str">
        <f t="shared" ref="A78" si="191">IF(ISERROR(F78/G78)," ",IF(F78/G78&gt;0.5,IF(F78/G78&lt;1.5," ","NOT OK"),"NOT OK"))</f>
        <v xml:space="preserve"> </v>
      </c>
      <c r="B78" s="521" t="s">
        <v>33</v>
      </c>
      <c r="C78" s="127">
        <f>+C64+C68+C72+C76</f>
        <v>102897</v>
      </c>
      <c r="D78" s="128">
        <f t="shared" ref="D78:H78" si="192">+D64+D68+D72+D76</f>
        <v>102873</v>
      </c>
      <c r="E78" s="524">
        <f t="shared" si="192"/>
        <v>205770</v>
      </c>
      <c r="F78" s="127">
        <f t="shared" si="192"/>
        <v>177338</v>
      </c>
      <c r="G78" s="128">
        <f t="shared" si="192"/>
        <v>176885</v>
      </c>
      <c r="H78" s="524">
        <f t="shared" si="192"/>
        <v>354223</v>
      </c>
      <c r="I78" s="130">
        <f t="shared" si="188"/>
        <v>72.145113476211307</v>
      </c>
      <c r="J78" s="3"/>
      <c r="L78" s="465" t="s">
        <v>33</v>
      </c>
      <c r="M78" s="43">
        <f>+M64+M68+M72+M76</f>
        <v>14353247</v>
      </c>
      <c r="N78" s="467">
        <f t="shared" ref="N78:V78" si="193">+N64+N68+N72+N76</f>
        <v>14197003</v>
      </c>
      <c r="O78" s="471">
        <f t="shared" si="193"/>
        <v>28550250</v>
      </c>
      <c r="P78" s="480">
        <f t="shared" si="193"/>
        <v>12782</v>
      </c>
      <c r="Q78" s="300">
        <f t="shared" si="193"/>
        <v>28563032</v>
      </c>
      <c r="R78" s="43">
        <f t="shared" si="193"/>
        <v>28209390</v>
      </c>
      <c r="S78" s="467">
        <f t="shared" si="193"/>
        <v>27944275</v>
      </c>
      <c r="T78" s="471">
        <f t="shared" si="193"/>
        <v>56153665</v>
      </c>
      <c r="U78" s="480">
        <f t="shared" si="193"/>
        <v>11530</v>
      </c>
      <c r="V78" s="300">
        <f t="shared" si="193"/>
        <v>56165195</v>
      </c>
      <c r="W78" s="46">
        <f t="shared" si="190"/>
        <v>96.635969878827993</v>
      </c>
    </row>
    <row r="79" spans="1:23" ht="14.25" thickTop="1" thickBot="1" x14ac:dyDescent="0.25">
      <c r="B79" s="138" t="s">
        <v>34</v>
      </c>
      <c r="C79" s="102"/>
      <c r="D79" s="102"/>
      <c r="E79" s="102"/>
      <c r="F79" s="102"/>
      <c r="G79" s="102"/>
      <c r="H79" s="102"/>
      <c r="I79" s="102"/>
      <c r="J79" s="102"/>
      <c r="L79" s="53" t="s">
        <v>34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622" t="s">
        <v>44</v>
      </c>
      <c r="M80" s="623"/>
      <c r="N80" s="623"/>
      <c r="O80" s="623"/>
      <c r="P80" s="623"/>
      <c r="Q80" s="623"/>
      <c r="R80" s="623"/>
      <c r="S80" s="623"/>
      <c r="T80" s="623"/>
      <c r="U80" s="623"/>
      <c r="V80" s="623"/>
      <c r="W80" s="624"/>
    </row>
    <row r="81" spans="12:23" ht="13.5" thickBot="1" x14ac:dyDescent="0.25">
      <c r="L81" s="625" t="s">
        <v>45</v>
      </c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46</v>
      </c>
    </row>
    <row r="83" spans="12:23" ht="14.25" thickTop="1" thickBot="1" x14ac:dyDescent="0.25">
      <c r="L83" s="57"/>
      <c r="M83" s="628" t="s">
        <v>4</v>
      </c>
      <c r="N83" s="629"/>
      <c r="O83" s="629"/>
      <c r="P83" s="629"/>
      <c r="Q83" s="630"/>
      <c r="R83" s="628" t="s">
        <v>5</v>
      </c>
      <c r="S83" s="629"/>
      <c r="T83" s="629"/>
      <c r="U83" s="629"/>
      <c r="V83" s="630"/>
      <c r="W83" s="310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1" t="s">
        <v>8</v>
      </c>
    </row>
    <row r="85" spans="12:23" ht="13.5" thickBot="1" x14ac:dyDescent="0.25">
      <c r="L85" s="64"/>
      <c r="M85" s="65" t="s">
        <v>47</v>
      </c>
      <c r="N85" s="66" t="s">
        <v>48</v>
      </c>
      <c r="O85" s="67" t="s">
        <v>49</v>
      </c>
      <c r="P85" s="68" t="s">
        <v>15</v>
      </c>
      <c r="Q85" s="67" t="s">
        <v>11</v>
      </c>
      <c r="R85" s="65" t="s">
        <v>47</v>
      </c>
      <c r="S85" s="66" t="s">
        <v>48</v>
      </c>
      <c r="T85" s="67" t="s">
        <v>49</v>
      </c>
      <c r="U85" s="68" t="s">
        <v>15</v>
      </c>
      <c r="V85" s="67" t="s">
        <v>11</v>
      </c>
      <c r="W85" s="309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ht="12.75" customHeight="1" x14ac:dyDescent="0.2">
      <c r="L87" s="59" t="s">
        <v>16</v>
      </c>
      <c r="M87" s="75">
        <f>'Lcc_BKK+DMK'!M87+Lcc_CNX!M87+Lcc_HDY!M87+Lcc_HKT!M87+Lcc_CEI!M87</f>
        <v>1120</v>
      </c>
      <c r="N87" s="76">
        <f>'Lcc_BKK+DMK'!N87+Lcc_CNX!N87+Lcc_HDY!N87+Lcc_HKT!N87+Lcc_CEI!N87</f>
        <v>1225</v>
      </c>
      <c r="O87" s="180">
        <f>SUM(M87:N87)</f>
        <v>2345</v>
      </c>
      <c r="P87" s="77">
        <f>'Lcc_BKK+DMK'!P87+Lcc_CNX!P87+Lcc_HDY!P87+Lcc_HKT!P87+Lcc_CEI!P87</f>
        <v>0</v>
      </c>
      <c r="Q87" s="178">
        <f>O87+P87</f>
        <v>2345</v>
      </c>
      <c r="R87" s="75">
        <f>'Lcc_BKK+DMK'!R87+Lcc_CNX!R87+Lcc_HDY!R87+Lcc_HKT!R87+Lcc_CEI!R87</f>
        <v>1909</v>
      </c>
      <c r="S87" s="76">
        <f>'Lcc_BKK+DMK'!S87+Lcc_CNX!S87+Lcc_HDY!S87+Lcc_HKT!S87+Lcc_CEI!S87</f>
        <v>2190</v>
      </c>
      <c r="T87" s="180">
        <f>SUM(R87:S87)</f>
        <v>4099</v>
      </c>
      <c r="U87" s="77">
        <f>'Lcc_BKK+DMK'!U87+Lcc_CNX!U87+Lcc_HDY!U87+Lcc_HKT!U87+Lcc_CEI!U87</f>
        <v>0</v>
      </c>
      <c r="V87" s="178">
        <f>T87+U87</f>
        <v>4099</v>
      </c>
      <c r="W87" s="78">
        <f>IF(Q87=0,0,((V87/Q87)-1)*100)</f>
        <v>74.797441364605561</v>
      </c>
    </row>
    <row r="88" spans="12:23" ht="12.75" customHeight="1" x14ac:dyDescent="0.2">
      <c r="L88" s="59" t="s">
        <v>17</v>
      </c>
      <c r="M88" s="75">
        <f>'Lcc_BKK+DMK'!M88+Lcc_CNX!M88+Lcc_HDY!M88+Lcc_HKT!M88+Lcc_CEI!M88</f>
        <v>1978</v>
      </c>
      <c r="N88" s="76">
        <f>'Lcc_BKK+DMK'!N88+Lcc_CNX!N88+Lcc_HDY!N88+Lcc_HKT!N88+Lcc_CEI!N88</f>
        <v>1666</v>
      </c>
      <c r="O88" s="180">
        <f t="shared" ref="O88:O89" si="194">SUM(M88:N88)</f>
        <v>3644</v>
      </c>
      <c r="P88" s="77">
        <f>'Lcc_BKK+DMK'!P88+Lcc_CNX!P88+Lcc_HDY!P88+Lcc_HKT!P88+Lcc_CEI!P88</f>
        <v>0</v>
      </c>
      <c r="Q88" s="178">
        <f t="shared" ref="Q88:Q89" si="195">O88+P88</f>
        <v>3644</v>
      </c>
      <c r="R88" s="75">
        <f>'Lcc_BKK+DMK'!R88+Lcc_CNX!R88+Lcc_HDY!R88+Lcc_HKT!R88+Lcc_CEI!R88</f>
        <v>1702</v>
      </c>
      <c r="S88" s="76">
        <f>'Lcc_BKK+DMK'!S88+Lcc_CNX!S88+Lcc_HDY!S88+Lcc_HKT!S88+Lcc_CEI!S88</f>
        <v>2538</v>
      </c>
      <c r="T88" s="180">
        <f t="shared" ref="T88:T89" si="196">SUM(R88:S88)</f>
        <v>4240</v>
      </c>
      <c r="U88" s="77">
        <f>'Lcc_BKK+DMK'!U88+Lcc_CNX!U88+Lcc_HDY!U88+Lcc_HKT!U88+Lcc_CEI!U88</f>
        <v>0</v>
      </c>
      <c r="V88" s="178">
        <f t="shared" ref="V88:V89" si="197">T88+U88</f>
        <v>4240</v>
      </c>
      <c r="W88" s="78">
        <f t="shared" ref="W88:W89" si="198">IF(Q88=0,0,((V88/Q88)-1)*100)</f>
        <v>16.355653128430305</v>
      </c>
    </row>
    <row r="89" spans="12:23" ht="12.75" customHeight="1" thickBot="1" x14ac:dyDescent="0.25">
      <c r="L89" s="64" t="s">
        <v>18</v>
      </c>
      <c r="M89" s="75">
        <f>'Lcc_BKK+DMK'!M89+Lcc_CNX!M89+Lcc_HDY!M89+Lcc_HKT!M89+Lcc_CEI!M89</f>
        <v>1997</v>
      </c>
      <c r="N89" s="76">
        <f>'Lcc_BKK+DMK'!N89+Lcc_CNX!N89+Lcc_HDY!N89+Lcc_HKT!N89+Lcc_CEI!N89</f>
        <v>2125</v>
      </c>
      <c r="O89" s="180">
        <f t="shared" si="194"/>
        <v>4122</v>
      </c>
      <c r="P89" s="77">
        <f>'Lcc_BKK+DMK'!P89+Lcc_CNX!P89+Lcc_HDY!P89+Lcc_HKT!P89+Lcc_CEI!P89</f>
        <v>0</v>
      </c>
      <c r="Q89" s="178">
        <f t="shared" si="195"/>
        <v>4122</v>
      </c>
      <c r="R89" s="75">
        <f>'Lcc_BKK+DMK'!R89+Lcc_CNX!R89+Lcc_HDY!R89+Lcc_HKT!R89+Lcc_CEI!R89</f>
        <v>1916</v>
      </c>
      <c r="S89" s="76">
        <f>'Lcc_BKK+DMK'!S89+Lcc_CNX!S89+Lcc_HDY!S89+Lcc_HKT!S89+Lcc_CEI!S89</f>
        <v>2565</v>
      </c>
      <c r="T89" s="180">
        <f t="shared" si="196"/>
        <v>4481</v>
      </c>
      <c r="U89" s="77">
        <f>'Lcc_BKK+DMK'!U89+Lcc_CNX!U89+Lcc_HDY!U89+Lcc_HKT!U89+Lcc_CEI!U89</f>
        <v>0</v>
      </c>
      <c r="V89" s="178">
        <f t="shared" si="197"/>
        <v>4481</v>
      </c>
      <c r="W89" s="78">
        <f t="shared" si="198"/>
        <v>8.7093643862202761</v>
      </c>
    </row>
    <row r="90" spans="12:23" ht="12.75" customHeight="1" thickTop="1" thickBot="1" x14ac:dyDescent="0.25">
      <c r="L90" s="79" t="s">
        <v>19</v>
      </c>
      <c r="M90" s="80">
        <f t="shared" ref="M90:Q90" si="199">+M87+M88+M89</f>
        <v>5095</v>
      </c>
      <c r="N90" s="81">
        <f t="shared" si="199"/>
        <v>5016</v>
      </c>
      <c r="O90" s="179">
        <f t="shared" si="199"/>
        <v>10111</v>
      </c>
      <c r="P90" s="80">
        <f t="shared" si="199"/>
        <v>0</v>
      </c>
      <c r="Q90" s="179">
        <f t="shared" si="199"/>
        <v>10111</v>
      </c>
      <c r="R90" s="80">
        <f t="shared" ref="R90:V90" si="200">+R87+R88+R89</f>
        <v>5527</v>
      </c>
      <c r="S90" s="81">
        <f t="shared" si="200"/>
        <v>7293</v>
      </c>
      <c r="T90" s="179">
        <f t="shared" si="200"/>
        <v>12820</v>
      </c>
      <c r="U90" s="80">
        <f t="shared" si="200"/>
        <v>0</v>
      </c>
      <c r="V90" s="179">
        <f t="shared" si="200"/>
        <v>12820</v>
      </c>
      <c r="W90" s="82">
        <f t="shared" ref="W90:W91" si="201">IF(Q90=0,0,((V90/Q90)-1)*100)</f>
        <v>26.792602116506782</v>
      </c>
    </row>
    <row r="91" spans="12:23" ht="12.75" customHeight="1" thickTop="1" x14ac:dyDescent="0.2">
      <c r="L91" s="59" t="s">
        <v>20</v>
      </c>
      <c r="M91" s="75">
        <f>'Lcc_BKK+DMK'!M91+Lcc_CNX!M91+Lcc_HDY!M91+Lcc_HKT!M91+Lcc_CEI!M91</f>
        <v>1771</v>
      </c>
      <c r="N91" s="76">
        <f>'Lcc_BKK+DMK'!N91+Lcc_CNX!N91+Lcc_HDY!N91+Lcc_HKT!N91+Lcc_CEI!N91</f>
        <v>1544</v>
      </c>
      <c r="O91" s="180">
        <f>M91+N91</f>
        <v>3315</v>
      </c>
      <c r="P91" s="77">
        <f>'Lcc_BKK+DMK'!P91+Lcc_CNX!P91+Lcc_HDY!P91+Lcc_HKT!P91+Lcc_CEI!P91</f>
        <v>0</v>
      </c>
      <c r="Q91" s="178">
        <f t="shared" ref="Q91" si="202">O91+P91</f>
        <v>3315</v>
      </c>
      <c r="R91" s="75">
        <f>'Lcc_BKK+DMK'!R91+Lcc_CNX!R91+Lcc_HDY!R91+Lcc_HKT!R91+Lcc_CEI!R91</f>
        <v>1601</v>
      </c>
      <c r="S91" s="76">
        <f>'Lcc_BKK+DMK'!S91+Lcc_CNX!S91+Lcc_HDY!S91+Lcc_HKT!S91+Lcc_CEI!S91</f>
        <v>2383</v>
      </c>
      <c r="T91" s="180">
        <f>R91+S91</f>
        <v>3984</v>
      </c>
      <c r="U91" s="77">
        <f>'Lcc_BKK+DMK'!U91+Lcc_CNX!U91+Lcc_HDY!U91+Lcc_HKT!U91+Lcc_CEI!U91</f>
        <v>0</v>
      </c>
      <c r="V91" s="178">
        <f t="shared" ref="V91" si="203">T91+U91</f>
        <v>3984</v>
      </c>
      <c r="W91" s="78">
        <f t="shared" si="201"/>
        <v>20.180995475113118</v>
      </c>
    </row>
    <row r="92" spans="12:23" ht="12.75" customHeight="1" x14ac:dyDescent="0.2">
      <c r="L92" s="59" t="s">
        <v>21</v>
      </c>
      <c r="M92" s="75">
        <f>'Lcc_BKK+DMK'!M92+Lcc_CNX!M92+Lcc_HDY!M92+Lcc_HKT!M92+Lcc_CEI!M92</f>
        <v>970</v>
      </c>
      <c r="N92" s="76">
        <f>'Lcc_BKK+DMK'!N92+Lcc_CNX!N92+Lcc_HDY!N92+Lcc_HKT!N92+Lcc_CEI!N92</f>
        <v>945</v>
      </c>
      <c r="O92" s="180">
        <f>M92+N92</f>
        <v>1915</v>
      </c>
      <c r="P92" s="77">
        <f>'Lcc_BKK+DMK'!P92+Lcc_CNX!P92+Lcc_HDY!P92+Lcc_HKT!P92+Lcc_CEI!P92</f>
        <v>0</v>
      </c>
      <c r="Q92" s="178">
        <f>O92+P92</f>
        <v>1915</v>
      </c>
      <c r="R92" s="75">
        <f>'Lcc_BKK+DMK'!R92+Lcc_CNX!R92+Lcc_HDY!R92+Lcc_HKT!R92+Lcc_CEI!R92</f>
        <v>1607</v>
      </c>
      <c r="S92" s="76">
        <f>'Lcc_BKK+DMK'!S92+Lcc_CNX!S92+Lcc_HDY!S92+Lcc_HKT!S92+Lcc_CEI!S92</f>
        <v>2645</v>
      </c>
      <c r="T92" s="180">
        <f>R92+S92</f>
        <v>4252</v>
      </c>
      <c r="U92" s="77">
        <f>'Lcc_BKK+DMK'!U92+Lcc_CNX!U92+Lcc_HDY!U92+Lcc_HKT!U92+Lcc_CEI!U92</f>
        <v>0</v>
      </c>
      <c r="V92" s="178">
        <f>T92+U92</f>
        <v>4252</v>
      </c>
      <c r="W92" s="78">
        <f>IF(Q92=0,0,((V92/Q92)-1)*100)</f>
        <v>122.03655352480416</v>
      </c>
    </row>
    <row r="93" spans="12:23" ht="12.75" customHeight="1" thickBot="1" x14ac:dyDescent="0.25">
      <c r="L93" s="59" t="s">
        <v>22</v>
      </c>
      <c r="M93" s="75">
        <f>'Lcc_BKK+DMK'!M93+Lcc_CNX!M93+Lcc_HDY!M93+Lcc_HKT!M93+Lcc_CEI!M93</f>
        <v>1372</v>
      </c>
      <c r="N93" s="76">
        <f>'Lcc_BKK+DMK'!N93+Lcc_CNX!N93+Lcc_HDY!N93+Lcc_HKT!N93+Lcc_CEI!N93</f>
        <v>1369</v>
      </c>
      <c r="O93" s="180">
        <f t="shared" ref="O93" si="204">M93+N93</f>
        <v>2741</v>
      </c>
      <c r="P93" s="77">
        <f>'Lcc_BKK+DMK'!P93+Lcc_CNX!P93+Lcc_HDY!P93+Lcc_HKT!P93+Lcc_CEI!P93</f>
        <v>0</v>
      </c>
      <c r="Q93" s="178">
        <f>O93+P93</f>
        <v>2741</v>
      </c>
      <c r="R93" s="75">
        <f>'Lcc_BKK+DMK'!R93+Lcc_CNX!R93+Lcc_HDY!R93+Lcc_HKT!R93+Lcc_CEI!R93</f>
        <v>1710</v>
      </c>
      <c r="S93" s="76">
        <f>'Lcc_BKK+DMK'!S93+Lcc_CNX!S93+Lcc_HDY!S93+Lcc_HKT!S93+Lcc_CEI!S93</f>
        <v>3210</v>
      </c>
      <c r="T93" s="180">
        <f t="shared" ref="T93" si="205">R93+S93</f>
        <v>4920</v>
      </c>
      <c r="U93" s="77">
        <f>'Lcc_BKK+DMK'!U93+Lcc_CNX!U93+Lcc_HDY!U93+Lcc_HKT!U93+Lcc_CEI!U93</f>
        <v>0</v>
      </c>
      <c r="V93" s="178">
        <f>T93+U93</f>
        <v>4920</v>
      </c>
      <c r="W93" s="78">
        <f>IF(Q93=0,0,((V93/Q93)-1)*100)</f>
        <v>79.496534111638084</v>
      </c>
    </row>
    <row r="94" spans="12:23" ht="12.75" customHeight="1" thickTop="1" thickBot="1" x14ac:dyDescent="0.25">
      <c r="L94" s="79" t="s">
        <v>23</v>
      </c>
      <c r="M94" s="80">
        <f>+M91+M92+M93</f>
        <v>4113</v>
      </c>
      <c r="N94" s="81">
        <f t="shared" ref="N94:V94" si="206">+N91+N92+N93</f>
        <v>3858</v>
      </c>
      <c r="O94" s="179">
        <f t="shared" si="206"/>
        <v>7971</v>
      </c>
      <c r="P94" s="80">
        <f t="shared" si="206"/>
        <v>0</v>
      </c>
      <c r="Q94" s="179">
        <f t="shared" si="206"/>
        <v>7971</v>
      </c>
      <c r="R94" s="80">
        <f t="shared" si="206"/>
        <v>4918</v>
      </c>
      <c r="S94" s="81">
        <f t="shared" si="206"/>
        <v>8238</v>
      </c>
      <c r="T94" s="179">
        <f t="shared" si="206"/>
        <v>13156</v>
      </c>
      <c r="U94" s="80">
        <f t="shared" si="206"/>
        <v>0</v>
      </c>
      <c r="V94" s="179">
        <f t="shared" si="206"/>
        <v>13156</v>
      </c>
      <c r="W94" s="82">
        <f>IF(Q94=0,0,((V94/Q94)-1)*100)</f>
        <v>65.048300087818347</v>
      </c>
    </row>
    <row r="95" spans="12:23" ht="12.75" customHeight="1" thickTop="1" x14ac:dyDescent="0.2">
      <c r="L95" s="59" t="s">
        <v>24</v>
      </c>
      <c r="M95" s="75">
        <f>'Lcc_BKK+DMK'!M95+Lcc_CNX!M95+Lcc_HDY!M95+Lcc_HKT!M95+Lcc_CEI!M95</f>
        <v>824</v>
      </c>
      <c r="N95" s="76">
        <f>'Lcc_BKK+DMK'!N95+Lcc_CNX!N95+Lcc_HDY!N95+Lcc_HKT!N95+Lcc_CEI!N95</f>
        <v>1192</v>
      </c>
      <c r="O95" s="180">
        <f>SUM(M95:N95)</f>
        <v>2016</v>
      </c>
      <c r="P95" s="77">
        <f>'Lcc_BKK+DMK'!P95+Lcc_CNX!P95+Lcc_HDY!P95+Lcc_HKT!P95+Lcc_CEI!P95</f>
        <v>0</v>
      </c>
      <c r="Q95" s="178">
        <f>O95+P95</f>
        <v>2016</v>
      </c>
      <c r="R95" s="75">
        <f>'Lcc_BKK+DMK'!R95+Lcc_CNX!R95+Lcc_HDY!R95+Lcc_HKT!R95+Lcc_CEI!R95</f>
        <v>1701</v>
      </c>
      <c r="S95" s="76">
        <f>'Lcc_BKK+DMK'!S95+Lcc_CNX!S95+Lcc_HDY!S95+Lcc_HKT!S95+Lcc_CEI!S95</f>
        <v>3678</v>
      </c>
      <c r="T95" s="180">
        <f>SUM(R95:S95)</f>
        <v>5379</v>
      </c>
      <c r="U95" s="77">
        <f>'Lcc_BKK+DMK'!U95+Lcc_CNX!U95+Lcc_HDY!U95+Lcc_HKT!U95+Lcc_CEI!U95</f>
        <v>0</v>
      </c>
      <c r="V95" s="178">
        <f>T95+U95</f>
        <v>5379</v>
      </c>
      <c r="W95" s="78">
        <f t="shared" ref="W95" si="207">IF(Q95=0,0,((V95/Q95)-1)*100)</f>
        <v>166.81547619047618</v>
      </c>
    </row>
    <row r="96" spans="12:23" ht="12.75" customHeight="1" x14ac:dyDescent="0.2">
      <c r="L96" s="59" t="s">
        <v>25</v>
      </c>
      <c r="M96" s="75">
        <f>'Lcc_BKK+DMK'!M96+Lcc_CNX!M96+Lcc_HDY!M96+Lcc_HKT!M96+Lcc_CEI!M96</f>
        <v>894</v>
      </c>
      <c r="N96" s="76">
        <f>'Lcc_BKK+DMK'!N96+Lcc_CNX!N96+Lcc_HDY!N96+Lcc_HKT!N96+Lcc_CEI!N96</f>
        <v>1311</v>
      </c>
      <c r="O96" s="180">
        <f t="shared" ref="O96" si="208">SUM(M96:N96)</f>
        <v>2205</v>
      </c>
      <c r="P96" s="77">
        <f>'Lcc_BKK+DMK'!P96+Lcc_CNX!P96+Lcc_HDY!P96+Lcc_HKT!P96+Lcc_CEI!P96</f>
        <v>0</v>
      </c>
      <c r="Q96" s="178">
        <f t="shared" ref="Q96" si="209">O96+P96</f>
        <v>2205</v>
      </c>
      <c r="R96" s="75">
        <f>'Lcc_BKK+DMK'!R96+Lcc_CNX!R96+Lcc_HDY!R96+Lcc_HKT!R96+Lcc_CEI!R96</f>
        <v>1642</v>
      </c>
      <c r="S96" s="76">
        <f>'Lcc_BKK+DMK'!S96+Lcc_CNX!S96+Lcc_HDY!S96+Lcc_HKT!S96+Lcc_CEI!S96</f>
        <v>4125</v>
      </c>
      <c r="T96" s="180">
        <f t="shared" ref="T96" si="210">SUM(R96:S96)</f>
        <v>5767</v>
      </c>
      <c r="U96" s="77">
        <f>'Lcc_BKK+DMK'!U96+Lcc_CNX!U96+Lcc_HDY!U96+Lcc_HKT!U96+Lcc_CEI!U96</f>
        <v>0</v>
      </c>
      <c r="V96" s="178">
        <f t="shared" ref="V96" si="211">T96+U96</f>
        <v>5767</v>
      </c>
      <c r="W96" s="78">
        <f t="shared" ref="W96" si="212">IF(Q96=0,0,((V96/Q96)-1)*100)</f>
        <v>161.54195011337868</v>
      </c>
    </row>
    <row r="97" spans="1:23" ht="12.75" customHeight="1" thickBot="1" x14ac:dyDescent="0.25">
      <c r="L97" s="59" t="s">
        <v>26</v>
      </c>
      <c r="M97" s="75">
        <f>'Lcc_BKK+DMK'!M97+Lcc_CNX!M97+Lcc_HDY!M97+Lcc_HKT!M97+Lcc_CEI!M97</f>
        <v>1121</v>
      </c>
      <c r="N97" s="76">
        <f>'Lcc_BKK+DMK'!N97+Lcc_CNX!N97+Lcc_HDY!N97+Lcc_HKT!N97+Lcc_CEI!N97</f>
        <v>1603</v>
      </c>
      <c r="O97" s="180">
        <f>SUM(M97:N97)</f>
        <v>2724</v>
      </c>
      <c r="P97" s="77">
        <f>'Lcc_BKK+DMK'!P97+Lcc_CNX!P97+Lcc_HDY!P97+Lcc_HKT!P97+Lcc_CEI!P97</f>
        <v>0</v>
      </c>
      <c r="Q97" s="178">
        <f>O97+P97</f>
        <v>2724</v>
      </c>
      <c r="R97" s="75">
        <f>'Lcc_BKK+DMK'!R97+Lcc_CNX!R97+Lcc_HDY!R97+Lcc_HKT!R97+Lcc_CEI!R97</f>
        <v>1539</v>
      </c>
      <c r="S97" s="76">
        <f>'Lcc_BKK+DMK'!S97+Lcc_CNX!S97+Lcc_HDY!S97+Lcc_HKT!S97+Lcc_CEI!S97</f>
        <v>3303</v>
      </c>
      <c r="T97" s="180">
        <f>SUM(R97:S97)</f>
        <v>4842</v>
      </c>
      <c r="U97" s="77">
        <f>'Lcc_BKK+DMK'!U97+Lcc_CNX!U97+Lcc_HDY!U97+Lcc_HKT!U97+Lcc_CEI!U97</f>
        <v>0</v>
      </c>
      <c r="V97" s="178">
        <f>T97+U97</f>
        <v>4842</v>
      </c>
      <c r="W97" s="78">
        <f>IF(Q97=0,0,((V97/Q97)-1)*100)</f>
        <v>77.753303964757706</v>
      </c>
    </row>
    <row r="98" spans="1:23" ht="12.75" customHeight="1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2839</v>
      </c>
      <c r="N98" s="85">
        <f t="shared" ref="N98:V98" si="213">+N95+N96+N97</f>
        <v>4106</v>
      </c>
      <c r="O98" s="181">
        <f t="shared" si="213"/>
        <v>6945</v>
      </c>
      <c r="P98" s="86">
        <f t="shared" si="213"/>
        <v>0</v>
      </c>
      <c r="Q98" s="181">
        <f t="shared" si="213"/>
        <v>6945</v>
      </c>
      <c r="R98" s="85">
        <f t="shared" si="213"/>
        <v>4882</v>
      </c>
      <c r="S98" s="85">
        <f t="shared" si="213"/>
        <v>11106</v>
      </c>
      <c r="T98" s="181">
        <f t="shared" si="213"/>
        <v>15988</v>
      </c>
      <c r="U98" s="86">
        <f t="shared" si="213"/>
        <v>0</v>
      </c>
      <c r="V98" s="181">
        <f t="shared" si="213"/>
        <v>15988</v>
      </c>
      <c r="W98" s="87">
        <f>IF(Q98=0,0,((V98/Q98)-1)*100)</f>
        <v>130.2087832973362</v>
      </c>
    </row>
    <row r="99" spans="1:23" ht="12.75" customHeight="1" thickTop="1" x14ac:dyDescent="0.2">
      <c r="L99" s="59" t="s">
        <v>28</v>
      </c>
      <c r="M99" s="75">
        <f>'Lcc_BKK+DMK'!M99+Lcc_CNX!M99+Lcc_HDY!M99+Lcc_HKT!M99+Lcc_CEI!M99</f>
        <v>1301</v>
      </c>
      <c r="N99" s="76">
        <f>'Lcc_BKK+DMK'!N99+Lcc_CNX!N99+Lcc_HDY!N99+Lcc_HKT!N99+Lcc_CEI!N99</f>
        <v>1826</v>
      </c>
      <c r="O99" s="180">
        <f>SUM(M99:N99)</f>
        <v>3127</v>
      </c>
      <c r="P99" s="77">
        <f>'Lcc_BKK+DMK'!P99+Lcc_CNX!P99+Lcc_HDY!P99+Lcc_HKT!P99+Lcc_CEI!P99</f>
        <v>0</v>
      </c>
      <c r="Q99" s="178">
        <f>O99+P99</f>
        <v>3127</v>
      </c>
      <c r="R99" s="75">
        <f>'Lcc_BKK+DMK'!R99+Lcc_CNX!R99+Lcc_HDY!R99+Lcc_HKT!R99+Lcc_CEI!R99</f>
        <v>1995</v>
      </c>
      <c r="S99" s="76">
        <f>'Lcc_BKK+DMK'!S99+Lcc_CNX!S99+Lcc_HDY!S99+Lcc_HKT!S99+Lcc_CEI!S99</f>
        <v>2915</v>
      </c>
      <c r="T99" s="180">
        <f>SUM(R99:S99)</f>
        <v>4910</v>
      </c>
      <c r="U99" s="77">
        <f>'Lcc_BKK+DMK'!U99+Lcc_CNX!U99+Lcc_HDY!U99+Lcc_HKT!U99+Lcc_CEI!U99</f>
        <v>0</v>
      </c>
      <c r="V99" s="178">
        <f>T99+U99</f>
        <v>4910</v>
      </c>
      <c r="W99" s="78">
        <f>IF(Q99=0,0,((V99/Q99)-1)*100)</f>
        <v>57.01950751519027</v>
      </c>
    </row>
    <row r="100" spans="1:23" ht="12.75" customHeight="1" x14ac:dyDescent="0.2">
      <c r="L100" s="59" t="s">
        <v>29</v>
      </c>
      <c r="M100" s="75">
        <f>'Lcc_BKK+DMK'!M100+Lcc_CNX!M100+Lcc_HDY!M100+Lcc_HKT!M100+Lcc_CEI!M100</f>
        <v>1630</v>
      </c>
      <c r="N100" s="76">
        <f>'Lcc_BKK+DMK'!N100+Lcc_CNX!N100+Lcc_HDY!N100+Lcc_HKT!N100+Lcc_CEI!N100</f>
        <v>1820</v>
      </c>
      <c r="O100" s="180">
        <f>SUM(M100:N100)</f>
        <v>3450</v>
      </c>
      <c r="P100" s="77">
        <f>'Lcc_BKK+DMK'!P100+Lcc_CNX!P100+Lcc_HDY!P100+Lcc_HKT!P100+Lcc_CEI!P100</f>
        <v>0</v>
      </c>
      <c r="Q100" s="178">
        <f>O100+P100</f>
        <v>3450</v>
      </c>
      <c r="R100" s="75">
        <f>'Lcc_BKK+DMK'!R100+Lcc_CNX!R100+Lcc_HDY!R100+Lcc_HKT!R100+Lcc_CEI!R100</f>
        <v>1981</v>
      </c>
      <c r="S100" s="76">
        <f>'Lcc_BKK+DMK'!S100+Lcc_CNX!S100+Lcc_HDY!S100+Lcc_HKT!S100+Lcc_CEI!S100</f>
        <v>3335</v>
      </c>
      <c r="T100" s="180">
        <f t="shared" ref="T100" si="214">SUM(R100:S100)</f>
        <v>5316</v>
      </c>
      <c r="U100" s="77">
        <f>'Lcc_BKK+DMK'!U100+Lcc_CNX!U100+Lcc_HDY!U100+Lcc_HKT!U100+Lcc_CEI!U100</f>
        <v>0</v>
      </c>
      <c r="V100" s="178">
        <f t="shared" ref="V100" si="215">T100+U100</f>
        <v>5316</v>
      </c>
      <c r="W100" s="78">
        <f t="shared" ref="W100" si="216">IF(Q100=0,0,((V100/Q100)-1)*100)</f>
        <v>54.08695652173914</v>
      </c>
    </row>
    <row r="101" spans="1:23" ht="12.75" customHeight="1" thickBot="1" x14ac:dyDescent="0.25">
      <c r="L101" s="59" t="s">
        <v>30</v>
      </c>
      <c r="M101" s="75">
        <f>'Lcc_BKK+DMK'!M101+Lcc_CNX!M101+Lcc_HDY!M101+Lcc_HKT!M101+Lcc_CEI!M101</f>
        <v>1720</v>
      </c>
      <c r="N101" s="76">
        <f>'Lcc_BKK+DMK'!N101+Lcc_CNX!N101+Lcc_HDY!N101+Lcc_HKT!N101+Lcc_CEI!N101</f>
        <v>2044</v>
      </c>
      <c r="O101" s="180">
        <f t="shared" ref="O101" si="217">SUM(M101:N101)</f>
        <v>3764</v>
      </c>
      <c r="P101" s="77">
        <f>'Lcc_BKK+DMK'!P101+Lcc_CNX!P101+Lcc_HDY!P101+Lcc_HKT!P101+Lcc_CEI!P101</f>
        <v>0</v>
      </c>
      <c r="Q101" s="178">
        <f t="shared" ref="Q101" si="218">O101+P101</f>
        <v>3764</v>
      </c>
      <c r="R101" s="75">
        <f>'Lcc_BKK+DMK'!R101+Lcc_CNX!R101+Lcc_HDY!R101+Lcc_HKT!R101+Lcc_CEI!R101</f>
        <v>2877</v>
      </c>
      <c r="S101" s="76">
        <f>'Lcc_BKK+DMK'!S101+Lcc_CNX!S101+Lcc_HDY!S101+Lcc_HKT!S101+Lcc_CEI!S101</f>
        <v>4085</v>
      </c>
      <c r="T101" s="180">
        <f t="shared" ref="T101" si="219">SUM(R101:S101)</f>
        <v>6962</v>
      </c>
      <c r="U101" s="77">
        <f>'Lcc_BKK+DMK'!U101+Lcc_CNX!U101+Lcc_HDY!U101+Lcc_HKT!U101+Lcc_CEI!U101</f>
        <v>0</v>
      </c>
      <c r="V101" s="178">
        <f t="shared" ref="V101" si="220">T101+U101</f>
        <v>6962</v>
      </c>
      <c r="W101" s="78">
        <f>IF(Q101=0,0,((V101/Q101)-1)*100)</f>
        <v>84.962805526036121</v>
      </c>
    </row>
    <row r="102" spans="1:23" ht="12.75" customHeight="1" thickTop="1" thickBot="1" x14ac:dyDescent="0.25">
      <c r="A102" s="3" t="str">
        <f>IF(ISERROR(F102/G102)," ",IF(F102/G102&gt;0.5,IF(F102/G102&lt;1.5," ","NOT OK"),"NOT OK"))</f>
        <v xml:space="preserve"> </v>
      </c>
      <c r="L102" s="497" t="s">
        <v>31</v>
      </c>
      <c r="M102" s="545">
        <f>+M99+M100+M101</f>
        <v>4651</v>
      </c>
      <c r="N102" s="542">
        <f t="shared" ref="N102:V102" si="221">+N99+N100+N101</f>
        <v>5690</v>
      </c>
      <c r="O102" s="536">
        <f t="shared" si="221"/>
        <v>10341</v>
      </c>
      <c r="P102" s="529">
        <f t="shared" si="221"/>
        <v>0</v>
      </c>
      <c r="Q102" s="536">
        <f t="shared" si="221"/>
        <v>10341</v>
      </c>
      <c r="R102" s="545">
        <f t="shared" si="221"/>
        <v>6853</v>
      </c>
      <c r="S102" s="542">
        <f t="shared" si="221"/>
        <v>10335</v>
      </c>
      <c r="T102" s="536">
        <f t="shared" si="221"/>
        <v>17188</v>
      </c>
      <c r="U102" s="529">
        <f t="shared" si="221"/>
        <v>0</v>
      </c>
      <c r="V102" s="536">
        <f t="shared" si="221"/>
        <v>17188</v>
      </c>
      <c r="W102" s="530">
        <f>IF(Q102=0,0,((V102/Q102)-1)*100)</f>
        <v>66.21216516777875</v>
      </c>
    </row>
    <row r="103" spans="1:23" ht="12.75" customHeight="1" thickTop="1" thickBot="1" x14ac:dyDescent="0.25">
      <c r="L103" s="518" t="s">
        <v>32</v>
      </c>
      <c r="M103" s="546">
        <f>+M94+M98+M102</f>
        <v>11603</v>
      </c>
      <c r="N103" s="543">
        <f t="shared" ref="N103:V103" si="222">+N94+N98+N102</f>
        <v>13654</v>
      </c>
      <c r="O103" s="537">
        <f t="shared" si="222"/>
        <v>25257</v>
      </c>
      <c r="P103" s="531">
        <f t="shared" si="222"/>
        <v>0</v>
      </c>
      <c r="Q103" s="537">
        <f t="shared" si="222"/>
        <v>25257</v>
      </c>
      <c r="R103" s="546">
        <f t="shared" si="222"/>
        <v>16653</v>
      </c>
      <c r="S103" s="543">
        <f t="shared" si="222"/>
        <v>29679</v>
      </c>
      <c r="T103" s="537">
        <f t="shared" si="222"/>
        <v>46332</v>
      </c>
      <c r="U103" s="531">
        <f t="shared" si="222"/>
        <v>0</v>
      </c>
      <c r="V103" s="537">
        <f t="shared" si="222"/>
        <v>46332</v>
      </c>
      <c r="W103" s="533">
        <f t="shared" ref="W103:W104" si="223">IF(Q103=0,0,((V103/Q103)-1)*100)</f>
        <v>83.44221403967218</v>
      </c>
    </row>
    <row r="104" spans="1:23" ht="12.75" customHeight="1" thickTop="1" thickBot="1" x14ac:dyDescent="0.25">
      <c r="L104" s="496" t="s">
        <v>33</v>
      </c>
      <c r="M104" s="80">
        <f>+M90+M94+M98+M102</f>
        <v>16698</v>
      </c>
      <c r="N104" s="544">
        <f t="shared" ref="N104:V104" si="224">+N90+N94+N98+N102</f>
        <v>18670</v>
      </c>
      <c r="O104" s="535">
        <f t="shared" si="224"/>
        <v>35368</v>
      </c>
      <c r="P104" s="534">
        <f t="shared" si="224"/>
        <v>0</v>
      </c>
      <c r="Q104" s="535">
        <f t="shared" si="224"/>
        <v>35368</v>
      </c>
      <c r="R104" s="80">
        <f t="shared" si="224"/>
        <v>22180</v>
      </c>
      <c r="S104" s="544">
        <f t="shared" si="224"/>
        <v>36972</v>
      </c>
      <c r="T104" s="535">
        <f t="shared" si="224"/>
        <v>59152</v>
      </c>
      <c r="U104" s="534">
        <f t="shared" si="224"/>
        <v>0</v>
      </c>
      <c r="V104" s="535">
        <f t="shared" si="224"/>
        <v>59152</v>
      </c>
      <c r="W104" s="82">
        <f t="shared" si="223"/>
        <v>67.24722913368015</v>
      </c>
    </row>
    <row r="105" spans="1:23" ht="14.25" thickTop="1" thickBot="1" x14ac:dyDescent="0.25">
      <c r="L105" s="89" t="s">
        <v>34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622" t="s">
        <v>50</v>
      </c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4"/>
    </row>
    <row r="107" spans="1:23" ht="13.5" thickBot="1" x14ac:dyDescent="0.25">
      <c r="L107" s="625" t="s">
        <v>51</v>
      </c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46</v>
      </c>
    </row>
    <row r="109" spans="1:23" ht="14.25" thickTop="1" thickBot="1" x14ac:dyDescent="0.25">
      <c r="L109" s="57"/>
      <c r="M109" s="628" t="s">
        <v>4</v>
      </c>
      <c r="N109" s="629"/>
      <c r="O109" s="629"/>
      <c r="P109" s="629"/>
      <c r="Q109" s="630"/>
      <c r="R109" s="628" t="s">
        <v>5</v>
      </c>
      <c r="S109" s="629"/>
      <c r="T109" s="629"/>
      <c r="U109" s="629"/>
      <c r="V109" s="630"/>
      <c r="W109" s="310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1" t="s">
        <v>8</v>
      </c>
    </row>
    <row r="111" spans="1:23" ht="13.5" thickBot="1" x14ac:dyDescent="0.25">
      <c r="L111" s="64"/>
      <c r="M111" s="65" t="s">
        <v>47</v>
      </c>
      <c r="N111" s="66" t="s">
        <v>48</v>
      </c>
      <c r="O111" s="67" t="s">
        <v>49</v>
      </c>
      <c r="P111" s="68" t="s">
        <v>15</v>
      </c>
      <c r="Q111" s="67" t="s">
        <v>11</v>
      </c>
      <c r="R111" s="65" t="s">
        <v>47</v>
      </c>
      <c r="S111" s="66" t="s">
        <v>48</v>
      </c>
      <c r="T111" s="67" t="s">
        <v>49</v>
      </c>
      <c r="U111" s="68" t="s">
        <v>15</v>
      </c>
      <c r="V111" s="67" t="s">
        <v>11</v>
      </c>
      <c r="W111" s="312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f>+'Lcc_BKK+DMK'!M113+Lcc_CNX!M113+Lcc_HDY!M113+Lcc_HKT!M113+Lcc_CEI!M113</f>
        <v>380</v>
      </c>
      <c r="N113" s="76">
        <f>+'Lcc_BKK+DMK'!N113+Lcc_CNX!N113+Lcc_HDY!N113+Lcc_HKT!N113+Lcc_CEI!N113</f>
        <v>369</v>
      </c>
      <c r="O113" s="180">
        <f>SUM(M113:N113)</f>
        <v>749</v>
      </c>
      <c r="P113" s="77">
        <f>+'Lcc_BKK+DMK'!P113+Lcc_CNX!P113+Lcc_HDY!P113+Lcc_HKT!P113+Lcc_CEI!P113</f>
        <v>0</v>
      </c>
      <c r="Q113" s="178">
        <f>O113+P113</f>
        <v>749</v>
      </c>
      <c r="R113" s="75">
        <f>+'Lcc_BKK+DMK'!R113+Lcc_CNX!R113+Lcc_HDY!R113+Lcc_HKT!R113+Lcc_CEI!R113</f>
        <v>629</v>
      </c>
      <c r="S113" s="76">
        <f>+'Lcc_BKK+DMK'!S113+Lcc_CNX!S113+Lcc_HDY!S113+Lcc_HKT!S113+Lcc_CEI!S113</f>
        <v>727</v>
      </c>
      <c r="T113" s="180">
        <f>SUM(R113:S113)</f>
        <v>1356</v>
      </c>
      <c r="U113" s="77">
        <f>+'Lcc_BKK+DMK'!U113+Lcc_CNX!U113+Lcc_HDY!U113+Lcc_HKT!U113+Lcc_CEI!U113</f>
        <v>0</v>
      </c>
      <c r="V113" s="178">
        <f>T113+U113</f>
        <v>1356</v>
      </c>
      <c r="W113" s="78">
        <f>IF(Q113=0,0,((V113/Q113)-1)*100)</f>
        <v>81.041388518024021</v>
      </c>
    </row>
    <row r="114" spans="1:23" x14ac:dyDescent="0.2">
      <c r="L114" s="59" t="s">
        <v>17</v>
      </c>
      <c r="M114" s="75">
        <f>+'Lcc_BKK+DMK'!M114+Lcc_CNX!M114+Lcc_HDY!M114+Lcc_HKT!M114+Lcc_CEI!M114</f>
        <v>499</v>
      </c>
      <c r="N114" s="76">
        <f>+'Lcc_BKK+DMK'!N114+Lcc_CNX!N114+Lcc_HDY!N114+Lcc_HKT!N114+Lcc_CEI!N114</f>
        <v>567</v>
      </c>
      <c r="O114" s="180">
        <f t="shared" ref="O114:O115" si="225">SUM(M114:N114)</f>
        <v>1066</v>
      </c>
      <c r="P114" s="77">
        <f>+'Lcc_BKK+DMK'!P114+Lcc_CNX!P114+Lcc_HDY!P114+Lcc_HKT!P114+Lcc_CEI!P114</f>
        <v>0</v>
      </c>
      <c r="Q114" s="178">
        <f t="shared" ref="Q114:Q115" si="226">O114+P114</f>
        <v>1066</v>
      </c>
      <c r="R114" s="75">
        <f>+'Lcc_BKK+DMK'!R114+Lcc_CNX!R114+Lcc_HDY!R114+Lcc_HKT!R114+Lcc_CEI!R114</f>
        <v>778</v>
      </c>
      <c r="S114" s="76">
        <f>+'Lcc_BKK+DMK'!S114+Lcc_CNX!S114+Lcc_HDY!S114+Lcc_HKT!S114+Lcc_CEI!S114</f>
        <v>901</v>
      </c>
      <c r="T114" s="180">
        <f t="shared" ref="T114:T115" si="227">SUM(R114:S114)</f>
        <v>1679</v>
      </c>
      <c r="U114" s="77">
        <f>+'Lcc_BKK+DMK'!U114+Lcc_CNX!U114+Lcc_HDY!U114+Lcc_HKT!U114+Lcc_CEI!U114</f>
        <v>0</v>
      </c>
      <c r="V114" s="178">
        <f t="shared" ref="V114:V115" si="228">T114+U114</f>
        <v>1679</v>
      </c>
      <c r="W114" s="78">
        <f t="shared" ref="W114:W115" si="229">IF(Q114=0,0,((V114/Q114)-1)*100)</f>
        <v>57.504690431519691</v>
      </c>
    </row>
    <row r="115" spans="1:23" ht="13.5" thickBot="1" x14ac:dyDescent="0.25">
      <c r="L115" s="64" t="s">
        <v>18</v>
      </c>
      <c r="M115" s="75">
        <f>+'Lcc_BKK+DMK'!M115+Lcc_CNX!M115+Lcc_HDY!M115+Lcc_HKT!M115+Lcc_CEI!M115</f>
        <v>780</v>
      </c>
      <c r="N115" s="76">
        <f>+'Lcc_BKK+DMK'!N115+Lcc_CNX!N115+Lcc_HDY!N115+Lcc_HKT!N115+Lcc_CEI!N115</f>
        <v>903</v>
      </c>
      <c r="O115" s="180">
        <f t="shared" si="225"/>
        <v>1683</v>
      </c>
      <c r="P115" s="77">
        <f>+'Lcc_BKK+DMK'!P115+Lcc_CNX!P115+Lcc_HDY!P115+Lcc_HKT!P115+Lcc_CEI!P115</f>
        <v>0</v>
      </c>
      <c r="Q115" s="178">
        <f t="shared" si="226"/>
        <v>1683</v>
      </c>
      <c r="R115" s="75">
        <f>+'Lcc_BKK+DMK'!R115+Lcc_CNX!R115+Lcc_HDY!R115+Lcc_HKT!R115+Lcc_CEI!R115</f>
        <v>872</v>
      </c>
      <c r="S115" s="76">
        <f>+'Lcc_BKK+DMK'!S115+Lcc_CNX!S115+Lcc_HDY!S115+Lcc_HKT!S115+Lcc_CEI!S115</f>
        <v>1011</v>
      </c>
      <c r="T115" s="180">
        <f t="shared" si="227"/>
        <v>1883</v>
      </c>
      <c r="U115" s="77">
        <f>+'Lcc_BKK+DMK'!U115+Lcc_CNX!U115+Lcc_HDY!U115+Lcc_HKT!U115+Lcc_CEI!U115</f>
        <v>0</v>
      </c>
      <c r="V115" s="178">
        <f t="shared" si="228"/>
        <v>1883</v>
      </c>
      <c r="W115" s="78">
        <f t="shared" si="229"/>
        <v>11.883541295305999</v>
      </c>
    </row>
    <row r="116" spans="1:23" ht="14.25" thickTop="1" thickBot="1" x14ac:dyDescent="0.25">
      <c r="L116" s="79" t="s">
        <v>19</v>
      </c>
      <c r="M116" s="80">
        <f t="shared" ref="M116:Q116" si="230">+M113+M114+M115</f>
        <v>1659</v>
      </c>
      <c r="N116" s="81">
        <f t="shared" si="230"/>
        <v>1839</v>
      </c>
      <c r="O116" s="179">
        <f t="shared" si="230"/>
        <v>3498</v>
      </c>
      <c r="P116" s="80">
        <f t="shared" si="230"/>
        <v>0</v>
      </c>
      <c r="Q116" s="179">
        <f t="shared" si="230"/>
        <v>3498</v>
      </c>
      <c r="R116" s="80">
        <f t="shared" ref="R116:V116" si="231">+R113+R114+R115</f>
        <v>2279</v>
      </c>
      <c r="S116" s="81">
        <f t="shared" si="231"/>
        <v>2639</v>
      </c>
      <c r="T116" s="179">
        <f t="shared" si="231"/>
        <v>4918</v>
      </c>
      <c r="U116" s="80">
        <f t="shared" si="231"/>
        <v>0</v>
      </c>
      <c r="V116" s="179">
        <f t="shared" si="231"/>
        <v>4918</v>
      </c>
      <c r="W116" s="82">
        <f t="shared" ref="W116:W117" si="232">IF(Q116=0,0,((V116/Q116)-1)*100)</f>
        <v>40.594625500285872</v>
      </c>
    </row>
    <row r="117" spans="1:23" ht="13.5" thickTop="1" x14ac:dyDescent="0.2">
      <c r="L117" s="59" t="s">
        <v>20</v>
      </c>
      <c r="M117" s="75">
        <f>+'Lcc_BKK+DMK'!M117+Lcc_CNX!M117+Lcc_HDY!M117+Lcc_HKT!M117+Lcc_CEI!M117</f>
        <v>819</v>
      </c>
      <c r="N117" s="76">
        <f>+'Lcc_BKK+DMK'!N117+Lcc_CNX!N117+Lcc_HDY!N117+Lcc_HKT!N117+Lcc_CEI!N117</f>
        <v>879</v>
      </c>
      <c r="O117" s="180">
        <f t="shared" ref="O117" si="233">SUM(M117:N117)</f>
        <v>1698</v>
      </c>
      <c r="P117" s="77">
        <f>+'Lcc_BKK+DMK'!P117+Lcc_CNX!P117+Lcc_HDY!P117+Lcc_HKT!P117+Lcc_CEI!P117</f>
        <v>0</v>
      </c>
      <c r="Q117" s="178">
        <f t="shared" ref="Q117" si="234">O117+P117</f>
        <v>1698</v>
      </c>
      <c r="R117" s="75">
        <f>+'Lcc_BKK+DMK'!R117+Lcc_CNX!R117+Lcc_HDY!R117+Lcc_HKT!R117+Lcc_CEI!R117</f>
        <v>879</v>
      </c>
      <c r="S117" s="76">
        <f>+'Lcc_BKK+DMK'!S117+Lcc_CNX!S117+Lcc_HDY!S117+Lcc_HKT!S117+Lcc_CEI!S117</f>
        <v>918</v>
      </c>
      <c r="T117" s="180">
        <f t="shared" ref="T117" si="235">SUM(R117:S117)</f>
        <v>1797</v>
      </c>
      <c r="U117" s="77">
        <f>+'Lcc_BKK+DMK'!U117+Lcc_CNX!U117+Lcc_HDY!U117+Lcc_HKT!U117+Lcc_CEI!U117</f>
        <v>0</v>
      </c>
      <c r="V117" s="178">
        <f t="shared" ref="V117" si="236">T117+U117</f>
        <v>1797</v>
      </c>
      <c r="W117" s="78">
        <f t="shared" si="232"/>
        <v>5.8303886925795023</v>
      </c>
    </row>
    <row r="118" spans="1:23" x14ac:dyDescent="0.2">
      <c r="L118" s="59" t="s">
        <v>21</v>
      </c>
      <c r="M118" s="75">
        <f>+'Lcc_BKK+DMK'!M118+Lcc_CNX!M118+Lcc_HDY!M118+Lcc_HKT!M118+Lcc_CEI!M118</f>
        <v>958</v>
      </c>
      <c r="N118" s="76">
        <f>+'Lcc_BKK+DMK'!N118+Lcc_CNX!N118+Lcc_HDY!N118+Lcc_HKT!N118+Lcc_CEI!N118</f>
        <v>1029</v>
      </c>
      <c r="O118" s="180">
        <f>SUM(M118:N118)</f>
        <v>1987</v>
      </c>
      <c r="P118" s="77">
        <f>+'Lcc_BKK+DMK'!P118+Lcc_CNX!P118+Lcc_HDY!P118+Lcc_HKT!P118+Lcc_CEI!P118</f>
        <v>0</v>
      </c>
      <c r="Q118" s="178">
        <f>O118+P118</f>
        <v>1987</v>
      </c>
      <c r="R118" s="75">
        <f>+'Lcc_BKK+DMK'!R118+Lcc_CNX!R118+Lcc_HDY!R118+Lcc_HKT!R118+Lcc_CEI!R118</f>
        <v>860</v>
      </c>
      <c r="S118" s="76">
        <f>+'Lcc_BKK+DMK'!S118+Lcc_CNX!S118+Lcc_HDY!S118+Lcc_HKT!S118+Lcc_CEI!S118</f>
        <v>1019</v>
      </c>
      <c r="T118" s="180">
        <f>SUM(R118:S118)</f>
        <v>1879</v>
      </c>
      <c r="U118" s="77">
        <f>+'Lcc_BKK+DMK'!U118+Lcc_CNX!U118+Lcc_HDY!U118+Lcc_HKT!U118+Lcc_CEI!U118</f>
        <v>0</v>
      </c>
      <c r="V118" s="178">
        <f>T118+U118</f>
        <v>1879</v>
      </c>
      <c r="W118" s="78">
        <f>IF(Q118=0,0,((V118/Q118)-1)*100)</f>
        <v>-5.4353296426774005</v>
      </c>
    </row>
    <row r="119" spans="1:23" ht="13.5" thickBot="1" x14ac:dyDescent="0.25">
      <c r="L119" s="59" t="s">
        <v>22</v>
      </c>
      <c r="M119" s="75">
        <f>+'Lcc_BKK+DMK'!M119+Lcc_CNX!M119+Lcc_HDY!M119+Lcc_HKT!M119+Lcc_CEI!M119</f>
        <v>806</v>
      </c>
      <c r="N119" s="76">
        <f>+'Lcc_BKK+DMK'!N119+Lcc_CNX!N119+Lcc_HDY!N119+Lcc_HKT!N119+Lcc_CEI!N119</f>
        <v>881</v>
      </c>
      <c r="O119" s="180">
        <f>SUM(M119:N119)</f>
        <v>1687</v>
      </c>
      <c r="P119" s="77">
        <f>+'Lcc_BKK+DMK'!P119+Lcc_CNX!P119+Lcc_HDY!P119+Lcc_HKT!P119+Lcc_CEI!P119</f>
        <v>0</v>
      </c>
      <c r="Q119" s="178">
        <f>O119+P119</f>
        <v>1687</v>
      </c>
      <c r="R119" s="75">
        <f>+'Lcc_BKK+DMK'!R119+Lcc_CNX!R119+Lcc_HDY!R119+Lcc_HKT!R119+Lcc_CEI!R119</f>
        <v>927</v>
      </c>
      <c r="S119" s="76">
        <f>+'Lcc_BKK+DMK'!S119+Lcc_CNX!S119+Lcc_HDY!S119+Lcc_HKT!S119+Lcc_CEI!S119</f>
        <v>1066</v>
      </c>
      <c r="T119" s="180">
        <f>SUM(R119:S119)</f>
        <v>1993</v>
      </c>
      <c r="U119" s="77">
        <f>+'Lcc_BKK+DMK'!U119+Lcc_CNX!U119+Lcc_HDY!U119+Lcc_HKT!U119+Lcc_CEI!U119</f>
        <v>0</v>
      </c>
      <c r="V119" s="178">
        <f>T119+U119</f>
        <v>1993</v>
      </c>
      <c r="W119" s="78">
        <f>IF(Q119=0,0,((V119/Q119)-1)*100)</f>
        <v>18.138707765263785</v>
      </c>
    </row>
    <row r="120" spans="1:23" ht="12.75" customHeight="1" thickTop="1" thickBot="1" x14ac:dyDescent="0.25">
      <c r="L120" s="79" t="s">
        <v>23</v>
      </c>
      <c r="M120" s="80">
        <f>+M117+M118+M119</f>
        <v>2583</v>
      </c>
      <c r="N120" s="81">
        <f t="shared" ref="N120" si="237">+N117+N118+N119</f>
        <v>2789</v>
      </c>
      <c r="O120" s="179">
        <f t="shared" ref="O120" si="238">+O117+O118+O119</f>
        <v>5372</v>
      </c>
      <c r="P120" s="80">
        <f t="shared" ref="P120" si="239">+P117+P118+P119</f>
        <v>0</v>
      </c>
      <c r="Q120" s="179">
        <f t="shared" ref="Q120" si="240">+Q117+Q118+Q119</f>
        <v>5372</v>
      </c>
      <c r="R120" s="80">
        <f t="shared" ref="R120" si="241">+R117+R118+R119</f>
        <v>2666</v>
      </c>
      <c r="S120" s="81">
        <f t="shared" ref="S120" si="242">+S117+S118+S119</f>
        <v>3003</v>
      </c>
      <c r="T120" s="179">
        <f t="shared" ref="T120" si="243">+T117+T118+T119</f>
        <v>5669</v>
      </c>
      <c r="U120" s="80">
        <f t="shared" ref="U120" si="244">+U117+U118+U119</f>
        <v>0</v>
      </c>
      <c r="V120" s="179">
        <f t="shared" ref="V120" si="245">+V117+V118+V119</f>
        <v>5669</v>
      </c>
      <c r="W120" s="82">
        <f>IF(Q120=0,0,((V120/Q120)-1)*100)</f>
        <v>5.5286671630677686</v>
      </c>
    </row>
    <row r="121" spans="1:23" ht="13.5" thickTop="1" x14ac:dyDescent="0.2">
      <c r="L121" s="59" t="s">
        <v>24</v>
      </c>
      <c r="M121" s="75">
        <f>+'Lcc_BKK+DMK'!M121+Lcc_CNX!M121+Lcc_HDY!M121+Lcc_HKT!M121+Lcc_CEI!M121</f>
        <v>636</v>
      </c>
      <c r="N121" s="76">
        <f>+'Lcc_BKK+DMK'!N121+Lcc_CNX!N121+Lcc_HDY!N121+Lcc_HKT!N121+Lcc_CEI!N121</f>
        <v>710</v>
      </c>
      <c r="O121" s="180">
        <f>SUM(M121:N121)</f>
        <v>1346</v>
      </c>
      <c r="P121" s="77">
        <f>+'Lcc_BKK+DMK'!P121+Lcc_CNX!P121+Lcc_HDY!P121+Lcc_HKT!P121+Lcc_CEI!P121</f>
        <v>0</v>
      </c>
      <c r="Q121" s="178">
        <f>O121+P121</f>
        <v>1346</v>
      </c>
      <c r="R121" s="75">
        <f>+'Lcc_BKK+DMK'!R121+Lcc_CNX!R121+Lcc_HDY!R121+Lcc_HKT!R121+Lcc_CEI!R121</f>
        <v>768</v>
      </c>
      <c r="S121" s="76">
        <f>+'Lcc_BKK+DMK'!S121+Lcc_CNX!S121+Lcc_HDY!S121+Lcc_HKT!S121+Lcc_CEI!S121</f>
        <v>815</v>
      </c>
      <c r="T121" s="180">
        <f>SUM(R121:S121)</f>
        <v>1583</v>
      </c>
      <c r="U121" s="77">
        <f>+'Lcc_BKK+DMK'!U121+Lcc_CNX!U121+Lcc_HDY!U121+Lcc_HKT!U121+Lcc_CEI!U121</f>
        <v>0</v>
      </c>
      <c r="V121" s="178">
        <f>T121+U121</f>
        <v>1583</v>
      </c>
      <c r="W121" s="78">
        <f t="shared" ref="W121" si="246">IF(Q121=0,0,((V121/Q121)-1)*100)</f>
        <v>17.607726597325414</v>
      </c>
    </row>
    <row r="122" spans="1:23" x14ac:dyDescent="0.2">
      <c r="L122" s="59" t="s">
        <v>25</v>
      </c>
      <c r="M122" s="75">
        <f>+'Lcc_BKK+DMK'!M122+Lcc_CNX!M122+Lcc_HDY!M122+Lcc_HKT!M122+Lcc_CEI!M122</f>
        <v>636</v>
      </c>
      <c r="N122" s="76">
        <f>+'Lcc_BKK+DMK'!N122+Lcc_CNX!N122+Lcc_HDY!N122+Lcc_HKT!N122+Lcc_CEI!N122</f>
        <v>711</v>
      </c>
      <c r="O122" s="180">
        <f t="shared" ref="O122" si="247">SUM(M122:N122)</f>
        <v>1347</v>
      </c>
      <c r="P122" s="77">
        <f>+'Lcc_BKK+DMK'!P122+Lcc_CNX!P122+Lcc_HDY!P122+Lcc_HKT!P122+Lcc_CEI!P122</f>
        <v>0</v>
      </c>
      <c r="Q122" s="178">
        <f t="shared" ref="Q122" si="248">O122+P122</f>
        <v>1347</v>
      </c>
      <c r="R122" s="75">
        <f>+'Lcc_BKK+DMK'!R122+Lcc_CNX!R122+Lcc_HDY!R122+Lcc_HKT!R122+Lcc_CEI!R122</f>
        <v>710</v>
      </c>
      <c r="S122" s="76">
        <f>+'Lcc_BKK+DMK'!S122+Lcc_CNX!S122+Lcc_HDY!S122+Lcc_HKT!S122+Lcc_CEI!S122</f>
        <v>738</v>
      </c>
      <c r="T122" s="180">
        <f t="shared" ref="T122" si="249">SUM(R122:S122)</f>
        <v>1448</v>
      </c>
      <c r="U122" s="77">
        <f>+'Lcc_BKK+DMK'!U122+Lcc_CNX!U122+Lcc_HDY!U122+Lcc_HKT!U122+Lcc_CEI!U122</f>
        <v>0</v>
      </c>
      <c r="V122" s="178">
        <f t="shared" ref="V122" si="250">T122+U122</f>
        <v>1448</v>
      </c>
      <c r="W122" s="78">
        <f t="shared" ref="W122" si="251">IF(Q122=0,0,((V122/Q122)-1)*100)</f>
        <v>7.4981440237565034</v>
      </c>
    </row>
    <row r="123" spans="1:23" ht="13.5" thickBot="1" x14ac:dyDescent="0.25">
      <c r="L123" s="59" t="s">
        <v>26</v>
      </c>
      <c r="M123" s="75">
        <f>+'Lcc_BKK+DMK'!M123+Lcc_CNX!M123+Lcc_HDY!M123+Lcc_HKT!M123+Lcc_CEI!M123</f>
        <v>592</v>
      </c>
      <c r="N123" s="76">
        <f>+'Lcc_BKK+DMK'!N123+Lcc_CNX!N123+Lcc_HDY!N123+Lcc_HKT!N123+Lcc_CEI!N123</f>
        <v>668</v>
      </c>
      <c r="O123" s="180">
        <f>SUM(M123:N123)</f>
        <v>1260</v>
      </c>
      <c r="P123" s="77">
        <f>+'Lcc_BKK+DMK'!P123+Lcc_CNX!P123+Lcc_HDY!P123+Lcc_HKT!P123+Lcc_CEI!P123</f>
        <v>1</v>
      </c>
      <c r="Q123" s="178">
        <f>O123+P123</f>
        <v>1261</v>
      </c>
      <c r="R123" s="75">
        <f>+'Lcc_BKK+DMK'!R123+Lcc_CNX!R123+Lcc_HDY!R123+Lcc_HKT!R123+Lcc_CEI!R123</f>
        <v>572</v>
      </c>
      <c r="S123" s="76">
        <f>+'Lcc_BKK+DMK'!S123+Lcc_CNX!S123+Lcc_HDY!S123+Lcc_HKT!S123+Lcc_CEI!S123</f>
        <v>550</v>
      </c>
      <c r="T123" s="180">
        <f>SUM(R123:S123)</f>
        <v>1122</v>
      </c>
      <c r="U123" s="77">
        <f>+'Lcc_BKK+DMK'!U123+Lcc_CNX!U123+Lcc_HDY!U123+Lcc_HKT!U123+Lcc_CEI!U123</f>
        <v>0</v>
      </c>
      <c r="V123" s="178">
        <f>T123+U123</f>
        <v>1122</v>
      </c>
      <c r="W123" s="78">
        <f>IF(Q123=0,0,((V123/Q123)-1)*100)</f>
        <v>-11.022997620935771</v>
      </c>
    </row>
    <row r="124" spans="1:23" ht="12.75" customHeight="1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1864</v>
      </c>
      <c r="N124" s="85">
        <f t="shared" ref="N124" si="252">+N121+N122+N123</f>
        <v>2089</v>
      </c>
      <c r="O124" s="181">
        <f t="shared" ref="O124" si="253">+O121+O122+O123</f>
        <v>3953</v>
      </c>
      <c r="P124" s="86">
        <f t="shared" ref="P124" si="254">+P121+P122+P123</f>
        <v>1</v>
      </c>
      <c r="Q124" s="181">
        <f t="shared" ref="Q124" si="255">+Q121+Q122+Q123</f>
        <v>3954</v>
      </c>
      <c r="R124" s="85">
        <f t="shared" ref="R124" si="256">+R121+R122+R123</f>
        <v>2050</v>
      </c>
      <c r="S124" s="85">
        <f t="shared" ref="S124" si="257">+S121+S122+S123</f>
        <v>2103</v>
      </c>
      <c r="T124" s="181">
        <f t="shared" ref="T124" si="258">+T121+T122+T123</f>
        <v>4153</v>
      </c>
      <c r="U124" s="86">
        <f t="shared" ref="U124" si="259">+U121+U122+U123</f>
        <v>0</v>
      </c>
      <c r="V124" s="181">
        <f t="shared" ref="V124" si="260">+V121+V122+V123</f>
        <v>4153</v>
      </c>
      <c r="W124" s="87">
        <f>IF(Q124=0,0,((V124/Q124)-1)*100)</f>
        <v>5.0328780981284682</v>
      </c>
    </row>
    <row r="125" spans="1:23" ht="13.5" thickTop="1" x14ac:dyDescent="0.2">
      <c r="A125" s="323"/>
      <c r="K125" s="323"/>
      <c r="L125" s="59" t="s">
        <v>28</v>
      </c>
      <c r="M125" s="75">
        <f>+'Lcc_BKK+DMK'!M125+Lcc_CNX!M125+Lcc_HDY!M125+Lcc_HKT!M125+Lcc_CEI!M125</f>
        <v>643</v>
      </c>
      <c r="N125" s="76">
        <f>+'Lcc_BKK+DMK'!N125+Lcc_CNX!N125+Lcc_HDY!N125+Lcc_HKT!N125+Lcc_CEI!N125</f>
        <v>724</v>
      </c>
      <c r="O125" s="180">
        <f>SUM(M125:N125)</f>
        <v>1367</v>
      </c>
      <c r="P125" s="77">
        <f>+'Lcc_BKK+DMK'!P125+Lcc_CNX!P125+Lcc_HDY!P125+Lcc_HKT!P125+Lcc_CEI!P125</f>
        <v>0</v>
      </c>
      <c r="Q125" s="178">
        <f>O125+P125</f>
        <v>1367</v>
      </c>
      <c r="R125" s="75">
        <f>+'Lcc_BKK+DMK'!R125+Lcc_CNX!R125+Lcc_HDY!R125+Lcc_HKT!R125+Lcc_CEI!R125</f>
        <v>564</v>
      </c>
      <c r="S125" s="76">
        <f>+'Lcc_BKK+DMK'!S125+Lcc_CNX!S125+Lcc_HDY!S125+Lcc_HKT!S125+Lcc_CEI!S125</f>
        <v>597</v>
      </c>
      <c r="T125" s="180">
        <f>SUM(R125:S125)</f>
        <v>1161</v>
      </c>
      <c r="U125" s="77">
        <f>+'Lcc_BKK+DMK'!U125+Lcc_CNX!U125+Lcc_HDY!U125+Lcc_HKT!U125+Lcc_CEI!U125</f>
        <v>1</v>
      </c>
      <c r="V125" s="178">
        <f>T125+U125</f>
        <v>1162</v>
      </c>
      <c r="W125" s="78">
        <f>IF(Q125=0,0,((V125/Q125)-1)*100)</f>
        <v>-14.996342355523041</v>
      </c>
    </row>
    <row r="126" spans="1:23" x14ac:dyDescent="0.2">
      <c r="A126" s="323"/>
      <c r="K126" s="323"/>
      <c r="L126" s="59" t="s">
        <v>29</v>
      </c>
      <c r="M126" s="75">
        <f>+'Lcc_BKK+DMK'!M126+Lcc_CNX!M126+Lcc_HDY!M126+Lcc_HKT!M126+Lcc_CEI!M126</f>
        <v>672</v>
      </c>
      <c r="N126" s="76">
        <f>+'Lcc_BKK+DMK'!N126+Lcc_CNX!N126+Lcc_HDY!N126+Lcc_HKT!N126+Lcc_CEI!N126</f>
        <v>734</v>
      </c>
      <c r="O126" s="180">
        <f>SUM(M126:N126)</f>
        <v>1406</v>
      </c>
      <c r="P126" s="77">
        <f>+'Lcc_BKK+DMK'!P126+Lcc_CNX!P126+Lcc_HDY!P126+Lcc_HKT!P126+Lcc_CEI!P126</f>
        <v>0</v>
      </c>
      <c r="Q126" s="178">
        <f>O126+P126</f>
        <v>1406</v>
      </c>
      <c r="R126" s="75">
        <f>+'Lcc_BKK+DMK'!R126+Lcc_CNX!R126+Lcc_HDY!R126+Lcc_HKT!R126+Lcc_CEI!R126</f>
        <v>577</v>
      </c>
      <c r="S126" s="76">
        <f>+'Lcc_BKK+DMK'!S126+Lcc_CNX!S126+Lcc_HDY!S126+Lcc_HKT!S126+Lcc_CEI!S126</f>
        <v>574</v>
      </c>
      <c r="T126" s="180">
        <f t="shared" ref="T126" si="261">SUM(R126:S126)</f>
        <v>1151</v>
      </c>
      <c r="U126" s="77">
        <f>+'Lcc_BKK+DMK'!U126+Lcc_CNX!U126+Lcc_HDY!U126+Lcc_HKT!U126+Lcc_CEI!U126</f>
        <v>0</v>
      </c>
      <c r="V126" s="178">
        <f t="shared" ref="V126" si="262">T126+U126</f>
        <v>1151</v>
      </c>
      <c r="W126" s="78">
        <f t="shared" ref="W126" si="263">IF(Q126=0,0,((V126/Q126)-1)*100)</f>
        <v>-18.136557610241823</v>
      </c>
    </row>
    <row r="127" spans="1:23" ht="13.5" thickBot="1" x14ac:dyDescent="0.25">
      <c r="A127" s="323"/>
      <c r="K127" s="323"/>
      <c r="L127" s="59" t="s">
        <v>30</v>
      </c>
      <c r="M127" s="75">
        <f>+'Lcc_BKK+DMK'!M127+Lcc_CNX!M127+Lcc_HDY!M127+Lcc_HKT!M127+Lcc_CEI!M127</f>
        <v>645</v>
      </c>
      <c r="N127" s="76">
        <f>+'Lcc_BKK+DMK'!N127+Lcc_CNX!N127+Lcc_HDY!N127+Lcc_HKT!N127+Lcc_CEI!N127</f>
        <v>705</v>
      </c>
      <c r="O127" s="180">
        <f t="shared" ref="O127" si="264">SUM(M127:N127)</f>
        <v>1350</v>
      </c>
      <c r="P127" s="77">
        <f>+'Lcc_BKK+DMK'!P127+Lcc_CNX!P127+Lcc_HDY!P127+Lcc_HKT!P127+Lcc_CEI!P127</f>
        <v>0</v>
      </c>
      <c r="Q127" s="178">
        <f t="shared" ref="Q127" si="265">O127+P127</f>
        <v>1350</v>
      </c>
      <c r="R127" s="75">
        <f>+'Lcc_BKK+DMK'!R127+Lcc_CNX!R127+Lcc_HDY!R127+Lcc_HKT!R127+Lcc_CEI!R127</f>
        <v>528</v>
      </c>
      <c r="S127" s="76">
        <f>+'Lcc_BKK+DMK'!S127+Lcc_CNX!S127+Lcc_HDY!S127+Lcc_HKT!S127+Lcc_CEI!S127</f>
        <v>545</v>
      </c>
      <c r="T127" s="180">
        <f t="shared" ref="T127" si="266">SUM(R127:S127)</f>
        <v>1073</v>
      </c>
      <c r="U127" s="77">
        <f>+'Lcc_BKK+DMK'!U127+Lcc_CNX!U127+Lcc_HDY!U127+Lcc_HKT!U127+Lcc_CEI!U127</f>
        <v>1</v>
      </c>
      <c r="V127" s="178">
        <f t="shared" ref="V127" si="267">T127+U127</f>
        <v>1074</v>
      </c>
      <c r="W127" s="78">
        <f>IF(Q127=0,0,((V127/Q127)-1)*100)</f>
        <v>-20.444444444444443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31</v>
      </c>
      <c r="M128" s="85">
        <f>+M125+M126+M127</f>
        <v>1960</v>
      </c>
      <c r="N128" s="85">
        <f t="shared" ref="N128:V128" si="268">+N125+N126+N127</f>
        <v>2163</v>
      </c>
      <c r="O128" s="181">
        <f t="shared" si="268"/>
        <v>4123</v>
      </c>
      <c r="P128" s="86">
        <f t="shared" si="268"/>
        <v>0</v>
      </c>
      <c r="Q128" s="181">
        <f t="shared" si="268"/>
        <v>4123</v>
      </c>
      <c r="R128" s="85">
        <f t="shared" si="268"/>
        <v>1669</v>
      </c>
      <c r="S128" s="85">
        <f t="shared" si="268"/>
        <v>1716</v>
      </c>
      <c r="T128" s="181">
        <f t="shared" si="268"/>
        <v>3385</v>
      </c>
      <c r="U128" s="86">
        <f t="shared" si="268"/>
        <v>2</v>
      </c>
      <c r="V128" s="181">
        <f t="shared" si="268"/>
        <v>3387</v>
      </c>
      <c r="W128" s="87">
        <f>IF(Q128=0,0,((V128/Q128)-1)*100)</f>
        <v>-17.851079311181184</v>
      </c>
    </row>
    <row r="129" spans="12:23" ht="14.25" thickTop="1" thickBot="1" x14ac:dyDescent="0.25">
      <c r="L129" s="518" t="s">
        <v>32</v>
      </c>
      <c r="M129" s="546">
        <f>+M120+M124+M128</f>
        <v>6407</v>
      </c>
      <c r="N129" s="543">
        <f t="shared" ref="N129:V129" si="269">+N120+N124+N128</f>
        <v>7041</v>
      </c>
      <c r="O129" s="537">
        <f t="shared" si="269"/>
        <v>13448</v>
      </c>
      <c r="P129" s="531">
        <f t="shared" si="269"/>
        <v>1</v>
      </c>
      <c r="Q129" s="537">
        <f t="shared" si="269"/>
        <v>13449</v>
      </c>
      <c r="R129" s="546">
        <f t="shared" si="269"/>
        <v>6385</v>
      </c>
      <c r="S129" s="543">
        <f t="shared" si="269"/>
        <v>6822</v>
      </c>
      <c r="T129" s="537">
        <f t="shared" si="269"/>
        <v>13207</v>
      </c>
      <c r="U129" s="531">
        <f t="shared" si="269"/>
        <v>2</v>
      </c>
      <c r="V129" s="537">
        <f t="shared" si="269"/>
        <v>13209</v>
      </c>
      <c r="W129" s="533">
        <f t="shared" ref="W129:W130" si="270">IF(Q129=0,0,((V129/Q129)-1)*100)</f>
        <v>-1.7845192951148836</v>
      </c>
    </row>
    <row r="130" spans="12:23" ht="14.25" thickTop="1" thickBot="1" x14ac:dyDescent="0.25">
      <c r="L130" s="79" t="s">
        <v>33</v>
      </c>
      <c r="M130" s="80">
        <f>+M116+M120+M124+M128</f>
        <v>8066</v>
      </c>
      <c r="N130" s="81">
        <f t="shared" ref="N130:V130" si="271">+N116+N120+N124+N128</f>
        <v>8880</v>
      </c>
      <c r="O130" s="175">
        <f t="shared" si="271"/>
        <v>16946</v>
      </c>
      <c r="P130" s="80">
        <f t="shared" si="271"/>
        <v>1</v>
      </c>
      <c r="Q130" s="175">
        <f t="shared" si="271"/>
        <v>16947</v>
      </c>
      <c r="R130" s="80">
        <f t="shared" si="271"/>
        <v>8664</v>
      </c>
      <c r="S130" s="81">
        <f t="shared" si="271"/>
        <v>9461</v>
      </c>
      <c r="T130" s="175">
        <f t="shared" si="271"/>
        <v>18125</v>
      </c>
      <c r="U130" s="80">
        <f t="shared" si="271"/>
        <v>2</v>
      </c>
      <c r="V130" s="175">
        <f t="shared" si="271"/>
        <v>18127</v>
      </c>
      <c r="W130" s="82">
        <f t="shared" si="270"/>
        <v>6.9628842863043605</v>
      </c>
    </row>
    <row r="131" spans="12:23" ht="14.25" thickTop="1" thickBot="1" x14ac:dyDescent="0.25">
      <c r="L131" s="89" t="s">
        <v>34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622" t="s">
        <v>52</v>
      </c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4"/>
    </row>
    <row r="133" spans="12:23" ht="13.5" thickBot="1" x14ac:dyDescent="0.25">
      <c r="L133" s="625" t="s">
        <v>53</v>
      </c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46</v>
      </c>
    </row>
    <row r="135" spans="12:23" ht="14.25" thickTop="1" thickBot="1" x14ac:dyDescent="0.25">
      <c r="L135" s="57"/>
      <c r="M135" s="628" t="s">
        <v>4</v>
      </c>
      <c r="N135" s="629"/>
      <c r="O135" s="629"/>
      <c r="P135" s="629"/>
      <c r="Q135" s="630"/>
      <c r="R135" s="628" t="s">
        <v>5</v>
      </c>
      <c r="S135" s="629"/>
      <c r="T135" s="629"/>
      <c r="U135" s="629"/>
      <c r="V135" s="630"/>
      <c r="W135" s="310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1" t="s">
        <v>8</v>
      </c>
    </row>
    <row r="137" spans="12:23" ht="13.5" thickBot="1" x14ac:dyDescent="0.25">
      <c r="L137" s="64"/>
      <c r="M137" s="65" t="s">
        <v>47</v>
      </c>
      <c r="N137" s="66" t="s">
        <v>48</v>
      </c>
      <c r="O137" s="67" t="s">
        <v>49</v>
      </c>
      <c r="P137" s="68" t="s">
        <v>15</v>
      </c>
      <c r="Q137" s="99" t="s">
        <v>11</v>
      </c>
      <c r="R137" s="65" t="s">
        <v>47</v>
      </c>
      <c r="S137" s="66" t="s">
        <v>48</v>
      </c>
      <c r="T137" s="67" t="s">
        <v>49</v>
      </c>
      <c r="U137" s="68" t="s">
        <v>15</v>
      </c>
      <c r="V137" s="99" t="s">
        <v>11</v>
      </c>
      <c r="W137" s="312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16</v>
      </c>
      <c r="M139" s="75">
        <f t="shared" ref="M139:N145" si="272">+M87+M113</f>
        <v>1500</v>
      </c>
      <c r="N139" s="76">
        <f t="shared" si="272"/>
        <v>1594</v>
      </c>
      <c r="O139" s="178">
        <f>M139+N139</f>
        <v>3094</v>
      </c>
      <c r="P139" s="77">
        <f t="shared" ref="P139:P145" si="273">+P87+P113</f>
        <v>0</v>
      </c>
      <c r="Q139" s="186">
        <f>O139+P139</f>
        <v>3094</v>
      </c>
      <c r="R139" s="75">
        <f t="shared" ref="R139:S145" si="274">+R87+R113</f>
        <v>2538</v>
      </c>
      <c r="S139" s="76">
        <f t="shared" si="274"/>
        <v>2917</v>
      </c>
      <c r="T139" s="178">
        <f>R139+S139</f>
        <v>5455</v>
      </c>
      <c r="U139" s="77">
        <f t="shared" ref="U139:U145" si="275">+U87+U113</f>
        <v>0</v>
      </c>
      <c r="V139" s="186">
        <f>T139+U139</f>
        <v>5455</v>
      </c>
      <c r="W139" s="78">
        <f>IF(Q139=0,0,((V139/Q139)-1)*100)</f>
        <v>76.308985132514536</v>
      </c>
    </row>
    <row r="140" spans="12:23" x14ac:dyDescent="0.2">
      <c r="L140" s="59" t="s">
        <v>17</v>
      </c>
      <c r="M140" s="75">
        <f t="shared" si="272"/>
        <v>2477</v>
      </c>
      <c r="N140" s="76">
        <f t="shared" si="272"/>
        <v>2233</v>
      </c>
      <c r="O140" s="178">
        <f>M140+N140</f>
        <v>4710</v>
      </c>
      <c r="P140" s="77">
        <f t="shared" si="273"/>
        <v>0</v>
      </c>
      <c r="Q140" s="186">
        <f>O140+P140</f>
        <v>4710</v>
      </c>
      <c r="R140" s="75">
        <f t="shared" si="274"/>
        <v>2480</v>
      </c>
      <c r="S140" s="76">
        <f t="shared" si="274"/>
        <v>3439</v>
      </c>
      <c r="T140" s="178">
        <f>R140+S140</f>
        <v>5919</v>
      </c>
      <c r="U140" s="77">
        <f t="shared" si="275"/>
        <v>0</v>
      </c>
      <c r="V140" s="186">
        <f>T140+U140</f>
        <v>5919</v>
      </c>
      <c r="W140" s="78">
        <f>IF(Q140=0,0,((V140/Q140)-1)*100)</f>
        <v>25.668789808917204</v>
      </c>
    </row>
    <row r="141" spans="12:23" ht="13.5" thickBot="1" x14ac:dyDescent="0.25">
      <c r="L141" s="64" t="s">
        <v>18</v>
      </c>
      <c r="M141" s="75">
        <f t="shared" si="272"/>
        <v>2777</v>
      </c>
      <c r="N141" s="76">
        <f t="shared" si="272"/>
        <v>3028</v>
      </c>
      <c r="O141" s="178">
        <f>M141+N141</f>
        <v>5805</v>
      </c>
      <c r="P141" s="77">
        <f t="shared" si="273"/>
        <v>0</v>
      </c>
      <c r="Q141" s="186">
        <f>O141+P141</f>
        <v>5805</v>
      </c>
      <c r="R141" s="75">
        <f t="shared" si="274"/>
        <v>2788</v>
      </c>
      <c r="S141" s="76">
        <f t="shared" si="274"/>
        <v>3576</v>
      </c>
      <c r="T141" s="178">
        <f>R141+S141</f>
        <v>6364</v>
      </c>
      <c r="U141" s="77">
        <f t="shared" si="275"/>
        <v>0</v>
      </c>
      <c r="V141" s="186">
        <f>T141+U141</f>
        <v>6364</v>
      </c>
      <c r="W141" s="78">
        <f>IF(Q141=0,0,((V141/Q141)-1)*100)</f>
        <v>9.6296296296296333</v>
      </c>
    </row>
    <row r="142" spans="12:23" ht="14.25" thickTop="1" thickBot="1" x14ac:dyDescent="0.25">
      <c r="L142" s="79" t="s">
        <v>19</v>
      </c>
      <c r="M142" s="80">
        <f t="shared" si="272"/>
        <v>6754</v>
      </c>
      <c r="N142" s="81">
        <f t="shared" si="272"/>
        <v>6855</v>
      </c>
      <c r="O142" s="179">
        <f>+O90+O116</f>
        <v>13609</v>
      </c>
      <c r="P142" s="80">
        <f t="shared" si="273"/>
        <v>0</v>
      </c>
      <c r="Q142" s="179">
        <f>+Q90+Q116</f>
        <v>13609</v>
      </c>
      <c r="R142" s="80">
        <f t="shared" si="274"/>
        <v>7806</v>
      </c>
      <c r="S142" s="81">
        <f t="shared" si="274"/>
        <v>9932</v>
      </c>
      <c r="T142" s="179">
        <f>+T90+T116</f>
        <v>17738</v>
      </c>
      <c r="U142" s="80">
        <f t="shared" si="275"/>
        <v>0</v>
      </c>
      <c r="V142" s="179">
        <f>+V90+V116</f>
        <v>17738</v>
      </c>
      <c r="W142" s="82">
        <f>IF(Q142=0,0,((V142/Q142)-1)*100)</f>
        <v>30.340216033507229</v>
      </c>
    </row>
    <row r="143" spans="12:23" ht="13.5" thickTop="1" x14ac:dyDescent="0.2">
      <c r="L143" s="59" t="s">
        <v>20</v>
      </c>
      <c r="M143" s="75">
        <f t="shared" si="272"/>
        <v>2590</v>
      </c>
      <c r="N143" s="76">
        <f t="shared" si="272"/>
        <v>2423</v>
      </c>
      <c r="O143" s="178">
        <f>M143+N143</f>
        <v>5013</v>
      </c>
      <c r="P143" s="77">
        <f t="shared" si="273"/>
        <v>0</v>
      </c>
      <c r="Q143" s="186">
        <f t="shared" ref="Q143" si="276">O143+P143</f>
        <v>5013</v>
      </c>
      <c r="R143" s="75">
        <f t="shared" si="274"/>
        <v>2480</v>
      </c>
      <c r="S143" s="76">
        <f t="shared" si="274"/>
        <v>3301</v>
      </c>
      <c r="T143" s="178">
        <f>R143+S143</f>
        <v>5781</v>
      </c>
      <c r="U143" s="77">
        <f t="shared" si="275"/>
        <v>0</v>
      </c>
      <c r="V143" s="186">
        <f t="shared" ref="V143" si="277">T143+U143</f>
        <v>5781</v>
      </c>
      <c r="W143" s="78">
        <f t="shared" ref="W143" si="278">IF(Q143=0,0,((V143/Q143)-1)*100)</f>
        <v>15.320167564332742</v>
      </c>
    </row>
    <row r="144" spans="12:23" x14ac:dyDescent="0.2">
      <c r="L144" s="59" t="s">
        <v>21</v>
      </c>
      <c r="M144" s="75">
        <f t="shared" si="272"/>
        <v>1928</v>
      </c>
      <c r="N144" s="76">
        <f t="shared" si="272"/>
        <v>1974</v>
      </c>
      <c r="O144" s="178">
        <f>M144+N144</f>
        <v>3902</v>
      </c>
      <c r="P144" s="77">
        <f t="shared" si="273"/>
        <v>0</v>
      </c>
      <c r="Q144" s="186">
        <f>O144+P144</f>
        <v>3902</v>
      </c>
      <c r="R144" s="75">
        <f t="shared" si="274"/>
        <v>2467</v>
      </c>
      <c r="S144" s="76">
        <f t="shared" si="274"/>
        <v>3664</v>
      </c>
      <c r="T144" s="178">
        <f>R144+S144</f>
        <v>6131</v>
      </c>
      <c r="U144" s="77">
        <f t="shared" si="275"/>
        <v>0</v>
      </c>
      <c r="V144" s="186">
        <f>T144+U144</f>
        <v>6131</v>
      </c>
      <c r="W144" s="78">
        <f>IF(Q144=0,0,((V144/Q144)-1)*100)</f>
        <v>57.124551512045095</v>
      </c>
    </row>
    <row r="145" spans="1:23" ht="13.5" thickBot="1" x14ac:dyDescent="0.25">
      <c r="L145" s="59" t="s">
        <v>22</v>
      </c>
      <c r="M145" s="75">
        <f t="shared" si="272"/>
        <v>2178</v>
      </c>
      <c r="N145" s="76">
        <f t="shared" si="272"/>
        <v>2250</v>
      </c>
      <c r="O145" s="178">
        <f>M145+N145</f>
        <v>4428</v>
      </c>
      <c r="P145" s="77">
        <f t="shared" si="273"/>
        <v>0</v>
      </c>
      <c r="Q145" s="186">
        <f>O145+P145</f>
        <v>4428</v>
      </c>
      <c r="R145" s="75">
        <f t="shared" si="274"/>
        <v>2637</v>
      </c>
      <c r="S145" s="76">
        <f t="shared" si="274"/>
        <v>4276</v>
      </c>
      <c r="T145" s="178">
        <f>R145+S145</f>
        <v>6913</v>
      </c>
      <c r="U145" s="77">
        <f t="shared" si="275"/>
        <v>0</v>
      </c>
      <c r="V145" s="186">
        <f>T145+U145</f>
        <v>6913</v>
      </c>
      <c r="W145" s="78">
        <f>IF(Q145=0,0,((V145/Q145)-1)*100)</f>
        <v>56.120144534778674</v>
      </c>
    </row>
    <row r="146" spans="1:23" ht="12.75" customHeight="1" thickTop="1" thickBot="1" x14ac:dyDescent="0.25">
      <c r="L146" s="79" t="s">
        <v>23</v>
      </c>
      <c r="M146" s="80">
        <f>+M143+M144+M145</f>
        <v>6696</v>
      </c>
      <c r="N146" s="81">
        <f t="shared" ref="N146" si="279">+N143+N144+N145</f>
        <v>6647</v>
      </c>
      <c r="O146" s="179">
        <f t="shared" ref="O146" si="280">+O143+O144+O145</f>
        <v>13343</v>
      </c>
      <c r="P146" s="80">
        <f t="shared" ref="P146" si="281">+P143+P144+P145</f>
        <v>0</v>
      </c>
      <c r="Q146" s="179">
        <f t="shared" ref="Q146" si="282">+Q143+Q144+Q145</f>
        <v>13343</v>
      </c>
      <c r="R146" s="80">
        <f t="shared" ref="R146" si="283">+R143+R144+R145</f>
        <v>7584</v>
      </c>
      <c r="S146" s="81">
        <f t="shared" ref="S146" si="284">+S143+S144+S145</f>
        <v>11241</v>
      </c>
      <c r="T146" s="179">
        <f t="shared" ref="T146" si="285">+T143+T144+T145</f>
        <v>18825</v>
      </c>
      <c r="U146" s="80">
        <f t="shared" ref="U146" si="286">+U143+U144+U145</f>
        <v>0</v>
      </c>
      <c r="V146" s="179">
        <f t="shared" ref="V146" si="287">+V143+V144+V145</f>
        <v>18825</v>
      </c>
      <c r="W146" s="82">
        <f>IF(Q146=0,0,((V146/Q146)-1)*100)</f>
        <v>41.085213220415206</v>
      </c>
    </row>
    <row r="147" spans="1:23" ht="13.5" thickTop="1" x14ac:dyDescent="0.2">
      <c r="L147" s="59" t="s">
        <v>24</v>
      </c>
      <c r="M147" s="75">
        <f t="shared" ref="M147:N149" si="288">+M95+M121</f>
        <v>1460</v>
      </c>
      <c r="N147" s="76">
        <f t="shared" si="288"/>
        <v>1902</v>
      </c>
      <c r="O147" s="178">
        <f t="shared" ref="O147" si="289">M147+N147</f>
        <v>3362</v>
      </c>
      <c r="P147" s="77">
        <f>+P95+P121</f>
        <v>0</v>
      </c>
      <c r="Q147" s="186">
        <f>O147+P147</f>
        <v>3362</v>
      </c>
      <c r="R147" s="75">
        <f t="shared" ref="R147:S149" si="290">+R95+R121</f>
        <v>2469</v>
      </c>
      <c r="S147" s="76">
        <f t="shared" si="290"/>
        <v>4493</v>
      </c>
      <c r="T147" s="178">
        <f t="shared" ref="T147" si="291">R147+S147</f>
        <v>6962</v>
      </c>
      <c r="U147" s="77">
        <f>+U95+U121</f>
        <v>0</v>
      </c>
      <c r="V147" s="186">
        <f>T147+U147</f>
        <v>6962</v>
      </c>
      <c r="W147" s="78">
        <f t="shared" ref="W147" si="292">IF(Q147=0,0,((V147/Q147)-1)*100)</f>
        <v>107.07911957168351</v>
      </c>
    </row>
    <row r="148" spans="1:23" x14ac:dyDescent="0.2">
      <c r="L148" s="59" t="s">
        <v>25</v>
      </c>
      <c r="M148" s="75">
        <f t="shared" si="288"/>
        <v>1530</v>
      </c>
      <c r="N148" s="76">
        <f t="shared" si="288"/>
        <v>2022</v>
      </c>
      <c r="O148" s="178">
        <f>M148+N148</f>
        <v>3552</v>
      </c>
      <c r="P148" s="77">
        <f>+P96+P122</f>
        <v>0</v>
      </c>
      <c r="Q148" s="186">
        <f>O148+P148</f>
        <v>3552</v>
      </c>
      <c r="R148" s="75">
        <f t="shared" si="290"/>
        <v>2352</v>
      </c>
      <c r="S148" s="76">
        <f t="shared" si="290"/>
        <v>4863</v>
      </c>
      <c r="T148" s="178">
        <f>R148+S148</f>
        <v>7215</v>
      </c>
      <c r="U148" s="77">
        <f>+U96+U122</f>
        <v>0</v>
      </c>
      <c r="V148" s="186">
        <f>T148+U148</f>
        <v>7215</v>
      </c>
      <c r="W148" s="78">
        <f t="shared" ref="W148" si="293">IF(Q148=0,0,((V148/Q148)-1)*100)</f>
        <v>103.125</v>
      </c>
    </row>
    <row r="149" spans="1:23" ht="13.5" thickBot="1" x14ac:dyDescent="0.25">
      <c r="L149" s="59" t="s">
        <v>26</v>
      </c>
      <c r="M149" s="75">
        <f t="shared" si="288"/>
        <v>1713</v>
      </c>
      <c r="N149" s="76">
        <f t="shared" si="288"/>
        <v>2271</v>
      </c>
      <c r="O149" s="180">
        <f>M149+N149</f>
        <v>3984</v>
      </c>
      <c r="P149" s="83">
        <f>+P97+P123</f>
        <v>1</v>
      </c>
      <c r="Q149" s="186">
        <f>O149+P149</f>
        <v>3985</v>
      </c>
      <c r="R149" s="75">
        <f t="shared" si="290"/>
        <v>2111</v>
      </c>
      <c r="S149" s="76">
        <f t="shared" si="290"/>
        <v>3853</v>
      </c>
      <c r="T149" s="180">
        <f>R149+S149</f>
        <v>5964</v>
      </c>
      <c r="U149" s="83">
        <f>+U97+U123</f>
        <v>0</v>
      </c>
      <c r="V149" s="186">
        <f>T149+U149</f>
        <v>5964</v>
      </c>
      <c r="W149" s="78">
        <f>IF(Q149=0,0,((V149/Q149)-1)*100)</f>
        <v>49.661229611041399</v>
      </c>
    </row>
    <row r="150" spans="1:23" ht="12.75" customHeight="1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4703</v>
      </c>
      <c r="N150" s="85">
        <f t="shared" ref="N150" si="294">+N147+N148+N149</f>
        <v>6195</v>
      </c>
      <c r="O150" s="181">
        <f t="shared" ref="O150" si="295">+O147+O148+O149</f>
        <v>10898</v>
      </c>
      <c r="P150" s="86">
        <f t="shared" ref="P150" si="296">+P147+P148+P149</f>
        <v>1</v>
      </c>
      <c r="Q150" s="181">
        <f t="shared" ref="Q150" si="297">+Q147+Q148+Q149</f>
        <v>10899</v>
      </c>
      <c r="R150" s="85">
        <f t="shared" ref="R150" si="298">+R147+R148+R149</f>
        <v>6932</v>
      </c>
      <c r="S150" s="85">
        <f t="shared" ref="S150" si="299">+S147+S148+S149</f>
        <v>13209</v>
      </c>
      <c r="T150" s="181">
        <f t="shared" ref="T150" si="300">+T147+T148+T149</f>
        <v>20141</v>
      </c>
      <c r="U150" s="86">
        <f t="shared" ref="U150" si="301">+U147+U148+U149</f>
        <v>0</v>
      </c>
      <c r="V150" s="181">
        <f t="shared" ref="V150" si="302">+V147+V148+V149</f>
        <v>20141</v>
      </c>
      <c r="W150" s="87">
        <f>IF(Q150=0,0,((V150/Q150)-1)*100)</f>
        <v>84.796770345903298</v>
      </c>
    </row>
    <row r="151" spans="1:23" ht="13.5" thickTop="1" x14ac:dyDescent="0.2">
      <c r="L151" s="59" t="s">
        <v>28</v>
      </c>
      <c r="M151" s="75">
        <f t="shared" ref="M151:N153" si="303">+M99+M125</f>
        <v>1944</v>
      </c>
      <c r="N151" s="76">
        <f t="shared" si="303"/>
        <v>2550</v>
      </c>
      <c r="O151" s="180">
        <f>M151+N151</f>
        <v>4494</v>
      </c>
      <c r="P151" s="88">
        <f>+P99+P125</f>
        <v>0</v>
      </c>
      <c r="Q151" s="186">
        <f>O151+P151</f>
        <v>4494</v>
      </c>
      <c r="R151" s="75">
        <f t="shared" ref="R151:S153" si="304">+R99+R125</f>
        <v>2559</v>
      </c>
      <c r="S151" s="76">
        <f t="shared" si="304"/>
        <v>3512</v>
      </c>
      <c r="T151" s="180">
        <f>R151+S151</f>
        <v>6071</v>
      </c>
      <c r="U151" s="88">
        <f>+U99+U125</f>
        <v>1</v>
      </c>
      <c r="V151" s="186">
        <f>T151+U151</f>
        <v>6072</v>
      </c>
      <c r="W151" s="78">
        <f>IF(Q151=0,0,((V151/Q151)-1)*100)</f>
        <v>35.113484646194927</v>
      </c>
    </row>
    <row r="152" spans="1:23" x14ac:dyDescent="0.2">
      <c r="L152" s="59" t="s">
        <v>29</v>
      </c>
      <c r="M152" s="75">
        <f t="shared" si="303"/>
        <v>2302</v>
      </c>
      <c r="N152" s="76">
        <f t="shared" si="303"/>
        <v>2554</v>
      </c>
      <c r="O152" s="180">
        <f t="shared" ref="O152" si="305">M152+N152</f>
        <v>4856</v>
      </c>
      <c r="P152" s="77">
        <f>+P100+P126</f>
        <v>0</v>
      </c>
      <c r="Q152" s="186">
        <f t="shared" ref="Q152" si="306">O152+P152</f>
        <v>4856</v>
      </c>
      <c r="R152" s="75">
        <f t="shared" si="304"/>
        <v>2558</v>
      </c>
      <c r="S152" s="76">
        <f t="shared" si="304"/>
        <v>3909</v>
      </c>
      <c r="T152" s="180">
        <f t="shared" ref="T152" si="307">R152+S152</f>
        <v>6467</v>
      </c>
      <c r="U152" s="77">
        <f>+U100+U126</f>
        <v>0</v>
      </c>
      <c r="V152" s="186">
        <f t="shared" ref="V152" si="308">T152+U152</f>
        <v>6467</v>
      </c>
      <c r="W152" s="78">
        <f t="shared" ref="W152" si="309">IF(Q152=0,0,((V152/Q152)-1)*100)</f>
        <v>33.175453047775939</v>
      </c>
    </row>
    <row r="153" spans="1:23" ht="13.5" thickBot="1" x14ac:dyDescent="0.25">
      <c r="A153" s="323"/>
      <c r="K153" s="323"/>
      <c r="L153" s="59" t="s">
        <v>30</v>
      </c>
      <c r="M153" s="75">
        <f t="shared" si="303"/>
        <v>2365</v>
      </c>
      <c r="N153" s="76">
        <f t="shared" si="303"/>
        <v>2749</v>
      </c>
      <c r="O153" s="180">
        <f>M153+N153</f>
        <v>5114</v>
      </c>
      <c r="P153" s="77">
        <f>+P101+P127</f>
        <v>0</v>
      </c>
      <c r="Q153" s="186">
        <f>O153+P153</f>
        <v>5114</v>
      </c>
      <c r="R153" s="75">
        <f t="shared" si="304"/>
        <v>3405</v>
      </c>
      <c r="S153" s="76">
        <f t="shared" si="304"/>
        <v>4630</v>
      </c>
      <c r="T153" s="180">
        <f>R153+S153</f>
        <v>8035</v>
      </c>
      <c r="U153" s="77">
        <f>+U101+U127</f>
        <v>1</v>
      </c>
      <c r="V153" s="186">
        <f>T153+U153</f>
        <v>8036</v>
      </c>
      <c r="W153" s="78">
        <f>IF(Q153=0,0,((V153/Q153)-1)*100)</f>
        <v>57.137270238560809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31</v>
      </c>
      <c r="M154" s="85">
        <f>+M151+M152+M153</f>
        <v>6611</v>
      </c>
      <c r="N154" s="85">
        <f t="shared" ref="N154:V154" si="310">+N151+N152+N153</f>
        <v>7853</v>
      </c>
      <c r="O154" s="181">
        <f t="shared" si="310"/>
        <v>14464</v>
      </c>
      <c r="P154" s="86">
        <f t="shared" si="310"/>
        <v>0</v>
      </c>
      <c r="Q154" s="181">
        <f t="shared" si="310"/>
        <v>14464</v>
      </c>
      <c r="R154" s="85">
        <f t="shared" si="310"/>
        <v>8522</v>
      </c>
      <c r="S154" s="85">
        <f t="shared" si="310"/>
        <v>12051</v>
      </c>
      <c r="T154" s="181">
        <f t="shared" si="310"/>
        <v>20573</v>
      </c>
      <c r="U154" s="86">
        <f t="shared" si="310"/>
        <v>2</v>
      </c>
      <c r="V154" s="181">
        <f t="shared" si="310"/>
        <v>20575</v>
      </c>
      <c r="W154" s="87">
        <f>IF(Q154=0,0,((V154/Q154)-1)*100)</f>
        <v>42.249723451327426</v>
      </c>
    </row>
    <row r="155" spans="1:23" ht="14.25" thickTop="1" thickBot="1" x14ac:dyDescent="0.25">
      <c r="L155" s="518" t="s">
        <v>32</v>
      </c>
      <c r="M155" s="546">
        <f>+M146+M150+M154</f>
        <v>18010</v>
      </c>
      <c r="N155" s="543">
        <f t="shared" ref="N155:V155" si="311">+N146+N150+N154</f>
        <v>20695</v>
      </c>
      <c r="O155" s="537">
        <f t="shared" si="311"/>
        <v>38705</v>
      </c>
      <c r="P155" s="531">
        <f t="shared" si="311"/>
        <v>1</v>
      </c>
      <c r="Q155" s="537">
        <f t="shared" si="311"/>
        <v>38706</v>
      </c>
      <c r="R155" s="546">
        <f t="shared" si="311"/>
        <v>23038</v>
      </c>
      <c r="S155" s="543">
        <f t="shared" si="311"/>
        <v>36501</v>
      </c>
      <c r="T155" s="537">
        <f t="shared" si="311"/>
        <v>59539</v>
      </c>
      <c r="U155" s="531">
        <f t="shared" si="311"/>
        <v>2</v>
      </c>
      <c r="V155" s="537">
        <f t="shared" si="311"/>
        <v>59541</v>
      </c>
      <c r="W155" s="533">
        <f t="shared" ref="W155:W156" si="312">IF(Q155=0,0,((V155/Q155)-1)*100)</f>
        <v>53.828863742055489</v>
      </c>
    </row>
    <row r="156" spans="1:23" ht="14.25" thickTop="1" thickBot="1" x14ac:dyDescent="0.25">
      <c r="L156" s="79" t="s">
        <v>33</v>
      </c>
      <c r="M156" s="80">
        <f>+M142+M146+M150+M154</f>
        <v>24764</v>
      </c>
      <c r="N156" s="81">
        <f t="shared" ref="N156:V156" si="313">+N142+N146+N150+N154</f>
        <v>27550</v>
      </c>
      <c r="O156" s="175">
        <f t="shared" si="313"/>
        <v>52314</v>
      </c>
      <c r="P156" s="80">
        <f t="shared" si="313"/>
        <v>1</v>
      </c>
      <c r="Q156" s="175">
        <f t="shared" si="313"/>
        <v>52315</v>
      </c>
      <c r="R156" s="80">
        <f t="shared" si="313"/>
        <v>30844</v>
      </c>
      <c r="S156" s="81">
        <f t="shared" si="313"/>
        <v>46433</v>
      </c>
      <c r="T156" s="175">
        <f t="shared" si="313"/>
        <v>77277</v>
      </c>
      <c r="U156" s="80">
        <f t="shared" si="313"/>
        <v>2</v>
      </c>
      <c r="V156" s="175">
        <f t="shared" si="313"/>
        <v>77279</v>
      </c>
      <c r="W156" s="82">
        <f t="shared" si="312"/>
        <v>47.718627544681254</v>
      </c>
    </row>
    <row r="157" spans="1:23" ht="14.25" thickTop="1" thickBot="1" x14ac:dyDescent="0.25">
      <c r="L157" s="89" t="s">
        <v>34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637" t="s">
        <v>54</v>
      </c>
      <c r="M158" s="638"/>
      <c r="N158" s="638"/>
      <c r="O158" s="638"/>
      <c r="P158" s="638"/>
      <c r="Q158" s="638"/>
      <c r="R158" s="638"/>
      <c r="S158" s="638"/>
      <c r="T158" s="638"/>
      <c r="U158" s="638"/>
      <c r="V158" s="638"/>
      <c r="W158" s="639"/>
    </row>
    <row r="159" spans="1:23" ht="13.5" customHeight="1" thickBot="1" x14ac:dyDescent="0.25">
      <c r="L159" s="640" t="s">
        <v>55</v>
      </c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2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46</v>
      </c>
    </row>
    <row r="161" spans="12:23" ht="14.25" thickTop="1" thickBot="1" x14ac:dyDescent="0.25">
      <c r="L161" s="214"/>
      <c r="M161" s="647" t="s">
        <v>4</v>
      </c>
      <c r="N161" s="647"/>
      <c r="O161" s="647"/>
      <c r="P161" s="647"/>
      <c r="Q161" s="648"/>
      <c r="R161" s="647" t="s">
        <v>5</v>
      </c>
      <c r="S161" s="647"/>
      <c r="T161" s="647"/>
      <c r="U161" s="647"/>
      <c r="V161" s="648"/>
      <c r="W161" s="307" t="s">
        <v>6</v>
      </c>
    </row>
    <row r="162" spans="12:23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8" t="s">
        <v>8</v>
      </c>
    </row>
    <row r="163" spans="12:23" ht="13.5" thickBot="1" x14ac:dyDescent="0.25">
      <c r="L163" s="223"/>
      <c r="M163" s="224" t="s">
        <v>47</v>
      </c>
      <c r="N163" s="225" t="s">
        <v>48</v>
      </c>
      <c r="O163" s="226" t="s">
        <v>49</v>
      </c>
      <c r="P163" s="227" t="s">
        <v>15</v>
      </c>
      <c r="Q163" s="226" t="s">
        <v>11</v>
      </c>
      <c r="R163" s="224" t="s">
        <v>47</v>
      </c>
      <c r="S163" s="225" t="s">
        <v>48</v>
      </c>
      <c r="T163" s="226" t="s">
        <v>49</v>
      </c>
      <c r="U163" s="227" t="s">
        <v>15</v>
      </c>
      <c r="V163" s="226" t="s">
        <v>11</v>
      </c>
      <c r="W163" s="309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16</v>
      </c>
      <c r="M165" s="234">
        <f>'Lcc_BKK+DMK'!M165+Lcc_CNX!M165+Lcc_HDY!M165+Lcc_HKT!M165+Lcc_CEI!M165</f>
        <v>0</v>
      </c>
      <c r="N165" s="235">
        <f>'Lcc_BKK+DMK'!N165+Lcc_CNX!N165+Lcc_HDY!N165+Lcc_HKT!N165+Lcc_CEI!N165</f>
        <v>0</v>
      </c>
      <c r="O165" s="244">
        <f>SUM(M165:N165)</f>
        <v>0</v>
      </c>
      <c r="P165" s="237">
        <f>+'Lcc_BKK+DMK'!P165+Lcc_CNX!P165+Lcc_HDY!P165+Lcc_HKT!P165+Lcc_CEI!P165</f>
        <v>0</v>
      </c>
      <c r="Q165" s="236">
        <f>O165+P165</f>
        <v>0</v>
      </c>
      <c r="R165" s="234">
        <f>'Lcc_BKK+DMK'!R165+Lcc_CNX!R165+Lcc_HDY!R165+Lcc_HKT!R165+Lcc_CEI!R165</f>
        <v>0</v>
      </c>
      <c r="S165" s="235">
        <f>'Lcc_BKK+DMK'!S165+Lcc_CNX!S165+Lcc_HDY!S165+Lcc_HKT!S165+Lcc_CEI!S165</f>
        <v>2</v>
      </c>
      <c r="T165" s="244">
        <f>SUM(R165:S165)</f>
        <v>2</v>
      </c>
      <c r="U165" s="237">
        <f>+'Lcc_BKK+DMK'!U165+Lcc_CNX!U165+Lcc_HDY!U165+Lcc_HKT!U165+Lcc_CEI!U165</f>
        <v>0</v>
      </c>
      <c r="V165" s="236">
        <f>T165+U165</f>
        <v>2</v>
      </c>
      <c r="W165" s="238">
        <f>IF(Q165=0,0,((V165/Q165)-1)*100)</f>
        <v>0</v>
      </c>
    </row>
    <row r="166" spans="12:23" x14ac:dyDescent="0.2">
      <c r="L166" s="218" t="s">
        <v>17</v>
      </c>
      <c r="M166" s="234">
        <f>'Lcc_BKK+DMK'!M166+Lcc_CNX!M166+Lcc_HDY!M166+Lcc_HKT!M166+Lcc_CEI!M166</f>
        <v>0</v>
      </c>
      <c r="N166" s="235">
        <f>'Lcc_BKK+DMK'!N166+Lcc_CNX!N166+Lcc_HDY!N166+Lcc_HKT!N166+Lcc_CEI!N166</f>
        <v>0</v>
      </c>
      <c r="O166" s="244">
        <f t="shared" ref="O166:O167" si="314">SUM(M166:N166)</f>
        <v>0</v>
      </c>
      <c r="P166" s="237">
        <f>+'Lcc_BKK+DMK'!P166+Lcc_CNX!P166+Lcc_HDY!P166+Lcc_HKT!P166+Lcc_CEI!P166</f>
        <v>0</v>
      </c>
      <c r="Q166" s="236">
        <f t="shared" ref="Q166:Q167" si="315">O166+P166</f>
        <v>0</v>
      </c>
      <c r="R166" s="234">
        <f>'Lcc_BKK+DMK'!R166+Lcc_CNX!R166+Lcc_HDY!R166+Lcc_HKT!R166+Lcc_CEI!R166</f>
        <v>0</v>
      </c>
      <c r="S166" s="235">
        <f>'Lcc_BKK+DMK'!S166+Lcc_CNX!S166+Lcc_HDY!S166+Lcc_HKT!S166+Lcc_CEI!S166</f>
        <v>0</v>
      </c>
      <c r="T166" s="244">
        <f t="shared" ref="T166:T167" si="316">SUM(R166:S166)</f>
        <v>0</v>
      </c>
      <c r="U166" s="237">
        <f>+'Lcc_BKK+DMK'!U166+Lcc_CNX!U166+Lcc_HDY!U166+Lcc_HKT!U166+Lcc_CEI!U166</f>
        <v>0</v>
      </c>
      <c r="V166" s="236">
        <f t="shared" ref="V166:V167" si="317">T166+U166</f>
        <v>0</v>
      </c>
      <c r="W166" s="238">
        <f t="shared" ref="W166:W167" si="318">IF(Q166=0,0,((V166/Q166)-1)*100)</f>
        <v>0</v>
      </c>
    </row>
    <row r="167" spans="12:23" ht="13.5" thickBot="1" x14ac:dyDescent="0.25">
      <c r="L167" s="223" t="s">
        <v>18</v>
      </c>
      <c r="M167" s="234">
        <f>'Lcc_BKK+DMK'!M167+Lcc_CNX!M167+Lcc_HDY!M167+Lcc_HKT!M167+Lcc_CEI!M167</f>
        <v>0</v>
      </c>
      <c r="N167" s="235">
        <f>'Lcc_BKK+DMK'!N167+Lcc_CNX!N167+Lcc_HDY!N167+Lcc_HKT!N167+Lcc_CEI!N167</f>
        <v>0</v>
      </c>
      <c r="O167" s="244">
        <f t="shared" si="314"/>
        <v>0</v>
      </c>
      <c r="P167" s="237">
        <f>+'Lcc_BKK+DMK'!P167+Lcc_CNX!P167+Lcc_HDY!P167+Lcc_HKT!P167+Lcc_CEI!P167</f>
        <v>0</v>
      </c>
      <c r="Q167" s="236">
        <f t="shared" si="315"/>
        <v>0</v>
      </c>
      <c r="R167" s="234">
        <f>'Lcc_BKK+DMK'!R167+Lcc_CNX!R167+Lcc_HDY!R167+Lcc_HKT!R167+Lcc_CEI!R167</f>
        <v>0</v>
      </c>
      <c r="S167" s="235">
        <f>'Lcc_BKK+DMK'!S167+Lcc_CNX!S167+Lcc_HDY!S167+Lcc_HKT!S167+Lcc_CEI!S167</f>
        <v>11</v>
      </c>
      <c r="T167" s="244">
        <f t="shared" si="316"/>
        <v>11</v>
      </c>
      <c r="U167" s="237">
        <f>+'Lcc_BKK+DMK'!U167+Lcc_CNX!U167+Lcc_HDY!U167+Lcc_HKT!U167+Lcc_CEI!U167</f>
        <v>0</v>
      </c>
      <c r="V167" s="236">
        <f t="shared" si="317"/>
        <v>11</v>
      </c>
      <c r="W167" s="238">
        <f t="shared" si="318"/>
        <v>0</v>
      </c>
    </row>
    <row r="168" spans="12:23" ht="14.25" thickTop="1" thickBot="1" x14ac:dyDescent="0.25">
      <c r="L168" s="239" t="s">
        <v>19</v>
      </c>
      <c r="M168" s="240">
        <f t="shared" ref="M168:N168" si="319">+M165+M166+M167</f>
        <v>0</v>
      </c>
      <c r="N168" s="241">
        <f t="shared" si="319"/>
        <v>0</v>
      </c>
      <c r="O168" s="242">
        <f>+O165+O166+O167</f>
        <v>0</v>
      </c>
      <c r="P168" s="240">
        <f t="shared" ref="P168:Q168" si="320">+P165+P166+P167</f>
        <v>0</v>
      </c>
      <c r="Q168" s="242">
        <f t="shared" si="320"/>
        <v>0</v>
      </c>
      <c r="R168" s="240">
        <f t="shared" ref="R168:V168" si="321">+R165+R166+R167</f>
        <v>0</v>
      </c>
      <c r="S168" s="241">
        <f t="shared" si="321"/>
        <v>13</v>
      </c>
      <c r="T168" s="242">
        <f>+T165+T166+T167</f>
        <v>13</v>
      </c>
      <c r="U168" s="240">
        <f t="shared" si="321"/>
        <v>0</v>
      </c>
      <c r="V168" s="242">
        <f t="shared" si="321"/>
        <v>13</v>
      </c>
      <c r="W168" s="243">
        <f t="shared" ref="W168:W169" si="322">IF(Q168=0,0,((V168/Q168)-1)*100)</f>
        <v>0</v>
      </c>
    </row>
    <row r="169" spans="12:23" ht="13.5" thickTop="1" x14ac:dyDescent="0.2">
      <c r="L169" s="218" t="s">
        <v>20</v>
      </c>
      <c r="M169" s="234">
        <f>'Lcc_BKK+DMK'!M169+Lcc_CNX!M169+Lcc_HDY!M169+Lcc_HKT!M169+Lcc_CEI!M169</f>
        <v>0</v>
      </c>
      <c r="N169" s="235">
        <f>'Lcc_BKK+DMK'!N169+Lcc_CNX!N169+Lcc_HDY!N169+Lcc_HKT!N169+Lcc_CEI!N169</f>
        <v>0</v>
      </c>
      <c r="O169" s="244">
        <f>SUM(M169:N169)</f>
        <v>0</v>
      </c>
      <c r="P169" s="237">
        <f>+'Lcc_BKK+DMK'!P169+Lcc_CNX!P169+Lcc_HDY!P169+Lcc_HKT!P169+Lcc_CEI!P169</f>
        <v>0</v>
      </c>
      <c r="Q169" s="236">
        <f t="shared" ref="Q169" si="323">O169+P169</f>
        <v>0</v>
      </c>
      <c r="R169" s="234">
        <f>'Lcc_BKK+DMK'!R169+Lcc_CNX!R169+Lcc_HDY!R169+Lcc_HKT!R169+Lcc_CEI!R169</f>
        <v>4</v>
      </c>
      <c r="S169" s="235">
        <f>'Lcc_BKK+DMK'!S169+Lcc_CNX!S169+Lcc_HDY!S169+Lcc_HKT!S169+Lcc_CEI!S169</f>
        <v>15</v>
      </c>
      <c r="T169" s="244">
        <f>SUM(R169:S169)</f>
        <v>19</v>
      </c>
      <c r="U169" s="237">
        <f>+'Lcc_BKK+DMK'!U169+Lcc_CNX!U169+Lcc_HDY!U169+Lcc_HKT!U169+Lcc_CEI!U169</f>
        <v>0</v>
      </c>
      <c r="V169" s="236">
        <f t="shared" ref="V169" si="324">T169+U169</f>
        <v>19</v>
      </c>
      <c r="W169" s="238">
        <f t="shared" si="322"/>
        <v>0</v>
      </c>
    </row>
    <row r="170" spans="12:23" x14ac:dyDescent="0.2">
      <c r="L170" s="218" t="s">
        <v>21</v>
      </c>
      <c r="M170" s="234">
        <f>'Lcc_BKK+DMK'!M170+Lcc_CNX!M170+Lcc_HDY!M170+Lcc_HKT!M170+Lcc_CEI!M170</f>
        <v>0</v>
      </c>
      <c r="N170" s="235">
        <f>'Lcc_BKK+DMK'!N170+Lcc_CNX!N170+Lcc_HDY!N170+Lcc_HKT!N170+Lcc_CEI!N170</f>
        <v>0</v>
      </c>
      <c r="O170" s="244">
        <f>SUM(M170:N170)</f>
        <v>0</v>
      </c>
      <c r="P170" s="237">
        <f>+'Lcc_BKK+DMK'!P170+Lcc_CNX!P170+Lcc_HDY!P170+Lcc_HKT!P170+Lcc_CEI!P170</f>
        <v>0</v>
      </c>
      <c r="Q170" s="236">
        <f>O170+P170</f>
        <v>0</v>
      </c>
      <c r="R170" s="234">
        <f>'Lcc_BKK+DMK'!R170+Lcc_CNX!R170+Lcc_HDY!R170+Lcc_HKT!R170+Lcc_CEI!R170</f>
        <v>9</v>
      </c>
      <c r="S170" s="235">
        <f>'Lcc_BKK+DMK'!S170+Lcc_CNX!S170+Lcc_HDY!S170+Lcc_HKT!S170+Lcc_CEI!S170</f>
        <v>19</v>
      </c>
      <c r="T170" s="244">
        <f>SUM(R170:S170)</f>
        <v>28</v>
      </c>
      <c r="U170" s="237">
        <f>+'Lcc_BKK+DMK'!U170+Lcc_CNX!U170+Lcc_HDY!U170+Lcc_HKT!U170+Lcc_CEI!U170</f>
        <v>0</v>
      </c>
      <c r="V170" s="236">
        <f>T170+U170</f>
        <v>28</v>
      </c>
      <c r="W170" s="238">
        <f>IF(Q170=0,0,((V170/Q170)-1)*100)</f>
        <v>0</v>
      </c>
    </row>
    <row r="171" spans="12:23" ht="13.5" thickBot="1" x14ac:dyDescent="0.25">
      <c r="L171" s="218" t="s">
        <v>22</v>
      </c>
      <c r="M171" s="234">
        <f>'Lcc_BKK+DMK'!M171+Lcc_CNX!M171+Lcc_HDY!M171+Lcc_HKT!M171+Lcc_CEI!M171</f>
        <v>0</v>
      </c>
      <c r="N171" s="235">
        <f>'Lcc_BKK+DMK'!N171+Lcc_CNX!N171+Lcc_HDY!N171+Lcc_HKT!N171+Lcc_CEI!N171</f>
        <v>0</v>
      </c>
      <c r="O171" s="244">
        <f>SUM(M171:N171)</f>
        <v>0</v>
      </c>
      <c r="P171" s="237">
        <f>+'Lcc_BKK+DMK'!P171+Lcc_CNX!P171+Lcc_HDY!P171+Lcc_HKT!P171+Lcc_CEI!P171</f>
        <v>0</v>
      </c>
      <c r="Q171" s="236">
        <f t="shared" ref="Q171" si="325">O171+P171</f>
        <v>0</v>
      </c>
      <c r="R171" s="234">
        <f>'Lcc_BKK+DMK'!R171+Lcc_CNX!R171+Lcc_HDY!R171+Lcc_HKT!R171+Lcc_CEI!R171</f>
        <v>14</v>
      </c>
      <c r="S171" s="235">
        <f>'Lcc_BKK+DMK'!S171+Lcc_CNX!S171+Lcc_HDY!S171+Lcc_HKT!S171+Lcc_CEI!S171</f>
        <v>20</v>
      </c>
      <c r="T171" s="244">
        <f>SUM(R171:S171)</f>
        <v>34</v>
      </c>
      <c r="U171" s="237">
        <f>+'Lcc_BKK+DMK'!U171+Lcc_CNX!U171+Lcc_HDY!U171+Lcc_HKT!U171+Lcc_CEI!U171</f>
        <v>0</v>
      </c>
      <c r="V171" s="236">
        <f t="shared" ref="V171" si="326">T171+U171</f>
        <v>34</v>
      </c>
      <c r="W171" s="238">
        <f>IF(Q171=0,0,((V171/Q171)-1)*100)</f>
        <v>0</v>
      </c>
    </row>
    <row r="172" spans="12:23" ht="14.25" thickTop="1" thickBot="1" x14ac:dyDescent="0.25">
      <c r="L172" s="239" t="s">
        <v>23</v>
      </c>
      <c r="M172" s="240">
        <f>+M169+M170+M171</f>
        <v>0</v>
      </c>
      <c r="N172" s="241">
        <f t="shared" ref="N172:V172" si="327">+N169+N170+N171</f>
        <v>0</v>
      </c>
      <c r="O172" s="242">
        <f t="shared" si="327"/>
        <v>0</v>
      </c>
      <c r="P172" s="240">
        <f t="shared" si="327"/>
        <v>0</v>
      </c>
      <c r="Q172" s="242">
        <f t="shared" si="327"/>
        <v>0</v>
      </c>
      <c r="R172" s="240">
        <f t="shared" si="327"/>
        <v>27</v>
      </c>
      <c r="S172" s="241">
        <f t="shared" si="327"/>
        <v>54</v>
      </c>
      <c r="T172" s="242">
        <f t="shared" si="327"/>
        <v>81</v>
      </c>
      <c r="U172" s="240">
        <f t="shared" si="327"/>
        <v>0</v>
      </c>
      <c r="V172" s="242">
        <f t="shared" si="327"/>
        <v>81</v>
      </c>
      <c r="W172" s="243">
        <f t="shared" ref="W172" si="328">IF(Q172=0,0,((V172/Q172)-1)*100)</f>
        <v>0</v>
      </c>
    </row>
    <row r="173" spans="12:23" ht="13.5" thickTop="1" x14ac:dyDescent="0.2">
      <c r="L173" s="218" t="s">
        <v>24</v>
      </c>
      <c r="M173" s="234">
        <f>'Lcc_BKK+DMK'!M173+Lcc_CNX!M173+Lcc_HDY!M173+Lcc_HKT!M173+Lcc_CEI!M173</f>
        <v>0</v>
      </c>
      <c r="N173" s="235">
        <f>'Lcc_BKK+DMK'!N173+Lcc_CNX!N173+Lcc_HDY!N173+Lcc_HKT!N173+Lcc_CEI!N173</f>
        <v>0</v>
      </c>
      <c r="O173" s="244">
        <f t="shared" ref="O173" si="329">SUM(M173:N173)</f>
        <v>0</v>
      </c>
      <c r="P173" s="237">
        <f>+'Lcc_BKK+DMK'!P173+Lcc_CNX!P173+Lcc_HDY!P173+Lcc_HKT!P173+Lcc_CEI!P173</f>
        <v>0</v>
      </c>
      <c r="Q173" s="236">
        <f>O173+P173</f>
        <v>0</v>
      </c>
      <c r="R173" s="234">
        <f>'Lcc_BKK+DMK'!R173+Lcc_CNX!R173+Lcc_HDY!R173+Lcc_HKT!R173+Lcc_CEI!R173</f>
        <v>10</v>
      </c>
      <c r="S173" s="235">
        <f>'Lcc_BKK+DMK'!S173+Lcc_CNX!S173+Lcc_HDY!S173+Lcc_HKT!S173+Lcc_CEI!S173</f>
        <v>18</v>
      </c>
      <c r="T173" s="244">
        <f>SUM(R173:S173)</f>
        <v>28</v>
      </c>
      <c r="U173" s="237">
        <f>+'Lcc_BKK+DMK'!U173+Lcc_CNX!U173+Lcc_HDY!U173+Lcc_HKT!U173+Lcc_CEI!U173</f>
        <v>0</v>
      </c>
      <c r="V173" s="236">
        <f>T173+U173</f>
        <v>28</v>
      </c>
      <c r="W173" s="238">
        <f>IF(Q173=0,0,((V173/Q173)-1)*100)</f>
        <v>0</v>
      </c>
    </row>
    <row r="174" spans="12:23" x14ac:dyDescent="0.2">
      <c r="L174" s="218" t="s">
        <v>25</v>
      </c>
      <c r="M174" s="234">
        <f>'Lcc_BKK+DMK'!M174+Lcc_CNX!M174+Lcc_HDY!M174+Lcc_HKT!M174+Lcc_CEI!M174</f>
        <v>0</v>
      </c>
      <c r="N174" s="235">
        <f>'Lcc_BKK+DMK'!N174+Lcc_CNX!N174+Lcc_HDY!N174+Lcc_HKT!N174+Lcc_CEI!N174</f>
        <v>0</v>
      </c>
      <c r="O174" s="244">
        <f>SUM(M174:N174)</f>
        <v>0</v>
      </c>
      <c r="P174" s="237">
        <f>+'Lcc_BKK+DMK'!P174+Lcc_CNX!P174+Lcc_HDY!P174+Lcc_HKT!P174+Lcc_CEI!P174</f>
        <v>0</v>
      </c>
      <c r="Q174" s="236">
        <f>O174+P174</f>
        <v>0</v>
      </c>
      <c r="R174" s="234">
        <f>'Lcc_BKK+DMK'!R174+Lcc_CNX!R174+Lcc_HDY!R174+Lcc_HKT!R174+Lcc_CEI!R174</f>
        <v>11</v>
      </c>
      <c r="S174" s="235">
        <f>'Lcc_BKK+DMK'!S174+Lcc_CNX!S174+Lcc_HDY!S174+Lcc_HKT!S174+Lcc_CEI!S174</f>
        <v>23</v>
      </c>
      <c r="T174" s="244">
        <f>SUM(R174:S174)</f>
        <v>34</v>
      </c>
      <c r="U174" s="237">
        <f>+'Lcc_BKK+DMK'!U174+Lcc_CNX!U174+Lcc_HDY!U174+Lcc_HKT!U174+Lcc_CEI!U174</f>
        <v>0</v>
      </c>
      <c r="V174" s="236">
        <f>T174+U174</f>
        <v>34</v>
      </c>
      <c r="W174" s="238">
        <f t="shared" ref="W174" si="330">IF(Q174=0,0,((V174/Q174)-1)*100)</f>
        <v>0</v>
      </c>
    </row>
    <row r="175" spans="12:23" ht="13.5" thickBot="1" x14ac:dyDescent="0.25">
      <c r="L175" s="218" t="s">
        <v>26</v>
      </c>
      <c r="M175" s="234">
        <f>'Lcc_BKK+DMK'!M175+Lcc_CNX!M175+Lcc_HDY!M175+Lcc_HKT!M175+Lcc_CEI!M175</f>
        <v>0</v>
      </c>
      <c r="N175" s="235">
        <f>'Lcc_BKK+DMK'!N175+Lcc_CNX!N175+Lcc_HDY!N175+Lcc_HKT!N175+Lcc_CEI!N175</f>
        <v>3</v>
      </c>
      <c r="O175" s="244">
        <f>SUM(M175:N175)</f>
        <v>3</v>
      </c>
      <c r="P175" s="237">
        <f>+'Lcc_BKK+DMK'!P175+Lcc_CNX!P175+Lcc_HDY!P175+Lcc_HKT!P175+Lcc_CEI!P175</f>
        <v>0</v>
      </c>
      <c r="Q175" s="236">
        <f>O175+P175</f>
        <v>3</v>
      </c>
      <c r="R175" s="234">
        <f>'Lcc_BKK+DMK'!R175+Lcc_CNX!R175+Lcc_HDY!R175+Lcc_HKT!R175+Lcc_CEI!R175</f>
        <v>10</v>
      </c>
      <c r="S175" s="235">
        <f>'Lcc_BKK+DMK'!S175+Lcc_CNX!S175+Lcc_HDY!S175+Lcc_HKT!S175+Lcc_CEI!S175</f>
        <v>23</v>
      </c>
      <c r="T175" s="244">
        <f>SUM(R175:S175)</f>
        <v>33</v>
      </c>
      <c r="U175" s="237">
        <f>+'Lcc_BKK+DMK'!U175+Lcc_CNX!U175+Lcc_HDY!U175+Lcc_HKT!U175+Lcc_CEI!U175</f>
        <v>0</v>
      </c>
      <c r="V175" s="236">
        <f>T175+U175</f>
        <v>33</v>
      </c>
      <c r="W175" s="238">
        <f>IF(Q175=0,0,((V175/Q175)-1)*100)</f>
        <v>1000</v>
      </c>
    </row>
    <row r="176" spans="12:23" ht="14.25" thickTop="1" thickBot="1" x14ac:dyDescent="0.25">
      <c r="L176" s="246" t="s">
        <v>27</v>
      </c>
      <c r="M176" s="247">
        <f>+M173+M174+M175</f>
        <v>0</v>
      </c>
      <c r="N176" s="247">
        <f t="shared" ref="N176:V176" si="331">+N173+N174+N175</f>
        <v>3</v>
      </c>
      <c r="O176" s="248">
        <f t="shared" si="331"/>
        <v>3</v>
      </c>
      <c r="P176" s="249">
        <f t="shared" si="331"/>
        <v>0</v>
      </c>
      <c r="Q176" s="248">
        <f t="shared" si="331"/>
        <v>3</v>
      </c>
      <c r="R176" s="247">
        <f t="shared" si="331"/>
        <v>31</v>
      </c>
      <c r="S176" s="247">
        <f t="shared" si="331"/>
        <v>64</v>
      </c>
      <c r="T176" s="248">
        <f t="shared" si="331"/>
        <v>95</v>
      </c>
      <c r="U176" s="249">
        <f t="shared" si="331"/>
        <v>0</v>
      </c>
      <c r="V176" s="248">
        <f t="shared" si="331"/>
        <v>95</v>
      </c>
      <c r="W176" s="250">
        <f>IF(Q176=0,0,((V176/Q176)-1)*100)</f>
        <v>3066.666666666667</v>
      </c>
    </row>
    <row r="177" spans="1:23" ht="13.5" thickTop="1" x14ac:dyDescent="0.2">
      <c r="A177" s="323"/>
      <c r="K177" s="323"/>
      <c r="L177" s="218" t="s">
        <v>28</v>
      </c>
      <c r="M177" s="234">
        <f>'Lcc_BKK+DMK'!M177+Lcc_CNX!M177+Lcc_HDY!M177+Lcc_HKT!M177+Lcc_CEI!M177</f>
        <v>0</v>
      </c>
      <c r="N177" s="235">
        <f>'Lcc_BKK+DMK'!N177+Lcc_CNX!N177+Lcc_HDY!N177+Lcc_HKT!N177+Lcc_CEI!N177</f>
        <v>0</v>
      </c>
      <c r="O177" s="244">
        <f t="shared" ref="O177" si="332">SUM(M177:N177)</f>
        <v>0</v>
      </c>
      <c r="P177" s="237">
        <f>+'Lcc_BKK+DMK'!P177+Lcc_CNX!P177+Lcc_HDY!P177+Lcc_HKT!P177+Lcc_CEI!P177</f>
        <v>0</v>
      </c>
      <c r="Q177" s="236">
        <f>O177+P177</f>
        <v>0</v>
      </c>
      <c r="R177" s="234">
        <f>'Lcc_BKK+DMK'!R177+Lcc_CNX!R177+Lcc_HDY!R177+Lcc_HKT!R177+Lcc_CEI!R177</f>
        <v>13</v>
      </c>
      <c r="S177" s="235">
        <f>'Lcc_BKK+DMK'!S177+Lcc_CNX!S177+Lcc_HDY!S177+Lcc_HKT!S177+Lcc_CEI!S177</f>
        <v>18</v>
      </c>
      <c r="T177" s="244">
        <f t="shared" ref="T177" si="333">SUM(R177:S177)</f>
        <v>31</v>
      </c>
      <c r="U177" s="237">
        <f>+'Lcc_BKK+DMK'!U177+Lcc_CNX!U177+Lcc_HDY!U177+Lcc_HKT!U177+Lcc_CEI!U177</f>
        <v>0</v>
      </c>
      <c r="V177" s="236">
        <f>T177+U177</f>
        <v>31</v>
      </c>
      <c r="W177" s="238">
        <f>IF(Q177=0,0,((V177/Q177)-1)*100)</f>
        <v>0</v>
      </c>
    </row>
    <row r="178" spans="1:23" x14ac:dyDescent="0.2">
      <c r="A178" s="323"/>
      <c r="K178" s="323"/>
      <c r="L178" s="218" t="s">
        <v>29</v>
      </c>
      <c r="M178" s="234">
        <f>'Lcc_BKK+DMK'!M178+Lcc_CNX!M178+Lcc_HDY!M178+Lcc_HKT!M178+Lcc_CEI!M178</f>
        <v>0</v>
      </c>
      <c r="N178" s="235">
        <f>'Lcc_BKK+DMK'!N178+Lcc_CNX!N178+Lcc_HDY!N178+Lcc_HKT!N178+Lcc_CEI!N178</f>
        <v>1</v>
      </c>
      <c r="O178" s="244">
        <f>SUM(M178:N178)</f>
        <v>1</v>
      </c>
      <c r="P178" s="237">
        <f>+'Lcc_BKK+DMK'!P178+Lcc_CNX!P178+Lcc_HDY!P178+Lcc_HKT!P178+Lcc_CEI!P178</f>
        <v>0</v>
      </c>
      <c r="Q178" s="236">
        <f>O178+P178</f>
        <v>1</v>
      </c>
      <c r="R178" s="234">
        <f>'Lcc_BKK+DMK'!R178+Lcc_CNX!R178+Lcc_HDY!R178+Lcc_HKT!R178+Lcc_CEI!R178</f>
        <v>3</v>
      </c>
      <c r="S178" s="235">
        <f>'Lcc_BKK+DMK'!S178+Lcc_CNX!S178+Lcc_HDY!S178+Lcc_HKT!S178+Lcc_CEI!S178</f>
        <v>20</v>
      </c>
      <c r="T178" s="244">
        <f>SUM(R178:S178)</f>
        <v>23</v>
      </c>
      <c r="U178" s="237">
        <f>+'Lcc_BKK+DMK'!U178+Lcc_CNX!U178+Lcc_HDY!U178+Lcc_HKT!U178+Lcc_CEI!U178</f>
        <v>0</v>
      </c>
      <c r="V178" s="236">
        <f>T178+U178</f>
        <v>23</v>
      </c>
      <c r="W178" s="238">
        <f t="shared" ref="W178" si="334">IF(Q178=0,0,((V178/Q178)-1)*100)</f>
        <v>2200</v>
      </c>
    </row>
    <row r="179" spans="1:23" ht="13.5" thickBot="1" x14ac:dyDescent="0.25">
      <c r="A179" s="323"/>
      <c r="K179" s="323"/>
      <c r="L179" s="218" t="s">
        <v>30</v>
      </c>
      <c r="M179" s="234">
        <f>'Lcc_BKK+DMK'!M179+Lcc_CNX!M179+Lcc_HDY!M179+Lcc_HKT!M179+Lcc_CEI!M179</f>
        <v>0</v>
      </c>
      <c r="N179" s="235">
        <f>'Lcc_BKK+DMK'!N179+Lcc_CNX!N179+Lcc_HDY!N179+Lcc_HKT!N179+Lcc_CEI!N179</f>
        <v>3</v>
      </c>
      <c r="O179" s="244">
        <f>SUM(M179:N179)</f>
        <v>3</v>
      </c>
      <c r="P179" s="237">
        <f>+'Lcc_BKK+DMK'!P179+Lcc_CNX!P179+Lcc_HDY!P179+Lcc_HKT!P179+Lcc_CEI!P179</f>
        <v>0</v>
      </c>
      <c r="Q179" s="236">
        <f t="shared" ref="Q179" si="335">O179+P179</f>
        <v>3</v>
      </c>
      <c r="R179" s="234">
        <f>'Lcc_BKK+DMK'!R179+Lcc_CNX!R179+Lcc_HDY!R179+Lcc_HKT!R179+Lcc_CEI!R179</f>
        <v>3</v>
      </c>
      <c r="S179" s="235">
        <f>'Lcc_BKK+DMK'!S179+Lcc_CNX!S179+Lcc_HDY!S179+Lcc_HKT!S179+Lcc_CEI!S179</f>
        <v>16</v>
      </c>
      <c r="T179" s="244">
        <f>SUM(R179:S179)</f>
        <v>19</v>
      </c>
      <c r="U179" s="237">
        <f>+'Lcc_BKK+DMK'!U179+Lcc_CNX!U179+Lcc_HDY!U179+Lcc_HKT!U179+Lcc_CEI!U179</f>
        <v>0</v>
      </c>
      <c r="V179" s="236">
        <f t="shared" ref="V179" si="336">T179+U179</f>
        <v>19</v>
      </c>
      <c r="W179" s="238">
        <f>IF(Q179=0,0,((V179/Q179)-1)*100)</f>
        <v>533.33333333333326</v>
      </c>
    </row>
    <row r="180" spans="1:23" ht="14.25" thickTop="1" thickBot="1" x14ac:dyDescent="0.25">
      <c r="L180" s="246" t="s">
        <v>31</v>
      </c>
      <c r="M180" s="551">
        <f>+M177+M178+M179</f>
        <v>0</v>
      </c>
      <c r="N180" s="247">
        <f t="shared" ref="N180:V180" si="337">+N177+N178+N179</f>
        <v>4</v>
      </c>
      <c r="O180" s="248">
        <f t="shared" si="337"/>
        <v>4</v>
      </c>
      <c r="P180" s="249">
        <f t="shared" si="337"/>
        <v>0</v>
      </c>
      <c r="Q180" s="248">
        <f t="shared" si="337"/>
        <v>4</v>
      </c>
      <c r="R180" s="551">
        <f t="shared" si="337"/>
        <v>19</v>
      </c>
      <c r="S180" s="247">
        <f t="shared" si="337"/>
        <v>54</v>
      </c>
      <c r="T180" s="248">
        <f t="shared" si="337"/>
        <v>73</v>
      </c>
      <c r="U180" s="249">
        <f t="shared" si="337"/>
        <v>0</v>
      </c>
      <c r="V180" s="248">
        <f t="shared" si="337"/>
        <v>73</v>
      </c>
      <c r="W180" s="250">
        <f>IF(Q180=0,0,((V180/Q180)-1)*100)</f>
        <v>1725</v>
      </c>
    </row>
    <row r="181" spans="1:23" ht="14.25" thickTop="1" thickBot="1" x14ac:dyDescent="0.25">
      <c r="L181" s="553" t="s">
        <v>32</v>
      </c>
      <c r="M181" s="552">
        <f>+M172+M176+M180</f>
        <v>0</v>
      </c>
      <c r="N181" s="550">
        <f t="shared" ref="N181:V181" si="338">+N172+N176+N180</f>
        <v>7</v>
      </c>
      <c r="O181" s="548">
        <f t="shared" si="338"/>
        <v>7</v>
      </c>
      <c r="P181" s="547">
        <f t="shared" si="338"/>
        <v>0</v>
      </c>
      <c r="Q181" s="548">
        <f t="shared" si="338"/>
        <v>7</v>
      </c>
      <c r="R181" s="552">
        <f t="shared" si="338"/>
        <v>77</v>
      </c>
      <c r="S181" s="550">
        <f t="shared" si="338"/>
        <v>172</v>
      </c>
      <c r="T181" s="548">
        <f t="shared" si="338"/>
        <v>249</v>
      </c>
      <c r="U181" s="547">
        <f t="shared" si="338"/>
        <v>0</v>
      </c>
      <c r="V181" s="548">
        <f t="shared" si="338"/>
        <v>249</v>
      </c>
      <c r="W181" s="250">
        <f t="shared" ref="W181:W182" si="339">IF(Q181=0,0,((V181/Q181)-1)*100)</f>
        <v>3457.1428571428569</v>
      </c>
    </row>
    <row r="182" spans="1:23" ht="14.25" thickTop="1" thickBot="1" x14ac:dyDescent="0.25">
      <c r="L182" s="554" t="s">
        <v>33</v>
      </c>
      <c r="M182" s="240">
        <f>+M168+M172+M176+M180</f>
        <v>0</v>
      </c>
      <c r="N182" s="241">
        <f t="shared" ref="N182:V182" si="340">+N168+N172+N176+N180</f>
        <v>7</v>
      </c>
      <c r="O182" s="242">
        <f t="shared" si="340"/>
        <v>7</v>
      </c>
      <c r="P182" s="240">
        <f t="shared" si="340"/>
        <v>0</v>
      </c>
      <c r="Q182" s="242">
        <f t="shared" si="340"/>
        <v>7</v>
      </c>
      <c r="R182" s="240">
        <f t="shared" si="340"/>
        <v>77</v>
      </c>
      <c r="S182" s="241">
        <f t="shared" si="340"/>
        <v>185</v>
      </c>
      <c r="T182" s="242">
        <f t="shared" si="340"/>
        <v>262</v>
      </c>
      <c r="U182" s="240">
        <f t="shared" si="340"/>
        <v>0</v>
      </c>
      <c r="V182" s="242">
        <f t="shared" si="340"/>
        <v>262</v>
      </c>
      <c r="W182" s="250">
        <f t="shared" si="339"/>
        <v>3642.8571428571431</v>
      </c>
    </row>
    <row r="183" spans="1:23" ht="14.25" thickTop="1" thickBot="1" x14ac:dyDescent="0.25">
      <c r="L183" s="252" t="s">
        <v>34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customHeight="1" thickTop="1" x14ac:dyDescent="0.2">
      <c r="L184" s="637" t="s">
        <v>56</v>
      </c>
      <c r="M184" s="638"/>
      <c r="N184" s="638"/>
      <c r="O184" s="638"/>
      <c r="P184" s="638"/>
      <c r="Q184" s="638"/>
      <c r="R184" s="638"/>
      <c r="S184" s="638"/>
      <c r="T184" s="638"/>
      <c r="U184" s="638"/>
      <c r="V184" s="638"/>
      <c r="W184" s="639"/>
    </row>
    <row r="185" spans="1:23" ht="13.5" thickBot="1" x14ac:dyDescent="0.25">
      <c r="L185" s="640" t="s">
        <v>57</v>
      </c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642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46</v>
      </c>
    </row>
    <row r="187" spans="1:23" ht="14.25" thickTop="1" thickBot="1" x14ac:dyDescent="0.25">
      <c r="L187" s="214"/>
      <c r="M187" s="647" t="s">
        <v>4</v>
      </c>
      <c r="N187" s="647"/>
      <c r="O187" s="647"/>
      <c r="P187" s="647"/>
      <c r="Q187" s="648"/>
      <c r="R187" s="647" t="s">
        <v>5</v>
      </c>
      <c r="S187" s="647"/>
      <c r="T187" s="647"/>
      <c r="U187" s="647"/>
      <c r="V187" s="648"/>
      <c r="W187" s="307" t="s">
        <v>6</v>
      </c>
    </row>
    <row r="188" spans="1:23" ht="13.5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8" t="s">
        <v>8</v>
      </c>
    </row>
    <row r="189" spans="1:23" ht="13.5" thickBot="1" x14ac:dyDescent="0.25">
      <c r="L189" s="223"/>
      <c r="M189" s="224" t="s">
        <v>47</v>
      </c>
      <c r="N189" s="225" t="s">
        <v>48</v>
      </c>
      <c r="O189" s="226" t="s">
        <v>49</v>
      </c>
      <c r="P189" s="227" t="s">
        <v>15</v>
      </c>
      <c r="Q189" s="226" t="s">
        <v>11</v>
      </c>
      <c r="R189" s="224" t="s">
        <v>47</v>
      </c>
      <c r="S189" s="225" t="s">
        <v>48</v>
      </c>
      <c r="T189" s="226" t="s">
        <v>49</v>
      </c>
      <c r="U189" s="227" t="s">
        <v>15</v>
      </c>
      <c r="V189" s="226" t="s">
        <v>11</v>
      </c>
      <c r="W189" s="309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16</v>
      </c>
      <c r="M191" s="234">
        <f>+'Lcc_BKK+DMK'!M191+Lcc_CNX!M191+Lcc_HDY!M191+Lcc_HKT!M191+Lcc_CEI!M191</f>
        <v>0</v>
      </c>
      <c r="N191" s="235">
        <f>+'Lcc_BKK+DMK'!N191+Lcc_CNX!N191+Lcc_HDY!N191+Lcc_HKT!N191+Lcc_CEI!N191</f>
        <v>0</v>
      </c>
      <c r="O191" s="244">
        <f>SUM(M191:N191)</f>
        <v>0</v>
      </c>
      <c r="P191" s="237">
        <f>+'Lcc_BKK+DMK'!P191+Lcc_CNX!P191+Lcc_HDY!P191+Lcc_HKT!P191+Lcc_CEI!P191</f>
        <v>0</v>
      </c>
      <c r="Q191" s="236">
        <f>O191+P191</f>
        <v>0</v>
      </c>
      <c r="R191" s="234">
        <f>+'Lcc_BKK+DMK'!R191+Lcc_CNX!R191+Lcc_HDY!R191+Lcc_HKT!R191+Lcc_CEI!R191</f>
        <v>0</v>
      </c>
      <c r="S191" s="235">
        <f>+'Lcc_BKK+DMK'!S191+Lcc_CNX!S191+Lcc_HDY!S191+Lcc_HKT!S191+Lcc_CEI!S191</f>
        <v>0</v>
      </c>
      <c r="T191" s="244">
        <f>SUM(R191:S191)</f>
        <v>0</v>
      </c>
      <c r="U191" s="237">
        <f>+'Lcc_BKK+DMK'!U191+Lcc_CNX!U191+Lcc_HDY!U191+Lcc_HKT!U191+Lcc_CEI!U191</f>
        <v>0</v>
      </c>
      <c r="V191" s="236">
        <f>T191+U191</f>
        <v>0</v>
      </c>
      <c r="W191" s="339">
        <f>IF(Q191=0,0,((V191/Q191)-1)*100)</f>
        <v>0</v>
      </c>
    </row>
    <row r="192" spans="1:23" x14ac:dyDescent="0.2">
      <c r="L192" s="218" t="s">
        <v>17</v>
      </c>
      <c r="M192" s="234">
        <f>+'Lcc_BKK+DMK'!M192+Lcc_CNX!M192+Lcc_HDY!M192+Lcc_HKT!M192+Lcc_CEI!M192</f>
        <v>0</v>
      </c>
      <c r="N192" s="235">
        <f>+'Lcc_BKK+DMK'!N192+Lcc_CNX!N192+Lcc_HDY!N192+Lcc_HKT!N192+Lcc_CEI!N192</f>
        <v>0</v>
      </c>
      <c r="O192" s="244">
        <f t="shared" ref="O192:O193" si="341">SUM(M192:N192)</f>
        <v>0</v>
      </c>
      <c r="P192" s="237">
        <f>+'Lcc_BKK+DMK'!P192+Lcc_CNX!P192+Lcc_HDY!P192+Lcc_HKT!P192+Lcc_CEI!P192</f>
        <v>0</v>
      </c>
      <c r="Q192" s="236">
        <f t="shared" ref="Q192:Q193" si="342">O192+P192</f>
        <v>0</v>
      </c>
      <c r="R192" s="234">
        <f>+'Lcc_BKK+DMK'!R192+Lcc_CNX!R192+Lcc_HDY!R192+Lcc_HKT!R192+Lcc_CEI!R192</f>
        <v>0</v>
      </c>
      <c r="S192" s="235">
        <f>+'Lcc_BKK+DMK'!S192+Lcc_CNX!S192+Lcc_HDY!S192+Lcc_HKT!S192+Lcc_CEI!S192</f>
        <v>0</v>
      </c>
      <c r="T192" s="244">
        <f t="shared" ref="T192:T193" si="343">SUM(R192:S192)</f>
        <v>0</v>
      </c>
      <c r="U192" s="237">
        <f>+'Lcc_BKK+DMK'!U192+Lcc_CNX!U192+Lcc_HDY!U192+Lcc_HKT!U192+Lcc_CEI!U192</f>
        <v>0</v>
      </c>
      <c r="V192" s="236">
        <f t="shared" ref="V192:V193" si="344">T192+U192</f>
        <v>0</v>
      </c>
      <c r="W192" s="339">
        <f t="shared" ref="W192:W193" si="345">IF(Q192=0,0,((V192/Q192)-1)*100)</f>
        <v>0</v>
      </c>
    </row>
    <row r="193" spans="1:23" ht="13.5" thickBot="1" x14ac:dyDescent="0.25">
      <c r="L193" s="223" t="s">
        <v>18</v>
      </c>
      <c r="M193" s="234">
        <f>+'Lcc_BKK+DMK'!M193+Lcc_CNX!M193+Lcc_HDY!M193+Lcc_HKT!M193+Lcc_CEI!M193</f>
        <v>0</v>
      </c>
      <c r="N193" s="235">
        <f>+'Lcc_BKK+DMK'!N193+Lcc_CNX!N193+Lcc_HDY!N193+Lcc_HKT!N193+Lcc_CEI!N193</f>
        <v>0</v>
      </c>
      <c r="O193" s="244">
        <f t="shared" si="341"/>
        <v>0</v>
      </c>
      <c r="P193" s="237">
        <f>+'Lcc_BKK+DMK'!P193+Lcc_CNX!P193+Lcc_HDY!P193+Lcc_HKT!P193+Lcc_CEI!P193</f>
        <v>0</v>
      </c>
      <c r="Q193" s="236">
        <f t="shared" si="342"/>
        <v>0</v>
      </c>
      <c r="R193" s="234">
        <f>+'Lcc_BKK+DMK'!R193+Lcc_CNX!R193+Lcc_HDY!R193+Lcc_HKT!R193+Lcc_CEI!R193</f>
        <v>0</v>
      </c>
      <c r="S193" s="235">
        <f>+'Lcc_BKK+DMK'!S193+Lcc_CNX!S193+Lcc_HDY!S193+Lcc_HKT!S193+Lcc_CEI!S193</f>
        <v>0</v>
      </c>
      <c r="T193" s="244">
        <f t="shared" si="343"/>
        <v>0</v>
      </c>
      <c r="U193" s="237">
        <f>+'Lcc_BKK+DMK'!U193+Lcc_CNX!U193+Lcc_HDY!U193+Lcc_HKT!U193+Lcc_CEI!U193</f>
        <v>0</v>
      </c>
      <c r="V193" s="236">
        <f t="shared" si="344"/>
        <v>0</v>
      </c>
      <c r="W193" s="339">
        <f t="shared" si="345"/>
        <v>0</v>
      </c>
    </row>
    <row r="194" spans="1:23" ht="14.25" thickTop="1" thickBot="1" x14ac:dyDescent="0.25">
      <c r="L194" s="239" t="s">
        <v>19</v>
      </c>
      <c r="M194" s="240">
        <f t="shared" ref="M194:Q194" si="346">+M191+M192+M193</f>
        <v>0</v>
      </c>
      <c r="N194" s="241">
        <f t="shared" si="346"/>
        <v>0</v>
      </c>
      <c r="O194" s="242">
        <f t="shared" si="346"/>
        <v>0</v>
      </c>
      <c r="P194" s="240">
        <f t="shared" si="346"/>
        <v>0</v>
      </c>
      <c r="Q194" s="242">
        <f t="shared" si="346"/>
        <v>0</v>
      </c>
      <c r="R194" s="240">
        <f t="shared" ref="R194:V194" si="347">+R191+R192+R193</f>
        <v>0</v>
      </c>
      <c r="S194" s="241">
        <f t="shared" si="347"/>
        <v>0</v>
      </c>
      <c r="T194" s="242">
        <f t="shared" si="347"/>
        <v>0</v>
      </c>
      <c r="U194" s="240">
        <f t="shared" si="347"/>
        <v>0</v>
      </c>
      <c r="V194" s="242">
        <f t="shared" si="347"/>
        <v>0</v>
      </c>
      <c r="W194" s="338">
        <f t="shared" ref="W194:W195" si="348">IF(Q194=0,0,((V194/Q194)-1)*100)</f>
        <v>0</v>
      </c>
    </row>
    <row r="195" spans="1:23" ht="13.5" thickTop="1" x14ac:dyDescent="0.2">
      <c r="L195" s="218" t="s">
        <v>20</v>
      </c>
      <c r="M195" s="234">
        <f>+'Lcc_BKK+DMK'!M195+Lcc_CNX!M195+Lcc_HDY!M195+Lcc_HKT!M195+Lcc_CEI!M195</f>
        <v>0</v>
      </c>
      <c r="N195" s="235">
        <f>+'Lcc_BKK+DMK'!N195+Lcc_CNX!N195+Lcc_HDY!N195+Lcc_HKT!N195+Lcc_CEI!N195</f>
        <v>0</v>
      </c>
      <c r="O195" s="244">
        <f>SUM(M195:N195)</f>
        <v>0</v>
      </c>
      <c r="P195" s="237">
        <f>+'Lcc_BKK+DMK'!P195+Lcc_CNX!P195+Lcc_HDY!P195+Lcc_HKT!P195+Lcc_CEI!P195</f>
        <v>0</v>
      </c>
      <c r="Q195" s="236">
        <f t="shared" ref="Q195" si="349">O195+P195</f>
        <v>0</v>
      </c>
      <c r="R195" s="234">
        <f>+'Lcc_BKK+DMK'!R195+Lcc_CNX!R195+Lcc_HDY!R195+Lcc_HKT!R195+Lcc_CEI!R195</f>
        <v>0</v>
      </c>
      <c r="S195" s="235">
        <f>+'Lcc_BKK+DMK'!S195+Lcc_CNX!S195+Lcc_HDY!S195+Lcc_HKT!S195+Lcc_CEI!S195</f>
        <v>0</v>
      </c>
      <c r="T195" s="244">
        <f>SUM(R195:S195)</f>
        <v>0</v>
      </c>
      <c r="U195" s="237">
        <f>+'Lcc_BKK+DMK'!U195+Lcc_CNX!U195+Lcc_HDY!U195+Lcc_HKT!U195+Lcc_CEI!U195</f>
        <v>0</v>
      </c>
      <c r="V195" s="236">
        <f t="shared" ref="V195" si="350">T195+U195</f>
        <v>0</v>
      </c>
      <c r="W195" s="339">
        <f t="shared" si="348"/>
        <v>0</v>
      </c>
    </row>
    <row r="196" spans="1:23" ht="15.75" customHeight="1" x14ac:dyDescent="0.2">
      <c r="L196" s="218" t="s">
        <v>21</v>
      </c>
      <c r="M196" s="234">
        <f>+'Lcc_BKK+DMK'!M196+Lcc_CNX!M196+Lcc_HDY!M196+Lcc_HKT!M196+Lcc_CEI!M196</f>
        <v>0</v>
      </c>
      <c r="N196" s="235">
        <f>+'Lcc_BKK+DMK'!N196+Lcc_CNX!N196+Lcc_HDY!N196+Lcc_HKT!N196+Lcc_CEI!N196</f>
        <v>0</v>
      </c>
      <c r="O196" s="244">
        <f>SUM(M196:N196)</f>
        <v>0</v>
      </c>
      <c r="P196" s="237">
        <f>+'Lcc_BKK+DMK'!P196+Lcc_CNX!P196+Lcc_HDY!P196+Lcc_HKT!P196+Lcc_CEI!P196</f>
        <v>0</v>
      </c>
      <c r="Q196" s="236">
        <f>O196+P196</f>
        <v>0</v>
      </c>
      <c r="R196" s="234">
        <f>+'Lcc_BKK+DMK'!R196+Lcc_CNX!R196+Lcc_HDY!R196+Lcc_HKT!R196+Lcc_CEI!R196</f>
        <v>0</v>
      </c>
      <c r="S196" s="235">
        <f>+'Lcc_BKK+DMK'!S196+Lcc_CNX!S196+Lcc_HDY!S196+Lcc_HKT!S196+Lcc_CEI!S196</f>
        <v>0</v>
      </c>
      <c r="T196" s="244">
        <f>SUM(R196:S196)</f>
        <v>0</v>
      </c>
      <c r="U196" s="237">
        <f>+'Lcc_BKK+DMK'!U196+Lcc_CNX!U196+Lcc_HDY!U196+Lcc_HKT!U196+Lcc_CEI!U196</f>
        <v>0</v>
      </c>
      <c r="V196" s="236">
        <f>T196+U196</f>
        <v>0</v>
      </c>
      <c r="W196" s="339">
        <f>IF(Q196=0,0,((V196/Q196)-1)*100)</f>
        <v>0</v>
      </c>
    </row>
    <row r="197" spans="1:23" ht="13.5" thickBot="1" x14ac:dyDescent="0.25">
      <c r="L197" s="218" t="s">
        <v>22</v>
      </c>
      <c r="M197" s="234">
        <f>+'Lcc_BKK+DMK'!M197+Lcc_CNX!M197+Lcc_HDY!M197+Lcc_HKT!M197+Lcc_CEI!M197</f>
        <v>0</v>
      </c>
      <c r="N197" s="235">
        <f>+'Lcc_BKK+DMK'!N197+Lcc_CNX!N197+Lcc_HDY!N197+Lcc_HKT!N197+Lcc_CEI!N197</f>
        <v>0</v>
      </c>
      <c r="O197" s="244">
        <f>SUM(M197:N197)</f>
        <v>0</v>
      </c>
      <c r="P197" s="237">
        <f>+'Lcc_BKK+DMK'!P197+Lcc_CNX!P197+Lcc_HDY!P197+Lcc_HKT!P197+Lcc_CEI!P197</f>
        <v>0</v>
      </c>
      <c r="Q197" s="236">
        <f t="shared" ref="Q197" si="351">O197+P197</f>
        <v>0</v>
      </c>
      <c r="R197" s="234">
        <f>+'Lcc_BKK+DMK'!R197+Lcc_CNX!R197+Lcc_HDY!R197+Lcc_HKT!R197+Lcc_CEI!R197</f>
        <v>0</v>
      </c>
      <c r="S197" s="235">
        <f>+'Lcc_BKK+DMK'!S197+Lcc_CNX!S197+Lcc_HDY!S197+Lcc_HKT!S197+Lcc_CEI!S197</f>
        <v>0</v>
      </c>
      <c r="T197" s="244">
        <f>SUM(R197:S197)</f>
        <v>0</v>
      </c>
      <c r="U197" s="237">
        <f>+'Lcc_BKK+DMK'!U197+Lcc_CNX!U197+Lcc_HDY!U197+Lcc_HKT!U197+Lcc_CEI!U197</f>
        <v>0</v>
      </c>
      <c r="V197" s="236">
        <f t="shared" ref="V197" si="352">T197+U197</f>
        <v>0</v>
      </c>
      <c r="W197" s="339">
        <f>IF(Q197=0,0,((V197/Q197)-1)*100)</f>
        <v>0</v>
      </c>
    </row>
    <row r="198" spans="1:23" ht="14.25" thickTop="1" thickBot="1" x14ac:dyDescent="0.25">
      <c r="L198" s="239" t="s">
        <v>23</v>
      </c>
      <c r="M198" s="240">
        <f>+M195+M196+M197</f>
        <v>0</v>
      </c>
      <c r="N198" s="241">
        <f t="shared" ref="N198" si="353">+N195+N196+N197</f>
        <v>0</v>
      </c>
      <c r="O198" s="242">
        <f t="shared" ref="O198" si="354">+O195+O196+O197</f>
        <v>0</v>
      </c>
      <c r="P198" s="240">
        <f t="shared" ref="P198" si="355">+P195+P196+P197</f>
        <v>0</v>
      </c>
      <c r="Q198" s="242">
        <f t="shared" ref="Q198" si="356">+Q195+Q196+Q197</f>
        <v>0</v>
      </c>
      <c r="R198" s="240">
        <f t="shared" ref="R198" si="357">+R195+R196+R197</f>
        <v>0</v>
      </c>
      <c r="S198" s="241">
        <f t="shared" ref="S198" si="358">+S195+S196+S197</f>
        <v>0</v>
      </c>
      <c r="T198" s="242">
        <f t="shared" ref="T198" si="359">+T195+T196+T197</f>
        <v>0</v>
      </c>
      <c r="U198" s="240">
        <f t="shared" ref="U198" si="360">+U195+U196+U197</f>
        <v>0</v>
      </c>
      <c r="V198" s="242">
        <f t="shared" ref="V198" si="361">+V195+V196+V197</f>
        <v>0</v>
      </c>
      <c r="W198" s="243">
        <f t="shared" ref="W198" si="362">IF(Q198=0,0,((V198/Q198)-1)*100)</f>
        <v>0</v>
      </c>
    </row>
    <row r="199" spans="1:23" ht="13.5" thickTop="1" x14ac:dyDescent="0.2">
      <c r="L199" s="218" t="s">
        <v>24</v>
      </c>
      <c r="M199" s="234">
        <f>+'Lcc_BKK+DMK'!M199+Lcc_CNX!M199+Lcc_HDY!M199+Lcc_HKT!M199+Lcc_CEI!M199</f>
        <v>0</v>
      </c>
      <c r="N199" s="235">
        <f>+'Lcc_BKK+DMK'!N199+Lcc_CNX!N199+Lcc_HDY!N199+Lcc_HKT!N199+Lcc_CEI!N199</f>
        <v>0</v>
      </c>
      <c r="O199" s="244">
        <f t="shared" ref="O199" si="363">SUM(M199:N199)</f>
        <v>0</v>
      </c>
      <c r="P199" s="237">
        <f>+'Lcc_BKK+DMK'!P199+Lcc_CNX!P199+Lcc_HDY!P199+Lcc_HKT!P199+Lcc_CEI!P199</f>
        <v>0</v>
      </c>
      <c r="Q199" s="236">
        <f>O199+P199</f>
        <v>0</v>
      </c>
      <c r="R199" s="234">
        <f>+'Lcc_BKK+DMK'!R199+Lcc_CNX!R199+Lcc_HDY!R199+Lcc_HKT!R199+Lcc_CEI!R199</f>
        <v>0</v>
      </c>
      <c r="S199" s="235">
        <f>+'Lcc_BKK+DMK'!S199+Lcc_CNX!S199+Lcc_HDY!S199+Lcc_HKT!S199+Lcc_CEI!S199</f>
        <v>0</v>
      </c>
      <c r="T199" s="244">
        <f>SUM(R199:S199)</f>
        <v>0</v>
      </c>
      <c r="U199" s="237">
        <f>+'Lcc_BKK+DMK'!U199+Lcc_CNX!U199+Lcc_HDY!U199+Lcc_HKT!U199+Lcc_CEI!U199</f>
        <v>0</v>
      </c>
      <c r="V199" s="236">
        <f>T199+U199</f>
        <v>0</v>
      </c>
      <c r="W199" s="339">
        <f>IF(Q199=0,0,((V199/Q199)-1)*100)</f>
        <v>0</v>
      </c>
    </row>
    <row r="200" spans="1:23" x14ac:dyDescent="0.2">
      <c r="L200" s="218" t="s">
        <v>25</v>
      </c>
      <c r="M200" s="234">
        <f>+'Lcc_BKK+DMK'!M200+Lcc_CNX!M200+Lcc_HDY!M200+Lcc_HKT!M200+Lcc_CEI!M200</f>
        <v>0</v>
      </c>
      <c r="N200" s="235">
        <f>+'Lcc_BKK+DMK'!N200+Lcc_CNX!N200+Lcc_HDY!N200+Lcc_HKT!N200+Lcc_CEI!N200</f>
        <v>0</v>
      </c>
      <c r="O200" s="244">
        <f>SUM(M200:N200)</f>
        <v>0</v>
      </c>
      <c r="P200" s="237">
        <f>+'Lcc_BKK+DMK'!P200+Lcc_CNX!P200+Lcc_HDY!P200+Lcc_HKT!P200+Lcc_CEI!P200</f>
        <v>0</v>
      </c>
      <c r="Q200" s="236">
        <f>O200+P200</f>
        <v>0</v>
      </c>
      <c r="R200" s="234">
        <f>+'Lcc_BKK+DMK'!R200+Lcc_CNX!R200+Lcc_HDY!R200+Lcc_HKT!R200+Lcc_CEI!R200</f>
        <v>0</v>
      </c>
      <c r="S200" s="235">
        <f>+'Lcc_BKK+DMK'!S200+Lcc_CNX!S200+Lcc_HDY!S200+Lcc_HKT!S200+Lcc_CEI!S200</f>
        <v>0</v>
      </c>
      <c r="T200" s="244">
        <f>SUM(R200:S200)</f>
        <v>0</v>
      </c>
      <c r="U200" s="237">
        <f>+'Lcc_BKK+DMK'!U200+Lcc_CNX!U200+Lcc_HDY!U200+Lcc_HKT!U200+Lcc_CEI!U200</f>
        <v>0</v>
      </c>
      <c r="V200" s="236">
        <f>T200+U200</f>
        <v>0</v>
      </c>
      <c r="W200" s="339">
        <f t="shared" ref="W200" si="364">IF(Q200=0,0,((V200/Q200)-1)*100)</f>
        <v>0</v>
      </c>
    </row>
    <row r="201" spans="1:23" ht="13.5" thickBot="1" x14ac:dyDescent="0.25">
      <c r="L201" s="218" t="s">
        <v>26</v>
      </c>
      <c r="M201" s="234">
        <f>+'Lcc_BKK+DMK'!M201+Lcc_CNX!M201+Lcc_HDY!M201+Lcc_HKT!M201+Lcc_CEI!M201</f>
        <v>0</v>
      </c>
      <c r="N201" s="235">
        <f>+'Lcc_BKK+DMK'!N201+Lcc_CNX!N201+Lcc_HDY!N201+Lcc_HKT!N201+Lcc_CEI!N201</f>
        <v>0</v>
      </c>
      <c r="O201" s="244">
        <f>SUM(M201:N201)</f>
        <v>0</v>
      </c>
      <c r="P201" s="237">
        <f>+'Lcc_BKK+DMK'!P201+Lcc_CNX!P201+Lcc_HDY!P201+Lcc_HKT!P201+Lcc_CEI!P201</f>
        <v>0</v>
      </c>
      <c r="Q201" s="236">
        <f>O201+P201</f>
        <v>0</v>
      </c>
      <c r="R201" s="234">
        <f>+'Lcc_BKK+DMK'!R201+Lcc_CNX!R201+Lcc_HDY!R201+Lcc_HKT!R201+Lcc_CEI!R201</f>
        <v>0</v>
      </c>
      <c r="S201" s="235">
        <f>+'Lcc_BKK+DMK'!S201+Lcc_CNX!S201+Lcc_HDY!S201+Lcc_HKT!S201+Lcc_CEI!S201</f>
        <v>0</v>
      </c>
      <c r="T201" s="244">
        <f>SUM(R201:S201)</f>
        <v>0</v>
      </c>
      <c r="U201" s="237">
        <f>+'Lcc_BKK+DMK'!U201+Lcc_CNX!U201+Lcc_HDY!U201+Lcc_HKT!U201+Lcc_CEI!U201</f>
        <v>0</v>
      </c>
      <c r="V201" s="236">
        <f>T201+U201</f>
        <v>0</v>
      </c>
      <c r="W201" s="339">
        <f>IF(Q201=0,0,((V201/Q201)-1)*100)</f>
        <v>0</v>
      </c>
    </row>
    <row r="202" spans="1:23" ht="14.25" thickTop="1" thickBot="1" x14ac:dyDescent="0.25">
      <c r="L202" s="246" t="s">
        <v>27</v>
      </c>
      <c r="M202" s="247">
        <f>+M199+M200+M201</f>
        <v>0</v>
      </c>
      <c r="N202" s="247">
        <f t="shared" ref="N202" si="365">+N199+N200+N201</f>
        <v>0</v>
      </c>
      <c r="O202" s="248">
        <f t="shared" ref="O202" si="366">+O199+O200+O201</f>
        <v>0</v>
      </c>
      <c r="P202" s="249">
        <f t="shared" ref="P202" si="367">+P199+P200+P201</f>
        <v>0</v>
      </c>
      <c r="Q202" s="248">
        <f t="shared" ref="Q202" si="368">+Q199+Q200+Q201</f>
        <v>0</v>
      </c>
      <c r="R202" s="247">
        <f t="shared" ref="R202" si="369">+R199+R200+R201</f>
        <v>0</v>
      </c>
      <c r="S202" s="247">
        <f t="shared" ref="S202" si="370">+S199+S200+S201</f>
        <v>0</v>
      </c>
      <c r="T202" s="248">
        <f t="shared" ref="T202" si="371">+T199+T200+T201</f>
        <v>0</v>
      </c>
      <c r="U202" s="249">
        <f t="shared" ref="U202" si="372">+U199+U200+U201</f>
        <v>0</v>
      </c>
      <c r="V202" s="248">
        <f t="shared" ref="V202" si="373">+V199+V200+V201</f>
        <v>0</v>
      </c>
      <c r="W202" s="340">
        <f>IF(Q202=0,0,((V202/Q202)-1)*100)</f>
        <v>0</v>
      </c>
    </row>
    <row r="203" spans="1:23" ht="13.5" thickTop="1" x14ac:dyDescent="0.2">
      <c r="A203" s="323"/>
      <c r="K203" s="323"/>
      <c r="L203" s="218" t="s">
        <v>28</v>
      </c>
      <c r="M203" s="234">
        <f>+'Lcc_BKK+DMK'!M203+Lcc_CNX!M203+Lcc_HDY!M203+Lcc_HKT!M203+Lcc_CEI!M203</f>
        <v>0</v>
      </c>
      <c r="N203" s="235">
        <f>+'Lcc_BKK+DMK'!N203+Lcc_CNX!N203+Lcc_HDY!N203+Lcc_HKT!N203+Lcc_CEI!N203</f>
        <v>0</v>
      </c>
      <c r="O203" s="244">
        <f t="shared" ref="O203" si="374">SUM(M203:N203)</f>
        <v>0</v>
      </c>
      <c r="P203" s="237">
        <f>+'Lcc_BKK+DMK'!P203+Lcc_CNX!P203+Lcc_HDY!P203+Lcc_HKT!P203+Lcc_CEI!P203</f>
        <v>0</v>
      </c>
      <c r="Q203" s="236">
        <f>O203+P203</f>
        <v>0</v>
      </c>
      <c r="R203" s="234">
        <f>+'Lcc_BKK+DMK'!R203+Lcc_CNX!R203+Lcc_HDY!R203+Lcc_HKT!R203+Lcc_CEI!R203</f>
        <v>0</v>
      </c>
      <c r="S203" s="235">
        <f>+'Lcc_BKK+DMK'!S203+Lcc_CNX!S203+Lcc_HDY!S203+Lcc_HKT!S203+Lcc_CEI!S203</f>
        <v>0</v>
      </c>
      <c r="T203" s="244">
        <f t="shared" ref="T203" si="375">SUM(R203:S203)</f>
        <v>0</v>
      </c>
      <c r="U203" s="237">
        <f>+'Lcc_BKK+DMK'!U203+Lcc_CNX!U203+Lcc_HDY!U203+Lcc_HKT!U203+Lcc_CEI!U203</f>
        <v>0</v>
      </c>
      <c r="V203" s="236">
        <f>T203+U203</f>
        <v>0</v>
      </c>
      <c r="W203" s="339">
        <f>IF(Q203=0,0,((V203/Q203)-1)*100)</f>
        <v>0</v>
      </c>
    </row>
    <row r="204" spans="1:23" x14ac:dyDescent="0.2">
      <c r="A204" s="323"/>
      <c r="K204" s="323"/>
      <c r="L204" s="218" t="s">
        <v>29</v>
      </c>
      <c r="M204" s="234">
        <f>+'Lcc_BKK+DMK'!M204+Lcc_CNX!M204+Lcc_HDY!M204+Lcc_HKT!M204+Lcc_CEI!M204</f>
        <v>0</v>
      </c>
      <c r="N204" s="235">
        <f>+'Lcc_BKK+DMK'!N204+Lcc_CNX!N204+Lcc_HDY!N204+Lcc_HKT!N204+Lcc_CEI!N204</f>
        <v>0</v>
      </c>
      <c r="O204" s="244">
        <f>SUM(M204:N204)</f>
        <v>0</v>
      </c>
      <c r="P204" s="237">
        <f>+'Lcc_BKK+DMK'!P204+Lcc_CNX!P204+Lcc_HDY!P204+Lcc_HKT!P204+Lcc_CEI!P204</f>
        <v>0</v>
      </c>
      <c r="Q204" s="236">
        <f>O204+P204</f>
        <v>0</v>
      </c>
      <c r="R204" s="234">
        <f>+'Lcc_BKK+DMK'!R204+Lcc_CNX!R204+Lcc_HDY!R204+Lcc_HKT!R204+Lcc_CEI!R204</f>
        <v>0</v>
      </c>
      <c r="S204" s="235">
        <f>+'Lcc_BKK+DMK'!S204+Lcc_CNX!S204+Lcc_HDY!S204+Lcc_HKT!S204+Lcc_CEI!S204</f>
        <v>0</v>
      </c>
      <c r="T204" s="244">
        <f>SUM(R204:S204)</f>
        <v>0</v>
      </c>
      <c r="U204" s="237">
        <f>+'Lcc_BKK+DMK'!U204+Lcc_CNX!U204+Lcc_HDY!U204+Lcc_HKT!U204+Lcc_CEI!U204</f>
        <v>0</v>
      </c>
      <c r="V204" s="236">
        <f>T204+U204</f>
        <v>0</v>
      </c>
      <c r="W204" s="339">
        <f t="shared" ref="W204" si="376">IF(Q204=0,0,((V204/Q204)-1)*100)</f>
        <v>0</v>
      </c>
    </row>
    <row r="205" spans="1:23" ht="13.5" thickBot="1" x14ac:dyDescent="0.25">
      <c r="A205" s="323"/>
      <c r="K205" s="323"/>
      <c r="L205" s="218" t="s">
        <v>30</v>
      </c>
      <c r="M205" s="234">
        <f>+'Lcc_BKK+DMK'!M205+Lcc_CNX!M205+Lcc_HDY!M205+Lcc_HKT!M205+Lcc_CEI!M205</f>
        <v>0</v>
      </c>
      <c r="N205" s="235">
        <f>+'Lcc_BKK+DMK'!N205+Lcc_CNX!N205+Lcc_HDY!N205+Lcc_HKT!N205+Lcc_CEI!N205</f>
        <v>0</v>
      </c>
      <c r="O205" s="244">
        <f>SUM(M205:N205)</f>
        <v>0</v>
      </c>
      <c r="P205" s="237">
        <f>+'Lcc_BKK+DMK'!P205+Lcc_CNX!P205+Lcc_HDY!P205+Lcc_HKT!P205+Lcc_CEI!P205</f>
        <v>0</v>
      </c>
      <c r="Q205" s="236">
        <f t="shared" ref="Q205" si="377">O205+P205</f>
        <v>0</v>
      </c>
      <c r="R205" s="234">
        <f>+'Lcc_BKK+DMK'!R205+Lcc_CNX!R205+Lcc_HDY!R205+Lcc_HKT!R205+Lcc_CEI!R205</f>
        <v>0</v>
      </c>
      <c r="S205" s="235">
        <f>+'Lcc_BKK+DMK'!S205+Lcc_CNX!S205+Lcc_HDY!S205+Lcc_HKT!S205+Lcc_CEI!S205</f>
        <v>0</v>
      </c>
      <c r="T205" s="244">
        <f>SUM(R205:S205)</f>
        <v>0</v>
      </c>
      <c r="U205" s="237">
        <f>+'Lcc_BKK+DMK'!U205+Lcc_CNX!U205+Lcc_HDY!U205+Lcc_HKT!U205+Lcc_CEI!U205</f>
        <v>0</v>
      </c>
      <c r="V205" s="236">
        <f t="shared" ref="V205" si="378">T205+U205</f>
        <v>0</v>
      </c>
      <c r="W205" s="339">
        <f>IF(Q205=0,0,((V205/Q205)-1)*100)</f>
        <v>0</v>
      </c>
    </row>
    <row r="206" spans="1:23" ht="14.25" thickTop="1" thickBot="1" x14ac:dyDescent="0.25">
      <c r="L206" s="246" t="s">
        <v>31</v>
      </c>
      <c r="M206" s="247">
        <f>+M203+M204+M205</f>
        <v>0</v>
      </c>
      <c r="N206" s="247">
        <f t="shared" ref="N206:V206" si="379">+N203+N204+N205</f>
        <v>0</v>
      </c>
      <c r="O206" s="248">
        <f t="shared" si="379"/>
        <v>0</v>
      </c>
      <c r="P206" s="249">
        <f t="shared" si="379"/>
        <v>0</v>
      </c>
      <c r="Q206" s="248">
        <f t="shared" si="379"/>
        <v>0</v>
      </c>
      <c r="R206" s="247">
        <f t="shared" si="379"/>
        <v>0</v>
      </c>
      <c r="S206" s="247">
        <f t="shared" si="379"/>
        <v>0</v>
      </c>
      <c r="T206" s="248">
        <f t="shared" si="379"/>
        <v>0</v>
      </c>
      <c r="U206" s="249">
        <f t="shared" si="379"/>
        <v>0</v>
      </c>
      <c r="V206" s="248">
        <f t="shared" si="379"/>
        <v>0</v>
      </c>
      <c r="W206" s="340">
        <f>IF(Q206=0,0,((V206/Q206)-1)*100)</f>
        <v>0</v>
      </c>
    </row>
    <row r="207" spans="1:23" ht="14.25" thickTop="1" thickBot="1" x14ac:dyDescent="0.25">
      <c r="L207" s="553" t="s">
        <v>32</v>
      </c>
      <c r="M207" s="552">
        <f>+M198+M202+M206</f>
        <v>0</v>
      </c>
      <c r="N207" s="550">
        <f t="shared" ref="N207:V207" si="380">+N198+N202+N206</f>
        <v>0</v>
      </c>
      <c r="O207" s="548">
        <f t="shared" si="380"/>
        <v>0</v>
      </c>
      <c r="P207" s="547">
        <f t="shared" si="380"/>
        <v>0</v>
      </c>
      <c r="Q207" s="548">
        <f t="shared" si="380"/>
        <v>0</v>
      </c>
      <c r="R207" s="552">
        <f t="shared" si="380"/>
        <v>0</v>
      </c>
      <c r="S207" s="550">
        <f t="shared" si="380"/>
        <v>0</v>
      </c>
      <c r="T207" s="548">
        <f t="shared" si="380"/>
        <v>0</v>
      </c>
      <c r="U207" s="547">
        <f t="shared" si="380"/>
        <v>0</v>
      </c>
      <c r="V207" s="548">
        <f t="shared" si="380"/>
        <v>0</v>
      </c>
      <c r="W207" s="549">
        <f t="shared" ref="W207:W208" si="381">IF(Q207=0,0,((V207/Q207)-1)*100)</f>
        <v>0</v>
      </c>
    </row>
    <row r="208" spans="1:23" ht="14.25" thickTop="1" thickBot="1" x14ac:dyDescent="0.25">
      <c r="L208" s="239" t="s">
        <v>33</v>
      </c>
      <c r="M208" s="240">
        <f>+M194+M198+M202+M206</f>
        <v>0</v>
      </c>
      <c r="N208" s="241">
        <f t="shared" ref="N208:V208" si="382">+N194+N198+N202+N206</f>
        <v>0</v>
      </c>
      <c r="O208" s="242">
        <f t="shared" si="382"/>
        <v>0</v>
      </c>
      <c r="P208" s="240">
        <f t="shared" si="382"/>
        <v>0</v>
      </c>
      <c r="Q208" s="242">
        <f t="shared" si="382"/>
        <v>0</v>
      </c>
      <c r="R208" s="240">
        <f t="shared" si="382"/>
        <v>0</v>
      </c>
      <c r="S208" s="241">
        <f t="shared" si="382"/>
        <v>0</v>
      </c>
      <c r="T208" s="242">
        <f t="shared" si="382"/>
        <v>0</v>
      </c>
      <c r="U208" s="240">
        <f t="shared" si="382"/>
        <v>0</v>
      </c>
      <c r="V208" s="242">
        <f t="shared" si="382"/>
        <v>0</v>
      </c>
      <c r="W208" s="338">
        <f t="shared" si="381"/>
        <v>0</v>
      </c>
    </row>
    <row r="209" spans="12:23" ht="13.5" customHeight="1" thickTop="1" thickBot="1" x14ac:dyDescent="0.25">
      <c r="L209" s="252" t="s">
        <v>34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631" t="s">
        <v>58</v>
      </c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3"/>
    </row>
    <row r="211" spans="12:23" ht="13.5" thickBot="1" x14ac:dyDescent="0.25">
      <c r="L211" s="634" t="s">
        <v>59</v>
      </c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6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46</v>
      </c>
    </row>
    <row r="213" spans="12:23" ht="14.25" thickTop="1" thickBot="1" x14ac:dyDescent="0.25">
      <c r="L213" s="214"/>
      <c r="M213" s="647" t="s">
        <v>4</v>
      </c>
      <c r="N213" s="647"/>
      <c r="O213" s="647"/>
      <c r="P213" s="647"/>
      <c r="Q213" s="648"/>
      <c r="R213" s="647" t="s">
        <v>5</v>
      </c>
      <c r="S213" s="647"/>
      <c r="T213" s="647"/>
      <c r="U213" s="647"/>
      <c r="V213" s="648"/>
      <c r="W213" s="307" t="s">
        <v>6</v>
      </c>
    </row>
    <row r="214" spans="12:23" ht="13.5" thickTop="1" x14ac:dyDescent="0.2">
      <c r="L214" s="218" t="s">
        <v>7</v>
      </c>
      <c r="M214" s="219"/>
      <c r="N214" s="211"/>
      <c r="O214" s="220"/>
      <c r="P214" s="221"/>
      <c r="Q214" s="306"/>
      <c r="R214" s="219"/>
      <c r="S214" s="211"/>
      <c r="T214" s="220"/>
      <c r="U214" s="221"/>
      <c r="V214" s="306"/>
      <c r="W214" s="308" t="s">
        <v>8</v>
      </c>
    </row>
    <row r="215" spans="12:23" ht="13.5" thickBot="1" x14ac:dyDescent="0.25">
      <c r="L215" s="223"/>
      <c r="M215" s="224" t="s">
        <v>47</v>
      </c>
      <c r="N215" s="225" t="s">
        <v>48</v>
      </c>
      <c r="O215" s="226" t="s">
        <v>49</v>
      </c>
      <c r="P215" s="227" t="s">
        <v>15</v>
      </c>
      <c r="Q215" s="302" t="s">
        <v>11</v>
      </c>
      <c r="R215" s="224" t="s">
        <v>47</v>
      </c>
      <c r="S215" s="225" t="s">
        <v>48</v>
      </c>
      <c r="T215" s="226" t="s">
        <v>49</v>
      </c>
      <c r="U215" s="227" t="s">
        <v>15</v>
      </c>
      <c r="V215" s="302" t="s">
        <v>11</v>
      </c>
      <c r="W215" s="309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ht="12.75" customHeight="1" x14ac:dyDescent="0.2">
      <c r="L217" s="218" t="s">
        <v>16</v>
      </c>
      <c r="M217" s="234">
        <f t="shared" ref="M217:N223" si="383">+M165+M191</f>
        <v>0</v>
      </c>
      <c r="N217" s="235">
        <f t="shared" si="383"/>
        <v>0</v>
      </c>
      <c r="O217" s="236">
        <f t="shared" ref="O217:O221" si="384">M217+N217</f>
        <v>0</v>
      </c>
      <c r="P217" s="237">
        <f t="shared" ref="P217:P223" si="385">+P165+P191</f>
        <v>0</v>
      </c>
      <c r="Q217" s="265">
        <f>O217+P217</f>
        <v>0</v>
      </c>
      <c r="R217" s="234">
        <f t="shared" ref="R217:S223" si="386">+R165+R191</f>
        <v>0</v>
      </c>
      <c r="S217" s="235">
        <f t="shared" si="386"/>
        <v>2</v>
      </c>
      <c r="T217" s="236">
        <f t="shared" ref="T217:T221" si="387">R217+S217</f>
        <v>2</v>
      </c>
      <c r="U217" s="237">
        <f t="shared" ref="U217:U223" si="388">+U165+U191</f>
        <v>0</v>
      </c>
      <c r="V217" s="265">
        <f>T217+U217</f>
        <v>2</v>
      </c>
      <c r="W217" s="238">
        <f>IF(Q217=0,0,((V217/Q217)-1)*100)</f>
        <v>0</v>
      </c>
    </row>
    <row r="218" spans="12:23" ht="12.75" customHeight="1" x14ac:dyDescent="0.2">
      <c r="L218" s="218" t="s">
        <v>17</v>
      </c>
      <c r="M218" s="234">
        <f t="shared" si="383"/>
        <v>0</v>
      </c>
      <c r="N218" s="235">
        <f t="shared" si="383"/>
        <v>0</v>
      </c>
      <c r="O218" s="236">
        <f t="shared" si="384"/>
        <v>0</v>
      </c>
      <c r="P218" s="237">
        <f t="shared" si="385"/>
        <v>0</v>
      </c>
      <c r="Q218" s="265">
        <f>O218+P218</f>
        <v>0</v>
      </c>
      <c r="R218" s="234">
        <f t="shared" si="386"/>
        <v>0</v>
      </c>
      <c r="S218" s="235">
        <f t="shared" si="386"/>
        <v>0</v>
      </c>
      <c r="T218" s="236">
        <f t="shared" si="387"/>
        <v>0</v>
      </c>
      <c r="U218" s="237">
        <f t="shared" si="388"/>
        <v>0</v>
      </c>
      <c r="V218" s="265">
        <f>T218+U218</f>
        <v>0</v>
      </c>
      <c r="W218" s="238">
        <f>IF(Q218=0,0,((V218/Q218)-1)*100)</f>
        <v>0</v>
      </c>
    </row>
    <row r="219" spans="12:23" ht="12.75" customHeight="1" thickBot="1" x14ac:dyDescent="0.25">
      <c r="L219" s="223" t="s">
        <v>18</v>
      </c>
      <c r="M219" s="234">
        <f t="shared" si="383"/>
        <v>0</v>
      </c>
      <c r="N219" s="235">
        <f t="shared" si="383"/>
        <v>0</v>
      </c>
      <c r="O219" s="236">
        <f t="shared" si="384"/>
        <v>0</v>
      </c>
      <c r="P219" s="237">
        <f t="shared" si="385"/>
        <v>0</v>
      </c>
      <c r="Q219" s="265">
        <f>O219+P219</f>
        <v>0</v>
      </c>
      <c r="R219" s="234">
        <f t="shared" si="386"/>
        <v>0</v>
      </c>
      <c r="S219" s="235">
        <f t="shared" si="386"/>
        <v>11</v>
      </c>
      <c r="T219" s="236">
        <f t="shared" si="387"/>
        <v>11</v>
      </c>
      <c r="U219" s="237">
        <f t="shared" si="388"/>
        <v>0</v>
      </c>
      <c r="V219" s="265">
        <f>T219+U219</f>
        <v>11</v>
      </c>
      <c r="W219" s="238">
        <f>IF(Q219=0,0,((V219/Q219)-1)*100)</f>
        <v>0</v>
      </c>
    </row>
    <row r="220" spans="12:23" ht="12.75" customHeight="1" thickTop="1" thickBot="1" x14ac:dyDescent="0.25">
      <c r="L220" s="239" t="s">
        <v>19</v>
      </c>
      <c r="M220" s="240">
        <f t="shared" si="383"/>
        <v>0</v>
      </c>
      <c r="N220" s="241">
        <f t="shared" si="383"/>
        <v>0</v>
      </c>
      <c r="O220" s="242">
        <f t="shared" si="384"/>
        <v>0</v>
      </c>
      <c r="P220" s="240">
        <f t="shared" si="385"/>
        <v>0</v>
      </c>
      <c r="Q220" s="242">
        <f>O220+P220</f>
        <v>0</v>
      </c>
      <c r="R220" s="240">
        <f t="shared" si="386"/>
        <v>0</v>
      </c>
      <c r="S220" s="241">
        <f t="shared" si="386"/>
        <v>13</v>
      </c>
      <c r="T220" s="242">
        <f t="shared" si="387"/>
        <v>13</v>
      </c>
      <c r="U220" s="240">
        <f t="shared" si="388"/>
        <v>0</v>
      </c>
      <c r="V220" s="242">
        <f>T220+U220</f>
        <v>13</v>
      </c>
      <c r="W220" s="243">
        <f>IF(Q220=0,0,((V220/Q220)-1)*100)</f>
        <v>0</v>
      </c>
    </row>
    <row r="221" spans="12:23" ht="12.75" customHeight="1" thickTop="1" x14ac:dyDescent="0.2">
      <c r="L221" s="218" t="s">
        <v>20</v>
      </c>
      <c r="M221" s="234">
        <f t="shared" si="383"/>
        <v>0</v>
      </c>
      <c r="N221" s="235">
        <f t="shared" si="383"/>
        <v>0</v>
      </c>
      <c r="O221" s="236">
        <f t="shared" si="384"/>
        <v>0</v>
      </c>
      <c r="P221" s="258">
        <f t="shared" si="385"/>
        <v>0</v>
      </c>
      <c r="Q221" s="336">
        <f t="shared" ref="Q221" si="389">O221+P221</f>
        <v>0</v>
      </c>
      <c r="R221" s="234">
        <f t="shared" si="386"/>
        <v>4</v>
      </c>
      <c r="S221" s="235">
        <f t="shared" si="386"/>
        <v>15</v>
      </c>
      <c r="T221" s="236">
        <f t="shared" si="387"/>
        <v>19</v>
      </c>
      <c r="U221" s="258">
        <f t="shared" si="388"/>
        <v>0</v>
      </c>
      <c r="V221" s="336">
        <f t="shared" ref="V221" si="390">T221+U221</f>
        <v>19</v>
      </c>
      <c r="W221" s="238">
        <f t="shared" ref="W221" si="391">IF(Q221=0,0,((V221/Q221)-1)*100)</f>
        <v>0</v>
      </c>
    </row>
    <row r="222" spans="12:23" ht="12.75" customHeight="1" x14ac:dyDescent="0.2">
      <c r="L222" s="218" t="s">
        <v>21</v>
      </c>
      <c r="M222" s="234">
        <f t="shared" si="383"/>
        <v>0</v>
      </c>
      <c r="N222" s="235">
        <f t="shared" si="383"/>
        <v>0</v>
      </c>
      <c r="O222" s="244">
        <f>M222+N222</f>
        <v>0</v>
      </c>
      <c r="P222" s="258">
        <f t="shared" si="385"/>
        <v>0</v>
      </c>
      <c r="Q222" s="236">
        <f>O222+P222</f>
        <v>0</v>
      </c>
      <c r="R222" s="234">
        <f t="shared" si="386"/>
        <v>9</v>
      </c>
      <c r="S222" s="235">
        <f t="shared" si="386"/>
        <v>19</v>
      </c>
      <c r="T222" s="244">
        <f>R222+S222</f>
        <v>28</v>
      </c>
      <c r="U222" s="258">
        <f t="shared" si="388"/>
        <v>0</v>
      </c>
      <c r="V222" s="236">
        <f>T222+U222</f>
        <v>28</v>
      </c>
      <c r="W222" s="238">
        <f>IF(Q222=0,0,((V222/Q222)-1)*100)</f>
        <v>0</v>
      </c>
    </row>
    <row r="223" spans="12:23" ht="12.75" customHeight="1" thickBot="1" x14ac:dyDescent="0.25">
      <c r="L223" s="218" t="s">
        <v>22</v>
      </c>
      <c r="M223" s="304">
        <f t="shared" si="383"/>
        <v>0</v>
      </c>
      <c r="N223" s="342">
        <f t="shared" si="383"/>
        <v>0</v>
      </c>
      <c r="O223" s="266">
        <f>M223+N223</f>
        <v>0</v>
      </c>
      <c r="P223" s="245">
        <f t="shared" si="385"/>
        <v>0</v>
      </c>
      <c r="Q223" s="343">
        <f t="shared" ref="Q223" si="392">O223+P223</f>
        <v>0</v>
      </c>
      <c r="R223" s="304">
        <f t="shared" si="386"/>
        <v>14</v>
      </c>
      <c r="S223" s="342">
        <f t="shared" si="386"/>
        <v>20</v>
      </c>
      <c r="T223" s="266">
        <f>R223+S223</f>
        <v>34</v>
      </c>
      <c r="U223" s="245">
        <f t="shared" si="388"/>
        <v>0</v>
      </c>
      <c r="V223" s="343">
        <f t="shared" ref="V223" si="393">T223+U223</f>
        <v>34</v>
      </c>
      <c r="W223" s="238">
        <f t="shared" ref="W223:W224" si="394">IF(Q223=0,0,((V223/Q223)-1)*100)</f>
        <v>0</v>
      </c>
    </row>
    <row r="224" spans="12:23" ht="14.25" thickTop="1" thickBot="1" x14ac:dyDescent="0.25">
      <c r="L224" s="239" t="s">
        <v>23</v>
      </c>
      <c r="M224" s="240">
        <f>+M221+M222+M223</f>
        <v>0</v>
      </c>
      <c r="N224" s="241">
        <f t="shared" ref="N224" si="395">+N221+N222+N223</f>
        <v>0</v>
      </c>
      <c r="O224" s="242">
        <f t="shared" ref="O224" si="396">+O221+O222+O223</f>
        <v>0</v>
      </c>
      <c r="P224" s="240">
        <f t="shared" ref="P224" si="397">+P221+P222+P223</f>
        <v>0</v>
      </c>
      <c r="Q224" s="242">
        <f t="shared" ref="Q224" si="398">+Q221+Q222+Q223</f>
        <v>0</v>
      </c>
      <c r="R224" s="240">
        <f t="shared" ref="R224" si="399">+R221+R222+R223</f>
        <v>27</v>
      </c>
      <c r="S224" s="241">
        <f t="shared" ref="S224" si="400">+S221+S222+S223</f>
        <v>54</v>
      </c>
      <c r="T224" s="242">
        <f t="shared" ref="T224" si="401">+T221+T222+T223</f>
        <v>81</v>
      </c>
      <c r="U224" s="240">
        <f t="shared" ref="U224" si="402">+U221+U222+U223</f>
        <v>0</v>
      </c>
      <c r="V224" s="242">
        <f t="shared" ref="V224" si="403">+V221+V222+V223</f>
        <v>81</v>
      </c>
      <c r="W224" s="243">
        <f t="shared" si="394"/>
        <v>0</v>
      </c>
    </row>
    <row r="225" spans="1:23" ht="12.75" customHeight="1" thickTop="1" x14ac:dyDescent="0.2">
      <c r="L225" s="218" t="s">
        <v>24</v>
      </c>
      <c r="M225" s="234">
        <f t="shared" ref="M225:N227" si="404">+M173+M199</f>
        <v>0</v>
      </c>
      <c r="N225" s="235">
        <f t="shared" si="404"/>
        <v>0</v>
      </c>
      <c r="O225" s="236">
        <f t="shared" ref="O225" si="405">M225+N225</f>
        <v>0</v>
      </c>
      <c r="P225" s="237">
        <f>+P173+P199</f>
        <v>0</v>
      </c>
      <c r="Q225" s="265">
        <f>O225+P225</f>
        <v>0</v>
      </c>
      <c r="R225" s="234">
        <f t="shared" ref="R225:S227" si="406">+R173+R199</f>
        <v>10</v>
      </c>
      <c r="S225" s="235">
        <f t="shared" si="406"/>
        <v>18</v>
      </c>
      <c r="T225" s="236">
        <f>R225+S225</f>
        <v>28</v>
      </c>
      <c r="U225" s="237">
        <f>+U173+U199</f>
        <v>0</v>
      </c>
      <c r="V225" s="265">
        <f>T225+U225</f>
        <v>28</v>
      </c>
      <c r="W225" s="238">
        <f>IF(Q225=0,0,((V225/Q225)-1)*100)</f>
        <v>0</v>
      </c>
    </row>
    <row r="226" spans="1:23" ht="12.75" customHeight="1" x14ac:dyDescent="0.2">
      <c r="L226" s="218" t="s">
        <v>25</v>
      </c>
      <c r="M226" s="234">
        <f t="shared" si="404"/>
        <v>0</v>
      </c>
      <c r="N226" s="235">
        <f t="shared" si="404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>
        <f t="shared" si="406"/>
        <v>11</v>
      </c>
      <c r="S226" s="235">
        <f t="shared" si="406"/>
        <v>23</v>
      </c>
      <c r="T226" s="236">
        <f>R226+S226</f>
        <v>34</v>
      </c>
      <c r="U226" s="237">
        <f>+U174+U200</f>
        <v>0</v>
      </c>
      <c r="V226" s="265">
        <f>T226+U226</f>
        <v>34</v>
      </c>
      <c r="W226" s="238">
        <f t="shared" ref="W226" si="407">IF(Q226=0,0,((V226/Q226)-1)*100)</f>
        <v>0</v>
      </c>
    </row>
    <row r="227" spans="1:23" ht="12.75" customHeight="1" thickBot="1" x14ac:dyDescent="0.25">
      <c r="L227" s="218" t="s">
        <v>26</v>
      </c>
      <c r="M227" s="234">
        <f t="shared" si="404"/>
        <v>0</v>
      </c>
      <c r="N227" s="235">
        <f t="shared" si="404"/>
        <v>3</v>
      </c>
      <c r="O227" s="244">
        <f>M227+N227</f>
        <v>3</v>
      </c>
      <c r="P227" s="245">
        <f>+P175+P201</f>
        <v>0</v>
      </c>
      <c r="Q227" s="265">
        <f>O227+P227</f>
        <v>3</v>
      </c>
      <c r="R227" s="234">
        <f t="shared" si="406"/>
        <v>10</v>
      </c>
      <c r="S227" s="235">
        <f t="shared" si="406"/>
        <v>23</v>
      </c>
      <c r="T227" s="244">
        <f>R227+S227</f>
        <v>33</v>
      </c>
      <c r="U227" s="245">
        <f>+U175+U201</f>
        <v>0</v>
      </c>
      <c r="V227" s="265">
        <f>T227+U227</f>
        <v>33</v>
      </c>
      <c r="W227" s="238">
        <f>IF(Q227=0,0,((V227/Q227)-1)*100)</f>
        <v>1000</v>
      </c>
    </row>
    <row r="228" spans="1:23" ht="14.25" thickTop="1" thickBot="1" x14ac:dyDescent="0.25">
      <c r="L228" s="246" t="s">
        <v>27</v>
      </c>
      <c r="M228" s="247">
        <f>+M225+M226+M227</f>
        <v>0</v>
      </c>
      <c r="N228" s="247">
        <f t="shared" ref="N228" si="408">+N225+N226+N227</f>
        <v>3</v>
      </c>
      <c r="O228" s="248">
        <f t="shared" ref="O228" si="409">+O225+O226+O227</f>
        <v>3</v>
      </c>
      <c r="P228" s="249">
        <f t="shared" ref="P228" si="410">+P225+P226+P227</f>
        <v>0</v>
      </c>
      <c r="Q228" s="248">
        <f t="shared" ref="Q228" si="411">+Q225+Q226+Q227</f>
        <v>3</v>
      </c>
      <c r="R228" s="247">
        <f t="shared" ref="R228" si="412">+R225+R226+R227</f>
        <v>31</v>
      </c>
      <c r="S228" s="247">
        <f t="shared" ref="S228" si="413">+S225+S226+S227</f>
        <v>64</v>
      </c>
      <c r="T228" s="248">
        <f t="shared" ref="T228" si="414">+T225+T226+T227</f>
        <v>95</v>
      </c>
      <c r="U228" s="249">
        <f t="shared" ref="U228" si="415">+U225+U226+U227</f>
        <v>0</v>
      </c>
      <c r="V228" s="248">
        <f t="shared" ref="V228" si="416">+V225+V226+V227</f>
        <v>95</v>
      </c>
      <c r="W228" s="250">
        <f>IF(Q228=0,0,((V228/Q228)-1)*100)</f>
        <v>3066.666666666667</v>
      </c>
    </row>
    <row r="229" spans="1:23" ht="12.75" customHeight="1" thickTop="1" x14ac:dyDescent="0.2">
      <c r="A229" s="323"/>
      <c r="K229" s="323"/>
      <c r="L229" s="218" t="s">
        <v>28</v>
      </c>
      <c r="M229" s="234">
        <f t="shared" ref="M229:N231" si="417">+M177+M203</f>
        <v>0</v>
      </c>
      <c r="N229" s="235">
        <f t="shared" si="417"/>
        <v>0</v>
      </c>
      <c r="O229" s="244">
        <f t="shared" ref="O229" si="418">M229+N229</f>
        <v>0</v>
      </c>
      <c r="P229" s="251">
        <f>+P177+P203</f>
        <v>0</v>
      </c>
      <c r="Q229" s="265">
        <f>O229+P229</f>
        <v>0</v>
      </c>
      <c r="R229" s="234">
        <f t="shared" ref="R229:S231" si="419">+R177+R203</f>
        <v>13</v>
      </c>
      <c r="S229" s="235">
        <f t="shared" si="419"/>
        <v>18</v>
      </c>
      <c r="T229" s="244">
        <f t="shared" ref="T229" si="420">R229+S229</f>
        <v>31</v>
      </c>
      <c r="U229" s="251">
        <f>+U177+U203</f>
        <v>0</v>
      </c>
      <c r="V229" s="265">
        <f>T229+U229</f>
        <v>31</v>
      </c>
      <c r="W229" s="238">
        <f>IF(Q229=0,0,((V229/Q229)-1)*100)</f>
        <v>0</v>
      </c>
    </row>
    <row r="230" spans="1:23" ht="12.75" customHeight="1" x14ac:dyDescent="0.2">
      <c r="A230" s="323"/>
      <c r="K230" s="323"/>
      <c r="L230" s="218" t="s">
        <v>29</v>
      </c>
      <c r="M230" s="234">
        <f t="shared" si="417"/>
        <v>0</v>
      </c>
      <c r="N230" s="235">
        <f t="shared" si="417"/>
        <v>1</v>
      </c>
      <c r="O230" s="244">
        <f>M230+N230</f>
        <v>1</v>
      </c>
      <c r="P230" s="237">
        <f>+P178+P204</f>
        <v>0</v>
      </c>
      <c r="Q230" s="265">
        <f>O230+P230</f>
        <v>1</v>
      </c>
      <c r="R230" s="234">
        <f t="shared" si="419"/>
        <v>3</v>
      </c>
      <c r="S230" s="235">
        <f t="shared" si="419"/>
        <v>20</v>
      </c>
      <c r="T230" s="244">
        <f>R230+S230</f>
        <v>23</v>
      </c>
      <c r="U230" s="237">
        <f>+U178+U204</f>
        <v>0</v>
      </c>
      <c r="V230" s="265">
        <f>T230+U230</f>
        <v>23</v>
      </c>
      <c r="W230" s="238">
        <f t="shared" ref="W230" si="421">IF(Q230=0,0,((V230/Q230)-1)*100)</f>
        <v>2200</v>
      </c>
    </row>
    <row r="231" spans="1:23" ht="12.75" customHeight="1" thickBot="1" x14ac:dyDescent="0.25">
      <c r="A231" s="323"/>
      <c r="K231" s="323"/>
      <c r="L231" s="218" t="s">
        <v>30</v>
      </c>
      <c r="M231" s="234">
        <f t="shared" si="417"/>
        <v>0</v>
      </c>
      <c r="N231" s="235">
        <f t="shared" si="417"/>
        <v>3</v>
      </c>
      <c r="O231" s="244">
        <f>M231+N231</f>
        <v>3</v>
      </c>
      <c r="P231" s="237">
        <f>+P179+P205</f>
        <v>0</v>
      </c>
      <c r="Q231" s="265">
        <f>O231+P231</f>
        <v>3</v>
      </c>
      <c r="R231" s="234">
        <f t="shared" si="419"/>
        <v>3</v>
      </c>
      <c r="S231" s="235">
        <f t="shared" si="419"/>
        <v>16</v>
      </c>
      <c r="T231" s="244">
        <f>R231+S231</f>
        <v>19</v>
      </c>
      <c r="U231" s="237">
        <f>+U179+U205</f>
        <v>0</v>
      </c>
      <c r="V231" s="265">
        <f>T231+U231</f>
        <v>19</v>
      </c>
      <c r="W231" s="238">
        <f>IF(Q231=0,0,((V231/Q231)-1)*100)</f>
        <v>533.33333333333326</v>
      </c>
    </row>
    <row r="232" spans="1:23" ht="14.25" thickTop="1" thickBot="1" x14ac:dyDescent="0.25">
      <c r="L232" s="246" t="s">
        <v>31</v>
      </c>
      <c r="M232" s="247">
        <f>+M229+M230+M231</f>
        <v>0</v>
      </c>
      <c r="N232" s="247">
        <f t="shared" ref="N232:V232" si="422">+N229+N230+N231</f>
        <v>4</v>
      </c>
      <c r="O232" s="248">
        <f t="shared" si="422"/>
        <v>4</v>
      </c>
      <c r="P232" s="249">
        <f t="shared" si="422"/>
        <v>0</v>
      </c>
      <c r="Q232" s="248">
        <f t="shared" si="422"/>
        <v>4</v>
      </c>
      <c r="R232" s="247">
        <f t="shared" si="422"/>
        <v>19</v>
      </c>
      <c r="S232" s="247">
        <f t="shared" si="422"/>
        <v>54</v>
      </c>
      <c r="T232" s="248">
        <f t="shared" si="422"/>
        <v>73</v>
      </c>
      <c r="U232" s="249">
        <f t="shared" si="422"/>
        <v>0</v>
      </c>
      <c r="V232" s="248">
        <f t="shared" si="422"/>
        <v>73</v>
      </c>
      <c r="W232" s="250">
        <f>IF(Q232=0,0,((V232/Q232)-1)*100)</f>
        <v>1725</v>
      </c>
    </row>
    <row r="233" spans="1:23" ht="14.25" thickTop="1" thickBot="1" x14ac:dyDescent="0.25">
      <c r="L233" s="553" t="s">
        <v>32</v>
      </c>
      <c r="M233" s="552">
        <f>+M224+M228+M232</f>
        <v>0</v>
      </c>
      <c r="N233" s="550">
        <f t="shared" ref="N233:V233" si="423">+N224+N228+N232</f>
        <v>7</v>
      </c>
      <c r="O233" s="548">
        <f t="shared" si="423"/>
        <v>7</v>
      </c>
      <c r="P233" s="547">
        <f t="shared" si="423"/>
        <v>0</v>
      </c>
      <c r="Q233" s="548">
        <f t="shared" si="423"/>
        <v>7</v>
      </c>
      <c r="R233" s="552">
        <f t="shared" si="423"/>
        <v>77</v>
      </c>
      <c r="S233" s="550">
        <f t="shared" si="423"/>
        <v>172</v>
      </c>
      <c r="T233" s="548">
        <f t="shared" si="423"/>
        <v>249</v>
      </c>
      <c r="U233" s="547">
        <f t="shared" si="423"/>
        <v>0</v>
      </c>
      <c r="V233" s="548">
        <f t="shared" si="423"/>
        <v>249</v>
      </c>
      <c r="W233" s="250">
        <f t="shared" ref="W233:W234" si="424">IF(Q233=0,0,((V233/Q233)-1)*100)</f>
        <v>3457.1428571428569</v>
      </c>
    </row>
    <row r="234" spans="1:23" ht="14.25" thickTop="1" thickBot="1" x14ac:dyDescent="0.25">
      <c r="L234" s="239" t="s">
        <v>33</v>
      </c>
      <c r="M234" s="240">
        <f>+M220+M224+M228+M232</f>
        <v>0</v>
      </c>
      <c r="N234" s="241">
        <f t="shared" ref="N234:V234" si="425">+N220+N224+N228+N232</f>
        <v>7</v>
      </c>
      <c r="O234" s="242">
        <f t="shared" si="425"/>
        <v>7</v>
      </c>
      <c r="P234" s="240">
        <f t="shared" si="425"/>
        <v>0</v>
      </c>
      <c r="Q234" s="242">
        <f t="shared" si="425"/>
        <v>7</v>
      </c>
      <c r="R234" s="240">
        <f t="shared" si="425"/>
        <v>77</v>
      </c>
      <c r="S234" s="241">
        <f t="shared" si="425"/>
        <v>185</v>
      </c>
      <c r="T234" s="242">
        <f t="shared" si="425"/>
        <v>262</v>
      </c>
      <c r="U234" s="240">
        <f t="shared" si="425"/>
        <v>0</v>
      </c>
      <c r="V234" s="242">
        <f t="shared" si="425"/>
        <v>262</v>
      </c>
      <c r="W234" s="250">
        <f t="shared" si="424"/>
        <v>3642.8571428571431</v>
      </c>
    </row>
    <row r="235" spans="1:23" ht="13.5" thickTop="1" x14ac:dyDescent="0.2">
      <c r="L235" s="252" t="s">
        <v>34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WD+SRVDhZ24Eneju6nQU0tyhnZB/VWSztJ76p3NYzhccWac8LdufhmRYyR1ffuft+YGtWU9Z7v9wmSoLXIV8/Q==" saltValue="6lh3lLWwJfSGLBlSlOey5w==" spinCount="100000" sheet="1" objects="1" scenarios="1"/>
  <mergeCells count="48">
    <mergeCell ref="M213:Q213"/>
    <mergeCell ref="R213:V213"/>
    <mergeCell ref="M109:Q109"/>
    <mergeCell ref="R109:V109"/>
    <mergeCell ref="M135:Q135"/>
    <mergeCell ref="R135:V135"/>
    <mergeCell ref="L185:W185"/>
    <mergeCell ref="L210:W210"/>
    <mergeCell ref="L211:W211"/>
    <mergeCell ref="L132:W132"/>
    <mergeCell ref="L133:W133"/>
    <mergeCell ref="L158:W158"/>
    <mergeCell ref="L159:W159"/>
    <mergeCell ref="L184:W184"/>
    <mergeCell ref="M161:Q161"/>
    <mergeCell ref="R161:V161"/>
    <mergeCell ref="L81:W81"/>
    <mergeCell ref="L106:W106"/>
    <mergeCell ref="L107:W107"/>
    <mergeCell ref="M83:Q83"/>
    <mergeCell ref="R83:V83"/>
    <mergeCell ref="C57:E57"/>
    <mergeCell ref="F57:H57"/>
    <mergeCell ref="M57:Q57"/>
    <mergeCell ref="R57:V57"/>
    <mergeCell ref="L80:W80"/>
    <mergeCell ref="M31:Q31"/>
    <mergeCell ref="R31:V31"/>
    <mergeCell ref="B54:I54"/>
    <mergeCell ref="L54:W54"/>
    <mergeCell ref="B55:I55"/>
    <mergeCell ref="L55:W55"/>
    <mergeCell ref="M187:Q187"/>
    <mergeCell ref="R187:V187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</mergeCells>
  <conditionalFormatting sqref="A1:A1048576 K1:K1048576">
    <cfRule type="containsText" dxfId="0" priority="1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9" min="11" max="22" man="1"/>
    <brk id="157" min="11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39A04759BFC4AB0E33044BCE68E1F" ma:contentTypeVersion="8" ma:contentTypeDescription="Create a new document." ma:contentTypeScope="" ma:versionID="13b546cd9ddecb9c133c65fadd02c9b8">
  <xsd:schema xmlns:xsd="http://www.w3.org/2001/XMLSchema" xmlns:xs="http://www.w3.org/2001/XMLSchema" xmlns:p="http://schemas.microsoft.com/office/2006/metadata/properties" xmlns:ns2="e568cc74-eff3-4f15-b6b7-10cf1d3c7151" targetNamespace="http://schemas.microsoft.com/office/2006/metadata/properties" ma:root="true" ma:fieldsID="423d094df7bc17f8b9626a571411bf00" ns2:_="">
    <xsd:import namespace="e568cc74-eff3-4f15-b6b7-10cf1d3c71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8cc74-eff3-4f15-b6b7-10cf1d3c7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CAE632-53F4-44F9-BFD3-172E51104D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1D89B4-BBF6-4580-8032-84307BE4B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8cc74-eff3-4f15-b6b7-10cf1d3c71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B22C2-D179-4E29-8516-E5C193F326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Manager/>
  <Company>AOT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น.ส. ณัฐกฤตา ติตถะสิริ</cp:lastModifiedBy>
  <cp:revision/>
  <cp:lastPrinted>2023-10-17T03:13:44Z</cp:lastPrinted>
  <dcterms:created xsi:type="dcterms:W3CDTF">2013-10-03T09:45:59Z</dcterms:created>
  <dcterms:modified xsi:type="dcterms:W3CDTF">2023-10-17T03:41:08Z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0x0101009E739A04759BFC4AB0E33044BCE68E1F</vt:lpwstr>
  </property>
</Properties>
</file>