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20" yWindow="-120" windowWidth="19440" windowHeight="11040" tabRatio="627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externalReferences>
    <externalReference r:id="rId10"/>
  </externalReferences>
  <definedNames>
    <definedName name="\D">#REF!</definedName>
    <definedName name="\I">#REF!</definedName>
    <definedName name="\R">#REF!</definedName>
    <definedName name="_Key1" hidden="1">[1]Table25!#REF!</definedName>
    <definedName name="_Order1" hidden="1">0</definedName>
    <definedName name="_Sort" hidden="1">[1]Table25!#REF!</definedName>
    <definedName name="A" hidden="1">[1]Table25!#REF!</definedName>
    <definedName name="DDD" hidden="1">[1]Table25!#REF!</definedName>
    <definedName name="j">#REF!</definedName>
    <definedName name="NEW" hidden="1">[1]Table25!#REF!</definedName>
    <definedName name="_xlnm.Print_Area" localSheetId="1">Lcc_BKK!$B$2:$I$82,Lcc_BKK!$L$2:$W$244</definedName>
    <definedName name="_xlnm.Print_Area" localSheetId="0">'Lcc_BKK+DMK'!$B$2:$I$82,'Lcc_BKK+DMK'!$L$2:$W$244</definedName>
    <definedName name="_xlnm.Print_Area" localSheetId="7">Lcc_CEI!$B$2:$I$85,Lcc_CEI!$L$2:$W$253</definedName>
    <definedName name="_xlnm.Print_Area" localSheetId="3">Lcc_CNX!$B$2:$I$82,Lcc_CNX!$L$2:$W$244</definedName>
    <definedName name="_xlnm.Print_Area" localSheetId="2">Lcc_DMK!$B$2:$I$82,Lcc_DMK!$L$2:$W$244</definedName>
    <definedName name="_xlnm.Print_Area" localSheetId="5">Lcc_HDY!$B$2:$I$82,Lcc_HDY!$L$2:$W$244</definedName>
    <definedName name="_xlnm.Print_Area" localSheetId="6">Lcc_HKT!$B$2:$I$82,Lcc_HKT!$L$2:$W$244</definedName>
    <definedName name="_xlnm.Print_Area" localSheetId="8">Lcc_TOTAL!$B$2:$I$82,Lcc_TOTAL!$L$2:$W$244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1" i="17" l="1"/>
  <c r="P240" i="13" l="1"/>
  <c r="O240" i="13"/>
  <c r="Q240" i="13" s="1"/>
  <c r="N240" i="13"/>
  <c r="M240" i="13"/>
  <c r="P239" i="13"/>
  <c r="N239" i="13"/>
  <c r="M239" i="13"/>
  <c r="P238" i="13"/>
  <c r="P241" i="13" s="1"/>
  <c r="N238" i="13"/>
  <c r="M238" i="13"/>
  <c r="N237" i="13"/>
  <c r="P236" i="13"/>
  <c r="N236" i="13"/>
  <c r="M236" i="13"/>
  <c r="O236" i="13" s="1"/>
  <c r="Q236" i="13" s="1"/>
  <c r="P235" i="13"/>
  <c r="N235" i="13"/>
  <c r="M235" i="13"/>
  <c r="O235" i="13" s="1"/>
  <c r="Q235" i="13" s="1"/>
  <c r="P234" i="13"/>
  <c r="O234" i="13"/>
  <c r="N234" i="13"/>
  <c r="M234" i="13"/>
  <c r="U231" i="13"/>
  <c r="S231" i="13"/>
  <c r="T231" i="13" s="1"/>
  <c r="V231" i="13" s="1"/>
  <c r="R231" i="13"/>
  <c r="P231" i="13"/>
  <c r="N231" i="13"/>
  <c r="M231" i="13"/>
  <c r="O231" i="13" s="1"/>
  <c r="Q231" i="13" s="1"/>
  <c r="W231" i="13" s="1"/>
  <c r="U230" i="13"/>
  <c r="S230" i="13"/>
  <c r="R230" i="13"/>
  <c r="P230" i="13"/>
  <c r="N230" i="13"/>
  <c r="M230" i="13"/>
  <c r="U229" i="13"/>
  <c r="U232" i="13" s="1"/>
  <c r="S229" i="13"/>
  <c r="R229" i="13"/>
  <c r="P229" i="13"/>
  <c r="N229" i="13"/>
  <c r="M229" i="13"/>
  <c r="O229" i="13" s="1"/>
  <c r="U228" i="13"/>
  <c r="U227" i="13"/>
  <c r="S227" i="13"/>
  <c r="R227" i="13"/>
  <c r="T227" i="13" s="1"/>
  <c r="V227" i="13" s="1"/>
  <c r="P227" i="13"/>
  <c r="N227" i="13"/>
  <c r="M227" i="13"/>
  <c r="U226" i="13"/>
  <c r="S226" i="13"/>
  <c r="R226" i="13"/>
  <c r="P226" i="13"/>
  <c r="O226" i="13"/>
  <c r="N226" i="13"/>
  <c r="M226" i="13"/>
  <c r="M228" i="13" s="1"/>
  <c r="U225" i="13"/>
  <c r="S225" i="13"/>
  <c r="R225" i="13"/>
  <c r="P225" i="13"/>
  <c r="P228" i="13" s="1"/>
  <c r="N225" i="13"/>
  <c r="M225" i="13"/>
  <c r="O225" i="13" s="1"/>
  <c r="Q225" i="13" s="1"/>
  <c r="W225" i="13" s="1"/>
  <c r="P214" i="13"/>
  <c r="N214" i="13"/>
  <c r="M214" i="13"/>
  <c r="O213" i="13"/>
  <c r="Q213" i="13" s="1"/>
  <c r="O212" i="13"/>
  <c r="O211" i="13"/>
  <c r="Q211" i="13" s="1"/>
  <c r="P210" i="13"/>
  <c r="N210" i="13"/>
  <c r="M210" i="13"/>
  <c r="O209" i="13"/>
  <c r="Q209" i="13" s="1"/>
  <c r="O208" i="13"/>
  <c r="Q208" i="13" s="1"/>
  <c r="O207" i="13"/>
  <c r="Q207" i="13" s="1"/>
  <c r="U206" i="13"/>
  <c r="S206" i="13"/>
  <c r="U205" i="13"/>
  <c r="S205" i="13"/>
  <c r="R205" i="13"/>
  <c r="P205" i="13"/>
  <c r="P215" i="13" s="1"/>
  <c r="N205" i="13"/>
  <c r="M205" i="13"/>
  <c r="M215" i="13" s="1"/>
  <c r="T204" i="13"/>
  <c r="V204" i="13" s="1"/>
  <c r="O204" i="13"/>
  <c r="Q204" i="13" s="1"/>
  <c r="W204" i="13" s="1"/>
  <c r="V203" i="13"/>
  <c r="T203" i="13"/>
  <c r="O203" i="13"/>
  <c r="T202" i="13"/>
  <c r="V202" i="13" s="1"/>
  <c r="O202" i="13"/>
  <c r="Q202" i="13" s="1"/>
  <c r="W202" i="13" s="1"/>
  <c r="U201" i="13"/>
  <c r="S201" i="13"/>
  <c r="R201" i="13"/>
  <c r="P201" i="13"/>
  <c r="N201" i="13"/>
  <c r="N206" i="13" s="1"/>
  <c r="M201" i="13"/>
  <c r="M206" i="13" s="1"/>
  <c r="W200" i="13"/>
  <c r="T200" i="13"/>
  <c r="V200" i="13" s="1"/>
  <c r="O200" i="13"/>
  <c r="Q200" i="13" s="1"/>
  <c r="T199" i="13"/>
  <c r="V199" i="13" s="1"/>
  <c r="O199" i="13"/>
  <c r="Q199" i="13" s="1"/>
  <c r="W199" i="13" s="1"/>
  <c r="T198" i="13"/>
  <c r="V198" i="13" s="1"/>
  <c r="O198" i="13"/>
  <c r="P187" i="13"/>
  <c r="N187" i="13"/>
  <c r="M187" i="13"/>
  <c r="O186" i="13"/>
  <c r="Q186" i="13" s="1"/>
  <c r="Q185" i="13"/>
  <c r="O185" i="13"/>
  <c r="O184" i="13"/>
  <c r="P183" i="13"/>
  <c r="N183" i="13"/>
  <c r="M183" i="13"/>
  <c r="M188" i="13" s="1"/>
  <c r="O182" i="13"/>
  <c r="Q182" i="13" s="1"/>
  <c r="Q181" i="13"/>
  <c r="O181" i="13"/>
  <c r="O180" i="13"/>
  <c r="R179" i="13"/>
  <c r="U178" i="13"/>
  <c r="S178" i="13"/>
  <c r="R178" i="13"/>
  <c r="P178" i="13"/>
  <c r="N178" i="13"/>
  <c r="M178" i="13"/>
  <c r="V177" i="13"/>
  <c r="T177" i="13"/>
  <c r="O177" i="13"/>
  <c r="Q177" i="13" s="1"/>
  <c r="W177" i="13" s="1"/>
  <c r="W176" i="13"/>
  <c r="T176" i="13"/>
  <c r="V176" i="13" s="1"/>
  <c r="O176" i="13"/>
  <c r="Q176" i="13" s="1"/>
  <c r="V175" i="13"/>
  <c r="T175" i="13"/>
  <c r="T178" i="13" s="1"/>
  <c r="O175" i="13"/>
  <c r="Q175" i="13" s="1"/>
  <c r="U174" i="13"/>
  <c r="S174" i="13"/>
  <c r="R174" i="13"/>
  <c r="P174" i="13"/>
  <c r="N174" i="13"/>
  <c r="M174" i="13"/>
  <c r="M189" i="13" s="1"/>
  <c r="V173" i="13"/>
  <c r="T173" i="13"/>
  <c r="Q173" i="13"/>
  <c r="W173" i="13" s="1"/>
  <c r="O173" i="13"/>
  <c r="T172" i="13"/>
  <c r="V172" i="13" s="1"/>
  <c r="O172" i="13"/>
  <c r="Q172" i="13" s="1"/>
  <c r="W172" i="13" s="1"/>
  <c r="V171" i="13"/>
  <c r="V174" i="13" s="1"/>
  <c r="T171" i="13"/>
  <c r="O171" i="13"/>
  <c r="Q171" i="13" s="1"/>
  <c r="W171" i="13" s="1"/>
  <c r="A160" i="13"/>
  <c r="P159" i="13"/>
  <c r="N159" i="13"/>
  <c r="O159" i="13" s="1"/>
  <c r="M159" i="13"/>
  <c r="P158" i="13"/>
  <c r="N158" i="13"/>
  <c r="M158" i="13"/>
  <c r="P157" i="13"/>
  <c r="N157" i="13"/>
  <c r="M157" i="13"/>
  <c r="M160" i="13" s="1"/>
  <c r="A156" i="13"/>
  <c r="P155" i="13"/>
  <c r="N155" i="13"/>
  <c r="M155" i="13"/>
  <c r="P154" i="13"/>
  <c r="N154" i="13"/>
  <c r="M154" i="13"/>
  <c r="P153" i="13"/>
  <c r="P156" i="13" s="1"/>
  <c r="N153" i="13"/>
  <c r="M153" i="13"/>
  <c r="U150" i="13"/>
  <c r="S150" i="13"/>
  <c r="R150" i="13"/>
  <c r="P150" i="13"/>
  <c r="N150" i="13"/>
  <c r="M150" i="13"/>
  <c r="U149" i="13"/>
  <c r="S149" i="13"/>
  <c r="R149" i="13"/>
  <c r="T149" i="13" s="1"/>
  <c r="P149" i="13"/>
  <c r="P151" i="13" s="1"/>
  <c r="N149" i="13"/>
  <c r="M149" i="13"/>
  <c r="O149" i="13" s="1"/>
  <c r="U148" i="13"/>
  <c r="S148" i="13"/>
  <c r="R148" i="13"/>
  <c r="T148" i="13" s="1"/>
  <c r="P148" i="13"/>
  <c r="N148" i="13"/>
  <c r="N151" i="13" s="1"/>
  <c r="M148" i="13"/>
  <c r="U146" i="13"/>
  <c r="S146" i="13"/>
  <c r="R146" i="13"/>
  <c r="P146" i="13"/>
  <c r="N146" i="13"/>
  <c r="M146" i="13"/>
  <c r="O146" i="13" s="1"/>
  <c r="U145" i="13"/>
  <c r="S145" i="13"/>
  <c r="R145" i="13"/>
  <c r="P145" i="13"/>
  <c r="N145" i="13"/>
  <c r="M145" i="13"/>
  <c r="U144" i="13"/>
  <c r="S144" i="13"/>
  <c r="R144" i="13"/>
  <c r="P144" i="13"/>
  <c r="N144" i="13"/>
  <c r="N147" i="13" s="1"/>
  <c r="M144" i="13"/>
  <c r="P133" i="13"/>
  <c r="N133" i="13"/>
  <c r="M133" i="13"/>
  <c r="A133" i="13"/>
  <c r="Q132" i="13"/>
  <c r="O132" i="13"/>
  <c r="O131" i="13"/>
  <c r="Q131" i="13" s="1"/>
  <c r="O130" i="13"/>
  <c r="O133" i="13" s="1"/>
  <c r="P129" i="13"/>
  <c r="N129" i="13"/>
  <c r="M129" i="13"/>
  <c r="A129" i="13"/>
  <c r="O128" i="13"/>
  <c r="O127" i="13"/>
  <c r="Q127" i="13" s="1"/>
  <c r="O126" i="13"/>
  <c r="Q126" i="13" s="1"/>
  <c r="U124" i="13"/>
  <c r="S124" i="13"/>
  <c r="R124" i="13"/>
  <c r="P124" i="13"/>
  <c r="N124" i="13"/>
  <c r="M124" i="13"/>
  <c r="T123" i="13"/>
  <c r="O123" i="13"/>
  <c r="Q123" i="13" s="1"/>
  <c r="T122" i="13"/>
  <c r="T124" i="13" s="1"/>
  <c r="Q122" i="13"/>
  <c r="O122" i="13"/>
  <c r="O124" i="13" s="1"/>
  <c r="T121" i="13"/>
  <c r="V121" i="13" s="1"/>
  <c r="O121" i="13"/>
  <c r="U120" i="13"/>
  <c r="S120" i="13"/>
  <c r="S125" i="13" s="1"/>
  <c r="R120" i="13"/>
  <c r="P120" i="13"/>
  <c r="N120" i="13"/>
  <c r="M120" i="13"/>
  <c r="T119" i="13"/>
  <c r="V119" i="13" s="1"/>
  <c r="O119" i="13"/>
  <c r="Q119" i="13" s="1"/>
  <c r="W119" i="13" s="1"/>
  <c r="V118" i="13"/>
  <c r="T118" i="13"/>
  <c r="O118" i="13"/>
  <c r="Q118" i="13" s="1"/>
  <c r="W118" i="13" s="1"/>
  <c r="V117" i="13"/>
  <c r="V120" i="13" s="1"/>
  <c r="T117" i="13"/>
  <c r="O117" i="13"/>
  <c r="P106" i="13"/>
  <c r="N106" i="13"/>
  <c r="M106" i="13"/>
  <c r="A106" i="13"/>
  <c r="O105" i="13"/>
  <c r="Q105" i="13" s="1"/>
  <c r="O104" i="13"/>
  <c r="O103" i="13"/>
  <c r="P102" i="13"/>
  <c r="N102" i="13"/>
  <c r="M102" i="13"/>
  <c r="A102" i="13"/>
  <c r="O101" i="13"/>
  <c r="Q101" i="13" s="1"/>
  <c r="Q100" i="13"/>
  <c r="O100" i="13"/>
  <c r="O99" i="13"/>
  <c r="S98" i="13"/>
  <c r="U97" i="13"/>
  <c r="S97" i="13"/>
  <c r="R97" i="13"/>
  <c r="P97" i="13"/>
  <c r="P107" i="13" s="1"/>
  <c r="N97" i="13"/>
  <c r="M97" i="13"/>
  <c r="T96" i="13"/>
  <c r="V96" i="13" s="1"/>
  <c r="O96" i="13"/>
  <c r="T95" i="13"/>
  <c r="Q95" i="13"/>
  <c r="O95" i="13"/>
  <c r="T94" i="13"/>
  <c r="V94" i="13" s="1"/>
  <c r="O94" i="13"/>
  <c r="Q94" i="13" s="1"/>
  <c r="W94" i="13" s="1"/>
  <c r="U93" i="13"/>
  <c r="S93" i="13"/>
  <c r="R93" i="13"/>
  <c r="P93" i="13"/>
  <c r="N93" i="13"/>
  <c r="N98" i="13" s="1"/>
  <c r="M93" i="13"/>
  <c r="V92" i="13"/>
  <c r="T92" i="13"/>
  <c r="O92" i="13"/>
  <c r="T91" i="13"/>
  <c r="V91" i="13" s="1"/>
  <c r="O91" i="13"/>
  <c r="Q91" i="13" s="1"/>
  <c r="W91" i="13" s="1"/>
  <c r="T90" i="13"/>
  <c r="O90" i="13"/>
  <c r="Q90" i="13" s="1"/>
  <c r="D79" i="13"/>
  <c r="P78" i="13"/>
  <c r="N78" i="13"/>
  <c r="N79" i="13" s="1"/>
  <c r="M78" i="13"/>
  <c r="O78" i="13" s="1"/>
  <c r="Q78" i="13" s="1"/>
  <c r="A78" i="13"/>
  <c r="D78" i="13"/>
  <c r="C78" i="13"/>
  <c r="P77" i="13"/>
  <c r="N77" i="13"/>
  <c r="M77" i="13"/>
  <c r="O77" i="13" s="1"/>
  <c r="Q77" i="13" s="1"/>
  <c r="D77" i="13"/>
  <c r="C77" i="13"/>
  <c r="P76" i="13"/>
  <c r="N76" i="13"/>
  <c r="M76" i="13"/>
  <c r="D76" i="13"/>
  <c r="C76" i="13"/>
  <c r="C75" i="13"/>
  <c r="P74" i="13"/>
  <c r="N74" i="13"/>
  <c r="M74" i="13"/>
  <c r="D74" i="13"/>
  <c r="C74" i="13"/>
  <c r="P73" i="13"/>
  <c r="N73" i="13"/>
  <c r="M73" i="13"/>
  <c r="D73" i="13"/>
  <c r="C73" i="13"/>
  <c r="P72" i="13"/>
  <c r="N72" i="13"/>
  <c r="M72" i="13"/>
  <c r="A72" i="13"/>
  <c r="D72" i="13"/>
  <c r="C72" i="13"/>
  <c r="R70" i="13"/>
  <c r="U69" i="13"/>
  <c r="S69" i="13"/>
  <c r="R69" i="13"/>
  <c r="T69" i="13" s="1"/>
  <c r="P69" i="13"/>
  <c r="N69" i="13"/>
  <c r="M69" i="13"/>
  <c r="O69" i="13" s="1"/>
  <c r="Q69" i="13" s="1"/>
  <c r="G69" i="13"/>
  <c r="F69" i="13"/>
  <c r="A69" i="13" s="1"/>
  <c r="D69" i="13"/>
  <c r="C69" i="13"/>
  <c r="C70" i="13" s="1"/>
  <c r="U68" i="13"/>
  <c r="S68" i="13"/>
  <c r="R68" i="13"/>
  <c r="P68" i="13"/>
  <c r="N68" i="13"/>
  <c r="M68" i="13"/>
  <c r="G68" i="13"/>
  <c r="F68" i="13"/>
  <c r="D68" i="13"/>
  <c r="C68" i="13"/>
  <c r="U67" i="13"/>
  <c r="S67" i="13"/>
  <c r="S70" i="13" s="1"/>
  <c r="S71" i="13" s="1"/>
  <c r="R67" i="13"/>
  <c r="P67" i="13"/>
  <c r="N67" i="13"/>
  <c r="M67" i="13"/>
  <c r="G67" i="13"/>
  <c r="F67" i="13"/>
  <c r="D67" i="13"/>
  <c r="D70" i="13" s="1"/>
  <c r="C67" i="13"/>
  <c r="U65" i="13"/>
  <c r="S65" i="13"/>
  <c r="R65" i="13"/>
  <c r="P65" i="13"/>
  <c r="N65" i="13"/>
  <c r="M65" i="13"/>
  <c r="G65" i="13"/>
  <c r="A65" i="13" s="1"/>
  <c r="F65" i="13"/>
  <c r="D65" i="13"/>
  <c r="C65" i="13"/>
  <c r="U64" i="13"/>
  <c r="S64" i="13"/>
  <c r="R64" i="13"/>
  <c r="T64" i="13" s="1"/>
  <c r="P64" i="13"/>
  <c r="N64" i="13"/>
  <c r="O64" i="13" s="1"/>
  <c r="Q64" i="13" s="1"/>
  <c r="M64" i="13"/>
  <c r="G64" i="13"/>
  <c r="F64" i="13"/>
  <c r="D64" i="13"/>
  <c r="C64" i="13"/>
  <c r="A64" i="13"/>
  <c r="U63" i="13"/>
  <c r="S63" i="13"/>
  <c r="S66" i="13" s="1"/>
  <c r="R63" i="13"/>
  <c r="P63" i="13"/>
  <c r="N63" i="13"/>
  <c r="M63" i="13"/>
  <c r="G63" i="13"/>
  <c r="F63" i="13"/>
  <c r="A63" i="13" s="1"/>
  <c r="D63" i="13"/>
  <c r="C63" i="13"/>
  <c r="N54" i="13"/>
  <c r="P52" i="13"/>
  <c r="N52" i="13"/>
  <c r="M52" i="13"/>
  <c r="A52" i="13"/>
  <c r="D52" i="13"/>
  <c r="C52" i="13"/>
  <c r="O51" i="13"/>
  <c r="Q51" i="13" s="1"/>
  <c r="E51" i="13"/>
  <c r="A51" i="13"/>
  <c r="O50" i="13"/>
  <c r="E50" i="13"/>
  <c r="A50" i="13"/>
  <c r="O49" i="13"/>
  <c r="Q49" i="13" s="1"/>
  <c r="E49" i="13"/>
  <c r="A49" i="13"/>
  <c r="P48" i="13"/>
  <c r="N48" i="13"/>
  <c r="M48" i="13"/>
  <c r="M53" i="13" s="1"/>
  <c r="D48" i="13"/>
  <c r="C48" i="13"/>
  <c r="O47" i="13"/>
  <c r="Q47" i="13" s="1"/>
  <c r="E47" i="13"/>
  <c r="A47" i="13"/>
  <c r="Q46" i="13"/>
  <c r="O46" i="13"/>
  <c r="E46" i="13"/>
  <c r="A46" i="13"/>
  <c r="Q45" i="13"/>
  <c r="O45" i="13"/>
  <c r="E45" i="13"/>
  <c r="A45" i="13"/>
  <c r="N44" i="13"/>
  <c r="U43" i="13"/>
  <c r="S43" i="13"/>
  <c r="R43" i="13"/>
  <c r="P43" i="13"/>
  <c r="N43" i="13"/>
  <c r="M43" i="13"/>
  <c r="G43" i="13"/>
  <c r="F43" i="13"/>
  <c r="D43" i="13"/>
  <c r="C43" i="13"/>
  <c r="T42" i="13"/>
  <c r="V42" i="13" s="1"/>
  <c r="O42" i="13"/>
  <c r="Q42" i="13" s="1"/>
  <c r="I42" i="13"/>
  <c r="H42" i="13"/>
  <c r="E42" i="13"/>
  <c r="A42" i="13"/>
  <c r="T41" i="13"/>
  <c r="V41" i="13" s="1"/>
  <c r="O41" i="13"/>
  <c r="Q41" i="13" s="1"/>
  <c r="H41" i="13"/>
  <c r="H43" i="13" s="1"/>
  <c r="E41" i="13"/>
  <c r="A41" i="13"/>
  <c r="T40" i="13"/>
  <c r="T43" i="13" s="1"/>
  <c r="O40" i="13"/>
  <c r="Q40" i="13" s="1"/>
  <c r="I40" i="13"/>
  <c r="H40" i="13"/>
  <c r="E40" i="13"/>
  <c r="A40" i="13"/>
  <c r="U39" i="13"/>
  <c r="S39" i="13"/>
  <c r="R39" i="13"/>
  <c r="P39" i="13"/>
  <c r="P44" i="13" s="1"/>
  <c r="N39" i="13"/>
  <c r="M39" i="13"/>
  <c r="M44" i="13" s="1"/>
  <c r="G39" i="13"/>
  <c r="F39" i="13"/>
  <c r="D39" i="13"/>
  <c r="D44" i="13" s="1"/>
  <c r="C39" i="13"/>
  <c r="T38" i="13"/>
  <c r="V38" i="13" s="1"/>
  <c r="Q38" i="13"/>
  <c r="W38" i="13" s="1"/>
  <c r="O38" i="13"/>
  <c r="H38" i="13"/>
  <c r="E38" i="13"/>
  <c r="A38" i="13"/>
  <c r="T37" i="13"/>
  <c r="V37" i="13" s="1"/>
  <c r="O37" i="13"/>
  <c r="H37" i="13"/>
  <c r="E37" i="13"/>
  <c r="A37" i="13"/>
  <c r="T36" i="13"/>
  <c r="T39" i="13" s="1"/>
  <c r="O36" i="13"/>
  <c r="Q36" i="13" s="1"/>
  <c r="H36" i="13"/>
  <c r="E36" i="13"/>
  <c r="A36" i="13"/>
  <c r="P25" i="13"/>
  <c r="N25" i="13"/>
  <c r="M25" i="13"/>
  <c r="M27" i="13" s="1"/>
  <c r="D25" i="13"/>
  <c r="C25" i="13"/>
  <c r="A25" i="13"/>
  <c r="O24" i="13"/>
  <c r="Q24" i="13" s="1"/>
  <c r="E24" i="13"/>
  <c r="A24" i="13"/>
  <c r="O23" i="13"/>
  <c r="Q23" i="13" s="1"/>
  <c r="E23" i="13"/>
  <c r="A23" i="13"/>
  <c r="O22" i="13"/>
  <c r="Q22" i="13" s="1"/>
  <c r="E22" i="13"/>
  <c r="A22" i="13"/>
  <c r="P21" i="13"/>
  <c r="N21" i="13"/>
  <c r="M21" i="13"/>
  <c r="A21" i="13"/>
  <c r="D21" i="13"/>
  <c r="C21" i="13"/>
  <c r="O20" i="13"/>
  <c r="Q20" i="13" s="1"/>
  <c r="E20" i="13"/>
  <c r="A20" i="13"/>
  <c r="O19" i="13"/>
  <c r="Q19" i="13" s="1"/>
  <c r="E19" i="13"/>
  <c r="A19" i="13"/>
  <c r="O18" i="13"/>
  <c r="E18" i="13"/>
  <c r="A18" i="13"/>
  <c r="U16" i="13"/>
  <c r="S16" i="13"/>
  <c r="S17" i="13" s="1"/>
  <c r="R16" i="13"/>
  <c r="P16" i="13"/>
  <c r="N16" i="13"/>
  <c r="M16" i="13"/>
  <c r="G16" i="13"/>
  <c r="F16" i="13"/>
  <c r="A16" i="13" s="1"/>
  <c r="D16" i="13"/>
  <c r="C16" i="13"/>
  <c r="C26" i="13" s="1"/>
  <c r="T15" i="13"/>
  <c r="V15" i="13" s="1"/>
  <c r="O15" i="13"/>
  <c r="Q15" i="13" s="1"/>
  <c r="W15" i="13" s="1"/>
  <c r="H15" i="13"/>
  <c r="H69" i="13" s="1"/>
  <c r="E15" i="13"/>
  <c r="E69" i="13" s="1"/>
  <c r="I69" i="13" s="1"/>
  <c r="A15" i="13"/>
  <c r="T14" i="13"/>
  <c r="V14" i="13" s="1"/>
  <c r="O14" i="13"/>
  <c r="Q14" i="13" s="1"/>
  <c r="W14" i="13" s="1"/>
  <c r="H14" i="13"/>
  <c r="H68" i="13" s="1"/>
  <c r="E14" i="13"/>
  <c r="A14" i="13"/>
  <c r="T13" i="13"/>
  <c r="V13" i="13" s="1"/>
  <c r="O13" i="13"/>
  <c r="Q13" i="13" s="1"/>
  <c r="W13" i="13" s="1"/>
  <c r="H13" i="13"/>
  <c r="H67" i="13" s="1"/>
  <c r="H70" i="13" s="1"/>
  <c r="E13" i="13"/>
  <c r="E67" i="13" s="1"/>
  <c r="A13" i="13"/>
  <c r="U12" i="13"/>
  <c r="S12" i="13"/>
  <c r="R12" i="13"/>
  <c r="P12" i="13"/>
  <c r="P17" i="13" s="1"/>
  <c r="N12" i="13"/>
  <c r="M12" i="13"/>
  <c r="M17" i="13" s="1"/>
  <c r="G12" i="13"/>
  <c r="F12" i="13"/>
  <c r="D12" i="13"/>
  <c r="C12" i="13"/>
  <c r="V11" i="13"/>
  <c r="T11" i="13"/>
  <c r="O11" i="13"/>
  <c r="Q11" i="13" s="1"/>
  <c r="H11" i="13"/>
  <c r="E11" i="13"/>
  <c r="A11" i="13"/>
  <c r="V10" i="13"/>
  <c r="T10" i="13"/>
  <c r="Q10" i="13"/>
  <c r="O10" i="13"/>
  <c r="H10" i="13"/>
  <c r="H64" i="13" s="1"/>
  <c r="E10" i="13"/>
  <c r="A10" i="13"/>
  <c r="T9" i="13"/>
  <c r="T12" i="13" s="1"/>
  <c r="O9" i="13"/>
  <c r="H9" i="13"/>
  <c r="H63" i="13" s="1"/>
  <c r="E9" i="13"/>
  <c r="A76" i="13" l="1"/>
  <c r="H16" i="13"/>
  <c r="O187" i="13"/>
  <c r="Q184" i="13"/>
  <c r="V36" i="13"/>
  <c r="V39" i="13" s="1"/>
  <c r="M98" i="13"/>
  <c r="M108" i="13"/>
  <c r="O74" i="13"/>
  <c r="Q74" i="13" s="1"/>
  <c r="P134" i="13"/>
  <c r="W42" i="13"/>
  <c r="O102" i="13"/>
  <c r="Q99" i="13"/>
  <c r="Q159" i="13"/>
  <c r="M216" i="13"/>
  <c r="Q25" i="13"/>
  <c r="Q16" i="13"/>
  <c r="N53" i="13"/>
  <c r="A77" i="13"/>
  <c r="M134" i="13"/>
  <c r="M135" i="13"/>
  <c r="P160" i="13"/>
  <c r="P161" i="13" s="1"/>
  <c r="U98" i="13"/>
  <c r="N66" i="13"/>
  <c r="V12" i="13"/>
  <c r="G44" i="13"/>
  <c r="T67" i="13"/>
  <c r="R151" i="13"/>
  <c r="O178" i="13"/>
  <c r="O237" i="13"/>
  <c r="Q234" i="13"/>
  <c r="Q237" i="13" s="1"/>
  <c r="M26" i="13"/>
  <c r="P66" i="13"/>
  <c r="G70" i="13"/>
  <c r="N216" i="13"/>
  <c r="P237" i="13"/>
  <c r="O12" i="13"/>
  <c r="T16" i="13"/>
  <c r="I38" i="13"/>
  <c r="V40" i="13"/>
  <c r="T63" i="13"/>
  <c r="V63" i="13" s="1"/>
  <c r="O68" i="13"/>
  <c r="Q68" i="13" s="1"/>
  <c r="W68" i="13" s="1"/>
  <c r="M125" i="13"/>
  <c r="V122" i="13"/>
  <c r="T145" i="13"/>
  <c r="V145" i="13" s="1"/>
  <c r="O153" i="13"/>
  <c r="Q153" i="13" s="1"/>
  <c r="O155" i="13"/>
  <c r="P216" i="13"/>
  <c r="S228" i="13"/>
  <c r="P232" i="13"/>
  <c r="P242" i="13" s="1"/>
  <c r="M241" i="13"/>
  <c r="N17" i="13"/>
  <c r="E77" i="13"/>
  <c r="C54" i="13"/>
  <c r="P75" i="13"/>
  <c r="C79" i="13"/>
  <c r="Q146" i="13"/>
  <c r="W146" i="13" s="1"/>
  <c r="N241" i="13"/>
  <c r="W11" i="13"/>
  <c r="G66" i="13"/>
  <c r="C53" i="13"/>
  <c r="N70" i="13"/>
  <c r="N71" i="13" s="1"/>
  <c r="V69" i="13"/>
  <c r="W69" i="13" s="1"/>
  <c r="U147" i="13"/>
  <c r="U152" i="13" s="1"/>
  <c r="V9" i="13"/>
  <c r="O21" i="13"/>
  <c r="D26" i="13"/>
  <c r="O39" i="13"/>
  <c r="I41" i="13"/>
  <c r="P53" i="13"/>
  <c r="A48" i="13"/>
  <c r="P70" i="13"/>
  <c r="T68" i="13"/>
  <c r="V68" i="13" s="1"/>
  <c r="A73" i="13"/>
  <c r="P79" i="13"/>
  <c r="P81" i="13" s="1"/>
  <c r="N107" i="13"/>
  <c r="Q130" i="13"/>
  <c r="Q133" i="13" s="1"/>
  <c r="O145" i="13"/>
  <c r="Q145" i="13" s="1"/>
  <c r="T146" i="13"/>
  <c r="V146" i="13" s="1"/>
  <c r="O150" i="13"/>
  <c r="Q150" i="13" s="1"/>
  <c r="T174" i="13"/>
  <c r="T179" i="13" s="1"/>
  <c r="P206" i="13"/>
  <c r="T230" i="13"/>
  <c r="V230" i="13" s="1"/>
  <c r="V16" i="13"/>
  <c r="V17" i="13" s="1"/>
  <c r="F17" i="13"/>
  <c r="H12" i="13"/>
  <c r="A12" i="13"/>
  <c r="E68" i="13"/>
  <c r="I68" i="13" s="1"/>
  <c r="I14" i="13"/>
  <c r="W36" i="13"/>
  <c r="M70" i="13"/>
  <c r="O67" i="13"/>
  <c r="U233" i="13"/>
  <c r="G17" i="13"/>
  <c r="M147" i="13"/>
  <c r="O144" i="13"/>
  <c r="T205" i="13"/>
  <c r="E63" i="13"/>
  <c r="I63" i="13" s="1"/>
  <c r="I9" i="13"/>
  <c r="I67" i="13"/>
  <c r="R17" i="13"/>
  <c r="O43" i="13"/>
  <c r="I10" i="13"/>
  <c r="E64" i="13"/>
  <c r="I64" i="13" s="1"/>
  <c r="E73" i="13"/>
  <c r="T44" i="13"/>
  <c r="Q37" i="13"/>
  <c r="W37" i="13" s="1"/>
  <c r="P179" i="13"/>
  <c r="P189" i="13"/>
  <c r="Q18" i="13"/>
  <c r="E74" i="13"/>
  <c r="M75" i="13"/>
  <c r="O73" i="13"/>
  <c r="Q73" i="13" s="1"/>
  <c r="Q96" i="13"/>
  <c r="R125" i="13"/>
  <c r="O201" i="13"/>
  <c r="Q198" i="13"/>
  <c r="E16" i="13"/>
  <c r="O25" i="13"/>
  <c r="N26" i="13"/>
  <c r="P27" i="13"/>
  <c r="F44" i="13"/>
  <c r="A44" i="13" s="1"/>
  <c r="H39" i="13"/>
  <c r="A39" i="13"/>
  <c r="A43" i="13"/>
  <c r="Q93" i="13"/>
  <c r="E21" i="13"/>
  <c r="E72" i="13"/>
  <c r="G71" i="13"/>
  <c r="E78" i="13"/>
  <c r="Q104" i="13"/>
  <c r="Q226" i="13"/>
  <c r="W226" i="13" s="1"/>
  <c r="W10" i="13"/>
  <c r="I13" i="13"/>
  <c r="V43" i="13"/>
  <c r="Q50" i="13"/>
  <c r="O52" i="13"/>
  <c r="Q9" i="13"/>
  <c r="I15" i="13"/>
  <c r="E25" i="13"/>
  <c r="N27" i="13"/>
  <c r="P71" i="13"/>
  <c r="C27" i="13"/>
  <c r="E12" i="13"/>
  <c r="C66" i="13"/>
  <c r="C17" i="13"/>
  <c r="O16" i="13"/>
  <c r="H65" i="13"/>
  <c r="D66" i="13"/>
  <c r="D17" i="13"/>
  <c r="P26" i="13"/>
  <c r="W16" i="13"/>
  <c r="E76" i="13"/>
  <c r="D27" i="13"/>
  <c r="I37" i="13"/>
  <c r="S44" i="13"/>
  <c r="V44" i="13"/>
  <c r="Q48" i="13"/>
  <c r="E65" i="13"/>
  <c r="F66" i="13"/>
  <c r="T93" i="13"/>
  <c r="V90" i="13"/>
  <c r="V93" i="13" s="1"/>
  <c r="U44" i="13"/>
  <c r="W40" i="13"/>
  <c r="Q43" i="13"/>
  <c r="W41" i="13"/>
  <c r="D53" i="13"/>
  <c r="D54" i="13"/>
  <c r="E52" i="13"/>
  <c r="M54" i="13"/>
  <c r="V64" i="13"/>
  <c r="R66" i="13"/>
  <c r="V67" i="13"/>
  <c r="N75" i="13"/>
  <c r="N80" i="13" s="1"/>
  <c r="O72" i="13"/>
  <c r="Q92" i="13"/>
  <c r="W92" i="13" s="1"/>
  <c r="O97" i="13"/>
  <c r="Q103" i="13"/>
  <c r="O106" i="13"/>
  <c r="I11" i="13"/>
  <c r="U17" i="13"/>
  <c r="I36" i="13"/>
  <c r="P54" i="13"/>
  <c r="E43" i="13"/>
  <c r="O48" i="13"/>
  <c r="Q52" i="13"/>
  <c r="U66" i="13"/>
  <c r="C80" i="13"/>
  <c r="D75" i="13"/>
  <c r="D80" i="13" s="1"/>
  <c r="R98" i="13"/>
  <c r="S147" i="13"/>
  <c r="T144" i="13"/>
  <c r="U151" i="13"/>
  <c r="M66" i="13"/>
  <c r="O63" i="13"/>
  <c r="O65" i="13"/>
  <c r="Q65" i="13" s="1"/>
  <c r="M79" i="13"/>
  <c r="T97" i="13"/>
  <c r="V95" i="13"/>
  <c r="V97" i="13" s="1"/>
  <c r="M151" i="13"/>
  <c r="O148" i="13"/>
  <c r="N125" i="13"/>
  <c r="N135" i="13"/>
  <c r="N152" i="13"/>
  <c r="Q155" i="13"/>
  <c r="Q174" i="13"/>
  <c r="W175" i="13"/>
  <c r="Q178" i="13"/>
  <c r="Q203" i="13"/>
  <c r="W203" i="13" s="1"/>
  <c r="O205" i="13"/>
  <c r="T225" i="13"/>
  <c r="R228" i="13"/>
  <c r="Q229" i="13"/>
  <c r="C44" i="13"/>
  <c r="R44" i="13"/>
  <c r="E48" i="13"/>
  <c r="T65" i="13"/>
  <c r="U70" i="13"/>
  <c r="A68" i="13"/>
  <c r="A74" i="13"/>
  <c r="O76" i="13"/>
  <c r="N108" i="13"/>
  <c r="M107" i="13"/>
  <c r="P135" i="13"/>
  <c r="P125" i="13"/>
  <c r="R147" i="13"/>
  <c r="N160" i="13"/>
  <c r="T201" i="13"/>
  <c r="F70" i="13"/>
  <c r="O93" i="13"/>
  <c r="Q121" i="13"/>
  <c r="N134" i="13"/>
  <c r="O157" i="13"/>
  <c r="P108" i="13"/>
  <c r="P98" i="13"/>
  <c r="O120" i="13"/>
  <c r="Q117" i="13"/>
  <c r="W122" i="13"/>
  <c r="V123" i="13"/>
  <c r="W123" i="13" s="1"/>
  <c r="V148" i="13"/>
  <c r="T151" i="13"/>
  <c r="M232" i="13"/>
  <c r="M243" i="13" s="1"/>
  <c r="E39" i="13"/>
  <c r="A67" i="13"/>
  <c r="Q102" i="13"/>
  <c r="T120" i="13"/>
  <c r="U125" i="13"/>
  <c r="Q128" i="13"/>
  <c r="Q129" i="13" s="1"/>
  <c r="Q149" i="13"/>
  <c r="V149" i="13"/>
  <c r="M156" i="13"/>
  <c r="O154" i="13"/>
  <c r="N188" i="13"/>
  <c r="N189" i="13"/>
  <c r="N179" i="13"/>
  <c r="O227" i="13"/>
  <c r="Q227" i="13" s="1"/>
  <c r="W227" i="13" s="1"/>
  <c r="S232" i="13"/>
  <c r="S151" i="13"/>
  <c r="M179" i="13"/>
  <c r="S179" i="13"/>
  <c r="O183" i="13"/>
  <c r="Q180" i="13"/>
  <c r="N215" i="13"/>
  <c r="Q212" i="13"/>
  <c r="O214" i="13"/>
  <c r="N232" i="13"/>
  <c r="N242" i="13" s="1"/>
  <c r="O230" i="13"/>
  <c r="Q230" i="13" s="1"/>
  <c r="W230" i="13" s="1"/>
  <c r="V201" i="13"/>
  <c r="O129" i="13"/>
  <c r="P147" i="13"/>
  <c r="T150" i="13"/>
  <c r="N156" i="13"/>
  <c r="O158" i="13"/>
  <c r="O174" i="13"/>
  <c r="N228" i="13"/>
  <c r="M233" i="13"/>
  <c r="R232" i="13"/>
  <c r="T229" i="13"/>
  <c r="R206" i="13"/>
  <c r="V205" i="13"/>
  <c r="Q210" i="13"/>
  <c r="M237" i="13"/>
  <c r="V178" i="13"/>
  <c r="P188" i="13"/>
  <c r="U179" i="13"/>
  <c r="T226" i="13"/>
  <c r="V226" i="13" s="1"/>
  <c r="O238" i="13"/>
  <c r="O239" i="13"/>
  <c r="Q239" i="13" s="1"/>
  <c r="O210" i="13"/>
  <c r="W149" i="13" l="1"/>
  <c r="A79" i="13"/>
  <c r="A75" i="13"/>
  <c r="Q205" i="13"/>
  <c r="P233" i="13"/>
  <c r="P80" i="13"/>
  <c r="O156" i="13"/>
  <c r="P243" i="13"/>
  <c r="Q187" i="13"/>
  <c r="O228" i="13"/>
  <c r="O243" i="13" s="1"/>
  <c r="N162" i="13"/>
  <c r="V70" i="13"/>
  <c r="O54" i="13"/>
  <c r="T17" i="13"/>
  <c r="T70" i="13"/>
  <c r="A54" i="13"/>
  <c r="W145" i="13"/>
  <c r="W205" i="13"/>
  <c r="P152" i="13"/>
  <c r="P162" i="13"/>
  <c r="Q124" i="13"/>
  <c r="W121" i="13"/>
  <c r="V65" i="13"/>
  <c r="V66" i="13" s="1"/>
  <c r="T66" i="13"/>
  <c r="R233" i="13"/>
  <c r="W178" i="13"/>
  <c r="Q63" i="13"/>
  <c r="O66" i="13"/>
  <c r="V144" i="13"/>
  <c r="V147" i="13" s="1"/>
  <c r="T147" i="13"/>
  <c r="F71" i="13"/>
  <c r="A71" i="13" s="1"/>
  <c r="A66" i="13"/>
  <c r="Q12" i="13"/>
  <c r="W9" i="13"/>
  <c r="W93" i="13"/>
  <c r="H66" i="13"/>
  <c r="H17" i="13"/>
  <c r="O241" i="13"/>
  <c r="Q238" i="13"/>
  <c r="S233" i="13"/>
  <c r="O134" i="13"/>
  <c r="Q120" i="13"/>
  <c r="W117" i="13"/>
  <c r="T228" i="13"/>
  <c r="V225" i="13"/>
  <c r="V228" i="13" s="1"/>
  <c r="M71" i="13"/>
  <c r="M81" i="13"/>
  <c r="S152" i="13"/>
  <c r="I65" i="13"/>
  <c r="O26" i="13"/>
  <c r="H44" i="13"/>
  <c r="Q39" i="13"/>
  <c r="A27" i="13"/>
  <c r="Q228" i="13"/>
  <c r="V206" i="13"/>
  <c r="O135" i="13"/>
  <c r="O125" i="13"/>
  <c r="A70" i="13"/>
  <c r="Q76" i="13"/>
  <c r="O79" i="13"/>
  <c r="Q179" i="13"/>
  <c r="W179" i="13" s="1"/>
  <c r="W174" i="13"/>
  <c r="O188" i="13"/>
  <c r="W95" i="13"/>
  <c r="O75" i="13"/>
  <c r="Q72" i="13"/>
  <c r="W64" i="13"/>
  <c r="E75" i="13"/>
  <c r="I16" i="13"/>
  <c r="E26" i="13"/>
  <c r="W96" i="13"/>
  <c r="Q97" i="13"/>
  <c r="Q98" i="13" s="1"/>
  <c r="W98" i="13" s="1"/>
  <c r="A17" i="13"/>
  <c r="T232" i="13"/>
  <c r="V229" i="13"/>
  <c r="V232" i="13" s="1"/>
  <c r="R71" i="13"/>
  <c r="Q201" i="13"/>
  <c r="W198" i="13"/>
  <c r="Q158" i="13"/>
  <c r="V150" i="13"/>
  <c r="V151" i="13" s="1"/>
  <c r="Q183" i="13"/>
  <c r="I39" i="13"/>
  <c r="E54" i="13"/>
  <c r="E44" i="13"/>
  <c r="V179" i="13"/>
  <c r="R152" i="13"/>
  <c r="O232" i="13"/>
  <c r="O242" i="13" s="1"/>
  <c r="O215" i="13"/>
  <c r="Q148" i="13"/>
  <c r="O151" i="13"/>
  <c r="V124" i="13"/>
  <c r="U71" i="13"/>
  <c r="E53" i="13"/>
  <c r="I43" i="13"/>
  <c r="V98" i="13"/>
  <c r="E66" i="13"/>
  <c r="E27" i="13"/>
  <c r="E17" i="13"/>
  <c r="I17" i="13" s="1"/>
  <c r="I12" i="13"/>
  <c r="N81" i="13"/>
  <c r="O216" i="13"/>
  <c r="O206" i="13"/>
  <c r="Q21" i="13"/>
  <c r="O147" i="13"/>
  <c r="Q144" i="13"/>
  <c r="O70" i="13"/>
  <c r="O80" i="13" s="1"/>
  <c r="Q67" i="13"/>
  <c r="O27" i="13"/>
  <c r="O160" i="13"/>
  <c r="Q157" i="13"/>
  <c r="O189" i="13"/>
  <c r="O179" i="13"/>
  <c r="T206" i="13"/>
  <c r="Q106" i="13"/>
  <c r="C71" i="13"/>
  <c r="C81" i="13"/>
  <c r="N243" i="13"/>
  <c r="N233" i="13"/>
  <c r="N161" i="13"/>
  <c r="Q214" i="13"/>
  <c r="Q154" i="13"/>
  <c r="T125" i="13"/>
  <c r="M242" i="13"/>
  <c r="O108" i="13"/>
  <c r="O98" i="13"/>
  <c r="Q232" i="13"/>
  <c r="W229" i="13"/>
  <c r="M161" i="13"/>
  <c r="W65" i="13"/>
  <c r="O107" i="13"/>
  <c r="Q53" i="13"/>
  <c r="W43" i="13"/>
  <c r="T98" i="13"/>
  <c r="E79" i="13"/>
  <c r="D81" i="13"/>
  <c r="D71" i="13"/>
  <c r="W90" i="13"/>
  <c r="O53" i="13"/>
  <c r="E70" i="13"/>
  <c r="M152" i="13"/>
  <c r="M162" i="13"/>
  <c r="M80" i="13"/>
  <c r="O17" i="13"/>
  <c r="O44" i="13"/>
  <c r="O233" i="13" l="1"/>
  <c r="W150" i="13"/>
  <c r="Q215" i="13"/>
  <c r="V71" i="13"/>
  <c r="O161" i="13"/>
  <c r="Q206" i="13"/>
  <c r="W206" i="13" s="1"/>
  <c r="Q216" i="13"/>
  <c r="W201" i="13"/>
  <c r="W39" i="13"/>
  <c r="Q44" i="13"/>
  <c r="W44" i="13" s="1"/>
  <c r="Q54" i="13"/>
  <c r="T152" i="13"/>
  <c r="W124" i="13"/>
  <c r="Q134" i="13"/>
  <c r="E80" i="13"/>
  <c r="I70" i="13"/>
  <c r="E71" i="13"/>
  <c r="E81" i="13"/>
  <c r="I66" i="13"/>
  <c r="Q151" i="13"/>
  <c r="W148" i="13"/>
  <c r="V233" i="13"/>
  <c r="W12" i="13"/>
  <c r="Q27" i="13"/>
  <c r="Q17" i="13"/>
  <c r="W17" i="13" s="1"/>
  <c r="V152" i="13"/>
  <c r="W232" i="13"/>
  <c r="Q242" i="13"/>
  <c r="Q26" i="13"/>
  <c r="Q156" i="13"/>
  <c r="Q160" i="13"/>
  <c r="Q107" i="13"/>
  <c r="W97" i="13"/>
  <c r="Q79" i="13"/>
  <c r="T233" i="13"/>
  <c r="H71" i="13"/>
  <c r="Q147" i="13"/>
  <c r="W144" i="13"/>
  <c r="W228" i="13"/>
  <c r="Q233" i="13"/>
  <c r="W233" i="13" s="1"/>
  <c r="T71" i="13"/>
  <c r="O162" i="13"/>
  <c r="O152" i="13"/>
  <c r="V125" i="13"/>
  <c r="I44" i="13"/>
  <c r="Q75" i="13"/>
  <c r="W120" i="13"/>
  <c r="Q125" i="13"/>
  <c r="Q135" i="13"/>
  <c r="Q241" i="13"/>
  <c r="Q108" i="13"/>
  <c r="A81" i="13"/>
  <c r="Q66" i="13"/>
  <c r="W63" i="13"/>
  <c r="Q70" i="13"/>
  <c r="W67" i="13"/>
  <c r="O81" i="13"/>
  <c r="O71" i="13"/>
  <c r="Q189" i="13"/>
  <c r="Q188" i="13"/>
  <c r="Q243" i="13" l="1"/>
  <c r="W147" i="13"/>
  <c r="Q162" i="13"/>
  <c r="Q152" i="13"/>
  <c r="W152" i="13" s="1"/>
  <c r="W70" i="13"/>
  <c r="Q80" i="13"/>
  <c r="W151" i="13"/>
  <c r="Q161" i="13"/>
  <c r="Q81" i="13"/>
  <c r="Q71" i="13"/>
  <c r="W71" i="13" s="1"/>
  <c r="W66" i="13"/>
  <c r="W125" i="13"/>
  <c r="I71" i="13"/>
  <c r="U205" i="1" l="1"/>
  <c r="S205" i="1"/>
  <c r="R205" i="1"/>
  <c r="P205" i="1"/>
  <c r="N205" i="1"/>
  <c r="M205" i="1"/>
  <c r="U205" i="14"/>
  <c r="S205" i="14"/>
  <c r="R205" i="14"/>
  <c r="P205" i="14"/>
  <c r="N205" i="14"/>
  <c r="M205" i="14"/>
  <c r="U205" i="15"/>
  <c r="S205" i="15"/>
  <c r="R205" i="15"/>
  <c r="P205" i="15"/>
  <c r="N205" i="15"/>
  <c r="M205" i="15"/>
  <c r="U205" i="16"/>
  <c r="S205" i="16"/>
  <c r="R205" i="16"/>
  <c r="P205" i="16"/>
  <c r="N205" i="16"/>
  <c r="M205" i="16"/>
  <c r="U205" i="17"/>
  <c r="S205" i="17"/>
  <c r="R205" i="17"/>
  <c r="P205" i="17"/>
  <c r="N205" i="17"/>
  <c r="M205" i="17"/>
  <c r="U178" i="1"/>
  <c r="S178" i="1"/>
  <c r="R178" i="1"/>
  <c r="P178" i="1"/>
  <c r="N178" i="1"/>
  <c r="U178" i="14"/>
  <c r="S178" i="14"/>
  <c r="R178" i="14"/>
  <c r="P178" i="14"/>
  <c r="N178" i="14"/>
  <c r="U178" i="15"/>
  <c r="S178" i="15"/>
  <c r="R178" i="15"/>
  <c r="P178" i="15"/>
  <c r="N178" i="15"/>
  <c r="U178" i="16"/>
  <c r="S178" i="16"/>
  <c r="R178" i="16"/>
  <c r="P178" i="16"/>
  <c r="N178" i="16"/>
  <c r="U178" i="17"/>
  <c r="S178" i="17"/>
  <c r="R178" i="17"/>
  <c r="P178" i="17"/>
  <c r="N178" i="17"/>
  <c r="U124" i="1"/>
  <c r="S124" i="1"/>
  <c r="R124" i="1"/>
  <c r="P124" i="1"/>
  <c r="N124" i="1"/>
  <c r="M124" i="1"/>
  <c r="U124" i="14"/>
  <c r="S124" i="14"/>
  <c r="R124" i="14"/>
  <c r="P124" i="14"/>
  <c r="N124" i="14"/>
  <c r="M124" i="14"/>
  <c r="U124" i="15"/>
  <c r="S124" i="15"/>
  <c r="R124" i="15"/>
  <c r="P124" i="15"/>
  <c r="N124" i="15"/>
  <c r="M124" i="15"/>
  <c r="U124" i="16"/>
  <c r="S124" i="16"/>
  <c r="R124" i="16"/>
  <c r="P124" i="16"/>
  <c r="N124" i="16"/>
  <c r="M124" i="16"/>
  <c r="U124" i="17"/>
  <c r="S124" i="17"/>
  <c r="R124" i="17"/>
  <c r="P124" i="17"/>
  <c r="N124" i="17"/>
  <c r="M124" i="17"/>
  <c r="U97" i="1"/>
  <c r="S97" i="1"/>
  <c r="R97" i="1"/>
  <c r="P97" i="1"/>
  <c r="N97" i="1"/>
  <c r="U97" i="14"/>
  <c r="S97" i="14"/>
  <c r="R97" i="14"/>
  <c r="P97" i="14"/>
  <c r="N97" i="14"/>
  <c r="U97" i="15"/>
  <c r="S97" i="15"/>
  <c r="R97" i="15"/>
  <c r="P97" i="15"/>
  <c r="N97" i="15"/>
  <c r="U97" i="16"/>
  <c r="S97" i="16"/>
  <c r="R97" i="16"/>
  <c r="P97" i="16"/>
  <c r="N97" i="16"/>
  <c r="U97" i="17"/>
  <c r="S97" i="17"/>
  <c r="R97" i="17"/>
  <c r="P97" i="17"/>
  <c r="N97" i="17"/>
  <c r="U43" i="1"/>
  <c r="S43" i="1"/>
  <c r="R43" i="1"/>
  <c r="P43" i="1"/>
  <c r="N43" i="1"/>
  <c r="M43" i="1"/>
  <c r="G43" i="1"/>
  <c r="F43" i="1"/>
  <c r="D43" i="1"/>
  <c r="C43" i="1"/>
  <c r="U43" i="14"/>
  <c r="S43" i="14"/>
  <c r="R43" i="14"/>
  <c r="P43" i="14"/>
  <c r="N43" i="14"/>
  <c r="M43" i="14"/>
  <c r="G43" i="14"/>
  <c r="F43" i="14"/>
  <c r="D43" i="14"/>
  <c r="C43" i="14"/>
  <c r="U43" i="15"/>
  <c r="S43" i="15"/>
  <c r="R43" i="15"/>
  <c r="P43" i="15"/>
  <c r="N43" i="15"/>
  <c r="M43" i="15"/>
  <c r="G43" i="15"/>
  <c r="F43" i="15"/>
  <c r="D43" i="15"/>
  <c r="C43" i="15"/>
  <c r="U43" i="16"/>
  <c r="S43" i="16"/>
  <c r="R43" i="16"/>
  <c r="P43" i="16"/>
  <c r="N43" i="16"/>
  <c r="M43" i="16"/>
  <c r="G43" i="16"/>
  <c r="F43" i="16"/>
  <c r="D43" i="16"/>
  <c r="C43" i="16"/>
  <c r="U43" i="17"/>
  <c r="U44" i="17" s="1"/>
  <c r="S43" i="17"/>
  <c r="R43" i="17"/>
  <c r="P43" i="17"/>
  <c r="N43" i="17"/>
  <c r="M43" i="17"/>
  <c r="G43" i="17"/>
  <c r="F43" i="17"/>
  <c r="D43" i="17"/>
  <c r="C43" i="17"/>
  <c r="U16" i="1"/>
  <c r="S16" i="1"/>
  <c r="R16" i="1"/>
  <c r="P16" i="1"/>
  <c r="N16" i="1"/>
  <c r="U16" i="14"/>
  <c r="S16" i="14"/>
  <c r="R16" i="14"/>
  <c r="P16" i="14"/>
  <c r="N16" i="14"/>
  <c r="U16" i="15"/>
  <c r="S16" i="15"/>
  <c r="R16" i="15"/>
  <c r="P16" i="15"/>
  <c r="N16" i="15"/>
  <c r="U16" i="16"/>
  <c r="S16" i="16"/>
  <c r="R16" i="16"/>
  <c r="P16" i="16"/>
  <c r="N16" i="16"/>
  <c r="U16" i="17"/>
  <c r="S16" i="17"/>
  <c r="R16" i="17"/>
  <c r="P16" i="17"/>
  <c r="N16" i="17"/>
  <c r="G16" i="1"/>
  <c r="F16" i="1"/>
  <c r="D16" i="1"/>
  <c r="G16" i="14"/>
  <c r="F16" i="14"/>
  <c r="D16" i="14"/>
  <c r="G16" i="15"/>
  <c r="F16" i="15"/>
  <c r="D16" i="15"/>
  <c r="G16" i="16"/>
  <c r="F16" i="16"/>
  <c r="D16" i="16"/>
  <c r="G16" i="17"/>
  <c r="F16" i="17"/>
  <c r="D16" i="17"/>
  <c r="A43" i="1" l="1"/>
  <c r="A43" i="17"/>
  <c r="A43" i="15"/>
  <c r="A43" i="14"/>
  <c r="T200" i="16"/>
  <c r="T199" i="16"/>
  <c r="T198" i="16"/>
  <c r="T173" i="16"/>
  <c r="T172" i="16"/>
  <c r="T171" i="16"/>
  <c r="T119" i="16"/>
  <c r="T118" i="16"/>
  <c r="T117" i="16"/>
  <c r="T92" i="16"/>
  <c r="T91" i="16"/>
  <c r="T90" i="16"/>
  <c r="T38" i="16"/>
  <c r="T37" i="16"/>
  <c r="T36" i="16"/>
  <c r="S201" i="14" l="1"/>
  <c r="S206" i="14" s="1"/>
  <c r="F39" i="14"/>
  <c r="F44" i="14" s="1"/>
  <c r="R144" i="14"/>
  <c r="S144" i="14"/>
  <c r="R145" i="14"/>
  <c r="S145" i="14"/>
  <c r="P240" i="1" l="1"/>
  <c r="N240" i="1"/>
  <c r="M240" i="1"/>
  <c r="P239" i="1"/>
  <c r="N239" i="1"/>
  <c r="M239" i="1"/>
  <c r="P238" i="1"/>
  <c r="N238" i="1"/>
  <c r="M238" i="1"/>
  <c r="P236" i="1"/>
  <c r="N236" i="1"/>
  <c r="M236" i="1"/>
  <c r="P235" i="1"/>
  <c r="N235" i="1"/>
  <c r="M235" i="1"/>
  <c r="P234" i="1"/>
  <c r="N234" i="1"/>
  <c r="M234" i="1"/>
  <c r="P231" i="1"/>
  <c r="N231" i="1"/>
  <c r="M231" i="1"/>
  <c r="P230" i="1"/>
  <c r="N230" i="1"/>
  <c r="M230" i="1"/>
  <c r="P229" i="1"/>
  <c r="N229" i="1"/>
  <c r="M229" i="1"/>
  <c r="P227" i="1"/>
  <c r="N227" i="1"/>
  <c r="M227" i="1"/>
  <c r="P226" i="1"/>
  <c r="N226" i="1"/>
  <c r="M226" i="1"/>
  <c r="P225" i="1"/>
  <c r="N225" i="1"/>
  <c r="M225" i="1"/>
  <c r="P214" i="1"/>
  <c r="N214" i="1"/>
  <c r="M214" i="1"/>
  <c r="O213" i="1"/>
  <c r="Q213" i="1" s="1"/>
  <c r="O212" i="1"/>
  <c r="Q212" i="1" s="1"/>
  <c r="O211" i="1"/>
  <c r="P210" i="1"/>
  <c r="N210" i="1"/>
  <c r="M210" i="1"/>
  <c r="O209" i="1"/>
  <c r="Q209" i="1" s="1"/>
  <c r="O208" i="1"/>
  <c r="Q208" i="1" s="1"/>
  <c r="O207" i="1"/>
  <c r="Q207" i="1" s="1"/>
  <c r="O204" i="1"/>
  <c r="Q204" i="1" s="1"/>
  <c r="O203" i="1"/>
  <c r="Q203" i="1" s="1"/>
  <c r="O202" i="1"/>
  <c r="O205" i="1" s="1"/>
  <c r="P201" i="1"/>
  <c r="P206" i="1" s="1"/>
  <c r="N201" i="1"/>
  <c r="N206" i="1" s="1"/>
  <c r="M201" i="1"/>
  <c r="M206" i="1" s="1"/>
  <c r="O200" i="1"/>
  <c r="Q200" i="1" s="1"/>
  <c r="O199" i="1"/>
  <c r="Q199" i="1" s="1"/>
  <c r="O198" i="1"/>
  <c r="P187" i="1"/>
  <c r="N187" i="1"/>
  <c r="M187" i="1"/>
  <c r="O186" i="1"/>
  <c r="Q186" i="1" s="1"/>
  <c r="O185" i="1"/>
  <c r="Q185" i="1" s="1"/>
  <c r="O184" i="1"/>
  <c r="P183" i="1"/>
  <c r="N183" i="1"/>
  <c r="M183" i="1"/>
  <c r="O182" i="1"/>
  <c r="Q182" i="1" s="1"/>
  <c r="O181" i="1"/>
  <c r="Q181" i="1" s="1"/>
  <c r="O180" i="1"/>
  <c r="Q180" i="1" s="1"/>
  <c r="P188" i="1"/>
  <c r="M178" i="1"/>
  <c r="O177" i="1"/>
  <c r="Q177" i="1" s="1"/>
  <c r="O176" i="1"/>
  <c r="Q176" i="1" s="1"/>
  <c r="O175" i="1"/>
  <c r="P174" i="1"/>
  <c r="P179" i="1" s="1"/>
  <c r="N174" i="1"/>
  <c r="N179" i="1" s="1"/>
  <c r="M174" i="1"/>
  <c r="M179" i="1" s="1"/>
  <c r="O173" i="1"/>
  <c r="Q173" i="1" s="1"/>
  <c r="O172" i="1"/>
  <c r="Q172" i="1" s="1"/>
  <c r="O171" i="1"/>
  <c r="P159" i="1"/>
  <c r="N159" i="1"/>
  <c r="M159" i="1"/>
  <c r="P158" i="1"/>
  <c r="N158" i="1"/>
  <c r="M158" i="1"/>
  <c r="P157" i="1"/>
  <c r="N157" i="1"/>
  <c r="M157" i="1"/>
  <c r="P155" i="1"/>
  <c r="N155" i="1"/>
  <c r="M155" i="1"/>
  <c r="P154" i="1"/>
  <c r="N154" i="1"/>
  <c r="M154" i="1"/>
  <c r="P153" i="1"/>
  <c r="N153" i="1"/>
  <c r="M153" i="1"/>
  <c r="P150" i="1"/>
  <c r="N150" i="1"/>
  <c r="M150" i="1"/>
  <c r="P149" i="1"/>
  <c r="N149" i="1"/>
  <c r="M149" i="1"/>
  <c r="P148" i="1"/>
  <c r="N148" i="1"/>
  <c r="N151" i="1" s="1"/>
  <c r="M148" i="1"/>
  <c r="M151" i="1" s="1"/>
  <c r="P146" i="1"/>
  <c r="N146" i="1"/>
  <c r="M146" i="1"/>
  <c r="P145" i="1"/>
  <c r="N145" i="1"/>
  <c r="M145" i="1"/>
  <c r="P144" i="1"/>
  <c r="N144" i="1"/>
  <c r="M144" i="1"/>
  <c r="P133" i="1"/>
  <c r="O133" i="1"/>
  <c r="N133" i="1"/>
  <c r="M133" i="1"/>
  <c r="Q132" i="1"/>
  <c r="Q131" i="1"/>
  <c r="Q130" i="1"/>
  <c r="P129" i="1"/>
  <c r="N129" i="1"/>
  <c r="N134" i="1" s="1"/>
  <c r="M129" i="1"/>
  <c r="M134" i="1" s="1"/>
  <c r="O128" i="1"/>
  <c r="Q128" i="1" s="1"/>
  <c r="O127" i="1"/>
  <c r="O126" i="1"/>
  <c r="Q126" i="1" s="1"/>
  <c r="O123" i="1"/>
  <c r="Q123" i="1" s="1"/>
  <c r="O122" i="1"/>
  <c r="Q122" i="1" s="1"/>
  <c r="O121" i="1"/>
  <c r="P120" i="1"/>
  <c r="P125" i="1" s="1"/>
  <c r="N120" i="1"/>
  <c r="N125" i="1" s="1"/>
  <c r="M120" i="1"/>
  <c r="M125" i="1" s="1"/>
  <c r="O119" i="1"/>
  <c r="Q119" i="1" s="1"/>
  <c r="O118" i="1"/>
  <c r="Q118" i="1" s="1"/>
  <c r="O117" i="1"/>
  <c r="P106" i="1"/>
  <c r="O106" i="1"/>
  <c r="N106" i="1"/>
  <c r="M106" i="1"/>
  <c r="Q105" i="1"/>
  <c r="Q104" i="1"/>
  <c r="Q103" i="1"/>
  <c r="P102" i="1"/>
  <c r="N102" i="1"/>
  <c r="N107" i="1" s="1"/>
  <c r="M102" i="1"/>
  <c r="O101" i="1"/>
  <c r="Q101" i="1" s="1"/>
  <c r="O100" i="1"/>
  <c r="O99" i="1"/>
  <c r="Q99" i="1" s="1"/>
  <c r="M97" i="1"/>
  <c r="O96" i="1"/>
  <c r="Q96" i="1" s="1"/>
  <c r="O95" i="1"/>
  <c r="Q95" i="1" s="1"/>
  <c r="O94" i="1"/>
  <c r="P93" i="1"/>
  <c r="P98" i="1" s="1"/>
  <c r="N93" i="1"/>
  <c r="N98" i="1" s="1"/>
  <c r="M93" i="1"/>
  <c r="M98" i="1" s="1"/>
  <c r="O92" i="1"/>
  <c r="Q92" i="1" s="1"/>
  <c r="O91" i="1"/>
  <c r="Q91" i="1" s="1"/>
  <c r="O90" i="1"/>
  <c r="P78" i="1"/>
  <c r="N78" i="1"/>
  <c r="M78" i="1"/>
  <c r="P77" i="1"/>
  <c r="N77" i="1"/>
  <c r="M77" i="1"/>
  <c r="P76" i="1"/>
  <c r="N76" i="1"/>
  <c r="M76" i="1"/>
  <c r="P74" i="1"/>
  <c r="N74" i="1"/>
  <c r="M74" i="1"/>
  <c r="P73" i="1"/>
  <c r="N73" i="1"/>
  <c r="M73" i="1"/>
  <c r="P72" i="1"/>
  <c r="N72" i="1"/>
  <c r="M72" i="1"/>
  <c r="P69" i="1"/>
  <c r="N69" i="1"/>
  <c r="M69" i="1"/>
  <c r="P68" i="1"/>
  <c r="N68" i="1"/>
  <c r="M68" i="1"/>
  <c r="P67" i="1"/>
  <c r="N67" i="1"/>
  <c r="N70" i="1" s="1"/>
  <c r="M67" i="1"/>
  <c r="M70" i="1" s="1"/>
  <c r="P65" i="1"/>
  <c r="N65" i="1"/>
  <c r="M65" i="1"/>
  <c r="P64" i="1"/>
  <c r="N64" i="1"/>
  <c r="M64" i="1"/>
  <c r="P63" i="1"/>
  <c r="N63" i="1"/>
  <c r="M63" i="1"/>
  <c r="Q52" i="1"/>
  <c r="P52" i="1"/>
  <c r="O52" i="1"/>
  <c r="N52" i="1"/>
  <c r="M52" i="1"/>
  <c r="P48" i="1"/>
  <c r="N48" i="1"/>
  <c r="M48" i="1"/>
  <c r="O47" i="1"/>
  <c r="Q47" i="1" s="1"/>
  <c r="O46" i="1"/>
  <c r="Q46" i="1" s="1"/>
  <c r="O45" i="1"/>
  <c r="Q45" i="1" s="1"/>
  <c r="O42" i="1"/>
  <c r="Q42" i="1" s="1"/>
  <c r="O41" i="1"/>
  <c r="Q41" i="1" s="1"/>
  <c r="O40" i="1"/>
  <c r="O43" i="1" s="1"/>
  <c r="P39" i="1"/>
  <c r="P44" i="1" s="1"/>
  <c r="N39" i="1"/>
  <c r="N44" i="1" s="1"/>
  <c r="M39" i="1"/>
  <c r="M44" i="1" s="1"/>
  <c r="O38" i="1"/>
  <c r="Q38" i="1" s="1"/>
  <c r="O37" i="1"/>
  <c r="Q37" i="1" s="1"/>
  <c r="O36" i="1"/>
  <c r="P25" i="1"/>
  <c r="O25" i="1"/>
  <c r="N25" i="1"/>
  <c r="M25" i="1"/>
  <c r="Q24" i="1"/>
  <c r="Q23" i="1"/>
  <c r="Q22" i="1"/>
  <c r="P21" i="1"/>
  <c r="N21" i="1"/>
  <c r="M21" i="1"/>
  <c r="O20" i="1"/>
  <c r="Q20" i="1" s="1"/>
  <c r="O19" i="1"/>
  <c r="Q19" i="1" s="1"/>
  <c r="O18" i="1"/>
  <c r="Q18" i="1" s="1"/>
  <c r="N26" i="1"/>
  <c r="M16" i="1"/>
  <c r="M26" i="1" s="1"/>
  <c r="O15" i="1"/>
  <c r="Q15" i="1" s="1"/>
  <c r="O14" i="1"/>
  <c r="Q14" i="1" s="1"/>
  <c r="O13" i="1"/>
  <c r="O16" i="1" s="1"/>
  <c r="P12" i="1"/>
  <c r="P17" i="1" s="1"/>
  <c r="N12" i="1"/>
  <c r="N17" i="1" s="1"/>
  <c r="M12" i="1"/>
  <c r="M17" i="1" s="1"/>
  <c r="O11" i="1"/>
  <c r="Q11" i="1" s="1"/>
  <c r="O10" i="1"/>
  <c r="O9" i="1"/>
  <c r="P240" i="14"/>
  <c r="N240" i="14"/>
  <c r="M240" i="14"/>
  <c r="P239" i="14"/>
  <c r="N239" i="14"/>
  <c r="M239" i="14"/>
  <c r="P238" i="14"/>
  <c r="N238" i="14"/>
  <c r="M238" i="14"/>
  <c r="P236" i="14"/>
  <c r="N236" i="14"/>
  <c r="M236" i="14"/>
  <c r="P235" i="14"/>
  <c r="N235" i="14"/>
  <c r="M235" i="14"/>
  <c r="P234" i="14"/>
  <c r="N234" i="14"/>
  <c r="M234" i="14"/>
  <c r="P231" i="14"/>
  <c r="N231" i="14"/>
  <c r="M231" i="14"/>
  <c r="P230" i="14"/>
  <c r="N230" i="14"/>
  <c r="M230" i="14"/>
  <c r="P229" i="14"/>
  <c r="P232" i="14" s="1"/>
  <c r="N229" i="14"/>
  <c r="N232" i="14" s="1"/>
  <c r="M229" i="14"/>
  <c r="P227" i="14"/>
  <c r="N227" i="14"/>
  <c r="M227" i="14"/>
  <c r="P226" i="14"/>
  <c r="N226" i="14"/>
  <c r="M226" i="14"/>
  <c r="P225" i="14"/>
  <c r="N225" i="14"/>
  <c r="M225" i="14"/>
  <c r="P214" i="14"/>
  <c r="N214" i="14"/>
  <c r="M214" i="14"/>
  <c r="O213" i="14"/>
  <c r="Q213" i="14" s="1"/>
  <c r="O212" i="14"/>
  <c r="O211" i="14"/>
  <c r="Q211" i="14" s="1"/>
  <c r="P210" i="14"/>
  <c r="N210" i="14"/>
  <c r="M210" i="14"/>
  <c r="O209" i="14"/>
  <c r="Q209" i="14" s="1"/>
  <c r="O208" i="14"/>
  <c r="Q208" i="14" s="1"/>
  <c r="O207" i="14"/>
  <c r="O204" i="14"/>
  <c r="Q204" i="14" s="1"/>
  <c r="O203" i="14"/>
  <c r="Q203" i="14" s="1"/>
  <c r="O202" i="14"/>
  <c r="P201" i="14"/>
  <c r="P206" i="14" s="1"/>
  <c r="N201" i="14"/>
  <c r="N206" i="14" s="1"/>
  <c r="M201" i="14"/>
  <c r="M206" i="14" s="1"/>
  <c r="O200" i="14"/>
  <c r="Q200" i="14" s="1"/>
  <c r="O199" i="14"/>
  <c r="O198" i="14"/>
  <c r="Q198" i="14" s="1"/>
  <c r="P187" i="14"/>
  <c r="N187" i="14"/>
  <c r="M187" i="14"/>
  <c r="O186" i="14"/>
  <c r="Q186" i="14" s="1"/>
  <c r="O185" i="14"/>
  <c r="O184" i="14"/>
  <c r="Q184" i="14" s="1"/>
  <c r="P183" i="14"/>
  <c r="N183" i="14"/>
  <c r="M183" i="14"/>
  <c r="O182" i="14"/>
  <c r="Q182" i="14" s="1"/>
  <c r="O181" i="14"/>
  <c r="Q181" i="14" s="1"/>
  <c r="O180" i="14"/>
  <c r="M178" i="14"/>
  <c r="O177" i="14"/>
  <c r="Q177" i="14" s="1"/>
  <c r="O176" i="14"/>
  <c r="Q176" i="14" s="1"/>
  <c r="O175" i="14"/>
  <c r="O178" i="14" s="1"/>
  <c r="P174" i="14"/>
  <c r="P179" i="14" s="1"/>
  <c r="N174" i="14"/>
  <c r="N179" i="14" s="1"/>
  <c r="M174" i="14"/>
  <c r="M179" i="14" s="1"/>
  <c r="O173" i="14"/>
  <c r="Q173" i="14" s="1"/>
  <c r="O172" i="14"/>
  <c r="Q172" i="14" s="1"/>
  <c r="O171" i="14"/>
  <c r="P159" i="14"/>
  <c r="N159" i="14"/>
  <c r="M159" i="14"/>
  <c r="P158" i="14"/>
  <c r="N158" i="14"/>
  <c r="M158" i="14"/>
  <c r="P157" i="14"/>
  <c r="N157" i="14"/>
  <c r="M157" i="14"/>
  <c r="P155" i="14"/>
  <c r="N155" i="14"/>
  <c r="M155" i="14"/>
  <c r="P154" i="14"/>
  <c r="N154" i="14"/>
  <c r="M154" i="14"/>
  <c r="P153" i="14"/>
  <c r="N153" i="14"/>
  <c r="M153" i="14"/>
  <c r="P150" i="14"/>
  <c r="N150" i="14"/>
  <c r="M150" i="14"/>
  <c r="P149" i="14"/>
  <c r="N149" i="14"/>
  <c r="M149" i="14"/>
  <c r="P148" i="14"/>
  <c r="P151" i="14" s="1"/>
  <c r="N148" i="14"/>
  <c r="M148" i="14"/>
  <c r="P146" i="14"/>
  <c r="N146" i="14"/>
  <c r="M146" i="14"/>
  <c r="P145" i="14"/>
  <c r="N145" i="14"/>
  <c r="M145" i="14"/>
  <c r="P144" i="14"/>
  <c r="N144" i="14"/>
  <c r="M144" i="14"/>
  <c r="P133" i="14"/>
  <c r="N133" i="14"/>
  <c r="M133" i="14"/>
  <c r="O132" i="14"/>
  <c r="Q132" i="14" s="1"/>
  <c r="O131" i="14"/>
  <c r="Q131" i="14" s="1"/>
  <c r="O130" i="14"/>
  <c r="Q130" i="14" s="1"/>
  <c r="P129" i="14"/>
  <c r="N129" i="14"/>
  <c r="M129" i="14"/>
  <c r="O128" i="14"/>
  <c r="Q128" i="14" s="1"/>
  <c r="O127" i="14"/>
  <c r="O126" i="14"/>
  <c r="Q126" i="14" s="1"/>
  <c r="N134" i="14"/>
  <c r="O123" i="14"/>
  <c r="Q123" i="14" s="1"/>
  <c r="O122" i="14"/>
  <c r="Q122" i="14" s="1"/>
  <c r="O121" i="14"/>
  <c r="O124" i="14" s="1"/>
  <c r="P120" i="14"/>
  <c r="P125" i="14" s="1"/>
  <c r="N120" i="14"/>
  <c r="N125" i="14" s="1"/>
  <c r="M120" i="14"/>
  <c r="M125" i="14" s="1"/>
  <c r="O119" i="14"/>
  <c r="Q119" i="14" s="1"/>
  <c r="O118" i="14"/>
  <c r="Q118" i="14" s="1"/>
  <c r="O117" i="14"/>
  <c r="Q117" i="14" s="1"/>
  <c r="P106" i="14"/>
  <c r="N106" i="14"/>
  <c r="M106" i="14"/>
  <c r="O105" i="14"/>
  <c r="Q105" i="14" s="1"/>
  <c r="O104" i="14"/>
  <c r="Q104" i="14" s="1"/>
  <c r="O103" i="14"/>
  <c r="Q103" i="14" s="1"/>
  <c r="P102" i="14"/>
  <c r="N102" i="14"/>
  <c r="M102" i="14"/>
  <c r="O101" i="14"/>
  <c r="O100" i="14"/>
  <c r="Q100" i="14" s="1"/>
  <c r="O99" i="14"/>
  <c r="Q99" i="14" s="1"/>
  <c r="M97" i="14"/>
  <c r="O96" i="14"/>
  <c r="Q96" i="14" s="1"/>
  <c r="O95" i="14"/>
  <c r="Q95" i="14" s="1"/>
  <c r="O94" i="14"/>
  <c r="P93" i="14"/>
  <c r="P98" i="14" s="1"/>
  <c r="N93" i="14"/>
  <c r="N98" i="14" s="1"/>
  <c r="M93" i="14"/>
  <c r="M98" i="14" s="1"/>
  <c r="O92" i="14"/>
  <c r="Q92" i="14" s="1"/>
  <c r="O91" i="14"/>
  <c r="Q91" i="14" s="1"/>
  <c r="O90" i="14"/>
  <c r="Q90" i="14" s="1"/>
  <c r="P78" i="14"/>
  <c r="N78" i="14"/>
  <c r="M78" i="14"/>
  <c r="P77" i="14"/>
  <c r="N77" i="14"/>
  <c r="M77" i="14"/>
  <c r="P76" i="14"/>
  <c r="N76" i="14"/>
  <c r="M76" i="14"/>
  <c r="P74" i="14"/>
  <c r="N74" i="14"/>
  <c r="M74" i="14"/>
  <c r="P73" i="14"/>
  <c r="N73" i="14"/>
  <c r="M73" i="14"/>
  <c r="P72" i="14"/>
  <c r="N72" i="14"/>
  <c r="M72" i="14"/>
  <c r="P69" i="14"/>
  <c r="N69" i="14"/>
  <c r="M69" i="14"/>
  <c r="P68" i="14"/>
  <c r="N68" i="14"/>
  <c r="M68" i="14"/>
  <c r="P67" i="14"/>
  <c r="N67" i="14"/>
  <c r="M67" i="14"/>
  <c r="M70" i="14" s="1"/>
  <c r="P65" i="14"/>
  <c r="N65" i="14"/>
  <c r="M65" i="14"/>
  <c r="P64" i="14"/>
  <c r="N64" i="14"/>
  <c r="M64" i="14"/>
  <c r="P63" i="14"/>
  <c r="N63" i="14"/>
  <c r="M63" i="14"/>
  <c r="P52" i="14"/>
  <c r="N52" i="14"/>
  <c r="M52" i="14"/>
  <c r="O51" i="14"/>
  <c r="Q51" i="14" s="1"/>
  <c r="O50" i="14"/>
  <c r="Q50" i="14" s="1"/>
  <c r="O49" i="14"/>
  <c r="Q49" i="14" s="1"/>
  <c r="P48" i="14"/>
  <c r="N48" i="14"/>
  <c r="M48" i="14"/>
  <c r="M53" i="14" s="1"/>
  <c r="O47" i="14"/>
  <c r="Q47" i="14" s="1"/>
  <c r="O46" i="14"/>
  <c r="Q46" i="14" s="1"/>
  <c r="O45" i="14"/>
  <c r="Q45" i="14" s="1"/>
  <c r="O42" i="14"/>
  <c r="Q42" i="14" s="1"/>
  <c r="O41" i="14"/>
  <c r="Q41" i="14" s="1"/>
  <c r="O40" i="14"/>
  <c r="O43" i="14" s="1"/>
  <c r="P39" i="14"/>
  <c r="P44" i="14" s="1"/>
  <c r="N39" i="14"/>
  <c r="N44" i="14" s="1"/>
  <c r="M39" i="14"/>
  <c r="M44" i="14" s="1"/>
  <c r="O38" i="14"/>
  <c r="Q38" i="14" s="1"/>
  <c r="O37" i="14"/>
  <c r="Q37" i="14" s="1"/>
  <c r="O36" i="14"/>
  <c r="Q36" i="14" s="1"/>
  <c r="P25" i="14"/>
  <c r="N25" i="14"/>
  <c r="M25" i="14"/>
  <c r="O24" i="14"/>
  <c r="Q24" i="14" s="1"/>
  <c r="O23" i="14"/>
  <c r="Q23" i="14" s="1"/>
  <c r="O22" i="14"/>
  <c r="Q22" i="14" s="1"/>
  <c r="P21" i="14"/>
  <c r="N21" i="14"/>
  <c r="M21" i="14"/>
  <c r="O20" i="14"/>
  <c r="Q20" i="14" s="1"/>
  <c r="O19" i="14"/>
  <c r="Q19" i="14" s="1"/>
  <c r="O18" i="14"/>
  <c r="Q18" i="14" s="1"/>
  <c r="O15" i="14"/>
  <c r="Q15" i="14" s="1"/>
  <c r="O14" i="14"/>
  <c r="Q14" i="14" s="1"/>
  <c r="O13" i="14"/>
  <c r="P12" i="14"/>
  <c r="P17" i="14" s="1"/>
  <c r="N12" i="14"/>
  <c r="N17" i="14" s="1"/>
  <c r="M12" i="14"/>
  <c r="O11" i="14"/>
  <c r="Q11" i="14" s="1"/>
  <c r="O10" i="14"/>
  <c r="O9" i="14"/>
  <c r="Q9" i="14" s="1"/>
  <c r="P240" i="15"/>
  <c r="N240" i="15"/>
  <c r="M240" i="15"/>
  <c r="P239" i="15"/>
  <c r="N239" i="15"/>
  <c r="M239" i="15"/>
  <c r="P238" i="15"/>
  <c r="N238" i="15"/>
  <c r="M238" i="15"/>
  <c r="P236" i="15"/>
  <c r="N236" i="15"/>
  <c r="M236" i="15"/>
  <c r="P235" i="15"/>
  <c r="N235" i="15"/>
  <c r="M235" i="15"/>
  <c r="P234" i="15"/>
  <c r="N234" i="15"/>
  <c r="M234" i="15"/>
  <c r="P231" i="15"/>
  <c r="N231" i="15"/>
  <c r="M231" i="15"/>
  <c r="P230" i="15"/>
  <c r="N230" i="15"/>
  <c r="M230" i="15"/>
  <c r="P229" i="15"/>
  <c r="N229" i="15"/>
  <c r="N232" i="15" s="1"/>
  <c r="M229" i="15"/>
  <c r="M232" i="15" s="1"/>
  <c r="P227" i="15"/>
  <c r="N227" i="15"/>
  <c r="M227" i="15"/>
  <c r="P226" i="15"/>
  <c r="N226" i="15"/>
  <c r="M226" i="15"/>
  <c r="P225" i="15"/>
  <c r="N225" i="15"/>
  <c r="M225" i="15"/>
  <c r="P214" i="15"/>
  <c r="N214" i="15"/>
  <c r="M214" i="15"/>
  <c r="O213" i="15"/>
  <c r="Q213" i="15" s="1"/>
  <c r="O212" i="15"/>
  <c r="Q212" i="15" s="1"/>
  <c r="O211" i="15"/>
  <c r="P210" i="15"/>
  <c r="N210" i="15"/>
  <c r="M210" i="15"/>
  <c r="O209" i="15"/>
  <c r="Q209" i="15" s="1"/>
  <c r="O208" i="15"/>
  <c r="Q208" i="15" s="1"/>
  <c r="O207" i="15"/>
  <c r="O204" i="15"/>
  <c r="Q204" i="15" s="1"/>
  <c r="O203" i="15"/>
  <c r="Q203" i="15" s="1"/>
  <c r="O202" i="15"/>
  <c r="O205" i="15" s="1"/>
  <c r="P201" i="15"/>
  <c r="P206" i="15" s="1"/>
  <c r="N201" i="15"/>
  <c r="N206" i="15" s="1"/>
  <c r="M201" i="15"/>
  <c r="M206" i="15" s="1"/>
  <c r="O200" i="15"/>
  <c r="Q200" i="15" s="1"/>
  <c r="O199" i="15"/>
  <c r="Q199" i="15" s="1"/>
  <c r="O198" i="15"/>
  <c r="Q198" i="15" s="1"/>
  <c r="P187" i="15"/>
  <c r="N187" i="15"/>
  <c r="M187" i="15"/>
  <c r="O186" i="15"/>
  <c r="Q186" i="15" s="1"/>
  <c r="O185" i="15"/>
  <c r="Q185" i="15" s="1"/>
  <c r="O184" i="15"/>
  <c r="Q184" i="15" s="1"/>
  <c r="P183" i="15"/>
  <c r="N183" i="15"/>
  <c r="M183" i="15"/>
  <c r="O182" i="15"/>
  <c r="Q182" i="15" s="1"/>
  <c r="O181" i="15"/>
  <c r="Q181" i="15" s="1"/>
  <c r="O180" i="15"/>
  <c r="M178" i="15"/>
  <c r="O177" i="15"/>
  <c r="Q177" i="15" s="1"/>
  <c r="O176" i="15"/>
  <c r="Q176" i="15" s="1"/>
  <c r="O175" i="15"/>
  <c r="O178" i="15" s="1"/>
  <c r="P174" i="15"/>
  <c r="P179" i="15" s="1"/>
  <c r="N174" i="15"/>
  <c r="N179" i="15" s="1"/>
  <c r="M174" i="15"/>
  <c r="M179" i="15" s="1"/>
  <c r="O173" i="15"/>
  <c r="Q173" i="15" s="1"/>
  <c r="O172" i="15"/>
  <c r="Q172" i="15" s="1"/>
  <c r="O171" i="15"/>
  <c r="Q171" i="15" s="1"/>
  <c r="P159" i="15"/>
  <c r="N159" i="15"/>
  <c r="M159" i="15"/>
  <c r="P158" i="15"/>
  <c r="N158" i="15"/>
  <c r="M158" i="15"/>
  <c r="P157" i="15"/>
  <c r="N157" i="15"/>
  <c r="M157" i="15"/>
  <c r="P155" i="15"/>
  <c r="N155" i="15"/>
  <c r="M155" i="15"/>
  <c r="P154" i="15"/>
  <c r="N154" i="15"/>
  <c r="M154" i="15"/>
  <c r="P153" i="15"/>
  <c r="N153" i="15"/>
  <c r="M153" i="15"/>
  <c r="P150" i="15"/>
  <c r="N150" i="15"/>
  <c r="M150" i="15"/>
  <c r="P149" i="15"/>
  <c r="N149" i="15"/>
  <c r="M149" i="15"/>
  <c r="P148" i="15"/>
  <c r="P151" i="15" s="1"/>
  <c r="N148" i="15"/>
  <c r="N151" i="15" s="1"/>
  <c r="M148" i="15"/>
  <c r="M151" i="15" s="1"/>
  <c r="P146" i="15"/>
  <c r="N146" i="15"/>
  <c r="M146" i="15"/>
  <c r="P145" i="15"/>
  <c r="N145" i="15"/>
  <c r="M145" i="15"/>
  <c r="P144" i="15"/>
  <c r="N144" i="15"/>
  <c r="M144" i="15"/>
  <c r="P133" i="15"/>
  <c r="N133" i="15"/>
  <c r="M133" i="15"/>
  <c r="O132" i="15"/>
  <c r="Q132" i="15" s="1"/>
  <c r="O131" i="15"/>
  <c r="Q131" i="15" s="1"/>
  <c r="O130" i="15"/>
  <c r="P129" i="15"/>
  <c r="N129" i="15"/>
  <c r="M129" i="15"/>
  <c r="M134" i="15" s="1"/>
  <c r="O128" i="15"/>
  <c r="Q128" i="15" s="1"/>
  <c r="O127" i="15"/>
  <c r="Q127" i="15" s="1"/>
  <c r="O126" i="15"/>
  <c r="O123" i="15"/>
  <c r="Q123" i="15" s="1"/>
  <c r="O122" i="15"/>
  <c r="Q122" i="15" s="1"/>
  <c r="O121" i="15"/>
  <c r="P120" i="15"/>
  <c r="P125" i="15" s="1"/>
  <c r="N120" i="15"/>
  <c r="N125" i="15" s="1"/>
  <c r="M120" i="15"/>
  <c r="M125" i="15" s="1"/>
  <c r="O119" i="15"/>
  <c r="Q119" i="15" s="1"/>
  <c r="O118" i="15"/>
  <c r="Q118" i="15" s="1"/>
  <c r="O117" i="15"/>
  <c r="Q117" i="15" s="1"/>
  <c r="P106" i="15"/>
  <c r="N106" i="15"/>
  <c r="M106" i="15"/>
  <c r="O105" i="15"/>
  <c r="Q105" i="15" s="1"/>
  <c r="O104" i="15"/>
  <c r="Q104" i="15" s="1"/>
  <c r="O103" i="15"/>
  <c r="P102" i="15"/>
  <c r="N102" i="15"/>
  <c r="M102" i="15"/>
  <c r="O101" i="15"/>
  <c r="Q101" i="15" s="1"/>
  <c r="O100" i="15"/>
  <c r="O99" i="15"/>
  <c r="Q99" i="15" s="1"/>
  <c r="M97" i="15"/>
  <c r="O96" i="15"/>
  <c r="Q96" i="15" s="1"/>
  <c r="O95" i="15"/>
  <c r="Q95" i="15" s="1"/>
  <c r="O94" i="15"/>
  <c r="O97" i="15" s="1"/>
  <c r="P93" i="15"/>
  <c r="P98" i="15" s="1"/>
  <c r="N93" i="15"/>
  <c r="N98" i="15" s="1"/>
  <c r="M93" i="15"/>
  <c r="M98" i="15" s="1"/>
  <c r="O92" i="15"/>
  <c r="Q92" i="15" s="1"/>
  <c r="O91" i="15"/>
  <c r="Q91" i="15" s="1"/>
  <c r="O90" i="15"/>
  <c r="P78" i="15"/>
  <c r="N78" i="15"/>
  <c r="M78" i="15"/>
  <c r="P77" i="15"/>
  <c r="N77" i="15"/>
  <c r="M77" i="15"/>
  <c r="P76" i="15"/>
  <c r="N76" i="15"/>
  <c r="M76" i="15"/>
  <c r="P74" i="15"/>
  <c r="N74" i="15"/>
  <c r="M74" i="15"/>
  <c r="P73" i="15"/>
  <c r="N73" i="15"/>
  <c r="M73" i="15"/>
  <c r="P72" i="15"/>
  <c r="N72" i="15"/>
  <c r="M72" i="15"/>
  <c r="P69" i="15"/>
  <c r="N69" i="15"/>
  <c r="M69" i="15"/>
  <c r="P68" i="15"/>
  <c r="N68" i="15"/>
  <c r="M68" i="15"/>
  <c r="P67" i="15"/>
  <c r="P70" i="15" s="1"/>
  <c r="N67" i="15"/>
  <c r="M67" i="15"/>
  <c r="P65" i="15"/>
  <c r="N65" i="15"/>
  <c r="M65" i="15"/>
  <c r="P64" i="15"/>
  <c r="N64" i="15"/>
  <c r="M64" i="15"/>
  <c r="P63" i="15"/>
  <c r="N63" i="15"/>
  <c r="M63" i="15"/>
  <c r="P52" i="15"/>
  <c r="N52" i="15"/>
  <c r="M52" i="15"/>
  <c r="O51" i="15"/>
  <c r="Q51" i="15" s="1"/>
  <c r="O50" i="15"/>
  <c r="Q50" i="15" s="1"/>
  <c r="O49" i="15"/>
  <c r="P48" i="15"/>
  <c r="N48" i="15"/>
  <c r="M48" i="15"/>
  <c r="O47" i="15"/>
  <c r="Q47" i="15" s="1"/>
  <c r="O46" i="15"/>
  <c r="Q46" i="15" s="1"/>
  <c r="O45" i="15"/>
  <c r="N53" i="15"/>
  <c r="O42" i="15"/>
  <c r="Q42" i="15" s="1"/>
  <c r="O41" i="15"/>
  <c r="Q41" i="15" s="1"/>
  <c r="O40" i="15"/>
  <c r="O43" i="15" s="1"/>
  <c r="P39" i="15"/>
  <c r="P44" i="15" s="1"/>
  <c r="N39" i="15"/>
  <c r="N44" i="15" s="1"/>
  <c r="M39" i="15"/>
  <c r="M44" i="15" s="1"/>
  <c r="O38" i="15"/>
  <c r="Q38" i="15" s="1"/>
  <c r="O37" i="15"/>
  <c r="Q37" i="15" s="1"/>
  <c r="O36" i="15"/>
  <c r="P25" i="15"/>
  <c r="N25" i="15"/>
  <c r="M25" i="15"/>
  <c r="O24" i="15"/>
  <c r="Q24" i="15" s="1"/>
  <c r="O23" i="15"/>
  <c r="Q23" i="15" s="1"/>
  <c r="O22" i="15"/>
  <c r="P21" i="15"/>
  <c r="N21" i="15"/>
  <c r="M21" i="15"/>
  <c r="O20" i="15"/>
  <c r="Q20" i="15" s="1"/>
  <c r="O19" i="15"/>
  <c r="Q19" i="15" s="1"/>
  <c r="O18" i="15"/>
  <c r="M16" i="15"/>
  <c r="O15" i="15"/>
  <c r="Q15" i="15" s="1"/>
  <c r="O14" i="15"/>
  <c r="Q14" i="15" s="1"/>
  <c r="O13" i="15"/>
  <c r="P12" i="15"/>
  <c r="P17" i="15" s="1"/>
  <c r="N12" i="15"/>
  <c r="N17" i="15" s="1"/>
  <c r="M12" i="15"/>
  <c r="M17" i="15" s="1"/>
  <c r="O11" i="15"/>
  <c r="Q11" i="15" s="1"/>
  <c r="O10" i="15"/>
  <c r="O9" i="15"/>
  <c r="P240" i="16"/>
  <c r="N240" i="16"/>
  <c r="M240" i="16"/>
  <c r="P239" i="16"/>
  <c r="N239" i="16"/>
  <c r="M239" i="16"/>
  <c r="P238" i="16"/>
  <c r="N238" i="16"/>
  <c r="M238" i="16"/>
  <c r="P236" i="16"/>
  <c r="N236" i="16"/>
  <c r="M236" i="16"/>
  <c r="P235" i="16"/>
  <c r="N235" i="16"/>
  <c r="M235" i="16"/>
  <c r="P234" i="16"/>
  <c r="N234" i="16"/>
  <c r="M234" i="16"/>
  <c r="P231" i="16"/>
  <c r="N231" i="16"/>
  <c r="M231" i="16"/>
  <c r="P230" i="16"/>
  <c r="N230" i="16"/>
  <c r="M230" i="16"/>
  <c r="P229" i="16"/>
  <c r="N229" i="16"/>
  <c r="M229" i="16"/>
  <c r="M232" i="16" s="1"/>
  <c r="P227" i="16"/>
  <c r="N227" i="16"/>
  <c r="M227" i="16"/>
  <c r="P226" i="16"/>
  <c r="N226" i="16"/>
  <c r="M226" i="16"/>
  <c r="P225" i="16"/>
  <c r="N225" i="16"/>
  <c r="M225" i="16"/>
  <c r="P214" i="16"/>
  <c r="N214" i="16"/>
  <c r="M214" i="16"/>
  <c r="O213" i="16"/>
  <c r="Q213" i="16" s="1"/>
  <c r="O212" i="16"/>
  <c r="Q212" i="16" s="1"/>
  <c r="O211" i="16"/>
  <c r="P210" i="16"/>
  <c r="N210" i="16"/>
  <c r="M210" i="16"/>
  <c r="O209" i="16"/>
  <c r="Q209" i="16" s="1"/>
  <c r="O208" i="16"/>
  <c r="Q208" i="16" s="1"/>
  <c r="O207" i="16"/>
  <c r="Q207" i="16" s="1"/>
  <c r="O204" i="16"/>
  <c r="Q204" i="16" s="1"/>
  <c r="O203" i="16"/>
  <c r="Q203" i="16" s="1"/>
  <c r="O202" i="16"/>
  <c r="O205" i="16" s="1"/>
  <c r="P201" i="16"/>
  <c r="P206" i="16" s="1"/>
  <c r="N201" i="16"/>
  <c r="N206" i="16" s="1"/>
  <c r="M201" i="16"/>
  <c r="M206" i="16" s="1"/>
  <c r="O200" i="16"/>
  <c r="Q200" i="16" s="1"/>
  <c r="O199" i="16"/>
  <c r="Q199" i="16" s="1"/>
  <c r="O198" i="16"/>
  <c r="Q198" i="16" s="1"/>
  <c r="P187" i="16"/>
  <c r="N187" i="16"/>
  <c r="M187" i="16"/>
  <c r="O186" i="16"/>
  <c r="Q186" i="16" s="1"/>
  <c r="O185" i="16"/>
  <c r="Q185" i="16" s="1"/>
  <c r="O184" i="16"/>
  <c r="P183" i="16"/>
  <c r="N183" i="16"/>
  <c r="M183" i="16"/>
  <c r="O182" i="16"/>
  <c r="Q182" i="16" s="1"/>
  <c r="O181" i="16"/>
  <c r="Q181" i="16" s="1"/>
  <c r="O180" i="16"/>
  <c r="Q180" i="16" s="1"/>
  <c r="M178" i="16"/>
  <c r="O177" i="16"/>
  <c r="Q177" i="16" s="1"/>
  <c r="O176" i="16"/>
  <c r="Q176" i="16" s="1"/>
  <c r="O175" i="16"/>
  <c r="P174" i="16"/>
  <c r="P179" i="16" s="1"/>
  <c r="N174" i="16"/>
  <c r="N179" i="16" s="1"/>
  <c r="M174" i="16"/>
  <c r="M179" i="16" s="1"/>
  <c r="O173" i="16"/>
  <c r="Q173" i="16" s="1"/>
  <c r="O172" i="16"/>
  <c r="Q172" i="16" s="1"/>
  <c r="O171" i="16"/>
  <c r="Q171" i="16" s="1"/>
  <c r="P159" i="16"/>
  <c r="N159" i="16"/>
  <c r="M159" i="16"/>
  <c r="P158" i="16"/>
  <c r="N158" i="16"/>
  <c r="M158" i="16"/>
  <c r="P157" i="16"/>
  <c r="N157" i="16"/>
  <c r="M157" i="16"/>
  <c r="P155" i="16"/>
  <c r="N155" i="16"/>
  <c r="M155" i="16"/>
  <c r="P154" i="16"/>
  <c r="N154" i="16"/>
  <c r="M154" i="16"/>
  <c r="P153" i="16"/>
  <c r="N153" i="16"/>
  <c r="M153" i="16"/>
  <c r="P150" i="16"/>
  <c r="N150" i="16"/>
  <c r="M150" i="16"/>
  <c r="P149" i="16"/>
  <c r="N149" i="16"/>
  <c r="M149" i="16"/>
  <c r="P148" i="16"/>
  <c r="N148" i="16"/>
  <c r="N151" i="16" s="1"/>
  <c r="M148" i="16"/>
  <c r="M151" i="16" s="1"/>
  <c r="P146" i="16"/>
  <c r="N146" i="16"/>
  <c r="M146" i="16"/>
  <c r="P145" i="16"/>
  <c r="N145" i="16"/>
  <c r="M145" i="16"/>
  <c r="P144" i="16"/>
  <c r="N144" i="16"/>
  <c r="M144" i="16"/>
  <c r="P133" i="16"/>
  <c r="N133" i="16"/>
  <c r="M133" i="16"/>
  <c r="O132" i="16"/>
  <c r="Q132" i="16" s="1"/>
  <c r="O131" i="16"/>
  <c r="Q131" i="16" s="1"/>
  <c r="O130" i="16"/>
  <c r="P129" i="16"/>
  <c r="N129" i="16"/>
  <c r="M129" i="16"/>
  <c r="M134" i="16" s="1"/>
  <c r="O128" i="16"/>
  <c r="Q128" i="16" s="1"/>
  <c r="O127" i="16"/>
  <c r="O126" i="16"/>
  <c r="Q126" i="16" s="1"/>
  <c r="O123" i="16"/>
  <c r="O122" i="16"/>
  <c r="Q122" i="16" s="1"/>
  <c r="O121" i="16"/>
  <c r="O124" i="16" s="1"/>
  <c r="P120" i="16"/>
  <c r="P125" i="16" s="1"/>
  <c r="N120" i="16"/>
  <c r="N125" i="16" s="1"/>
  <c r="M120" i="16"/>
  <c r="M125" i="16" s="1"/>
  <c r="O119" i="16"/>
  <c r="Q119" i="16" s="1"/>
  <c r="O118" i="16"/>
  <c r="Q118" i="16" s="1"/>
  <c r="O117" i="16"/>
  <c r="Q117" i="16" s="1"/>
  <c r="P106" i="16"/>
  <c r="N106" i="16"/>
  <c r="M106" i="16"/>
  <c r="O105" i="16"/>
  <c r="Q105" i="16" s="1"/>
  <c r="O104" i="16"/>
  <c r="Q104" i="16" s="1"/>
  <c r="O103" i="16"/>
  <c r="Q103" i="16" s="1"/>
  <c r="P102" i="16"/>
  <c r="N102" i="16"/>
  <c r="M102" i="16"/>
  <c r="O101" i="16"/>
  <c r="Q101" i="16" s="1"/>
  <c r="O100" i="16"/>
  <c r="Q100" i="16" s="1"/>
  <c r="O99" i="16"/>
  <c r="Q99" i="16" s="1"/>
  <c r="M97" i="16"/>
  <c r="O96" i="16"/>
  <c r="Q96" i="16" s="1"/>
  <c r="O95" i="16"/>
  <c r="Q95" i="16" s="1"/>
  <c r="O94" i="16"/>
  <c r="O97" i="16" s="1"/>
  <c r="P93" i="16"/>
  <c r="P98" i="16" s="1"/>
  <c r="N93" i="16"/>
  <c r="N98" i="16" s="1"/>
  <c r="M93" i="16"/>
  <c r="M98" i="16" s="1"/>
  <c r="O92" i="16"/>
  <c r="Q92" i="16" s="1"/>
  <c r="O91" i="16"/>
  <c r="Q91" i="16" s="1"/>
  <c r="O90" i="16"/>
  <c r="Q90" i="16" s="1"/>
  <c r="P78" i="16"/>
  <c r="N78" i="16"/>
  <c r="M78" i="16"/>
  <c r="P77" i="16"/>
  <c r="N77" i="16"/>
  <c r="M77" i="16"/>
  <c r="P76" i="16"/>
  <c r="N76" i="16"/>
  <c r="M76" i="16"/>
  <c r="P74" i="16"/>
  <c r="N74" i="16"/>
  <c r="M74" i="16"/>
  <c r="P73" i="16"/>
  <c r="N73" i="16"/>
  <c r="M73" i="16"/>
  <c r="P72" i="16"/>
  <c r="N72" i="16"/>
  <c r="M72" i="16"/>
  <c r="P69" i="16"/>
  <c r="N69" i="16"/>
  <c r="M69" i="16"/>
  <c r="P68" i="16"/>
  <c r="N68" i="16"/>
  <c r="M68" i="16"/>
  <c r="P67" i="16"/>
  <c r="N67" i="16"/>
  <c r="N70" i="16" s="1"/>
  <c r="M67" i="16"/>
  <c r="P65" i="16"/>
  <c r="N65" i="16"/>
  <c r="M65" i="16"/>
  <c r="P64" i="16"/>
  <c r="N64" i="16"/>
  <c r="M64" i="16"/>
  <c r="P63" i="16"/>
  <c r="N63" i="16"/>
  <c r="M63" i="16"/>
  <c r="P52" i="16"/>
  <c r="N52" i="16"/>
  <c r="M52" i="16"/>
  <c r="O51" i="16"/>
  <c r="Q51" i="16" s="1"/>
  <c r="O50" i="16"/>
  <c r="Q50" i="16" s="1"/>
  <c r="O49" i="16"/>
  <c r="Q49" i="16" s="1"/>
  <c r="P48" i="16"/>
  <c r="N48" i="16"/>
  <c r="M48" i="16"/>
  <c r="O47" i="16"/>
  <c r="Q47" i="16" s="1"/>
  <c r="O46" i="16"/>
  <c r="Q46" i="16" s="1"/>
  <c r="O45" i="16"/>
  <c r="O42" i="16"/>
  <c r="Q42" i="16" s="1"/>
  <c r="O41" i="16"/>
  <c r="Q41" i="16" s="1"/>
  <c r="O40" i="16"/>
  <c r="P39" i="16"/>
  <c r="P44" i="16" s="1"/>
  <c r="N39" i="16"/>
  <c r="N44" i="16" s="1"/>
  <c r="M39" i="16"/>
  <c r="M44" i="16" s="1"/>
  <c r="O38" i="16"/>
  <c r="Q38" i="16" s="1"/>
  <c r="O37" i="16"/>
  <c r="Q37" i="16" s="1"/>
  <c r="O36" i="16"/>
  <c r="Q36" i="16" s="1"/>
  <c r="P25" i="16"/>
  <c r="N25" i="16"/>
  <c r="M25" i="16"/>
  <c r="O24" i="16"/>
  <c r="Q24" i="16" s="1"/>
  <c r="O23" i="16"/>
  <c r="O22" i="16"/>
  <c r="Q22" i="16" s="1"/>
  <c r="P21" i="16"/>
  <c r="N21" i="16"/>
  <c r="M21" i="16"/>
  <c r="O20" i="16"/>
  <c r="Q20" i="16" s="1"/>
  <c r="O19" i="16"/>
  <c r="Q19" i="16" s="1"/>
  <c r="O18" i="16"/>
  <c r="M16" i="16"/>
  <c r="O15" i="16"/>
  <c r="Q15" i="16" s="1"/>
  <c r="O14" i="16"/>
  <c r="O13" i="16"/>
  <c r="O16" i="16" s="1"/>
  <c r="P12" i="16"/>
  <c r="P17" i="16" s="1"/>
  <c r="N12" i="16"/>
  <c r="N17" i="16" s="1"/>
  <c r="M12" i="16"/>
  <c r="M17" i="16" s="1"/>
  <c r="O11" i="16"/>
  <c r="Q11" i="16" s="1"/>
  <c r="O10" i="16"/>
  <c r="O9" i="16"/>
  <c r="Q9" i="16" s="1"/>
  <c r="P240" i="17"/>
  <c r="N240" i="17"/>
  <c r="M240" i="17"/>
  <c r="P239" i="17"/>
  <c r="N239" i="17"/>
  <c r="M239" i="17"/>
  <c r="P238" i="17"/>
  <c r="N238" i="17"/>
  <c r="M238" i="17"/>
  <c r="P236" i="17"/>
  <c r="N236" i="17"/>
  <c r="M236" i="17"/>
  <c r="P235" i="17"/>
  <c r="N235" i="17"/>
  <c r="M235" i="17"/>
  <c r="P234" i="17"/>
  <c r="N234" i="17"/>
  <c r="M234" i="17"/>
  <c r="P231" i="17"/>
  <c r="N231" i="17"/>
  <c r="M231" i="17"/>
  <c r="P230" i="17"/>
  <c r="N230" i="17"/>
  <c r="M230" i="17"/>
  <c r="P229" i="17"/>
  <c r="P232" i="17" s="1"/>
  <c r="N229" i="17"/>
  <c r="M229" i="17"/>
  <c r="P227" i="17"/>
  <c r="N227" i="17"/>
  <c r="M227" i="17"/>
  <c r="P226" i="17"/>
  <c r="N226" i="17"/>
  <c r="M226" i="17"/>
  <c r="P225" i="17"/>
  <c r="N225" i="17"/>
  <c r="M225" i="17"/>
  <c r="P214" i="17"/>
  <c r="N214" i="17"/>
  <c r="M214" i="17"/>
  <c r="O213" i="17"/>
  <c r="Q213" i="17" s="1"/>
  <c r="O212" i="17"/>
  <c r="O211" i="17"/>
  <c r="Q211" i="17" s="1"/>
  <c r="P210" i="17"/>
  <c r="N210" i="17"/>
  <c r="M210" i="17"/>
  <c r="O209" i="17"/>
  <c r="Q209" i="17" s="1"/>
  <c r="O208" i="17"/>
  <c r="Q208" i="17" s="1"/>
  <c r="O207" i="17"/>
  <c r="N215" i="17"/>
  <c r="O204" i="17"/>
  <c r="Q204" i="17" s="1"/>
  <c r="O203" i="17"/>
  <c r="Q203" i="17" s="1"/>
  <c r="O202" i="17"/>
  <c r="O205" i="17" s="1"/>
  <c r="P201" i="17"/>
  <c r="P206" i="17" s="1"/>
  <c r="N201" i="17"/>
  <c r="N206" i="17" s="1"/>
  <c r="M201" i="17"/>
  <c r="M206" i="17" s="1"/>
  <c r="O200" i="17"/>
  <c r="Q200" i="17" s="1"/>
  <c r="O199" i="17"/>
  <c r="Q199" i="17" s="1"/>
  <c r="O198" i="17"/>
  <c r="P187" i="17"/>
  <c r="N187" i="17"/>
  <c r="M187" i="17"/>
  <c r="O186" i="17"/>
  <c r="Q186" i="17" s="1"/>
  <c r="O185" i="17"/>
  <c r="Q185" i="17" s="1"/>
  <c r="O184" i="17"/>
  <c r="Q184" i="17" s="1"/>
  <c r="P183" i="17"/>
  <c r="N183" i="17"/>
  <c r="M183" i="17"/>
  <c r="O182" i="17"/>
  <c r="Q182" i="17" s="1"/>
  <c r="O181" i="17"/>
  <c r="Q181" i="17" s="1"/>
  <c r="O180" i="17"/>
  <c r="M178" i="17"/>
  <c r="O177" i="17"/>
  <c r="Q177" i="17" s="1"/>
  <c r="O176" i="17"/>
  <c r="Q176" i="17" s="1"/>
  <c r="O175" i="17"/>
  <c r="P174" i="17"/>
  <c r="P179" i="17" s="1"/>
  <c r="N174" i="17"/>
  <c r="N179" i="17" s="1"/>
  <c r="M174" i="17"/>
  <c r="M179" i="17" s="1"/>
  <c r="O173" i="17"/>
  <c r="Q173" i="17" s="1"/>
  <c r="O172" i="17"/>
  <c r="Q172" i="17" s="1"/>
  <c r="O171" i="17"/>
  <c r="P159" i="17"/>
  <c r="N159" i="17"/>
  <c r="M159" i="17"/>
  <c r="P158" i="17"/>
  <c r="N158" i="17"/>
  <c r="M158" i="17"/>
  <c r="P157" i="17"/>
  <c r="N157" i="17"/>
  <c r="M157" i="17"/>
  <c r="P155" i="17"/>
  <c r="N155" i="17"/>
  <c r="M155" i="17"/>
  <c r="P154" i="17"/>
  <c r="N154" i="17"/>
  <c r="M154" i="17"/>
  <c r="P153" i="17"/>
  <c r="N153" i="17"/>
  <c r="M153" i="17"/>
  <c r="P150" i="17"/>
  <c r="N150" i="17"/>
  <c r="M150" i="17"/>
  <c r="P149" i="17"/>
  <c r="N149" i="17"/>
  <c r="M149" i="17"/>
  <c r="P148" i="17"/>
  <c r="N148" i="17"/>
  <c r="M148" i="17"/>
  <c r="M151" i="17" s="1"/>
  <c r="P146" i="17"/>
  <c r="N146" i="17"/>
  <c r="M146" i="17"/>
  <c r="P145" i="17"/>
  <c r="N145" i="17"/>
  <c r="M145" i="17"/>
  <c r="P144" i="17"/>
  <c r="N144" i="17"/>
  <c r="M144" i="17"/>
  <c r="P133" i="17"/>
  <c r="N133" i="17"/>
  <c r="M133" i="17"/>
  <c r="O132" i="17"/>
  <c r="Q132" i="17" s="1"/>
  <c r="O131" i="17"/>
  <c r="Q131" i="17" s="1"/>
  <c r="O130" i="17"/>
  <c r="Q130" i="17" s="1"/>
  <c r="P129" i="17"/>
  <c r="N129" i="17"/>
  <c r="M129" i="17"/>
  <c r="O128" i="17"/>
  <c r="Q128" i="17" s="1"/>
  <c r="O127" i="17"/>
  <c r="Q127" i="17" s="1"/>
  <c r="O126" i="17"/>
  <c r="N134" i="17"/>
  <c r="O123" i="17"/>
  <c r="Q123" i="17" s="1"/>
  <c r="O122" i="17"/>
  <c r="Q122" i="17" s="1"/>
  <c r="O121" i="17"/>
  <c r="O124" i="17" s="1"/>
  <c r="P120" i="17"/>
  <c r="P125" i="17" s="1"/>
  <c r="N120" i="17"/>
  <c r="N125" i="17" s="1"/>
  <c r="M120" i="17"/>
  <c r="M125" i="17" s="1"/>
  <c r="O119" i="17"/>
  <c r="Q119" i="17" s="1"/>
  <c r="O118" i="17"/>
  <c r="Q118" i="17" s="1"/>
  <c r="O117" i="17"/>
  <c r="P106" i="17"/>
  <c r="N106" i="17"/>
  <c r="M106" i="17"/>
  <c r="O105" i="17"/>
  <c r="Q105" i="17" s="1"/>
  <c r="O104" i="17"/>
  <c r="Q104" i="17" s="1"/>
  <c r="O103" i="17"/>
  <c r="Q103" i="17" s="1"/>
  <c r="P102" i="17"/>
  <c r="N102" i="17"/>
  <c r="M102" i="17"/>
  <c r="O101" i="17"/>
  <c r="Q101" i="17" s="1"/>
  <c r="O100" i="17"/>
  <c r="Q100" i="17" s="1"/>
  <c r="O99" i="17"/>
  <c r="Q99" i="17" s="1"/>
  <c r="M97" i="17"/>
  <c r="O96" i="17"/>
  <c r="Q96" i="17" s="1"/>
  <c r="O95" i="17"/>
  <c r="Q95" i="17" s="1"/>
  <c r="O94" i="17"/>
  <c r="P93" i="17"/>
  <c r="P98" i="17" s="1"/>
  <c r="N93" i="17"/>
  <c r="N98" i="17" s="1"/>
  <c r="M93" i="17"/>
  <c r="M98" i="17" s="1"/>
  <c r="O92" i="17"/>
  <c r="Q92" i="17" s="1"/>
  <c r="O91" i="17"/>
  <c r="Q91" i="17" s="1"/>
  <c r="O90" i="17"/>
  <c r="P78" i="17"/>
  <c r="N78" i="17"/>
  <c r="M78" i="17"/>
  <c r="P77" i="17"/>
  <c r="N77" i="17"/>
  <c r="M77" i="17"/>
  <c r="P76" i="17"/>
  <c r="N76" i="17"/>
  <c r="M76" i="17"/>
  <c r="P74" i="17"/>
  <c r="N74" i="17"/>
  <c r="M74" i="17"/>
  <c r="P73" i="17"/>
  <c r="N73" i="17"/>
  <c r="M73" i="17"/>
  <c r="P72" i="17"/>
  <c r="N72" i="17"/>
  <c r="M72" i="17"/>
  <c r="P69" i="17"/>
  <c r="N69" i="17"/>
  <c r="M69" i="17"/>
  <c r="P68" i="17"/>
  <c r="N68" i="17"/>
  <c r="M68" i="17"/>
  <c r="P67" i="17"/>
  <c r="P70" i="17" s="1"/>
  <c r="N67" i="17"/>
  <c r="N70" i="17" s="1"/>
  <c r="M67" i="17"/>
  <c r="M70" i="17" s="1"/>
  <c r="P65" i="17"/>
  <c r="N65" i="17"/>
  <c r="M65" i="17"/>
  <c r="P64" i="17"/>
  <c r="N64" i="17"/>
  <c r="M64" i="17"/>
  <c r="P63" i="17"/>
  <c r="N63" i="17"/>
  <c r="M63" i="17"/>
  <c r="P52" i="17"/>
  <c r="N52" i="17"/>
  <c r="M52" i="17"/>
  <c r="O51" i="17"/>
  <c r="Q51" i="17" s="1"/>
  <c r="O50" i="17"/>
  <c r="Q50" i="17" s="1"/>
  <c r="O49" i="17"/>
  <c r="Q49" i="17" s="1"/>
  <c r="P48" i="17"/>
  <c r="N48" i="17"/>
  <c r="M48" i="17"/>
  <c r="O47" i="17"/>
  <c r="Q47" i="17" s="1"/>
  <c r="O46" i="17"/>
  <c r="Q46" i="17" s="1"/>
  <c r="O45" i="17"/>
  <c r="O42" i="17"/>
  <c r="Q42" i="17" s="1"/>
  <c r="O41" i="17"/>
  <c r="Q41" i="17" s="1"/>
  <c r="O40" i="17"/>
  <c r="O43" i="17" s="1"/>
  <c r="P39" i="17"/>
  <c r="P44" i="17" s="1"/>
  <c r="N39" i="17"/>
  <c r="N44" i="17" s="1"/>
  <c r="M39" i="17"/>
  <c r="M44" i="17" s="1"/>
  <c r="O38" i="17"/>
  <c r="Q38" i="17" s="1"/>
  <c r="O37" i="17"/>
  <c r="Q37" i="17" s="1"/>
  <c r="O36" i="17"/>
  <c r="P25" i="17"/>
  <c r="N25" i="17"/>
  <c r="M25" i="17"/>
  <c r="O24" i="17"/>
  <c r="Q24" i="17" s="1"/>
  <c r="O23" i="17"/>
  <c r="O22" i="17"/>
  <c r="Q22" i="17" s="1"/>
  <c r="P21" i="17"/>
  <c r="N21" i="17"/>
  <c r="M21" i="17"/>
  <c r="O20" i="17"/>
  <c r="Q20" i="17" s="1"/>
  <c r="O19" i="17"/>
  <c r="O18" i="17"/>
  <c r="Q18" i="17" s="1"/>
  <c r="M16" i="17"/>
  <c r="O15" i="17"/>
  <c r="Q15" i="17" s="1"/>
  <c r="O14" i="17"/>
  <c r="Q14" i="17" s="1"/>
  <c r="O13" i="17"/>
  <c r="O16" i="17" s="1"/>
  <c r="P12" i="17"/>
  <c r="P17" i="17" s="1"/>
  <c r="N12" i="17"/>
  <c r="N17" i="17" s="1"/>
  <c r="M12" i="17"/>
  <c r="M17" i="17" s="1"/>
  <c r="O11" i="17"/>
  <c r="Q11" i="17" s="1"/>
  <c r="O10" i="17"/>
  <c r="O9" i="17"/>
  <c r="Q9" i="17" s="1"/>
  <c r="P100" i="19"/>
  <c r="P51" i="19"/>
  <c r="P50" i="19"/>
  <c r="P49" i="19"/>
  <c r="P47" i="19"/>
  <c r="P46" i="19"/>
  <c r="P45" i="19"/>
  <c r="P42" i="19"/>
  <c r="P41" i="19"/>
  <c r="P40" i="19"/>
  <c r="P38" i="19"/>
  <c r="P37" i="19"/>
  <c r="P36" i="19"/>
  <c r="P24" i="19"/>
  <c r="P23" i="19"/>
  <c r="P22" i="19"/>
  <c r="P20" i="19"/>
  <c r="P19" i="19"/>
  <c r="P18" i="19"/>
  <c r="P15" i="19"/>
  <c r="P14" i="19"/>
  <c r="P13" i="19"/>
  <c r="P11" i="19"/>
  <c r="P10" i="19"/>
  <c r="P9" i="19"/>
  <c r="P213" i="20"/>
  <c r="P213" i="19" s="1"/>
  <c r="N213" i="20"/>
  <c r="M213" i="20"/>
  <c r="M213" i="19" s="1"/>
  <c r="P212" i="20"/>
  <c r="P212" i="19" s="1"/>
  <c r="N212" i="20"/>
  <c r="N212" i="19" s="1"/>
  <c r="M212" i="20"/>
  <c r="P211" i="20"/>
  <c r="N211" i="20"/>
  <c r="N211" i="19" s="1"/>
  <c r="M211" i="20"/>
  <c r="M211" i="19" s="1"/>
  <c r="P209" i="20"/>
  <c r="P209" i="19" s="1"/>
  <c r="N209" i="20"/>
  <c r="N209" i="19" s="1"/>
  <c r="M209" i="20"/>
  <c r="P208" i="20"/>
  <c r="P208" i="19" s="1"/>
  <c r="N208" i="20"/>
  <c r="N208" i="19" s="1"/>
  <c r="M208" i="20"/>
  <c r="P207" i="20"/>
  <c r="N207" i="20"/>
  <c r="M207" i="20"/>
  <c r="M207" i="19" s="1"/>
  <c r="P204" i="20"/>
  <c r="P204" i="19" s="1"/>
  <c r="N204" i="20"/>
  <c r="N204" i="19" s="1"/>
  <c r="M204" i="20"/>
  <c r="P203" i="20"/>
  <c r="P203" i="19" s="1"/>
  <c r="N203" i="20"/>
  <c r="N203" i="19" s="1"/>
  <c r="M203" i="20"/>
  <c r="M203" i="19" s="1"/>
  <c r="P202" i="20"/>
  <c r="P205" i="20" s="1"/>
  <c r="N202" i="20"/>
  <c r="M202" i="20"/>
  <c r="P200" i="20"/>
  <c r="P200" i="19" s="1"/>
  <c r="N200" i="20"/>
  <c r="M200" i="20"/>
  <c r="M200" i="19" s="1"/>
  <c r="P199" i="20"/>
  <c r="P199" i="19" s="1"/>
  <c r="N199" i="20"/>
  <c r="N199" i="19" s="1"/>
  <c r="M199" i="20"/>
  <c r="P198" i="20"/>
  <c r="P198" i="19" s="1"/>
  <c r="N198" i="20"/>
  <c r="N198" i="19" s="1"/>
  <c r="M198" i="20"/>
  <c r="P186" i="20"/>
  <c r="P186" i="19" s="1"/>
  <c r="P240" i="19" s="1"/>
  <c r="N186" i="20"/>
  <c r="M186" i="20"/>
  <c r="M186" i="19" s="1"/>
  <c r="P185" i="20"/>
  <c r="P185" i="19" s="1"/>
  <c r="P239" i="19" s="1"/>
  <c r="N185" i="20"/>
  <c r="N185" i="19" s="1"/>
  <c r="M185" i="20"/>
  <c r="M185" i="19" s="1"/>
  <c r="P184" i="20"/>
  <c r="N184" i="20"/>
  <c r="M184" i="20"/>
  <c r="M184" i="19" s="1"/>
  <c r="P182" i="20"/>
  <c r="P182" i="19" s="1"/>
  <c r="N182" i="20"/>
  <c r="N182" i="19" s="1"/>
  <c r="M182" i="20"/>
  <c r="P181" i="20"/>
  <c r="P181" i="19" s="1"/>
  <c r="N181" i="20"/>
  <c r="N181" i="19" s="1"/>
  <c r="M181" i="20"/>
  <c r="M181" i="19" s="1"/>
  <c r="P180" i="20"/>
  <c r="N180" i="20"/>
  <c r="M180" i="20"/>
  <c r="M180" i="19" s="1"/>
  <c r="P177" i="20"/>
  <c r="P177" i="19" s="1"/>
  <c r="N177" i="20"/>
  <c r="M177" i="20"/>
  <c r="M177" i="19" s="1"/>
  <c r="P176" i="20"/>
  <c r="P176" i="19" s="1"/>
  <c r="P230" i="19" s="1"/>
  <c r="N176" i="20"/>
  <c r="N176" i="19" s="1"/>
  <c r="M176" i="20"/>
  <c r="P175" i="20"/>
  <c r="P178" i="20" s="1"/>
  <c r="N175" i="20"/>
  <c r="M175" i="20"/>
  <c r="P173" i="20"/>
  <c r="N173" i="20"/>
  <c r="N173" i="19" s="1"/>
  <c r="M173" i="20"/>
  <c r="M173" i="19" s="1"/>
  <c r="P172" i="20"/>
  <c r="N172" i="20"/>
  <c r="M172" i="20"/>
  <c r="P171" i="20"/>
  <c r="P171" i="19" s="1"/>
  <c r="N171" i="20"/>
  <c r="M171" i="20"/>
  <c r="P132" i="20"/>
  <c r="P132" i="19" s="1"/>
  <c r="N132" i="20"/>
  <c r="M132" i="20"/>
  <c r="M132" i="19" s="1"/>
  <c r="P131" i="20"/>
  <c r="P131" i="19" s="1"/>
  <c r="N131" i="20"/>
  <c r="N131" i="19" s="1"/>
  <c r="M131" i="20"/>
  <c r="M131" i="19" s="1"/>
  <c r="P130" i="20"/>
  <c r="N130" i="20"/>
  <c r="M130" i="20"/>
  <c r="P128" i="20"/>
  <c r="P128" i="19" s="1"/>
  <c r="N128" i="20"/>
  <c r="N128" i="19" s="1"/>
  <c r="M128" i="20"/>
  <c r="P127" i="20"/>
  <c r="P127" i="19" s="1"/>
  <c r="N127" i="20"/>
  <c r="N127" i="19" s="1"/>
  <c r="M127" i="20"/>
  <c r="P126" i="20"/>
  <c r="N126" i="20"/>
  <c r="M126" i="20"/>
  <c r="M126" i="19" s="1"/>
  <c r="P123" i="20"/>
  <c r="P123" i="19" s="1"/>
  <c r="N123" i="20"/>
  <c r="N123" i="19" s="1"/>
  <c r="M123" i="20"/>
  <c r="M123" i="19" s="1"/>
  <c r="P122" i="20"/>
  <c r="P122" i="19" s="1"/>
  <c r="N122" i="20"/>
  <c r="N122" i="19" s="1"/>
  <c r="M122" i="20"/>
  <c r="M122" i="19" s="1"/>
  <c r="P121" i="20"/>
  <c r="P124" i="20" s="1"/>
  <c r="N121" i="20"/>
  <c r="M121" i="20"/>
  <c r="P119" i="20"/>
  <c r="P119" i="19" s="1"/>
  <c r="N119" i="20"/>
  <c r="N119" i="19" s="1"/>
  <c r="M119" i="20"/>
  <c r="M119" i="19" s="1"/>
  <c r="P118" i="20"/>
  <c r="P118" i="19" s="1"/>
  <c r="N118" i="20"/>
  <c r="N118" i="19" s="1"/>
  <c r="M118" i="20"/>
  <c r="O118" i="20" s="1"/>
  <c r="P117" i="20"/>
  <c r="N117" i="20"/>
  <c r="M117" i="20"/>
  <c r="M117" i="19" s="1"/>
  <c r="P105" i="20"/>
  <c r="P105" i="19" s="1"/>
  <c r="N105" i="20"/>
  <c r="N105" i="19" s="1"/>
  <c r="M105" i="20"/>
  <c r="M105" i="19" s="1"/>
  <c r="P104" i="20"/>
  <c r="P158" i="20" s="1"/>
  <c r="N104" i="20"/>
  <c r="N104" i="19" s="1"/>
  <c r="M104" i="20"/>
  <c r="M104" i="19" s="1"/>
  <c r="P103" i="20"/>
  <c r="P157" i="20" s="1"/>
  <c r="N103" i="20"/>
  <c r="M103" i="20"/>
  <c r="M103" i="19" s="1"/>
  <c r="P101" i="20"/>
  <c r="P101" i="19" s="1"/>
  <c r="P155" i="19" s="1"/>
  <c r="N101" i="20"/>
  <c r="N101" i="19" s="1"/>
  <c r="M101" i="20"/>
  <c r="N100" i="20"/>
  <c r="M100" i="20"/>
  <c r="M100" i="19" s="1"/>
  <c r="P99" i="20"/>
  <c r="N99" i="20"/>
  <c r="M99" i="20"/>
  <c r="P96" i="20"/>
  <c r="P96" i="19" s="1"/>
  <c r="N96" i="20"/>
  <c r="N96" i="19" s="1"/>
  <c r="M96" i="20"/>
  <c r="P95" i="20"/>
  <c r="N95" i="20"/>
  <c r="N95" i="19" s="1"/>
  <c r="M95" i="20"/>
  <c r="P94" i="20"/>
  <c r="P97" i="20" s="1"/>
  <c r="N94" i="20"/>
  <c r="N97" i="20" s="1"/>
  <c r="M94" i="20"/>
  <c r="P92" i="20"/>
  <c r="P92" i="19" s="1"/>
  <c r="N92" i="20"/>
  <c r="N92" i="19" s="1"/>
  <c r="M92" i="20"/>
  <c r="P91" i="20"/>
  <c r="N91" i="20"/>
  <c r="M91" i="20"/>
  <c r="P90" i="20"/>
  <c r="P90" i="19" s="1"/>
  <c r="N90" i="20"/>
  <c r="N90" i="19" s="1"/>
  <c r="M90" i="20"/>
  <c r="P51" i="20"/>
  <c r="N51" i="20"/>
  <c r="N51" i="19" s="1"/>
  <c r="M51" i="20"/>
  <c r="M51" i="19" s="1"/>
  <c r="P50" i="20"/>
  <c r="N50" i="20"/>
  <c r="N50" i="19" s="1"/>
  <c r="M50" i="20"/>
  <c r="M50" i="19" s="1"/>
  <c r="P49" i="20"/>
  <c r="N49" i="20"/>
  <c r="N49" i="19" s="1"/>
  <c r="M49" i="20"/>
  <c r="P47" i="20"/>
  <c r="N47" i="20"/>
  <c r="N47" i="19" s="1"/>
  <c r="M47" i="20"/>
  <c r="P46" i="20"/>
  <c r="N46" i="20"/>
  <c r="N46" i="19" s="1"/>
  <c r="M46" i="20"/>
  <c r="P45" i="20"/>
  <c r="N45" i="20"/>
  <c r="N45" i="19" s="1"/>
  <c r="M45" i="20"/>
  <c r="M45" i="19" s="1"/>
  <c r="P42" i="20"/>
  <c r="N42" i="20"/>
  <c r="N42" i="19" s="1"/>
  <c r="M42" i="20"/>
  <c r="M42" i="19" s="1"/>
  <c r="P41" i="20"/>
  <c r="N41" i="20"/>
  <c r="N41" i="19" s="1"/>
  <c r="M41" i="20"/>
  <c r="P40" i="20"/>
  <c r="N40" i="20"/>
  <c r="M40" i="20"/>
  <c r="P38" i="20"/>
  <c r="N38" i="20"/>
  <c r="N38" i="19" s="1"/>
  <c r="M38" i="20"/>
  <c r="P37" i="20"/>
  <c r="N37" i="20"/>
  <c r="N37" i="19" s="1"/>
  <c r="M37" i="20"/>
  <c r="P36" i="20"/>
  <c r="N36" i="20"/>
  <c r="M36" i="20"/>
  <c r="P24" i="20"/>
  <c r="N24" i="20"/>
  <c r="N78" i="20" s="1"/>
  <c r="M24" i="20"/>
  <c r="M24" i="19" s="1"/>
  <c r="P23" i="20"/>
  <c r="P77" i="20" s="1"/>
  <c r="N23" i="20"/>
  <c r="N23" i="19" s="1"/>
  <c r="M23" i="20"/>
  <c r="M77" i="20" s="1"/>
  <c r="P22" i="20"/>
  <c r="P76" i="20" s="1"/>
  <c r="N22" i="20"/>
  <c r="N22" i="19" s="1"/>
  <c r="M22" i="20"/>
  <c r="M76" i="20" s="1"/>
  <c r="P20" i="20"/>
  <c r="N20" i="20"/>
  <c r="N20" i="19" s="1"/>
  <c r="M20" i="20"/>
  <c r="M20" i="19" s="1"/>
  <c r="P19" i="20"/>
  <c r="P73" i="20" s="1"/>
  <c r="N19" i="20"/>
  <c r="N19" i="19" s="1"/>
  <c r="M19" i="20"/>
  <c r="P18" i="20"/>
  <c r="N18" i="20"/>
  <c r="N72" i="20" s="1"/>
  <c r="M18" i="20"/>
  <c r="M18" i="19" s="1"/>
  <c r="P15" i="20"/>
  <c r="N15" i="20"/>
  <c r="N15" i="19" s="1"/>
  <c r="M15" i="20"/>
  <c r="M15" i="19" s="1"/>
  <c r="P14" i="20"/>
  <c r="P68" i="20" s="1"/>
  <c r="N14" i="20"/>
  <c r="N14" i="19" s="1"/>
  <c r="M14" i="20"/>
  <c r="M68" i="20" s="1"/>
  <c r="P13" i="20"/>
  <c r="P16" i="20" s="1"/>
  <c r="N13" i="20"/>
  <c r="M13" i="20"/>
  <c r="P11" i="20"/>
  <c r="N11" i="20"/>
  <c r="M11" i="20"/>
  <c r="M11" i="19" s="1"/>
  <c r="P10" i="20"/>
  <c r="N10" i="20"/>
  <c r="M10" i="20"/>
  <c r="P9" i="20"/>
  <c r="P63" i="20" s="1"/>
  <c r="N9" i="20"/>
  <c r="N9" i="19" s="1"/>
  <c r="M9" i="20"/>
  <c r="D78" i="1"/>
  <c r="C78" i="1"/>
  <c r="D77" i="1"/>
  <c r="C77" i="1"/>
  <c r="D76" i="1"/>
  <c r="C76" i="1"/>
  <c r="D74" i="1"/>
  <c r="C74" i="1"/>
  <c r="D73" i="1"/>
  <c r="C73" i="1"/>
  <c r="D72" i="1"/>
  <c r="C72" i="1"/>
  <c r="D69" i="1"/>
  <c r="C69" i="1"/>
  <c r="D68" i="1"/>
  <c r="C68" i="1"/>
  <c r="D67" i="1"/>
  <c r="C67" i="1"/>
  <c r="D65" i="1"/>
  <c r="C65" i="1"/>
  <c r="D64" i="1"/>
  <c r="C64" i="1"/>
  <c r="D63" i="1"/>
  <c r="C63" i="1"/>
  <c r="D52" i="1"/>
  <c r="C52" i="1"/>
  <c r="E51" i="1"/>
  <c r="E50" i="1"/>
  <c r="E49" i="1"/>
  <c r="D48" i="1"/>
  <c r="C48" i="1"/>
  <c r="E47" i="1"/>
  <c r="E46" i="1"/>
  <c r="E45" i="1"/>
  <c r="E42" i="1"/>
  <c r="E41" i="1"/>
  <c r="E40" i="1"/>
  <c r="E43" i="1" s="1"/>
  <c r="D39" i="1"/>
  <c r="D44" i="1" s="1"/>
  <c r="C39" i="1"/>
  <c r="C44" i="1" s="1"/>
  <c r="E38" i="1"/>
  <c r="E37" i="1"/>
  <c r="E36" i="1"/>
  <c r="D25" i="1"/>
  <c r="C25" i="1"/>
  <c r="E24" i="1"/>
  <c r="E23" i="1"/>
  <c r="E22" i="1"/>
  <c r="D21" i="1"/>
  <c r="C21" i="1"/>
  <c r="E20" i="1"/>
  <c r="E19" i="1"/>
  <c r="E18" i="1"/>
  <c r="C16" i="1"/>
  <c r="E15" i="1"/>
  <c r="E14" i="1"/>
  <c r="E13" i="1"/>
  <c r="E16" i="1" s="1"/>
  <c r="D12" i="1"/>
  <c r="D17" i="1" s="1"/>
  <c r="C12" i="1"/>
  <c r="E11" i="1"/>
  <c r="E10" i="1"/>
  <c r="E9" i="1"/>
  <c r="D78" i="14"/>
  <c r="C78" i="14"/>
  <c r="D77" i="14"/>
  <c r="C77" i="14"/>
  <c r="D76" i="14"/>
  <c r="C76" i="14"/>
  <c r="D74" i="14"/>
  <c r="C74" i="14"/>
  <c r="D73" i="14"/>
  <c r="C73" i="14"/>
  <c r="D72" i="14"/>
  <c r="C72" i="14"/>
  <c r="D69" i="14"/>
  <c r="C69" i="14"/>
  <c r="D68" i="14"/>
  <c r="C68" i="14"/>
  <c r="D67" i="14"/>
  <c r="C67" i="14"/>
  <c r="C70" i="14" s="1"/>
  <c r="D65" i="14"/>
  <c r="C65" i="14"/>
  <c r="D64" i="14"/>
  <c r="C64" i="14"/>
  <c r="D63" i="14"/>
  <c r="C63" i="14"/>
  <c r="D52" i="14"/>
  <c r="C52" i="14"/>
  <c r="E51" i="14"/>
  <c r="E50" i="14"/>
  <c r="E49" i="14"/>
  <c r="D48" i="14"/>
  <c r="C48" i="14"/>
  <c r="E47" i="14"/>
  <c r="E46" i="14"/>
  <c r="E45" i="14"/>
  <c r="E42" i="14"/>
  <c r="E41" i="14"/>
  <c r="E40" i="14"/>
  <c r="E43" i="14" s="1"/>
  <c r="D39" i="14"/>
  <c r="D44" i="14" s="1"/>
  <c r="C39" i="14"/>
  <c r="C44" i="14" s="1"/>
  <c r="E38" i="14"/>
  <c r="E37" i="14"/>
  <c r="E36" i="14"/>
  <c r="D25" i="14"/>
  <c r="C25" i="14"/>
  <c r="E24" i="14"/>
  <c r="E23" i="14"/>
  <c r="E22" i="14"/>
  <c r="D21" i="14"/>
  <c r="C21" i="14"/>
  <c r="E20" i="14"/>
  <c r="E19" i="14"/>
  <c r="E18" i="14"/>
  <c r="C16" i="14"/>
  <c r="E15" i="14"/>
  <c r="E14" i="14"/>
  <c r="E13" i="14"/>
  <c r="D12" i="14"/>
  <c r="D17" i="14" s="1"/>
  <c r="C12" i="14"/>
  <c r="E11" i="14"/>
  <c r="E10" i="14"/>
  <c r="E9" i="14"/>
  <c r="D78" i="15"/>
  <c r="C78" i="15"/>
  <c r="D77" i="15"/>
  <c r="C77" i="15"/>
  <c r="D76" i="15"/>
  <c r="C76" i="15"/>
  <c r="D74" i="15"/>
  <c r="C74" i="15"/>
  <c r="D73" i="15"/>
  <c r="C73" i="15"/>
  <c r="D72" i="15"/>
  <c r="C72" i="15"/>
  <c r="D69" i="15"/>
  <c r="C69" i="15"/>
  <c r="D68" i="15"/>
  <c r="C68" i="15"/>
  <c r="D67" i="15"/>
  <c r="D70" i="15" s="1"/>
  <c r="C67" i="15"/>
  <c r="C70" i="15" s="1"/>
  <c r="D65" i="15"/>
  <c r="C65" i="15"/>
  <c r="D64" i="15"/>
  <c r="C64" i="15"/>
  <c r="D63" i="15"/>
  <c r="C63" i="15"/>
  <c r="D52" i="15"/>
  <c r="C52" i="15"/>
  <c r="E51" i="15"/>
  <c r="E50" i="15"/>
  <c r="E49" i="15"/>
  <c r="D48" i="15"/>
  <c r="C48" i="15"/>
  <c r="E47" i="15"/>
  <c r="E46" i="15"/>
  <c r="E45" i="15"/>
  <c r="E42" i="15"/>
  <c r="E41" i="15"/>
  <c r="E40" i="15"/>
  <c r="D39" i="15"/>
  <c r="D44" i="15" s="1"/>
  <c r="C39" i="15"/>
  <c r="C44" i="15" s="1"/>
  <c r="E38" i="15"/>
  <c r="E37" i="15"/>
  <c r="E36" i="15"/>
  <c r="D25" i="15"/>
  <c r="C25" i="15"/>
  <c r="E24" i="15"/>
  <c r="E23" i="15"/>
  <c r="E22" i="15"/>
  <c r="D21" i="15"/>
  <c r="C21" i="15"/>
  <c r="E20" i="15"/>
  <c r="E19" i="15"/>
  <c r="E18" i="15"/>
  <c r="C16" i="15"/>
  <c r="E15" i="15"/>
  <c r="E14" i="15"/>
  <c r="E13" i="15"/>
  <c r="D12" i="15"/>
  <c r="D17" i="15" s="1"/>
  <c r="C12" i="15"/>
  <c r="E11" i="15"/>
  <c r="E10" i="15"/>
  <c r="E9" i="15"/>
  <c r="D78" i="16"/>
  <c r="C78" i="16"/>
  <c r="D77" i="16"/>
  <c r="C77" i="16"/>
  <c r="D76" i="16"/>
  <c r="C76" i="16"/>
  <c r="D74" i="16"/>
  <c r="C74" i="16"/>
  <c r="D73" i="16"/>
  <c r="C73" i="16"/>
  <c r="D72" i="16"/>
  <c r="C72" i="16"/>
  <c r="D69" i="16"/>
  <c r="C69" i="16"/>
  <c r="D68" i="16"/>
  <c r="C68" i="16"/>
  <c r="D67" i="16"/>
  <c r="D70" i="16" s="1"/>
  <c r="C67" i="16"/>
  <c r="D65" i="16"/>
  <c r="C65" i="16"/>
  <c r="D64" i="16"/>
  <c r="C64" i="16"/>
  <c r="D63" i="16"/>
  <c r="C63" i="16"/>
  <c r="D52" i="16"/>
  <c r="C52" i="16"/>
  <c r="E51" i="16"/>
  <c r="E50" i="16"/>
  <c r="E49" i="16"/>
  <c r="D48" i="16"/>
  <c r="C48" i="16"/>
  <c r="E47" i="16"/>
  <c r="E46" i="16"/>
  <c r="E45" i="16"/>
  <c r="E42" i="16"/>
  <c r="E41" i="16"/>
  <c r="E40" i="16"/>
  <c r="D39" i="16"/>
  <c r="D44" i="16" s="1"/>
  <c r="C39" i="16"/>
  <c r="C44" i="16" s="1"/>
  <c r="E38" i="16"/>
  <c r="E37" i="16"/>
  <c r="E36" i="16"/>
  <c r="D25" i="16"/>
  <c r="C25" i="16"/>
  <c r="E24" i="16"/>
  <c r="E23" i="16"/>
  <c r="E22" i="16"/>
  <c r="D21" i="16"/>
  <c r="C21" i="16"/>
  <c r="E20" i="16"/>
  <c r="E19" i="16"/>
  <c r="E18" i="16"/>
  <c r="C16" i="16"/>
  <c r="E15" i="16"/>
  <c r="E14" i="16"/>
  <c r="E13" i="16"/>
  <c r="E16" i="16" s="1"/>
  <c r="D12" i="16"/>
  <c r="D17" i="16" s="1"/>
  <c r="C12" i="16"/>
  <c r="E11" i="16"/>
  <c r="E10" i="16"/>
  <c r="E9" i="16"/>
  <c r="D78" i="17"/>
  <c r="C78" i="17"/>
  <c r="D77" i="17"/>
  <c r="C77" i="17"/>
  <c r="D76" i="17"/>
  <c r="C76" i="17"/>
  <c r="D74" i="17"/>
  <c r="C74" i="17"/>
  <c r="D73" i="17"/>
  <c r="C73" i="17"/>
  <c r="D72" i="17"/>
  <c r="C72" i="17"/>
  <c r="D69" i="17"/>
  <c r="C69" i="17"/>
  <c r="D68" i="17"/>
  <c r="C68" i="17"/>
  <c r="D67" i="17"/>
  <c r="C67" i="17"/>
  <c r="D65" i="17"/>
  <c r="C65" i="17"/>
  <c r="D64" i="17"/>
  <c r="C64" i="17"/>
  <c r="D63" i="17"/>
  <c r="C63" i="17"/>
  <c r="D52" i="17"/>
  <c r="C52" i="17"/>
  <c r="E51" i="17"/>
  <c r="E50" i="17"/>
  <c r="E49" i="17"/>
  <c r="D48" i="17"/>
  <c r="C48" i="17"/>
  <c r="E47" i="17"/>
  <c r="E46" i="17"/>
  <c r="E45" i="17"/>
  <c r="E42" i="17"/>
  <c r="E41" i="17"/>
  <c r="E40" i="17"/>
  <c r="E43" i="17" s="1"/>
  <c r="D39" i="17"/>
  <c r="D44" i="17" s="1"/>
  <c r="C39" i="17"/>
  <c r="C44" i="17" s="1"/>
  <c r="E38" i="17"/>
  <c r="E37" i="17"/>
  <c r="E36" i="17"/>
  <c r="D25" i="17"/>
  <c r="C25" i="17"/>
  <c r="E24" i="17"/>
  <c r="E23" i="17"/>
  <c r="E22" i="17"/>
  <c r="D21" i="17"/>
  <c r="C21" i="17"/>
  <c r="E20" i="17"/>
  <c r="E19" i="17"/>
  <c r="E18" i="17"/>
  <c r="C16" i="17"/>
  <c r="E15" i="17"/>
  <c r="E14" i="17"/>
  <c r="E13" i="17"/>
  <c r="E16" i="17" s="1"/>
  <c r="D12" i="17"/>
  <c r="D17" i="17" s="1"/>
  <c r="C12" i="17"/>
  <c r="C17" i="17" s="1"/>
  <c r="E11" i="17"/>
  <c r="E10" i="17"/>
  <c r="E9" i="17"/>
  <c r="D51" i="20"/>
  <c r="D51" i="19" s="1"/>
  <c r="C51" i="20"/>
  <c r="C51" i="19" s="1"/>
  <c r="D50" i="20"/>
  <c r="C50" i="20"/>
  <c r="C50" i="19" s="1"/>
  <c r="D49" i="20"/>
  <c r="D49" i="19" s="1"/>
  <c r="C49" i="20"/>
  <c r="C49" i="19" s="1"/>
  <c r="D47" i="20"/>
  <c r="D47" i="19" s="1"/>
  <c r="C47" i="20"/>
  <c r="C47" i="19" s="1"/>
  <c r="D46" i="20"/>
  <c r="C46" i="20"/>
  <c r="C46" i="19" s="1"/>
  <c r="D45" i="20"/>
  <c r="C45" i="20"/>
  <c r="C45" i="19" s="1"/>
  <c r="D42" i="20"/>
  <c r="D42" i="19" s="1"/>
  <c r="C42" i="20"/>
  <c r="D41" i="20"/>
  <c r="C41" i="20"/>
  <c r="C41" i="19" s="1"/>
  <c r="D40" i="20"/>
  <c r="C40" i="20"/>
  <c r="D38" i="20"/>
  <c r="D38" i="19" s="1"/>
  <c r="C38" i="20"/>
  <c r="C38" i="19" s="1"/>
  <c r="D37" i="20"/>
  <c r="C37" i="20"/>
  <c r="C37" i="19" s="1"/>
  <c r="D36" i="20"/>
  <c r="D36" i="19" s="1"/>
  <c r="C36" i="20"/>
  <c r="D24" i="20"/>
  <c r="D78" i="20" s="1"/>
  <c r="C24" i="20"/>
  <c r="C24" i="19" s="1"/>
  <c r="D23" i="20"/>
  <c r="C23" i="20"/>
  <c r="C23" i="19" s="1"/>
  <c r="D22" i="20"/>
  <c r="C22" i="20"/>
  <c r="D20" i="20"/>
  <c r="C20" i="20"/>
  <c r="D19" i="20"/>
  <c r="C19" i="20"/>
  <c r="C19" i="19" s="1"/>
  <c r="D18" i="20"/>
  <c r="D18" i="19" s="1"/>
  <c r="C18" i="20"/>
  <c r="D15" i="20"/>
  <c r="D15" i="19" s="1"/>
  <c r="C15" i="20"/>
  <c r="C15" i="19" s="1"/>
  <c r="D14" i="20"/>
  <c r="C14" i="20"/>
  <c r="C14" i="19" s="1"/>
  <c r="D13" i="20"/>
  <c r="C13" i="20"/>
  <c r="D11" i="20"/>
  <c r="C11" i="20"/>
  <c r="D10" i="20"/>
  <c r="C10" i="20"/>
  <c r="D9" i="20"/>
  <c r="D9" i="19" s="1"/>
  <c r="C9" i="20"/>
  <c r="C43" i="20" l="1"/>
  <c r="E44" i="17"/>
  <c r="C17" i="14"/>
  <c r="D70" i="1"/>
  <c r="O97" i="17"/>
  <c r="N151" i="17"/>
  <c r="P151" i="16"/>
  <c r="N232" i="16"/>
  <c r="P232" i="15"/>
  <c r="N70" i="14"/>
  <c r="P70" i="1"/>
  <c r="P71" i="1" s="1"/>
  <c r="P151" i="1"/>
  <c r="M232" i="1"/>
  <c r="M233" i="1" s="1"/>
  <c r="E44" i="14"/>
  <c r="M152" i="15"/>
  <c r="N71" i="17"/>
  <c r="C17" i="15"/>
  <c r="C70" i="1"/>
  <c r="M152" i="17"/>
  <c r="C70" i="17"/>
  <c r="E43" i="16"/>
  <c r="E16" i="15"/>
  <c r="C17" i="1"/>
  <c r="M124" i="20"/>
  <c r="M205" i="20"/>
  <c r="P16" i="19"/>
  <c r="P43" i="19"/>
  <c r="P151" i="17"/>
  <c r="M232" i="17"/>
  <c r="M233" i="17" s="1"/>
  <c r="O178" i="16"/>
  <c r="O179" i="16" s="1"/>
  <c r="P232" i="16"/>
  <c r="M70" i="15"/>
  <c r="M107" i="15"/>
  <c r="O16" i="14"/>
  <c r="P70" i="14"/>
  <c r="M151" i="14"/>
  <c r="M188" i="14"/>
  <c r="O97" i="1"/>
  <c r="O124" i="1"/>
  <c r="O125" i="1" s="1"/>
  <c r="O178" i="1"/>
  <c r="N232" i="1"/>
  <c r="N233" i="1" s="1"/>
  <c r="M71" i="17"/>
  <c r="C17" i="16"/>
  <c r="C71" i="14"/>
  <c r="P70" i="16"/>
  <c r="M152" i="16"/>
  <c r="O44" i="14"/>
  <c r="M71" i="1"/>
  <c r="D70" i="14"/>
  <c r="O17" i="1"/>
  <c r="D70" i="17"/>
  <c r="C70" i="16"/>
  <c r="E43" i="15"/>
  <c r="E16" i="14"/>
  <c r="N124" i="20"/>
  <c r="N178" i="20"/>
  <c r="N205" i="20"/>
  <c r="O178" i="17"/>
  <c r="N232" i="17"/>
  <c r="O43" i="16"/>
  <c r="O44" i="16" s="1"/>
  <c r="M70" i="16"/>
  <c r="O16" i="15"/>
  <c r="N70" i="15"/>
  <c r="N71" i="15" s="1"/>
  <c r="O124" i="15"/>
  <c r="O97" i="14"/>
  <c r="N151" i="14"/>
  <c r="O205" i="14"/>
  <c r="O206" i="14" s="1"/>
  <c r="M232" i="14"/>
  <c r="P232" i="1"/>
  <c r="N16" i="20"/>
  <c r="N43" i="20"/>
  <c r="P43" i="20"/>
  <c r="D16" i="20"/>
  <c r="D43" i="20"/>
  <c r="M43" i="20"/>
  <c r="M26" i="16"/>
  <c r="P65" i="20"/>
  <c r="O74" i="1"/>
  <c r="Q74" i="1" s="1"/>
  <c r="M26" i="15"/>
  <c r="Q202" i="14"/>
  <c r="Q205" i="14" s="1"/>
  <c r="W205" i="14" s="1"/>
  <c r="P202" i="19"/>
  <c r="P205" i="19" s="1"/>
  <c r="Q202" i="1"/>
  <c r="Q205" i="1" s="1"/>
  <c r="Q202" i="17"/>
  <c r="Q205" i="17" s="1"/>
  <c r="W205" i="17" s="1"/>
  <c r="Q202" i="16"/>
  <c r="Q205" i="16" s="1"/>
  <c r="W205" i="16" s="1"/>
  <c r="Q202" i="15"/>
  <c r="Q205" i="15" s="1"/>
  <c r="O72" i="14"/>
  <c r="Q72" i="14" s="1"/>
  <c r="O74" i="14"/>
  <c r="Q74" i="14" s="1"/>
  <c r="Q175" i="14"/>
  <c r="Q178" i="14" s="1"/>
  <c r="P175" i="19"/>
  <c r="P178" i="19" s="1"/>
  <c r="Q175" i="1"/>
  <c r="Q178" i="1" s="1"/>
  <c r="Q175" i="17"/>
  <c r="Q178" i="17" s="1"/>
  <c r="Q175" i="16"/>
  <c r="Q178" i="16" s="1"/>
  <c r="Q175" i="15"/>
  <c r="Q178" i="15" s="1"/>
  <c r="M226" i="20"/>
  <c r="N172" i="19"/>
  <c r="N226" i="19" s="1"/>
  <c r="P172" i="19"/>
  <c r="N134" i="16"/>
  <c r="N234" i="20"/>
  <c r="Q120" i="14"/>
  <c r="Q25" i="1"/>
  <c r="N94" i="19"/>
  <c r="N97" i="19" s="1"/>
  <c r="P94" i="19"/>
  <c r="O146" i="17"/>
  <c r="Q146" i="17" s="1"/>
  <c r="O227" i="17"/>
  <c r="Q227" i="17" s="1"/>
  <c r="O230" i="17"/>
  <c r="Q230" i="17" s="1"/>
  <c r="O234" i="17"/>
  <c r="Q234" i="17" s="1"/>
  <c r="O236" i="17"/>
  <c r="Q236" i="17" s="1"/>
  <c r="O239" i="17"/>
  <c r="Q239" i="17" s="1"/>
  <c r="O69" i="1"/>
  <c r="Q69" i="1" s="1"/>
  <c r="P91" i="19"/>
  <c r="P145" i="19" s="1"/>
  <c r="N147" i="1"/>
  <c r="N152" i="1" s="1"/>
  <c r="Q133" i="1"/>
  <c r="P156" i="1"/>
  <c r="P160" i="1"/>
  <c r="P241" i="1"/>
  <c r="O146" i="1"/>
  <c r="Q146" i="1" s="1"/>
  <c r="P134" i="14"/>
  <c r="N40" i="19"/>
  <c r="N43" i="19" s="1"/>
  <c r="O155" i="1"/>
  <c r="Q155" i="1" s="1"/>
  <c r="C40" i="19"/>
  <c r="Q40" i="17"/>
  <c r="Q43" i="17" s="1"/>
  <c r="Q40" i="15"/>
  <c r="Q43" i="15" s="1"/>
  <c r="D40" i="19"/>
  <c r="O236" i="1"/>
  <c r="Q236" i="1" s="1"/>
  <c r="O67" i="16"/>
  <c r="Q13" i="15"/>
  <c r="Q16" i="15" s="1"/>
  <c r="Q13" i="14"/>
  <c r="Q16" i="14" s="1"/>
  <c r="Q17" i="14" s="1"/>
  <c r="N13" i="19"/>
  <c r="N16" i="19" s="1"/>
  <c r="D13" i="19"/>
  <c r="O154" i="14"/>
  <c r="Q154" i="14" s="1"/>
  <c r="O235" i="14"/>
  <c r="Q235" i="14" s="1"/>
  <c r="O240" i="14"/>
  <c r="Q240" i="14" s="1"/>
  <c r="N10" i="19"/>
  <c r="Q10" i="1"/>
  <c r="C10" i="19"/>
  <c r="M64" i="20"/>
  <c r="M64" i="19" s="1"/>
  <c r="Q10" i="17"/>
  <c r="Q10" i="16"/>
  <c r="Q10" i="15"/>
  <c r="Q10" i="14"/>
  <c r="Q12" i="14" s="1"/>
  <c r="Q94" i="14"/>
  <c r="Q97" i="14" s="1"/>
  <c r="Q94" i="1"/>
  <c r="Q97" i="1" s="1"/>
  <c r="E47" i="19"/>
  <c r="E51" i="19"/>
  <c r="Q94" i="17"/>
  <c r="Q97" i="17" s="1"/>
  <c r="Q94" i="16"/>
  <c r="Q97" i="16" s="1"/>
  <c r="Q121" i="16"/>
  <c r="Q124" i="16" s="1"/>
  <c r="Q94" i="15"/>
  <c r="Q97" i="15" s="1"/>
  <c r="O230" i="1"/>
  <c r="Q230" i="1" s="1"/>
  <c r="N201" i="20"/>
  <c r="N206" i="20" s="1"/>
  <c r="N216" i="17"/>
  <c r="M216" i="16"/>
  <c r="M189" i="1"/>
  <c r="P174" i="20"/>
  <c r="P179" i="20" s="1"/>
  <c r="P201" i="20"/>
  <c r="P206" i="20" s="1"/>
  <c r="N189" i="15"/>
  <c r="M189" i="14"/>
  <c r="N174" i="20"/>
  <c r="N179" i="20" s="1"/>
  <c r="O227" i="15"/>
  <c r="Q227" i="15" s="1"/>
  <c r="O230" i="15"/>
  <c r="Q230" i="15" s="1"/>
  <c r="N228" i="17"/>
  <c r="N233" i="17" s="1"/>
  <c r="N75" i="16"/>
  <c r="N156" i="16"/>
  <c r="N66" i="15"/>
  <c r="N156" i="15"/>
  <c r="P216" i="17"/>
  <c r="P75" i="17"/>
  <c r="P134" i="15"/>
  <c r="O67" i="17"/>
  <c r="O70" i="17" s="1"/>
  <c r="O69" i="17"/>
  <c r="Q69" i="17" s="1"/>
  <c r="O145" i="17"/>
  <c r="Q145" i="17" s="1"/>
  <c r="O148" i="17"/>
  <c r="O151" i="17" s="1"/>
  <c r="O73" i="16"/>
  <c r="Q73" i="16" s="1"/>
  <c r="O150" i="16"/>
  <c r="Q150" i="16" s="1"/>
  <c r="O154" i="16"/>
  <c r="Q154" i="16" s="1"/>
  <c r="O238" i="16"/>
  <c r="Q238" i="16" s="1"/>
  <c r="O240" i="16"/>
  <c r="Q240" i="16" s="1"/>
  <c r="O64" i="15"/>
  <c r="Q64" i="15" s="1"/>
  <c r="O73" i="15"/>
  <c r="Q73" i="15" s="1"/>
  <c r="O78" i="15"/>
  <c r="Q78" i="15" s="1"/>
  <c r="O157" i="15"/>
  <c r="Q157" i="15" s="1"/>
  <c r="O159" i="15"/>
  <c r="Q159" i="15" s="1"/>
  <c r="C26" i="17"/>
  <c r="O227" i="1"/>
  <c r="Q227" i="1" s="1"/>
  <c r="E21" i="17"/>
  <c r="E63" i="16"/>
  <c r="E74" i="16"/>
  <c r="N135" i="14"/>
  <c r="M135" i="1"/>
  <c r="P135" i="14"/>
  <c r="N135" i="1"/>
  <c r="C26" i="16"/>
  <c r="C53" i="1"/>
  <c r="M172" i="19"/>
  <c r="O159" i="17"/>
  <c r="Q159" i="17" s="1"/>
  <c r="D26" i="16"/>
  <c r="P241" i="17"/>
  <c r="P79" i="16"/>
  <c r="N241" i="16"/>
  <c r="O64" i="1"/>
  <c r="Q64" i="1" s="1"/>
  <c r="N26" i="17"/>
  <c r="E65" i="17"/>
  <c r="E65" i="14"/>
  <c r="E63" i="1"/>
  <c r="E68" i="1"/>
  <c r="E74" i="1"/>
  <c r="E48" i="1"/>
  <c r="P48" i="20"/>
  <c r="O48" i="16"/>
  <c r="M75" i="16"/>
  <c r="Q93" i="16"/>
  <c r="Q98" i="16" s="1"/>
  <c r="N147" i="14"/>
  <c r="M53" i="1"/>
  <c r="E12" i="17"/>
  <c r="E17" i="17" s="1"/>
  <c r="E76" i="17"/>
  <c r="E73" i="16"/>
  <c r="E78" i="16"/>
  <c r="E64" i="1"/>
  <c r="E69" i="1"/>
  <c r="O63" i="15"/>
  <c r="O65" i="15"/>
  <c r="Q65" i="15" s="1"/>
  <c r="O68" i="15"/>
  <c r="Q68" i="15" s="1"/>
  <c r="P67" i="19"/>
  <c r="O46" i="20"/>
  <c r="Q46" i="20" s="1"/>
  <c r="O146" i="16"/>
  <c r="Q146" i="16" s="1"/>
  <c r="O158" i="16"/>
  <c r="Q158" i="16" s="1"/>
  <c r="P64" i="19"/>
  <c r="P69" i="19"/>
  <c r="N107" i="14"/>
  <c r="O211" i="20"/>
  <c r="Q211" i="20" s="1"/>
  <c r="D26" i="15"/>
  <c r="D53" i="14"/>
  <c r="D26" i="1"/>
  <c r="O15" i="20"/>
  <c r="Q15" i="20" s="1"/>
  <c r="O123" i="20"/>
  <c r="Q123" i="20" s="1"/>
  <c r="P79" i="17"/>
  <c r="N189" i="17"/>
  <c r="O226" i="17"/>
  <c r="Q226" i="17" s="1"/>
  <c r="O229" i="17"/>
  <c r="P66" i="16"/>
  <c r="P74" i="19"/>
  <c r="P77" i="19"/>
  <c r="M228" i="16"/>
  <c r="M233" i="16" s="1"/>
  <c r="O234" i="16"/>
  <c r="Q234" i="16" s="1"/>
  <c r="O236" i="16"/>
  <c r="Q236" i="16" s="1"/>
  <c r="N160" i="15"/>
  <c r="N237" i="15"/>
  <c r="N237" i="14"/>
  <c r="P53" i="1"/>
  <c r="P76" i="19"/>
  <c r="P79" i="1"/>
  <c r="P108" i="1"/>
  <c r="O231" i="16"/>
  <c r="Q231" i="16" s="1"/>
  <c r="E74" i="17"/>
  <c r="P39" i="20"/>
  <c r="N229" i="20"/>
  <c r="N235" i="19"/>
  <c r="O48" i="17"/>
  <c r="M160" i="16"/>
  <c r="O21" i="15"/>
  <c r="O39" i="15"/>
  <c r="O44" i="15" s="1"/>
  <c r="P160" i="15"/>
  <c r="P228" i="15"/>
  <c r="P147" i="14"/>
  <c r="P152" i="14" s="1"/>
  <c r="P160" i="14"/>
  <c r="P237" i="14"/>
  <c r="P147" i="1"/>
  <c r="P152" i="1" s="1"/>
  <c r="P65" i="19"/>
  <c r="O226" i="16"/>
  <c r="Q226" i="16" s="1"/>
  <c r="P108" i="14"/>
  <c r="D64" i="20"/>
  <c r="E73" i="15"/>
  <c r="E78" i="15"/>
  <c r="D79" i="15"/>
  <c r="E64" i="14"/>
  <c r="E69" i="14"/>
  <c r="E73" i="1"/>
  <c r="E78" i="1"/>
  <c r="E52" i="1"/>
  <c r="D75" i="1"/>
  <c r="D79" i="1"/>
  <c r="N65" i="20"/>
  <c r="N65" i="19" s="1"/>
  <c r="M77" i="19"/>
  <c r="O36" i="20"/>
  <c r="Q36" i="20" s="1"/>
  <c r="O92" i="20"/>
  <c r="Q92" i="20" s="1"/>
  <c r="N155" i="19"/>
  <c r="O128" i="20"/>
  <c r="Q128" i="20" s="1"/>
  <c r="O204" i="20"/>
  <c r="Q204" i="20" s="1"/>
  <c r="O208" i="20"/>
  <c r="Q208" i="20" s="1"/>
  <c r="O74" i="17"/>
  <c r="Q74" i="17" s="1"/>
  <c r="O149" i="17"/>
  <c r="O158" i="17"/>
  <c r="Q158" i="17" s="1"/>
  <c r="O145" i="16"/>
  <c r="Q145" i="16" s="1"/>
  <c r="O159" i="16"/>
  <c r="Q159" i="16" s="1"/>
  <c r="O106" i="15"/>
  <c r="O133" i="15"/>
  <c r="O146" i="15"/>
  <c r="Q146" i="15" s="1"/>
  <c r="O155" i="15"/>
  <c r="Q155" i="15" s="1"/>
  <c r="O226" i="15"/>
  <c r="Q226" i="15" s="1"/>
  <c r="O231" i="15"/>
  <c r="O238" i="15"/>
  <c r="Q238" i="15" s="1"/>
  <c r="O148" i="14"/>
  <c r="O150" i="14"/>
  <c r="Q150" i="14" s="1"/>
  <c r="O226" i="14"/>
  <c r="Q226" i="14" s="1"/>
  <c r="O231" i="14"/>
  <c r="P107" i="1"/>
  <c r="O150" i="1"/>
  <c r="Q150" i="1" s="1"/>
  <c r="O154" i="1"/>
  <c r="Q154" i="1" s="1"/>
  <c r="M216" i="1"/>
  <c r="N64" i="20"/>
  <c r="N64" i="19" s="1"/>
  <c r="M102" i="20"/>
  <c r="Q18" i="15"/>
  <c r="Q21" i="15" s="1"/>
  <c r="E15" i="20"/>
  <c r="C53" i="17"/>
  <c r="D54" i="16"/>
  <c r="E52" i="16"/>
  <c r="P74" i="20"/>
  <c r="O23" i="20"/>
  <c r="Q23" i="20" s="1"/>
  <c r="O117" i="20"/>
  <c r="Q117" i="20" s="1"/>
  <c r="N144" i="20"/>
  <c r="M174" i="20"/>
  <c r="Q45" i="17"/>
  <c r="Q48" i="17" s="1"/>
  <c r="M108" i="17"/>
  <c r="Q45" i="16"/>
  <c r="Q48" i="16" s="1"/>
  <c r="O64" i="16"/>
  <c r="Q64" i="16" s="1"/>
  <c r="O225" i="16"/>
  <c r="Q225" i="16" s="1"/>
  <c r="O227" i="16"/>
  <c r="Q227" i="16" s="1"/>
  <c r="M53" i="15"/>
  <c r="O65" i="14"/>
  <c r="Q65" i="14" s="1"/>
  <c r="O65" i="1"/>
  <c r="Q65" i="1" s="1"/>
  <c r="O129" i="1"/>
  <c r="O183" i="1"/>
  <c r="O64" i="17"/>
  <c r="Q64" i="17" s="1"/>
  <c r="Q48" i="14"/>
  <c r="C16" i="20"/>
  <c r="C25" i="20"/>
  <c r="C54" i="17"/>
  <c r="D53" i="17"/>
  <c r="C26" i="15"/>
  <c r="C26" i="1"/>
  <c r="O51" i="19"/>
  <c r="Q51" i="19" s="1"/>
  <c r="P144" i="20"/>
  <c r="N183" i="20"/>
  <c r="N239" i="19"/>
  <c r="M75" i="17"/>
  <c r="P147" i="17"/>
  <c r="P152" i="17" s="1"/>
  <c r="O155" i="17"/>
  <c r="Q155" i="17" s="1"/>
  <c r="P237" i="17"/>
  <c r="O52" i="16"/>
  <c r="N79" i="16"/>
  <c r="P228" i="16"/>
  <c r="P233" i="16" s="1"/>
  <c r="Q36" i="15"/>
  <c r="Q39" i="15" s="1"/>
  <c r="M160" i="15"/>
  <c r="P189" i="15"/>
  <c r="N188" i="15"/>
  <c r="N241" i="15"/>
  <c r="M54" i="14"/>
  <c r="N79" i="14"/>
  <c r="N75" i="1"/>
  <c r="N79" i="1"/>
  <c r="N241" i="1"/>
  <c r="Q187" i="17"/>
  <c r="O203" i="20"/>
  <c r="Q203" i="20" s="1"/>
  <c r="O67" i="15"/>
  <c r="E68" i="17"/>
  <c r="D54" i="17"/>
  <c r="E48" i="17"/>
  <c r="E64" i="16"/>
  <c r="E69" i="16"/>
  <c r="P67" i="20"/>
  <c r="N48" i="20"/>
  <c r="O94" i="20"/>
  <c r="Q118" i="20"/>
  <c r="P156" i="17"/>
  <c r="Q13" i="16"/>
  <c r="O21" i="16"/>
  <c r="N53" i="16"/>
  <c r="Q52" i="16"/>
  <c r="N188" i="16"/>
  <c r="O48" i="15"/>
  <c r="N79" i="15"/>
  <c r="P147" i="15"/>
  <c r="P152" i="15" s="1"/>
  <c r="P241" i="15"/>
  <c r="O21" i="14"/>
  <c r="P79" i="14"/>
  <c r="O144" i="14"/>
  <c r="Q144" i="14" s="1"/>
  <c r="O146" i="14"/>
  <c r="Q146" i="14" s="1"/>
  <c r="O12" i="1"/>
  <c r="N156" i="1"/>
  <c r="P228" i="1"/>
  <c r="P233" i="1" s="1"/>
  <c r="P54" i="1"/>
  <c r="D26" i="17"/>
  <c r="D53" i="16"/>
  <c r="M54" i="16"/>
  <c r="O159" i="1"/>
  <c r="Q159" i="1" s="1"/>
  <c r="E64" i="17"/>
  <c r="E69" i="17"/>
  <c r="E65" i="16"/>
  <c r="C54" i="15"/>
  <c r="C75" i="15"/>
  <c r="D54" i="14"/>
  <c r="E77" i="1"/>
  <c r="C75" i="1"/>
  <c r="C79" i="1"/>
  <c r="M68" i="19"/>
  <c r="P69" i="20"/>
  <c r="O37" i="20"/>
  <c r="Q37" i="20" s="1"/>
  <c r="O42" i="19"/>
  <c r="Q42" i="19" s="1"/>
  <c r="O45" i="20"/>
  <c r="Q45" i="20" s="1"/>
  <c r="M201" i="20"/>
  <c r="M206" i="20" s="1"/>
  <c r="N11" i="19"/>
  <c r="M54" i="17"/>
  <c r="P68" i="19"/>
  <c r="O154" i="17"/>
  <c r="Q154" i="17" s="1"/>
  <c r="O187" i="17"/>
  <c r="O201" i="17"/>
  <c r="O206" i="17" s="1"/>
  <c r="Q40" i="16"/>
  <c r="Q43" i="16" s="1"/>
  <c r="O74" i="16"/>
  <c r="Q74" i="16" s="1"/>
  <c r="O77" i="16"/>
  <c r="Q77" i="16" s="1"/>
  <c r="O149" i="16"/>
  <c r="Q45" i="15"/>
  <c r="Q48" i="15" s="1"/>
  <c r="O52" i="15"/>
  <c r="P75" i="15"/>
  <c r="O145" i="15"/>
  <c r="Q145" i="15" s="1"/>
  <c r="O148" i="15"/>
  <c r="O150" i="15"/>
  <c r="Q150" i="15" s="1"/>
  <c r="O154" i="15"/>
  <c r="Q154" i="15" s="1"/>
  <c r="Q174" i="15"/>
  <c r="O239" i="15"/>
  <c r="Q239" i="15" s="1"/>
  <c r="Q21" i="14"/>
  <c r="O73" i="14"/>
  <c r="O153" i="14"/>
  <c r="Q153" i="14" s="1"/>
  <c r="O155" i="14"/>
  <c r="Q155" i="14" s="1"/>
  <c r="Q9" i="1"/>
  <c r="O73" i="1"/>
  <c r="Q73" i="1" s="1"/>
  <c r="O78" i="1"/>
  <c r="Q78" i="1" s="1"/>
  <c r="O210" i="1"/>
  <c r="O235" i="1"/>
  <c r="Q235" i="1" s="1"/>
  <c r="O240" i="1"/>
  <c r="Q240" i="1" s="1"/>
  <c r="E39" i="17"/>
  <c r="C75" i="17"/>
  <c r="M198" i="19"/>
  <c r="O198" i="20"/>
  <c r="Q198" i="20" s="1"/>
  <c r="M27" i="1"/>
  <c r="D27" i="16"/>
  <c r="D66" i="16"/>
  <c r="D71" i="16" s="1"/>
  <c r="D53" i="1"/>
  <c r="M47" i="19"/>
  <c r="O47" i="19" s="1"/>
  <c r="Q47" i="19" s="1"/>
  <c r="O47" i="20"/>
  <c r="Q47" i="20" s="1"/>
  <c r="P52" i="20"/>
  <c r="M91" i="19"/>
  <c r="M145" i="20"/>
  <c r="O91" i="20"/>
  <c r="Q91" i="20" s="1"/>
  <c r="O172" i="20"/>
  <c r="Q172" i="20" s="1"/>
  <c r="P160" i="17"/>
  <c r="O235" i="16"/>
  <c r="Q235" i="16" s="1"/>
  <c r="M237" i="16"/>
  <c r="N27" i="1"/>
  <c r="P66" i="1"/>
  <c r="P63" i="19"/>
  <c r="E38" i="19"/>
  <c r="D66" i="1"/>
  <c r="O9" i="20"/>
  <c r="Q9" i="20" s="1"/>
  <c r="M63" i="20"/>
  <c r="M63" i="19" s="1"/>
  <c r="D24" i="19"/>
  <c r="D78" i="19" s="1"/>
  <c r="E77" i="17"/>
  <c r="D75" i="17"/>
  <c r="C67" i="20"/>
  <c r="E63" i="17"/>
  <c r="E73" i="17"/>
  <c r="E78" i="17"/>
  <c r="E72" i="17"/>
  <c r="E12" i="16"/>
  <c r="E17" i="16" s="1"/>
  <c r="E77" i="16"/>
  <c r="C27" i="16"/>
  <c r="E63" i="15"/>
  <c r="E68" i="15"/>
  <c r="E74" i="15"/>
  <c r="E48" i="15"/>
  <c r="C26" i="14"/>
  <c r="N72" i="19"/>
  <c r="M127" i="19"/>
  <c r="O127" i="19" s="1"/>
  <c r="Q127" i="19" s="1"/>
  <c r="O127" i="20"/>
  <c r="Q127" i="20" s="1"/>
  <c r="M130" i="19"/>
  <c r="M133" i="19" s="1"/>
  <c r="M133" i="20"/>
  <c r="O130" i="20"/>
  <c r="Q130" i="20" s="1"/>
  <c r="M171" i="19"/>
  <c r="O171" i="20"/>
  <c r="Q171" i="20" s="1"/>
  <c r="N48" i="19"/>
  <c r="O67" i="14"/>
  <c r="O69" i="14"/>
  <c r="Q69" i="14" s="1"/>
  <c r="N99" i="19"/>
  <c r="N153" i="20"/>
  <c r="P235" i="19"/>
  <c r="P72" i="19"/>
  <c r="D66" i="17"/>
  <c r="P229" i="20"/>
  <c r="C39" i="20"/>
  <c r="C44" i="20" s="1"/>
  <c r="C76" i="20"/>
  <c r="E64" i="15"/>
  <c r="E69" i="15"/>
  <c r="P121" i="19"/>
  <c r="P124" i="19" s="1"/>
  <c r="N241" i="17"/>
  <c r="P27" i="16"/>
  <c r="O236" i="14"/>
  <c r="Q236" i="14" s="1"/>
  <c r="C66" i="17"/>
  <c r="O120" i="1"/>
  <c r="Q117" i="1"/>
  <c r="Q120" i="1" s="1"/>
  <c r="E24" i="20"/>
  <c r="D69" i="20"/>
  <c r="C78" i="20"/>
  <c r="E15" i="19"/>
  <c r="E65" i="15"/>
  <c r="M73" i="20"/>
  <c r="M73" i="19" s="1"/>
  <c r="M19" i="19"/>
  <c r="M21" i="19" s="1"/>
  <c r="N21" i="20"/>
  <c r="N36" i="19"/>
  <c r="N39" i="19" s="1"/>
  <c r="N39" i="20"/>
  <c r="M38" i="19"/>
  <c r="O38" i="19" s="1"/>
  <c r="Q38" i="19" s="1"/>
  <c r="O38" i="20"/>
  <c r="Q38" i="20" s="1"/>
  <c r="N158" i="19"/>
  <c r="Q133" i="17"/>
  <c r="Q106" i="1"/>
  <c r="D26" i="14"/>
  <c r="P236" i="20"/>
  <c r="N18" i="19"/>
  <c r="O18" i="19" s="1"/>
  <c r="P25" i="19"/>
  <c r="N180" i="19"/>
  <c r="O102" i="17"/>
  <c r="P134" i="17"/>
  <c r="O235" i="17"/>
  <c r="Q235" i="17" s="1"/>
  <c r="M215" i="16"/>
  <c r="M79" i="15"/>
  <c r="O76" i="15"/>
  <c r="Q76" i="15" s="1"/>
  <c r="P228" i="14"/>
  <c r="P233" i="14" s="1"/>
  <c r="C53" i="14"/>
  <c r="O20" i="19"/>
  <c r="Q20" i="19" s="1"/>
  <c r="N78" i="19"/>
  <c r="M120" i="20"/>
  <c r="O126" i="20"/>
  <c r="Q126" i="20" s="1"/>
  <c r="P148" i="20"/>
  <c r="P236" i="19"/>
  <c r="P210" i="20"/>
  <c r="P12" i="19"/>
  <c r="P17" i="19" s="1"/>
  <c r="P21" i="19"/>
  <c r="M23" i="19"/>
  <c r="O23" i="19" s="1"/>
  <c r="Q23" i="19" s="1"/>
  <c r="M37" i="19"/>
  <c r="O37" i="19" s="1"/>
  <c r="Q37" i="19" s="1"/>
  <c r="M46" i="19"/>
  <c r="O46" i="19" s="1"/>
  <c r="Q46" i="19" s="1"/>
  <c r="P52" i="19"/>
  <c r="P154" i="19"/>
  <c r="M27" i="17"/>
  <c r="O73" i="17"/>
  <c r="Q73" i="17" s="1"/>
  <c r="N79" i="17"/>
  <c r="O93" i="17"/>
  <c r="N108" i="17"/>
  <c r="P107" i="17"/>
  <c r="P188" i="17"/>
  <c r="P215" i="17"/>
  <c r="P228" i="17"/>
  <c r="P233" i="17" s="1"/>
  <c r="M237" i="17"/>
  <c r="N27" i="16"/>
  <c r="O214" i="15"/>
  <c r="Q211" i="15"/>
  <c r="Q214" i="15" s="1"/>
  <c r="Q21" i="1"/>
  <c r="E73" i="14"/>
  <c r="E78" i="14"/>
  <c r="C75" i="14"/>
  <c r="E65" i="1"/>
  <c r="M16" i="20"/>
  <c r="N74" i="20"/>
  <c r="N74" i="19" s="1"/>
  <c r="P25" i="20"/>
  <c r="M48" i="20"/>
  <c r="P201" i="19"/>
  <c r="N227" i="20"/>
  <c r="M10" i="19"/>
  <c r="M118" i="19"/>
  <c r="O118" i="19" s="1"/>
  <c r="Q118" i="19" s="1"/>
  <c r="M204" i="19"/>
  <c r="O204" i="19" s="1"/>
  <c r="Q204" i="19" s="1"/>
  <c r="N27" i="17"/>
  <c r="O39" i="17"/>
  <c r="O44" i="17" s="1"/>
  <c r="N54" i="17"/>
  <c r="P53" i="17"/>
  <c r="Q90" i="17"/>
  <c r="Q93" i="17" s="1"/>
  <c r="M107" i="17"/>
  <c r="M135" i="17"/>
  <c r="P135" i="17"/>
  <c r="N147" i="17"/>
  <c r="O210" i="17"/>
  <c r="N135" i="16"/>
  <c r="O159" i="14"/>
  <c r="Q159" i="14" s="1"/>
  <c r="Q127" i="1"/>
  <c r="Q129" i="1" s="1"/>
  <c r="D75" i="15"/>
  <c r="C79" i="15"/>
  <c r="E63" i="14"/>
  <c r="E68" i="14"/>
  <c r="E74" i="14"/>
  <c r="E48" i="14"/>
  <c r="D79" i="14"/>
  <c r="O10" i="20"/>
  <c r="N67" i="20"/>
  <c r="O15" i="19"/>
  <c r="Q15" i="19" s="1"/>
  <c r="P72" i="20"/>
  <c r="N146" i="19"/>
  <c r="O123" i="19"/>
  <c r="Q123" i="19" s="1"/>
  <c r="O131" i="19"/>
  <c r="Q131" i="19" s="1"/>
  <c r="M154" i="20"/>
  <c r="N24" i="19"/>
  <c r="O24" i="19" s="1"/>
  <c r="Q24" i="19" s="1"/>
  <c r="O12" i="17"/>
  <c r="O17" i="17" s="1"/>
  <c r="Q36" i="17"/>
  <c r="Q39" i="17" s="1"/>
  <c r="M53" i="17"/>
  <c r="P66" i="17"/>
  <c r="P71" i="17" s="1"/>
  <c r="O78" i="17"/>
  <c r="Q78" i="17" s="1"/>
  <c r="N135" i="17"/>
  <c r="O133" i="17"/>
  <c r="N156" i="17"/>
  <c r="N160" i="17"/>
  <c r="M189" i="17"/>
  <c r="P189" i="17"/>
  <c r="M216" i="17"/>
  <c r="O231" i="17"/>
  <c r="Q231" i="17" s="1"/>
  <c r="O240" i="17"/>
  <c r="Q240" i="17" s="1"/>
  <c r="O78" i="16"/>
  <c r="Q78" i="16" s="1"/>
  <c r="O153" i="16"/>
  <c r="Q153" i="16" s="1"/>
  <c r="Q183" i="16"/>
  <c r="N237" i="16"/>
  <c r="P241" i="16"/>
  <c r="N54" i="15"/>
  <c r="P108" i="15"/>
  <c r="O149" i="14"/>
  <c r="P216" i="14"/>
  <c r="P215" i="14"/>
  <c r="Q40" i="1"/>
  <c r="Q43" i="1" s="1"/>
  <c r="Q44" i="1" s="1"/>
  <c r="M156" i="1"/>
  <c r="O153" i="1"/>
  <c r="P26" i="16"/>
  <c r="O39" i="16"/>
  <c r="P75" i="16"/>
  <c r="M135" i="16"/>
  <c r="Q210" i="16"/>
  <c r="O239" i="16"/>
  <c r="Q239" i="16" s="1"/>
  <c r="P66" i="15"/>
  <c r="P71" i="15" s="1"/>
  <c r="O72" i="15"/>
  <c r="Q72" i="15" s="1"/>
  <c r="O74" i="15"/>
  <c r="Q74" i="15" s="1"/>
  <c r="Q120" i="15"/>
  <c r="O63" i="14"/>
  <c r="Q63" i="14" s="1"/>
  <c r="P107" i="14"/>
  <c r="N156" i="14"/>
  <c r="P156" i="14"/>
  <c r="P189" i="14"/>
  <c r="N241" i="14"/>
  <c r="P27" i="1"/>
  <c r="P26" i="1"/>
  <c r="O68" i="1"/>
  <c r="Q68" i="1" s="1"/>
  <c r="O187" i="1"/>
  <c r="N237" i="1"/>
  <c r="M241" i="16"/>
  <c r="M27" i="15"/>
  <c r="N108" i="15"/>
  <c r="N107" i="15"/>
  <c r="P188" i="15"/>
  <c r="P26" i="14"/>
  <c r="P53" i="14"/>
  <c r="Q133" i="14"/>
  <c r="O133" i="14"/>
  <c r="P241" i="14"/>
  <c r="O48" i="1"/>
  <c r="N66" i="1"/>
  <c r="N71" i="1" s="1"/>
  <c r="M75" i="1"/>
  <c r="P75" i="1"/>
  <c r="N108" i="1"/>
  <c r="N160" i="1"/>
  <c r="Q184" i="1"/>
  <c r="Q187" i="1" s="1"/>
  <c r="O214" i="1"/>
  <c r="M237" i="1"/>
  <c r="P237" i="1"/>
  <c r="M53" i="16"/>
  <c r="P54" i="16"/>
  <c r="N66" i="16"/>
  <c r="N71" i="16" s="1"/>
  <c r="P107" i="16"/>
  <c r="O120" i="16"/>
  <c r="O125" i="16" s="1"/>
  <c r="P160" i="16"/>
  <c r="M188" i="16"/>
  <c r="N215" i="16"/>
  <c r="O12" i="15"/>
  <c r="P53" i="15"/>
  <c r="P107" i="15"/>
  <c r="N147" i="15"/>
  <c r="N152" i="15" s="1"/>
  <c r="O149" i="15"/>
  <c r="O183" i="15"/>
  <c r="M215" i="15"/>
  <c r="P237" i="15"/>
  <c r="O78" i="14"/>
  <c r="Q78" i="14" s="1"/>
  <c r="Q106" i="14"/>
  <c r="O106" i="14"/>
  <c r="N160" i="14"/>
  <c r="O174" i="14"/>
  <c r="O179" i="14" s="1"/>
  <c r="N188" i="14"/>
  <c r="M54" i="1"/>
  <c r="Q48" i="1"/>
  <c r="M188" i="1"/>
  <c r="Q211" i="1"/>
  <c r="Q214" i="1" s="1"/>
  <c r="N228" i="1"/>
  <c r="O106" i="16"/>
  <c r="Q120" i="16"/>
  <c r="Q125" i="16" s="1"/>
  <c r="P156" i="16"/>
  <c r="N189" i="16"/>
  <c r="P27" i="15"/>
  <c r="M54" i="15"/>
  <c r="N75" i="15"/>
  <c r="M108" i="15"/>
  <c r="P135" i="15"/>
  <c r="M189" i="15"/>
  <c r="Q180" i="15"/>
  <c r="Q183" i="15" s="1"/>
  <c r="O236" i="15"/>
  <c r="Q236" i="15" s="1"/>
  <c r="O52" i="14"/>
  <c r="N66" i="14"/>
  <c r="N75" i="14"/>
  <c r="P75" i="14"/>
  <c r="M134" i="14"/>
  <c r="O227" i="14"/>
  <c r="Q227" i="14" s="1"/>
  <c r="O21" i="1"/>
  <c r="O72" i="1"/>
  <c r="Q72" i="1" s="1"/>
  <c r="O149" i="1"/>
  <c r="M215" i="1"/>
  <c r="O231" i="1"/>
  <c r="Q231" i="1" s="1"/>
  <c r="O234" i="1"/>
  <c r="Q234" i="1" s="1"/>
  <c r="M74" i="20"/>
  <c r="M76" i="19"/>
  <c r="M95" i="19"/>
  <c r="O95" i="20"/>
  <c r="Q95" i="20" s="1"/>
  <c r="O104" i="19"/>
  <c r="M158" i="19"/>
  <c r="N121" i="19"/>
  <c r="N124" i="19" s="1"/>
  <c r="P159" i="20"/>
  <c r="P160" i="20" s="1"/>
  <c r="M175" i="19"/>
  <c r="O175" i="20"/>
  <c r="M178" i="20"/>
  <c r="P180" i="19"/>
  <c r="P183" i="20"/>
  <c r="P234" i="20"/>
  <c r="O185" i="19"/>
  <c r="Q185" i="19" s="1"/>
  <c r="N186" i="19"/>
  <c r="O186" i="19" s="1"/>
  <c r="Q186" i="19" s="1"/>
  <c r="O186" i="20"/>
  <c r="Q186" i="20" s="1"/>
  <c r="M212" i="19"/>
  <c r="O212" i="19" s="1"/>
  <c r="Q212" i="19" s="1"/>
  <c r="O212" i="20"/>
  <c r="M239" i="20"/>
  <c r="O13" i="20"/>
  <c r="P21" i="20"/>
  <c r="O24" i="20"/>
  <c r="Q24" i="20" s="1"/>
  <c r="M39" i="20"/>
  <c r="M36" i="19"/>
  <c r="N76" i="20"/>
  <c r="O76" i="20" s="1"/>
  <c r="M78" i="20"/>
  <c r="M94" i="19"/>
  <c r="M97" i="20"/>
  <c r="O99" i="20"/>
  <c r="O101" i="20"/>
  <c r="Q101" i="20" s="1"/>
  <c r="P159" i="19"/>
  <c r="O131" i="20"/>
  <c r="Q131" i="20" s="1"/>
  <c r="N146" i="20"/>
  <c r="M148" i="20"/>
  <c r="M158" i="20"/>
  <c r="N171" i="19"/>
  <c r="N225" i="20"/>
  <c r="N175" i="19"/>
  <c r="O182" i="20"/>
  <c r="Q182" i="20" s="1"/>
  <c r="N207" i="19"/>
  <c r="N210" i="19" s="1"/>
  <c r="O207" i="20"/>
  <c r="P226" i="20"/>
  <c r="M229" i="20"/>
  <c r="P239" i="20"/>
  <c r="M101" i="19"/>
  <c r="M182" i="19"/>
  <c r="M183" i="19" s="1"/>
  <c r="O203" i="19"/>
  <c r="Q203" i="19" s="1"/>
  <c r="M66" i="17"/>
  <c r="O63" i="17"/>
  <c r="O183" i="17"/>
  <c r="Q180" i="17"/>
  <c r="Q183" i="17" s="1"/>
  <c r="O12" i="16"/>
  <c r="O17" i="16" s="1"/>
  <c r="M27" i="16"/>
  <c r="Q14" i="16"/>
  <c r="M66" i="16"/>
  <c r="M71" i="16" s="1"/>
  <c r="O63" i="16"/>
  <c r="N12" i="20"/>
  <c r="O20" i="20"/>
  <c r="Q20" i="20" s="1"/>
  <c r="M25" i="20"/>
  <c r="M22" i="19"/>
  <c r="O40" i="20"/>
  <c r="O51" i="20"/>
  <c r="Q51" i="20" s="1"/>
  <c r="P64" i="20"/>
  <c r="P66" i="20" s="1"/>
  <c r="N68" i="20"/>
  <c r="N68" i="19" s="1"/>
  <c r="M90" i="19"/>
  <c r="M93" i="20"/>
  <c r="M144" i="20"/>
  <c r="N91" i="19"/>
  <c r="N145" i="20"/>
  <c r="P146" i="19"/>
  <c r="P95" i="19"/>
  <c r="P149" i="19" s="1"/>
  <c r="P149" i="20"/>
  <c r="P99" i="19"/>
  <c r="P102" i="20"/>
  <c r="O104" i="20"/>
  <c r="Q104" i="20" s="1"/>
  <c r="N117" i="19"/>
  <c r="N120" i="19" s="1"/>
  <c r="N120" i="20"/>
  <c r="O122" i="19"/>
  <c r="Q122" i="19" s="1"/>
  <c r="N130" i="19"/>
  <c r="N133" i="20"/>
  <c r="P146" i="20"/>
  <c r="N148" i="20"/>
  <c r="N150" i="20"/>
  <c r="O181" i="19"/>
  <c r="Q181" i="19" s="1"/>
  <c r="N236" i="19"/>
  <c r="O185" i="20"/>
  <c r="Q185" i="20" s="1"/>
  <c r="N200" i="19"/>
  <c r="O200" i="19" s="1"/>
  <c r="Q200" i="19" s="1"/>
  <c r="O200" i="20"/>
  <c r="Q200" i="20" s="1"/>
  <c r="M209" i="19"/>
  <c r="O209" i="19" s="1"/>
  <c r="Q209" i="19" s="1"/>
  <c r="O209" i="20"/>
  <c r="Q209" i="20" s="1"/>
  <c r="M214" i="20"/>
  <c r="P231" i="20"/>
  <c r="M235" i="20"/>
  <c r="P27" i="17"/>
  <c r="P26" i="17"/>
  <c r="P12" i="20"/>
  <c r="P17" i="20" s="1"/>
  <c r="M52" i="20"/>
  <c r="M49" i="19"/>
  <c r="M65" i="20"/>
  <c r="N73" i="20"/>
  <c r="N73" i="19" s="1"/>
  <c r="N103" i="19"/>
  <c r="O103" i="19" s="1"/>
  <c r="N106" i="20"/>
  <c r="M129" i="20"/>
  <c r="P225" i="19"/>
  <c r="M176" i="19"/>
  <c r="M230" i="20"/>
  <c r="N177" i="19"/>
  <c r="N231" i="20"/>
  <c r="N184" i="19"/>
  <c r="O184" i="19" s="1"/>
  <c r="N187" i="20"/>
  <c r="N238" i="20"/>
  <c r="M202" i="19"/>
  <c r="O202" i="20"/>
  <c r="N240" i="20"/>
  <c r="N149" i="19"/>
  <c r="P104" i="19"/>
  <c r="P158" i="19" s="1"/>
  <c r="M234" i="19"/>
  <c r="O14" i="20"/>
  <c r="M14" i="19"/>
  <c r="O14" i="19" s="1"/>
  <c r="Q14" i="19" s="1"/>
  <c r="O22" i="20"/>
  <c r="N25" i="20"/>
  <c r="O42" i="20"/>
  <c r="O45" i="19"/>
  <c r="N52" i="19"/>
  <c r="O50" i="20"/>
  <c r="Q50" i="20" s="1"/>
  <c r="M67" i="20"/>
  <c r="M69" i="20"/>
  <c r="M69" i="19" s="1"/>
  <c r="N77" i="20"/>
  <c r="O90" i="20"/>
  <c r="N93" i="20"/>
  <c r="N98" i="20" s="1"/>
  <c r="N150" i="19"/>
  <c r="O103" i="20"/>
  <c r="P117" i="19"/>
  <c r="P120" i="19" s="1"/>
  <c r="P120" i="20"/>
  <c r="P125" i="20" s="1"/>
  <c r="O122" i="20"/>
  <c r="Q122" i="20" s="1"/>
  <c r="N129" i="20"/>
  <c r="P130" i="19"/>
  <c r="P133" i="19" s="1"/>
  <c r="P133" i="20"/>
  <c r="M149" i="20"/>
  <c r="P150" i="20"/>
  <c r="P153" i="20"/>
  <c r="N155" i="20"/>
  <c r="N157" i="20"/>
  <c r="N230" i="19"/>
  <c r="O177" i="20"/>
  <c r="Q177" i="20" s="1"/>
  <c r="O181" i="20"/>
  <c r="Q181" i="20" s="1"/>
  <c r="M183" i="20"/>
  <c r="O184" i="20"/>
  <c r="N202" i="19"/>
  <c r="N205" i="19" s="1"/>
  <c r="M208" i="19"/>
  <c r="O208" i="19" s="1"/>
  <c r="Q208" i="19" s="1"/>
  <c r="M210" i="20"/>
  <c r="N230" i="20"/>
  <c r="M236" i="20"/>
  <c r="P39" i="19"/>
  <c r="P44" i="19" s="1"/>
  <c r="P48" i="19"/>
  <c r="O50" i="19"/>
  <c r="Q50" i="19" s="1"/>
  <c r="N126" i="19"/>
  <c r="N129" i="19" s="1"/>
  <c r="O65" i="17"/>
  <c r="Q65" i="17" s="1"/>
  <c r="N66" i="17"/>
  <c r="Q212" i="17"/>
  <c r="Q214" i="17" s="1"/>
  <c r="O214" i="17"/>
  <c r="Q127" i="16"/>
  <c r="Q129" i="16" s="1"/>
  <c r="O129" i="16"/>
  <c r="N63" i="20"/>
  <c r="P78" i="20"/>
  <c r="P79" i="20" s="1"/>
  <c r="M96" i="19"/>
  <c r="M150" i="20"/>
  <c r="M106" i="20"/>
  <c r="M155" i="20"/>
  <c r="M187" i="20"/>
  <c r="M199" i="19"/>
  <c r="O199" i="19" s="1"/>
  <c r="Q199" i="19" s="1"/>
  <c r="O199" i="20"/>
  <c r="Q199" i="20" s="1"/>
  <c r="M12" i="20"/>
  <c r="M17" i="20" s="1"/>
  <c r="M9" i="19"/>
  <c r="O11" i="20"/>
  <c r="Q11" i="20" s="1"/>
  <c r="O18" i="20"/>
  <c r="M21" i="20"/>
  <c r="O41" i="20"/>
  <c r="Q41" i="20" s="1"/>
  <c r="M41" i="19"/>
  <c r="O41" i="19" s="1"/>
  <c r="Q41" i="19" s="1"/>
  <c r="O49" i="20"/>
  <c r="N52" i="20"/>
  <c r="N69" i="20"/>
  <c r="N69" i="19" s="1"/>
  <c r="M72" i="20"/>
  <c r="M92" i="19"/>
  <c r="M146" i="20"/>
  <c r="P93" i="20"/>
  <c r="P98" i="20" s="1"/>
  <c r="O96" i="20"/>
  <c r="Q96" i="20" s="1"/>
  <c r="M99" i="19"/>
  <c r="M153" i="20"/>
  <c r="N100" i="19"/>
  <c r="N154" i="19" s="1"/>
  <c r="N154" i="20"/>
  <c r="O100" i="20"/>
  <c r="Q100" i="20" s="1"/>
  <c r="N102" i="20"/>
  <c r="P103" i="19"/>
  <c r="P106" i="20"/>
  <c r="M121" i="19"/>
  <c r="M124" i="19" s="1"/>
  <c r="O121" i="20"/>
  <c r="P126" i="19"/>
  <c r="P129" i="19" s="1"/>
  <c r="P129" i="20"/>
  <c r="N132" i="19"/>
  <c r="N159" i="19" s="1"/>
  <c r="O132" i="20"/>
  <c r="Q132" i="20" s="1"/>
  <c r="P145" i="20"/>
  <c r="N149" i="20"/>
  <c r="P155" i="20"/>
  <c r="N159" i="20"/>
  <c r="P173" i="19"/>
  <c r="P227" i="19" s="1"/>
  <c r="P227" i="20"/>
  <c r="O176" i="20"/>
  <c r="Q176" i="20" s="1"/>
  <c r="P231" i="19"/>
  <c r="P184" i="19"/>
  <c r="P187" i="20"/>
  <c r="N210" i="20"/>
  <c r="P211" i="19"/>
  <c r="P214" i="19" s="1"/>
  <c r="P214" i="20"/>
  <c r="N213" i="19"/>
  <c r="N214" i="19" s="1"/>
  <c r="O213" i="20"/>
  <c r="Q213" i="20" s="1"/>
  <c r="P225" i="20"/>
  <c r="N236" i="20"/>
  <c r="P238" i="20"/>
  <c r="M13" i="19"/>
  <c r="M40" i="19"/>
  <c r="M43" i="19" s="1"/>
  <c r="M128" i="19"/>
  <c r="O128" i="19" s="1"/>
  <c r="Q128" i="19" s="1"/>
  <c r="O129" i="17"/>
  <c r="Q126" i="17"/>
  <c r="Q129" i="17" s="1"/>
  <c r="O68" i="16"/>
  <c r="Q68" i="16" s="1"/>
  <c r="O69" i="15"/>
  <c r="Q69" i="15" s="1"/>
  <c r="O19" i="20"/>
  <c r="Q19" i="20" s="1"/>
  <c r="M106" i="19"/>
  <c r="O105" i="20"/>
  <c r="Q105" i="20" s="1"/>
  <c r="O119" i="20"/>
  <c r="Q119" i="20" s="1"/>
  <c r="P154" i="20"/>
  <c r="M157" i="20"/>
  <c r="N158" i="20"/>
  <c r="O173" i="20"/>
  <c r="Q173" i="20" s="1"/>
  <c r="O180" i="20"/>
  <c r="M238" i="19"/>
  <c r="M187" i="19"/>
  <c r="O211" i="19"/>
  <c r="M225" i="20"/>
  <c r="N226" i="20"/>
  <c r="M231" i="20"/>
  <c r="P235" i="20"/>
  <c r="M238" i="20"/>
  <c r="N239" i="20"/>
  <c r="P207" i="19"/>
  <c r="P210" i="19" s="1"/>
  <c r="Q19" i="17"/>
  <c r="Q21" i="17" s="1"/>
  <c r="O21" i="17"/>
  <c r="Q106" i="17"/>
  <c r="O106" i="17"/>
  <c r="M215" i="17"/>
  <c r="M241" i="17"/>
  <c r="O238" i="17"/>
  <c r="O102" i="16"/>
  <c r="O174" i="16"/>
  <c r="M189" i="16"/>
  <c r="P240" i="20"/>
  <c r="M26" i="17"/>
  <c r="O25" i="17"/>
  <c r="Q23" i="17"/>
  <c r="Q25" i="17" s="1"/>
  <c r="O68" i="17"/>
  <c r="Q68" i="17" s="1"/>
  <c r="O77" i="17"/>
  <c r="Q77" i="17" s="1"/>
  <c r="O65" i="16"/>
  <c r="Q65" i="16" s="1"/>
  <c r="P73" i="19"/>
  <c r="Q185" i="14"/>
  <c r="Q187" i="14" s="1"/>
  <c r="O187" i="14"/>
  <c r="M156" i="17"/>
  <c r="O153" i="17"/>
  <c r="N188" i="17"/>
  <c r="Q123" i="16"/>
  <c r="N27" i="15"/>
  <c r="N26" i="15"/>
  <c r="P150" i="19"/>
  <c r="O105" i="19"/>
  <c r="Q105" i="19" s="1"/>
  <c r="M159" i="19"/>
  <c r="O119" i="19"/>
  <c r="Q119" i="19" s="1"/>
  <c r="M159" i="20"/>
  <c r="O173" i="19"/>
  <c r="M227" i="19"/>
  <c r="M240" i="19"/>
  <c r="N214" i="20"/>
  <c r="M227" i="20"/>
  <c r="P230" i="20"/>
  <c r="M234" i="20"/>
  <c r="N235" i="20"/>
  <c r="M240" i="20"/>
  <c r="Q52" i="17"/>
  <c r="O52" i="17"/>
  <c r="N75" i="17"/>
  <c r="O72" i="17"/>
  <c r="Q102" i="17"/>
  <c r="O120" i="17"/>
  <c r="O125" i="17" s="1"/>
  <c r="Q117" i="17"/>
  <c r="Q120" i="17" s="1"/>
  <c r="Q125" i="17" s="1"/>
  <c r="Q121" i="17"/>
  <c r="Q124" i="17" s="1"/>
  <c r="O174" i="17"/>
  <c r="Q171" i="17"/>
  <c r="Q174" i="17" s="1"/>
  <c r="Q179" i="17" s="1"/>
  <c r="Q23" i="16"/>
  <c r="Q25" i="16" s="1"/>
  <c r="O25" i="16"/>
  <c r="P78" i="19"/>
  <c r="N216" i="16"/>
  <c r="O201" i="16"/>
  <c r="O206" i="16" s="1"/>
  <c r="P54" i="17"/>
  <c r="P108" i="17"/>
  <c r="N26" i="16"/>
  <c r="P53" i="16"/>
  <c r="O69" i="16"/>
  <c r="Q69" i="16" s="1"/>
  <c r="M79" i="16"/>
  <c r="O76" i="16"/>
  <c r="M107" i="16"/>
  <c r="Q106" i="16"/>
  <c r="P135" i="16"/>
  <c r="P147" i="16"/>
  <c r="P152" i="16" s="1"/>
  <c r="O183" i="16"/>
  <c r="N237" i="17"/>
  <c r="N107" i="16"/>
  <c r="O155" i="16"/>
  <c r="M156" i="16"/>
  <c r="O214" i="16"/>
  <c r="Q211" i="16"/>
  <c r="Q214" i="16" s="1"/>
  <c r="Q121" i="15"/>
  <c r="Q124" i="15" s="1"/>
  <c r="Q40" i="14"/>
  <c r="Q43" i="14" s="1"/>
  <c r="M79" i="17"/>
  <c r="O76" i="17"/>
  <c r="M147" i="17"/>
  <c r="O144" i="17"/>
  <c r="O72" i="16"/>
  <c r="M108" i="16"/>
  <c r="P188" i="16"/>
  <c r="O230" i="16"/>
  <c r="Q230" i="16" s="1"/>
  <c r="Q199" i="14"/>
  <c r="Q201" i="14" s="1"/>
  <c r="Q206" i="14" s="1"/>
  <c r="W206" i="14" s="1"/>
  <c r="O201" i="14"/>
  <c r="Q13" i="17"/>
  <c r="Q16" i="17" s="1"/>
  <c r="N53" i="17"/>
  <c r="N107" i="17"/>
  <c r="M134" i="17"/>
  <c r="O150" i="17"/>
  <c r="Q150" i="17" s="1"/>
  <c r="M160" i="17"/>
  <c r="O157" i="17"/>
  <c r="M188" i="17"/>
  <c r="Q198" i="17"/>
  <c r="Q201" i="17" s="1"/>
  <c r="Q206" i="17" s="1"/>
  <c r="W206" i="17" s="1"/>
  <c r="Q207" i="17"/>
  <c r="Q210" i="17" s="1"/>
  <c r="M228" i="17"/>
  <c r="O225" i="17"/>
  <c r="Q18" i="16"/>
  <c r="Q21" i="16" s="1"/>
  <c r="N54" i="16"/>
  <c r="O93" i="16"/>
  <c r="O98" i="16" s="1"/>
  <c r="N108" i="16"/>
  <c r="Q102" i="16"/>
  <c r="M147" i="16"/>
  <c r="O144" i="16"/>
  <c r="O148" i="16"/>
  <c r="O145" i="14"/>
  <c r="Q145" i="14" s="1"/>
  <c r="N147" i="16"/>
  <c r="N152" i="16" s="1"/>
  <c r="O187" i="16"/>
  <c r="Q184" i="16"/>
  <c r="Q187" i="16" s="1"/>
  <c r="P216" i="16"/>
  <c r="O229" i="16"/>
  <c r="M160" i="14"/>
  <c r="O157" i="14"/>
  <c r="N160" i="16"/>
  <c r="O210" i="16"/>
  <c r="P237" i="16"/>
  <c r="P26" i="15"/>
  <c r="Q90" i="15"/>
  <c r="Q93" i="15" s="1"/>
  <c r="O93" i="15"/>
  <c r="O98" i="15" s="1"/>
  <c r="Q100" i="15"/>
  <c r="Q102" i="15" s="1"/>
  <c r="O102" i="15"/>
  <c r="Q130" i="15"/>
  <c r="Q133" i="15" s="1"/>
  <c r="O187" i="15"/>
  <c r="N216" i="15"/>
  <c r="N215" i="15"/>
  <c r="M107" i="14"/>
  <c r="Q101" i="14"/>
  <c r="Q102" i="14" s="1"/>
  <c r="O102" i="14"/>
  <c r="Q127" i="14"/>
  <c r="Q129" i="14" s="1"/>
  <c r="O129" i="14"/>
  <c r="P108" i="16"/>
  <c r="P134" i="16"/>
  <c r="O133" i="16"/>
  <c r="Q130" i="16"/>
  <c r="Q133" i="16" s="1"/>
  <c r="O157" i="16"/>
  <c r="P189" i="16"/>
  <c r="N228" i="16"/>
  <c r="N233" i="16" s="1"/>
  <c r="Q9" i="15"/>
  <c r="O25" i="15"/>
  <c r="Q22" i="15"/>
  <c r="Q25" i="15" s="1"/>
  <c r="P54" i="15"/>
  <c r="P156" i="15"/>
  <c r="P215" i="15"/>
  <c r="P216" i="15"/>
  <c r="N228" i="15"/>
  <c r="N233" i="15" s="1"/>
  <c r="M237" i="15"/>
  <c r="O234" i="15"/>
  <c r="M79" i="14"/>
  <c r="O76" i="14"/>
  <c r="O120" i="14"/>
  <c r="O125" i="14" s="1"/>
  <c r="P215" i="16"/>
  <c r="M66" i="15"/>
  <c r="P79" i="15"/>
  <c r="N135" i="15"/>
  <c r="N134" i="15"/>
  <c r="M156" i="15"/>
  <c r="O153" i="15"/>
  <c r="O229" i="15"/>
  <c r="O232" i="15" s="1"/>
  <c r="M241" i="15"/>
  <c r="O240" i="15"/>
  <c r="Q240" i="15" s="1"/>
  <c r="N53" i="14"/>
  <c r="N54" i="14"/>
  <c r="Q212" i="14"/>
  <c r="Q214" i="14" s="1"/>
  <c r="O214" i="14"/>
  <c r="O229" i="14"/>
  <c r="M147" i="1"/>
  <c r="M152" i="1" s="1"/>
  <c r="O144" i="1"/>
  <c r="M241" i="1"/>
  <c r="O238" i="1"/>
  <c r="M135" i="15"/>
  <c r="M216" i="15"/>
  <c r="M66" i="14"/>
  <c r="M71" i="14" s="1"/>
  <c r="P188" i="14"/>
  <c r="Q103" i="15"/>
  <c r="Q106" i="15" s="1"/>
  <c r="Q201" i="15"/>
  <c r="O210" i="15"/>
  <c r="Q207" i="15"/>
  <c r="Q210" i="15" s="1"/>
  <c r="Q25" i="14"/>
  <c r="O48" i="14"/>
  <c r="P66" i="14"/>
  <c r="O68" i="14"/>
  <c r="Q68" i="14" s="1"/>
  <c r="Q121" i="14"/>
  <c r="Q124" i="14" s="1"/>
  <c r="O183" i="14"/>
  <c r="Q180" i="14"/>
  <c r="Q183" i="14" s="1"/>
  <c r="N228" i="14"/>
  <c r="N233" i="14" s="1"/>
  <c r="Q49" i="15"/>
  <c r="Q52" i="15" s="1"/>
  <c r="O77" i="15"/>
  <c r="Q77" i="15" s="1"/>
  <c r="O120" i="15"/>
  <c r="O129" i="15"/>
  <c r="Q126" i="15"/>
  <c r="Q129" i="15" s="1"/>
  <c r="O158" i="15"/>
  <c r="Q158" i="15" s="1"/>
  <c r="O201" i="15"/>
  <c r="O206" i="15" s="1"/>
  <c r="M228" i="15"/>
  <c r="M233" i="15" s="1"/>
  <c r="O225" i="15"/>
  <c r="O12" i="14"/>
  <c r="O25" i="14"/>
  <c r="M216" i="14"/>
  <c r="O210" i="14"/>
  <c r="Q207" i="14"/>
  <c r="Q210" i="14" s="1"/>
  <c r="M75" i="15"/>
  <c r="M147" i="15"/>
  <c r="O144" i="15"/>
  <c r="O174" i="15"/>
  <c r="O179" i="15" s="1"/>
  <c r="Q187" i="15"/>
  <c r="O235" i="15"/>
  <c r="Q235" i="15" s="1"/>
  <c r="Q39" i="14"/>
  <c r="O39" i="14"/>
  <c r="M75" i="14"/>
  <c r="O77" i="14"/>
  <c r="Q77" i="14" s="1"/>
  <c r="M108" i="14"/>
  <c r="N108" i="14"/>
  <c r="M135" i="14"/>
  <c r="M156" i="14"/>
  <c r="M237" i="14"/>
  <c r="O234" i="14"/>
  <c r="M241" i="14"/>
  <c r="O238" i="14"/>
  <c r="M188" i="15"/>
  <c r="P54" i="14"/>
  <c r="Q52" i="14"/>
  <c r="O64" i="14"/>
  <c r="Q64" i="14" s="1"/>
  <c r="Q93" i="14"/>
  <c r="Q98" i="14" s="1"/>
  <c r="O93" i="14"/>
  <c r="O98" i="14" s="1"/>
  <c r="M147" i="14"/>
  <c r="O158" i="14"/>
  <c r="Q158" i="14" s="1"/>
  <c r="N189" i="14"/>
  <c r="N216" i="14"/>
  <c r="M228" i="14"/>
  <c r="O225" i="14"/>
  <c r="O239" i="14"/>
  <c r="Q239" i="14" s="1"/>
  <c r="O226" i="1"/>
  <c r="Q226" i="1" s="1"/>
  <c r="Q100" i="1"/>
  <c r="Q102" i="1" s="1"/>
  <c r="O102" i="1"/>
  <c r="N188" i="1"/>
  <c r="N189" i="1"/>
  <c r="N215" i="14"/>
  <c r="M215" i="14"/>
  <c r="O201" i="1"/>
  <c r="O206" i="1" s="1"/>
  <c r="Q198" i="1"/>
  <c r="Q171" i="14"/>
  <c r="Q174" i="14" s="1"/>
  <c r="O230" i="14"/>
  <c r="Q230" i="14" s="1"/>
  <c r="M79" i="1"/>
  <c r="O76" i="1"/>
  <c r="O93" i="1"/>
  <c r="O98" i="1" s="1"/>
  <c r="Q90" i="1"/>
  <c r="Q93" i="1" s="1"/>
  <c r="Q98" i="1" s="1"/>
  <c r="M107" i="1"/>
  <c r="O158" i="1"/>
  <c r="Q158" i="1" s="1"/>
  <c r="Q183" i="1"/>
  <c r="N215" i="1"/>
  <c r="N216" i="1"/>
  <c r="M66" i="1"/>
  <c r="O63" i="1"/>
  <c r="O145" i="1"/>
  <c r="Q145" i="1" s="1"/>
  <c r="P215" i="1"/>
  <c r="M228" i="1"/>
  <c r="O225" i="1"/>
  <c r="O239" i="1"/>
  <c r="Q239" i="1" s="1"/>
  <c r="O39" i="1"/>
  <c r="O44" i="1" s="1"/>
  <c r="Q36" i="1"/>
  <c r="Q39" i="1" s="1"/>
  <c r="Q210" i="1"/>
  <c r="N53" i="1"/>
  <c r="N54" i="1"/>
  <c r="O77" i="1"/>
  <c r="Q77" i="1" s="1"/>
  <c r="M108" i="1"/>
  <c r="P135" i="1"/>
  <c r="P134" i="1"/>
  <c r="M160" i="1"/>
  <c r="O157" i="1"/>
  <c r="O174" i="1"/>
  <c r="Q171" i="1"/>
  <c r="Q174" i="1" s="1"/>
  <c r="Q13" i="1"/>
  <c r="Q16" i="1" s="1"/>
  <c r="Q121" i="1"/>
  <c r="Q124" i="1" s="1"/>
  <c r="O67" i="1"/>
  <c r="O148" i="1"/>
  <c r="P189" i="1"/>
  <c r="P216" i="1"/>
  <c r="O229" i="1"/>
  <c r="O232" i="1" s="1"/>
  <c r="C74" i="20"/>
  <c r="E20" i="20"/>
  <c r="E41" i="20"/>
  <c r="D41" i="19"/>
  <c r="E41" i="19" s="1"/>
  <c r="E13" i="20"/>
  <c r="D74" i="20"/>
  <c r="D20" i="19"/>
  <c r="D74" i="19" s="1"/>
  <c r="E38" i="20"/>
  <c r="C53" i="15"/>
  <c r="E12" i="14"/>
  <c r="E17" i="14" s="1"/>
  <c r="C66" i="14"/>
  <c r="C27" i="14"/>
  <c r="E25" i="14"/>
  <c r="E76" i="14"/>
  <c r="C68" i="19"/>
  <c r="E36" i="20"/>
  <c r="C48" i="19"/>
  <c r="E47" i="20"/>
  <c r="D67" i="20"/>
  <c r="C36" i="19"/>
  <c r="C78" i="19"/>
  <c r="C75" i="16"/>
  <c r="D63" i="19"/>
  <c r="C42" i="19"/>
  <c r="E42" i="19" s="1"/>
  <c r="E42" i="20"/>
  <c r="E50" i="20"/>
  <c r="D50" i="19"/>
  <c r="E50" i="19" s="1"/>
  <c r="D52" i="20"/>
  <c r="C79" i="17"/>
  <c r="E10" i="20"/>
  <c r="D10" i="19"/>
  <c r="C21" i="20"/>
  <c r="C18" i="19"/>
  <c r="E18" i="20"/>
  <c r="D39" i="20"/>
  <c r="D69" i="19"/>
  <c r="E67" i="16"/>
  <c r="E70" i="16" s="1"/>
  <c r="D53" i="15"/>
  <c r="E11" i="20"/>
  <c r="C65" i="20"/>
  <c r="D68" i="20"/>
  <c r="D22" i="19"/>
  <c r="D76" i="20"/>
  <c r="C48" i="20"/>
  <c r="E45" i="20"/>
  <c r="E68" i="16"/>
  <c r="D65" i="20"/>
  <c r="D11" i="19"/>
  <c r="D65" i="19" s="1"/>
  <c r="C69" i="20"/>
  <c r="E22" i="20"/>
  <c r="D25" i="20"/>
  <c r="D48" i="20"/>
  <c r="D45" i="19"/>
  <c r="D72" i="19" s="1"/>
  <c r="D72" i="20"/>
  <c r="C20" i="19"/>
  <c r="C52" i="19"/>
  <c r="E49" i="19"/>
  <c r="C12" i="20"/>
  <c r="C17" i="20" s="1"/>
  <c r="C9" i="19"/>
  <c r="C63" i="20"/>
  <c r="E9" i="20"/>
  <c r="E19" i="20"/>
  <c r="D19" i="19"/>
  <c r="D73" i="20"/>
  <c r="C77" i="19"/>
  <c r="C72" i="20"/>
  <c r="C11" i="19"/>
  <c r="E67" i="17"/>
  <c r="E39" i="14"/>
  <c r="E52" i="14"/>
  <c r="C54" i="14"/>
  <c r="D79" i="17"/>
  <c r="C53" i="16"/>
  <c r="E39" i="15"/>
  <c r="E44" i="15" s="1"/>
  <c r="E52" i="15"/>
  <c r="D66" i="14"/>
  <c r="D71" i="14" s="1"/>
  <c r="D27" i="14"/>
  <c r="E21" i="14"/>
  <c r="E72" i="14"/>
  <c r="E77" i="14"/>
  <c r="E23" i="20"/>
  <c r="D23" i="19"/>
  <c r="E23" i="19" s="1"/>
  <c r="D77" i="20"/>
  <c r="C52" i="20"/>
  <c r="C66" i="16"/>
  <c r="E39" i="16"/>
  <c r="C54" i="16"/>
  <c r="D75" i="16"/>
  <c r="C79" i="16"/>
  <c r="E12" i="15"/>
  <c r="E17" i="15" s="1"/>
  <c r="C66" i="15"/>
  <c r="C71" i="15" s="1"/>
  <c r="E25" i="15"/>
  <c r="E76" i="15"/>
  <c r="D54" i="15"/>
  <c r="E39" i="1"/>
  <c r="E44" i="1" s="1"/>
  <c r="C54" i="1"/>
  <c r="D12" i="20"/>
  <c r="D17" i="20" s="1"/>
  <c r="D21" i="20"/>
  <c r="E37" i="20"/>
  <c r="D37" i="19"/>
  <c r="E37" i="19" s="1"/>
  <c r="E46" i="20"/>
  <c r="D46" i="19"/>
  <c r="E46" i="19" s="1"/>
  <c r="E51" i="20"/>
  <c r="C13" i="19"/>
  <c r="C22" i="19"/>
  <c r="E76" i="16"/>
  <c r="E25" i="16"/>
  <c r="E48" i="16"/>
  <c r="D79" i="16"/>
  <c r="D66" i="15"/>
  <c r="D71" i="15" s="1"/>
  <c r="D27" i="15"/>
  <c r="E21" i="15"/>
  <c r="E72" i="15"/>
  <c r="E77" i="15"/>
  <c r="C27" i="15"/>
  <c r="D54" i="1"/>
  <c r="E14" i="20"/>
  <c r="D14" i="19"/>
  <c r="C73" i="19"/>
  <c r="E40" i="20"/>
  <c r="E49" i="20"/>
  <c r="D63" i="20"/>
  <c r="E25" i="17"/>
  <c r="E52" i="17"/>
  <c r="E72" i="16"/>
  <c r="E21" i="16"/>
  <c r="D75" i="14"/>
  <c r="C79" i="14"/>
  <c r="E12" i="1"/>
  <c r="E17" i="1" s="1"/>
  <c r="C66" i="1"/>
  <c r="C71" i="1" s="1"/>
  <c r="C27" i="1"/>
  <c r="E25" i="1"/>
  <c r="E76" i="1"/>
  <c r="E21" i="1"/>
  <c r="E72" i="1"/>
  <c r="C64" i="20"/>
  <c r="C68" i="20"/>
  <c r="C73" i="20"/>
  <c r="C77" i="20"/>
  <c r="C27" i="17"/>
  <c r="E67" i="15"/>
  <c r="E70" i="15" s="1"/>
  <c r="E67" i="14"/>
  <c r="E70" i="14" s="1"/>
  <c r="E67" i="1"/>
  <c r="D27" i="1"/>
  <c r="D27" i="17"/>
  <c r="N125" i="19" l="1"/>
  <c r="P125" i="19"/>
  <c r="M152" i="14"/>
  <c r="M98" i="20"/>
  <c r="Q98" i="17"/>
  <c r="P71" i="16"/>
  <c r="E70" i="1"/>
  <c r="Q179" i="1"/>
  <c r="Q179" i="14"/>
  <c r="P71" i="14"/>
  <c r="O205" i="20"/>
  <c r="O206" i="20" s="1"/>
  <c r="N125" i="20"/>
  <c r="M125" i="20"/>
  <c r="O151" i="15"/>
  <c r="P233" i="15"/>
  <c r="O232" i="17"/>
  <c r="O233" i="17" s="1"/>
  <c r="O70" i="16"/>
  <c r="O179" i="1"/>
  <c r="O17" i="14"/>
  <c r="D71" i="1"/>
  <c r="Q125" i="15"/>
  <c r="M205" i="19"/>
  <c r="N152" i="17"/>
  <c r="Q125" i="1"/>
  <c r="O70" i="15"/>
  <c r="O125" i="15"/>
  <c r="C71" i="16"/>
  <c r="E71" i="15"/>
  <c r="Q16" i="16"/>
  <c r="Q125" i="14"/>
  <c r="D71" i="17"/>
  <c r="M71" i="15"/>
  <c r="Q206" i="15"/>
  <c r="W206" i="15" s="1"/>
  <c r="W205" i="15"/>
  <c r="O70" i="14"/>
  <c r="W205" i="1"/>
  <c r="O179" i="17"/>
  <c r="O151" i="1"/>
  <c r="Q98" i="15"/>
  <c r="E44" i="16"/>
  <c r="E70" i="17"/>
  <c r="O70" i="1"/>
  <c r="O232" i="14"/>
  <c r="O233" i="14" s="1"/>
  <c r="O232" i="16"/>
  <c r="O151" i="16"/>
  <c r="Q44" i="14"/>
  <c r="Q44" i="17"/>
  <c r="O98" i="17"/>
  <c r="C71" i="17"/>
  <c r="Q179" i="15"/>
  <c r="O151" i="14"/>
  <c r="N152" i="14"/>
  <c r="Q44" i="15"/>
  <c r="M233" i="14"/>
  <c r="O17" i="15"/>
  <c r="N71" i="14"/>
  <c r="N178" i="19"/>
  <c r="O16" i="20"/>
  <c r="D70" i="20"/>
  <c r="O43" i="20"/>
  <c r="M232" i="20"/>
  <c r="P151" i="20"/>
  <c r="P70" i="19"/>
  <c r="P44" i="20"/>
  <c r="E43" i="20"/>
  <c r="M70" i="20"/>
  <c r="C70" i="20"/>
  <c r="O97" i="20"/>
  <c r="C43" i="19"/>
  <c r="C53" i="19" s="1"/>
  <c r="E16" i="20"/>
  <c r="O124" i="20"/>
  <c r="N70" i="20"/>
  <c r="P232" i="20"/>
  <c r="P97" i="19"/>
  <c r="P206" i="19"/>
  <c r="D44" i="20"/>
  <c r="N151" i="20"/>
  <c r="M151" i="20"/>
  <c r="P70" i="20"/>
  <c r="P71" i="20" s="1"/>
  <c r="N232" i="20"/>
  <c r="N44" i="19"/>
  <c r="N44" i="20"/>
  <c r="O178" i="20"/>
  <c r="M179" i="20"/>
  <c r="D16" i="19"/>
  <c r="D43" i="19"/>
  <c r="M44" i="20"/>
  <c r="N17" i="20"/>
  <c r="O226" i="20"/>
  <c r="P216" i="19"/>
  <c r="Q188" i="17"/>
  <c r="Q215" i="14"/>
  <c r="Q188" i="16"/>
  <c r="Q215" i="15"/>
  <c r="Q215" i="16"/>
  <c r="Q189" i="14"/>
  <c r="Q215" i="17"/>
  <c r="Q229" i="17"/>
  <c r="Q232" i="17" s="1"/>
  <c r="W232" i="17" s="1"/>
  <c r="Q229" i="15"/>
  <c r="Q229" i="14"/>
  <c r="P229" i="19"/>
  <c r="P232" i="19" s="1"/>
  <c r="Q229" i="1"/>
  <c r="Q232" i="1" s="1"/>
  <c r="Q229" i="16"/>
  <c r="Q232" i="16" s="1"/>
  <c r="W232" i="16" s="1"/>
  <c r="Q202" i="20"/>
  <c r="Q205" i="20" s="1"/>
  <c r="W205" i="20" s="1"/>
  <c r="Q107" i="1"/>
  <c r="O75" i="14"/>
  <c r="Q189" i="1"/>
  <c r="Q188" i="15"/>
  <c r="Q215" i="1"/>
  <c r="N215" i="19"/>
  <c r="W179" i="1"/>
  <c r="Q175" i="20"/>
  <c r="Q178" i="20" s="1"/>
  <c r="W179" i="15"/>
  <c r="W179" i="17"/>
  <c r="W179" i="14"/>
  <c r="O172" i="19"/>
  <c r="Q172" i="19" s="1"/>
  <c r="P226" i="19"/>
  <c r="Q12" i="15"/>
  <c r="Q108" i="16"/>
  <c r="Q148" i="17"/>
  <c r="Q151" i="17" s="1"/>
  <c r="W98" i="16"/>
  <c r="W98" i="14"/>
  <c r="Q135" i="1"/>
  <c r="Q134" i="17"/>
  <c r="P93" i="19"/>
  <c r="Q134" i="15"/>
  <c r="Q134" i="14"/>
  <c r="Q107" i="15"/>
  <c r="W98" i="15"/>
  <c r="O150" i="20"/>
  <c r="Q150" i="20" s="1"/>
  <c r="P161" i="1"/>
  <c r="W98" i="17"/>
  <c r="Q107" i="14"/>
  <c r="Q107" i="17"/>
  <c r="N53" i="19"/>
  <c r="N145" i="19"/>
  <c r="Q54" i="15"/>
  <c r="Q67" i="16"/>
  <c r="Q70" i="16" s="1"/>
  <c r="Q12" i="1"/>
  <c r="Q17" i="1" s="1"/>
  <c r="Q67" i="15"/>
  <c r="Q70" i="15" s="1"/>
  <c r="Q67" i="17"/>
  <c r="Q70" i="17" s="1"/>
  <c r="N67" i="19"/>
  <c r="N70" i="19" s="1"/>
  <c r="M174" i="19"/>
  <c r="E10" i="19"/>
  <c r="E64" i="19" s="1"/>
  <c r="E40" i="19"/>
  <c r="E43" i="19" s="1"/>
  <c r="C64" i="19"/>
  <c r="Q53" i="1"/>
  <c r="Q53" i="14"/>
  <c r="Q53" i="17"/>
  <c r="Q26" i="15"/>
  <c r="Q53" i="16"/>
  <c r="W17" i="14"/>
  <c r="E69" i="19"/>
  <c r="D67" i="19"/>
  <c r="N12" i="19"/>
  <c r="N17" i="19" s="1"/>
  <c r="I17" i="17"/>
  <c r="I17" i="15"/>
  <c r="I17" i="16"/>
  <c r="I17" i="14"/>
  <c r="Q26" i="1"/>
  <c r="Q26" i="17"/>
  <c r="M120" i="19"/>
  <c r="M125" i="19" s="1"/>
  <c r="Q134" i="16"/>
  <c r="M16" i="14"/>
  <c r="M17" i="14" s="1"/>
  <c r="Q10" i="20"/>
  <c r="Q12" i="20" s="1"/>
  <c r="Q12" i="17"/>
  <c r="O10" i="19"/>
  <c r="O26" i="14"/>
  <c r="Q149" i="14"/>
  <c r="Q148" i="1"/>
  <c r="Q151" i="1" s="1"/>
  <c r="O64" i="20"/>
  <c r="Q64" i="20" s="1"/>
  <c r="Q149" i="1"/>
  <c r="Q94" i="20"/>
  <c r="Q97" i="20" s="1"/>
  <c r="Q148" i="14"/>
  <c r="Q151" i="14" s="1"/>
  <c r="Q149" i="17"/>
  <c r="Q148" i="16"/>
  <c r="Q148" i="15"/>
  <c r="Q149" i="15"/>
  <c r="Q149" i="16"/>
  <c r="O63" i="20"/>
  <c r="Q63" i="20" s="1"/>
  <c r="O171" i="19"/>
  <c r="Q171" i="19" s="1"/>
  <c r="P53" i="20"/>
  <c r="O201" i="20"/>
  <c r="O66" i="15"/>
  <c r="O71" i="15" s="1"/>
  <c r="O107" i="15"/>
  <c r="P161" i="14"/>
  <c r="O134" i="1"/>
  <c r="O53" i="1"/>
  <c r="M201" i="19"/>
  <c r="O174" i="20"/>
  <c r="E78" i="20"/>
  <c r="M80" i="14"/>
  <c r="Q63" i="15"/>
  <c r="Q66" i="15" s="1"/>
  <c r="O146" i="20"/>
  <c r="Q146" i="20" s="1"/>
  <c r="O213" i="19"/>
  <c r="Q213" i="19" s="1"/>
  <c r="O107" i="17"/>
  <c r="O198" i="19"/>
  <c r="Q198" i="19" s="1"/>
  <c r="Q201" i="19" s="1"/>
  <c r="M225" i="19"/>
  <c r="M53" i="20"/>
  <c r="N21" i="19"/>
  <c r="P54" i="20"/>
  <c r="O159" i="20"/>
  <c r="Q159" i="20" s="1"/>
  <c r="O54" i="16"/>
  <c r="O68" i="19"/>
  <c r="Q68" i="19" s="1"/>
  <c r="O237" i="1"/>
  <c r="P243" i="15"/>
  <c r="N161" i="15"/>
  <c r="Q241" i="16"/>
  <c r="C79" i="20"/>
  <c r="O237" i="17"/>
  <c r="O53" i="16"/>
  <c r="N80" i="17"/>
  <c r="E75" i="16"/>
  <c r="O228" i="16"/>
  <c r="P53" i="19"/>
  <c r="M48" i="19"/>
  <c r="P26" i="19"/>
  <c r="N25" i="19"/>
  <c r="E75" i="1"/>
  <c r="D12" i="19"/>
  <c r="O215" i="14"/>
  <c r="O145" i="20"/>
  <c r="Q145" i="20" s="1"/>
  <c r="P66" i="19"/>
  <c r="O132" i="19"/>
  <c r="Q132" i="19" s="1"/>
  <c r="Q75" i="1"/>
  <c r="Q237" i="1"/>
  <c r="N162" i="15"/>
  <c r="Q237" i="17"/>
  <c r="Q75" i="15"/>
  <c r="E79" i="1"/>
  <c r="P79" i="19"/>
  <c r="P242" i="17"/>
  <c r="M134" i="20"/>
  <c r="P242" i="1"/>
  <c r="O156" i="1"/>
  <c r="P75" i="20"/>
  <c r="O135" i="1"/>
  <c r="E53" i="1"/>
  <c r="E75" i="14"/>
  <c r="O156" i="14"/>
  <c r="O53" i="17"/>
  <c r="O227" i="20"/>
  <c r="Q227" i="20" s="1"/>
  <c r="O231" i="20"/>
  <c r="Q231" i="20" s="1"/>
  <c r="P161" i="16"/>
  <c r="C80" i="1"/>
  <c r="D80" i="1"/>
  <c r="O27" i="15"/>
  <c r="P80" i="1"/>
  <c r="Q237" i="16"/>
  <c r="E53" i="16"/>
  <c r="E52" i="20"/>
  <c r="P161" i="15"/>
  <c r="O241" i="16"/>
  <c r="O26" i="17"/>
  <c r="O53" i="15"/>
  <c r="D81" i="17"/>
  <c r="E79" i="17"/>
  <c r="M145" i="19"/>
  <c r="D81" i="1"/>
  <c r="E77" i="20"/>
  <c r="N80" i="16"/>
  <c r="E65" i="20"/>
  <c r="Q153" i="1"/>
  <c r="Q156" i="1" s="1"/>
  <c r="N243" i="16"/>
  <c r="N243" i="17"/>
  <c r="O27" i="17"/>
  <c r="M157" i="19"/>
  <c r="M160" i="19" s="1"/>
  <c r="C81" i="17"/>
  <c r="E75" i="17"/>
  <c r="O64" i="19"/>
  <c r="Q64" i="19" s="1"/>
  <c r="P147" i="20"/>
  <c r="P152" i="20" s="1"/>
  <c r="N242" i="14"/>
  <c r="N81" i="1"/>
  <c r="N242" i="15"/>
  <c r="N242" i="16"/>
  <c r="O134" i="17"/>
  <c r="C81" i="1"/>
  <c r="M162" i="15"/>
  <c r="N237" i="20"/>
  <c r="Q120" i="20"/>
  <c r="P134" i="20"/>
  <c r="M26" i="20"/>
  <c r="O75" i="1"/>
  <c r="N161" i="17"/>
  <c r="C80" i="17"/>
  <c r="N80" i="1"/>
  <c r="E53" i="17"/>
  <c r="N242" i="1"/>
  <c r="C80" i="14"/>
  <c r="D81" i="15"/>
  <c r="D79" i="20"/>
  <c r="E27" i="16"/>
  <c r="C26" i="20"/>
  <c r="N243" i="15"/>
  <c r="O215" i="16"/>
  <c r="O216" i="14"/>
  <c r="P75" i="19"/>
  <c r="N75" i="19"/>
  <c r="O75" i="15"/>
  <c r="P27" i="19"/>
  <c r="N80" i="15"/>
  <c r="O108" i="17"/>
  <c r="P162" i="1"/>
  <c r="E66" i="17"/>
  <c r="E24" i="19"/>
  <c r="E78" i="19" s="1"/>
  <c r="O11" i="19"/>
  <c r="Q11" i="19" s="1"/>
  <c r="O188" i="14"/>
  <c r="M161" i="14"/>
  <c r="Q73" i="14"/>
  <c r="Q75" i="14" s="1"/>
  <c r="P242" i="14"/>
  <c r="O134" i="14"/>
  <c r="P161" i="17"/>
  <c r="P174" i="19"/>
  <c r="P179" i="19" s="1"/>
  <c r="O158" i="20"/>
  <c r="Q158" i="20" s="1"/>
  <c r="Q39" i="16"/>
  <c r="Q44" i="16" s="1"/>
  <c r="N234" i="19"/>
  <c r="N237" i="19" s="1"/>
  <c r="O107" i="1"/>
  <c r="O237" i="16"/>
  <c r="E27" i="17"/>
  <c r="O54" i="1"/>
  <c r="N161" i="16"/>
  <c r="O188" i="16"/>
  <c r="Q26" i="16"/>
  <c r="D26" i="20"/>
  <c r="O207" i="19"/>
  <c r="O210" i="19" s="1"/>
  <c r="E26" i="15"/>
  <c r="C69" i="19"/>
  <c r="E39" i="20"/>
  <c r="E69" i="20"/>
  <c r="O26" i="1"/>
  <c r="M162" i="14"/>
  <c r="O54" i="14"/>
  <c r="M154" i="19"/>
  <c r="O154" i="19" s="1"/>
  <c r="Q154" i="19" s="1"/>
  <c r="N81" i="16"/>
  <c r="P243" i="1"/>
  <c r="N162" i="1"/>
  <c r="P242" i="15"/>
  <c r="P27" i="20"/>
  <c r="M80" i="1"/>
  <c r="P81" i="15"/>
  <c r="D81" i="16"/>
  <c r="O188" i="15"/>
  <c r="N243" i="14"/>
  <c r="Q79" i="15"/>
  <c r="O108" i="16"/>
  <c r="P162" i="16"/>
  <c r="O126" i="19"/>
  <c r="O129" i="19" s="1"/>
  <c r="M80" i="17"/>
  <c r="M80" i="15"/>
  <c r="O39" i="20"/>
  <c r="P135" i="20"/>
  <c r="N26" i="20"/>
  <c r="M54" i="20"/>
  <c r="N183" i="19"/>
  <c r="O215" i="1"/>
  <c r="D80" i="15"/>
  <c r="N162" i="17"/>
  <c r="M231" i="19"/>
  <c r="O19" i="19"/>
  <c r="Q19" i="19" s="1"/>
  <c r="O129" i="20"/>
  <c r="O48" i="20"/>
  <c r="M135" i="20"/>
  <c r="D80" i="14"/>
  <c r="N243" i="1"/>
  <c r="P228" i="20"/>
  <c r="P233" i="20" s="1"/>
  <c r="M189" i="20"/>
  <c r="E66" i="16"/>
  <c r="E71" i="16" s="1"/>
  <c r="E26" i="1"/>
  <c r="E26" i="14"/>
  <c r="E75" i="15"/>
  <c r="E79" i="15"/>
  <c r="D48" i="19"/>
  <c r="O188" i="1"/>
  <c r="P81" i="1"/>
  <c r="P162" i="14"/>
  <c r="Q241" i="15"/>
  <c r="O135" i="17"/>
  <c r="O180" i="19"/>
  <c r="M129" i="19"/>
  <c r="O134" i="16"/>
  <c r="M161" i="17"/>
  <c r="Q129" i="20"/>
  <c r="Q39" i="20"/>
  <c r="P216" i="20"/>
  <c r="N108" i="20"/>
  <c r="N107" i="20"/>
  <c r="P188" i="20"/>
  <c r="N133" i="19"/>
  <c r="Q133" i="20"/>
  <c r="P27" i="14"/>
  <c r="C80" i="15"/>
  <c r="N81" i="15"/>
  <c r="O54" i="15"/>
  <c r="N153" i="19"/>
  <c r="N156" i="19" s="1"/>
  <c r="C80" i="16"/>
  <c r="N156" i="20"/>
  <c r="O155" i="20"/>
  <c r="Q155" i="20" s="1"/>
  <c r="P162" i="17"/>
  <c r="E79" i="16"/>
  <c r="Q147" i="14"/>
  <c r="O216" i="15"/>
  <c r="O135" i="14"/>
  <c r="P243" i="14"/>
  <c r="O107" i="14"/>
  <c r="P242" i="16"/>
  <c r="P162" i="15"/>
  <c r="Q67" i="14"/>
  <c r="Q70" i="14" s="1"/>
  <c r="O215" i="17"/>
  <c r="M80" i="16"/>
  <c r="O236" i="20"/>
  <c r="Q236" i="20" s="1"/>
  <c r="M226" i="19"/>
  <c r="O226" i="19" s="1"/>
  <c r="M81" i="16"/>
  <c r="N228" i="20"/>
  <c r="N233" i="20" s="1"/>
  <c r="O158" i="19"/>
  <c r="Q158" i="19" s="1"/>
  <c r="P135" i="19"/>
  <c r="P148" i="19"/>
  <c r="P151" i="19" s="1"/>
  <c r="D39" i="19"/>
  <c r="C81" i="14"/>
  <c r="D80" i="17"/>
  <c r="E54" i="1"/>
  <c r="C81" i="15"/>
  <c r="C81" i="16"/>
  <c r="D73" i="19"/>
  <c r="D75" i="19" s="1"/>
  <c r="D53" i="20"/>
  <c r="O189" i="1"/>
  <c r="N161" i="14"/>
  <c r="P80" i="14"/>
  <c r="O107" i="16"/>
  <c r="O117" i="19"/>
  <c r="O120" i="19" s="1"/>
  <c r="Q173" i="19"/>
  <c r="N242" i="17"/>
  <c r="N160" i="20"/>
  <c r="O100" i="19"/>
  <c r="Q100" i="19" s="1"/>
  <c r="N144" i="19"/>
  <c r="Q48" i="20"/>
  <c r="O73" i="20"/>
  <c r="Q73" i="20" s="1"/>
  <c r="O26" i="16"/>
  <c r="Q104" i="19"/>
  <c r="N75" i="20"/>
  <c r="N161" i="1"/>
  <c r="Q225" i="14"/>
  <c r="Q228" i="14" s="1"/>
  <c r="O228" i="14"/>
  <c r="Q144" i="15"/>
  <c r="Q147" i="15" s="1"/>
  <c r="O147" i="15"/>
  <c r="Q234" i="15"/>
  <c r="Q237" i="15" s="1"/>
  <c r="O237" i="15"/>
  <c r="O160" i="16"/>
  <c r="Q157" i="16"/>
  <c r="Q160" i="16" s="1"/>
  <c r="O160" i="14"/>
  <c r="Q157" i="14"/>
  <c r="Q160" i="14" s="1"/>
  <c r="Q225" i="17"/>
  <c r="Q228" i="17" s="1"/>
  <c r="Q233" i="17" s="1"/>
  <c r="W233" i="17" s="1"/>
  <c r="O228" i="17"/>
  <c r="P81" i="17"/>
  <c r="P80" i="17"/>
  <c r="P238" i="19"/>
  <c r="P241" i="19" s="1"/>
  <c r="P187" i="19"/>
  <c r="Q40" i="20"/>
  <c r="O214" i="20"/>
  <c r="Q212" i="20"/>
  <c r="Q214" i="20" s="1"/>
  <c r="P237" i="20"/>
  <c r="M242" i="1"/>
  <c r="M243" i="14"/>
  <c r="M242" i="14"/>
  <c r="Q153" i="15"/>
  <c r="Q156" i="15" s="1"/>
  <c r="O156" i="15"/>
  <c r="Q76" i="16"/>
  <c r="Q79" i="16" s="1"/>
  <c r="O79" i="16"/>
  <c r="O189" i="14"/>
  <c r="N201" i="19"/>
  <c r="N206" i="19" s="1"/>
  <c r="Q174" i="16"/>
  <c r="Q179" i="16" s="1"/>
  <c r="O189" i="16"/>
  <c r="Q184" i="19"/>
  <c r="Q187" i="19" s="1"/>
  <c r="O187" i="19"/>
  <c r="P241" i="20"/>
  <c r="P106" i="19"/>
  <c r="P157" i="19"/>
  <c r="P160" i="19" s="1"/>
  <c r="P189" i="20"/>
  <c r="O149" i="20"/>
  <c r="O25" i="20"/>
  <c r="Q22" i="20"/>
  <c r="Q25" i="20" s="1"/>
  <c r="M215" i="20"/>
  <c r="N187" i="19"/>
  <c r="N238" i="19"/>
  <c r="O238" i="19" s="1"/>
  <c r="P153" i="19"/>
  <c r="P156" i="19" s="1"/>
  <c r="P102" i="19"/>
  <c r="M147" i="20"/>
  <c r="O144" i="20"/>
  <c r="O73" i="19"/>
  <c r="Q73" i="19" s="1"/>
  <c r="O66" i="17"/>
  <c r="O71" i="17" s="1"/>
  <c r="Q63" i="17"/>
  <c r="Q66" i="17" s="1"/>
  <c r="M78" i="19"/>
  <c r="O78" i="19" s="1"/>
  <c r="Q78" i="19" s="1"/>
  <c r="O78" i="20"/>
  <c r="Q78" i="20" s="1"/>
  <c r="M74" i="19"/>
  <c r="O74" i="19" s="1"/>
  <c r="Q74" i="19" s="1"/>
  <c r="O74" i="20"/>
  <c r="Q74" i="20" s="1"/>
  <c r="Q67" i="1"/>
  <c r="Q70" i="1" s="1"/>
  <c r="O228" i="1"/>
  <c r="O233" i="1" s="1"/>
  <c r="Q225" i="1"/>
  <c r="O66" i="1"/>
  <c r="Q63" i="1"/>
  <c r="Q66" i="1" s="1"/>
  <c r="O108" i="14"/>
  <c r="P81" i="14"/>
  <c r="Q216" i="15"/>
  <c r="M162" i="1"/>
  <c r="O79" i="15"/>
  <c r="O147" i="17"/>
  <c r="O152" i="17" s="1"/>
  <c r="Q144" i="17"/>
  <c r="Q147" i="17" s="1"/>
  <c r="O53" i="14"/>
  <c r="O54" i="17"/>
  <c r="N148" i="19"/>
  <c r="N151" i="19" s="1"/>
  <c r="P243" i="17"/>
  <c r="P80" i="15"/>
  <c r="O130" i="19"/>
  <c r="O21" i="20"/>
  <c r="Q18" i="20"/>
  <c r="Q21" i="20" s="1"/>
  <c r="Q184" i="20"/>
  <c r="Q187" i="20" s="1"/>
  <c r="O187" i="20"/>
  <c r="N227" i="19"/>
  <c r="O227" i="19" s="1"/>
  <c r="Q227" i="19" s="1"/>
  <c r="Q103" i="20"/>
  <c r="Q106" i="20" s="1"/>
  <c r="O106" i="20"/>
  <c r="O93" i="20"/>
  <c r="O98" i="20" s="1"/>
  <c r="Q90" i="20"/>
  <c r="Q93" i="20" s="1"/>
  <c r="M210" i="19"/>
  <c r="M65" i="19"/>
  <c r="O65" i="19" s="1"/>
  <c r="Q65" i="19" s="1"/>
  <c r="O65" i="20"/>
  <c r="Q65" i="20" s="1"/>
  <c r="M108" i="20"/>
  <c r="M66" i="20"/>
  <c r="P26" i="20"/>
  <c r="M81" i="17"/>
  <c r="O229" i="20"/>
  <c r="N225" i="19"/>
  <c r="N174" i="19"/>
  <c r="N76" i="19"/>
  <c r="O76" i="19" s="1"/>
  <c r="N79" i="20"/>
  <c r="P183" i="19"/>
  <c r="P234" i="19"/>
  <c r="P237" i="19" s="1"/>
  <c r="N147" i="20"/>
  <c r="N102" i="19"/>
  <c r="M242" i="17"/>
  <c r="Q155" i="16"/>
  <c r="Q156" i="16" s="1"/>
  <c r="O156" i="16"/>
  <c r="Q201" i="16"/>
  <c r="Q206" i="16" s="1"/>
  <c r="W206" i="16" s="1"/>
  <c r="O216" i="16"/>
  <c r="O153" i="20"/>
  <c r="M156" i="20"/>
  <c r="N215" i="20"/>
  <c r="N216" i="20"/>
  <c r="M161" i="1"/>
  <c r="Q156" i="14"/>
  <c r="M243" i="17"/>
  <c r="M243" i="1"/>
  <c r="M81" i="1"/>
  <c r="O108" i="1"/>
  <c r="Q201" i="1"/>
  <c r="Q206" i="1" s="1"/>
  <c r="W206" i="1" s="1"/>
  <c r="O216" i="1"/>
  <c r="O27" i="1"/>
  <c r="Q238" i="14"/>
  <c r="Q241" i="14" s="1"/>
  <c r="O241" i="14"/>
  <c r="O215" i="15"/>
  <c r="M161" i="15"/>
  <c r="O241" i="1"/>
  <c r="Q238" i="1"/>
  <c r="Q241" i="1" s="1"/>
  <c r="O108" i="15"/>
  <c r="O26" i="15"/>
  <c r="M161" i="16"/>
  <c r="O241" i="15"/>
  <c r="M162" i="17"/>
  <c r="O189" i="17"/>
  <c r="O135" i="16"/>
  <c r="O188" i="17"/>
  <c r="Q103" i="19"/>
  <c r="O106" i="19"/>
  <c r="M228" i="20"/>
  <c r="O225" i="20"/>
  <c r="O157" i="20"/>
  <c r="M160" i="20"/>
  <c r="P108" i="20"/>
  <c r="O52" i="20"/>
  <c r="Q49" i="20"/>
  <c r="Q52" i="20" s="1"/>
  <c r="M150" i="19"/>
  <c r="O150" i="19" s="1"/>
  <c r="Q150" i="19" s="1"/>
  <c r="O96" i="19"/>
  <c r="Q96" i="19" s="1"/>
  <c r="N162" i="14"/>
  <c r="N77" i="19"/>
  <c r="O77" i="19" s="1"/>
  <c r="Q77" i="19" s="1"/>
  <c r="O77" i="20"/>
  <c r="Q77" i="20" s="1"/>
  <c r="O48" i="19"/>
  <c r="Q45" i="19"/>
  <c r="Q48" i="19" s="1"/>
  <c r="O68" i="20"/>
  <c r="Q68" i="20" s="1"/>
  <c r="Q14" i="20"/>
  <c r="O202" i="19"/>
  <c r="O205" i="19" s="1"/>
  <c r="N231" i="19"/>
  <c r="O177" i="19"/>
  <c r="Q177" i="19" s="1"/>
  <c r="M52" i="19"/>
  <c r="O49" i="19"/>
  <c r="N135" i="20"/>
  <c r="M144" i="19"/>
  <c r="M93" i="19"/>
  <c r="O90" i="19"/>
  <c r="O22" i="19"/>
  <c r="M25" i="19"/>
  <c r="N27" i="20"/>
  <c r="N189" i="20"/>
  <c r="N188" i="20"/>
  <c r="Q99" i="20"/>
  <c r="Q102" i="20" s="1"/>
  <c r="O102" i="20"/>
  <c r="N240" i="19"/>
  <c r="O240" i="19" s="1"/>
  <c r="Q240" i="19" s="1"/>
  <c r="M188" i="20"/>
  <c r="N134" i="20"/>
  <c r="N80" i="14"/>
  <c r="N81" i="14"/>
  <c r="M237" i="20"/>
  <c r="O234" i="20"/>
  <c r="O13" i="19"/>
  <c r="O16" i="19" s="1"/>
  <c r="M16" i="19"/>
  <c r="M72" i="19"/>
  <c r="M75" i="20"/>
  <c r="O72" i="20"/>
  <c r="O120" i="20"/>
  <c r="O91" i="19"/>
  <c r="Q91" i="19" s="1"/>
  <c r="O147" i="1"/>
  <c r="Q144" i="1"/>
  <c r="Q147" i="1" s="1"/>
  <c r="Q152" i="1" s="1"/>
  <c r="M242" i="15"/>
  <c r="M81" i="15"/>
  <c r="O216" i="17"/>
  <c r="M102" i="19"/>
  <c r="O99" i="19"/>
  <c r="M153" i="19"/>
  <c r="O79" i="1"/>
  <c r="Q76" i="1"/>
  <c r="Q79" i="1" s="1"/>
  <c r="O228" i="15"/>
  <c r="O233" i="15" s="1"/>
  <c r="Q225" i="15"/>
  <c r="Q228" i="15" s="1"/>
  <c r="O135" i="15"/>
  <c r="O160" i="15"/>
  <c r="Q76" i="14"/>
  <c r="Q79" i="14" s="1"/>
  <c r="O79" i="14"/>
  <c r="N162" i="16"/>
  <c r="O147" i="16"/>
  <c r="Q144" i="16"/>
  <c r="Q147" i="16" s="1"/>
  <c r="O75" i="16"/>
  <c r="Q72" i="16"/>
  <c r="Q75" i="16" s="1"/>
  <c r="O79" i="17"/>
  <c r="Q76" i="17"/>
  <c r="Q79" i="17" s="1"/>
  <c r="P81" i="16"/>
  <c r="P80" i="16"/>
  <c r="O75" i="17"/>
  <c r="Q72" i="17"/>
  <c r="Q75" i="17" s="1"/>
  <c r="O240" i="20"/>
  <c r="Q240" i="20" s="1"/>
  <c r="O159" i="19"/>
  <c r="Q159" i="19" s="1"/>
  <c r="P144" i="19"/>
  <c r="P243" i="16"/>
  <c r="O241" i="17"/>
  <c r="Q238" i="17"/>
  <c r="Q241" i="17" s="1"/>
  <c r="Q211" i="19"/>
  <c r="Q180" i="20"/>
  <c r="Q183" i="20" s="1"/>
  <c r="O183" i="20"/>
  <c r="O40" i="19"/>
  <c r="O43" i="19" s="1"/>
  <c r="M216" i="20"/>
  <c r="Q121" i="20"/>
  <c r="Q124" i="20" s="1"/>
  <c r="M12" i="19"/>
  <c r="O9" i="19"/>
  <c r="N81" i="17"/>
  <c r="P107" i="20"/>
  <c r="O69" i="19"/>
  <c r="Q69" i="19" s="1"/>
  <c r="O230" i="20"/>
  <c r="Q230" i="20" s="1"/>
  <c r="N157" i="19"/>
  <c r="N160" i="19" s="1"/>
  <c r="N106" i="19"/>
  <c r="O235" i="20"/>
  <c r="Q235" i="20" s="1"/>
  <c r="Q76" i="20"/>
  <c r="O27" i="16"/>
  <c r="Q12" i="16"/>
  <c r="Q17" i="16" s="1"/>
  <c r="M236" i="19"/>
  <c r="O236" i="19" s="1"/>
  <c r="Q236" i="19" s="1"/>
  <c r="O182" i="19"/>
  <c r="Q182" i="19" s="1"/>
  <c r="Q207" i="20"/>
  <c r="Q210" i="20" s="1"/>
  <c r="O210" i="20"/>
  <c r="N229" i="19"/>
  <c r="N232" i="19" s="1"/>
  <c r="O148" i="20"/>
  <c r="M107" i="20"/>
  <c r="N53" i="20"/>
  <c r="N54" i="20"/>
  <c r="Q13" i="20"/>
  <c r="O239" i="20"/>
  <c r="Q239" i="20" s="1"/>
  <c r="M239" i="19"/>
  <c r="O239" i="19" s="1"/>
  <c r="Q239" i="19" s="1"/>
  <c r="M149" i="19"/>
  <c r="O149" i="19" s="1"/>
  <c r="O95" i="19"/>
  <c r="Q95" i="19" s="1"/>
  <c r="O154" i="20"/>
  <c r="Q154" i="20" s="1"/>
  <c r="O160" i="1"/>
  <c r="Q157" i="1"/>
  <c r="Q160" i="1" s="1"/>
  <c r="O237" i="14"/>
  <c r="Q234" i="14"/>
  <c r="Q237" i="14" s="1"/>
  <c r="O189" i="15"/>
  <c r="O147" i="14"/>
  <c r="M243" i="15"/>
  <c r="M81" i="14"/>
  <c r="O66" i="14"/>
  <c r="Q160" i="15"/>
  <c r="M242" i="16"/>
  <c r="M243" i="16"/>
  <c r="M162" i="16"/>
  <c r="Q157" i="17"/>
  <c r="Q160" i="17" s="1"/>
  <c r="O160" i="17"/>
  <c r="O134" i="15"/>
  <c r="O156" i="17"/>
  <c r="Q153" i="17"/>
  <c r="Q156" i="17" s="1"/>
  <c r="M241" i="20"/>
  <c r="O238" i="20"/>
  <c r="M214" i="19"/>
  <c r="O121" i="19"/>
  <c r="O124" i="19" s="1"/>
  <c r="O92" i="19"/>
  <c r="Q92" i="19" s="1"/>
  <c r="M146" i="19"/>
  <c r="O146" i="19" s="1"/>
  <c r="Q146" i="19" s="1"/>
  <c r="M27" i="20"/>
  <c r="O133" i="20"/>
  <c r="N63" i="19"/>
  <c r="N66" i="19" s="1"/>
  <c r="N71" i="19" s="1"/>
  <c r="N66" i="20"/>
  <c r="P54" i="19"/>
  <c r="P215" i="20"/>
  <c r="P156" i="20"/>
  <c r="O67" i="20"/>
  <c r="M67" i="19"/>
  <c r="M70" i="19" s="1"/>
  <c r="Q42" i="20"/>
  <c r="O69" i="20"/>
  <c r="Q69" i="20" s="1"/>
  <c r="N241" i="20"/>
  <c r="O176" i="19"/>
  <c r="Q176" i="19" s="1"/>
  <c r="M230" i="19"/>
  <c r="O230" i="19" s="1"/>
  <c r="Q230" i="19" s="1"/>
  <c r="N93" i="19"/>
  <c r="N98" i="19" s="1"/>
  <c r="Q18" i="19"/>
  <c r="M235" i="19"/>
  <c r="O235" i="19" s="1"/>
  <c r="Q235" i="19" s="1"/>
  <c r="O66" i="16"/>
  <c r="Q63" i="16"/>
  <c r="Q66" i="16" s="1"/>
  <c r="O101" i="19"/>
  <c r="Q101" i="19" s="1"/>
  <c r="M155" i="19"/>
  <c r="O155" i="19" s="1"/>
  <c r="Q155" i="19" s="1"/>
  <c r="O94" i="19"/>
  <c r="M148" i="19"/>
  <c r="M151" i="19" s="1"/>
  <c r="M97" i="19"/>
  <c r="M39" i="19"/>
  <c r="M44" i="19" s="1"/>
  <c r="O36" i="19"/>
  <c r="Q226" i="20"/>
  <c r="M229" i="19"/>
  <c r="O175" i="19"/>
  <c r="M178" i="19"/>
  <c r="M79" i="20"/>
  <c r="O12" i="20"/>
  <c r="E25" i="20"/>
  <c r="E76" i="20"/>
  <c r="C21" i="19"/>
  <c r="C72" i="19"/>
  <c r="E18" i="19"/>
  <c r="E77" i="19"/>
  <c r="C12" i="19"/>
  <c r="C63" i="19"/>
  <c r="E9" i="19"/>
  <c r="E66" i="14"/>
  <c r="E71" i="14" s="1"/>
  <c r="E27" i="14"/>
  <c r="C25" i="19"/>
  <c r="C76" i="19"/>
  <c r="C79" i="19" s="1"/>
  <c r="E22" i="19"/>
  <c r="E54" i="14"/>
  <c r="E12" i="20"/>
  <c r="E17" i="20" s="1"/>
  <c r="C66" i="20"/>
  <c r="C27" i="20"/>
  <c r="D75" i="20"/>
  <c r="D25" i="19"/>
  <c r="D76" i="19"/>
  <c r="D64" i="19"/>
  <c r="D21" i="19"/>
  <c r="E14" i="19"/>
  <c r="E68" i="19" s="1"/>
  <c r="E67" i="20"/>
  <c r="E66" i="1"/>
  <c r="E27" i="1"/>
  <c r="C16" i="19"/>
  <c r="C67" i="19"/>
  <c r="C70" i="19" s="1"/>
  <c r="E13" i="19"/>
  <c r="E16" i="19" s="1"/>
  <c r="C53" i="20"/>
  <c r="E11" i="19"/>
  <c r="E65" i="19" s="1"/>
  <c r="C65" i="19"/>
  <c r="E54" i="17"/>
  <c r="E64" i="20"/>
  <c r="E45" i="19"/>
  <c r="E48" i="19" s="1"/>
  <c r="E79" i="14"/>
  <c r="C54" i="20"/>
  <c r="D80" i="16"/>
  <c r="C39" i="19"/>
  <c r="E36" i="19"/>
  <c r="E53" i="15"/>
  <c r="E66" i="15"/>
  <c r="E27" i="15"/>
  <c r="E54" i="15"/>
  <c r="E20" i="19"/>
  <c r="E74" i="19" s="1"/>
  <c r="C74" i="19"/>
  <c r="E26" i="16"/>
  <c r="E53" i="14"/>
  <c r="D68" i="19"/>
  <c r="D66" i="20"/>
  <c r="D27" i="20"/>
  <c r="D52" i="19"/>
  <c r="C75" i="20"/>
  <c r="E73" i="20"/>
  <c r="D54" i="20"/>
  <c r="E19" i="19"/>
  <c r="E73" i="19" s="1"/>
  <c r="E68" i="20"/>
  <c r="E54" i="16"/>
  <c r="D77" i="19"/>
  <c r="D81" i="14"/>
  <c r="E26" i="17"/>
  <c r="E63" i="20"/>
  <c r="E52" i="19"/>
  <c r="E48" i="20"/>
  <c r="E21" i="20"/>
  <c r="E72" i="20"/>
  <c r="E74" i="20"/>
  <c r="D44" i="19" l="1"/>
  <c r="W232" i="1"/>
  <c r="O71" i="16"/>
  <c r="M232" i="19"/>
  <c r="O97" i="19"/>
  <c r="Q71" i="1"/>
  <c r="W17" i="17"/>
  <c r="Q17" i="17"/>
  <c r="Q17" i="15"/>
  <c r="W17" i="15" s="1"/>
  <c r="E71" i="17"/>
  <c r="Q152" i="14"/>
  <c r="E70" i="20"/>
  <c r="C17" i="19"/>
  <c r="O151" i="20"/>
  <c r="N152" i="20"/>
  <c r="Q152" i="17"/>
  <c r="O44" i="20"/>
  <c r="M206" i="19"/>
  <c r="Q151" i="15"/>
  <c r="Q152" i="15" s="1"/>
  <c r="Q71" i="17"/>
  <c r="O152" i="15"/>
  <c r="Q151" i="16"/>
  <c r="Q161" i="16" s="1"/>
  <c r="Q71" i="15"/>
  <c r="O152" i="14"/>
  <c r="O152" i="16"/>
  <c r="O71" i="14"/>
  <c r="E71" i="1"/>
  <c r="C71" i="20"/>
  <c r="Q71" i="16"/>
  <c r="Q16" i="20"/>
  <c r="Q27" i="20" s="1"/>
  <c r="Q152" i="16"/>
  <c r="O71" i="1"/>
  <c r="D17" i="19"/>
  <c r="O233" i="16"/>
  <c r="O152" i="1"/>
  <c r="M233" i="20"/>
  <c r="Q98" i="20"/>
  <c r="M179" i="19"/>
  <c r="M71" i="20"/>
  <c r="O178" i="19"/>
  <c r="D70" i="19"/>
  <c r="O179" i="20"/>
  <c r="O125" i="20"/>
  <c r="E44" i="20"/>
  <c r="D71" i="20"/>
  <c r="O125" i="19"/>
  <c r="M17" i="19"/>
  <c r="Q125" i="20"/>
  <c r="Q17" i="20"/>
  <c r="M152" i="20"/>
  <c r="P98" i="19"/>
  <c r="C44" i="19"/>
  <c r="P71" i="19"/>
  <c r="O17" i="20"/>
  <c r="O70" i="20"/>
  <c r="M98" i="19"/>
  <c r="O232" i="20"/>
  <c r="Q43" i="20"/>
  <c r="Q44" i="20" s="1"/>
  <c r="N71" i="20"/>
  <c r="N179" i="19"/>
  <c r="P215" i="19"/>
  <c r="Q189" i="17"/>
  <c r="Q216" i="14"/>
  <c r="Q243" i="17"/>
  <c r="Q216" i="17"/>
  <c r="Q188" i="14"/>
  <c r="Q108" i="15"/>
  <c r="P242" i="19"/>
  <c r="Q108" i="1"/>
  <c r="Q215" i="20"/>
  <c r="Q231" i="15"/>
  <c r="Q188" i="20"/>
  <c r="Q242" i="16"/>
  <c r="Q231" i="14"/>
  <c r="Q189" i="15"/>
  <c r="Q242" i="1"/>
  <c r="Q53" i="15"/>
  <c r="Q229" i="20"/>
  <c r="Q232" i="20" s="1"/>
  <c r="W232" i="20" s="1"/>
  <c r="Q161" i="17"/>
  <c r="Q202" i="19"/>
  <c r="Q205" i="19" s="1"/>
  <c r="Q188" i="1"/>
  <c r="Q135" i="17"/>
  <c r="Q175" i="19"/>
  <c r="Q178" i="19" s="1"/>
  <c r="Q80" i="17"/>
  <c r="P147" i="19"/>
  <c r="P152" i="19" s="1"/>
  <c r="Q134" i="1"/>
  <c r="Q108" i="14"/>
  <c r="Q226" i="19"/>
  <c r="N54" i="19"/>
  <c r="Q107" i="16"/>
  <c r="N161" i="19"/>
  <c r="Q108" i="17"/>
  <c r="Q135" i="14"/>
  <c r="N135" i="19"/>
  <c r="O145" i="19"/>
  <c r="Q145" i="19" s="1"/>
  <c r="Q135" i="15"/>
  <c r="Q54" i="17"/>
  <c r="Q134" i="20"/>
  <c r="Q107" i="20"/>
  <c r="M189" i="19"/>
  <c r="Q80" i="15"/>
  <c r="E53" i="19"/>
  <c r="Q27" i="1"/>
  <c r="Q54" i="1"/>
  <c r="Q81" i="16"/>
  <c r="Q135" i="16"/>
  <c r="Q81" i="1"/>
  <c r="Q27" i="15"/>
  <c r="Q80" i="14"/>
  <c r="Q54" i="14"/>
  <c r="Q27" i="17"/>
  <c r="O27" i="14"/>
  <c r="Q162" i="15"/>
  <c r="Q161" i="14"/>
  <c r="M26" i="14"/>
  <c r="M27" i="14"/>
  <c r="Q162" i="1"/>
  <c r="Q26" i="14"/>
  <c r="N26" i="14"/>
  <c r="N27" i="14"/>
  <c r="Q10" i="19"/>
  <c r="Q94" i="19"/>
  <c r="Q97" i="19" s="1"/>
  <c r="Q148" i="20"/>
  <c r="Q151" i="20" s="1"/>
  <c r="O174" i="19"/>
  <c r="Q149" i="20"/>
  <c r="Q149" i="19"/>
  <c r="N27" i="19"/>
  <c r="Q228" i="16"/>
  <c r="Q233" i="16" s="1"/>
  <c r="W233" i="16" s="1"/>
  <c r="N134" i="19"/>
  <c r="E80" i="16"/>
  <c r="O214" i="19"/>
  <c r="M228" i="19"/>
  <c r="M233" i="19" s="1"/>
  <c r="O161" i="14"/>
  <c r="N26" i="19"/>
  <c r="Q201" i="20"/>
  <c r="Q206" i="20" s="1"/>
  <c r="W206" i="20" s="1"/>
  <c r="O201" i="19"/>
  <c r="O206" i="19" s="1"/>
  <c r="N216" i="19"/>
  <c r="Q216" i="1"/>
  <c r="Q216" i="16"/>
  <c r="E80" i="17"/>
  <c r="Q189" i="16"/>
  <c r="W179" i="16"/>
  <c r="Q106" i="19"/>
  <c r="P228" i="19"/>
  <c r="P233" i="19" s="1"/>
  <c r="N107" i="19"/>
  <c r="Q207" i="19"/>
  <c r="Q210" i="19" s="1"/>
  <c r="E79" i="20"/>
  <c r="Q214" i="19"/>
  <c r="O80" i="14"/>
  <c r="E80" i="1"/>
  <c r="Q174" i="20"/>
  <c r="Q179" i="20" s="1"/>
  <c r="O225" i="19"/>
  <c r="Q225" i="19" s="1"/>
  <c r="Q126" i="19"/>
  <c r="Q129" i="19" s="1"/>
  <c r="E80" i="14"/>
  <c r="M53" i="19"/>
  <c r="P189" i="19"/>
  <c r="D53" i="19"/>
  <c r="P81" i="20"/>
  <c r="O242" i="15"/>
  <c r="O80" i="16"/>
  <c r="N188" i="19"/>
  <c r="O66" i="20"/>
  <c r="N242" i="20"/>
  <c r="P162" i="20"/>
  <c r="Q21" i="19"/>
  <c r="P81" i="19"/>
  <c r="E81" i="17"/>
  <c r="P188" i="19"/>
  <c r="O21" i="19"/>
  <c r="Q117" i="19"/>
  <c r="Q120" i="19" s="1"/>
  <c r="O234" i="19"/>
  <c r="Q234" i="19" s="1"/>
  <c r="Q237" i="19" s="1"/>
  <c r="E80" i="15"/>
  <c r="E81" i="1"/>
  <c r="O81" i="16"/>
  <c r="O144" i="19"/>
  <c r="Q144" i="19" s="1"/>
  <c r="P80" i="19"/>
  <c r="P80" i="20"/>
  <c r="O80" i="17"/>
  <c r="O54" i="20"/>
  <c r="O242" i="16"/>
  <c r="C80" i="20"/>
  <c r="D66" i="19"/>
  <c r="Q54" i="16"/>
  <c r="Q174" i="19"/>
  <c r="Q179" i="19" s="1"/>
  <c r="N80" i="20"/>
  <c r="Q66" i="20"/>
  <c r="O231" i="19"/>
  <c r="Q231" i="19" s="1"/>
  <c r="E75" i="20"/>
  <c r="N161" i="20"/>
  <c r="O161" i="1"/>
  <c r="P242" i="20"/>
  <c r="O183" i="19"/>
  <c r="P243" i="20"/>
  <c r="O26" i="20"/>
  <c r="M216" i="19"/>
  <c r="O80" i="15"/>
  <c r="E81" i="15"/>
  <c r="N241" i="19"/>
  <c r="Q180" i="19"/>
  <c r="Q183" i="19" s="1"/>
  <c r="M134" i="19"/>
  <c r="O107" i="20"/>
  <c r="O79" i="20"/>
  <c r="O134" i="20"/>
  <c r="O161" i="15"/>
  <c r="Q27" i="16"/>
  <c r="W17" i="16"/>
  <c r="O243" i="14"/>
  <c r="C26" i="19"/>
  <c r="O161" i="17"/>
  <c r="O243" i="15"/>
  <c r="O135" i="20"/>
  <c r="O161" i="16"/>
  <c r="P134" i="19"/>
  <c r="O27" i="20"/>
  <c r="E53" i="20"/>
  <c r="D26" i="19"/>
  <c r="E81" i="14"/>
  <c r="O162" i="16"/>
  <c r="N243" i="20"/>
  <c r="P107" i="19"/>
  <c r="E81" i="16"/>
  <c r="O237" i="20"/>
  <c r="Q234" i="20"/>
  <c r="Q237" i="20" s="1"/>
  <c r="Q22" i="19"/>
  <c r="Q25" i="19" s="1"/>
  <c r="O25" i="19"/>
  <c r="M243" i="20"/>
  <c r="O242" i="17"/>
  <c r="Q130" i="19"/>
  <c r="Q133" i="19" s="1"/>
  <c r="O133" i="19"/>
  <c r="O243" i="1"/>
  <c r="Q228" i="1"/>
  <c r="Q233" i="1" s="1"/>
  <c r="W233" i="1" s="1"/>
  <c r="O162" i="15"/>
  <c r="M188" i="19"/>
  <c r="M54" i="19"/>
  <c r="N147" i="19"/>
  <c r="N152" i="19" s="1"/>
  <c r="N108" i="19"/>
  <c r="O162" i="14"/>
  <c r="Q9" i="19"/>
  <c r="O12" i="19"/>
  <c r="O17" i="19" s="1"/>
  <c r="Q40" i="19"/>
  <c r="Q43" i="19" s="1"/>
  <c r="O102" i="19"/>
  <c r="Q99" i="19"/>
  <c r="Q102" i="19" s="1"/>
  <c r="O75" i="20"/>
  <c r="Q72" i="20"/>
  <c r="Q75" i="20" s="1"/>
  <c r="O63" i="19"/>
  <c r="M242" i="20"/>
  <c r="O108" i="20"/>
  <c r="Q144" i="20"/>
  <c r="Q147" i="20" s="1"/>
  <c r="Q152" i="20" s="1"/>
  <c r="O147" i="20"/>
  <c r="O242" i="14"/>
  <c r="O242" i="1"/>
  <c r="Q36" i="19"/>
  <c r="Q39" i="19" s="1"/>
  <c r="Q44" i="19" s="1"/>
  <c r="O39" i="19"/>
  <c r="O44" i="19" s="1"/>
  <c r="M156" i="19"/>
  <c r="O153" i="19"/>
  <c r="M107" i="19"/>
  <c r="O67" i="19"/>
  <c r="O70" i="19" s="1"/>
  <c r="N81" i="20"/>
  <c r="O81" i="14"/>
  <c r="Q66" i="14"/>
  <c r="Q71" i="14" s="1"/>
  <c r="Q79" i="20"/>
  <c r="M27" i="19"/>
  <c r="O157" i="19"/>
  <c r="O162" i="1"/>
  <c r="O188" i="20"/>
  <c r="O189" i="20"/>
  <c r="M66" i="19"/>
  <c r="M71" i="19" s="1"/>
  <c r="M215" i="19"/>
  <c r="Q157" i="20"/>
  <c r="Q160" i="20" s="1"/>
  <c r="O160" i="20"/>
  <c r="O243" i="16"/>
  <c r="O80" i="1"/>
  <c r="M162" i="20"/>
  <c r="O53" i="20"/>
  <c r="P161" i="20"/>
  <c r="O229" i="19"/>
  <c r="O232" i="19" s="1"/>
  <c r="O148" i="19"/>
  <c r="O151" i="19" s="1"/>
  <c r="Q67" i="20"/>
  <c r="Q70" i="20" s="1"/>
  <c r="Q71" i="20" s="1"/>
  <c r="Q121" i="19"/>
  <c r="Q124" i="19" s="1"/>
  <c r="M75" i="19"/>
  <c r="O72" i="19"/>
  <c r="Q49" i="19"/>
  <c r="Q52" i="19" s="1"/>
  <c r="O52" i="19"/>
  <c r="O241" i="19"/>
  <c r="Q238" i="19"/>
  <c r="Q241" i="19" s="1"/>
  <c r="O215" i="20"/>
  <c r="O216" i="20"/>
  <c r="Q76" i="19"/>
  <c r="Q79" i="19" s="1"/>
  <c r="O79" i="19"/>
  <c r="O243" i="17"/>
  <c r="M80" i="20"/>
  <c r="M161" i="20"/>
  <c r="M26" i="19"/>
  <c r="M108" i="19"/>
  <c r="M147" i="19"/>
  <c r="M152" i="19" s="1"/>
  <c r="M241" i="19"/>
  <c r="N79" i="19"/>
  <c r="O81" i="1"/>
  <c r="M237" i="19"/>
  <c r="M79" i="19"/>
  <c r="Q90" i="19"/>
  <c r="Q93" i="19" s="1"/>
  <c r="Q98" i="19" s="1"/>
  <c r="O93" i="19"/>
  <c r="O98" i="19" s="1"/>
  <c r="O81" i="15"/>
  <c r="Q238" i="20"/>
  <c r="Q241" i="20" s="1"/>
  <c r="O241" i="20"/>
  <c r="P108" i="19"/>
  <c r="Q13" i="19"/>
  <c r="Q16" i="19" s="1"/>
  <c r="Q225" i="20"/>
  <c r="Q228" i="20" s="1"/>
  <c r="Q233" i="20" s="1"/>
  <c r="W233" i="20" s="1"/>
  <c r="O228" i="20"/>
  <c r="Q153" i="20"/>
  <c r="Q156" i="20" s="1"/>
  <c r="O156" i="20"/>
  <c r="N162" i="20"/>
  <c r="N189" i="19"/>
  <c r="N228" i="19"/>
  <c r="N233" i="19" s="1"/>
  <c r="M81" i="20"/>
  <c r="O162" i="17"/>
  <c r="O81" i="17"/>
  <c r="M135" i="19"/>
  <c r="E39" i="19"/>
  <c r="E44" i="19" s="1"/>
  <c r="C54" i="19"/>
  <c r="E12" i="19"/>
  <c r="E17" i="19" s="1"/>
  <c r="C66" i="19"/>
  <c r="C71" i="19" s="1"/>
  <c r="C27" i="19"/>
  <c r="C81" i="20"/>
  <c r="D81" i="20"/>
  <c r="D54" i="19"/>
  <c r="E67" i="19"/>
  <c r="E70" i="19" s="1"/>
  <c r="D79" i="19"/>
  <c r="D27" i="19"/>
  <c r="E21" i="19"/>
  <c r="E72" i="19"/>
  <c r="E75" i="19" s="1"/>
  <c r="E25" i="19"/>
  <c r="E76" i="19"/>
  <c r="E79" i="19" s="1"/>
  <c r="E66" i="20"/>
  <c r="E71" i="20" s="1"/>
  <c r="E27" i="20"/>
  <c r="E54" i="20"/>
  <c r="D80" i="20"/>
  <c r="E26" i="20"/>
  <c r="E63" i="19"/>
  <c r="C75" i="19"/>
  <c r="O152" i="20" l="1"/>
  <c r="Q243" i="15"/>
  <c r="Q243" i="14"/>
  <c r="Q232" i="15"/>
  <c r="Q232" i="14"/>
  <c r="Q206" i="19"/>
  <c r="W206" i="19" s="1"/>
  <c r="W205" i="19"/>
  <c r="O233" i="20"/>
  <c r="D71" i="19"/>
  <c r="Q125" i="19"/>
  <c r="O71" i="20"/>
  <c r="O179" i="19"/>
  <c r="Q242" i="15"/>
  <c r="Q242" i="17"/>
  <c r="Q162" i="17"/>
  <c r="Q188" i="19"/>
  <c r="Q242" i="20"/>
  <c r="Q242" i="14"/>
  <c r="Q162" i="16"/>
  <c r="Q229" i="19"/>
  <c r="Q232" i="19" s="1"/>
  <c r="Q81" i="17"/>
  <c r="Q216" i="19"/>
  <c r="W179" i="20"/>
  <c r="W179" i="19"/>
  <c r="P243" i="19"/>
  <c r="P162" i="19"/>
  <c r="P161" i="19"/>
  <c r="Q162" i="14"/>
  <c r="Q81" i="15"/>
  <c r="Q135" i="20"/>
  <c r="Q108" i="20"/>
  <c r="Q134" i="19"/>
  <c r="Q108" i="19"/>
  <c r="N80" i="19"/>
  <c r="Q80" i="1"/>
  <c r="Q189" i="20"/>
  <c r="Q27" i="14"/>
  <c r="O237" i="19"/>
  <c r="Q80" i="16"/>
  <c r="Q161" i="1"/>
  <c r="Q80" i="20"/>
  <c r="E80" i="19"/>
  <c r="Q161" i="15"/>
  <c r="D80" i="19"/>
  <c r="Q53" i="19"/>
  <c r="Q161" i="20"/>
  <c r="Q243" i="16"/>
  <c r="Q12" i="19"/>
  <c r="Q17" i="19" s="1"/>
  <c r="O215" i="19"/>
  <c r="Q26" i="19"/>
  <c r="O188" i="19"/>
  <c r="Q148" i="19"/>
  <c r="Q151" i="19" s="1"/>
  <c r="Q243" i="1"/>
  <c r="Q216" i="20"/>
  <c r="N162" i="19"/>
  <c r="O26" i="19"/>
  <c r="Q26" i="20"/>
  <c r="C81" i="19"/>
  <c r="Q81" i="14"/>
  <c r="C80" i="19"/>
  <c r="E80" i="20"/>
  <c r="E54" i="19"/>
  <c r="O81" i="20"/>
  <c r="N81" i="19"/>
  <c r="O189" i="19"/>
  <c r="D81" i="19"/>
  <c r="M243" i="19"/>
  <c r="N243" i="19"/>
  <c r="Q53" i="20"/>
  <c r="Q54" i="20"/>
  <c r="O80" i="20"/>
  <c r="N242" i="19"/>
  <c r="O27" i="19"/>
  <c r="O108" i="19"/>
  <c r="O147" i="19"/>
  <c r="O152" i="19" s="1"/>
  <c r="O228" i="19"/>
  <c r="O233" i="19" s="1"/>
  <c r="M162" i="19"/>
  <c r="Q157" i="19"/>
  <c r="Q160" i="19" s="1"/>
  <c r="O160" i="19"/>
  <c r="O107" i="19"/>
  <c r="O156" i="19"/>
  <c r="Q153" i="19"/>
  <c r="Q156" i="19" s="1"/>
  <c r="O161" i="20"/>
  <c r="M161" i="19"/>
  <c r="Q147" i="19"/>
  <c r="O75" i="19"/>
  <c r="Q72" i="19"/>
  <c r="Q75" i="19" s="1"/>
  <c r="O134" i="19"/>
  <c r="M242" i="19"/>
  <c r="O162" i="20"/>
  <c r="O242" i="20"/>
  <c r="M81" i="19"/>
  <c r="O54" i="19"/>
  <c r="O135" i="19"/>
  <c r="M80" i="19"/>
  <c r="O216" i="19"/>
  <c r="O243" i="20"/>
  <c r="Q67" i="19"/>
  <c r="Q70" i="19" s="1"/>
  <c r="Q63" i="19"/>
  <c r="Q66" i="19" s="1"/>
  <c r="Q71" i="19" s="1"/>
  <c r="O66" i="19"/>
  <c r="O71" i="19" s="1"/>
  <c r="O53" i="19"/>
  <c r="E66" i="19"/>
  <c r="E71" i="19" s="1"/>
  <c r="E27" i="19"/>
  <c r="E26" i="19"/>
  <c r="E81" i="20"/>
  <c r="F39" i="15"/>
  <c r="F44" i="15" s="1"/>
  <c r="G39" i="15"/>
  <c r="G44" i="15" s="1"/>
  <c r="W232" i="14" l="1"/>
  <c r="Q233" i="14"/>
  <c r="W233" i="14" s="1"/>
  <c r="A44" i="15"/>
  <c r="Q233" i="15"/>
  <c r="W233" i="15" s="1"/>
  <c r="W232" i="15"/>
  <c r="W232" i="19"/>
  <c r="Q152" i="19"/>
  <c r="Q189" i="19"/>
  <c r="Q243" i="20"/>
  <c r="Q242" i="19"/>
  <c r="Q215" i="19"/>
  <c r="Q107" i="19"/>
  <c r="Q161" i="19"/>
  <c r="Q135" i="19"/>
  <c r="Q162" i="20"/>
  <c r="Q81" i="20"/>
  <c r="Q54" i="19"/>
  <c r="O242" i="19"/>
  <c r="Q81" i="19"/>
  <c r="Q27" i="19"/>
  <c r="E81" i="19"/>
  <c r="O243" i="19"/>
  <c r="Q228" i="19"/>
  <c r="Q233" i="19" s="1"/>
  <c r="W233" i="19" s="1"/>
  <c r="O161" i="19"/>
  <c r="O162" i="19"/>
  <c r="O80" i="19"/>
  <c r="O81" i="19"/>
  <c r="Q162" i="19" l="1"/>
  <c r="Q80" i="19"/>
  <c r="Q243" i="19"/>
  <c r="A156" i="1"/>
  <c r="A156" i="14"/>
  <c r="A156" i="15"/>
  <c r="A156" i="17"/>
  <c r="A156" i="19"/>
  <c r="A156" i="20"/>
  <c r="A129" i="1"/>
  <c r="A129" i="14"/>
  <c r="A129" i="15"/>
  <c r="A129" i="17"/>
  <c r="A129" i="19"/>
  <c r="A129" i="20"/>
  <c r="A48" i="1" l="1"/>
  <c r="A48" i="15"/>
  <c r="A48" i="14"/>
  <c r="A48" i="17"/>
  <c r="T200" i="17" l="1"/>
  <c r="V200" i="17" s="1"/>
  <c r="T199" i="17"/>
  <c r="V199" i="17" s="1"/>
  <c r="T198" i="17"/>
  <c r="V198" i="17" s="1"/>
  <c r="T173" i="17"/>
  <c r="V173" i="17" s="1"/>
  <c r="T172" i="17"/>
  <c r="V172" i="17" s="1"/>
  <c r="T171" i="17"/>
  <c r="V171" i="17" s="1"/>
  <c r="T119" i="17"/>
  <c r="V119" i="17" s="1"/>
  <c r="T118" i="17"/>
  <c r="V118" i="17" s="1"/>
  <c r="T117" i="17"/>
  <c r="V117" i="17" s="1"/>
  <c r="T92" i="17"/>
  <c r="V92" i="17" s="1"/>
  <c r="T91" i="17"/>
  <c r="V91" i="17" s="1"/>
  <c r="T90" i="17"/>
  <c r="V90" i="17" s="1"/>
  <c r="T38" i="17"/>
  <c r="V38" i="17" s="1"/>
  <c r="T37" i="17"/>
  <c r="V37" i="17" s="1"/>
  <c r="T36" i="17"/>
  <c r="V36" i="17" s="1"/>
  <c r="T11" i="17"/>
  <c r="V11" i="17" s="1"/>
  <c r="T10" i="17"/>
  <c r="T9" i="17"/>
  <c r="V9" i="17" s="1"/>
  <c r="V38" i="16"/>
  <c r="V37" i="16"/>
  <c r="V36" i="16"/>
  <c r="T11" i="16"/>
  <c r="V11" i="16" s="1"/>
  <c r="T10" i="16"/>
  <c r="T9" i="16"/>
  <c r="V9" i="16" s="1"/>
  <c r="V10" i="17" l="1"/>
  <c r="V10" i="16"/>
  <c r="T200" i="15"/>
  <c r="T199" i="15"/>
  <c r="T198" i="15"/>
  <c r="T173" i="15"/>
  <c r="T172" i="15"/>
  <c r="T171" i="15"/>
  <c r="T119" i="15"/>
  <c r="T118" i="15"/>
  <c r="T117" i="15"/>
  <c r="T92" i="15"/>
  <c r="T91" i="15"/>
  <c r="T90" i="15"/>
  <c r="T38" i="15"/>
  <c r="V38" i="15" s="1"/>
  <c r="T37" i="15"/>
  <c r="V37" i="15" s="1"/>
  <c r="T36" i="15"/>
  <c r="V36" i="15" s="1"/>
  <c r="T11" i="15"/>
  <c r="V11" i="15" s="1"/>
  <c r="T10" i="15"/>
  <c r="T9" i="15"/>
  <c r="V9" i="15" s="1"/>
  <c r="T200" i="14"/>
  <c r="T199" i="14"/>
  <c r="T198" i="14"/>
  <c r="T173" i="14"/>
  <c r="T172" i="14"/>
  <c r="T171" i="14"/>
  <c r="T119" i="14"/>
  <c r="T118" i="14"/>
  <c r="T117" i="14"/>
  <c r="T92" i="14"/>
  <c r="T91" i="14"/>
  <c r="T90" i="14"/>
  <c r="T38" i="14"/>
  <c r="V38" i="14" s="1"/>
  <c r="T37" i="14"/>
  <c r="V37" i="14" s="1"/>
  <c r="T36" i="14"/>
  <c r="V36" i="14" s="1"/>
  <c r="T11" i="14"/>
  <c r="V11" i="14" s="1"/>
  <c r="T10" i="14"/>
  <c r="T9" i="14"/>
  <c r="V9" i="14" s="1"/>
  <c r="T200" i="1"/>
  <c r="T199" i="1"/>
  <c r="T198" i="1"/>
  <c r="T173" i="1"/>
  <c r="T172" i="1"/>
  <c r="T171" i="1"/>
  <c r="T119" i="1"/>
  <c r="T118" i="1"/>
  <c r="T117" i="1"/>
  <c r="T92" i="1"/>
  <c r="T91" i="1"/>
  <c r="T90" i="1"/>
  <c r="T38" i="1"/>
  <c r="T37" i="1"/>
  <c r="T36" i="1"/>
  <c r="T11" i="1"/>
  <c r="T10" i="1"/>
  <c r="T9" i="1"/>
  <c r="V10" i="14" l="1"/>
  <c r="V10" i="15"/>
  <c r="S69" i="14"/>
  <c r="S68" i="14"/>
  <c r="S67" i="14"/>
  <c r="S65" i="14"/>
  <c r="S64" i="14"/>
  <c r="S63" i="14"/>
  <c r="S70" i="14" l="1"/>
  <c r="U12" i="14" l="1"/>
  <c r="U17" i="14" s="1"/>
  <c r="S12" i="14"/>
  <c r="S17" i="14" s="1"/>
  <c r="A160" i="1" l="1"/>
  <c r="A160" i="14"/>
  <c r="A160" i="15"/>
  <c r="A160" i="17"/>
  <c r="A160" i="19"/>
  <c r="A160" i="20"/>
  <c r="A133" i="1"/>
  <c r="A133" i="14"/>
  <c r="A133" i="15"/>
  <c r="A133" i="17"/>
  <c r="A133" i="19"/>
  <c r="A133" i="20"/>
  <c r="A52" i="1" l="1"/>
  <c r="A52" i="15"/>
  <c r="A52" i="17"/>
  <c r="A52" i="14"/>
  <c r="A106" i="1"/>
  <c r="A106" i="14"/>
  <c r="A106" i="15"/>
  <c r="A106" i="17"/>
  <c r="A106" i="19"/>
  <c r="A106" i="20"/>
  <c r="A25" i="14" l="1"/>
  <c r="A25" i="15"/>
  <c r="A25" i="1"/>
  <c r="A25" i="17"/>
  <c r="T204" i="1"/>
  <c r="T203" i="1"/>
  <c r="T204" i="14"/>
  <c r="T203" i="14"/>
  <c r="T204" i="15"/>
  <c r="T205" i="15" s="1"/>
  <c r="T203" i="15"/>
  <c r="T204" i="16"/>
  <c r="T203" i="16"/>
  <c r="T204" i="17"/>
  <c r="T203" i="17"/>
  <c r="T202" i="1"/>
  <c r="T202" i="14"/>
  <c r="T202" i="15"/>
  <c r="T202" i="16"/>
  <c r="T202" i="17"/>
  <c r="T177" i="1"/>
  <c r="T178" i="1" s="1"/>
  <c r="T176" i="1"/>
  <c r="T177" i="14"/>
  <c r="T176" i="14"/>
  <c r="T177" i="15"/>
  <c r="T176" i="15"/>
  <c r="T177" i="16"/>
  <c r="T178" i="16" s="1"/>
  <c r="T176" i="16"/>
  <c r="T177" i="17"/>
  <c r="T176" i="17"/>
  <c r="T175" i="1"/>
  <c r="T175" i="14"/>
  <c r="T175" i="15"/>
  <c r="T175" i="16"/>
  <c r="T175" i="17"/>
  <c r="T96" i="1"/>
  <c r="T95" i="1"/>
  <c r="T96" i="14"/>
  <c r="T95" i="14"/>
  <c r="T96" i="15"/>
  <c r="T97" i="15" s="1"/>
  <c r="T95" i="15"/>
  <c r="T96" i="16"/>
  <c r="T95" i="16"/>
  <c r="T96" i="17"/>
  <c r="T95" i="17"/>
  <c r="T94" i="1"/>
  <c r="T94" i="14"/>
  <c r="T94" i="15"/>
  <c r="T94" i="16"/>
  <c r="T94" i="17"/>
  <c r="T178" i="17" l="1"/>
  <c r="T205" i="16"/>
  <c r="T97" i="17"/>
  <c r="T97" i="14"/>
  <c r="T205" i="17"/>
  <c r="T97" i="1"/>
  <c r="T178" i="14"/>
  <c r="T205" i="1"/>
  <c r="T178" i="15"/>
  <c r="T205" i="14"/>
  <c r="T97" i="16"/>
  <c r="V119" i="1" l="1"/>
  <c r="V118" i="1"/>
  <c r="V117" i="1"/>
  <c r="V92" i="1"/>
  <c r="V91" i="1"/>
  <c r="V90" i="1"/>
  <c r="V38" i="1"/>
  <c r="V37" i="1"/>
  <c r="V36" i="1"/>
  <c r="V11" i="1"/>
  <c r="V10" i="1"/>
  <c r="V9" i="1"/>
  <c r="T12" i="14" l="1"/>
  <c r="W178" i="17" l="1"/>
  <c r="W178" i="14"/>
  <c r="W178" i="1"/>
  <c r="W178" i="15"/>
  <c r="H9" i="14"/>
  <c r="H10" i="14"/>
  <c r="I9" i="14" l="1"/>
  <c r="I10" i="14"/>
  <c r="H14" i="14" l="1"/>
  <c r="U174" i="14" l="1"/>
  <c r="U179" i="14" s="1"/>
  <c r="S174" i="14"/>
  <c r="S179" i="14" s="1"/>
  <c r="R174" i="14"/>
  <c r="R179" i="14" s="1"/>
  <c r="U174" i="15"/>
  <c r="U179" i="15" s="1"/>
  <c r="S174" i="15"/>
  <c r="S179" i="15" s="1"/>
  <c r="R174" i="15"/>
  <c r="R179" i="15" s="1"/>
  <c r="U174" i="16"/>
  <c r="U179" i="16" s="1"/>
  <c r="S174" i="16"/>
  <c r="S179" i="16" s="1"/>
  <c r="R174" i="16"/>
  <c r="R179" i="16" s="1"/>
  <c r="U174" i="17"/>
  <c r="U179" i="17" s="1"/>
  <c r="S174" i="17"/>
  <c r="S179" i="17" s="1"/>
  <c r="R174" i="17"/>
  <c r="R179" i="17" s="1"/>
  <c r="U174" i="1"/>
  <c r="U179" i="1" s="1"/>
  <c r="S174" i="1"/>
  <c r="S179" i="1" s="1"/>
  <c r="R174" i="1"/>
  <c r="R179" i="1" s="1"/>
  <c r="R225" i="16"/>
  <c r="U174" i="20" l="1"/>
  <c r="T174" i="16"/>
  <c r="T179" i="16" s="1"/>
  <c r="S174" i="20"/>
  <c r="R174" i="20"/>
  <c r="V174" i="16" l="1"/>
  <c r="T174" i="20"/>
  <c r="V174" i="20" l="1"/>
  <c r="U120" i="1" l="1"/>
  <c r="U125" i="1" s="1"/>
  <c r="S120" i="1"/>
  <c r="S125" i="1" s="1"/>
  <c r="R120" i="1"/>
  <c r="R125" i="1" s="1"/>
  <c r="U120" i="14"/>
  <c r="U125" i="14" s="1"/>
  <c r="S120" i="14"/>
  <c r="S125" i="14" s="1"/>
  <c r="R120" i="14"/>
  <c r="R125" i="14" s="1"/>
  <c r="U120" i="15"/>
  <c r="U125" i="15" s="1"/>
  <c r="S120" i="15"/>
  <c r="S125" i="15" s="1"/>
  <c r="R120" i="15"/>
  <c r="R125" i="15" s="1"/>
  <c r="U120" i="16"/>
  <c r="U125" i="16" s="1"/>
  <c r="S120" i="16"/>
  <c r="S125" i="16" s="1"/>
  <c r="R120" i="16"/>
  <c r="R125" i="16" s="1"/>
  <c r="U120" i="17"/>
  <c r="U125" i="17" s="1"/>
  <c r="S120" i="17"/>
  <c r="S125" i="17" s="1"/>
  <c r="R120" i="17"/>
  <c r="R125" i="17" s="1"/>
  <c r="U93" i="1"/>
  <c r="U98" i="1" s="1"/>
  <c r="S93" i="1"/>
  <c r="S98" i="1" s="1"/>
  <c r="R93" i="1"/>
  <c r="R98" i="1" s="1"/>
  <c r="U93" i="14"/>
  <c r="U98" i="14" s="1"/>
  <c r="S93" i="14"/>
  <c r="S98" i="14" s="1"/>
  <c r="R93" i="14"/>
  <c r="R98" i="14" s="1"/>
  <c r="U93" i="15"/>
  <c r="U98" i="15" s="1"/>
  <c r="S93" i="15"/>
  <c r="S98" i="15" s="1"/>
  <c r="R93" i="15"/>
  <c r="R98" i="15" s="1"/>
  <c r="U93" i="16"/>
  <c r="U98" i="16" s="1"/>
  <c r="S93" i="16"/>
  <c r="S98" i="16" s="1"/>
  <c r="R93" i="16"/>
  <c r="R98" i="16" s="1"/>
  <c r="U93" i="17"/>
  <c r="U98" i="17" s="1"/>
  <c r="S93" i="17"/>
  <c r="S98" i="17" s="1"/>
  <c r="R93" i="17"/>
  <c r="R98" i="17" s="1"/>
  <c r="G69" i="1"/>
  <c r="F69" i="1"/>
  <c r="G68" i="1"/>
  <c r="F68" i="1"/>
  <c r="G67" i="1"/>
  <c r="F67" i="1"/>
  <c r="G65" i="1"/>
  <c r="F65" i="1"/>
  <c r="G64" i="1"/>
  <c r="F64" i="1"/>
  <c r="G69" i="14"/>
  <c r="G70" i="14" s="1"/>
  <c r="F69" i="14"/>
  <c r="F70" i="14" s="1"/>
  <c r="G68" i="14"/>
  <c r="F68" i="14"/>
  <c r="G67" i="14"/>
  <c r="F67" i="14"/>
  <c r="G65" i="14"/>
  <c r="F65" i="14"/>
  <c r="G64" i="14"/>
  <c r="F64" i="14"/>
  <c r="G69" i="15"/>
  <c r="F69" i="15"/>
  <c r="G68" i="15"/>
  <c r="F68" i="15"/>
  <c r="G67" i="15"/>
  <c r="F67" i="15"/>
  <c r="G65" i="15"/>
  <c r="F65" i="15"/>
  <c r="G64" i="15"/>
  <c r="F64" i="15"/>
  <c r="G69" i="16"/>
  <c r="F69" i="16"/>
  <c r="G68" i="16"/>
  <c r="F68" i="16"/>
  <c r="G67" i="16"/>
  <c r="F67" i="16"/>
  <c r="G65" i="16"/>
  <c r="F65" i="16"/>
  <c r="G64" i="16"/>
  <c r="F64" i="16"/>
  <c r="G69" i="17"/>
  <c r="G70" i="17" s="1"/>
  <c r="F69" i="17"/>
  <c r="F70" i="17" s="1"/>
  <c r="G68" i="17"/>
  <c r="F68" i="17"/>
  <c r="G67" i="17"/>
  <c r="F67" i="17"/>
  <c r="G65" i="17"/>
  <c r="F65" i="17"/>
  <c r="G64" i="17"/>
  <c r="F64" i="17"/>
  <c r="H42" i="1"/>
  <c r="H41" i="1"/>
  <c r="H40" i="1"/>
  <c r="G39" i="1"/>
  <c r="G44" i="1" s="1"/>
  <c r="F39" i="1"/>
  <c r="F44" i="1" s="1"/>
  <c r="H42" i="14"/>
  <c r="H41" i="14"/>
  <c r="H40" i="14"/>
  <c r="G39" i="14"/>
  <c r="G44" i="14" s="1"/>
  <c r="A44" i="14" s="1"/>
  <c r="H42" i="15"/>
  <c r="H41" i="15"/>
  <c r="H40" i="15"/>
  <c r="H42" i="16"/>
  <c r="H43" i="16" s="1"/>
  <c r="H41" i="16"/>
  <c r="H40" i="16"/>
  <c r="G39" i="16"/>
  <c r="G44" i="16" s="1"/>
  <c r="F39" i="16"/>
  <c r="F44" i="16" s="1"/>
  <c r="H42" i="17"/>
  <c r="H41" i="17"/>
  <c r="H40" i="17"/>
  <c r="G39" i="17"/>
  <c r="G44" i="17" s="1"/>
  <c r="F39" i="17"/>
  <c r="F44" i="17" s="1"/>
  <c r="A44" i="17" s="1"/>
  <c r="G42" i="20"/>
  <c r="F42" i="20"/>
  <c r="G41" i="20"/>
  <c r="F41" i="20"/>
  <c r="G40" i="20"/>
  <c r="F40" i="20"/>
  <c r="H15" i="1"/>
  <c r="H14" i="1"/>
  <c r="H13" i="1"/>
  <c r="H11" i="1"/>
  <c r="H10" i="1"/>
  <c r="H15" i="14"/>
  <c r="H13" i="14"/>
  <c r="H11" i="14"/>
  <c r="H15" i="15"/>
  <c r="H14" i="15"/>
  <c r="H13" i="15"/>
  <c r="H11" i="15"/>
  <c r="H10" i="15"/>
  <c r="H15" i="16"/>
  <c r="H14" i="16"/>
  <c r="H13" i="16"/>
  <c r="H11" i="16"/>
  <c r="H10" i="16"/>
  <c r="H15" i="17"/>
  <c r="H14" i="17"/>
  <c r="H13" i="17"/>
  <c r="H11" i="17"/>
  <c r="H10" i="17"/>
  <c r="G12" i="1"/>
  <c r="G17" i="1" s="1"/>
  <c r="F12" i="1"/>
  <c r="F17" i="1" s="1"/>
  <c r="G12" i="14"/>
  <c r="G17" i="14" s="1"/>
  <c r="F12" i="14"/>
  <c r="F17" i="14" s="1"/>
  <c r="G12" i="15"/>
  <c r="G17" i="15" s="1"/>
  <c r="F12" i="15"/>
  <c r="F17" i="15" s="1"/>
  <c r="G12" i="16"/>
  <c r="G17" i="16" s="1"/>
  <c r="F12" i="16"/>
  <c r="F17" i="16" s="1"/>
  <c r="G12" i="17"/>
  <c r="G17" i="17" s="1"/>
  <c r="F12" i="17"/>
  <c r="F17" i="17" s="1"/>
  <c r="H16" i="15" l="1"/>
  <c r="H16" i="14"/>
  <c r="A44" i="16"/>
  <c r="F70" i="15"/>
  <c r="A70" i="15" s="1"/>
  <c r="H16" i="17"/>
  <c r="H43" i="17"/>
  <c r="H43" i="15"/>
  <c r="H43" i="1"/>
  <c r="H16" i="1"/>
  <c r="F70" i="16"/>
  <c r="F71" i="16" s="1"/>
  <c r="A71" i="16" s="1"/>
  <c r="F70" i="1"/>
  <c r="H43" i="14"/>
  <c r="H16" i="16"/>
  <c r="G70" i="15"/>
  <c r="A44" i="1"/>
  <c r="G70" i="16"/>
  <c r="G71" i="16" s="1"/>
  <c r="G70" i="1"/>
  <c r="F43" i="20"/>
  <c r="H44" i="16"/>
  <c r="I44" i="16" s="1"/>
  <c r="I43" i="16"/>
  <c r="H17" i="16"/>
  <c r="I43" i="14"/>
  <c r="A70" i="14"/>
  <c r="G42" i="19"/>
  <c r="G43" i="20"/>
  <c r="I43" i="1"/>
  <c r="A70" i="1"/>
  <c r="I43" i="17"/>
  <c r="A70" i="17"/>
  <c r="F71" i="17"/>
  <c r="H44" i="15"/>
  <c r="I44" i="15" s="1"/>
  <c r="I43" i="15"/>
  <c r="A17" i="1"/>
  <c r="F41" i="19"/>
  <c r="G41" i="19"/>
  <c r="H69" i="17"/>
  <c r="I41" i="1"/>
  <c r="H68" i="16"/>
  <c r="H68" i="1"/>
  <c r="H69" i="14"/>
  <c r="H68" i="17"/>
  <c r="H69" i="16"/>
  <c r="H69" i="1"/>
  <c r="G40" i="19"/>
  <c r="H40" i="20"/>
  <c r="F66" i="1"/>
  <c r="F71" i="1" s="1"/>
  <c r="H12" i="16"/>
  <c r="F66" i="14"/>
  <c r="F71" i="14" s="1"/>
  <c r="H68" i="15"/>
  <c r="H12" i="1"/>
  <c r="H17" i="1" s="1"/>
  <c r="G66" i="15"/>
  <c r="G66" i="16"/>
  <c r="H68" i="14"/>
  <c r="H12" i="17"/>
  <c r="H17" i="17" s="1"/>
  <c r="G66" i="14"/>
  <c r="G71" i="14" s="1"/>
  <c r="H67" i="17"/>
  <c r="H67" i="15"/>
  <c r="H67" i="14"/>
  <c r="F66" i="16"/>
  <c r="H42" i="20"/>
  <c r="F66" i="15"/>
  <c r="F71" i="15" s="1"/>
  <c r="I41" i="16"/>
  <c r="I41" i="14"/>
  <c r="F66" i="17"/>
  <c r="G66" i="1"/>
  <c r="H69" i="15"/>
  <c r="H70" i="15" s="1"/>
  <c r="H41" i="20"/>
  <c r="I42" i="16"/>
  <c r="I42" i="14"/>
  <c r="G66" i="17"/>
  <c r="G71" i="17" s="1"/>
  <c r="I41" i="17"/>
  <c r="H12" i="15"/>
  <c r="H17" i="15" s="1"/>
  <c r="H12" i="14"/>
  <c r="H17" i="14" s="1"/>
  <c r="I42" i="15"/>
  <c r="I42" i="1"/>
  <c r="I42" i="17"/>
  <c r="I41" i="15"/>
  <c r="H67" i="1"/>
  <c r="F40" i="19"/>
  <c r="H67" i="16"/>
  <c r="F42" i="19"/>
  <c r="H39" i="17"/>
  <c r="H44" i="17" s="1"/>
  <c r="I44" i="17" s="1"/>
  <c r="I40" i="17"/>
  <c r="H39" i="16"/>
  <c r="I40" i="16"/>
  <c r="H39" i="15"/>
  <c r="I40" i="15"/>
  <c r="H39" i="14"/>
  <c r="H44" i="14" s="1"/>
  <c r="I44" i="14" s="1"/>
  <c r="I40" i="14"/>
  <c r="H39" i="1"/>
  <c r="H44" i="1" s="1"/>
  <c r="I44" i="1" s="1"/>
  <c r="I40" i="1"/>
  <c r="V200" i="1"/>
  <c r="V173" i="1"/>
  <c r="V172" i="1"/>
  <c r="A71" i="14" l="1"/>
  <c r="A71" i="15"/>
  <c r="A71" i="1"/>
  <c r="G71" i="15"/>
  <c r="F43" i="19"/>
  <c r="A43" i="19" s="1"/>
  <c r="H70" i="14"/>
  <c r="I70" i="14" s="1"/>
  <c r="H70" i="17"/>
  <c r="A71" i="17"/>
  <c r="H70" i="1"/>
  <c r="H70" i="16"/>
  <c r="G71" i="1"/>
  <c r="H43" i="20"/>
  <c r="G43" i="19"/>
  <c r="I70" i="16"/>
  <c r="I43" i="20"/>
  <c r="A43" i="20"/>
  <c r="I70" i="1"/>
  <c r="I70" i="17"/>
  <c r="I70" i="15"/>
  <c r="A79" i="1"/>
  <c r="A79" i="15"/>
  <c r="A17" i="16"/>
  <c r="A17" i="14"/>
  <c r="A17" i="15"/>
  <c r="A17" i="17"/>
  <c r="A79" i="14"/>
  <c r="A79" i="17"/>
  <c r="A75" i="1"/>
  <c r="A75" i="14"/>
  <c r="A75" i="17"/>
  <c r="A75" i="15"/>
  <c r="A48" i="20"/>
  <c r="A54" i="17"/>
  <c r="A54" i="1"/>
  <c r="A54" i="14"/>
  <c r="A54" i="15"/>
  <c r="A52" i="20"/>
  <c r="H41" i="19"/>
  <c r="T174" i="17"/>
  <c r="T179" i="17" s="1"/>
  <c r="T174" i="15"/>
  <c r="T179" i="15" s="1"/>
  <c r="T93" i="16"/>
  <c r="T98" i="16" s="1"/>
  <c r="T174" i="1"/>
  <c r="T179" i="1" s="1"/>
  <c r="T174" i="14"/>
  <c r="T179" i="14" s="1"/>
  <c r="V199" i="1"/>
  <c r="I69" i="17"/>
  <c r="I68" i="1"/>
  <c r="I68" i="16"/>
  <c r="I68" i="17"/>
  <c r="I68" i="15"/>
  <c r="I69" i="1"/>
  <c r="I67" i="14"/>
  <c r="I67" i="1"/>
  <c r="I67" i="16"/>
  <c r="I69" i="14"/>
  <c r="H66" i="16"/>
  <c r="H71" i="16" s="1"/>
  <c r="I71" i="16" s="1"/>
  <c r="I69" i="16"/>
  <c r="I67" i="15"/>
  <c r="H40" i="19"/>
  <c r="I40" i="20"/>
  <c r="H66" i="1"/>
  <c r="H71" i="1" s="1"/>
  <c r="I71" i="1" s="1"/>
  <c r="H66" i="14"/>
  <c r="H71" i="14" s="1"/>
  <c r="I71" i="14" s="1"/>
  <c r="T93" i="15"/>
  <c r="T98" i="15" s="1"/>
  <c r="T93" i="17"/>
  <c r="T98" i="17" s="1"/>
  <c r="I69" i="15"/>
  <c r="T120" i="14"/>
  <c r="T120" i="16"/>
  <c r="H66" i="17"/>
  <c r="H71" i="17" s="1"/>
  <c r="I71" i="17" s="1"/>
  <c r="I67" i="17"/>
  <c r="I68" i="14"/>
  <c r="H66" i="15"/>
  <c r="H71" i="15" s="1"/>
  <c r="I71" i="15" s="1"/>
  <c r="T120" i="1"/>
  <c r="T93" i="1"/>
  <c r="T98" i="1" s="1"/>
  <c r="T93" i="14"/>
  <c r="T98" i="14" s="1"/>
  <c r="I41" i="20"/>
  <c r="T120" i="15"/>
  <c r="T120" i="17"/>
  <c r="I42" i="20"/>
  <c r="I39" i="17"/>
  <c r="H42" i="19"/>
  <c r="I39" i="1"/>
  <c r="I39" i="14"/>
  <c r="I39" i="15"/>
  <c r="I39" i="16"/>
  <c r="U231" i="16"/>
  <c r="S231" i="16"/>
  <c r="R231" i="16"/>
  <c r="U230" i="16"/>
  <c r="S230" i="16"/>
  <c r="R230" i="16"/>
  <c r="U229" i="16"/>
  <c r="S229" i="16"/>
  <c r="R229" i="16"/>
  <c r="U227" i="16"/>
  <c r="S227" i="16"/>
  <c r="R227" i="16"/>
  <c r="U226" i="16"/>
  <c r="S226" i="16"/>
  <c r="R226" i="16"/>
  <c r="U225" i="16"/>
  <c r="S225" i="16"/>
  <c r="R144" i="1"/>
  <c r="S144" i="1"/>
  <c r="R145" i="1"/>
  <c r="S145" i="1"/>
  <c r="R146" i="1"/>
  <c r="S146" i="1"/>
  <c r="R144" i="17"/>
  <c r="S144" i="17"/>
  <c r="R145" i="17"/>
  <c r="S145" i="17"/>
  <c r="R146" i="17"/>
  <c r="S146" i="17"/>
  <c r="R144" i="16"/>
  <c r="S144" i="16"/>
  <c r="R145" i="16"/>
  <c r="S145" i="16"/>
  <c r="R146" i="16"/>
  <c r="S146" i="16"/>
  <c r="R144" i="15"/>
  <c r="S144" i="15"/>
  <c r="R145" i="15"/>
  <c r="S145" i="15"/>
  <c r="R146" i="15"/>
  <c r="S146" i="15"/>
  <c r="R146" i="14"/>
  <c r="S146" i="14"/>
  <c r="U144" i="1"/>
  <c r="U145" i="1"/>
  <c r="U146" i="1"/>
  <c r="U144" i="17"/>
  <c r="U145" i="17"/>
  <c r="U146" i="17"/>
  <c r="U144" i="16"/>
  <c r="U145" i="16"/>
  <c r="U146" i="16"/>
  <c r="U144" i="15"/>
  <c r="U145" i="15"/>
  <c r="U146" i="15"/>
  <c r="U144" i="14"/>
  <c r="U145" i="14"/>
  <c r="U146" i="14"/>
  <c r="R148" i="1"/>
  <c r="S148" i="1"/>
  <c r="R148" i="17"/>
  <c r="S148" i="17"/>
  <c r="R148" i="16"/>
  <c r="S148" i="16"/>
  <c r="R148" i="15"/>
  <c r="S148" i="15"/>
  <c r="R148" i="14"/>
  <c r="S148" i="14"/>
  <c r="U148" i="1"/>
  <c r="U148" i="17"/>
  <c r="U148" i="16"/>
  <c r="U148" i="15"/>
  <c r="U148" i="14"/>
  <c r="R149" i="1"/>
  <c r="S149" i="1"/>
  <c r="R150" i="1"/>
  <c r="R151" i="1" s="1"/>
  <c r="S150" i="1"/>
  <c r="R149" i="17"/>
  <c r="S149" i="17"/>
  <c r="R150" i="17"/>
  <c r="S150" i="17"/>
  <c r="S151" i="17" s="1"/>
  <c r="R149" i="16"/>
  <c r="S149" i="16"/>
  <c r="R150" i="16"/>
  <c r="S150" i="16"/>
  <c r="R149" i="15"/>
  <c r="S149" i="15"/>
  <c r="R150" i="15"/>
  <c r="R151" i="15" s="1"/>
  <c r="S150" i="15"/>
  <c r="R149" i="14"/>
  <c r="S149" i="14"/>
  <c r="R150" i="14"/>
  <c r="S150" i="14"/>
  <c r="S151" i="14" s="1"/>
  <c r="U149" i="1"/>
  <c r="U150" i="1"/>
  <c r="U149" i="17"/>
  <c r="U150" i="17"/>
  <c r="U149" i="16"/>
  <c r="U150" i="16"/>
  <c r="U151" i="16" s="1"/>
  <c r="U149" i="15"/>
  <c r="U150" i="15"/>
  <c r="U149" i="14"/>
  <c r="U150" i="14"/>
  <c r="U151" i="14" s="1"/>
  <c r="H43" i="19" l="1"/>
  <c r="I43" i="19" s="1"/>
  <c r="R232" i="16"/>
  <c r="R151" i="14"/>
  <c r="R151" i="17"/>
  <c r="S232" i="16"/>
  <c r="S233" i="16" s="1"/>
  <c r="U152" i="14"/>
  <c r="S151" i="16"/>
  <c r="U232" i="16"/>
  <c r="R151" i="16"/>
  <c r="R152" i="16" s="1"/>
  <c r="U151" i="17"/>
  <c r="U151" i="15"/>
  <c r="U151" i="1"/>
  <c r="S151" i="15"/>
  <c r="S151" i="1"/>
  <c r="S152" i="1" s="1"/>
  <c r="I17" i="1"/>
  <c r="A48" i="19"/>
  <c r="A81" i="17"/>
  <c r="A81" i="1"/>
  <c r="A81" i="14"/>
  <c r="A81" i="15"/>
  <c r="A52" i="19"/>
  <c r="T231" i="16"/>
  <c r="T230" i="16"/>
  <c r="T149" i="14"/>
  <c r="T150" i="16"/>
  <c r="T149" i="17"/>
  <c r="T148" i="16"/>
  <c r="T150" i="14"/>
  <c r="T151" i="14" s="1"/>
  <c r="T149" i="15"/>
  <c r="T150" i="17"/>
  <c r="T149" i="1"/>
  <c r="T148" i="15"/>
  <c r="T148" i="1"/>
  <c r="T229" i="16"/>
  <c r="T150" i="15"/>
  <c r="T151" i="15" s="1"/>
  <c r="T149" i="16"/>
  <c r="T150" i="1"/>
  <c r="T148" i="14"/>
  <c r="T148" i="17"/>
  <c r="U147" i="16"/>
  <c r="U152" i="16" s="1"/>
  <c r="T227" i="16"/>
  <c r="V227" i="16" s="1"/>
  <c r="U147" i="15"/>
  <c r="S147" i="14"/>
  <c r="S152" i="14" s="1"/>
  <c r="S147" i="16"/>
  <c r="S147" i="1"/>
  <c r="U147" i="14"/>
  <c r="U147" i="1"/>
  <c r="R147" i="14"/>
  <c r="R147" i="16"/>
  <c r="R147" i="1"/>
  <c r="R152" i="1" s="1"/>
  <c r="U147" i="17"/>
  <c r="S147" i="15"/>
  <c r="S147" i="17"/>
  <c r="S152" i="17" s="1"/>
  <c r="R147" i="15"/>
  <c r="R152" i="15" s="1"/>
  <c r="R147" i="17"/>
  <c r="I41" i="19"/>
  <c r="I40" i="19"/>
  <c r="I42" i="19"/>
  <c r="S228" i="16"/>
  <c r="T226" i="16"/>
  <c r="U228" i="16"/>
  <c r="T225" i="16"/>
  <c r="R228" i="16"/>
  <c r="S152" i="15" l="1"/>
  <c r="U233" i="16"/>
  <c r="R152" i="17"/>
  <c r="T151" i="16"/>
  <c r="U152" i="1"/>
  <c r="S152" i="16"/>
  <c r="R152" i="14"/>
  <c r="U152" i="17"/>
  <c r="U152" i="15"/>
  <c r="R233" i="16"/>
  <c r="T151" i="1"/>
  <c r="T232" i="16"/>
  <c r="T233" i="16" s="1"/>
  <c r="T151" i="17"/>
  <c r="W227" i="16"/>
  <c r="V229" i="16"/>
  <c r="V226" i="16"/>
  <c r="V231" i="16"/>
  <c r="V232" i="16" s="1"/>
  <c r="V230" i="16"/>
  <c r="T228" i="16"/>
  <c r="V225" i="16"/>
  <c r="W225" i="16" s="1"/>
  <c r="V228" i="16" l="1"/>
  <c r="V233" i="16" s="1"/>
  <c r="W230" i="16"/>
  <c r="W226" i="16"/>
  <c r="W229" i="16"/>
  <c r="W231" i="16"/>
  <c r="W228" i="16" l="1"/>
  <c r="I66" i="16" l="1"/>
  <c r="I66" i="1"/>
  <c r="I66" i="14"/>
  <c r="I66" i="15"/>
  <c r="I66" i="17"/>
  <c r="W178" i="20" l="1"/>
  <c r="T42" i="16" l="1"/>
  <c r="T41" i="16"/>
  <c r="T40" i="16"/>
  <c r="W38" i="16"/>
  <c r="T15" i="16"/>
  <c r="T14" i="16"/>
  <c r="T13" i="16"/>
  <c r="V200" i="16"/>
  <c r="V199" i="16"/>
  <c r="V198" i="16"/>
  <c r="W204" i="16"/>
  <c r="W202" i="16"/>
  <c r="W199" i="16"/>
  <c r="W198" i="16"/>
  <c r="W203" i="16"/>
  <c r="W200" i="16"/>
  <c r="V172" i="16"/>
  <c r="V171" i="16"/>
  <c r="W171" i="16" s="1"/>
  <c r="T123" i="16"/>
  <c r="T122" i="16"/>
  <c r="T121" i="16"/>
  <c r="V119" i="16"/>
  <c r="W119" i="16" s="1"/>
  <c r="V118" i="16"/>
  <c r="V117" i="16"/>
  <c r="V92" i="16"/>
  <c r="V91" i="16"/>
  <c r="W9" i="16"/>
  <c r="H38" i="16"/>
  <c r="H37" i="16"/>
  <c r="H36" i="16"/>
  <c r="I36" i="16" s="1"/>
  <c r="I15" i="16"/>
  <c r="I14" i="16"/>
  <c r="I13" i="16"/>
  <c r="I11" i="16"/>
  <c r="I10" i="16"/>
  <c r="H9" i="16"/>
  <c r="I9" i="16" s="1"/>
  <c r="T124" i="16" l="1"/>
  <c r="T125" i="16" s="1"/>
  <c r="V42" i="16"/>
  <c r="T43" i="16"/>
  <c r="V15" i="16"/>
  <c r="T16" i="16"/>
  <c r="W172" i="16"/>
  <c r="V204" i="16"/>
  <c r="V177" i="16"/>
  <c r="V176" i="16"/>
  <c r="V41" i="16"/>
  <c r="V14" i="16"/>
  <c r="W92" i="16"/>
  <c r="V96" i="16"/>
  <c r="V203" i="16"/>
  <c r="V202" i="16"/>
  <c r="V175" i="16"/>
  <c r="V40" i="16"/>
  <c r="I38" i="16"/>
  <c r="H65" i="16"/>
  <c r="I65" i="16" s="1"/>
  <c r="W117" i="16"/>
  <c r="V120" i="16"/>
  <c r="I37" i="16"/>
  <c r="H64" i="16"/>
  <c r="V121" i="16"/>
  <c r="V13" i="16"/>
  <c r="V122" i="16"/>
  <c r="V173" i="16"/>
  <c r="W173" i="16" s="1"/>
  <c r="W36" i="16"/>
  <c r="W118" i="16"/>
  <c r="V123" i="16"/>
  <c r="V90" i="16"/>
  <c r="V94" i="16"/>
  <c r="W91" i="16"/>
  <c r="V95" i="16"/>
  <c r="W37" i="16"/>
  <c r="W10" i="16"/>
  <c r="W11" i="16"/>
  <c r="W15" i="16"/>
  <c r="U201" i="16"/>
  <c r="U206" i="16" s="1"/>
  <c r="S201" i="16"/>
  <c r="S206" i="16" s="1"/>
  <c r="R201" i="16"/>
  <c r="R206" i="16" s="1"/>
  <c r="U69" i="16"/>
  <c r="S69" i="16"/>
  <c r="R69" i="16"/>
  <c r="R70" i="16" s="1"/>
  <c r="U68" i="16"/>
  <c r="S68" i="16"/>
  <c r="R68" i="16"/>
  <c r="U67" i="16"/>
  <c r="T67" i="16"/>
  <c r="S67" i="16"/>
  <c r="R67" i="16"/>
  <c r="U65" i="16"/>
  <c r="S65" i="16"/>
  <c r="R65" i="16"/>
  <c r="U64" i="16"/>
  <c r="S64" i="16"/>
  <c r="R64" i="16"/>
  <c r="U63" i="16"/>
  <c r="S63" i="16"/>
  <c r="R63" i="16"/>
  <c r="H63" i="16"/>
  <c r="G63" i="16"/>
  <c r="F63" i="16"/>
  <c r="U39" i="16"/>
  <c r="U44" i="16" s="1"/>
  <c r="S39" i="16"/>
  <c r="S44" i="16" s="1"/>
  <c r="R39" i="16"/>
  <c r="R44" i="16" s="1"/>
  <c r="U12" i="16"/>
  <c r="U17" i="16" s="1"/>
  <c r="S12" i="16"/>
  <c r="S17" i="16" s="1"/>
  <c r="R12" i="16"/>
  <c r="R17" i="16" s="1"/>
  <c r="S70" i="16" l="1"/>
  <c r="S71" i="16" s="1"/>
  <c r="U70" i="16"/>
  <c r="V178" i="16"/>
  <c r="V179" i="16" s="1"/>
  <c r="V16" i="16"/>
  <c r="V205" i="16"/>
  <c r="V124" i="16"/>
  <c r="V125" i="16" s="1"/>
  <c r="W125" i="16" s="1"/>
  <c r="W96" i="16"/>
  <c r="V97" i="16"/>
  <c r="W42" i="16"/>
  <c r="V43" i="16"/>
  <c r="W41" i="16"/>
  <c r="W14" i="16"/>
  <c r="W177" i="16"/>
  <c r="W176" i="16"/>
  <c r="W122" i="16"/>
  <c r="W95" i="16"/>
  <c r="W175" i="16"/>
  <c r="W40" i="16"/>
  <c r="U66" i="16"/>
  <c r="T68" i="16"/>
  <c r="W90" i="16"/>
  <c r="V93" i="16"/>
  <c r="W121" i="16"/>
  <c r="W13" i="16"/>
  <c r="S66" i="16"/>
  <c r="T64" i="16"/>
  <c r="V64" i="16" s="1"/>
  <c r="W64" i="16" s="1"/>
  <c r="T201" i="16"/>
  <c r="T206" i="16" s="1"/>
  <c r="T63" i="16"/>
  <c r="V63" i="16" s="1"/>
  <c r="T65" i="16"/>
  <c r="V65" i="16" s="1"/>
  <c r="W65" i="16" s="1"/>
  <c r="V149" i="16"/>
  <c r="I16" i="16"/>
  <c r="T39" i="16"/>
  <c r="T44" i="16" s="1"/>
  <c r="I64" i="16"/>
  <c r="T12" i="16"/>
  <c r="T17" i="16" s="1"/>
  <c r="V67" i="16"/>
  <c r="T69" i="16"/>
  <c r="T146" i="16"/>
  <c r="W94" i="16"/>
  <c r="I63" i="16"/>
  <c r="W123" i="16"/>
  <c r="R66" i="16"/>
  <c r="R71" i="16" s="1"/>
  <c r="T145" i="16"/>
  <c r="T144" i="16"/>
  <c r="W124" i="16" l="1"/>
  <c r="U71" i="16"/>
  <c r="V98" i="16"/>
  <c r="W43" i="16"/>
  <c r="V44" i="16"/>
  <c r="W44" i="16" s="1"/>
  <c r="V69" i="16"/>
  <c r="T70" i="16"/>
  <c r="W178" i="16"/>
  <c r="W149" i="16"/>
  <c r="W97" i="16"/>
  <c r="V39" i="16"/>
  <c r="V150" i="16"/>
  <c r="V12" i="16"/>
  <c r="V17" i="16" s="1"/>
  <c r="V66" i="16"/>
  <c r="W16" i="16"/>
  <c r="V68" i="16"/>
  <c r="T147" i="16"/>
  <c r="T152" i="16" s="1"/>
  <c r="I12" i="16"/>
  <c r="V201" i="16"/>
  <c r="V206" i="16" s="1"/>
  <c r="T66" i="16"/>
  <c r="V145" i="16"/>
  <c r="W145" i="16" s="1"/>
  <c r="V146" i="16"/>
  <c r="W146" i="16" s="1"/>
  <c r="W69" i="16"/>
  <c r="V144" i="16"/>
  <c r="W67" i="16"/>
  <c r="W63" i="16"/>
  <c r="V148" i="16"/>
  <c r="T71" i="16" l="1"/>
  <c r="V70" i="16"/>
  <c r="W150" i="16"/>
  <c r="V151" i="16"/>
  <c r="V71" i="16"/>
  <c r="W71" i="16" s="1"/>
  <c r="W70" i="16"/>
  <c r="W68" i="16"/>
  <c r="W144" i="16"/>
  <c r="V147" i="16"/>
  <c r="W120" i="16"/>
  <c r="W201" i="16"/>
  <c r="W174" i="16"/>
  <c r="W93" i="16"/>
  <c r="W39" i="16"/>
  <c r="W12" i="16"/>
  <c r="W148" i="16"/>
  <c r="W66" i="16"/>
  <c r="V152" i="16" l="1"/>
  <c r="W152" i="16" s="1"/>
  <c r="W151" i="16"/>
  <c r="W147" i="16"/>
  <c r="U231" i="1" l="1"/>
  <c r="S231" i="1"/>
  <c r="R231" i="1"/>
  <c r="U231" i="14"/>
  <c r="S231" i="14"/>
  <c r="R231" i="14"/>
  <c r="U231" i="15"/>
  <c r="S231" i="15"/>
  <c r="R231" i="15"/>
  <c r="U231" i="17"/>
  <c r="S231" i="17"/>
  <c r="R231" i="17"/>
  <c r="U69" i="1"/>
  <c r="S69" i="1"/>
  <c r="R69" i="1"/>
  <c r="U69" i="14"/>
  <c r="R69" i="14"/>
  <c r="U69" i="15"/>
  <c r="S69" i="15"/>
  <c r="R69" i="15"/>
  <c r="U69" i="17"/>
  <c r="S69" i="17"/>
  <c r="R69" i="17"/>
  <c r="W204" i="1"/>
  <c r="U204" i="20"/>
  <c r="S204" i="20"/>
  <c r="R204" i="20"/>
  <c r="W177" i="14"/>
  <c r="U177" i="20"/>
  <c r="S177" i="20"/>
  <c r="R177" i="20"/>
  <c r="T123" i="1"/>
  <c r="T123" i="14"/>
  <c r="T123" i="15"/>
  <c r="T123" i="17"/>
  <c r="U123" i="20"/>
  <c r="S123" i="20"/>
  <c r="R123" i="20"/>
  <c r="U96" i="20"/>
  <c r="S96" i="20"/>
  <c r="R96" i="20"/>
  <c r="T42" i="1"/>
  <c r="A42" i="1"/>
  <c r="T42" i="14"/>
  <c r="A42" i="14"/>
  <c r="T42" i="15"/>
  <c r="A42" i="15"/>
  <c r="T42" i="17"/>
  <c r="A42" i="17"/>
  <c r="U42" i="19"/>
  <c r="U42" i="20"/>
  <c r="S42" i="20"/>
  <c r="R42" i="20"/>
  <c r="T15" i="1"/>
  <c r="A15" i="1"/>
  <c r="T15" i="14"/>
  <c r="A15" i="14"/>
  <c r="T15" i="15"/>
  <c r="A15" i="15"/>
  <c r="T15" i="17"/>
  <c r="A15" i="17"/>
  <c r="U15" i="19"/>
  <c r="U15" i="20"/>
  <c r="S15" i="20"/>
  <c r="R15" i="20"/>
  <c r="G15" i="20"/>
  <c r="F15" i="20"/>
  <c r="V42" i="14" l="1"/>
  <c r="V15" i="14"/>
  <c r="U123" i="19"/>
  <c r="R123" i="19"/>
  <c r="S123" i="19"/>
  <c r="S42" i="19"/>
  <c r="V42" i="1"/>
  <c r="V15" i="1"/>
  <c r="V42" i="17"/>
  <c r="V15" i="17"/>
  <c r="V42" i="15"/>
  <c r="V15" i="15"/>
  <c r="T231" i="15"/>
  <c r="T231" i="1"/>
  <c r="T204" i="20"/>
  <c r="T231" i="17"/>
  <c r="T231" i="14"/>
  <c r="T96" i="20"/>
  <c r="T177" i="20"/>
  <c r="V177" i="17"/>
  <c r="U204" i="19"/>
  <c r="S204" i="19"/>
  <c r="V204" i="1"/>
  <c r="R204" i="19"/>
  <c r="V177" i="1"/>
  <c r="V204" i="15"/>
  <c r="V177" i="15"/>
  <c r="V204" i="14"/>
  <c r="R177" i="19"/>
  <c r="S177" i="19"/>
  <c r="U177" i="19"/>
  <c r="R96" i="19"/>
  <c r="U96" i="19"/>
  <c r="S96" i="19"/>
  <c r="R15" i="19"/>
  <c r="S15" i="19"/>
  <c r="V123" i="17"/>
  <c r="V96" i="17"/>
  <c r="F69" i="20"/>
  <c r="H15" i="20"/>
  <c r="G15" i="19"/>
  <c r="G69" i="20"/>
  <c r="V123" i="15"/>
  <c r="V96" i="14"/>
  <c r="T69" i="17"/>
  <c r="T69" i="14"/>
  <c r="T69" i="1"/>
  <c r="T69" i="15"/>
  <c r="R69" i="20"/>
  <c r="V204" i="17"/>
  <c r="U69" i="19"/>
  <c r="W204" i="14"/>
  <c r="V177" i="14"/>
  <c r="S231" i="20"/>
  <c r="R231" i="20"/>
  <c r="U231" i="20"/>
  <c r="U150" i="20"/>
  <c r="R150" i="20"/>
  <c r="S150" i="20"/>
  <c r="U69" i="20"/>
  <c r="S69" i="20"/>
  <c r="A16" i="17"/>
  <c r="W204" i="15"/>
  <c r="W177" i="1"/>
  <c r="W177" i="17"/>
  <c r="W177" i="15"/>
  <c r="V123" i="14"/>
  <c r="A15" i="20"/>
  <c r="V96" i="15"/>
  <c r="T123" i="20"/>
  <c r="V123" i="1"/>
  <c r="A16" i="15"/>
  <c r="W42" i="1"/>
  <c r="V96" i="1"/>
  <c r="W96" i="17"/>
  <c r="I15" i="15"/>
  <c r="A69" i="1"/>
  <c r="W15" i="17"/>
  <c r="A69" i="17"/>
  <c r="A69" i="15"/>
  <c r="A69" i="14"/>
  <c r="A16" i="14"/>
  <c r="W42" i="14"/>
  <c r="W15" i="1"/>
  <c r="A16" i="1"/>
  <c r="T42" i="20"/>
  <c r="A42" i="20"/>
  <c r="R42" i="19"/>
  <c r="T15" i="20"/>
  <c r="W15" i="14"/>
  <c r="I15" i="17"/>
  <c r="W15" i="15"/>
  <c r="I15" i="14"/>
  <c r="I15" i="1"/>
  <c r="F15" i="19"/>
  <c r="T123" i="19" l="1"/>
  <c r="V123" i="19" s="1"/>
  <c r="V69" i="14"/>
  <c r="W123" i="1"/>
  <c r="V69" i="1"/>
  <c r="W42" i="17"/>
  <c r="V69" i="17"/>
  <c r="U150" i="19"/>
  <c r="S150" i="19"/>
  <c r="W96" i="15"/>
  <c r="W42" i="15"/>
  <c r="V69" i="15"/>
  <c r="T204" i="19"/>
  <c r="T231" i="20"/>
  <c r="T177" i="19"/>
  <c r="R150" i="19"/>
  <c r="T96" i="19"/>
  <c r="T150" i="20"/>
  <c r="U231" i="19"/>
  <c r="S231" i="19"/>
  <c r="R231" i="19"/>
  <c r="T15" i="19"/>
  <c r="G69" i="19"/>
  <c r="V150" i="17"/>
  <c r="V231" i="1"/>
  <c r="H69" i="20"/>
  <c r="F69" i="19"/>
  <c r="H15" i="19"/>
  <c r="W123" i="15"/>
  <c r="W96" i="14"/>
  <c r="V150" i="14"/>
  <c r="V150" i="15"/>
  <c r="V150" i="1"/>
  <c r="W204" i="17"/>
  <c r="R69" i="19"/>
  <c r="A69" i="20"/>
  <c r="V231" i="17"/>
  <c r="W123" i="14"/>
  <c r="V204" i="20"/>
  <c r="V177" i="20"/>
  <c r="V96" i="20"/>
  <c r="V42" i="20"/>
  <c r="S69" i="19"/>
  <c r="V15" i="20"/>
  <c r="T69" i="20"/>
  <c r="V123" i="20"/>
  <c r="W123" i="17"/>
  <c r="W96" i="1"/>
  <c r="W69" i="1"/>
  <c r="A42" i="19"/>
  <c r="T42" i="19"/>
  <c r="A15" i="19"/>
  <c r="I15" i="20"/>
  <c r="U203" i="20"/>
  <c r="S203" i="20"/>
  <c r="R203" i="20"/>
  <c r="U202" i="20"/>
  <c r="S202" i="20"/>
  <c r="R202" i="20"/>
  <c r="U200" i="20"/>
  <c r="S200" i="20"/>
  <c r="R200" i="20"/>
  <c r="U176" i="20"/>
  <c r="S176" i="20"/>
  <c r="R176" i="20"/>
  <c r="U175" i="20"/>
  <c r="S175" i="20"/>
  <c r="R175" i="20"/>
  <c r="U173" i="20"/>
  <c r="S173" i="20"/>
  <c r="R173" i="20"/>
  <c r="R178" i="20" l="1"/>
  <c r="R179" i="20" s="1"/>
  <c r="S178" i="20"/>
  <c r="S179" i="20" s="1"/>
  <c r="S205" i="20"/>
  <c r="R205" i="20"/>
  <c r="U178" i="20"/>
  <c r="U179" i="20" s="1"/>
  <c r="U205" i="20"/>
  <c r="W150" i="14"/>
  <c r="W69" i="14"/>
  <c r="W123" i="20"/>
  <c r="W150" i="1"/>
  <c r="W42" i="20"/>
  <c r="W150" i="17"/>
  <c r="W69" i="17"/>
  <c r="T150" i="19"/>
  <c r="V150" i="19" s="1"/>
  <c r="W69" i="15"/>
  <c r="V15" i="19"/>
  <c r="T176" i="20"/>
  <c r="T203" i="20"/>
  <c r="T202" i="20"/>
  <c r="T205" i="20" s="1"/>
  <c r="T175" i="20"/>
  <c r="T178" i="20" s="1"/>
  <c r="T179" i="20" s="1"/>
  <c r="T231" i="19"/>
  <c r="V204" i="19"/>
  <c r="W204" i="20"/>
  <c r="V177" i="19"/>
  <c r="V96" i="19"/>
  <c r="W177" i="20"/>
  <c r="W96" i="20"/>
  <c r="A69" i="19"/>
  <c r="I69" i="20"/>
  <c r="H69" i="19"/>
  <c r="U203" i="19"/>
  <c r="S203" i="19"/>
  <c r="R203" i="19"/>
  <c r="W150" i="15"/>
  <c r="V231" i="20"/>
  <c r="V150" i="20"/>
  <c r="V69" i="20"/>
  <c r="T69" i="19"/>
  <c r="T173" i="20"/>
  <c r="V173" i="20" s="1"/>
  <c r="V42" i="19"/>
  <c r="W15" i="20"/>
  <c r="I15" i="19"/>
  <c r="T200" i="20"/>
  <c r="V200" i="20" s="1"/>
  <c r="W150" i="20" l="1"/>
  <c r="W15" i="19"/>
  <c r="V231" i="19"/>
  <c r="W177" i="19"/>
  <c r="T203" i="19"/>
  <c r="I69" i="19"/>
  <c r="V202" i="20"/>
  <c r="V175" i="20"/>
  <c r="W150" i="19"/>
  <c r="W231" i="20"/>
  <c r="W69" i="20"/>
  <c r="V69" i="19"/>
  <c r="W204" i="19"/>
  <c r="V203" i="20"/>
  <c r="W123" i="19"/>
  <c r="V176" i="20"/>
  <c r="W96" i="19"/>
  <c r="W42" i="19"/>
  <c r="U230" i="17"/>
  <c r="S230" i="17"/>
  <c r="R230" i="17"/>
  <c r="U230" i="1"/>
  <c r="S230" i="1"/>
  <c r="R230" i="1"/>
  <c r="U230" i="14"/>
  <c r="S230" i="14"/>
  <c r="R230" i="14"/>
  <c r="U230" i="15"/>
  <c r="S230" i="15"/>
  <c r="R230" i="15"/>
  <c r="V205" i="20" l="1"/>
  <c r="V178" i="20"/>
  <c r="V179" i="20" s="1"/>
  <c r="T230" i="14"/>
  <c r="T230" i="17"/>
  <c r="T230" i="15"/>
  <c r="T230" i="1"/>
  <c r="W69" i="19"/>
  <c r="V203" i="19"/>
  <c r="V203" i="17"/>
  <c r="V230" i="1" l="1"/>
  <c r="V230" i="14"/>
  <c r="W230" i="1"/>
  <c r="V230" i="15"/>
  <c r="V230" i="17"/>
  <c r="W230" i="17" l="1"/>
  <c r="W230" i="15"/>
  <c r="W230" i="14"/>
  <c r="R68" i="17" l="1"/>
  <c r="V200" i="14" l="1"/>
  <c r="V198" i="14"/>
  <c r="V173" i="14"/>
  <c r="V171" i="14"/>
  <c r="V199" i="14" l="1"/>
  <c r="V172" i="14"/>
  <c r="V39" i="14"/>
  <c r="V12" i="14"/>
  <c r="U41" i="20"/>
  <c r="S41" i="20"/>
  <c r="R41" i="20"/>
  <c r="U40" i="20"/>
  <c r="S40" i="20"/>
  <c r="R40" i="20"/>
  <c r="U38" i="20"/>
  <c r="S38" i="20"/>
  <c r="S38" i="19" s="1"/>
  <c r="R38" i="20"/>
  <c r="U37" i="20"/>
  <c r="S37" i="20"/>
  <c r="R37" i="20"/>
  <c r="U36" i="20"/>
  <c r="S36" i="20"/>
  <c r="R36" i="20"/>
  <c r="U41" i="19"/>
  <c r="U40" i="19"/>
  <c r="U38" i="19"/>
  <c r="U37" i="19"/>
  <c r="U36" i="19"/>
  <c r="U43" i="20" l="1"/>
  <c r="R43" i="20"/>
  <c r="S43" i="20"/>
  <c r="U43" i="19"/>
  <c r="V174" i="14"/>
  <c r="S41" i="19"/>
  <c r="S37" i="19"/>
  <c r="S40" i="19"/>
  <c r="S43" i="19" s="1"/>
  <c r="R39" i="20"/>
  <c r="R44" i="20" s="1"/>
  <c r="T41" i="20"/>
  <c r="U39" i="20"/>
  <c r="U44" i="20" s="1"/>
  <c r="R36" i="19"/>
  <c r="T37" i="20"/>
  <c r="U39" i="19"/>
  <c r="R40" i="19"/>
  <c r="T40" i="20"/>
  <c r="T38" i="20"/>
  <c r="V38" i="20" s="1"/>
  <c r="S39" i="20"/>
  <c r="R41" i="19"/>
  <c r="R38" i="19"/>
  <c r="R37" i="19"/>
  <c r="T36" i="20"/>
  <c r="V36" i="20" s="1"/>
  <c r="S36" i="19"/>
  <c r="U44" i="19" l="1"/>
  <c r="S44" i="20"/>
  <c r="T43" i="20"/>
  <c r="R43" i="19"/>
  <c r="V41" i="20"/>
  <c r="T41" i="19"/>
  <c r="S39" i="19"/>
  <c r="S44" i="19" s="1"/>
  <c r="V37" i="20"/>
  <c r="V39" i="20" s="1"/>
  <c r="T37" i="19"/>
  <c r="T40" i="19"/>
  <c r="V40" i="20"/>
  <c r="R39" i="19"/>
  <c r="T38" i="19"/>
  <c r="V38" i="19" s="1"/>
  <c r="T39" i="20"/>
  <c r="T36" i="19"/>
  <c r="V36" i="19" s="1"/>
  <c r="T43" i="19" l="1"/>
  <c r="R44" i="19"/>
  <c r="T44" i="20"/>
  <c r="V43" i="20"/>
  <c r="V44" i="20"/>
  <c r="W44" i="20" s="1"/>
  <c r="W43" i="20"/>
  <c r="V41" i="19"/>
  <c r="W97" i="17"/>
  <c r="V37" i="19"/>
  <c r="V39" i="19" s="1"/>
  <c r="V40" i="19"/>
  <c r="T39" i="19"/>
  <c r="T44" i="19" l="1"/>
  <c r="V43" i="19"/>
  <c r="V44" i="19" s="1"/>
  <c r="W44" i="19" s="1"/>
  <c r="W43" i="19"/>
  <c r="W231" i="1" l="1"/>
  <c r="W231" i="17"/>
  <c r="A50" i="1" l="1"/>
  <c r="A50" i="14"/>
  <c r="A50" i="15"/>
  <c r="A50" i="17"/>
  <c r="A23" i="1"/>
  <c r="A23" i="14"/>
  <c r="A23" i="15"/>
  <c r="A23" i="17"/>
  <c r="A77" i="1" l="1"/>
  <c r="A77" i="14"/>
  <c r="A77" i="17"/>
  <c r="A77" i="15"/>
  <c r="A23" i="20"/>
  <c r="A50" i="20"/>
  <c r="A50" i="19" l="1"/>
  <c r="A77" i="20"/>
  <c r="A23" i="19"/>
  <c r="A102" i="1"/>
  <c r="A102" i="17"/>
  <c r="A102" i="20"/>
  <c r="A77" i="19" l="1"/>
  <c r="A102" i="19"/>
  <c r="A102" i="15"/>
  <c r="A102" i="14"/>
  <c r="U14" i="19" l="1"/>
  <c r="U13" i="19"/>
  <c r="U11" i="19"/>
  <c r="U10" i="19"/>
  <c r="U16" i="19" l="1"/>
  <c r="U229" i="17"/>
  <c r="U232" i="17" s="1"/>
  <c r="S229" i="17"/>
  <c r="S232" i="17" s="1"/>
  <c r="R229" i="17"/>
  <c r="R232" i="17" s="1"/>
  <c r="U227" i="17"/>
  <c r="S227" i="17"/>
  <c r="R227" i="17"/>
  <c r="U226" i="17"/>
  <c r="S226" i="17"/>
  <c r="R226" i="17"/>
  <c r="U225" i="17"/>
  <c r="S225" i="17"/>
  <c r="R225" i="17"/>
  <c r="U201" i="17"/>
  <c r="U206" i="17" s="1"/>
  <c r="S201" i="17"/>
  <c r="S206" i="17" s="1"/>
  <c r="R201" i="17"/>
  <c r="R206" i="17" s="1"/>
  <c r="W173" i="17"/>
  <c r="W171" i="17"/>
  <c r="T122" i="17"/>
  <c r="T121" i="17"/>
  <c r="T124" i="17" s="1"/>
  <c r="T125" i="17" s="1"/>
  <c r="W92" i="17"/>
  <c r="U68" i="17"/>
  <c r="S68" i="17"/>
  <c r="U67" i="17"/>
  <c r="U70" i="17" s="1"/>
  <c r="S67" i="17"/>
  <c r="R67" i="17"/>
  <c r="R70" i="17" s="1"/>
  <c r="U65" i="17"/>
  <c r="S65" i="17"/>
  <c r="R65" i="17"/>
  <c r="U64" i="17"/>
  <c r="S64" i="17"/>
  <c r="R64" i="17"/>
  <c r="U63" i="17"/>
  <c r="S63" i="17"/>
  <c r="R63" i="17"/>
  <c r="G63" i="17"/>
  <c r="F63" i="17"/>
  <c r="A51" i="17"/>
  <c r="A49" i="17"/>
  <c r="A47" i="17"/>
  <c r="A46" i="17"/>
  <c r="A45" i="17"/>
  <c r="T41" i="17"/>
  <c r="A41" i="17"/>
  <c r="T40" i="17"/>
  <c r="T43" i="17" s="1"/>
  <c r="A40" i="17"/>
  <c r="S39" i="17"/>
  <c r="S44" i="17" s="1"/>
  <c r="R39" i="17"/>
  <c r="R44" i="17" s="1"/>
  <c r="H38" i="17"/>
  <c r="H65" i="17" s="1"/>
  <c r="A38" i="17"/>
  <c r="H37" i="17"/>
  <c r="H64" i="17" s="1"/>
  <c r="A37" i="17"/>
  <c r="H36" i="17"/>
  <c r="A36" i="17"/>
  <c r="A24" i="17"/>
  <c r="A22" i="17"/>
  <c r="A20" i="17"/>
  <c r="A19" i="17"/>
  <c r="A18" i="17"/>
  <c r="T14" i="17"/>
  <c r="A14" i="17"/>
  <c r="T13" i="17"/>
  <c r="A13" i="17"/>
  <c r="U12" i="17"/>
  <c r="U17" i="17" s="1"/>
  <c r="S12" i="17"/>
  <c r="S17" i="17" s="1"/>
  <c r="R12" i="17"/>
  <c r="R17" i="17" s="1"/>
  <c r="A11" i="17"/>
  <c r="A10" i="17"/>
  <c r="H9" i="17"/>
  <c r="A9" i="17"/>
  <c r="T16" i="17" l="1"/>
  <c r="R71" i="17"/>
  <c r="S233" i="17"/>
  <c r="S70" i="17"/>
  <c r="T229" i="17"/>
  <c r="T232" i="17" s="1"/>
  <c r="V176" i="17"/>
  <c r="V41" i="17"/>
  <c r="V14" i="17"/>
  <c r="W11" i="17"/>
  <c r="V95" i="17"/>
  <c r="V39" i="17"/>
  <c r="I10" i="17"/>
  <c r="A67" i="17"/>
  <c r="I13" i="17"/>
  <c r="V202" i="17"/>
  <c r="V205" i="17" s="1"/>
  <c r="V175" i="17"/>
  <c r="V178" i="17" s="1"/>
  <c r="V174" i="17"/>
  <c r="A72" i="17"/>
  <c r="W91" i="17"/>
  <c r="T67" i="17"/>
  <c r="W203" i="17"/>
  <c r="A39" i="17"/>
  <c r="W119" i="17"/>
  <c r="A76" i="17"/>
  <c r="A21" i="17"/>
  <c r="R66" i="17"/>
  <c r="V122" i="17"/>
  <c r="S66" i="17"/>
  <c r="I37" i="17"/>
  <c r="A74" i="17"/>
  <c r="A12" i="17"/>
  <c r="T145" i="17"/>
  <c r="U66" i="17"/>
  <c r="U71" i="17" s="1"/>
  <c r="A78" i="17"/>
  <c r="A73" i="17"/>
  <c r="W95" i="17"/>
  <c r="S228" i="17"/>
  <c r="T225" i="17"/>
  <c r="V225" i="17" s="1"/>
  <c r="T68" i="17"/>
  <c r="W200" i="17"/>
  <c r="V120" i="17"/>
  <c r="T226" i="17"/>
  <c r="T12" i="17"/>
  <c r="T227" i="17"/>
  <c r="V227" i="17" s="1"/>
  <c r="A64" i="17"/>
  <c r="A68" i="17"/>
  <c r="W38" i="17"/>
  <c r="A63" i="17"/>
  <c r="A65" i="17"/>
  <c r="R228" i="17"/>
  <c r="R233" i="17" s="1"/>
  <c r="W36" i="17"/>
  <c r="W9" i="17"/>
  <c r="H63" i="17"/>
  <c r="V12" i="17"/>
  <c r="V13" i="17"/>
  <c r="I14" i="17"/>
  <c r="V40" i="17"/>
  <c r="V43" i="17" s="1"/>
  <c r="W43" i="17" s="1"/>
  <c r="V121" i="17"/>
  <c r="I9" i="17"/>
  <c r="I11" i="17"/>
  <c r="I36" i="17"/>
  <c r="I38" i="17"/>
  <c r="T65" i="17"/>
  <c r="V65" i="17" s="1"/>
  <c r="T144" i="17"/>
  <c r="T39" i="17"/>
  <c r="T44" i="17" s="1"/>
  <c r="T64" i="17"/>
  <c r="V94" i="17"/>
  <c r="V97" i="17" s="1"/>
  <c r="T63" i="17"/>
  <c r="T201" i="17"/>
  <c r="T206" i="17" s="1"/>
  <c r="T146" i="17"/>
  <c r="W176" i="17"/>
  <c r="U228" i="17"/>
  <c r="U233" i="17" s="1"/>
  <c r="V179" i="17" l="1"/>
  <c r="V16" i="17"/>
  <c r="V17" i="17" s="1"/>
  <c r="T17" i="17"/>
  <c r="T70" i="17"/>
  <c r="V124" i="17"/>
  <c r="W124" i="17" s="1"/>
  <c r="V44" i="17"/>
  <c r="W44" i="17" s="1"/>
  <c r="V98" i="17"/>
  <c r="S71" i="17"/>
  <c r="W41" i="17"/>
  <c r="W122" i="17"/>
  <c r="W14" i="17"/>
  <c r="V68" i="17"/>
  <c r="T147" i="17"/>
  <c r="T152" i="17" s="1"/>
  <c r="V93" i="17"/>
  <c r="A27" i="17"/>
  <c r="V145" i="17"/>
  <c r="W145" i="17" s="1"/>
  <c r="V64" i="17"/>
  <c r="W64" i="17" s="1"/>
  <c r="W37" i="17"/>
  <c r="I16" i="17"/>
  <c r="W202" i="17"/>
  <c r="V229" i="17"/>
  <c r="V232" i="17" s="1"/>
  <c r="V67" i="17"/>
  <c r="V226" i="17"/>
  <c r="V201" i="17"/>
  <c r="V206" i="17" s="1"/>
  <c r="W175" i="17"/>
  <c r="W172" i="17"/>
  <c r="W94" i="17"/>
  <c r="W199" i="17"/>
  <c r="I64" i="17"/>
  <c r="W227" i="17"/>
  <c r="W65" i="17"/>
  <c r="I65" i="17"/>
  <c r="W118" i="17"/>
  <c r="I12" i="17"/>
  <c r="W13" i="17"/>
  <c r="W10" i="17"/>
  <c r="W40" i="17"/>
  <c r="T228" i="17"/>
  <c r="T233" i="17" s="1"/>
  <c r="A66" i="17"/>
  <c r="V146" i="17"/>
  <c r="W146" i="17" s="1"/>
  <c r="V149" i="17"/>
  <c r="T66" i="17"/>
  <c r="V63" i="17"/>
  <c r="V144" i="17"/>
  <c r="W174" i="17"/>
  <c r="W121" i="17"/>
  <c r="W198" i="17"/>
  <c r="W117" i="17"/>
  <c r="I63" i="17"/>
  <c r="W90" i="17"/>
  <c r="W225" i="17"/>
  <c r="V148" i="17"/>
  <c r="V151" i="17" s="1"/>
  <c r="W151" i="17" s="1"/>
  <c r="T71" i="17" l="1"/>
  <c r="V70" i="17"/>
  <c r="W70" i="17" s="1"/>
  <c r="V233" i="17"/>
  <c r="V125" i="17"/>
  <c r="W125" i="17" s="1"/>
  <c r="W68" i="17"/>
  <c r="V66" i="17"/>
  <c r="V71" i="17" s="1"/>
  <c r="V228" i="17"/>
  <c r="W16" i="17"/>
  <c r="V147" i="17"/>
  <c r="V152" i="17" s="1"/>
  <c r="W152" i="17" s="1"/>
  <c r="W39" i="17"/>
  <c r="W229" i="17"/>
  <c r="W226" i="17"/>
  <c r="W12" i="17"/>
  <c r="W63" i="17"/>
  <c r="W67" i="17"/>
  <c r="W149" i="17"/>
  <c r="W93" i="17"/>
  <c r="W120" i="17"/>
  <c r="W201" i="17"/>
  <c r="W144" i="17"/>
  <c r="W148" i="17"/>
  <c r="W228" i="17" l="1"/>
  <c r="W66" i="17"/>
  <c r="W147" i="17"/>
  <c r="T122" i="14" l="1"/>
  <c r="T121" i="14"/>
  <c r="T122" i="15"/>
  <c r="T121" i="15"/>
  <c r="T124" i="15" s="1"/>
  <c r="T125" i="15" s="1"/>
  <c r="T122" i="1"/>
  <c r="T121" i="1"/>
  <c r="T124" i="1" s="1"/>
  <c r="T125" i="1" s="1"/>
  <c r="T41" i="14"/>
  <c r="T40" i="14"/>
  <c r="T43" i="14" s="1"/>
  <c r="T41" i="15"/>
  <c r="T40" i="15"/>
  <c r="T43" i="15" s="1"/>
  <c r="T41" i="1"/>
  <c r="T40" i="1"/>
  <c r="T14" i="14"/>
  <c r="T13" i="14"/>
  <c r="T16" i="14" s="1"/>
  <c r="T17" i="14" s="1"/>
  <c r="T14" i="15"/>
  <c r="T13" i="15"/>
  <c r="T14" i="1"/>
  <c r="T13" i="1"/>
  <c r="T16" i="1" s="1"/>
  <c r="T16" i="15" l="1"/>
  <c r="T17" i="15" s="1"/>
  <c r="T43" i="1"/>
  <c r="T124" i="14"/>
  <c r="T125" i="14" s="1"/>
  <c r="V202" i="1"/>
  <c r="V175" i="1"/>
  <c r="V203" i="1"/>
  <c r="V176" i="1"/>
  <c r="T201" i="1"/>
  <c r="T206" i="1" s="1"/>
  <c r="T201" i="14"/>
  <c r="T206" i="14" s="1"/>
  <c r="T12" i="15"/>
  <c r="T39" i="1"/>
  <c r="T39" i="14"/>
  <c r="T44" i="14" s="1"/>
  <c r="T12" i="1"/>
  <c r="T17" i="1" s="1"/>
  <c r="T39" i="15"/>
  <c r="T44" i="15" s="1"/>
  <c r="T201" i="15"/>
  <c r="T206" i="15" s="1"/>
  <c r="T44" i="1" l="1"/>
  <c r="V178" i="1"/>
  <c r="V205" i="1"/>
  <c r="R12" i="14"/>
  <c r="R17" i="14" s="1"/>
  <c r="U68" i="14"/>
  <c r="R68" i="14"/>
  <c r="U67" i="14"/>
  <c r="U70" i="14" s="1"/>
  <c r="R67" i="14"/>
  <c r="U65" i="14"/>
  <c r="R65" i="14"/>
  <c r="U64" i="14"/>
  <c r="R64" i="14"/>
  <c r="R70" i="14" l="1"/>
  <c r="T64" i="14"/>
  <c r="T65" i="14"/>
  <c r="V65" i="14" s="1"/>
  <c r="T68" i="14"/>
  <c r="T67" i="14"/>
  <c r="A45" i="15"/>
  <c r="A45" i="14"/>
  <c r="A45" i="1"/>
  <c r="T70" i="14" l="1"/>
  <c r="V64" i="14"/>
  <c r="V67" i="14"/>
  <c r="V68" i="14"/>
  <c r="A45" i="20"/>
  <c r="V70" i="14" l="1"/>
  <c r="W70" i="14" s="1"/>
  <c r="A45" i="19"/>
  <c r="F63" i="1"/>
  <c r="G63" i="1"/>
  <c r="F63" i="15"/>
  <c r="G63" i="15"/>
  <c r="F63" i="14"/>
  <c r="G63" i="14"/>
  <c r="U9" i="19"/>
  <c r="U200" i="19"/>
  <c r="S200" i="19"/>
  <c r="R200" i="19"/>
  <c r="U199" i="20"/>
  <c r="S199" i="20"/>
  <c r="R199" i="20"/>
  <c r="U198" i="20"/>
  <c r="U198" i="19" s="1"/>
  <c r="S198" i="20"/>
  <c r="S198" i="19" s="1"/>
  <c r="R198" i="20"/>
  <c r="R198" i="19" s="1"/>
  <c r="U173" i="19"/>
  <c r="S173" i="19"/>
  <c r="R173" i="19"/>
  <c r="U172" i="20"/>
  <c r="S172" i="20"/>
  <c r="R172" i="20"/>
  <c r="U171" i="20"/>
  <c r="U171" i="19" s="1"/>
  <c r="S171" i="20"/>
  <c r="S171" i="19" s="1"/>
  <c r="R171" i="20"/>
  <c r="R171" i="19" s="1"/>
  <c r="U119" i="20"/>
  <c r="U119" i="19" s="1"/>
  <c r="S119" i="20"/>
  <c r="S119" i="19" s="1"/>
  <c r="R119" i="20"/>
  <c r="R119" i="19" s="1"/>
  <c r="U118" i="20"/>
  <c r="S118" i="20"/>
  <c r="R118" i="20"/>
  <c r="U117" i="20"/>
  <c r="S117" i="20"/>
  <c r="R117" i="20"/>
  <c r="U92" i="20"/>
  <c r="S92" i="20"/>
  <c r="R92" i="20"/>
  <c r="U91" i="20"/>
  <c r="S91" i="20"/>
  <c r="R91" i="20"/>
  <c r="U90" i="20"/>
  <c r="S90" i="20"/>
  <c r="R90" i="20"/>
  <c r="U11" i="20"/>
  <c r="S11" i="20"/>
  <c r="R11" i="20"/>
  <c r="U10" i="20"/>
  <c r="S10" i="20"/>
  <c r="R10" i="20"/>
  <c r="U9" i="20"/>
  <c r="S9" i="20"/>
  <c r="R9" i="20"/>
  <c r="R9" i="19" s="1"/>
  <c r="G38" i="20"/>
  <c r="G38" i="19" s="1"/>
  <c r="F38" i="20"/>
  <c r="F38" i="19" s="1"/>
  <c r="G37" i="20"/>
  <c r="F37" i="20"/>
  <c r="G36" i="20"/>
  <c r="F36" i="20"/>
  <c r="G11" i="20"/>
  <c r="F11" i="20"/>
  <c r="G10" i="20"/>
  <c r="F10" i="20"/>
  <c r="G9" i="20"/>
  <c r="F9" i="20"/>
  <c r="R172" i="19" l="1"/>
  <c r="R174" i="19" s="1"/>
  <c r="U172" i="19"/>
  <c r="U174" i="19" s="1"/>
  <c r="S172" i="19"/>
  <c r="S174" i="19" s="1"/>
  <c r="U92" i="19"/>
  <c r="R92" i="19"/>
  <c r="S92" i="19"/>
  <c r="R11" i="19"/>
  <c r="S11" i="19"/>
  <c r="R199" i="19"/>
  <c r="U199" i="19"/>
  <c r="S199" i="19"/>
  <c r="F64" i="20"/>
  <c r="H10" i="20"/>
  <c r="F36" i="19"/>
  <c r="F39" i="20"/>
  <c r="F44" i="20" s="1"/>
  <c r="G64" i="20"/>
  <c r="G36" i="19"/>
  <c r="G39" i="20"/>
  <c r="G44" i="20" s="1"/>
  <c r="U90" i="19"/>
  <c r="U93" i="20"/>
  <c r="S117" i="19"/>
  <c r="S120" i="20"/>
  <c r="F9" i="19"/>
  <c r="F12" i="20"/>
  <c r="F11" i="19"/>
  <c r="H11" i="20"/>
  <c r="F65" i="20"/>
  <c r="U117" i="19"/>
  <c r="U120" i="20"/>
  <c r="S90" i="19"/>
  <c r="S93" i="20"/>
  <c r="R117" i="19"/>
  <c r="R120" i="20"/>
  <c r="G9" i="19"/>
  <c r="G12" i="20"/>
  <c r="G11" i="19"/>
  <c r="G65" i="20"/>
  <c r="R90" i="19"/>
  <c r="R93" i="20"/>
  <c r="W231" i="19"/>
  <c r="S118" i="19"/>
  <c r="R118" i="19"/>
  <c r="U118" i="19"/>
  <c r="U91" i="19"/>
  <c r="S91" i="19"/>
  <c r="R91" i="19"/>
  <c r="G37" i="19"/>
  <c r="F37" i="19"/>
  <c r="S10" i="19"/>
  <c r="F10" i="19"/>
  <c r="G10" i="19"/>
  <c r="R10" i="19"/>
  <c r="T200" i="19"/>
  <c r="V200" i="19" s="1"/>
  <c r="W200" i="19" s="1"/>
  <c r="T119" i="19"/>
  <c r="V119" i="19" s="1"/>
  <c r="W119" i="19" s="1"/>
  <c r="H38" i="19"/>
  <c r="I38" i="19" s="1"/>
  <c r="W37" i="19"/>
  <c r="W38" i="19"/>
  <c r="T173" i="19"/>
  <c r="T9" i="20"/>
  <c r="T198" i="19"/>
  <c r="T171" i="19"/>
  <c r="S9" i="19"/>
  <c r="T9" i="19" s="1"/>
  <c r="T10" i="20"/>
  <c r="T11" i="20"/>
  <c r="T90" i="20"/>
  <c r="T91" i="20"/>
  <c r="T92" i="20"/>
  <c r="T117" i="20"/>
  <c r="T118" i="20"/>
  <c r="T119" i="20"/>
  <c r="T171" i="20"/>
  <c r="T172" i="20"/>
  <c r="T198" i="20"/>
  <c r="T199" i="20"/>
  <c r="A44" i="20" l="1"/>
  <c r="T172" i="19"/>
  <c r="V172" i="19" s="1"/>
  <c r="V173" i="19"/>
  <c r="T92" i="19"/>
  <c r="V92" i="19" s="1"/>
  <c r="G65" i="19"/>
  <c r="T11" i="19"/>
  <c r="G64" i="19"/>
  <c r="T199" i="19"/>
  <c r="V199" i="19" s="1"/>
  <c r="F12" i="19"/>
  <c r="T117" i="19"/>
  <c r="R93" i="19"/>
  <c r="G66" i="20"/>
  <c r="S93" i="19"/>
  <c r="R120" i="19"/>
  <c r="U93" i="19"/>
  <c r="G12" i="19"/>
  <c r="F39" i="19"/>
  <c r="F44" i="19" s="1"/>
  <c r="T93" i="20"/>
  <c r="F64" i="19"/>
  <c r="H10" i="19"/>
  <c r="F65" i="19"/>
  <c r="H11" i="19"/>
  <c r="S120" i="19"/>
  <c r="G39" i="19"/>
  <c r="G44" i="19" s="1"/>
  <c r="H39" i="20"/>
  <c r="H44" i="20" s="1"/>
  <c r="I44" i="20" s="1"/>
  <c r="T120" i="20"/>
  <c r="T90" i="19"/>
  <c r="U120" i="19"/>
  <c r="F66" i="20"/>
  <c r="H12" i="20"/>
  <c r="T118" i="19"/>
  <c r="V118" i="19" s="1"/>
  <c r="T91" i="19"/>
  <c r="H37" i="19"/>
  <c r="T10" i="19"/>
  <c r="T174" i="19" l="1"/>
  <c r="A44" i="19"/>
  <c r="A54" i="20"/>
  <c r="W172" i="19"/>
  <c r="V91" i="19"/>
  <c r="W173" i="19"/>
  <c r="W92" i="19"/>
  <c r="V11" i="19"/>
  <c r="W199" i="19"/>
  <c r="F66" i="19"/>
  <c r="R147" i="19"/>
  <c r="S147" i="19"/>
  <c r="U147" i="19"/>
  <c r="H12" i="19"/>
  <c r="T120" i="19"/>
  <c r="H64" i="19"/>
  <c r="H65" i="19"/>
  <c r="I11" i="19"/>
  <c r="I39" i="20"/>
  <c r="T93" i="19"/>
  <c r="H39" i="19"/>
  <c r="H44" i="19" s="1"/>
  <c r="I44" i="19" s="1"/>
  <c r="H66" i="20"/>
  <c r="G66" i="19"/>
  <c r="W118" i="19"/>
  <c r="I37" i="19"/>
  <c r="I10" i="19"/>
  <c r="V10" i="19"/>
  <c r="A51" i="1"/>
  <c r="A49" i="1"/>
  <c r="A47" i="1"/>
  <c r="A46" i="1"/>
  <c r="A41" i="1"/>
  <c r="A40" i="1"/>
  <c r="A38" i="1"/>
  <c r="A37" i="1"/>
  <c r="A36" i="1"/>
  <c r="A24" i="1"/>
  <c r="A22" i="1"/>
  <c r="A20" i="1"/>
  <c r="A19" i="1"/>
  <c r="A18" i="1"/>
  <c r="A14" i="1"/>
  <c r="A13" i="1"/>
  <c r="A11" i="1"/>
  <c r="A10" i="1"/>
  <c r="A9" i="1"/>
  <c r="A51" i="14"/>
  <c r="A49" i="14"/>
  <c r="A47" i="14"/>
  <c r="A46" i="14"/>
  <c r="A41" i="14"/>
  <c r="A40" i="14"/>
  <c r="A38" i="14"/>
  <c r="A37" i="14"/>
  <c r="A36" i="14"/>
  <c r="A24" i="14"/>
  <c r="A22" i="14"/>
  <c r="A20" i="14"/>
  <c r="A19" i="14"/>
  <c r="A18" i="14"/>
  <c r="A14" i="14"/>
  <c r="A13" i="14"/>
  <c r="A11" i="14"/>
  <c r="A10" i="14"/>
  <c r="A9" i="14"/>
  <c r="A51" i="15"/>
  <c r="A49" i="15"/>
  <c r="A47" i="15"/>
  <c r="A46" i="15"/>
  <c r="A41" i="15"/>
  <c r="A40" i="15"/>
  <c r="A38" i="15"/>
  <c r="A37" i="15"/>
  <c r="A36" i="15"/>
  <c r="A24" i="15"/>
  <c r="A22" i="15"/>
  <c r="A20" i="15"/>
  <c r="A19" i="15"/>
  <c r="A18" i="15"/>
  <c r="A14" i="15"/>
  <c r="A13" i="15"/>
  <c r="A11" i="15"/>
  <c r="A10" i="15"/>
  <c r="A9" i="15"/>
  <c r="W91" i="19" l="1"/>
  <c r="A54" i="19"/>
  <c r="W11" i="19"/>
  <c r="I66" i="20"/>
  <c r="H66" i="19"/>
  <c r="T147" i="19"/>
  <c r="I39" i="19"/>
  <c r="W10" i="19"/>
  <c r="I66" i="19" l="1"/>
  <c r="H38" i="1"/>
  <c r="H65" i="1" s="1"/>
  <c r="H37" i="1"/>
  <c r="H64" i="1" s="1"/>
  <c r="H36" i="1"/>
  <c r="I36" i="1" s="1"/>
  <c r="V200" i="15"/>
  <c r="V198" i="15"/>
  <c r="V173" i="15"/>
  <c r="V171" i="15"/>
  <c r="V119" i="14"/>
  <c r="V118" i="14"/>
  <c r="V198" i="1"/>
  <c r="V171" i="1"/>
  <c r="V174" i="1" s="1"/>
  <c r="V179" i="1" s="1"/>
  <c r="W36" i="1" l="1"/>
  <c r="I38" i="1"/>
  <c r="V92" i="14"/>
  <c r="V90" i="14"/>
  <c r="A9" i="19"/>
  <c r="A9" i="20"/>
  <c r="A11" i="20"/>
  <c r="A10" i="20"/>
  <c r="A36" i="20"/>
  <c r="A37" i="20"/>
  <c r="A38" i="20"/>
  <c r="V117" i="14"/>
  <c r="V120" i="14" s="1"/>
  <c r="V199" i="15"/>
  <c r="V172" i="15"/>
  <c r="V91" i="14"/>
  <c r="I37" i="1"/>
  <c r="V39" i="15"/>
  <c r="V12" i="1"/>
  <c r="H37" i="20"/>
  <c r="H64" i="20" s="1"/>
  <c r="H38" i="20"/>
  <c r="H65" i="20" s="1"/>
  <c r="H9" i="20"/>
  <c r="H36" i="20"/>
  <c r="V174" i="15" l="1"/>
  <c r="V12" i="15"/>
  <c r="V39" i="1"/>
  <c r="V93" i="14"/>
  <c r="V93" i="1"/>
  <c r="V120" i="1"/>
  <c r="W38" i="1"/>
  <c r="A11" i="19"/>
  <c r="H9" i="19"/>
  <c r="A10" i="19"/>
  <c r="W37" i="1"/>
  <c r="W200" i="14"/>
  <c r="W198" i="14"/>
  <c r="W173" i="14"/>
  <c r="W119" i="14"/>
  <c r="U229" i="14"/>
  <c r="U232" i="14" s="1"/>
  <c r="S229" i="14"/>
  <c r="S232" i="14" s="1"/>
  <c r="R229" i="14"/>
  <c r="R232" i="14" s="1"/>
  <c r="U227" i="14"/>
  <c r="S227" i="14"/>
  <c r="R227" i="14"/>
  <c r="U226" i="14"/>
  <c r="S226" i="14"/>
  <c r="R226" i="14"/>
  <c r="U225" i="14"/>
  <c r="S225" i="14"/>
  <c r="R225" i="14"/>
  <c r="U201" i="14"/>
  <c r="U206" i="14" s="1"/>
  <c r="R201" i="14"/>
  <c r="R206" i="14" s="1"/>
  <c r="U63" i="14"/>
  <c r="R63" i="14"/>
  <c r="U39" i="14"/>
  <c r="U44" i="14" s="1"/>
  <c r="S39" i="14"/>
  <c r="S44" i="14" s="1"/>
  <c r="R39" i="14"/>
  <c r="R44" i="14" s="1"/>
  <c r="H38" i="14"/>
  <c r="H65" i="14" s="1"/>
  <c r="H37" i="14"/>
  <c r="H64" i="14" s="1"/>
  <c r="H36" i="14"/>
  <c r="U231" i="24"/>
  <c r="S231" i="24"/>
  <c r="R231" i="24"/>
  <c r="P231" i="24"/>
  <c r="N231" i="24"/>
  <c r="M231" i="24"/>
  <c r="U230" i="24"/>
  <c r="S230" i="24"/>
  <c r="R230" i="24"/>
  <c r="P230" i="24"/>
  <c r="N230" i="24"/>
  <c r="M230" i="24"/>
  <c r="U229" i="24"/>
  <c r="S229" i="24"/>
  <c r="R229" i="24"/>
  <c r="P229" i="24"/>
  <c r="N229" i="24"/>
  <c r="M229" i="24"/>
  <c r="U227" i="24"/>
  <c r="S227" i="24"/>
  <c r="R227" i="24"/>
  <c r="P227" i="24"/>
  <c r="N227" i="24"/>
  <c r="M227" i="24"/>
  <c r="U226" i="24"/>
  <c r="S226" i="24"/>
  <c r="R226" i="24"/>
  <c r="P226" i="24"/>
  <c r="N226" i="24"/>
  <c r="M226" i="24"/>
  <c r="U225" i="24"/>
  <c r="S225" i="24"/>
  <c r="R225" i="24"/>
  <c r="P225" i="24"/>
  <c r="N225" i="24"/>
  <c r="M225" i="24"/>
  <c r="U223" i="24"/>
  <c r="S223" i="24"/>
  <c r="R223" i="24"/>
  <c r="P223" i="24"/>
  <c r="N223" i="24"/>
  <c r="M223" i="24"/>
  <c r="U222" i="24"/>
  <c r="S222" i="24"/>
  <c r="R222" i="24"/>
  <c r="P222" i="24"/>
  <c r="N222" i="24"/>
  <c r="M222" i="24"/>
  <c r="U221" i="24"/>
  <c r="S221" i="24"/>
  <c r="R221" i="24"/>
  <c r="P221" i="24"/>
  <c r="N221" i="24"/>
  <c r="M221" i="24"/>
  <c r="U219" i="24"/>
  <c r="S219" i="24"/>
  <c r="R219" i="24"/>
  <c r="P219" i="24"/>
  <c r="N219" i="24"/>
  <c r="M219" i="24"/>
  <c r="U218" i="24"/>
  <c r="S218" i="24"/>
  <c r="R218" i="24"/>
  <c r="P218" i="24"/>
  <c r="N218" i="24"/>
  <c r="M218" i="24"/>
  <c r="U217" i="24"/>
  <c r="S217" i="24"/>
  <c r="R217" i="24"/>
  <c r="P217" i="24"/>
  <c r="N217" i="24"/>
  <c r="M217" i="24"/>
  <c r="U206" i="24"/>
  <c r="S206" i="24"/>
  <c r="R206" i="24"/>
  <c r="P206" i="24"/>
  <c r="N206" i="24"/>
  <c r="M206" i="24"/>
  <c r="T205" i="24"/>
  <c r="V205" i="24" s="1"/>
  <c r="O205" i="24"/>
  <c r="Q205" i="24" s="1"/>
  <c r="W205" i="24" s="1"/>
  <c r="T204" i="24"/>
  <c r="V204" i="24" s="1"/>
  <c r="O204" i="24"/>
  <c r="Q204" i="24" s="1"/>
  <c r="W204" i="24" s="1"/>
  <c r="T203" i="24"/>
  <c r="V203" i="24" s="1"/>
  <c r="O203" i="24"/>
  <c r="Q203" i="24" s="1"/>
  <c r="U202" i="24"/>
  <c r="S202" i="24"/>
  <c r="R202" i="24"/>
  <c r="P202" i="24"/>
  <c r="N202" i="24"/>
  <c r="M202" i="24"/>
  <c r="T201" i="24"/>
  <c r="V201" i="24" s="1"/>
  <c r="O201" i="24"/>
  <c r="Q201" i="24" s="1"/>
  <c r="W201" i="24" s="1"/>
  <c r="T200" i="24"/>
  <c r="V200" i="24" s="1"/>
  <c r="O200" i="24"/>
  <c r="Q200" i="24" s="1"/>
  <c r="W200" i="24" s="1"/>
  <c r="T199" i="24"/>
  <c r="O199" i="24"/>
  <c r="Q199" i="24" s="1"/>
  <c r="W199" i="24" s="1"/>
  <c r="U198" i="24"/>
  <c r="S198" i="24"/>
  <c r="R198" i="24"/>
  <c r="P198" i="24"/>
  <c r="N198" i="24"/>
  <c r="M198" i="24"/>
  <c r="T197" i="24"/>
  <c r="V197" i="24" s="1"/>
  <c r="O197" i="24"/>
  <c r="Q197" i="24" s="1"/>
  <c r="W197" i="24" s="1"/>
  <c r="T196" i="24"/>
  <c r="V196" i="24" s="1"/>
  <c r="O196" i="24"/>
  <c r="Q196" i="24" s="1"/>
  <c r="W196" i="24" s="1"/>
  <c r="T195" i="24"/>
  <c r="V195" i="24" s="1"/>
  <c r="O195" i="24"/>
  <c r="U194" i="24"/>
  <c r="S194" i="24"/>
  <c r="R194" i="24"/>
  <c r="P194" i="24"/>
  <c r="N194" i="24"/>
  <c r="M194" i="24"/>
  <c r="T193" i="24"/>
  <c r="V193" i="24" s="1"/>
  <c r="O193" i="24"/>
  <c r="Q193" i="24" s="1"/>
  <c r="T192" i="24"/>
  <c r="V192" i="24" s="1"/>
  <c r="O192" i="24"/>
  <c r="Q192" i="24" s="1"/>
  <c r="W192" i="24" s="1"/>
  <c r="T191" i="24"/>
  <c r="O191" i="24"/>
  <c r="Q191" i="24" s="1"/>
  <c r="W191" i="24" s="1"/>
  <c r="U180" i="24"/>
  <c r="S180" i="24"/>
  <c r="R180" i="24"/>
  <c r="P180" i="24"/>
  <c r="N180" i="24"/>
  <c r="M180" i="24"/>
  <c r="T179" i="24"/>
  <c r="V179" i="24" s="1"/>
  <c r="O179" i="24"/>
  <c r="Q179" i="24" s="1"/>
  <c r="T178" i="24"/>
  <c r="V178" i="24" s="1"/>
  <c r="O178" i="24"/>
  <c r="T177" i="24"/>
  <c r="V177" i="24" s="1"/>
  <c r="O177" i="24"/>
  <c r="Q177" i="24" s="1"/>
  <c r="W177" i="24" s="1"/>
  <c r="U176" i="24"/>
  <c r="S176" i="24"/>
  <c r="R176" i="24"/>
  <c r="P176" i="24"/>
  <c r="N176" i="24"/>
  <c r="M176" i="24"/>
  <c r="T175" i="24"/>
  <c r="V175" i="24" s="1"/>
  <c r="O175" i="24"/>
  <c r="Q175" i="24" s="1"/>
  <c r="W175" i="24" s="1"/>
  <c r="T174" i="24"/>
  <c r="V174" i="24" s="1"/>
  <c r="O174" i="24"/>
  <c r="Q174" i="24" s="1"/>
  <c r="W174" i="24" s="1"/>
  <c r="T173" i="24"/>
  <c r="V173" i="24" s="1"/>
  <c r="O173" i="24"/>
  <c r="Q173" i="24" s="1"/>
  <c r="U172" i="24"/>
  <c r="S172" i="24"/>
  <c r="R172" i="24"/>
  <c r="P172" i="24"/>
  <c r="N172" i="24"/>
  <c r="M172" i="24"/>
  <c r="T171" i="24"/>
  <c r="V171" i="24" s="1"/>
  <c r="O171" i="24"/>
  <c r="Q171" i="24" s="1"/>
  <c r="W171" i="24" s="1"/>
  <c r="T170" i="24"/>
  <c r="V170" i="24" s="1"/>
  <c r="O170" i="24"/>
  <c r="Q170" i="24" s="1"/>
  <c r="W170" i="24" s="1"/>
  <c r="T169" i="24"/>
  <c r="O169" i="24"/>
  <c r="Q169" i="24" s="1"/>
  <c r="W169" i="24" s="1"/>
  <c r="U168" i="24"/>
  <c r="S168" i="24"/>
  <c r="R168" i="24"/>
  <c r="P168" i="24"/>
  <c r="N168" i="24"/>
  <c r="M168" i="24"/>
  <c r="T167" i="24"/>
  <c r="V167" i="24" s="1"/>
  <c r="O167" i="24"/>
  <c r="Q167" i="24" s="1"/>
  <c r="W167" i="24" s="1"/>
  <c r="T166" i="24"/>
  <c r="V166" i="24" s="1"/>
  <c r="O166" i="24"/>
  <c r="Q166" i="24" s="1"/>
  <c r="W166" i="24" s="1"/>
  <c r="T165" i="24"/>
  <c r="V165" i="24" s="1"/>
  <c r="O165" i="24"/>
  <c r="U153" i="24"/>
  <c r="S153" i="24"/>
  <c r="R153" i="24"/>
  <c r="P153" i="24"/>
  <c r="N153" i="24"/>
  <c r="M153" i="24"/>
  <c r="U152" i="24"/>
  <c r="S152" i="24"/>
  <c r="R152" i="24"/>
  <c r="P152" i="24"/>
  <c r="N152" i="24"/>
  <c r="M152" i="24"/>
  <c r="U151" i="24"/>
  <c r="S151" i="24"/>
  <c r="R151" i="24"/>
  <c r="P151" i="24"/>
  <c r="N151" i="24"/>
  <c r="M151" i="24"/>
  <c r="U149" i="24"/>
  <c r="S149" i="24"/>
  <c r="R149" i="24"/>
  <c r="P149" i="24"/>
  <c r="N149" i="24"/>
  <c r="M149" i="24"/>
  <c r="U148" i="24"/>
  <c r="S148" i="24"/>
  <c r="R148" i="24"/>
  <c r="P148" i="24"/>
  <c r="N148" i="24"/>
  <c r="M148" i="24"/>
  <c r="U147" i="24"/>
  <c r="S147" i="24"/>
  <c r="R147" i="24"/>
  <c r="P147" i="24"/>
  <c r="N147" i="24"/>
  <c r="M147" i="24"/>
  <c r="Z146" i="24"/>
  <c r="U145" i="24"/>
  <c r="S145" i="24"/>
  <c r="R145" i="24"/>
  <c r="P145" i="24"/>
  <c r="N145" i="24"/>
  <c r="M145" i="24"/>
  <c r="Z144" i="24"/>
  <c r="U144" i="24"/>
  <c r="S144" i="24"/>
  <c r="R144" i="24"/>
  <c r="P144" i="24"/>
  <c r="N144" i="24"/>
  <c r="M144" i="24"/>
  <c r="U143" i="24"/>
  <c r="S143" i="24"/>
  <c r="R143" i="24"/>
  <c r="P143" i="24"/>
  <c r="N143" i="24"/>
  <c r="M143" i="24"/>
  <c r="U141" i="24"/>
  <c r="S141" i="24"/>
  <c r="R141" i="24"/>
  <c r="P141" i="24"/>
  <c r="N141" i="24"/>
  <c r="M141" i="24"/>
  <c r="U140" i="24"/>
  <c r="S140" i="24"/>
  <c r="R140" i="24"/>
  <c r="P140" i="24"/>
  <c r="N140" i="24"/>
  <c r="M140" i="24"/>
  <c r="U139" i="24"/>
  <c r="S139" i="24"/>
  <c r="R139" i="24"/>
  <c r="P139" i="24"/>
  <c r="N139" i="24"/>
  <c r="M139" i="24"/>
  <c r="U128" i="24"/>
  <c r="S128" i="24"/>
  <c r="R128" i="24"/>
  <c r="P128" i="24"/>
  <c r="N128" i="24"/>
  <c r="M128" i="24"/>
  <c r="T127" i="24"/>
  <c r="V127" i="24" s="1"/>
  <c r="O127" i="24"/>
  <c r="Q127" i="24" s="1"/>
  <c r="T126" i="24"/>
  <c r="V126" i="24" s="1"/>
  <c r="O126" i="24"/>
  <c r="Q126" i="24" s="1"/>
  <c r="T125" i="24"/>
  <c r="V125" i="24" s="1"/>
  <c r="O125" i="24"/>
  <c r="U124" i="24"/>
  <c r="S124" i="24"/>
  <c r="R124" i="24"/>
  <c r="P124" i="24"/>
  <c r="N124" i="24"/>
  <c r="M124" i="24"/>
  <c r="T123" i="24"/>
  <c r="V123" i="24" s="1"/>
  <c r="O123" i="24"/>
  <c r="Q123" i="24" s="1"/>
  <c r="T122" i="24"/>
  <c r="V122" i="24" s="1"/>
  <c r="O122" i="24"/>
  <c r="Q122" i="24" s="1"/>
  <c r="T121" i="24"/>
  <c r="O121" i="24"/>
  <c r="Q121" i="24" s="1"/>
  <c r="Z120" i="24"/>
  <c r="U120" i="24"/>
  <c r="S120" i="24"/>
  <c r="R120" i="24"/>
  <c r="P120" i="24"/>
  <c r="N120" i="24"/>
  <c r="M120" i="24"/>
  <c r="T119" i="24"/>
  <c r="V119" i="24" s="1"/>
  <c r="O119" i="24"/>
  <c r="Q119" i="24" s="1"/>
  <c r="T118" i="24"/>
  <c r="V118" i="24" s="1"/>
  <c r="O118" i="24"/>
  <c r="Q118" i="24" s="1"/>
  <c r="T117" i="24"/>
  <c r="V117" i="24" s="1"/>
  <c r="O117" i="24"/>
  <c r="Q117" i="24" s="1"/>
  <c r="U116" i="24"/>
  <c r="S116" i="24"/>
  <c r="R116" i="24"/>
  <c r="P116" i="24"/>
  <c r="N116" i="24"/>
  <c r="M116" i="24"/>
  <c r="T115" i="24"/>
  <c r="V115" i="24" s="1"/>
  <c r="O115" i="24"/>
  <c r="Q115" i="24" s="1"/>
  <c r="T114" i="24"/>
  <c r="V114" i="24" s="1"/>
  <c r="O114" i="24"/>
  <c r="Q114" i="24" s="1"/>
  <c r="T113" i="24"/>
  <c r="O113" i="24"/>
  <c r="U102" i="24"/>
  <c r="S102" i="24"/>
  <c r="R102" i="24"/>
  <c r="P102" i="24"/>
  <c r="N102" i="24"/>
  <c r="M102" i="24"/>
  <c r="T101" i="24"/>
  <c r="V101" i="24" s="1"/>
  <c r="O101" i="24"/>
  <c r="Q101" i="24" s="1"/>
  <c r="T100" i="24"/>
  <c r="V100" i="24" s="1"/>
  <c r="O100" i="24"/>
  <c r="Q100" i="24" s="1"/>
  <c r="T99" i="24"/>
  <c r="V99" i="24" s="1"/>
  <c r="O99" i="24"/>
  <c r="Q99" i="24" s="1"/>
  <c r="U98" i="24"/>
  <c r="S98" i="24"/>
  <c r="R98" i="24"/>
  <c r="P98" i="24"/>
  <c r="N98" i="24"/>
  <c r="M98" i="24"/>
  <c r="T97" i="24"/>
  <c r="V97" i="24" s="1"/>
  <c r="O97" i="24"/>
  <c r="Q97" i="24" s="1"/>
  <c r="T96" i="24"/>
  <c r="V96" i="24" s="1"/>
  <c r="O96" i="24"/>
  <c r="Q96" i="24" s="1"/>
  <c r="T95" i="24"/>
  <c r="V95" i="24" s="1"/>
  <c r="O95" i="24"/>
  <c r="Z94" i="24"/>
  <c r="U94" i="24"/>
  <c r="S94" i="24"/>
  <c r="R94" i="24"/>
  <c r="P94" i="24"/>
  <c r="N94" i="24"/>
  <c r="M94" i="24"/>
  <c r="T93" i="24"/>
  <c r="V93" i="24" s="1"/>
  <c r="O93" i="24"/>
  <c r="Q93" i="24" s="1"/>
  <c r="T92" i="24"/>
  <c r="V92" i="24" s="1"/>
  <c r="O92" i="24"/>
  <c r="Q92" i="24" s="1"/>
  <c r="T91" i="24"/>
  <c r="O91" i="24"/>
  <c r="Q91" i="24" s="1"/>
  <c r="U90" i="24"/>
  <c r="S90" i="24"/>
  <c r="R90" i="24"/>
  <c r="P90" i="24"/>
  <c r="N90" i="24"/>
  <c r="M90" i="24"/>
  <c r="T89" i="24"/>
  <c r="V89" i="24" s="1"/>
  <c r="O89" i="24"/>
  <c r="Q89" i="24" s="1"/>
  <c r="T88" i="24"/>
  <c r="V88" i="24" s="1"/>
  <c r="O88" i="24"/>
  <c r="Q88" i="24" s="1"/>
  <c r="T87" i="24"/>
  <c r="V87" i="24" s="1"/>
  <c r="O87" i="24"/>
  <c r="Q87" i="24" s="1"/>
  <c r="U75" i="24"/>
  <c r="S75" i="24"/>
  <c r="R75" i="24"/>
  <c r="P75" i="24"/>
  <c r="N75" i="24"/>
  <c r="M75" i="24"/>
  <c r="G75" i="24"/>
  <c r="F75" i="24"/>
  <c r="D75" i="24"/>
  <c r="C75" i="24"/>
  <c r="U74" i="24"/>
  <c r="S74" i="24"/>
  <c r="R74" i="24"/>
  <c r="P74" i="24"/>
  <c r="N74" i="24"/>
  <c r="M74" i="24"/>
  <c r="G74" i="24"/>
  <c r="F74" i="24"/>
  <c r="D74" i="24"/>
  <c r="C74" i="24"/>
  <c r="U73" i="24"/>
  <c r="S73" i="24"/>
  <c r="R73" i="24"/>
  <c r="P73" i="24"/>
  <c r="N73" i="24"/>
  <c r="M73" i="24"/>
  <c r="G73" i="24"/>
  <c r="F73" i="24"/>
  <c r="D73" i="24"/>
  <c r="C73" i="24"/>
  <c r="U71" i="24"/>
  <c r="S71" i="24"/>
  <c r="R71" i="24"/>
  <c r="P71" i="24"/>
  <c r="N71" i="24"/>
  <c r="M71" i="24"/>
  <c r="G71" i="24"/>
  <c r="F71" i="24"/>
  <c r="D71" i="24"/>
  <c r="C71" i="24"/>
  <c r="U70" i="24"/>
  <c r="S70" i="24"/>
  <c r="R70" i="24"/>
  <c r="P70" i="24"/>
  <c r="N70" i="24"/>
  <c r="M70" i="24"/>
  <c r="G70" i="24"/>
  <c r="F70" i="24"/>
  <c r="D70" i="24"/>
  <c r="C70" i="24"/>
  <c r="U69" i="24"/>
  <c r="S69" i="24"/>
  <c r="R69" i="24"/>
  <c r="P69" i="24"/>
  <c r="N69" i="24"/>
  <c r="M69" i="24"/>
  <c r="G69" i="24"/>
  <c r="F69" i="24"/>
  <c r="D69" i="24"/>
  <c r="C69" i="24"/>
  <c r="U67" i="24"/>
  <c r="S67" i="24"/>
  <c r="R67" i="24"/>
  <c r="P67" i="24"/>
  <c r="N67" i="24"/>
  <c r="M67" i="24"/>
  <c r="G67" i="24"/>
  <c r="F67" i="24"/>
  <c r="D67" i="24"/>
  <c r="C67" i="24"/>
  <c r="U66" i="24"/>
  <c r="S66" i="24"/>
  <c r="R66" i="24"/>
  <c r="P66" i="24"/>
  <c r="N66" i="24"/>
  <c r="M66" i="24"/>
  <c r="G66" i="24"/>
  <c r="F66" i="24"/>
  <c r="D66" i="24"/>
  <c r="C66" i="24"/>
  <c r="U65" i="24"/>
  <c r="S65" i="24"/>
  <c r="R65" i="24"/>
  <c r="P65" i="24"/>
  <c r="N65" i="24"/>
  <c r="M65" i="24"/>
  <c r="G65" i="24"/>
  <c r="F65" i="24"/>
  <c r="D65" i="24"/>
  <c r="C65" i="24"/>
  <c r="U63" i="24"/>
  <c r="S63" i="24"/>
  <c r="R63" i="24"/>
  <c r="P63" i="24"/>
  <c r="N63" i="24"/>
  <c r="M63" i="24"/>
  <c r="G63" i="24"/>
  <c r="F63" i="24"/>
  <c r="D63" i="24"/>
  <c r="C63" i="24"/>
  <c r="U62" i="24"/>
  <c r="S62" i="24"/>
  <c r="R62" i="24"/>
  <c r="P62" i="24"/>
  <c r="N62" i="24"/>
  <c r="M62" i="24"/>
  <c r="G62" i="24"/>
  <c r="F62" i="24"/>
  <c r="D62" i="24"/>
  <c r="C62" i="24"/>
  <c r="U61" i="24"/>
  <c r="S61" i="24"/>
  <c r="R61" i="24"/>
  <c r="P61" i="24"/>
  <c r="N61" i="24"/>
  <c r="M61" i="24"/>
  <c r="G61" i="24"/>
  <c r="F61" i="24"/>
  <c r="D61" i="24"/>
  <c r="C61" i="24"/>
  <c r="U50" i="24"/>
  <c r="S50" i="24"/>
  <c r="R50" i="24"/>
  <c r="P50" i="24"/>
  <c r="N50" i="24"/>
  <c r="M50" i="24"/>
  <c r="G50" i="24"/>
  <c r="F50" i="24"/>
  <c r="D50" i="24"/>
  <c r="C50" i="24"/>
  <c r="T49" i="24"/>
  <c r="V49" i="24" s="1"/>
  <c r="O49" i="24"/>
  <c r="Q49" i="24" s="1"/>
  <c r="H49" i="24"/>
  <c r="E49" i="24"/>
  <c r="T48" i="24"/>
  <c r="V48" i="24" s="1"/>
  <c r="O48" i="24"/>
  <c r="Q48" i="24" s="1"/>
  <c r="H48" i="24"/>
  <c r="E48" i="24"/>
  <c r="T47" i="24"/>
  <c r="O47" i="24"/>
  <c r="Q47" i="24" s="1"/>
  <c r="Q50" i="24" s="1"/>
  <c r="H47" i="24"/>
  <c r="E47" i="24"/>
  <c r="U46" i="24"/>
  <c r="S46" i="24"/>
  <c r="R46" i="24"/>
  <c r="P46" i="24"/>
  <c r="N46" i="24"/>
  <c r="M46" i="24"/>
  <c r="G46" i="24"/>
  <c r="F46" i="24"/>
  <c r="D46" i="24"/>
  <c r="C46" i="24"/>
  <c r="T45" i="24"/>
  <c r="V45" i="24" s="1"/>
  <c r="O45" i="24"/>
  <c r="Q45" i="24" s="1"/>
  <c r="H45" i="24"/>
  <c r="E45" i="24"/>
  <c r="T44" i="24"/>
  <c r="V44" i="24" s="1"/>
  <c r="O44" i="24"/>
  <c r="Q44" i="24" s="1"/>
  <c r="H44" i="24"/>
  <c r="E44" i="24"/>
  <c r="T43" i="24"/>
  <c r="O43" i="24"/>
  <c r="Q43" i="24" s="1"/>
  <c r="H43" i="24"/>
  <c r="E43" i="24"/>
  <c r="U42" i="24"/>
  <c r="S42" i="24"/>
  <c r="R42" i="24"/>
  <c r="P42" i="24"/>
  <c r="N42" i="24"/>
  <c r="M42" i="24"/>
  <c r="G42" i="24"/>
  <c r="F42" i="24"/>
  <c r="D42" i="24"/>
  <c r="C42" i="24"/>
  <c r="T41" i="24"/>
  <c r="V41" i="24" s="1"/>
  <c r="O41" i="24"/>
  <c r="Q41" i="24" s="1"/>
  <c r="H41" i="24"/>
  <c r="E41" i="24"/>
  <c r="T40" i="24"/>
  <c r="O40" i="24"/>
  <c r="Q40" i="24" s="1"/>
  <c r="H40" i="24"/>
  <c r="E40" i="24"/>
  <c r="T39" i="24"/>
  <c r="V39" i="24" s="1"/>
  <c r="O39" i="24"/>
  <c r="Q39" i="24" s="1"/>
  <c r="H39" i="24"/>
  <c r="E39" i="24"/>
  <c r="U38" i="24"/>
  <c r="S38" i="24"/>
  <c r="R38" i="24"/>
  <c r="P38" i="24"/>
  <c r="N38" i="24"/>
  <c r="M38" i="24"/>
  <c r="G38" i="24"/>
  <c r="F38" i="24"/>
  <c r="D38" i="24"/>
  <c r="C38" i="24"/>
  <c r="T37" i="24"/>
  <c r="V37" i="24" s="1"/>
  <c r="O37" i="24"/>
  <c r="Q37" i="24" s="1"/>
  <c r="H37" i="24"/>
  <c r="E37" i="24"/>
  <c r="T36" i="24"/>
  <c r="V36" i="24" s="1"/>
  <c r="O36" i="24"/>
  <c r="Q36" i="24" s="1"/>
  <c r="H36" i="24"/>
  <c r="E36" i="24"/>
  <c r="T35" i="24"/>
  <c r="O35" i="24"/>
  <c r="Q35" i="24" s="1"/>
  <c r="H35" i="24"/>
  <c r="E35" i="24"/>
  <c r="U24" i="24"/>
  <c r="S24" i="24"/>
  <c r="R24" i="24"/>
  <c r="P24" i="24"/>
  <c r="N24" i="24"/>
  <c r="M24" i="24"/>
  <c r="G24" i="24"/>
  <c r="F24" i="24"/>
  <c r="D24" i="24"/>
  <c r="C24" i="24"/>
  <c r="T23" i="24"/>
  <c r="V23" i="24" s="1"/>
  <c r="O23" i="24"/>
  <c r="Q23" i="24" s="1"/>
  <c r="H23" i="24"/>
  <c r="E23" i="24"/>
  <c r="T22" i="24"/>
  <c r="V22" i="24" s="1"/>
  <c r="O22" i="24"/>
  <c r="Q22" i="24" s="1"/>
  <c r="H22" i="24"/>
  <c r="E22" i="24"/>
  <c r="T21" i="24"/>
  <c r="O21" i="24"/>
  <c r="Q21" i="24" s="1"/>
  <c r="H21" i="24"/>
  <c r="E21" i="24"/>
  <c r="U20" i="24"/>
  <c r="S20" i="24"/>
  <c r="R20" i="24"/>
  <c r="P20" i="24"/>
  <c r="N20" i="24"/>
  <c r="M20" i="24"/>
  <c r="G20" i="24"/>
  <c r="F20" i="24"/>
  <c r="D20" i="24"/>
  <c r="C20" i="24"/>
  <c r="T19" i="24"/>
  <c r="V19" i="24" s="1"/>
  <c r="O19" i="24"/>
  <c r="Q19" i="24" s="1"/>
  <c r="H19" i="24"/>
  <c r="H71" i="24" s="1"/>
  <c r="E19" i="24"/>
  <c r="T18" i="24"/>
  <c r="V18" i="24" s="1"/>
  <c r="O18" i="24"/>
  <c r="Q18" i="24" s="1"/>
  <c r="H18" i="24"/>
  <c r="E18" i="24"/>
  <c r="T17" i="24"/>
  <c r="O17" i="24"/>
  <c r="H17" i="24"/>
  <c r="H69" i="24" s="1"/>
  <c r="E17" i="24"/>
  <c r="U16" i="24"/>
  <c r="S16" i="24"/>
  <c r="R16" i="24"/>
  <c r="P16" i="24"/>
  <c r="N16" i="24"/>
  <c r="M16" i="24"/>
  <c r="G16" i="24"/>
  <c r="F16" i="24"/>
  <c r="D16" i="24"/>
  <c r="C16" i="24"/>
  <c r="T15" i="24"/>
  <c r="V15" i="24" s="1"/>
  <c r="O15" i="24"/>
  <c r="Q15" i="24" s="1"/>
  <c r="H15" i="24"/>
  <c r="E15" i="24"/>
  <c r="T14" i="24"/>
  <c r="V14" i="24" s="1"/>
  <c r="O14" i="24"/>
  <c r="Q14" i="24" s="1"/>
  <c r="H14" i="24"/>
  <c r="E14" i="24"/>
  <c r="T13" i="24"/>
  <c r="O13" i="24"/>
  <c r="Q13" i="24" s="1"/>
  <c r="H13" i="24"/>
  <c r="E13" i="24"/>
  <c r="U12" i="24"/>
  <c r="S12" i="24"/>
  <c r="R12" i="24"/>
  <c r="P12" i="24"/>
  <c r="N12" i="24"/>
  <c r="M12" i="24"/>
  <c r="G12" i="24"/>
  <c r="F12" i="24"/>
  <c r="D12" i="24"/>
  <c r="C12" i="24"/>
  <c r="T11" i="24"/>
  <c r="V11" i="24" s="1"/>
  <c r="O11" i="24"/>
  <c r="Q11" i="24" s="1"/>
  <c r="H11" i="24"/>
  <c r="H63" i="24" s="1"/>
  <c r="E11" i="24"/>
  <c r="T10" i="24"/>
  <c r="V10" i="24" s="1"/>
  <c r="O10" i="24"/>
  <c r="Q10" i="24" s="1"/>
  <c r="H10" i="24"/>
  <c r="E10" i="24"/>
  <c r="T9" i="24"/>
  <c r="V9" i="24" s="1"/>
  <c r="O9" i="24"/>
  <c r="H9" i="24"/>
  <c r="E9" i="24"/>
  <c r="U201" i="1"/>
  <c r="U206" i="1" s="1"/>
  <c r="S201" i="1"/>
  <c r="S206" i="1" s="1"/>
  <c r="R201" i="1"/>
  <c r="R206" i="1" s="1"/>
  <c r="U201" i="15"/>
  <c r="U206" i="15" s="1"/>
  <c r="S201" i="15"/>
  <c r="S206" i="15" s="1"/>
  <c r="R201" i="15"/>
  <c r="R206" i="15" s="1"/>
  <c r="U39" i="1"/>
  <c r="U44" i="1" s="1"/>
  <c r="S39" i="1"/>
  <c r="S44" i="1" s="1"/>
  <c r="R39" i="1"/>
  <c r="R44" i="1" s="1"/>
  <c r="U39" i="15"/>
  <c r="U44" i="15" s="1"/>
  <c r="S39" i="15"/>
  <c r="S44" i="15" s="1"/>
  <c r="R39" i="15"/>
  <c r="R44" i="15" s="1"/>
  <c r="U12" i="1"/>
  <c r="U17" i="1" s="1"/>
  <c r="S12" i="1"/>
  <c r="S17" i="1" s="1"/>
  <c r="R12" i="1"/>
  <c r="R17" i="1" s="1"/>
  <c r="U12" i="15"/>
  <c r="U17" i="15" s="1"/>
  <c r="S12" i="15"/>
  <c r="S17" i="15" s="1"/>
  <c r="R12" i="15"/>
  <c r="R17" i="15" s="1"/>
  <c r="R233" i="14" l="1"/>
  <c r="S66" i="14"/>
  <c r="S71" i="14" s="1"/>
  <c r="O12" i="24"/>
  <c r="T24" i="24"/>
  <c r="T229" i="14"/>
  <c r="T232" i="14" s="1"/>
  <c r="V201" i="1"/>
  <c r="V206" i="1" s="1"/>
  <c r="S201" i="20"/>
  <c r="S206" i="20" s="1"/>
  <c r="R201" i="20"/>
  <c r="R206" i="20" s="1"/>
  <c r="U201" i="20"/>
  <c r="U206" i="20" s="1"/>
  <c r="R66" i="14"/>
  <c r="R71" i="14" s="1"/>
  <c r="U66" i="14"/>
  <c r="U71" i="14" s="1"/>
  <c r="T66" i="24"/>
  <c r="V66" i="24" s="1"/>
  <c r="Q176" i="24"/>
  <c r="W176" i="24" s="1"/>
  <c r="O67" i="24"/>
  <c r="T141" i="24"/>
  <c r="E75" i="24"/>
  <c r="O153" i="24"/>
  <c r="Q153" i="24" s="1"/>
  <c r="I23" i="24"/>
  <c r="I40" i="24"/>
  <c r="W45" i="24"/>
  <c r="T62" i="24"/>
  <c r="T140" i="24"/>
  <c r="T230" i="24"/>
  <c r="V230" i="24" s="1"/>
  <c r="H73" i="24"/>
  <c r="H74" i="24"/>
  <c r="O63" i="24"/>
  <c r="T153" i="24"/>
  <c r="V153" i="24" s="1"/>
  <c r="O149" i="24"/>
  <c r="Q149" i="24" s="1"/>
  <c r="T149" i="24"/>
  <c r="V149" i="24" s="1"/>
  <c r="D76" i="24"/>
  <c r="U76" i="24"/>
  <c r="E67" i="24"/>
  <c r="C25" i="24"/>
  <c r="C26" i="24" s="1"/>
  <c r="I22" i="24"/>
  <c r="Q75" i="24"/>
  <c r="C76" i="24"/>
  <c r="M76" i="24"/>
  <c r="F76" i="24"/>
  <c r="P76" i="24"/>
  <c r="O143" i="24"/>
  <c r="T145" i="24"/>
  <c r="O147" i="24"/>
  <c r="N232" i="24"/>
  <c r="U232" i="24"/>
  <c r="I10" i="24"/>
  <c r="W22" i="24"/>
  <c r="O148" i="24"/>
  <c r="Q148" i="24" s="1"/>
  <c r="S154" i="24"/>
  <c r="G64" i="24"/>
  <c r="N76" i="24"/>
  <c r="W100" i="24"/>
  <c r="T116" i="24"/>
  <c r="R130" i="24"/>
  <c r="V141" i="24"/>
  <c r="I38" i="14"/>
  <c r="W38" i="14"/>
  <c r="W92" i="14"/>
  <c r="V202" i="14"/>
  <c r="G25" i="24"/>
  <c r="G26" i="24" s="1"/>
  <c r="C51" i="24"/>
  <c r="C52" i="24" s="1"/>
  <c r="H12" i="24"/>
  <c r="H62" i="24"/>
  <c r="I11" i="24"/>
  <c r="Q65" i="24"/>
  <c r="Q67" i="24"/>
  <c r="I17" i="24"/>
  <c r="C64" i="24"/>
  <c r="M64" i="24"/>
  <c r="C68" i="24"/>
  <c r="M68" i="24"/>
  <c r="S68" i="24"/>
  <c r="O69" i="24"/>
  <c r="O71" i="24"/>
  <c r="O74" i="24"/>
  <c r="W89" i="24"/>
  <c r="O128" i="24"/>
  <c r="R142" i="24"/>
  <c r="R146" i="24"/>
  <c r="U146" i="24"/>
  <c r="V176" i="24"/>
  <c r="T194" i="24"/>
  <c r="P220" i="24"/>
  <c r="O219" i="24"/>
  <c r="Q219" i="24" s="1"/>
  <c r="W219" i="24" s="1"/>
  <c r="P224" i="24"/>
  <c r="S224" i="24"/>
  <c r="O227" i="24"/>
  <c r="Q227" i="24" s="1"/>
  <c r="W227" i="24" s="1"/>
  <c r="P232" i="24"/>
  <c r="V12" i="24"/>
  <c r="E65" i="24"/>
  <c r="E66" i="24"/>
  <c r="E73" i="24"/>
  <c r="I73" i="24" s="1"/>
  <c r="O38" i="24"/>
  <c r="D51" i="24"/>
  <c r="D52" i="24" s="1"/>
  <c r="N51" i="24"/>
  <c r="N52" i="24" s="1"/>
  <c r="I47" i="24"/>
  <c r="I49" i="24"/>
  <c r="W115" i="24"/>
  <c r="T144" i="24"/>
  <c r="V144" i="24" s="1"/>
  <c r="U207" i="24"/>
  <c r="T223" i="24"/>
  <c r="V223" i="24" s="1"/>
  <c r="R25" i="24"/>
  <c r="R26" i="24" s="1"/>
  <c r="U25" i="24"/>
  <c r="U26" i="24" s="1"/>
  <c r="E50" i="24"/>
  <c r="T94" i="24"/>
  <c r="N130" i="24"/>
  <c r="S129" i="24"/>
  <c r="T124" i="24"/>
  <c r="U142" i="24"/>
  <c r="S146" i="24"/>
  <c r="N220" i="24"/>
  <c r="U220" i="24"/>
  <c r="N228" i="24"/>
  <c r="A21" i="15"/>
  <c r="A21" i="1"/>
  <c r="A21" i="14"/>
  <c r="A64" i="14"/>
  <c r="A67" i="14"/>
  <c r="A73" i="14"/>
  <c r="A76" i="14"/>
  <c r="A78" i="14"/>
  <c r="A39" i="14"/>
  <c r="A63" i="14"/>
  <c r="A65" i="14"/>
  <c r="A68" i="14"/>
  <c r="A72" i="14"/>
  <c r="A74" i="14"/>
  <c r="A12" i="15"/>
  <c r="A39" i="15"/>
  <c r="A12" i="1"/>
  <c r="A39" i="1"/>
  <c r="A12" i="14"/>
  <c r="V203" i="14"/>
  <c r="S12" i="20"/>
  <c r="V176" i="14"/>
  <c r="R12" i="20"/>
  <c r="V122" i="14"/>
  <c r="W118" i="14"/>
  <c r="W91" i="14"/>
  <c r="V95" i="14"/>
  <c r="W64" i="14"/>
  <c r="V41" i="14"/>
  <c r="W68" i="14"/>
  <c r="V14" i="14"/>
  <c r="Q70" i="24"/>
  <c r="V98" i="24"/>
  <c r="W114" i="24"/>
  <c r="I9" i="24"/>
  <c r="H66" i="24"/>
  <c r="H67" i="24"/>
  <c r="I67" i="24" s="1"/>
  <c r="E74" i="24"/>
  <c r="I37" i="24"/>
  <c r="P51" i="24"/>
  <c r="P52" i="24" s="1"/>
  <c r="W49" i="24"/>
  <c r="P64" i="24"/>
  <c r="P68" i="24"/>
  <c r="F72" i="24"/>
  <c r="U72" i="24"/>
  <c r="T70" i="24"/>
  <c r="R103" i="24"/>
  <c r="V113" i="24"/>
  <c r="V116" i="24" s="1"/>
  <c r="S130" i="24"/>
  <c r="N154" i="24"/>
  <c r="U154" i="24"/>
  <c r="S181" i="24"/>
  <c r="S182" i="24" s="1"/>
  <c r="V191" i="24"/>
  <c r="V194" i="24" s="1"/>
  <c r="T222" i="24"/>
  <c r="V222" i="24" s="1"/>
  <c r="O223" i="24"/>
  <c r="Q223" i="24" s="1"/>
  <c r="W223" i="24" s="1"/>
  <c r="O231" i="24"/>
  <c r="Q231" i="24" s="1"/>
  <c r="W231" i="24" s="1"/>
  <c r="T231" i="24"/>
  <c r="V231" i="24" s="1"/>
  <c r="U12" i="20"/>
  <c r="E42" i="24"/>
  <c r="W41" i="24"/>
  <c r="W48" i="24"/>
  <c r="D64" i="24"/>
  <c r="D68" i="24"/>
  <c r="N68" i="24"/>
  <c r="D72" i="24"/>
  <c r="N72" i="24"/>
  <c r="S72" i="24"/>
  <c r="P72" i="24"/>
  <c r="T74" i="24"/>
  <c r="V74" i="24" s="1"/>
  <c r="S104" i="24"/>
  <c r="W126" i="24"/>
  <c r="V128" i="24"/>
  <c r="O139" i="24"/>
  <c r="Q139" i="24" s="1"/>
  <c r="N146" i="24"/>
  <c r="Q194" i="24"/>
  <c r="W194" i="24" s="1"/>
  <c r="O206" i="24"/>
  <c r="P228" i="24"/>
  <c r="S228" i="24"/>
  <c r="O230" i="24"/>
  <c r="Q230" i="24" s="1"/>
  <c r="W230" i="24" s="1"/>
  <c r="Q38" i="24"/>
  <c r="Q46" i="24"/>
  <c r="U68" i="24"/>
  <c r="O75" i="24"/>
  <c r="N103" i="24"/>
  <c r="U103" i="24"/>
  <c r="P130" i="24"/>
  <c r="N129" i="24"/>
  <c r="P129" i="24"/>
  <c r="T139" i="24"/>
  <c r="T142" i="24" s="1"/>
  <c r="O176" i="24"/>
  <c r="S207" i="24"/>
  <c r="S208" i="24" s="1"/>
  <c r="O222" i="24"/>
  <c r="Q222" i="24" s="1"/>
  <c r="W222" i="24" s="1"/>
  <c r="W14" i="24"/>
  <c r="U181" i="24"/>
  <c r="U182" i="24" s="1"/>
  <c r="Q124" i="24"/>
  <c r="V90" i="24"/>
  <c r="V206" i="24"/>
  <c r="T12" i="24"/>
  <c r="O46" i="24"/>
  <c r="H16" i="24"/>
  <c r="O16" i="24"/>
  <c r="O20" i="24"/>
  <c r="Q73" i="24"/>
  <c r="W37" i="24"/>
  <c r="H42" i="24"/>
  <c r="H46" i="24"/>
  <c r="S51" i="24"/>
  <c r="S52" i="24" s="1"/>
  <c r="H50" i="24"/>
  <c r="I50" i="24" s="1"/>
  <c r="M51" i="24"/>
  <c r="M52" i="24" s="1"/>
  <c r="O62" i="24"/>
  <c r="S76" i="24"/>
  <c r="T90" i="24"/>
  <c r="R104" i="24"/>
  <c r="P103" i="24"/>
  <c r="O102" i="24"/>
  <c r="W101" i="24"/>
  <c r="U130" i="24"/>
  <c r="W119" i="24"/>
  <c r="N142" i="24"/>
  <c r="T148" i="24"/>
  <c r="V148" i="24" s="1"/>
  <c r="V168" i="24"/>
  <c r="P181" i="24"/>
  <c r="P182" i="24" s="1"/>
  <c r="N181" i="24"/>
  <c r="N182" i="24" s="1"/>
  <c r="V180" i="24"/>
  <c r="M181" i="24"/>
  <c r="M182" i="24" s="1"/>
  <c r="V198" i="24"/>
  <c r="P207" i="24"/>
  <c r="P208" i="24" s="1"/>
  <c r="O218" i="24"/>
  <c r="Q218" i="24" s="1"/>
  <c r="W218" i="24" s="1"/>
  <c r="U228" i="24"/>
  <c r="T226" i="24"/>
  <c r="V226" i="24" s="1"/>
  <c r="T227" i="24"/>
  <c r="V227" i="24" s="1"/>
  <c r="E12" i="24"/>
  <c r="O120" i="24"/>
  <c r="Q206" i="24"/>
  <c r="W206" i="24" s="1"/>
  <c r="T16" i="24"/>
  <c r="D25" i="24"/>
  <c r="D26" i="24" s="1"/>
  <c r="N25" i="24"/>
  <c r="N26" i="24" s="1"/>
  <c r="S25" i="24"/>
  <c r="S26" i="24" s="1"/>
  <c r="H70" i="24"/>
  <c r="H72" i="24" s="1"/>
  <c r="H20" i="24"/>
  <c r="H75" i="24"/>
  <c r="F25" i="24"/>
  <c r="F26" i="24" s="1"/>
  <c r="W36" i="24"/>
  <c r="W39" i="24"/>
  <c r="W44" i="24"/>
  <c r="R51" i="24"/>
  <c r="R52" i="24" s="1"/>
  <c r="F64" i="24"/>
  <c r="O61" i="24"/>
  <c r="G68" i="24"/>
  <c r="O66" i="24"/>
  <c r="M72" i="24"/>
  <c r="G76" i="24"/>
  <c r="Q90" i="24"/>
  <c r="O94" i="24"/>
  <c r="Q94" i="24"/>
  <c r="V102" i="24"/>
  <c r="V120" i="24"/>
  <c r="R129" i="24"/>
  <c r="O124" i="24"/>
  <c r="P142" i="24"/>
  <c r="S142" i="24"/>
  <c r="O144" i="24"/>
  <c r="Q144" i="24" s="1"/>
  <c r="O145" i="24"/>
  <c r="Q145" i="24" s="1"/>
  <c r="N150" i="24"/>
  <c r="U150" i="24"/>
  <c r="M154" i="24"/>
  <c r="O168" i="24"/>
  <c r="O172" i="24"/>
  <c r="T180" i="24"/>
  <c r="O198" i="24"/>
  <c r="O202" i="24"/>
  <c r="S220" i="24"/>
  <c r="N224" i="24"/>
  <c r="U224" i="24"/>
  <c r="I13" i="14"/>
  <c r="V121" i="14"/>
  <c r="V124" i="14" s="1"/>
  <c r="W118" i="24"/>
  <c r="O180" i="24"/>
  <c r="M25" i="24"/>
  <c r="M26" i="24" s="1"/>
  <c r="I18" i="24"/>
  <c r="V21" i="24"/>
  <c r="V24" i="24" s="1"/>
  <c r="Q74" i="24"/>
  <c r="E24" i="24"/>
  <c r="H38" i="24"/>
  <c r="I39" i="24"/>
  <c r="T42" i="24"/>
  <c r="U51" i="24"/>
  <c r="U52" i="24" s="1"/>
  <c r="G51" i="24"/>
  <c r="G52" i="24" s="1"/>
  <c r="T50" i="24"/>
  <c r="F51" i="24"/>
  <c r="F52" i="24" s="1"/>
  <c r="N64" i="24"/>
  <c r="S64" i="24"/>
  <c r="U64" i="24"/>
  <c r="F68" i="24"/>
  <c r="O65" i="24"/>
  <c r="G72" i="24"/>
  <c r="O70" i="24"/>
  <c r="O90" i="24"/>
  <c r="W88" i="24"/>
  <c r="N104" i="24"/>
  <c r="V91" i="24"/>
  <c r="V94" i="24" s="1"/>
  <c r="M103" i="24"/>
  <c r="S103" i="24"/>
  <c r="V121" i="24"/>
  <c r="V124" i="24" s="1"/>
  <c r="M130" i="24"/>
  <c r="P150" i="24"/>
  <c r="O152" i="24"/>
  <c r="Q152" i="24" s="1"/>
  <c r="P154" i="24"/>
  <c r="T172" i="24"/>
  <c r="T176" i="24"/>
  <c r="R181" i="24"/>
  <c r="R182" i="24" s="1"/>
  <c r="Q178" i="24"/>
  <c r="W178" i="24" s="1"/>
  <c r="O194" i="24"/>
  <c r="T202" i="24"/>
  <c r="T206" i="24"/>
  <c r="T218" i="24"/>
  <c r="V218" i="24" s="1"/>
  <c r="T219" i="24"/>
  <c r="V219" i="24" s="1"/>
  <c r="O226" i="24"/>
  <c r="Q226" i="24" s="1"/>
  <c r="W226" i="24" s="1"/>
  <c r="S232" i="24"/>
  <c r="H63" i="14"/>
  <c r="T225" i="14"/>
  <c r="T227" i="14"/>
  <c r="V227" i="14" s="1"/>
  <c r="V40" i="14"/>
  <c r="V43" i="14" s="1"/>
  <c r="T146" i="14"/>
  <c r="W117" i="14"/>
  <c r="T145" i="14"/>
  <c r="U228" i="14"/>
  <c r="U233" i="14" s="1"/>
  <c r="S228" i="14"/>
  <c r="S233" i="14" s="1"/>
  <c r="R228" i="14"/>
  <c r="V13" i="14"/>
  <c r="V16" i="14" s="1"/>
  <c r="V17" i="14" s="1"/>
  <c r="I37" i="14"/>
  <c r="W10" i="14"/>
  <c r="I14" i="14"/>
  <c r="I11" i="14"/>
  <c r="W11" i="14"/>
  <c r="V94" i="14"/>
  <c r="T144" i="14"/>
  <c r="V175" i="14"/>
  <c r="V178" i="14" s="1"/>
  <c r="V179" i="14" s="1"/>
  <c r="V201" i="14"/>
  <c r="W36" i="14"/>
  <c r="I36" i="14"/>
  <c r="T63" i="14"/>
  <c r="T226" i="14"/>
  <c r="Q63" i="24"/>
  <c r="W11" i="24"/>
  <c r="Q62" i="24"/>
  <c r="W10" i="24"/>
  <c r="Q71" i="24"/>
  <c r="W19" i="24"/>
  <c r="E69" i="24"/>
  <c r="E20" i="24"/>
  <c r="I20" i="24" s="1"/>
  <c r="O98" i="24"/>
  <c r="Q95" i="24"/>
  <c r="Q102" i="24"/>
  <c r="W99" i="24"/>
  <c r="M142" i="24"/>
  <c r="O140" i="24"/>
  <c r="Q140" i="24" s="1"/>
  <c r="Q143" i="24"/>
  <c r="O217" i="24"/>
  <c r="M220" i="24"/>
  <c r="O221" i="24"/>
  <c r="M224" i="24"/>
  <c r="O225" i="24"/>
  <c r="M228" i="24"/>
  <c r="O229" i="24"/>
  <c r="M232" i="24"/>
  <c r="E61" i="24"/>
  <c r="Q9" i="24"/>
  <c r="E63" i="24"/>
  <c r="I63" i="24" s="1"/>
  <c r="I13" i="24"/>
  <c r="V13" i="24"/>
  <c r="V16" i="24" s="1"/>
  <c r="I14" i="24"/>
  <c r="I15" i="24"/>
  <c r="E16" i="24"/>
  <c r="P25" i="24"/>
  <c r="P26" i="24" s="1"/>
  <c r="Q17" i="24"/>
  <c r="W18" i="24"/>
  <c r="I21" i="24"/>
  <c r="I75" i="24"/>
  <c r="H24" i="24"/>
  <c r="O24" i="24"/>
  <c r="V40" i="24"/>
  <c r="W40" i="24" s="1"/>
  <c r="I41" i="24"/>
  <c r="Q42" i="24"/>
  <c r="I44" i="24"/>
  <c r="V47" i="24"/>
  <c r="V50" i="24" s="1"/>
  <c r="W50" i="24" s="1"/>
  <c r="I48" i="24"/>
  <c r="H61" i="24"/>
  <c r="H65" i="24"/>
  <c r="C72" i="24"/>
  <c r="T71" i="24"/>
  <c r="V71" i="24" s="1"/>
  <c r="O73" i="24"/>
  <c r="U104" i="24"/>
  <c r="W92" i="24"/>
  <c r="U129" i="24"/>
  <c r="W122" i="24"/>
  <c r="Q125" i="24"/>
  <c r="O141" i="24"/>
  <c r="Q141" i="24" s="1"/>
  <c r="W141" i="24" s="1"/>
  <c r="T143" i="24"/>
  <c r="M146" i="24"/>
  <c r="S150" i="24"/>
  <c r="Q165" i="24"/>
  <c r="V169" i="24"/>
  <c r="V172" i="24" s="1"/>
  <c r="Q172" i="24"/>
  <c r="Q195" i="24"/>
  <c r="M207" i="24"/>
  <c r="M208" i="24" s="1"/>
  <c r="R207" i="24"/>
  <c r="R208" i="24" s="1"/>
  <c r="V199" i="24"/>
  <c r="V202" i="24" s="1"/>
  <c r="Q202" i="24"/>
  <c r="W202" i="24" s="1"/>
  <c r="R220" i="24"/>
  <c r="R224" i="24"/>
  <c r="R228" i="24"/>
  <c r="R232" i="24"/>
  <c r="E38" i="24"/>
  <c r="I38" i="24" s="1"/>
  <c r="I35" i="24"/>
  <c r="T38" i="24"/>
  <c r="V35" i="24"/>
  <c r="V38" i="24" s="1"/>
  <c r="R150" i="24"/>
  <c r="T147" i="24"/>
  <c r="T120" i="24"/>
  <c r="E46" i="24"/>
  <c r="I43" i="24"/>
  <c r="T46" i="24"/>
  <c r="V43" i="24"/>
  <c r="R64" i="24"/>
  <c r="T61" i="24"/>
  <c r="R68" i="24"/>
  <c r="T65" i="24"/>
  <c r="R72" i="24"/>
  <c r="T69" i="24"/>
  <c r="R76" i="24"/>
  <c r="T73" i="24"/>
  <c r="O116" i="24"/>
  <c r="Q113" i="24"/>
  <c r="Q120" i="24"/>
  <c r="W117" i="24"/>
  <c r="R154" i="24"/>
  <c r="T151" i="24"/>
  <c r="W23" i="24"/>
  <c r="Q24" i="24"/>
  <c r="O42" i="24"/>
  <c r="I45" i="24"/>
  <c r="T63" i="24"/>
  <c r="V63" i="24" s="1"/>
  <c r="Q66" i="24"/>
  <c r="T67" i="24"/>
  <c r="V67" i="24" s="1"/>
  <c r="W67" i="24" s="1"/>
  <c r="P77" i="24"/>
  <c r="T75" i="24"/>
  <c r="V75" i="24" s="1"/>
  <c r="M104" i="24"/>
  <c r="W93" i="24"/>
  <c r="W123" i="24"/>
  <c r="V140" i="24"/>
  <c r="V145" i="24"/>
  <c r="O151" i="24"/>
  <c r="T152" i="24"/>
  <c r="V152" i="24" s="1"/>
  <c r="W179" i="24"/>
  <c r="W193" i="24"/>
  <c r="U208" i="24"/>
  <c r="T20" i="24"/>
  <c r="V17" i="24"/>
  <c r="V20" i="24" s="1"/>
  <c r="E71" i="24"/>
  <c r="I71" i="24" s="1"/>
  <c r="I19" i="24"/>
  <c r="V139" i="24"/>
  <c r="W15" i="24"/>
  <c r="Q16" i="24"/>
  <c r="I36" i="24"/>
  <c r="O50" i="24"/>
  <c r="E62" i="24"/>
  <c r="V62" i="24"/>
  <c r="E70" i="24"/>
  <c r="V70" i="24"/>
  <c r="W70" i="24" s="1"/>
  <c r="W87" i="24"/>
  <c r="P104" i="24"/>
  <c r="T98" i="24"/>
  <c r="W96" i="24"/>
  <c r="W97" i="24"/>
  <c r="T102" i="24"/>
  <c r="M129" i="24"/>
  <c r="T128" i="24"/>
  <c r="W127" i="24"/>
  <c r="P146" i="24"/>
  <c r="M150" i="24"/>
  <c r="T168" i="24"/>
  <c r="W173" i="24"/>
  <c r="T198" i="24"/>
  <c r="N207" i="24"/>
  <c r="N208" i="24" s="1"/>
  <c r="W203" i="24"/>
  <c r="T217" i="24"/>
  <c r="T221" i="24"/>
  <c r="T225" i="24"/>
  <c r="T229" i="24"/>
  <c r="W124" i="14" l="1"/>
  <c r="V125" i="14"/>
  <c r="W125" i="14" s="1"/>
  <c r="V97" i="14"/>
  <c r="V98" i="14" s="1"/>
  <c r="W43" i="14"/>
  <c r="V44" i="14"/>
  <c r="W44" i="14" s="1"/>
  <c r="V205" i="14"/>
  <c r="V206" i="14" s="1"/>
  <c r="W121" i="24"/>
  <c r="P78" i="24"/>
  <c r="U155" i="24"/>
  <c r="M77" i="24"/>
  <c r="M78" i="24" s="1"/>
  <c r="T147" i="14"/>
  <c r="T152" i="14" s="1"/>
  <c r="A27" i="1"/>
  <c r="O72" i="24"/>
  <c r="W75" i="24"/>
  <c r="W148" i="24"/>
  <c r="A27" i="14"/>
  <c r="A27" i="15"/>
  <c r="W153" i="24"/>
  <c r="W144" i="24"/>
  <c r="O150" i="24"/>
  <c r="I66" i="24"/>
  <c r="Q147" i="24"/>
  <c r="O146" i="24"/>
  <c r="V129" i="24"/>
  <c r="I62" i="24"/>
  <c r="W145" i="24"/>
  <c r="O76" i="24"/>
  <c r="H64" i="24"/>
  <c r="I16" i="14"/>
  <c r="T201" i="20"/>
  <c r="T206" i="20" s="1"/>
  <c r="V226" i="14"/>
  <c r="W176" i="14"/>
  <c r="T66" i="14"/>
  <c r="T71" i="14" s="1"/>
  <c r="O181" i="24"/>
  <c r="O182" i="24" s="1"/>
  <c r="P233" i="24"/>
  <c r="P234" i="24" s="1"/>
  <c r="W67" i="14"/>
  <c r="W152" i="24"/>
  <c r="I42" i="24"/>
  <c r="E68" i="24"/>
  <c r="W65" i="14"/>
  <c r="W102" i="24"/>
  <c r="W94" i="24"/>
  <c r="I12" i="24"/>
  <c r="E51" i="24"/>
  <c r="W24" i="24"/>
  <c r="W91" i="24"/>
  <c r="C77" i="24"/>
  <c r="C78" i="24" s="1"/>
  <c r="W21" i="24"/>
  <c r="O130" i="24"/>
  <c r="T130" i="24"/>
  <c r="N233" i="24"/>
  <c r="N234" i="24" s="1"/>
  <c r="H76" i="24"/>
  <c r="I74" i="24"/>
  <c r="V181" i="24"/>
  <c r="H68" i="24"/>
  <c r="H77" i="24" s="1"/>
  <c r="W203" i="14"/>
  <c r="W41" i="14"/>
  <c r="V225" i="14"/>
  <c r="O68" i="24"/>
  <c r="O77" i="24" s="1"/>
  <c r="W90" i="24"/>
  <c r="N77" i="24"/>
  <c r="N78" i="24" s="1"/>
  <c r="W149" i="24"/>
  <c r="V104" i="24"/>
  <c r="U77" i="24"/>
  <c r="U78" i="24" s="1"/>
  <c r="S77" i="24"/>
  <c r="S78" i="24" s="1"/>
  <c r="V103" i="24"/>
  <c r="V207" i="24"/>
  <c r="V208" i="24" s="1"/>
  <c r="E76" i="24"/>
  <c r="I76" i="24" s="1"/>
  <c r="P155" i="24"/>
  <c r="U156" i="24"/>
  <c r="W38" i="24"/>
  <c r="S156" i="24"/>
  <c r="D77" i="24"/>
  <c r="D78" i="24" s="1"/>
  <c r="I24" i="24"/>
  <c r="W74" i="24"/>
  <c r="V229" i="14"/>
  <c r="R156" i="24"/>
  <c r="W124" i="24"/>
  <c r="U233" i="24"/>
  <c r="U234" i="24" s="1"/>
  <c r="V130" i="24"/>
  <c r="I65" i="14"/>
  <c r="W95" i="14"/>
  <c r="W199" i="14"/>
  <c r="W14" i="14"/>
  <c r="V146" i="14"/>
  <c r="W175" i="14"/>
  <c r="A66" i="14"/>
  <c r="V149" i="14"/>
  <c r="W172" i="14"/>
  <c r="V145" i="14"/>
  <c r="W40" i="14"/>
  <c r="W37" i="14"/>
  <c r="W122" i="14"/>
  <c r="N155" i="24"/>
  <c r="G77" i="24"/>
  <c r="G78" i="24" s="1"/>
  <c r="V142" i="24"/>
  <c r="S233" i="24"/>
  <c r="S234" i="24" s="1"/>
  <c r="T181" i="24"/>
  <c r="T182" i="24" s="1"/>
  <c r="F77" i="24"/>
  <c r="F78" i="24" s="1"/>
  <c r="O207" i="24"/>
  <c r="O208" i="24" s="1"/>
  <c r="W62" i="24"/>
  <c r="O25" i="24"/>
  <c r="O26" i="24" s="1"/>
  <c r="W121" i="14"/>
  <c r="T25" i="24"/>
  <c r="T26" i="24" s="1"/>
  <c r="I46" i="24"/>
  <c r="R155" i="24"/>
  <c r="Q76" i="24"/>
  <c r="W35" i="24"/>
  <c r="V25" i="24"/>
  <c r="V26" i="24" s="1"/>
  <c r="O104" i="24"/>
  <c r="O129" i="24"/>
  <c r="N156" i="24"/>
  <c r="Q180" i="24"/>
  <c r="W180" i="24" s="1"/>
  <c r="W13" i="14"/>
  <c r="T207" i="24"/>
  <c r="T208" i="24" s="1"/>
  <c r="V182" i="24"/>
  <c r="W140" i="24"/>
  <c r="W47" i="24"/>
  <c r="R233" i="24"/>
  <c r="R234" i="24" s="1"/>
  <c r="T103" i="24"/>
  <c r="I70" i="24"/>
  <c r="T51" i="24"/>
  <c r="T52" i="24" s="1"/>
  <c r="S155" i="24"/>
  <c r="H25" i="24"/>
  <c r="H26" i="24" s="1"/>
  <c r="O64" i="24"/>
  <c r="H51" i="24"/>
  <c r="H52" i="24" s="1"/>
  <c r="W201" i="14"/>
  <c r="I64" i="14"/>
  <c r="I12" i="14"/>
  <c r="W12" i="14"/>
  <c r="W227" i="14"/>
  <c r="W9" i="14"/>
  <c r="W202" i="14"/>
  <c r="V144" i="14"/>
  <c r="V63" i="14"/>
  <c r="W90" i="14"/>
  <c r="T228" i="14"/>
  <c r="T233" i="14" s="1"/>
  <c r="W94" i="14"/>
  <c r="V148" i="14"/>
  <c r="V151" i="14" s="1"/>
  <c r="W151" i="14" s="1"/>
  <c r="I63" i="14"/>
  <c r="W174" i="14"/>
  <c r="W171" i="14"/>
  <c r="W113" i="24"/>
  <c r="Q116" i="24"/>
  <c r="W16" i="24"/>
  <c r="Q61" i="24"/>
  <c r="Q12" i="24"/>
  <c r="W12" i="24" s="1"/>
  <c r="W9" i="24"/>
  <c r="Q98" i="24"/>
  <c r="W95" i="24"/>
  <c r="V225" i="24"/>
  <c r="V228" i="24" s="1"/>
  <c r="T228" i="24"/>
  <c r="Q150" i="24"/>
  <c r="T76" i="24"/>
  <c r="V73" i="24"/>
  <c r="V46" i="24"/>
  <c r="W46" i="24" s="1"/>
  <c r="W43" i="24"/>
  <c r="E52" i="24"/>
  <c r="W172" i="24"/>
  <c r="O232" i="24"/>
  <c r="Q229" i="24"/>
  <c r="O224" i="24"/>
  <c r="Q221" i="24"/>
  <c r="I69" i="24"/>
  <c r="E72" i="24"/>
  <c r="V229" i="24"/>
  <c r="V232" i="24" s="1"/>
  <c r="T232" i="24"/>
  <c r="O154" i="24"/>
  <c r="Q151" i="24"/>
  <c r="Q198" i="24"/>
  <c r="W195" i="24"/>
  <c r="Q128" i="24"/>
  <c r="W128" i="24" s="1"/>
  <c r="W125" i="24"/>
  <c r="Q51" i="24"/>
  <c r="E25" i="24"/>
  <c r="I16" i="24"/>
  <c r="Q146" i="24"/>
  <c r="O142" i="24"/>
  <c r="W66" i="24"/>
  <c r="I65" i="24"/>
  <c r="O51" i="24"/>
  <c r="O52" i="24" s="1"/>
  <c r="T129" i="24"/>
  <c r="T104" i="24"/>
  <c r="M155" i="24"/>
  <c r="P156" i="24"/>
  <c r="V42" i="24"/>
  <c r="W42" i="24" s="1"/>
  <c r="W13" i="24"/>
  <c r="O103" i="24"/>
  <c r="X103" i="24" s="1"/>
  <c r="M233" i="24"/>
  <c r="M234" i="24" s="1"/>
  <c r="W63" i="24"/>
  <c r="Q168" i="24"/>
  <c r="W168" i="24" s="1"/>
  <c r="W165" i="24"/>
  <c r="I61" i="24"/>
  <c r="E64" i="24"/>
  <c r="O228" i="24"/>
  <c r="Q225" i="24"/>
  <c r="O220" i="24"/>
  <c r="Q217" i="24"/>
  <c r="M156" i="24"/>
  <c r="Q68" i="24"/>
  <c r="Q142" i="24"/>
  <c r="W139" i="24"/>
  <c r="T64" i="24"/>
  <c r="V61" i="24"/>
  <c r="V64" i="24" s="1"/>
  <c r="V221" i="24"/>
  <c r="V224" i="24" s="1"/>
  <c r="T224" i="24"/>
  <c r="W120" i="24"/>
  <c r="T146" i="24"/>
  <c r="V143" i="24"/>
  <c r="V146" i="24" s="1"/>
  <c r="V217" i="24"/>
  <c r="V220" i="24" s="1"/>
  <c r="T220" i="24"/>
  <c r="V151" i="24"/>
  <c r="V154" i="24" s="1"/>
  <c r="T154" i="24"/>
  <c r="V69" i="24"/>
  <c r="V72" i="24" s="1"/>
  <c r="T72" i="24"/>
  <c r="V147" i="24"/>
  <c r="V150" i="24" s="1"/>
  <c r="T150" i="24"/>
  <c r="Q69" i="24"/>
  <c r="W17" i="24"/>
  <c r="Q20" i="24"/>
  <c r="W20" i="24" s="1"/>
  <c r="T68" i="24"/>
  <c r="V65" i="24"/>
  <c r="R77" i="24"/>
  <c r="R78" i="24" s="1"/>
  <c r="W71" i="24"/>
  <c r="O155" i="24" l="1"/>
  <c r="V66" i="14"/>
  <c r="V71" i="14" s="1"/>
  <c r="W71" i="14" s="1"/>
  <c r="V147" i="14"/>
  <c r="V152" i="14" s="1"/>
  <c r="W152" i="14" s="1"/>
  <c r="I64" i="24"/>
  <c r="H78" i="24"/>
  <c r="I68" i="24"/>
  <c r="W97" i="14"/>
  <c r="V201" i="20"/>
  <c r="V206" i="20" s="1"/>
  <c r="W226" i="14"/>
  <c r="V231" i="14"/>
  <c r="V232" i="14" s="1"/>
  <c r="V233" i="14" s="1"/>
  <c r="V228" i="14"/>
  <c r="W145" i="14"/>
  <c r="X130" i="24"/>
  <c r="X104" i="24"/>
  <c r="Y130" i="24"/>
  <c r="W225" i="14"/>
  <c r="I52" i="24"/>
  <c r="W146" i="14"/>
  <c r="Q181" i="24"/>
  <c r="W181" i="24" s="1"/>
  <c r="X129" i="24"/>
  <c r="Y104" i="24"/>
  <c r="O78" i="24"/>
  <c r="O156" i="24"/>
  <c r="W229" i="14"/>
  <c r="W39" i="14"/>
  <c r="Y103" i="24"/>
  <c r="Z103" i="24" s="1"/>
  <c r="Y129" i="24"/>
  <c r="W120" i="14"/>
  <c r="W149" i="14"/>
  <c r="T77" i="24"/>
  <c r="T78" i="24" s="1"/>
  <c r="T155" i="24"/>
  <c r="V51" i="24"/>
  <c r="V52" i="24" s="1"/>
  <c r="W143" i="24"/>
  <c r="V233" i="24"/>
  <c r="V234" i="24" s="1"/>
  <c r="I51" i="24"/>
  <c r="W148" i="14"/>
  <c r="W144" i="14"/>
  <c r="W93" i="14"/>
  <c r="W63" i="14"/>
  <c r="W221" i="24"/>
  <c r="Q224" i="24"/>
  <c r="I25" i="24"/>
  <c r="E26" i="24"/>
  <c r="I26" i="24" s="1"/>
  <c r="W116" i="24"/>
  <c r="Q130" i="24"/>
  <c r="W130" i="24" s="1"/>
  <c r="V68" i="24"/>
  <c r="W65" i="24"/>
  <c r="Q72" i="24"/>
  <c r="W72" i="24" s="1"/>
  <c r="W69" i="24"/>
  <c r="W217" i="24"/>
  <c r="Q220" i="24"/>
  <c r="W220" i="24" s="1"/>
  <c r="W151" i="24"/>
  <c r="Q154" i="24"/>
  <c r="W154" i="24" s="1"/>
  <c r="I72" i="24"/>
  <c r="E77" i="24"/>
  <c r="W229" i="24"/>
  <c r="Q232" i="24"/>
  <c r="W232" i="24" s="1"/>
  <c r="V76" i="24"/>
  <c r="W76" i="24" s="1"/>
  <c r="W73" i="24"/>
  <c r="W146" i="24"/>
  <c r="Q155" i="24"/>
  <c r="Q52" i="24"/>
  <c r="Q207" i="24"/>
  <c r="W198" i="24"/>
  <c r="W98" i="24"/>
  <c r="Q104" i="24"/>
  <c r="W104" i="24" s="1"/>
  <c r="Q103" i="24"/>
  <c r="W103" i="24" s="1"/>
  <c r="W150" i="24"/>
  <c r="V155" i="24"/>
  <c r="T233" i="24"/>
  <c r="T234" i="24" s="1"/>
  <c r="V156" i="24"/>
  <c r="Q129" i="24"/>
  <c r="W129" i="24" s="1"/>
  <c r="T156" i="24"/>
  <c r="O233" i="24"/>
  <c r="O234" i="24" s="1"/>
  <c r="W147" i="24"/>
  <c r="Q25" i="24"/>
  <c r="W142" i="24"/>
  <c r="W225" i="24"/>
  <c r="Q228" i="24"/>
  <c r="W228" i="24" s="1"/>
  <c r="W61" i="24"/>
  <c r="Q64" i="24"/>
  <c r="W64" i="24" s="1"/>
  <c r="W16" i="14" l="1"/>
  <c r="Z130" i="24"/>
  <c r="W231" i="14"/>
  <c r="W228" i="14"/>
  <c r="W66" i="14"/>
  <c r="Z104" i="24"/>
  <c r="X156" i="24"/>
  <c r="Q182" i="24"/>
  <c r="W182" i="24" s="1"/>
  <c r="W51" i="24"/>
  <c r="Z129" i="24"/>
  <c r="Y155" i="24"/>
  <c r="W155" i="24"/>
  <c r="Q77" i="24"/>
  <c r="Q78" i="24" s="1"/>
  <c r="V77" i="24"/>
  <c r="V78" i="24" s="1"/>
  <c r="W52" i="24"/>
  <c r="Y156" i="24"/>
  <c r="W147" i="14"/>
  <c r="Q208" i="24"/>
  <c r="W208" i="24" s="1"/>
  <c r="W207" i="24"/>
  <c r="W224" i="24"/>
  <c r="Q233" i="24"/>
  <c r="W25" i="24"/>
  <c r="Q26" i="24"/>
  <c r="W26" i="24" s="1"/>
  <c r="I77" i="24"/>
  <c r="E78" i="24"/>
  <c r="I78" i="24" s="1"/>
  <c r="W68" i="24"/>
  <c r="Q156" i="24"/>
  <c r="W156" i="24" s="1"/>
  <c r="X155" i="24"/>
  <c r="Z156" i="24" l="1"/>
  <c r="W77" i="24"/>
  <c r="W78" i="24"/>
  <c r="Z155" i="24"/>
  <c r="W233" i="24"/>
  <c r="Q234" i="24"/>
  <c r="W234" i="24" s="1"/>
  <c r="A73" i="1" l="1"/>
  <c r="S146" i="19"/>
  <c r="R226" i="19"/>
  <c r="R146" i="19"/>
  <c r="S227" i="19"/>
  <c r="S145" i="19"/>
  <c r="R227" i="19"/>
  <c r="R145" i="19"/>
  <c r="S226" i="19"/>
  <c r="S201" i="19"/>
  <c r="R201" i="19"/>
  <c r="U14" i="20"/>
  <c r="T227" i="19" l="1"/>
  <c r="T146" i="19"/>
  <c r="T226" i="19"/>
  <c r="S228" i="19"/>
  <c r="R228" i="19"/>
  <c r="T145" i="19"/>
  <c r="U12" i="19"/>
  <c r="U17" i="19" s="1"/>
  <c r="S14" i="20"/>
  <c r="R14" i="20"/>
  <c r="G14" i="20"/>
  <c r="F14" i="20"/>
  <c r="S14" i="19" l="1"/>
  <c r="R14" i="19"/>
  <c r="F14" i="19"/>
  <c r="F68" i="20"/>
  <c r="H14" i="20"/>
  <c r="G14" i="19"/>
  <c r="G68" i="20"/>
  <c r="A14" i="20"/>
  <c r="T228" i="19"/>
  <c r="S12" i="19"/>
  <c r="R12" i="19"/>
  <c r="T14" i="20"/>
  <c r="G68" i="19" l="1"/>
  <c r="T14" i="19"/>
  <c r="H68" i="20"/>
  <c r="F68" i="19"/>
  <c r="H14" i="19"/>
  <c r="A14" i="19"/>
  <c r="V14" i="20"/>
  <c r="V9" i="19"/>
  <c r="V12" i="19" s="1"/>
  <c r="T12" i="19"/>
  <c r="I68" i="20" l="1"/>
  <c r="V14" i="19"/>
  <c r="H68" i="19"/>
  <c r="I14" i="19"/>
  <c r="I68" i="19" l="1"/>
  <c r="W14" i="19"/>
  <c r="W14" i="20"/>
  <c r="I14" i="20"/>
  <c r="A37" i="19" l="1"/>
  <c r="A38" i="19"/>
  <c r="A36" i="19" l="1"/>
  <c r="A39" i="20"/>
  <c r="A12" i="19"/>
  <c r="A12" i="20"/>
  <c r="A39" i="19" l="1"/>
  <c r="U65" i="1"/>
  <c r="U64" i="1"/>
  <c r="U63" i="1"/>
  <c r="U65" i="15"/>
  <c r="U64" i="15"/>
  <c r="U63" i="15"/>
  <c r="U63" i="19" l="1"/>
  <c r="U64" i="19"/>
  <c r="U65" i="19"/>
  <c r="U66" i="1"/>
  <c r="U66" i="15"/>
  <c r="U66" i="19" l="1"/>
  <c r="S95" i="20" l="1"/>
  <c r="S94" i="20"/>
  <c r="S97" i="20" s="1"/>
  <c r="S98" i="20" s="1"/>
  <c r="U227" i="1"/>
  <c r="S227" i="1"/>
  <c r="R227" i="1"/>
  <c r="U226" i="1"/>
  <c r="S226" i="1"/>
  <c r="R226" i="1"/>
  <c r="U225" i="1"/>
  <c r="S225" i="1"/>
  <c r="R225" i="1"/>
  <c r="U229" i="1"/>
  <c r="U232" i="1" s="1"/>
  <c r="S229" i="1"/>
  <c r="S232" i="1" s="1"/>
  <c r="R229" i="1"/>
  <c r="R232" i="1" s="1"/>
  <c r="W200" i="1"/>
  <c r="W199" i="1"/>
  <c r="W173" i="1"/>
  <c r="W172" i="1"/>
  <c r="W119" i="1"/>
  <c r="S65" i="1"/>
  <c r="R65" i="1"/>
  <c r="S64" i="1"/>
  <c r="R64" i="1"/>
  <c r="S63" i="1"/>
  <c r="R63" i="1"/>
  <c r="U68" i="1"/>
  <c r="S68" i="1"/>
  <c r="R68" i="1"/>
  <c r="U67" i="1"/>
  <c r="S67" i="1"/>
  <c r="S70" i="1" s="1"/>
  <c r="H9" i="1"/>
  <c r="U70" i="1" l="1"/>
  <c r="U71" i="1" s="1"/>
  <c r="S71" i="1"/>
  <c r="R233" i="1"/>
  <c r="T229" i="1"/>
  <c r="T232" i="1" s="1"/>
  <c r="S95" i="19"/>
  <c r="I16" i="1"/>
  <c r="S94" i="19"/>
  <c r="A68" i="1"/>
  <c r="A72" i="1"/>
  <c r="A65" i="1"/>
  <c r="A78" i="1"/>
  <c r="A76" i="1"/>
  <c r="A64" i="1"/>
  <c r="A74" i="1"/>
  <c r="A63" i="1"/>
  <c r="S66" i="1"/>
  <c r="V122" i="1"/>
  <c r="W122" i="1" s="1"/>
  <c r="V95" i="1"/>
  <c r="V41" i="1"/>
  <c r="V14" i="1"/>
  <c r="U228" i="1"/>
  <c r="U233" i="1" s="1"/>
  <c r="R228" i="1"/>
  <c r="S228" i="1"/>
  <c r="S233" i="1" s="1"/>
  <c r="R66" i="1"/>
  <c r="V121" i="1"/>
  <c r="V124" i="1" s="1"/>
  <c r="V94" i="1"/>
  <c r="V40" i="1"/>
  <c r="V13" i="1"/>
  <c r="V16" i="1" s="1"/>
  <c r="V17" i="1" s="1"/>
  <c r="W118" i="1"/>
  <c r="W92" i="1"/>
  <c r="W10" i="1"/>
  <c r="W226" i="1"/>
  <c r="W227" i="1"/>
  <c r="T65" i="1"/>
  <c r="T144" i="1"/>
  <c r="I14" i="1"/>
  <c r="W203" i="1"/>
  <c r="T227" i="1"/>
  <c r="V227" i="1" s="1"/>
  <c r="T64" i="1"/>
  <c r="T226" i="1"/>
  <c r="H63" i="1"/>
  <c r="I10" i="1"/>
  <c r="R67" i="1"/>
  <c r="R70" i="1" s="1"/>
  <c r="R71" i="1" s="1"/>
  <c r="I11" i="1"/>
  <c r="T225" i="1"/>
  <c r="I9" i="1"/>
  <c r="W176" i="1"/>
  <c r="T63" i="1"/>
  <c r="T68" i="1"/>
  <c r="T145" i="1"/>
  <c r="T146" i="1"/>
  <c r="S97" i="19" l="1"/>
  <c r="S98" i="19" s="1"/>
  <c r="W124" i="1"/>
  <c r="V125" i="1"/>
  <c r="W125" i="1" s="1"/>
  <c r="V97" i="1"/>
  <c r="V98" i="1" s="1"/>
  <c r="W98" i="1" s="1"/>
  <c r="V43" i="1"/>
  <c r="V44" i="1"/>
  <c r="W44" i="1" s="1"/>
  <c r="W43" i="1"/>
  <c r="W41" i="1"/>
  <c r="V226" i="1"/>
  <c r="T147" i="1"/>
  <c r="T152" i="1" s="1"/>
  <c r="V229" i="1"/>
  <c r="V232" i="1" s="1"/>
  <c r="W95" i="1"/>
  <c r="W14" i="1"/>
  <c r="V65" i="1"/>
  <c r="W65" i="1" s="1"/>
  <c r="A66" i="1"/>
  <c r="A67" i="1"/>
  <c r="V146" i="1"/>
  <c r="V149" i="1"/>
  <c r="V68" i="1"/>
  <c r="V145" i="1"/>
  <c r="V64" i="1"/>
  <c r="V225" i="1"/>
  <c r="T228" i="1"/>
  <c r="T233" i="1" s="1"/>
  <c r="V144" i="1"/>
  <c r="V63" i="1"/>
  <c r="T66" i="1"/>
  <c r="W13" i="1"/>
  <c r="V148" i="1"/>
  <c r="V151" i="1" s="1"/>
  <c r="W151" i="1" s="1"/>
  <c r="W94" i="1"/>
  <c r="W40" i="1"/>
  <c r="I12" i="1"/>
  <c r="I13" i="1"/>
  <c r="W91" i="1"/>
  <c r="W120" i="1"/>
  <c r="W198" i="1"/>
  <c r="W9" i="1"/>
  <c r="W174" i="1"/>
  <c r="W11" i="1"/>
  <c r="W201" i="1"/>
  <c r="I64" i="1"/>
  <c r="W90" i="1"/>
  <c r="I65" i="1"/>
  <c r="W175" i="1"/>
  <c r="I63" i="1"/>
  <c r="W202" i="1"/>
  <c r="W171" i="1"/>
  <c r="W117" i="1"/>
  <c r="W121" i="1"/>
  <c r="T67" i="1"/>
  <c r="T70" i="1" s="1"/>
  <c r="T71" i="1" s="1"/>
  <c r="V233" i="1" l="1"/>
  <c r="W17" i="1"/>
  <c r="W97" i="1"/>
  <c r="V66" i="1"/>
  <c r="V71" i="1" s="1"/>
  <c r="W71" i="1" s="1"/>
  <c r="V147" i="1"/>
  <c r="V152" i="1" s="1"/>
  <c r="W152" i="1" s="1"/>
  <c r="V228" i="1"/>
  <c r="W16" i="1"/>
  <c r="W64" i="1"/>
  <c r="W68" i="1"/>
  <c r="W146" i="1"/>
  <c r="W149" i="1"/>
  <c r="V67" i="1"/>
  <c r="V70" i="1" s="1"/>
  <c r="W70" i="1" s="1"/>
  <c r="W93" i="1"/>
  <c r="W12" i="1"/>
  <c r="W145" i="1"/>
  <c r="W225" i="1"/>
  <c r="W39" i="1"/>
  <c r="W228" i="1"/>
  <c r="W144" i="1"/>
  <c r="W229" i="1"/>
  <c r="W63" i="1"/>
  <c r="W148" i="1"/>
  <c r="W66" i="1" l="1"/>
  <c r="W147" i="1"/>
  <c r="W67" i="1"/>
  <c r="U176" i="19" l="1"/>
  <c r="S176" i="19"/>
  <c r="R176" i="19"/>
  <c r="U122" i="20"/>
  <c r="U121" i="20"/>
  <c r="S122" i="20"/>
  <c r="R122" i="20"/>
  <c r="S121" i="20"/>
  <c r="R121" i="20"/>
  <c r="U95" i="20"/>
  <c r="U94" i="20"/>
  <c r="R95" i="20"/>
  <c r="R94" i="20"/>
  <c r="U13" i="20"/>
  <c r="U16" i="20" s="1"/>
  <c r="U17" i="20" s="1"/>
  <c r="S13" i="20"/>
  <c r="S16" i="20" s="1"/>
  <c r="S17" i="20" s="1"/>
  <c r="R13" i="20"/>
  <c r="R16" i="20" s="1"/>
  <c r="R17" i="20" s="1"/>
  <c r="G13" i="20"/>
  <c r="G16" i="20" s="1"/>
  <c r="G17" i="20" s="1"/>
  <c r="F13" i="20"/>
  <c r="F16" i="20" s="1"/>
  <c r="F17" i="20" s="1"/>
  <c r="S124" i="20" l="1"/>
  <c r="S125" i="20" s="1"/>
  <c r="R97" i="20"/>
  <c r="R98" i="20" s="1"/>
  <c r="U97" i="20"/>
  <c r="U98" i="20" s="1"/>
  <c r="R124" i="20"/>
  <c r="R125" i="20" s="1"/>
  <c r="U124" i="20"/>
  <c r="U125" i="20" s="1"/>
  <c r="T95" i="20"/>
  <c r="T176" i="19"/>
  <c r="T94" i="20"/>
  <c r="U230" i="19"/>
  <c r="S230" i="19"/>
  <c r="U95" i="19"/>
  <c r="R95" i="19"/>
  <c r="G67" i="20"/>
  <c r="G70" i="20" s="1"/>
  <c r="G71" i="20" s="1"/>
  <c r="H13" i="20"/>
  <c r="H16" i="20" s="1"/>
  <c r="F67" i="20"/>
  <c r="F70" i="20" s="1"/>
  <c r="U122" i="19"/>
  <c r="S122" i="19"/>
  <c r="R122" i="19"/>
  <c r="R230" i="19"/>
  <c r="U202" i="19"/>
  <c r="U205" i="19" s="1"/>
  <c r="U175" i="19"/>
  <c r="U178" i="19" s="1"/>
  <c r="U179" i="19" s="1"/>
  <c r="R202" i="19"/>
  <c r="R205" i="19" s="1"/>
  <c r="R206" i="19" s="1"/>
  <c r="S202" i="19"/>
  <c r="S205" i="19" s="1"/>
  <c r="S206" i="19" s="1"/>
  <c r="R175" i="19"/>
  <c r="R178" i="19" s="1"/>
  <c r="R179" i="19" s="1"/>
  <c r="S175" i="19"/>
  <c r="S178" i="19" s="1"/>
  <c r="S179" i="19" s="1"/>
  <c r="S121" i="19"/>
  <c r="S124" i="19" s="1"/>
  <c r="S125" i="19" s="1"/>
  <c r="R94" i="19"/>
  <c r="U121" i="19"/>
  <c r="U94" i="19"/>
  <c r="U97" i="19" s="1"/>
  <c r="U98" i="19" s="1"/>
  <c r="R121" i="19"/>
  <c r="R124" i="19" s="1"/>
  <c r="R125" i="19" s="1"/>
  <c r="R13" i="19"/>
  <c r="R16" i="19" s="1"/>
  <c r="R17" i="19" s="1"/>
  <c r="S13" i="19"/>
  <c r="S16" i="19" s="1"/>
  <c r="S17" i="19" s="1"/>
  <c r="F13" i="19"/>
  <c r="F16" i="19" s="1"/>
  <c r="F17" i="19" s="1"/>
  <c r="G13" i="19"/>
  <c r="G16" i="19" s="1"/>
  <c r="G17" i="19" s="1"/>
  <c r="W41" i="19"/>
  <c r="A18" i="20"/>
  <c r="A20" i="20"/>
  <c r="A41" i="20"/>
  <c r="A47" i="20"/>
  <c r="A19" i="20"/>
  <c r="A24" i="20"/>
  <c r="A40" i="20"/>
  <c r="A49" i="20"/>
  <c r="A51" i="20"/>
  <c r="A22" i="20"/>
  <c r="A13" i="20"/>
  <c r="A46" i="20"/>
  <c r="V90" i="19"/>
  <c r="V93" i="19" s="1"/>
  <c r="U68" i="20"/>
  <c r="R68" i="20"/>
  <c r="S68" i="20"/>
  <c r="U65" i="20"/>
  <c r="U63" i="20"/>
  <c r="U64" i="20"/>
  <c r="U230" i="20"/>
  <c r="S230" i="20"/>
  <c r="R230" i="20"/>
  <c r="U229" i="20"/>
  <c r="S229" i="20"/>
  <c r="S232" i="20" s="1"/>
  <c r="R229" i="20"/>
  <c r="U227" i="20"/>
  <c r="S227" i="20"/>
  <c r="R227" i="20"/>
  <c r="U226" i="20"/>
  <c r="S226" i="20"/>
  <c r="R226" i="20"/>
  <c r="U225" i="20"/>
  <c r="S225" i="20"/>
  <c r="R225" i="20"/>
  <c r="U149" i="20"/>
  <c r="S149" i="20"/>
  <c r="R149" i="20"/>
  <c r="U148" i="20"/>
  <c r="S148" i="20"/>
  <c r="S151" i="20" s="1"/>
  <c r="R148" i="20"/>
  <c r="U146" i="20"/>
  <c r="S146" i="20"/>
  <c r="R146" i="20"/>
  <c r="U145" i="20"/>
  <c r="S145" i="20"/>
  <c r="R145" i="20"/>
  <c r="U144" i="20"/>
  <c r="S144" i="20"/>
  <c r="R144" i="20"/>
  <c r="T122" i="20"/>
  <c r="T121" i="20"/>
  <c r="T124" i="20" s="1"/>
  <c r="U67" i="20"/>
  <c r="S67" i="20"/>
  <c r="S70" i="20" s="1"/>
  <c r="R67" i="20"/>
  <c r="R70" i="20" s="1"/>
  <c r="S65" i="20"/>
  <c r="R65" i="20"/>
  <c r="S64" i="20"/>
  <c r="R64" i="20"/>
  <c r="S63" i="20"/>
  <c r="R63" i="20"/>
  <c r="G63" i="20"/>
  <c r="F63" i="20"/>
  <c r="T13" i="20"/>
  <c r="T16" i="20" s="1"/>
  <c r="U229" i="15"/>
  <c r="U232" i="15" s="1"/>
  <c r="S229" i="15"/>
  <c r="S232" i="15" s="1"/>
  <c r="R229" i="15"/>
  <c r="R232" i="15" s="1"/>
  <c r="U227" i="15"/>
  <c r="S227" i="15"/>
  <c r="R227" i="15"/>
  <c r="U226" i="15"/>
  <c r="S226" i="15"/>
  <c r="R226" i="15"/>
  <c r="U225" i="15"/>
  <c r="S225" i="15"/>
  <c r="R225" i="15"/>
  <c r="W175" i="15"/>
  <c r="W173" i="15"/>
  <c r="W172" i="15"/>
  <c r="R97" i="19" l="1"/>
  <c r="R98" i="19" s="1"/>
  <c r="U124" i="19"/>
  <c r="U125" i="19" s="1"/>
  <c r="U151" i="20"/>
  <c r="U232" i="20"/>
  <c r="T125" i="20"/>
  <c r="U70" i="20"/>
  <c r="A70" i="20"/>
  <c r="F71" i="20"/>
  <c r="A71" i="20" s="1"/>
  <c r="H17" i="20"/>
  <c r="T97" i="20"/>
  <c r="R151" i="20"/>
  <c r="R232" i="20"/>
  <c r="A17" i="20"/>
  <c r="I17" i="20"/>
  <c r="A79" i="20"/>
  <c r="A75" i="20"/>
  <c r="T95" i="19"/>
  <c r="A25" i="20"/>
  <c r="T149" i="20"/>
  <c r="T230" i="20"/>
  <c r="T230" i="19"/>
  <c r="T202" i="19"/>
  <c r="T205" i="19" s="1"/>
  <c r="T94" i="19"/>
  <c r="T148" i="20"/>
  <c r="T229" i="15"/>
  <c r="T232" i="15" s="1"/>
  <c r="T229" i="20"/>
  <c r="T232" i="20" s="1"/>
  <c r="T175" i="19"/>
  <c r="T178" i="19" s="1"/>
  <c r="T179" i="19" s="1"/>
  <c r="S147" i="20"/>
  <c r="S152" i="20" s="1"/>
  <c r="R147" i="20"/>
  <c r="U147" i="20"/>
  <c r="H67" i="20"/>
  <c r="H70" i="20" s="1"/>
  <c r="G67" i="19"/>
  <c r="G70" i="19" s="1"/>
  <c r="G71" i="19" s="1"/>
  <c r="F67" i="19"/>
  <c r="F70" i="19" s="1"/>
  <c r="H13" i="19"/>
  <c r="H16" i="19" s="1"/>
  <c r="T122" i="19"/>
  <c r="V176" i="19"/>
  <c r="A16" i="20"/>
  <c r="T121" i="19"/>
  <c r="T13" i="19"/>
  <c r="T16" i="19" s="1"/>
  <c r="T17" i="19" s="1"/>
  <c r="S148" i="19"/>
  <c r="A40" i="19"/>
  <c r="A46" i="19"/>
  <c r="U227" i="19"/>
  <c r="U146" i="19"/>
  <c r="V119" i="20"/>
  <c r="V11" i="20"/>
  <c r="U226" i="19"/>
  <c r="A47" i="19"/>
  <c r="A22" i="19"/>
  <c r="A65" i="20"/>
  <c r="A41" i="19"/>
  <c r="A19" i="19"/>
  <c r="A20" i="19"/>
  <c r="A49" i="19"/>
  <c r="A24" i="19"/>
  <c r="A21" i="20"/>
  <c r="A67" i="20"/>
  <c r="A72" i="20"/>
  <c r="A74" i="20"/>
  <c r="U149" i="19"/>
  <c r="U201" i="19"/>
  <c r="U206" i="19" s="1"/>
  <c r="A65" i="19"/>
  <c r="A63" i="20"/>
  <c r="A18" i="19"/>
  <c r="A13" i="19"/>
  <c r="A68" i="20"/>
  <c r="V92" i="20"/>
  <c r="A51" i="19"/>
  <c r="A64" i="20"/>
  <c r="A73" i="20"/>
  <c r="A76" i="20"/>
  <c r="A78" i="20"/>
  <c r="V122" i="20"/>
  <c r="V199" i="20"/>
  <c r="V176" i="15"/>
  <c r="V172" i="20"/>
  <c r="S149" i="19"/>
  <c r="V118" i="20"/>
  <c r="R149" i="19"/>
  <c r="V91" i="20"/>
  <c r="V10" i="20"/>
  <c r="U145" i="19"/>
  <c r="S229" i="19"/>
  <c r="S232" i="19" s="1"/>
  <c r="S233" i="19" s="1"/>
  <c r="R229" i="19"/>
  <c r="R232" i="19" s="1"/>
  <c r="R233" i="19" s="1"/>
  <c r="U229" i="19"/>
  <c r="U232" i="19" s="1"/>
  <c r="R148" i="19"/>
  <c r="R151" i="19" s="1"/>
  <c r="R152" i="19" s="1"/>
  <c r="U148" i="19"/>
  <c r="R228" i="15"/>
  <c r="R233" i="15" s="1"/>
  <c r="S228" i="15"/>
  <c r="S233" i="15" s="1"/>
  <c r="S66" i="20"/>
  <c r="S71" i="20" s="1"/>
  <c r="R66" i="20"/>
  <c r="R71" i="20" s="1"/>
  <c r="R228" i="20"/>
  <c r="V198" i="20"/>
  <c r="S228" i="20"/>
  <c r="S233" i="20" s="1"/>
  <c r="V171" i="20"/>
  <c r="U66" i="20"/>
  <c r="U228" i="15"/>
  <c r="U233" i="15" s="1"/>
  <c r="V201" i="15"/>
  <c r="U228" i="20"/>
  <c r="U233" i="20" s="1"/>
  <c r="V9" i="20"/>
  <c r="T12" i="20"/>
  <c r="T17" i="20" s="1"/>
  <c r="V90" i="20"/>
  <c r="V117" i="20"/>
  <c r="V198" i="19"/>
  <c r="T201" i="19"/>
  <c r="T206" i="19" s="1"/>
  <c r="V117" i="19"/>
  <c r="V120" i="19" s="1"/>
  <c r="V171" i="19"/>
  <c r="V174" i="19" s="1"/>
  <c r="V95" i="20"/>
  <c r="V175" i="15"/>
  <c r="V121" i="20"/>
  <c r="V94" i="20"/>
  <c r="V97" i="20" s="1"/>
  <c r="V13" i="20"/>
  <c r="V16" i="20" s="1"/>
  <c r="V202" i="15"/>
  <c r="V205" i="15" s="1"/>
  <c r="V206" i="15" s="1"/>
  <c r="V203" i="15"/>
  <c r="T68" i="20"/>
  <c r="W200" i="15"/>
  <c r="H36" i="19"/>
  <c r="S225" i="19"/>
  <c r="R144" i="19"/>
  <c r="S144" i="19"/>
  <c r="U144" i="19"/>
  <c r="U225" i="19"/>
  <c r="R225" i="19"/>
  <c r="G63" i="19"/>
  <c r="F63" i="19"/>
  <c r="T64" i="20"/>
  <c r="T227" i="15"/>
  <c r="V227" i="15" s="1"/>
  <c r="H63" i="20"/>
  <c r="T145" i="20"/>
  <c r="I38" i="20"/>
  <c r="T67" i="20"/>
  <c r="T227" i="20"/>
  <c r="T226" i="20"/>
  <c r="T146" i="20"/>
  <c r="T144" i="20"/>
  <c r="T65" i="20"/>
  <c r="T63" i="20"/>
  <c r="I37" i="20"/>
  <c r="I36" i="20"/>
  <c r="I11" i="20"/>
  <c r="I9" i="20"/>
  <c r="I10" i="20"/>
  <c r="T225" i="20"/>
  <c r="I13" i="20"/>
  <c r="W176" i="15"/>
  <c r="W199" i="15"/>
  <c r="T225" i="15"/>
  <c r="T226" i="15"/>
  <c r="T124" i="19" l="1"/>
  <c r="U151" i="19"/>
  <c r="U152" i="19" s="1"/>
  <c r="V178" i="15"/>
  <c r="V179" i="15" s="1"/>
  <c r="T70" i="20"/>
  <c r="U152" i="20"/>
  <c r="T151" i="20"/>
  <c r="R152" i="20"/>
  <c r="S151" i="19"/>
  <c r="S152" i="19" s="1"/>
  <c r="I70" i="20"/>
  <c r="H71" i="20"/>
  <c r="I71" i="20" s="1"/>
  <c r="T98" i="20"/>
  <c r="T125" i="19"/>
  <c r="H17" i="19"/>
  <c r="U71" i="20"/>
  <c r="V124" i="20"/>
  <c r="W124" i="20" s="1"/>
  <c r="A70" i="19"/>
  <c r="F71" i="19"/>
  <c r="A71" i="19" s="1"/>
  <c r="T97" i="19"/>
  <c r="R233" i="20"/>
  <c r="A17" i="19"/>
  <c r="I17" i="19"/>
  <c r="A79" i="19"/>
  <c r="A25" i="19"/>
  <c r="T149" i="19"/>
  <c r="T148" i="19"/>
  <c r="T229" i="19"/>
  <c r="T232" i="19" s="1"/>
  <c r="T233" i="19" s="1"/>
  <c r="W176" i="19"/>
  <c r="V95" i="19"/>
  <c r="V12" i="20"/>
  <c r="V17" i="20" s="1"/>
  <c r="V122" i="19"/>
  <c r="V230" i="19"/>
  <c r="V147" i="19"/>
  <c r="I67" i="20"/>
  <c r="V120" i="20"/>
  <c r="V125" i="20" s="1"/>
  <c r="W125" i="20" s="1"/>
  <c r="T147" i="20"/>
  <c r="T152" i="20" s="1"/>
  <c r="V93" i="20"/>
  <c r="V98" i="20" s="1"/>
  <c r="H67" i="19"/>
  <c r="H70" i="19" s="1"/>
  <c r="A27" i="20"/>
  <c r="V230" i="20"/>
  <c r="I16" i="20"/>
  <c r="A16" i="19"/>
  <c r="W203" i="19"/>
  <c r="V202" i="19"/>
  <c r="V205" i="19" s="1"/>
  <c r="V175" i="19"/>
  <c r="V178" i="19" s="1"/>
  <c r="V179" i="19" s="1"/>
  <c r="V121" i="19"/>
  <c r="W40" i="19"/>
  <c r="V94" i="19"/>
  <c r="V13" i="19"/>
  <c r="V16" i="19" s="1"/>
  <c r="I13" i="19"/>
  <c r="W203" i="20"/>
  <c r="W176" i="20"/>
  <c r="V226" i="19"/>
  <c r="V226" i="15"/>
  <c r="V145" i="19"/>
  <c r="V227" i="19"/>
  <c r="W11" i="20"/>
  <c r="W173" i="20"/>
  <c r="W200" i="20"/>
  <c r="A78" i="19"/>
  <c r="W119" i="20"/>
  <c r="V227" i="20"/>
  <c r="A72" i="19"/>
  <c r="V146" i="19"/>
  <c r="V65" i="20"/>
  <c r="W199" i="20"/>
  <c r="W92" i="20"/>
  <c r="W122" i="20"/>
  <c r="U228" i="19"/>
  <c r="U233" i="19" s="1"/>
  <c r="A68" i="19"/>
  <c r="A63" i="19"/>
  <c r="A64" i="19"/>
  <c r="V201" i="19"/>
  <c r="A76" i="19"/>
  <c r="A73" i="19"/>
  <c r="W202" i="15"/>
  <c r="A74" i="19"/>
  <c r="A21" i="19"/>
  <c r="V146" i="20"/>
  <c r="A67" i="19"/>
  <c r="A66" i="20"/>
  <c r="W95" i="20"/>
  <c r="V149" i="20"/>
  <c r="V68" i="20"/>
  <c r="V226" i="20"/>
  <c r="W203" i="15"/>
  <c r="W172" i="20"/>
  <c r="V145" i="20"/>
  <c r="W37" i="20"/>
  <c r="W91" i="20"/>
  <c r="V64" i="20"/>
  <c r="W10" i="20"/>
  <c r="V225" i="20"/>
  <c r="T228" i="20"/>
  <c r="T233" i="20" s="1"/>
  <c r="V63" i="20"/>
  <c r="T66" i="20"/>
  <c r="T71" i="20" s="1"/>
  <c r="V225" i="15"/>
  <c r="T228" i="15"/>
  <c r="T233" i="15" s="1"/>
  <c r="V144" i="20"/>
  <c r="I36" i="19"/>
  <c r="W41" i="20"/>
  <c r="V148" i="20"/>
  <c r="V151" i="20" s="1"/>
  <c r="W151" i="20" s="1"/>
  <c r="V229" i="20"/>
  <c r="V232" i="20" s="1"/>
  <c r="V67" i="20"/>
  <c r="V229" i="15"/>
  <c r="W121" i="20"/>
  <c r="I12" i="20"/>
  <c r="W171" i="20"/>
  <c r="T225" i="19"/>
  <c r="W38" i="20"/>
  <c r="W174" i="15"/>
  <c r="W227" i="15"/>
  <c r="T144" i="19"/>
  <c r="W118" i="20"/>
  <c r="I64" i="20"/>
  <c r="I65" i="20"/>
  <c r="W198" i="15"/>
  <c r="W90" i="20"/>
  <c r="I9" i="19"/>
  <c r="H63" i="19"/>
  <c r="I63" i="20"/>
  <c r="W198" i="20"/>
  <c r="W202" i="20"/>
  <c r="W175" i="20"/>
  <c r="W36" i="20"/>
  <c r="I65" i="19"/>
  <c r="W117" i="20"/>
  <c r="W94" i="20"/>
  <c r="W40" i="20"/>
  <c r="W9" i="20"/>
  <c r="W13" i="20"/>
  <c r="W171" i="15"/>
  <c r="V124" i="19" l="1"/>
  <c r="W124" i="19" s="1"/>
  <c r="V97" i="19"/>
  <c r="V98" i="19" s="1"/>
  <c r="I70" i="19"/>
  <c r="H71" i="19"/>
  <c r="I71" i="19" s="1"/>
  <c r="V125" i="19"/>
  <c r="W125" i="19" s="1"/>
  <c r="V17" i="19"/>
  <c r="W17" i="19" s="1"/>
  <c r="T98" i="19"/>
  <c r="V70" i="20"/>
  <c r="T151" i="19"/>
  <c r="V206" i="19"/>
  <c r="W70" i="20"/>
  <c r="W98" i="19"/>
  <c r="W98" i="20"/>
  <c r="A75" i="19"/>
  <c r="A81" i="20"/>
  <c r="W122" i="19"/>
  <c r="W95" i="19"/>
  <c r="V66" i="20"/>
  <c r="V71" i="20" s="1"/>
  <c r="W71" i="20" s="1"/>
  <c r="W230" i="20"/>
  <c r="I67" i="19"/>
  <c r="V147" i="20"/>
  <c r="V152" i="20" s="1"/>
  <c r="W152" i="20" s="1"/>
  <c r="W121" i="19"/>
  <c r="W16" i="20"/>
  <c r="A27" i="19"/>
  <c r="W97" i="20"/>
  <c r="V231" i="15"/>
  <c r="V232" i="15" s="1"/>
  <c r="I16" i="19"/>
  <c r="W230" i="19"/>
  <c r="W202" i="19"/>
  <c r="W175" i="19"/>
  <c r="W94" i="19"/>
  <c r="W13" i="19"/>
  <c r="W226" i="15"/>
  <c r="V148" i="19"/>
  <c r="V228" i="15"/>
  <c r="W227" i="20"/>
  <c r="W65" i="20"/>
  <c r="V228" i="19"/>
  <c r="W227" i="19"/>
  <c r="W146" i="19"/>
  <c r="W145" i="20"/>
  <c r="W149" i="20"/>
  <c r="W146" i="20"/>
  <c r="V228" i="20"/>
  <c r="V233" i="20" s="1"/>
  <c r="W226" i="20"/>
  <c r="A66" i="19"/>
  <c r="V149" i="19"/>
  <c r="W226" i="19"/>
  <c r="W145" i="19"/>
  <c r="V229" i="19"/>
  <c r="V232" i="19" s="1"/>
  <c r="I64" i="19"/>
  <c r="W36" i="19"/>
  <c r="V144" i="19"/>
  <c r="V225" i="19"/>
  <c r="W148" i="20"/>
  <c r="W67" i="20"/>
  <c r="W39" i="20"/>
  <c r="W12" i="20"/>
  <c r="W117" i="19"/>
  <c r="W171" i="19"/>
  <c r="W93" i="20"/>
  <c r="W225" i="15"/>
  <c r="W201" i="20"/>
  <c r="W174" i="20"/>
  <c r="I12" i="19"/>
  <c r="W120" i="20"/>
  <c r="W201" i="15"/>
  <c r="W225" i="20"/>
  <c r="W198" i="19"/>
  <c r="W90" i="19"/>
  <c r="W201" i="19"/>
  <c r="W174" i="19"/>
  <c r="W64" i="20"/>
  <c r="I63" i="19"/>
  <c r="W9" i="19"/>
  <c r="W144" i="20"/>
  <c r="W229" i="20"/>
  <c r="W63" i="20"/>
  <c r="W229" i="15"/>
  <c r="V233" i="15" l="1"/>
  <c r="T152" i="19"/>
  <c r="V233" i="19"/>
  <c r="V151" i="19"/>
  <c r="W17" i="20"/>
  <c r="A81" i="19"/>
  <c r="W178" i="19"/>
  <c r="W97" i="19"/>
  <c r="W231" i="15"/>
  <c r="W16" i="19"/>
  <c r="W147" i="19"/>
  <c r="W39" i="19"/>
  <c r="W148" i="19"/>
  <c r="W149" i="19"/>
  <c r="W229" i="19"/>
  <c r="W228" i="19"/>
  <c r="W93" i="19"/>
  <c r="W120" i="19"/>
  <c r="W68" i="20"/>
  <c r="W147" i="20"/>
  <c r="W228" i="15"/>
  <c r="W144" i="19"/>
  <c r="W228" i="20"/>
  <c r="W66" i="20"/>
  <c r="W225" i="19"/>
  <c r="W12" i="19"/>
  <c r="W151" i="19" l="1"/>
  <c r="V152" i="19"/>
  <c r="W152" i="19" s="1"/>
  <c r="S68" i="15"/>
  <c r="R68" i="15"/>
  <c r="S67" i="15"/>
  <c r="S70" i="15" s="1"/>
  <c r="R67" i="15"/>
  <c r="R70" i="15" s="1"/>
  <c r="S65" i="15"/>
  <c r="R65" i="15"/>
  <c r="S64" i="15"/>
  <c r="R64" i="15"/>
  <c r="S63" i="15"/>
  <c r="R63" i="15"/>
  <c r="S71" i="15" l="1"/>
  <c r="R63" i="19"/>
  <c r="R68" i="19"/>
  <c r="R65" i="19"/>
  <c r="S63" i="19"/>
  <c r="S65" i="19"/>
  <c r="S68" i="19"/>
  <c r="R64" i="19"/>
  <c r="R67" i="19"/>
  <c r="S64" i="19"/>
  <c r="S67" i="19"/>
  <c r="R66" i="15"/>
  <c r="R71" i="15" s="1"/>
  <c r="S66" i="15"/>
  <c r="S70" i="19" l="1"/>
  <c r="R70" i="19"/>
  <c r="T68" i="19"/>
  <c r="T65" i="19"/>
  <c r="V65" i="19" s="1"/>
  <c r="W65" i="19" s="1"/>
  <c r="R66" i="19"/>
  <c r="S66" i="19"/>
  <c r="S71" i="19" s="1"/>
  <c r="T67" i="19"/>
  <c r="T64" i="19"/>
  <c r="T63" i="19"/>
  <c r="U68" i="15"/>
  <c r="U67" i="15"/>
  <c r="U70" i="15" s="1"/>
  <c r="U71" i="15" s="1"/>
  <c r="R71" i="19" l="1"/>
  <c r="T70" i="19"/>
  <c r="V64" i="19"/>
  <c r="U67" i="19"/>
  <c r="U68" i="19"/>
  <c r="V63" i="19"/>
  <c r="T66" i="19"/>
  <c r="V13" i="15"/>
  <c r="U70" i="19" l="1"/>
  <c r="U71" i="19" s="1"/>
  <c r="T71" i="19"/>
  <c r="V68" i="19"/>
  <c r="V66" i="19"/>
  <c r="W64" i="19"/>
  <c r="V67" i="19"/>
  <c r="W63" i="19"/>
  <c r="V70" i="19" l="1"/>
  <c r="V71" i="19"/>
  <c r="W71" i="19" s="1"/>
  <c r="W70" i="19"/>
  <c r="W68" i="19"/>
  <c r="W67" i="19"/>
  <c r="W66" i="19"/>
  <c r="V119" i="15"/>
  <c r="V92" i="15"/>
  <c r="W92" i="15" s="1"/>
  <c r="V91" i="15"/>
  <c r="T68" i="15"/>
  <c r="T67" i="15"/>
  <c r="T70" i="15" s="1"/>
  <c r="V68" i="15" l="1"/>
  <c r="A68" i="15"/>
  <c r="A74" i="15"/>
  <c r="A76" i="15"/>
  <c r="A67" i="15"/>
  <c r="A72" i="15"/>
  <c r="A73" i="15"/>
  <c r="A78" i="15"/>
  <c r="V122" i="15"/>
  <c r="V95" i="15"/>
  <c r="V41" i="15"/>
  <c r="V117" i="15"/>
  <c r="V90" i="15"/>
  <c r="V93" i="15" s="1"/>
  <c r="V94" i="15"/>
  <c r="V97" i="15" s="1"/>
  <c r="V98" i="15" s="1"/>
  <c r="V67" i="15"/>
  <c r="V70" i="15" s="1"/>
  <c r="W70" i="15" s="1"/>
  <c r="V40" i="15"/>
  <c r="V14" i="15"/>
  <c r="V16" i="15" s="1"/>
  <c r="V17" i="15" s="1"/>
  <c r="V121" i="15"/>
  <c r="V124" i="15" s="1"/>
  <c r="W124" i="15" s="1"/>
  <c r="V118" i="15"/>
  <c r="W91" i="15"/>
  <c r="W119" i="15"/>
  <c r="T144" i="15"/>
  <c r="H36" i="15"/>
  <c r="T64" i="15"/>
  <c r="T146" i="15"/>
  <c r="T63" i="15"/>
  <c r="T65" i="15"/>
  <c r="H9" i="15"/>
  <c r="I14" i="15"/>
  <c r="H38" i="15"/>
  <c r="H65" i="15" s="1"/>
  <c r="H37" i="15"/>
  <c r="H64" i="15" s="1"/>
  <c r="T145" i="15"/>
  <c r="V43" i="15" l="1"/>
  <c r="W95" i="15"/>
  <c r="T147" i="15"/>
  <c r="T152" i="15" s="1"/>
  <c r="V120" i="15"/>
  <c r="V125" i="15" s="1"/>
  <c r="W125" i="15" s="1"/>
  <c r="I16" i="15"/>
  <c r="W122" i="15"/>
  <c r="V65" i="15"/>
  <c r="W65" i="15" s="1"/>
  <c r="A63" i="15"/>
  <c r="A65" i="15"/>
  <c r="V149" i="15"/>
  <c r="V146" i="15"/>
  <c r="A64" i="15"/>
  <c r="V145" i="15"/>
  <c r="V64" i="15"/>
  <c r="I10" i="15"/>
  <c r="V144" i="15"/>
  <c r="V63" i="15"/>
  <c r="T66" i="15"/>
  <c r="T71" i="15" s="1"/>
  <c r="V148" i="15"/>
  <c r="V151" i="15" s="1"/>
  <c r="W151" i="15" s="1"/>
  <c r="I13" i="15"/>
  <c r="W118" i="15"/>
  <c r="I38" i="15"/>
  <c r="I11" i="15"/>
  <c r="W10" i="15"/>
  <c r="W90" i="15"/>
  <c r="I37" i="15"/>
  <c r="I36" i="15"/>
  <c r="I9" i="15"/>
  <c r="W117" i="15"/>
  <c r="W14" i="15"/>
  <c r="W121" i="15"/>
  <c r="W94" i="15"/>
  <c r="H63" i="15"/>
  <c r="W43" i="15" l="1"/>
  <c r="V44" i="15"/>
  <c r="W44" i="15" s="1"/>
  <c r="W97" i="15"/>
  <c r="V66" i="15"/>
  <c r="V71" i="15" s="1"/>
  <c r="W71" i="15" s="1"/>
  <c r="V147" i="15"/>
  <c r="V152" i="15" s="1"/>
  <c r="W152" i="15" s="1"/>
  <c r="W16" i="15"/>
  <c r="W64" i="15"/>
  <c r="W149" i="15"/>
  <c r="A66" i="15"/>
  <c r="I64" i="15"/>
  <c r="W93" i="15"/>
  <c r="W120" i="15"/>
  <c r="W145" i="15"/>
  <c r="I12" i="15"/>
  <c r="W146" i="15"/>
  <c r="W38" i="15"/>
  <c r="W11" i="15"/>
  <c r="I65" i="15"/>
  <c r="W148" i="15"/>
  <c r="W37" i="15"/>
  <c r="I63" i="15"/>
  <c r="W9" i="15"/>
  <c r="W36" i="15"/>
  <c r="W63" i="15"/>
  <c r="W144" i="15"/>
  <c r="W13" i="15"/>
  <c r="W66" i="15" l="1"/>
  <c r="W39" i="15"/>
  <c r="W147" i="15"/>
  <c r="W12" i="15"/>
  <c r="W41" i="15" l="1"/>
  <c r="W68" i="15" l="1"/>
  <c r="W40" i="15"/>
  <c r="W67" i="15"/>
</calcChain>
</file>

<file path=xl/sharedStrings.xml><?xml version="1.0" encoding="utf-8"?>
<sst xmlns="http://schemas.openxmlformats.org/spreadsheetml/2006/main" count="3996" uniqueCount="69">
  <si>
    <t>Table 1</t>
  </si>
  <si>
    <t>Table 4</t>
  </si>
  <si>
    <t>LCC INTERNATIONAL AIRCRAFT MOVEMENT</t>
  </si>
  <si>
    <t>LCC INTERNATIONAL PASSENGER</t>
  </si>
  <si>
    <t>FY 2021</t>
  </si>
  <si>
    <t>FY 2022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</si>
  <si>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</si>
  <si>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</si>
  <si>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</si>
  <si>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</si>
  <si>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</si>
  <si>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</si>
  <si>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</si>
  <si>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</si>
  <si>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Disemb.+Emb.</t>
  </si>
  <si>
    <t>Transit</t>
  </si>
  <si>
    <t>OCT.</t>
  </si>
  <si>
    <t>NOV.</t>
  </si>
  <si>
    <t>DEC.</t>
  </si>
  <si>
    <t>OCT.- DEC.</t>
  </si>
  <si>
    <t>JAN.</t>
  </si>
  <si>
    <t>FEB.</t>
  </si>
  <si>
    <t>MAR.</t>
  </si>
  <si>
    <t>JAN.- MAR.</t>
  </si>
  <si>
    <t>APR.</t>
  </si>
  <si>
    <t>MAY.</t>
  </si>
  <si>
    <t>JUN.</t>
  </si>
  <si>
    <t>APR.- JUN.</t>
  </si>
  <si>
    <t xml:space="preserve">JUL. </t>
  </si>
  <si>
    <t>JUL.</t>
  </si>
  <si>
    <t>AUG.</t>
  </si>
  <si>
    <t>SEP.</t>
  </si>
  <si>
    <t>JUL.- SEP.</t>
  </si>
  <si>
    <t>JAN. - SEP.</t>
  </si>
  <si>
    <t>TOTAL</t>
  </si>
  <si>
    <t>Source : Air Transport Information and Slot Coordination Division, AOT.</t>
  </si>
  <si>
    <t>Table 2</t>
  </si>
  <si>
    <t>Table 5</t>
  </si>
  <si>
    <t>LCC DOMESTIC AIRCRAFT MOVEMENT</t>
  </si>
  <si>
    <t>LCC DOMESTIC PASSENGER</t>
  </si>
  <si>
    <t>Table 3</t>
  </si>
  <si>
    <t>Table 6</t>
  </si>
  <si>
    <t xml:space="preserve"> LCC TOTAL AIRCRAFT MOVEMENT</t>
  </si>
  <si>
    <t>LCC TOTAL PASSENGER</t>
  </si>
  <si>
    <t xml:space="preserve"> </t>
  </si>
  <si>
    <t>Table 7</t>
  </si>
  <si>
    <t>LCC INTERNATIONAL FREIGHT</t>
  </si>
  <si>
    <t>Unit : Tonne</t>
  </si>
  <si>
    <t>Inbound</t>
  </si>
  <si>
    <t>Outbound</t>
  </si>
  <si>
    <t>In.+Out.</t>
  </si>
  <si>
    <t>Table 8</t>
  </si>
  <si>
    <t>LCC DOMESTIC FREIGHT</t>
  </si>
  <si>
    <t>OCT.-DEC.</t>
  </si>
  <si>
    <t>Table 9</t>
  </si>
  <si>
    <t>LCC TOTAL FREIGHT</t>
  </si>
  <si>
    <t>Table 10</t>
  </si>
  <si>
    <t>LCC INTERNATIONAL MAIL</t>
  </si>
  <si>
    <t>Table 11</t>
  </si>
  <si>
    <t>LCC DOMESTIC MAIL</t>
  </si>
  <si>
    <t>Table 12</t>
  </si>
  <si>
    <t>LCC TOTAL MAIL</t>
  </si>
  <si>
    <t>FY 2013</t>
  </si>
  <si>
    <t>FY 2014</t>
  </si>
  <si>
    <t>MAY</t>
  </si>
  <si>
    <t>JUL. - SEP.</t>
  </si>
  <si>
    <t>JAN.- SEP.</t>
  </si>
  <si>
    <t>APR. - JUN.</t>
  </si>
  <si>
    <t>OCT.- 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</si>
</sst>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"/>
    <numFmt numFmtId="165" formatCode="#,##0.00_ ;\-#,##0.00\ "/>
    <numFmt numFmtId="166" formatCode="_-* #,##0_-;\-* #,##0_-;_-* &quot;-&quot;??_-;_-@_-"/>
  </numFmts>
  <fonts count="38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0"/>
      <color rgb="FF4F6228"/>
      <name val="Arial"/>
      <family val="2"/>
    </font>
    <font>
      <sz val="14"/>
      <name val="Cordia New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theme="0" tint="-0.1499984740745262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617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64" fontId="4" fillId="0" borderId="0" xfId="0" applyNumberFormat="1" applyFont="1"/>
    <xf numFmtId="166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66" fontId="15" fillId="0" borderId="19" xfId="1" applyNumberFormat="1" applyFont="1" applyBorder="1"/>
    <xf numFmtId="166" fontId="15" fillId="0" borderId="0" xfId="1" applyNumberFormat="1" applyFont="1"/>
    <xf numFmtId="166" fontId="15" fillId="10" borderId="15" xfId="4" applyNumberFormat="1" applyFont="1" applyFill="1" applyBorder="1"/>
    <xf numFmtId="166" fontId="15" fillId="0" borderId="30" xfId="1" applyNumberFormat="1" applyFont="1" applyBorder="1"/>
    <xf numFmtId="165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66" fontId="15" fillId="7" borderId="22" xfId="3" applyNumberFormat="1" applyFont="1" applyFill="1" applyBorder="1"/>
    <xf numFmtId="166" fontId="15" fillId="7" borderId="12" xfId="3" applyNumberFormat="1" applyFont="1" applyFill="1" applyBorder="1"/>
    <xf numFmtId="166" fontId="15" fillId="7" borderId="13" xfId="3" applyNumberFormat="1" applyFont="1" applyFill="1" applyBorder="1"/>
    <xf numFmtId="166" fontId="15" fillId="7" borderId="23" xfId="3" applyNumberFormat="1" applyFont="1" applyFill="1" applyBorder="1"/>
    <xf numFmtId="165" fontId="15" fillId="7" borderId="13" xfId="3" applyNumberFormat="1" applyFont="1" applyFill="1" applyBorder="1"/>
    <xf numFmtId="37" fontId="8" fillId="7" borderId="25" xfId="3" applyNumberFormat="1" applyFont="1" applyFill="1" applyBorder="1" applyAlignment="1">
      <alignment horizontal="center" vertical="center"/>
    </xf>
    <xf numFmtId="166" fontId="15" fillId="7" borderId="26" xfId="3" applyNumberFormat="1" applyFont="1" applyFill="1" applyBorder="1" applyAlignment="1">
      <alignment vertical="center"/>
    </xf>
    <xf numFmtId="166" fontId="15" fillId="7" borderId="32" xfId="3" applyNumberFormat="1" applyFont="1" applyFill="1" applyBorder="1" applyAlignment="1">
      <alignment vertical="center"/>
    </xf>
    <xf numFmtId="165" fontId="15" fillId="7" borderId="28" xfId="3" applyNumberFormat="1" applyFont="1" applyFill="1" applyBorder="1" applyAlignment="1">
      <alignment vertical="center"/>
    </xf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66" fontId="16" fillId="0" borderId="19" xfId="1" applyNumberFormat="1" applyFont="1" applyBorder="1"/>
    <xf numFmtId="166" fontId="16" fillId="0" borderId="0" xfId="1" applyNumberFormat="1" applyFont="1"/>
    <xf numFmtId="166" fontId="16" fillId="0" borderId="14" xfId="1" applyNumberFormat="1" applyFont="1" applyBorder="1"/>
    <xf numFmtId="165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66" fontId="16" fillId="12" borderId="22" xfId="7" applyNumberFormat="1" applyFont="1" applyFill="1" applyBorder="1"/>
    <xf numFmtId="166" fontId="16" fillId="12" borderId="23" xfId="7" applyNumberFormat="1" applyFont="1" applyFill="1" applyBorder="1"/>
    <xf numFmtId="165" fontId="16" fillId="12" borderId="21" xfId="7" applyNumberFormat="1" applyFont="1" applyFill="1" applyBorder="1"/>
    <xf numFmtId="166" fontId="16" fillId="0" borderId="16" xfId="1" applyNumberFormat="1" applyFont="1" applyBorder="1"/>
    <xf numFmtId="37" fontId="10" fillId="12" borderId="25" xfId="7" applyNumberFormat="1" applyFont="1" applyFill="1" applyBorder="1" applyAlignment="1">
      <alignment horizontal="center" vertical="center"/>
    </xf>
    <xf numFmtId="166" fontId="16" fillId="12" borderId="26" xfId="7" applyNumberFormat="1" applyFont="1" applyFill="1" applyBorder="1" applyAlignment="1">
      <alignment vertical="center"/>
    </xf>
    <xf numFmtId="166" fontId="16" fillId="12" borderId="25" xfId="7" applyNumberFormat="1" applyFont="1" applyFill="1" applyBorder="1" applyAlignment="1">
      <alignment vertical="center"/>
    </xf>
    <xf numFmtId="165" fontId="16" fillId="12" borderId="28" xfId="7" applyNumberFormat="1" applyFont="1" applyFill="1" applyBorder="1" applyAlignment="1">
      <alignment vertical="center"/>
    </xf>
    <xf numFmtId="166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66" fontId="16" fillId="0" borderId="24" xfId="1" applyNumberFormat="1" applyFont="1" applyBorder="1"/>
    <xf numFmtId="165" fontId="16" fillId="0" borderId="15" xfId="1" applyNumberFormat="1" applyFont="1" applyBorder="1"/>
    <xf numFmtId="166" fontId="16" fillId="0" borderId="4" xfId="1" applyNumberFormat="1" applyFont="1" applyBorder="1"/>
    <xf numFmtId="166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66" fontId="19" fillId="0" borderId="19" xfId="1" applyNumberFormat="1" applyFont="1" applyBorder="1"/>
    <xf numFmtId="166" fontId="19" fillId="0" borderId="31" xfId="1" applyNumberFormat="1" applyFont="1" applyBorder="1"/>
    <xf numFmtId="166" fontId="19" fillId="0" borderId="20" xfId="1" applyNumberFormat="1" applyFont="1" applyBorder="1"/>
    <xf numFmtId="165" fontId="19" fillId="0" borderId="14" xfId="1" applyNumberFormat="1" applyFont="1" applyBorder="1"/>
    <xf numFmtId="166" fontId="19" fillId="0" borderId="17" xfId="1" applyNumberFormat="1" applyFont="1" applyBorder="1"/>
    <xf numFmtId="166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66" fontId="19" fillId="14" borderId="22" xfId="1" applyNumberFormat="1" applyFont="1" applyFill="1" applyBorder="1"/>
    <xf numFmtId="166" fontId="19" fillId="14" borderId="12" xfId="1" applyNumberFormat="1" applyFont="1" applyFill="1" applyBorder="1"/>
    <xf numFmtId="166" fontId="19" fillId="14" borderId="23" xfId="1" applyNumberFormat="1" applyFont="1" applyFill="1" applyBorder="1"/>
    <xf numFmtId="165" fontId="19" fillId="14" borderId="21" xfId="5" applyNumberFormat="1" applyFont="1" applyFill="1" applyBorder="1"/>
    <xf numFmtId="165" fontId="19" fillId="14" borderId="21" xfId="6" applyNumberFormat="1" applyFont="1" applyFill="1" applyBorder="1"/>
    <xf numFmtId="166" fontId="19" fillId="0" borderId="24" xfId="1" applyNumberFormat="1" applyFont="1" applyBorder="1"/>
    <xf numFmtId="37" fontId="12" fillId="14" borderId="25" xfId="5" applyNumberFormat="1" applyFont="1" applyFill="1" applyBorder="1" applyAlignment="1">
      <alignment horizontal="center" vertical="center"/>
    </xf>
    <xf numFmtId="166" fontId="19" fillId="14" borderId="26" xfId="1" applyNumberFormat="1" applyFont="1" applyFill="1" applyBorder="1" applyAlignment="1">
      <alignment vertical="center"/>
    </xf>
    <xf numFmtId="166" fontId="19" fillId="14" borderId="13" xfId="1" applyNumberFormat="1" applyFont="1" applyFill="1" applyBorder="1"/>
    <xf numFmtId="166" fontId="19" fillId="0" borderId="15" xfId="1" applyNumberFormat="1" applyFont="1" applyBorder="1"/>
    <xf numFmtId="165" fontId="19" fillId="0" borderId="16" xfId="1" applyNumberFormat="1" applyFont="1" applyBorder="1"/>
    <xf numFmtId="0" fontId="12" fillId="0" borderId="0" xfId="0" applyFont="1" applyAlignment="1">
      <alignment horizontal="left"/>
    </xf>
    <xf numFmtId="166" fontId="19" fillId="14" borderId="27" xfId="1" applyNumberFormat="1" applyFont="1" applyFill="1" applyBorder="1" applyAlignment="1">
      <alignment vertical="center"/>
    </xf>
    <xf numFmtId="166" fontId="15" fillId="10" borderId="0" xfId="4" applyNumberFormat="1" applyFont="1" applyFill="1"/>
    <xf numFmtId="0" fontId="15" fillId="10" borderId="0" xfId="4" applyFont="1" applyFill="1" applyAlignment="1">
      <alignment horizontal="center"/>
    </xf>
    <xf numFmtId="0" fontId="16" fillId="11" borderId="0" xfId="8" applyFont="1" applyFill="1" applyAlignment="1">
      <alignment horizontal="center"/>
    </xf>
    <xf numFmtId="0" fontId="12" fillId="13" borderId="15" xfId="6" applyFont="1" applyFill="1" applyBorder="1" applyAlignment="1">
      <alignment horizontal="center"/>
    </xf>
    <xf numFmtId="166" fontId="21" fillId="13" borderId="14" xfId="1" applyNumberFormat="1" applyFont="1" applyFill="1" applyBorder="1"/>
    <xf numFmtId="166" fontId="21" fillId="14" borderId="21" xfId="1" applyNumberFormat="1" applyFont="1" applyFill="1" applyBorder="1"/>
    <xf numFmtId="166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66" fontId="21" fillId="13" borderId="0" xfId="1" applyNumberFormat="1" applyFont="1" applyFill="1"/>
    <xf numFmtId="166" fontId="21" fillId="14" borderId="13" xfId="1" applyNumberFormat="1" applyFont="1" applyFill="1" applyBorder="1"/>
    <xf numFmtId="166" fontId="21" fillId="13" borderId="29" xfId="1" applyNumberFormat="1" applyFont="1" applyFill="1" applyBorder="1"/>
    <xf numFmtId="166" fontId="21" fillId="14" borderId="22" xfId="1" applyNumberFormat="1" applyFont="1" applyFill="1" applyBorder="1"/>
    <xf numFmtId="166" fontId="22" fillId="13" borderId="14" xfId="1" applyNumberFormat="1" applyFont="1" applyFill="1" applyBorder="1"/>
    <xf numFmtId="166" fontId="22" fillId="14" borderId="21" xfId="1" applyNumberFormat="1" applyFont="1" applyFill="1" applyBorder="1"/>
    <xf numFmtId="166" fontId="22" fillId="14" borderId="34" xfId="1" applyNumberFormat="1" applyFont="1" applyFill="1" applyBorder="1" applyAlignment="1">
      <alignment vertical="center"/>
    </xf>
    <xf numFmtId="166" fontId="22" fillId="13" borderId="7" xfId="1" applyNumberFormat="1" applyFont="1" applyFill="1" applyBorder="1"/>
    <xf numFmtId="166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66" fontId="22" fillId="13" borderId="0" xfId="1" applyNumberFormat="1" applyFont="1" applyFill="1"/>
    <xf numFmtId="166" fontId="22" fillId="14" borderId="11" xfId="1" applyNumberFormat="1" applyFont="1" applyFill="1" applyBorder="1"/>
    <xf numFmtId="166" fontId="22" fillId="14" borderId="13" xfId="1" applyNumberFormat="1" applyFont="1" applyFill="1" applyBorder="1"/>
    <xf numFmtId="166" fontId="22" fillId="13" borderId="29" xfId="1" applyNumberFormat="1" applyFont="1" applyFill="1" applyBorder="1"/>
    <xf numFmtId="166" fontId="22" fillId="14" borderId="22" xfId="1" applyNumberFormat="1" applyFont="1" applyFill="1" applyBorder="1"/>
    <xf numFmtId="166" fontId="22" fillId="14" borderId="28" xfId="1" applyNumberFormat="1" applyFont="1" applyFill="1" applyBorder="1" applyAlignment="1">
      <alignment vertical="center"/>
    </xf>
    <xf numFmtId="166" fontId="22" fillId="13" borderId="1" xfId="1" applyNumberFormat="1" applyFont="1" applyFill="1" applyBorder="1"/>
    <xf numFmtId="166" fontId="23" fillId="6" borderId="14" xfId="4" applyNumberFormat="1" applyFont="1" applyFill="1" applyBorder="1"/>
    <xf numFmtId="166" fontId="23" fillId="7" borderId="21" xfId="3" applyNumberFormat="1" applyFont="1" applyFill="1" applyBorder="1"/>
    <xf numFmtId="166" fontId="23" fillId="7" borderId="34" xfId="3" applyNumberFormat="1" applyFont="1" applyFill="1" applyBorder="1" applyAlignment="1">
      <alignment vertical="center"/>
    </xf>
    <xf numFmtId="166" fontId="23" fillId="6" borderId="15" xfId="4" applyNumberFormat="1" applyFont="1" applyFill="1" applyBorder="1"/>
    <xf numFmtId="166" fontId="24" fillId="6" borderId="14" xfId="4" applyNumberFormat="1" applyFont="1" applyFill="1" applyBorder="1"/>
    <xf numFmtId="166" fontId="24" fillId="7" borderId="21" xfId="3" applyNumberFormat="1" applyFont="1" applyFill="1" applyBorder="1"/>
    <xf numFmtId="166" fontId="24" fillId="7" borderId="34" xfId="3" applyNumberFormat="1" applyFont="1" applyFill="1" applyBorder="1" applyAlignment="1">
      <alignment vertical="center"/>
    </xf>
    <xf numFmtId="166" fontId="24" fillId="6" borderId="15" xfId="4" applyNumberFormat="1" applyFont="1" applyFill="1" applyBorder="1"/>
    <xf numFmtId="166" fontId="24" fillId="7" borderId="13" xfId="3" applyNumberFormat="1" applyFont="1" applyFill="1" applyBorder="1"/>
    <xf numFmtId="166" fontId="10" fillId="11" borderId="14" xfId="8" applyNumberFormat="1" applyFont="1" applyFill="1" applyBorder="1"/>
    <xf numFmtId="166" fontId="10" fillId="12" borderId="22" xfId="7" applyNumberFormat="1" applyFont="1" applyFill="1" applyBorder="1"/>
    <xf numFmtId="166" fontId="10" fillId="11" borderId="24" xfId="8" applyNumberFormat="1" applyFont="1" applyFill="1" applyBorder="1"/>
    <xf numFmtId="166" fontId="10" fillId="12" borderId="25" xfId="7" applyNumberFormat="1" applyFont="1" applyFill="1" applyBorder="1" applyAlignment="1">
      <alignment vertical="center"/>
    </xf>
    <xf numFmtId="166" fontId="25" fillId="11" borderId="14" xfId="8" applyNumberFormat="1" applyFont="1" applyFill="1" applyBorder="1"/>
    <xf numFmtId="166" fontId="25" fillId="12" borderId="22" xfId="7" applyNumberFormat="1" applyFont="1" applyFill="1" applyBorder="1"/>
    <xf numFmtId="166" fontId="25" fillId="11" borderId="24" xfId="8" applyNumberFormat="1" applyFont="1" applyFill="1" applyBorder="1"/>
    <xf numFmtId="166" fontId="25" fillId="12" borderId="25" xfId="7" applyNumberFormat="1" applyFont="1" applyFill="1" applyBorder="1" applyAlignment="1">
      <alignment vertical="center"/>
    </xf>
    <xf numFmtId="166" fontId="26" fillId="11" borderId="14" xfId="8" applyNumberFormat="1" applyFont="1" applyFill="1" applyBorder="1"/>
    <xf numFmtId="166" fontId="26" fillId="12" borderId="22" xfId="7" applyNumberFormat="1" applyFont="1" applyFill="1" applyBorder="1"/>
    <xf numFmtId="166" fontId="26" fillId="11" borderId="24" xfId="8" applyNumberFormat="1" applyFont="1" applyFill="1" applyBorder="1"/>
    <xf numFmtId="166" fontId="26" fillId="12" borderId="25" xfId="7" applyNumberFormat="1" applyFont="1" applyFill="1" applyBorder="1" applyAlignment="1">
      <alignment vertical="center"/>
    </xf>
    <xf numFmtId="166" fontId="25" fillId="11" borderId="0" xfId="8" applyNumberFormat="1" applyFont="1" applyFill="1"/>
    <xf numFmtId="166" fontId="26" fillId="11" borderId="15" xfId="8" applyNumberFormat="1" applyFont="1" applyFill="1" applyBorder="1"/>
    <xf numFmtId="166" fontId="26" fillId="11" borderId="0" xfId="8" applyNumberFormat="1" applyFont="1" applyFill="1"/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66" fontId="19" fillId="14" borderId="11" xfId="1" applyNumberFormat="1" applyFont="1" applyFill="1" applyBorder="1"/>
    <xf numFmtId="166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6" fontId="19" fillId="14" borderId="37" xfId="1" applyNumberFormat="1" applyFont="1" applyFill="1" applyBorder="1"/>
    <xf numFmtId="166" fontId="16" fillId="12" borderId="12" xfId="7" applyNumberFormat="1" applyFont="1" applyFill="1" applyBorder="1"/>
    <xf numFmtId="166" fontId="16" fillId="12" borderId="32" xfId="7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center"/>
    </xf>
    <xf numFmtId="166" fontId="16" fillId="0" borderId="15" xfId="1" applyNumberFormat="1" applyFont="1" applyBorder="1"/>
    <xf numFmtId="166" fontId="16" fillId="0" borderId="6" xfId="1" applyNumberFormat="1" applyFont="1" applyBorder="1"/>
    <xf numFmtId="166" fontId="16" fillId="12" borderId="28" xfId="7" applyNumberFormat="1" applyFont="1" applyFill="1" applyBorder="1" applyAlignment="1">
      <alignment vertical="center"/>
    </xf>
    <xf numFmtId="166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66" fontId="26" fillId="12" borderId="21" xfId="7" applyNumberFormat="1" applyFont="1" applyFill="1" applyBorder="1"/>
    <xf numFmtId="166" fontId="26" fillId="12" borderId="34" xfId="7" applyNumberFormat="1" applyFont="1" applyFill="1" applyBorder="1" applyAlignment="1">
      <alignment vertical="center"/>
    </xf>
    <xf numFmtId="166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66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66" fontId="29" fillId="0" borderId="19" xfId="1" applyNumberFormat="1" applyFont="1" applyBorder="1"/>
    <xf numFmtId="166" fontId="29" fillId="0" borderId="0" xfId="1" applyNumberFormat="1" applyFont="1"/>
    <xf numFmtId="166" fontId="28" fillId="16" borderId="14" xfId="8" applyNumberFormat="1" applyFont="1" applyFill="1" applyBorder="1"/>
    <xf numFmtId="166" fontId="29" fillId="0" borderId="14" xfId="1" applyNumberFormat="1" applyFont="1" applyBorder="1"/>
    <xf numFmtId="165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66" fontId="29" fillId="17" borderId="22" xfId="7" applyNumberFormat="1" applyFont="1" applyFill="1" applyBorder="1"/>
    <xf numFmtId="166" fontId="29" fillId="17" borderId="23" xfId="7" applyNumberFormat="1" applyFont="1" applyFill="1" applyBorder="1"/>
    <xf numFmtId="166" fontId="28" fillId="17" borderId="22" xfId="7" applyNumberFormat="1" applyFont="1" applyFill="1" applyBorder="1"/>
    <xf numFmtId="165" fontId="29" fillId="17" borderId="21" xfId="7" applyNumberFormat="1" applyFont="1" applyFill="1" applyBorder="1"/>
    <xf numFmtId="166" fontId="28" fillId="16" borderId="24" xfId="8" applyNumberFormat="1" applyFont="1" applyFill="1" applyBorder="1"/>
    <xf numFmtId="166" fontId="29" fillId="0" borderId="16" xfId="1" applyNumberFormat="1" applyFont="1" applyBorder="1"/>
    <xf numFmtId="37" fontId="28" fillId="17" borderId="25" xfId="7" applyNumberFormat="1" applyFont="1" applyFill="1" applyBorder="1" applyAlignment="1">
      <alignment horizontal="center" vertical="center"/>
    </xf>
    <xf numFmtId="166" fontId="29" fillId="17" borderId="26" xfId="7" applyNumberFormat="1" applyFont="1" applyFill="1" applyBorder="1" applyAlignment="1">
      <alignment vertical="center"/>
    </xf>
    <xf numFmtId="166" fontId="28" fillId="17" borderId="25" xfId="7" applyNumberFormat="1" applyFont="1" applyFill="1" applyBorder="1" applyAlignment="1">
      <alignment vertical="center"/>
    </xf>
    <xf numFmtId="166" fontId="29" fillId="17" borderId="25" xfId="7" applyNumberFormat="1" applyFont="1" applyFill="1" applyBorder="1" applyAlignment="1">
      <alignment vertical="center"/>
    </xf>
    <xf numFmtId="165" fontId="29" fillId="17" borderId="28" xfId="7" applyNumberFormat="1" applyFont="1" applyFill="1" applyBorder="1" applyAlignment="1">
      <alignment vertical="center"/>
    </xf>
    <xf numFmtId="166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66" fontId="29" fillId="0" borderId="24" xfId="1" applyNumberFormat="1" applyFont="1" applyBorder="1"/>
    <xf numFmtId="166" fontId="29" fillId="0" borderId="4" xfId="1" applyNumberFormat="1" applyFont="1" applyBorder="1"/>
    <xf numFmtId="166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66" fontId="28" fillId="16" borderId="15" xfId="8" applyNumberFormat="1" applyFont="1" applyFill="1" applyBorder="1"/>
    <xf numFmtId="0" fontId="29" fillId="16" borderId="0" xfId="8" applyFont="1" applyFill="1" applyAlignment="1">
      <alignment horizontal="center"/>
    </xf>
    <xf numFmtId="166" fontId="28" fillId="16" borderId="0" xfId="8" applyNumberFormat="1" applyFont="1" applyFill="1"/>
    <xf numFmtId="166" fontId="28" fillId="16" borderId="16" xfId="8" applyNumberFormat="1" applyFont="1" applyFill="1" applyBorder="1"/>
    <xf numFmtId="166" fontId="24" fillId="6" borderId="16" xfId="4" applyNumberFormat="1" applyFont="1" applyFill="1" applyBorder="1"/>
    <xf numFmtId="166" fontId="23" fillId="6" borderId="7" xfId="4" applyNumberFormat="1" applyFont="1" applyFill="1" applyBorder="1"/>
    <xf numFmtId="166" fontId="24" fillId="6" borderId="7" xfId="4" applyNumberFormat="1" applyFont="1" applyFill="1" applyBorder="1"/>
    <xf numFmtId="0" fontId="10" fillId="0" borderId="38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6" fontId="16" fillId="0" borderId="30" xfId="1" applyNumberFormat="1" applyFont="1" applyBorder="1"/>
    <xf numFmtId="166" fontId="29" fillId="0" borderId="15" xfId="1" applyNumberFormat="1" applyFont="1" applyBorder="1"/>
    <xf numFmtId="166" fontId="29" fillId="0" borderId="6" xfId="1" applyNumberFormat="1" applyFont="1" applyBorder="1"/>
    <xf numFmtId="0" fontId="31" fillId="0" borderId="30" xfId="0" applyFont="1" applyBorder="1" applyAlignment="1">
      <alignment horizontal="center"/>
    </xf>
    <xf numFmtId="166" fontId="29" fillId="0" borderId="30" xfId="1" applyNumberFormat="1" applyFont="1" applyBorder="1"/>
    <xf numFmtId="9" fontId="4" fillId="0" borderId="0" xfId="2" applyFont="1"/>
    <xf numFmtId="166" fontId="3" fillId="0" borderId="0" xfId="0" applyNumberFormat="1" applyFont="1"/>
    <xf numFmtId="10" fontId="3" fillId="0" borderId="0" xfId="2" applyNumberFormat="1" applyFont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66" fontId="28" fillId="16" borderId="14" xfId="8" applyNumberFormat="1" applyFont="1" applyFill="1" applyBorder="1" applyAlignment="1">
      <alignment vertical="center"/>
    </xf>
    <xf numFmtId="166" fontId="29" fillId="0" borderId="14" xfId="1" applyNumberFormat="1" applyFont="1" applyBorder="1" applyAlignment="1">
      <alignment vertical="center"/>
    </xf>
    <xf numFmtId="165" fontId="29" fillId="0" borderId="14" xfId="1" applyNumberFormat="1" applyFont="1" applyBorder="1" applyAlignment="1">
      <alignment vertical="center"/>
    </xf>
    <xf numFmtId="166" fontId="32" fillId="10" borderId="39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66" fontId="28" fillId="15" borderId="14" xfId="8" applyNumberFormat="1" applyFont="1" applyFill="1" applyBorder="1"/>
    <xf numFmtId="166" fontId="28" fillId="15" borderId="24" xfId="8" applyNumberFormat="1" applyFont="1" applyFill="1" applyBorder="1"/>
    <xf numFmtId="0" fontId="29" fillId="15" borderId="0" xfId="8" applyFont="1" applyFill="1" applyAlignment="1">
      <alignment horizontal="center"/>
    </xf>
    <xf numFmtId="166" fontId="28" fillId="15" borderId="0" xfId="8" applyNumberFormat="1" applyFont="1" applyFill="1"/>
    <xf numFmtId="166" fontId="34" fillId="13" borderId="0" xfId="1" applyNumberFormat="1" applyFont="1" applyFill="1"/>
    <xf numFmtId="166" fontId="34" fillId="13" borderId="29" xfId="1" applyNumberFormat="1" applyFont="1" applyFill="1" applyBorder="1"/>
    <xf numFmtId="166" fontId="34" fillId="13" borderId="14" xfId="1" applyNumberFormat="1" applyFont="1" applyFill="1" applyBorder="1"/>
    <xf numFmtId="166" fontId="34" fillId="13" borderId="16" xfId="1" applyNumberFormat="1" applyFont="1" applyFill="1" applyBorder="1"/>
    <xf numFmtId="166" fontId="34" fillId="14" borderId="22" xfId="1" applyNumberFormat="1" applyFont="1" applyFill="1" applyBorder="1"/>
    <xf numFmtId="166" fontId="35" fillId="6" borderId="14" xfId="4" applyNumberFormat="1" applyFont="1" applyFill="1" applyBorder="1"/>
    <xf numFmtId="166" fontId="35" fillId="7" borderId="21" xfId="3" applyNumberFormat="1" applyFont="1" applyFill="1" applyBorder="1"/>
    <xf numFmtId="166" fontId="35" fillId="6" borderId="15" xfId="4" applyNumberFormat="1" applyFont="1" applyFill="1" applyBorder="1"/>
    <xf numFmtId="0" fontId="28" fillId="16" borderId="5" xfId="8" applyFont="1" applyFill="1" applyBorder="1" applyAlignment="1">
      <alignment horizontal="center"/>
    </xf>
    <xf numFmtId="166" fontId="32" fillId="10" borderId="19" xfId="1" applyNumberFormat="1" applyFont="1" applyFill="1" applyBorder="1" applyAlignment="1">
      <alignment vertical="center"/>
    </xf>
    <xf numFmtId="166" fontId="29" fillId="0" borderId="17" xfId="1" applyNumberFormat="1" applyFont="1" applyBorder="1"/>
    <xf numFmtId="165" fontId="29" fillId="0" borderId="16" xfId="1" applyNumberFormat="1" applyFont="1" applyBorder="1"/>
    <xf numFmtId="0" fontId="28" fillId="16" borderId="0" xfId="8" applyFont="1" applyFill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66" fontId="35" fillId="6" borderId="16" xfId="4" applyNumberFormat="1" applyFont="1" applyFill="1" applyBorder="1"/>
    <xf numFmtId="166" fontId="33" fillId="0" borderId="0" xfId="2" applyNumberFormat="1" applyFont="1"/>
    <xf numFmtId="166" fontId="29" fillId="17" borderId="21" xfId="1" applyNumberFormat="1" applyFont="1" applyFill="1" applyBorder="1"/>
    <xf numFmtId="165" fontId="29" fillId="17" borderId="40" xfId="7" applyNumberFormat="1" applyFont="1" applyFill="1" applyBorder="1" applyAlignment="1">
      <alignment vertic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6" fontId="26" fillId="11" borderId="7" xfId="8" applyNumberFormat="1" applyFont="1" applyFill="1" applyBorder="1"/>
    <xf numFmtId="166" fontId="15" fillId="0" borderId="0" xfId="4" applyNumberFormat="1" applyFont="1" applyFill="1"/>
    <xf numFmtId="166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166" fontId="23" fillId="6" borderId="41" xfId="4" applyNumberFormat="1" applyFont="1" applyFill="1" applyBorder="1"/>
    <xf numFmtId="166" fontId="23" fillId="7" borderId="42" xfId="3" applyNumberFormat="1" applyFont="1" applyFill="1" applyBorder="1"/>
    <xf numFmtId="166" fontId="19" fillId="0" borderId="35" xfId="1" applyNumberFormat="1" applyFont="1" applyBorder="1"/>
    <xf numFmtId="166" fontId="32" fillId="0" borderId="19" xfId="1" applyNumberFormat="1" applyFont="1" applyBorder="1" applyAlignment="1">
      <alignment vertical="center"/>
    </xf>
    <xf numFmtId="166" fontId="32" fillId="0" borderId="39" xfId="1" applyNumberFormat="1" applyFont="1" applyBorder="1" applyAlignment="1">
      <alignment vertical="center"/>
    </xf>
    <xf numFmtId="166" fontId="35" fillId="7" borderId="34" xfId="3" applyNumberFormat="1" applyFont="1" applyFill="1" applyBorder="1" applyAlignment="1">
      <alignment vertical="center"/>
    </xf>
    <xf numFmtId="166" fontId="35" fillId="6" borderId="7" xfId="4" applyNumberFormat="1" applyFont="1" applyFill="1" applyBorder="1"/>
    <xf numFmtId="166" fontId="34" fillId="14" borderId="13" xfId="1" applyNumberFormat="1" applyFont="1" applyFill="1" applyBorder="1"/>
    <xf numFmtId="166" fontId="28" fillId="16" borderId="7" xfId="8" applyNumberFormat="1" applyFont="1" applyFill="1" applyBorder="1"/>
    <xf numFmtId="43" fontId="16" fillId="12" borderId="21" xfId="1" applyFont="1" applyFill="1" applyBorder="1"/>
    <xf numFmtId="43" fontId="29" fillId="17" borderId="21" xfId="1" applyFont="1" applyFill="1" applyBorder="1"/>
    <xf numFmtId="43" fontId="29" fillId="0" borderId="14" xfId="1" applyFont="1" applyBorder="1"/>
    <xf numFmtId="43" fontId="29" fillId="17" borderId="28" xfId="1" applyFont="1" applyFill="1" applyBorder="1" applyAlignment="1">
      <alignment vertical="center"/>
    </xf>
    <xf numFmtId="43" fontId="29" fillId="0" borderId="15" xfId="1" applyFont="1" applyBorder="1"/>
    <xf numFmtId="166" fontId="29" fillId="0" borderId="5" xfId="1" applyNumberFormat="1" applyFont="1" applyBorder="1"/>
    <xf numFmtId="166" fontId="28" fillId="16" borderId="6" xfId="8" applyNumberFormat="1" applyFont="1" applyFill="1" applyBorder="1"/>
    <xf numFmtId="0" fontId="4" fillId="0" borderId="0" xfId="12" applyFont="1"/>
    <xf numFmtId="0" fontId="3" fillId="0" borderId="0" xfId="12" applyFont="1"/>
    <xf numFmtId="43" fontId="3" fillId="0" borderId="0" xfId="13" applyFont="1"/>
    <xf numFmtId="0" fontId="12" fillId="0" borderId="0" xfId="12" applyFont="1"/>
    <xf numFmtId="166" fontId="19" fillId="0" borderId="0" xfId="12" applyNumberFormat="1" applyFont="1"/>
    <xf numFmtId="43" fontId="19" fillId="0" borderId="0" xfId="13" applyFont="1"/>
    <xf numFmtId="0" fontId="8" fillId="0" borderId="0" xfId="12" applyFont="1"/>
    <xf numFmtId="0" fontId="15" fillId="0" borderId="0" xfId="12" applyFont="1"/>
    <xf numFmtId="43" fontId="15" fillId="0" borderId="0" xfId="13" applyFont="1"/>
    <xf numFmtId="0" fontId="12" fillId="0" borderId="7" xfId="12" applyFont="1" applyBorder="1" applyAlignment="1">
      <alignment horizontal="center"/>
    </xf>
    <xf numFmtId="43" fontId="12" fillId="0" borderId="3" xfId="13" applyFont="1" applyBorder="1" applyAlignment="1">
      <alignment horizontal="center"/>
    </xf>
    <xf numFmtId="0" fontId="8" fillId="0" borderId="7" xfId="12" applyFont="1" applyBorder="1" applyAlignment="1">
      <alignment horizontal="center"/>
    </xf>
    <xf numFmtId="43" fontId="8" fillId="0" borderId="3" xfId="13" applyFont="1" applyBorder="1" applyAlignment="1">
      <alignment horizontal="center"/>
    </xf>
    <xf numFmtId="0" fontId="12" fillId="0" borderId="14" xfId="12" applyFont="1" applyBorder="1" applyAlignment="1">
      <alignment horizontal="center"/>
    </xf>
    <xf numFmtId="0" fontId="12" fillId="0" borderId="8" xfId="12" applyFont="1" applyBorder="1"/>
    <xf numFmtId="0" fontId="12" fillId="0" borderId="10" xfId="12" applyFont="1" applyBorder="1"/>
    <xf numFmtId="43" fontId="12" fillId="0" borderId="15" xfId="13" applyFont="1" applyBorder="1" applyAlignment="1">
      <alignment horizontal="center"/>
    </xf>
    <xf numFmtId="0" fontId="8" fillId="0" borderId="14" xfId="12" applyFont="1" applyBorder="1" applyAlignment="1">
      <alignment horizontal="center"/>
    </xf>
    <xf numFmtId="0" fontId="8" fillId="0" borderId="30" xfId="12" applyFont="1" applyBorder="1"/>
    <xf numFmtId="43" fontId="8" fillId="0" borderId="15" xfId="13" applyFont="1" applyBorder="1" applyAlignment="1">
      <alignment horizontal="center"/>
    </xf>
    <xf numFmtId="0" fontId="12" fillId="0" borderId="16" xfId="12" applyFont="1" applyBorder="1" applyAlignment="1">
      <alignment horizontal="center"/>
    </xf>
    <xf numFmtId="0" fontId="12" fillId="0" borderId="17" xfId="12" applyFont="1" applyBorder="1" applyAlignment="1">
      <alignment horizontal="center"/>
    </xf>
    <xf numFmtId="0" fontId="12" fillId="0" borderId="18" xfId="12" applyFont="1" applyBorder="1" applyAlignment="1">
      <alignment horizontal="center"/>
    </xf>
    <xf numFmtId="43" fontId="12" fillId="0" borderId="6" xfId="13" applyFont="1" applyBorder="1"/>
    <xf numFmtId="0" fontId="8" fillId="0" borderId="16" xfId="12" applyFont="1" applyBorder="1" applyAlignment="1">
      <alignment horizontal="center"/>
    </xf>
    <xf numFmtId="0" fontId="8" fillId="0" borderId="33" xfId="12" applyFont="1" applyBorder="1" applyAlignment="1">
      <alignment horizontal="center"/>
    </xf>
    <xf numFmtId="0" fontId="8" fillId="0" borderId="5" xfId="12" applyFont="1" applyBorder="1" applyAlignment="1">
      <alignment horizontal="center"/>
    </xf>
    <xf numFmtId="43" fontId="8" fillId="0" borderId="6" xfId="13" applyFont="1" applyBorder="1"/>
    <xf numFmtId="0" fontId="19" fillId="0" borderId="19" xfId="12" applyFont="1" applyBorder="1" applyAlignment="1">
      <alignment horizontal="center"/>
    </xf>
    <xf numFmtId="0" fontId="19" fillId="0" borderId="20" xfId="12" applyFont="1" applyBorder="1" applyAlignment="1">
      <alignment horizontal="center"/>
    </xf>
    <xf numFmtId="43" fontId="19" fillId="0" borderId="15" xfId="13" applyFont="1" applyBorder="1"/>
    <xf numFmtId="0" fontId="15" fillId="0" borderId="30" xfId="12" applyFont="1" applyBorder="1" applyAlignment="1">
      <alignment horizontal="center"/>
    </xf>
    <xf numFmtId="0" fontId="15" fillId="0" borderId="0" xfId="12" applyFont="1" applyAlignment="1">
      <alignment horizontal="center"/>
    </xf>
    <xf numFmtId="43" fontId="15" fillId="0" borderId="3" xfId="13" applyFont="1" applyBorder="1"/>
    <xf numFmtId="166" fontId="19" fillId="0" borderId="19" xfId="13" applyNumberFormat="1" applyFont="1" applyBorder="1"/>
    <xf numFmtId="166" fontId="19" fillId="0" borderId="20" xfId="13" applyNumberFormat="1" applyFont="1" applyBorder="1"/>
    <xf numFmtId="166" fontId="22" fillId="13" borderId="0" xfId="13" applyNumberFormat="1" applyFont="1" applyFill="1"/>
    <xf numFmtId="165" fontId="19" fillId="0" borderId="14" xfId="13" applyNumberFormat="1" applyFont="1" applyBorder="1"/>
    <xf numFmtId="166" fontId="15" fillId="0" borderId="30" xfId="13" applyNumberFormat="1" applyFont="1" applyBorder="1"/>
    <xf numFmtId="166" fontId="15" fillId="0" borderId="0" xfId="13" applyNumberFormat="1" applyFont="1"/>
    <xf numFmtId="165" fontId="15" fillId="0" borderId="15" xfId="13" applyNumberFormat="1" applyFont="1" applyBorder="1"/>
    <xf numFmtId="164" fontId="4" fillId="0" borderId="0" xfId="12" applyNumberFormat="1" applyFont="1"/>
    <xf numFmtId="166" fontId="19" fillId="0" borderId="17" xfId="13" applyNumberFormat="1" applyFont="1" applyBorder="1"/>
    <xf numFmtId="166" fontId="19" fillId="0" borderId="18" xfId="13" applyNumberFormat="1" applyFont="1" applyBorder="1"/>
    <xf numFmtId="166" fontId="19" fillId="14" borderId="22" xfId="13" applyNumberFormat="1" applyFont="1" applyFill="1" applyBorder="1"/>
    <xf numFmtId="166" fontId="19" fillId="14" borderId="23" xfId="13" applyNumberFormat="1" applyFont="1" applyFill="1" applyBorder="1"/>
    <xf numFmtId="166" fontId="22" fillId="14" borderId="22" xfId="13" applyNumberFormat="1" applyFont="1" applyFill="1" applyBorder="1"/>
    <xf numFmtId="166" fontId="4" fillId="0" borderId="0" xfId="12" applyNumberFormat="1" applyFont="1"/>
    <xf numFmtId="10" fontId="4" fillId="0" borderId="0" xfId="14" applyNumberFormat="1" applyFont="1"/>
    <xf numFmtId="1" fontId="4" fillId="0" borderId="0" xfId="14" applyNumberFormat="1" applyFont="1"/>
    <xf numFmtId="37" fontId="4" fillId="0" borderId="0" xfId="12" applyNumberFormat="1" applyFont="1" applyAlignment="1">
      <alignment vertical="center"/>
    </xf>
    <xf numFmtId="166" fontId="19" fillId="14" borderId="13" xfId="13" applyNumberFormat="1" applyFont="1" applyFill="1" applyBorder="1"/>
    <xf numFmtId="166" fontId="22" fillId="14" borderId="13" xfId="13" applyNumberFormat="1" applyFont="1" applyFill="1" applyBorder="1"/>
    <xf numFmtId="0" fontId="4" fillId="0" borderId="0" xfId="12" applyFont="1" applyAlignment="1">
      <alignment vertical="center"/>
    </xf>
    <xf numFmtId="166" fontId="22" fillId="13" borderId="29" xfId="13" applyNumberFormat="1" applyFont="1" applyFill="1" applyBorder="1"/>
    <xf numFmtId="166" fontId="22" fillId="13" borderId="14" xfId="13" applyNumberFormat="1" applyFont="1" applyFill="1" applyBorder="1"/>
    <xf numFmtId="166" fontId="19" fillId="0" borderId="15" xfId="13" applyNumberFormat="1" applyFont="1" applyBorder="1"/>
    <xf numFmtId="166" fontId="22" fillId="13" borderId="16" xfId="13" applyNumberFormat="1" applyFont="1" applyFill="1" applyBorder="1"/>
    <xf numFmtId="165" fontId="19" fillId="0" borderId="16" xfId="13" applyNumberFormat="1" applyFont="1" applyBorder="1"/>
    <xf numFmtId="166" fontId="34" fillId="14" borderId="22" xfId="13" applyNumberFormat="1" applyFont="1" applyFill="1" applyBorder="1"/>
    <xf numFmtId="0" fontId="12" fillId="0" borderId="0" xfId="12" applyFont="1" applyAlignment="1">
      <alignment horizontal="left"/>
    </xf>
    <xf numFmtId="0" fontId="19" fillId="0" borderId="0" xfId="12" applyFont="1"/>
    <xf numFmtId="0" fontId="8" fillId="0" borderId="0" xfId="12" applyFont="1" applyAlignment="1">
      <alignment horizontal="left"/>
    </xf>
    <xf numFmtId="0" fontId="15" fillId="6" borderId="7" xfId="4" applyFont="1" applyFill="1" applyBorder="1" applyAlignment="1">
      <alignment horizontal="center"/>
    </xf>
    <xf numFmtId="166" fontId="24" fillId="6" borderId="36" xfId="4" applyNumberFormat="1" applyFont="1" applyFill="1" applyBorder="1"/>
    <xf numFmtId="0" fontId="10" fillId="0" borderId="0" xfId="12" applyFont="1"/>
    <xf numFmtId="0" fontId="16" fillId="0" borderId="0" xfId="12" applyFont="1"/>
    <xf numFmtId="43" fontId="16" fillId="0" borderId="0" xfId="13" applyFont="1" applyAlignment="1">
      <alignment horizontal="right"/>
    </xf>
    <xf numFmtId="0" fontId="10" fillId="0" borderId="7" xfId="12" applyFont="1" applyBorder="1" applyAlignment="1">
      <alignment horizontal="center"/>
    </xf>
    <xf numFmtId="43" fontId="10" fillId="0" borderId="7" xfId="13" applyFont="1" applyBorder="1" applyAlignment="1">
      <alignment horizontal="center"/>
    </xf>
    <xf numFmtId="0" fontId="10" fillId="0" borderId="14" xfId="12" applyFont="1" applyBorder="1" applyAlignment="1">
      <alignment horizontal="center"/>
    </xf>
    <xf numFmtId="0" fontId="10" fillId="0" borderId="8" xfId="12" applyFont="1" applyBorder="1"/>
    <xf numFmtId="0" fontId="10" fillId="0" borderId="7" xfId="12" applyFont="1" applyBorder="1"/>
    <xf numFmtId="43" fontId="10" fillId="0" borderId="14" xfId="13" applyFont="1" applyBorder="1" applyAlignment="1">
      <alignment horizontal="center"/>
    </xf>
    <xf numFmtId="0" fontId="10" fillId="0" borderId="16" xfId="12" applyFont="1" applyBorder="1" applyAlignment="1">
      <alignment horizontal="center"/>
    </xf>
    <xf numFmtId="0" fontId="10" fillId="0" borderId="17" xfId="12" applyFont="1" applyBorder="1" applyAlignment="1">
      <alignment horizontal="center"/>
    </xf>
    <xf numFmtId="0" fontId="10" fillId="0" borderId="5" xfId="12" applyFont="1" applyBorder="1" applyAlignment="1">
      <alignment horizontal="center"/>
    </xf>
    <xf numFmtId="43" fontId="28" fillId="0" borderId="16" xfId="13" applyFont="1" applyBorder="1"/>
    <xf numFmtId="0" fontId="16" fillId="0" borderId="19" xfId="12" applyFont="1" applyBorder="1" applyAlignment="1">
      <alignment horizontal="center"/>
    </xf>
    <xf numFmtId="0" fontId="16" fillId="0" borderId="0" xfId="12" applyFont="1" applyAlignment="1">
      <alignment horizontal="center"/>
    </xf>
    <xf numFmtId="0" fontId="16" fillId="0" borderId="14" xfId="12" applyFont="1" applyBorder="1" applyAlignment="1">
      <alignment horizontal="center"/>
    </xf>
    <xf numFmtId="43" fontId="16" fillId="0" borderId="7" xfId="13" applyFont="1" applyBorder="1"/>
    <xf numFmtId="166" fontId="16" fillId="0" borderId="19" xfId="13" applyNumberFormat="1" applyFont="1" applyBorder="1"/>
    <xf numFmtId="166" fontId="16" fillId="0" borderId="0" xfId="13" applyNumberFormat="1" applyFont="1"/>
    <xf numFmtId="166" fontId="16" fillId="0" borderId="14" xfId="13" applyNumberFormat="1" applyFont="1" applyBorder="1"/>
    <xf numFmtId="165" fontId="16" fillId="0" borderId="14" xfId="13" applyNumberFormat="1" applyFont="1" applyBorder="1"/>
    <xf numFmtId="166" fontId="16" fillId="0" borderId="16" xfId="13" applyNumberFormat="1" applyFont="1" applyBorder="1"/>
    <xf numFmtId="166" fontId="16" fillId="0" borderId="7" xfId="13" applyNumberFormat="1" applyFont="1" applyBorder="1"/>
    <xf numFmtId="0" fontId="10" fillId="0" borderId="0" xfId="12" applyFont="1" applyAlignment="1">
      <alignment horizontal="left"/>
    </xf>
    <xf numFmtId="43" fontId="10" fillId="0" borderId="16" xfId="13" applyFont="1" applyBorder="1"/>
    <xf numFmtId="0" fontId="28" fillId="0" borderId="0" xfId="12" applyFont="1"/>
    <xf numFmtId="0" fontId="29" fillId="0" borderId="0" xfId="12" applyFont="1"/>
    <xf numFmtId="43" fontId="29" fillId="0" borderId="0" xfId="13" applyFont="1" applyAlignment="1">
      <alignment horizontal="right"/>
    </xf>
    <xf numFmtId="0" fontId="28" fillId="0" borderId="7" xfId="12" applyFont="1" applyBorder="1" applyAlignment="1">
      <alignment horizontal="center"/>
    </xf>
    <xf numFmtId="43" fontId="28" fillId="0" borderId="7" xfId="13" applyFont="1" applyBorder="1" applyAlignment="1">
      <alignment horizontal="center"/>
    </xf>
    <xf numFmtId="0" fontId="28" fillId="0" borderId="14" xfId="12" applyFont="1" applyBorder="1" applyAlignment="1">
      <alignment horizontal="center"/>
    </xf>
    <xf numFmtId="0" fontId="28" fillId="0" borderId="8" xfId="12" applyFont="1" applyBorder="1"/>
    <xf numFmtId="0" fontId="28" fillId="0" borderId="7" xfId="12" applyFont="1" applyBorder="1"/>
    <xf numFmtId="43" fontId="28" fillId="0" borderId="14" xfId="13" applyFont="1" applyBorder="1" applyAlignment="1">
      <alignment horizontal="center"/>
    </xf>
    <xf numFmtId="0" fontId="28" fillId="0" borderId="16" xfId="12" applyFont="1" applyBorder="1" applyAlignment="1">
      <alignment horizontal="center"/>
    </xf>
    <xf numFmtId="0" fontId="28" fillId="0" borderId="17" xfId="12" applyFont="1" applyBorder="1" applyAlignment="1">
      <alignment horizontal="center"/>
    </xf>
    <xf numFmtId="0" fontId="28" fillId="0" borderId="5" xfId="12" applyFont="1" applyBorder="1" applyAlignment="1">
      <alignment horizontal="center"/>
    </xf>
    <xf numFmtId="0" fontId="29" fillId="0" borderId="19" xfId="12" applyFont="1" applyBorder="1" applyAlignment="1">
      <alignment horizontal="center"/>
    </xf>
    <xf numFmtId="0" fontId="29" fillId="0" borderId="0" xfId="12" applyFont="1" applyAlignment="1">
      <alignment horizontal="center"/>
    </xf>
    <xf numFmtId="0" fontId="29" fillId="16" borderId="7" xfId="8" applyFont="1" applyFill="1" applyBorder="1" applyAlignment="1">
      <alignment horizontal="center"/>
    </xf>
    <xf numFmtId="0" fontId="29" fillId="0" borderId="15" xfId="12" applyFont="1" applyBorder="1" applyAlignment="1">
      <alignment horizontal="center"/>
    </xf>
    <xf numFmtId="43" fontId="29" fillId="0" borderId="7" xfId="13" applyFont="1" applyBorder="1"/>
    <xf numFmtId="166" fontId="29" fillId="0" borderId="19" xfId="13" applyNumberFormat="1" applyFont="1" applyBorder="1"/>
    <xf numFmtId="166" fontId="29" fillId="0" borderId="0" xfId="13" applyNumberFormat="1" applyFont="1"/>
    <xf numFmtId="166" fontId="29" fillId="17" borderId="12" xfId="7" applyNumberFormat="1" applyFont="1" applyFill="1" applyBorder="1"/>
    <xf numFmtId="166" fontId="28" fillId="17" borderId="21" xfId="7" applyNumberFormat="1" applyFont="1" applyFill="1" applyBorder="1"/>
    <xf numFmtId="166" fontId="29" fillId="0" borderId="5" xfId="13" applyNumberFormat="1" applyFont="1" applyBorder="1"/>
    <xf numFmtId="166" fontId="29" fillId="17" borderId="32" xfId="7" applyNumberFormat="1" applyFont="1" applyFill="1" applyBorder="1" applyAlignment="1">
      <alignment vertical="center"/>
    </xf>
    <xf numFmtId="166" fontId="28" fillId="17" borderId="34" xfId="7" applyNumberFormat="1" applyFont="1" applyFill="1" applyBorder="1" applyAlignment="1">
      <alignment vertical="center"/>
    </xf>
    <xf numFmtId="0" fontId="28" fillId="0" borderId="0" xfId="12" applyFont="1" applyAlignment="1">
      <alignment horizontal="left"/>
    </xf>
    <xf numFmtId="0" fontId="29" fillId="0" borderId="14" xfId="12" applyFont="1" applyBorder="1" applyAlignment="1">
      <alignment horizontal="center"/>
    </xf>
    <xf numFmtId="166" fontId="29" fillId="0" borderId="14" xfId="13" applyNumberFormat="1" applyFont="1" applyBorder="1"/>
    <xf numFmtId="166" fontId="29" fillId="0" borderId="16" xfId="13" applyNumberFormat="1" applyFont="1" applyBorder="1"/>
    <xf numFmtId="166" fontId="29" fillId="0" borderId="7" xfId="13" applyNumberFormat="1" applyFont="1" applyBorder="1"/>
    <xf numFmtId="166" fontId="29" fillId="0" borderId="24" xfId="13" applyNumberFormat="1" applyFont="1" applyBorder="1"/>
    <xf numFmtId="166" fontId="29" fillId="0" borderId="17" xfId="13" applyNumberFormat="1" applyFont="1" applyBorder="1"/>
    <xf numFmtId="0" fontId="8" fillId="10" borderId="0" xfId="4" applyFont="1" applyFill="1"/>
    <xf numFmtId="0" fontId="8" fillId="7" borderId="21" xfId="5" applyFont="1" applyFill="1" applyBorder="1" applyAlignment="1">
      <alignment horizontal="center"/>
    </xf>
    <xf numFmtId="166" fontId="15" fillId="0" borderId="20" xfId="1" applyNumberFormat="1" applyFont="1" applyBorder="1"/>
    <xf numFmtId="166" fontId="15" fillId="7" borderId="43" xfId="3" applyNumberFormat="1" applyFont="1" applyFill="1" applyBorder="1"/>
    <xf numFmtId="166" fontId="15" fillId="7" borderId="44" xfId="3" applyNumberFormat="1" applyFont="1" applyFill="1" applyBorder="1" applyAlignment="1">
      <alignment vertical="center"/>
    </xf>
    <xf numFmtId="166" fontId="15" fillId="0" borderId="20" xfId="13" applyNumberFormat="1" applyFont="1" applyBorder="1"/>
    <xf numFmtId="166" fontId="24" fillId="6" borderId="0" xfId="4" applyNumberFormat="1" applyFont="1" applyFill="1"/>
    <xf numFmtId="166" fontId="35" fillId="7" borderId="12" xfId="3" applyNumberFormat="1" applyFont="1" applyFill="1" applyBorder="1"/>
    <xf numFmtId="166" fontId="24" fillId="7" borderId="32" xfId="3" applyNumberFormat="1" applyFont="1" applyFill="1" applyBorder="1" applyAlignment="1">
      <alignment vertical="center"/>
    </xf>
    <xf numFmtId="166" fontId="23" fillId="6" borderId="0" xfId="4" applyNumberFormat="1" applyFont="1" applyFill="1"/>
    <xf numFmtId="166" fontId="23" fillId="7" borderId="12" xfId="3" applyNumberFormat="1" applyFont="1" applyFill="1" applyBorder="1"/>
    <xf numFmtId="166" fontId="23" fillId="7" borderId="32" xfId="3" applyNumberFormat="1" applyFont="1" applyFill="1" applyBorder="1" applyAlignment="1">
      <alignment vertical="center"/>
    </xf>
    <xf numFmtId="166" fontId="24" fillId="7" borderId="12" xfId="3" applyNumberFormat="1" applyFont="1" applyFill="1" applyBorder="1"/>
    <xf numFmtId="166" fontId="35" fillId="6" borderId="0" xfId="4" applyNumberFormat="1" applyFont="1" applyFill="1"/>
    <xf numFmtId="166" fontId="35" fillId="7" borderId="32" xfId="3" applyNumberFormat="1" applyFont="1" applyFill="1" applyBorder="1" applyAlignment="1">
      <alignment vertical="center"/>
    </xf>
    <xf numFmtId="166" fontId="15" fillId="10" borderId="14" xfId="4" applyNumberFormat="1" applyFont="1" applyFill="1" applyBorder="1"/>
    <xf numFmtId="166" fontId="15" fillId="7" borderId="21" xfId="3" applyNumberFormat="1" applyFont="1" applyFill="1" applyBorder="1"/>
    <xf numFmtId="166" fontId="15" fillId="7" borderId="34" xfId="3" applyNumberFormat="1" applyFont="1" applyFill="1" applyBorder="1" applyAlignment="1">
      <alignment vertical="center"/>
    </xf>
    <xf numFmtId="166" fontId="15" fillId="0" borderId="14" xfId="4" applyNumberFormat="1" applyFont="1" applyFill="1" applyBorder="1"/>
    <xf numFmtId="166" fontId="15" fillId="0" borderId="18" xfId="1" applyNumberFormat="1" applyFont="1" applyBorder="1"/>
    <xf numFmtId="166" fontId="15" fillId="0" borderId="2" xfId="1" applyNumberFormat="1" applyFont="1" applyBorder="1"/>
    <xf numFmtId="166" fontId="15" fillId="0" borderId="2" xfId="13" applyNumberFormat="1" applyFont="1" applyBorder="1"/>
    <xf numFmtId="43" fontId="29" fillId="17" borderId="13" xfId="1" applyFont="1" applyFill="1" applyBorder="1"/>
    <xf numFmtId="43" fontId="16" fillId="0" borderId="14" xfId="1" applyFont="1" applyBorder="1"/>
    <xf numFmtId="43" fontId="16" fillId="12" borderId="28" xfId="1" applyFont="1" applyFill="1" applyBorder="1" applyAlignment="1">
      <alignment vertical="center"/>
    </xf>
    <xf numFmtId="43" fontId="29" fillId="0" borderId="14" xfId="1" applyFont="1" applyBorder="1" applyAlignment="1">
      <alignment vertical="center"/>
    </xf>
    <xf numFmtId="43" fontId="29" fillId="0" borderId="16" xfId="1" applyFont="1" applyBorder="1"/>
    <xf numFmtId="166" fontId="15" fillId="0" borderId="15" xfId="1" applyNumberFormat="1" applyFont="1" applyBorder="1"/>
    <xf numFmtId="166" fontId="15" fillId="7" borderId="40" xfId="3" applyNumberFormat="1" applyFont="1" applyFill="1" applyBorder="1" applyAlignment="1">
      <alignment vertical="center"/>
    </xf>
    <xf numFmtId="166" fontId="15" fillId="7" borderId="45" xfId="3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12" borderId="11" xfId="7" applyFont="1" applyFill="1" applyBorder="1" applyAlignment="1">
      <alignment horizontal="center"/>
    </xf>
    <xf numFmtId="37" fontId="10" fillId="12" borderId="47" xfId="7" applyNumberFormat="1" applyFont="1" applyFill="1" applyBorder="1" applyAlignment="1">
      <alignment horizontal="center" vertical="center"/>
    </xf>
    <xf numFmtId="166" fontId="10" fillId="0" borderId="19" xfId="13" applyNumberFormat="1" applyFont="1" applyBorder="1"/>
    <xf numFmtId="166" fontId="16" fillId="0" borderId="48" xfId="1" applyNumberFormat="1" applyFont="1" applyBorder="1"/>
    <xf numFmtId="166" fontId="16" fillId="0" borderId="49" xfId="1" applyNumberFormat="1" applyFont="1" applyBorder="1"/>
    <xf numFmtId="3" fontId="36" fillId="0" borderId="19" xfId="0" applyNumberFormat="1" applyFont="1" applyBorder="1"/>
    <xf numFmtId="3" fontId="36" fillId="0" borderId="15" xfId="0" applyNumberFormat="1" applyFont="1" applyBorder="1"/>
    <xf numFmtId="166" fontId="29" fillId="0" borderId="50" xfId="1" applyNumberFormat="1" applyFont="1" applyBorder="1"/>
    <xf numFmtId="166" fontId="29" fillId="17" borderId="51" xfId="7" applyNumberFormat="1" applyFont="1" applyFill="1" applyBorder="1"/>
    <xf numFmtId="166" fontId="29" fillId="0" borderId="52" xfId="1" applyNumberFormat="1" applyFont="1" applyBorder="1"/>
    <xf numFmtId="166" fontId="29" fillId="0" borderId="53" xfId="1" applyNumberFormat="1" applyFont="1" applyBorder="1"/>
    <xf numFmtId="166" fontId="15" fillId="7" borderId="0" xfId="3" applyNumberFormat="1" applyFont="1" applyFill="1" applyBorder="1" applyAlignment="1">
      <alignment vertical="center"/>
    </xf>
    <xf numFmtId="166" fontId="15" fillId="7" borderId="20" xfId="3" applyNumberFormat="1" applyFont="1" applyFill="1" applyBorder="1" applyAlignment="1">
      <alignment vertical="center"/>
    </xf>
    <xf numFmtId="166" fontId="24" fillId="7" borderId="0" xfId="3" applyNumberFormat="1" applyFont="1" applyFill="1" applyBorder="1" applyAlignment="1">
      <alignment vertical="center"/>
    </xf>
    <xf numFmtId="166" fontId="15" fillId="7" borderId="14" xfId="3" applyNumberFormat="1" applyFont="1" applyFill="1" applyBorder="1" applyAlignment="1">
      <alignment vertical="center"/>
    </xf>
    <xf numFmtId="166" fontId="24" fillId="7" borderId="14" xfId="3" applyNumberFormat="1" applyFont="1" applyFill="1" applyBorder="1" applyAlignment="1">
      <alignment vertical="center"/>
    </xf>
    <xf numFmtId="166" fontId="23" fillId="7" borderId="0" xfId="3" applyNumberFormat="1" applyFont="1" applyFill="1" applyBorder="1" applyAlignment="1">
      <alignment vertical="center"/>
    </xf>
    <xf numFmtId="166" fontId="23" fillId="7" borderId="14" xfId="3" applyNumberFormat="1" applyFont="1" applyFill="1" applyBorder="1" applyAlignment="1">
      <alignment vertical="center"/>
    </xf>
    <xf numFmtId="166" fontId="15" fillId="7" borderId="19" xfId="3" applyNumberFormat="1" applyFont="1" applyFill="1" applyBorder="1" applyAlignment="1">
      <alignment vertical="center"/>
    </xf>
    <xf numFmtId="166" fontId="15" fillId="7" borderId="15" xfId="3" applyNumberFormat="1" applyFont="1" applyFill="1" applyBorder="1" applyAlignment="1">
      <alignment vertical="center"/>
    </xf>
    <xf numFmtId="166" fontId="19" fillId="14" borderId="12" xfId="13" applyNumberFormat="1" applyFont="1" applyFill="1" applyBorder="1"/>
    <xf numFmtId="166" fontId="35" fillId="7" borderId="0" xfId="3" applyNumberFormat="1" applyFont="1" applyFill="1" applyBorder="1" applyAlignment="1">
      <alignment vertical="center"/>
    </xf>
    <xf numFmtId="166" fontId="35" fillId="7" borderId="14" xfId="3" applyNumberFormat="1" applyFont="1" applyFill="1" applyBorder="1" applyAlignment="1">
      <alignment vertical="center"/>
    </xf>
    <xf numFmtId="37" fontId="10" fillId="12" borderId="0" xfId="7" applyNumberFormat="1" applyFont="1" applyFill="1" applyBorder="1" applyAlignment="1">
      <alignment horizontal="center" vertical="center"/>
    </xf>
    <xf numFmtId="37" fontId="12" fillId="14" borderId="46" xfId="5" applyNumberFormat="1" applyFont="1" applyFill="1" applyBorder="1" applyAlignment="1">
      <alignment horizontal="center" vertical="center"/>
    </xf>
    <xf numFmtId="37" fontId="12" fillId="14" borderId="41" xfId="5" applyNumberFormat="1" applyFont="1" applyFill="1" applyBorder="1" applyAlignment="1">
      <alignment horizontal="center" vertical="center"/>
    </xf>
    <xf numFmtId="0" fontId="12" fillId="14" borderId="42" xfId="5" applyFont="1" applyFill="1" applyBorder="1" applyAlignment="1">
      <alignment horizontal="center"/>
    </xf>
    <xf numFmtId="166" fontId="19" fillId="0" borderId="0" xfId="1" applyNumberFormat="1" applyFont="1" applyBorder="1"/>
    <xf numFmtId="166" fontId="19" fillId="0" borderId="0" xfId="13" applyNumberFormat="1" applyFont="1" applyBorder="1"/>
    <xf numFmtId="166" fontId="34" fillId="14" borderId="21" xfId="1" applyNumberFormat="1" applyFont="1" applyFill="1" applyBorder="1"/>
    <xf numFmtId="166" fontId="22" fillId="14" borderId="21" xfId="13" applyNumberFormat="1" applyFont="1" applyFill="1" applyBorder="1"/>
    <xf numFmtId="166" fontId="34" fillId="14" borderId="21" xfId="13" applyNumberFormat="1" applyFont="1" applyFill="1" applyBorder="1"/>
    <xf numFmtId="166" fontId="19" fillId="0" borderId="31" xfId="13" applyNumberFormat="1" applyFont="1" applyBorder="1"/>
    <xf numFmtId="37" fontId="8" fillId="7" borderId="54" xfId="3" applyNumberFormat="1" applyFont="1" applyFill="1" applyBorder="1" applyAlignment="1">
      <alignment horizontal="center" vertical="center"/>
    </xf>
    <xf numFmtId="166" fontId="16" fillId="12" borderId="34" xfId="7" applyNumberFormat="1" applyFont="1" applyFill="1" applyBorder="1" applyAlignment="1">
      <alignment vertical="center"/>
    </xf>
    <xf numFmtId="165" fontId="16" fillId="12" borderId="34" xfId="7" applyNumberFormat="1" applyFont="1" applyFill="1" applyBorder="1" applyAlignment="1">
      <alignment vertical="center"/>
    </xf>
    <xf numFmtId="166" fontId="16" fillId="12" borderId="14" xfId="7" applyNumberFormat="1" applyFont="1" applyFill="1" applyBorder="1" applyAlignment="1">
      <alignment vertical="center"/>
    </xf>
    <xf numFmtId="166" fontId="26" fillId="12" borderId="14" xfId="7" applyNumberFormat="1" applyFont="1" applyFill="1" applyBorder="1" applyAlignment="1">
      <alignment vertical="center"/>
    </xf>
    <xf numFmtId="165" fontId="16" fillId="12" borderId="14" xfId="7" applyNumberFormat="1" applyFont="1" applyFill="1" applyBorder="1" applyAlignment="1">
      <alignment vertical="center"/>
    </xf>
    <xf numFmtId="166" fontId="16" fillId="12" borderId="21" xfId="7" applyNumberFormat="1" applyFont="1" applyFill="1" applyBorder="1"/>
    <xf numFmtId="166" fontId="10" fillId="12" borderId="21" xfId="7" applyNumberFormat="1" applyFont="1" applyFill="1" applyBorder="1"/>
    <xf numFmtId="166" fontId="25" fillId="12" borderId="34" xfId="7" applyNumberFormat="1" applyFont="1" applyFill="1" applyBorder="1" applyAlignment="1">
      <alignment vertical="center"/>
    </xf>
    <xf numFmtId="166" fontId="25" fillId="12" borderId="14" xfId="7" applyNumberFormat="1" applyFont="1" applyFill="1" applyBorder="1" applyAlignment="1">
      <alignment vertical="center"/>
    </xf>
    <xf numFmtId="43" fontId="16" fillId="12" borderId="34" xfId="1" applyFont="1" applyFill="1" applyBorder="1" applyAlignment="1">
      <alignment vertical="center"/>
    </xf>
    <xf numFmtId="43" fontId="16" fillId="12" borderId="14" xfId="1" applyFont="1" applyFill="1" applyBorder="1" applyAlignment="1">
      <alignment vertical="center"/>
    </xf>
    <xf numFmtId="166" fontId="10" fillId="12" borderId="34" xfId="7" applyNumberFormat="1" applyFont="1" applyFill="1" applyBorder="1" applyAlignment="1">
      <alignment vertical="center"/>
    </xf>
    <xf numFmtId="166" fontId="10" fillId="12" borderId="14" xfId="7" applyNumberFormat="1" applyFont="1" applyFill="1" applyBorder="1" applyAlignment="1">
      <alignment vertical="center"/>
    </xf>
    <xf numFmtId="166" fontId="16" fillId="12" borderId="40" xfId="7" applyNumberFormat="1" applyFont="1" applyFill="1" applyBorder="1" applyAlignment="1">
      <alignment vertical="center"/>
    </xf>
    <xf numFmtId="166" fontId="16" fillId="12" borderId="15" xfId="7" applyNumberFormat="1" applyFont="1" applyFill="1" applyBorder="1" applyAlignment="1">
      <alignment vertical="center"/>
    </xf>
    <xf numFmtId="166" fontId="16" fillId="12" borderId="13" xfId="7" applyNumberFormat="1" applyFont="1" applyFill="1" applyBorder="1"/>
    <xf numFmtId="166" fontId="16" fillId="12" borderId="45" xfId="7" applyNumberFormat="1" applyFont="1" applyFill="1" applyBorder="1" applyAlignment="1">
      <alignment vertical="center"/>
    </xf>
    <xf numFmtId="166" fontId="16" fillId="12" borderId="19" xfId="7" applyNumberFormat="1" applyFont="1" applyFill="1" applyBorder="1" applyAlignment="1">
      <alignment vertical="center"/>
    </xf>
    <xf numFmtId="166" fontId="29" fillId="17" borderId="54" xfId="7" applyNumberFormat="1" applyFont="1" applyFill="1" applyBorder="1" applyAlignment="1">
      <alignment vertical="center"/>
    </xf>
    <xf numFmtId="166" fontId="28" fillId="17" borderId="54" xfId="7" applyNumberFormat="1" applyFont="1" applyFill="1" applyBorder="1" applyAlignment="1">
      <alignment vertical="center"/>
    </xf>
    <xf numFmtId="43" fontId="29" fillId="17" borderId="54" xfId="1" applyFont="1" applyFill="1" applyBorder="1" applyAlignment="1">
      <alignment vertical="center"/>
    </xf>
    <xf numFmtId="166" fontId="29" fillId="17" borderId="55" xfId="7" applyNumberFormat="1" applyFont="1" applyFill="1" applyBorder="1" applyAlignment="1">
      <alignment vertical="center"/>
    </xf>
    <xf numFmtId="166" fontId="29" fillId="17" borderId="56" xfId="7" applyNumberFormat="1" applyFont="1" applyFill="1" applyBorder="1" applyAlignment="1">
      <alignment vertical="center"/>
    </xf>
    <xf numFmtId="166" fontId="29" fillId="17" borderId="57" xfId="7" applyNumberFormat="1" applyFont="1" applyFill="1" applyBorder="1" applyAlignment="1">
      <alignment vertical="center"/>
    </xf>
    <xf numFmtId="37" fontId="28" fillId="17" borderId="58" xfId="7" applyNumberFormat="1" applyFont="1" applyFill="1" applyBorder="1" applyAlignment="1">
      <alignment horizontal="center" vertical="center"/>
    </xf>
    <xf numFmtId="0" fontId="28" fillId="17" borderId="42" xfId="7" applyFont="1" applyFill="1" applyBorder="1" applyAlignment="1">
      <alignment horizontal="center"/>
    </xf>
    <xf numFmtId="166" fontId="15" fillId="0" borderId="0" xfId="1" applyNumberFormat="1" applyFont="1" applyBorder="1"/>
    <xf numFmtId="166" fontId="15" fillId="10" borderId="0" xfId="4" applyNumberFormat="1" applyFont="1" applyFill="1" applyBorder="1"/>
    <xf numFmtId="165" fontId="29" fillId="0" borderId="15" xfId="1" applyNumberFormat="1" applyFont="1" applyBorder="1"/>
    <xf numFmtId="166" fontId="28" fillId="16" borderId="29" xfId="8" applyNumberFormat="1" applyFont="1" applyFill="1" applyBorder="1"/>
    <xf numFmtId="166" fontId="28" fillId="16" borderId="59" xfId="8" applyNumberFormat="1" applyFont="1" applyFill="1" applyBorder="1"/>
    <xf numFmtId="43" fontId="15" fillId="0" borderId="15" xfId="1" applyFont="1" applyBorder="1"/>
    <xf numFmtId="43" fontId="15" fillId="7" borderId="13" xfId="1" applyFont="1" applyFill="1" applyBorder="1"/>
    <xf numFmtId="43" fontId="15" fillId="7" borderId="28" xfId="1" applyFont="1" applyFill="1" applyBorder="1" applyAlignment="1">
      <alignment vertical="center"/>
    </xf>
    <xf numFmtId="165" fontId="16" fillId="12" borderId="21" xfId="1" applyNumberFormat="1" applyFont="1" applyFill="1" applyBorder="1"/>
    <xf numFmtId="166" fontId="15" fillId="0" borderId="60" xfId="1" applyNumberFormat="1" applyFont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43" fontId="19" fillId="0" borderId="14" xfId="1" applyFont="1" applyBorder="1"/>
    <xf numFmtId="43" fontId="19" fillId="14" borderId="21" xfId="1" applyFont="1" applyFill="1" applyBorder="1"/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0" fillId="11" borderId="11" xfId="4" applyFont="1" applyFill="1" applyBorder="1" applyAlignment="1">
      <alignment horizontal="center"/>
    </xf>
    <xf numFmtId="0" fontId="10" fillId="11" borderId="12" xfId="4" applyFont="1" applyFill="1" applyBorder="1" applyAlignment="1">
      <alignment horizontal="center"/>
    </xf>
    <xf numFmtId="0" fontId="10" fillId="11" borderId="13" xfId="4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28" fillId="16" borderId="13" xfId="8" applyFont="1" applyFill="1" applyBorder="1" applyAlignment="1">
      <alignment horizontal="center"/>
    </xf>
  </cellXfs>
  <cellStyles count="16">
    <cellStyle name="40% - ส่วนที่ถูกเน้น2" xfId="8" builtinId="35"/>
    <cellStyle name="40% - ส่วนที่ถูกเน้น3" xfId="4" builtinId="39"/>
    <cellStyle name="40% - ส่วนที่ถูกเน้น5" xfId="6" builtinId="47"/>
    <cellStyle name="Comma" xfId="1" builtinId="3"/>
    <cellStyle name="Comma 2" xfId="15"/>
    <cellStyle name="Comma 7" xfId="10"/>
    <cellStyle name="Comma 9" xfId="13"/>
    <cellStyle name="Normal" xfId="0" builtinId="0"/>
    <cellStyle name="Normal 52" xfId="12"/>
    <cellStyle name="Normal 8" xfId="9"/>
    <cellStyle name="Percent" xfId="2" builtinId="5"/>
    <cellStyle name="Percent 3" xfId="11"/>
    <cellStyle name="Percent 4" xfId="14"/>
    <cellStyle name="ส่วนที่ถูกเน้น2" xfId="7" builtinId="33"/>
    <cellStyle name="ส่วนที่ถูกเน้น3" xfId="3" builtinId="37"/>
    <cellStyle name="ส่วนที่ถูกเน้น5" xfId="5" builtinId="45"/>
  </cellStyles>
  <dxfs count="56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800000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3C71295\t19_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9"/>
      <sheetName val="Table20"/>
      <sheetName val="Table20-21"/>
      <sheetName val="Table22-23"/>
      <sheetName val="Table22-1"/>
      <sheetName val="Table24H"/>
      <sheetName val="Table25-1"/>
      <sheetName val="Table24"/>
      <sheetName val="Table25"/>
      <sheetName val="Table26"/>
      <sheetName val="Table22-1 (2)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4"/>
  <sheetViews>
    <sheetView tabSelected="1" zoomScale="90" zoomScaleNormal="90" workbookViewId="0">
      <selection activeCell="A10" sqref="A10"/>
    </sheetView>
  </sheetViews>
  <sheetFormatPr defaultColWidth="7" defaultRowHeight="12.75" x14ac:dyDescent="0.2"/>
  <cols>
    <col min="1" max="1" width="9.140625" style="3"/>
    <col min="2" max="2" width="12.42578125" style="1" customWidth="1"/>
    <col min="3" max="3" width="12.85546875" style="1" customWidth="1"/>
    <col min="4" max="4" width="13.5703125" style="1" customWidth="1"/>
    <col min="5" max="5" width="13.140625" style="1" customWidth="1"/>
    <col min="6" max="6" width="13.42578125" style="1" customWidth="1"/>
    <col min="7" max="7" width="14.140625" style="1" customWidth="1"/>
    <col min="8" max="8" width="13" style="1" customWidth="1"/>
    <col min="9" max="9" width="12" style="2" customWidth="1"/>
    <col min="10" max="10" width="7" style="1" customWidth="1"/>
    <col min="11" max="11" width="9.140625" style="3"/>
    <col min="12" max="12" width="13" style="1" customWidth="1"/>
    <col min="13" max="13" width="14" style="1" customWidth="1"/>
    <col min="14" max="14" width="14.7109375" style="1" customWidth="1"/>
    <col min="15" max="15" width="15.7109375" style="1" customWidth="1"/>
    <col min="16" max="16" width="13.140625" style="1" customWidth="1"/>
    <col min="17" max="17" width="13.85546875" style="1" customWidth="1"/>
    <col min="18" max="18" width="13.28515625" style="1" customWidth="1"/>
    <col min="19" max="19" width="13.85546875" style="1" customWidth="1"/>
    <col min="20" max="20" width="15.7109375" style="1" customWidth="1"/>
    <col min="21" max="21" width="13.85546875" style="1" customWidth="1"/>
    <col min="22" max="22" width="13.42578125" style="1" customWidth="1"/>
    <col min="23" max="23" width="14.7109375" style="2" customWidth="1"/>
    <col min="24" max="16384" width="7" style="1"/>
  </cols>
  <sheetData>
    <row r="1" spans="1:23" ht="13.5" thickBot="1" x14ac:dyDescent="0.25"/>
    <row r="2" spans="1:23" ht="13.5" thickTop="1" x14ac:dyDescent="0.2">
      <c r="B2" s="572" t="s">
        <v>0</v>
      </c>
      <c r="C2" s="573"/>
      <c r="D2" s="573"/>
      <c r="E2" s="573"/>
      <c r="F2" s="573"/>
      <c r="G2" s="573"/>
      <c r="H2" s="573"/>
      <c r="I2" s="574"/>
      <c r="J2" s="3"/>
      <c r="L2" s="575" t="s">
        <v>1</v>
      </c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</row>
    <row r="3" spans="1:23" ht="13.5" thickBot="1" x14ac:dyDescent="0.25">
      <c r="B3" s="578" t="s">
        <v>2</v>
      </c>
      <c r="C3" s="579"/>
      <c r="D3" s="579"/>
      <c r="E3" s="579"/>
      <c r="F3" s="579"/>
      <c r="G3" s="579"/>
      <c r="H3" s="579"/>
      <c r="I3" s="580"/>
      <c r="J3" s="3"/>
      <c r="L3" s="581" t="s">
        <v>3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84" t="s">
        <v>4</v>
      </c>
      <c r="D5" s="585"/>
      <c r="E5" s="586"/>
      <c r="F5" s="584" t="s">
        <v>5</v>
      </c>
      <c r="G5" s="585"/>
      <c r="H5" s="586"/>
      <c r="I5" s="105" t="s">
        <v>6</v>
      </c>
      <c r="J5" s="3"/>
      <c r="L5" s="11"/>
      <c r="M5" s="587" t="s">
        <v>4</v>
      </c>
      <c r="N5" s="588"/>
      <c r="O5" s="588"/>
      <c r="P5" s="588"/>
      <c r="Q5" s="589"/>
      <c r="R5" s="587" t="s">
        <v>5</v>
      </c>
      <c r="S5" s="588"/>
      <c r="T5" s="588"/>
      <c r="U5" s="588"/>
      <c r="V5" s="589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f>Lcc_BKK!C9+Lcc_DMK!C9</f>
        <v>17</v>
      </c>
      <c r="D9" s="122">
        <f>Lcc_BKK!D9+Lcc_DMK!D9</f>
        <v>18</v>
      </c>
      <c r="E9" s="294">
        <f>SUM(C9:D9)</f>
        <v>35</v>
      </c>
      <c r="F9" s="120">
        <f>Lcc_BKK!F9+Lcc_DMK!F9</f>
        <v>70</v>
      </c>
      <c r="G9" s="122">
        <f>Lcc_BKK!G9+Lcc_DMK!G9</f>
        <v>75</v>
      </c>
      <c r="H9" s="294">
        <f>SUM(F9:G9)</f>
        <v>145</v>
      </c>
      <c r="I9" s="123">
        <f t="shared" ref="I9:I11" si="0">IF(E9=0,0,((H9/E9)-1)*100)</f>
        <v>314.28571428571433</v>
      </c>
      <c r="J9" s="3"/>
      <c r="L9" s="13" t="s">
        <v>16</v>
      </c>
      <c r="M9" s="39">
        <f>Lcc_BKK!M9+Lcc_DMK!M9</f>
        <v>694</v>
      </c>
      <c r="N9" s="37">
        <f>Lcc_BKK!N9+Lcc_DMK!N9</f>
        <v>991</v>
      </c>
      <c r="O9" s="299">
        <f t="shared" ref="O9:O11" si="1">SUM(M9:N9)</f>
        <v>1685</v>
      </c>
      <c r="P9" s="38">
        <f>Lcc_BKK!P9+Lcc_DMK!P9</f>
        <v>0</v>
      </c>
      <c r="Q9" s="301">
        <f>O9+P9</f>
        <v>1685</v>
      </c>
      <c r="R9" s="39">
        <f>Lcc_BKK!R9+Lcc_DMK!R9</f>
        <v>483</v>
      </c>
      <c r="S9" s="37">
        <f>Lcc_BKK!S9+Lcc_DMK!S9</f>
        <v>1193</v>
      </c>
      <c r="T9" s="299">
        <f t="shared" ref="T9" si="2">SUM(R9:S9)</f>
        <v>1676</v>
      </c>
      <c r="U9" s="38">
        <f>Lcc_BKK!U9+Lcc_DMK!U9</f>
        <v>0</v>
      </c>
      <c r="V9" s="301">
        <f>T9+U9</f>
        <v>1676</v>
      </c>
      <c r="W9" s="40">
        <f t="shared" ref="W9:W11" si="3">IF(Q9=0,0,((V9/Q9)-1)*100)</f>
        <v>-0.53412462908012381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f>Lcc_BKK!C10+Lcc_DMK!C10</f>
        <v>176</v>
      </c>
      <c r="D10" s="122">
        <f>Lcc_BKK!D10+Lcc_DMK!D10</f>
        <v>161</v>
      </c>
      <c r="E10" s="294">
        <f t="shared" ref="E10:E13" si="4">SUM(C10:D10)</f>
        <v>337</v>
      </c>
      <c r="F10" s="120">
        <f>Lcc_BKK!F10+Lcc_DMK!F10</f>
        <v>105</v>
      </c>
      <c r="G10" s="122">
        <f>Lcc_BKK!G10+Lcc_DMK!G10</f>
        <v>84</v>
      </c>
      <c r="H10" s="294">
        <f t="shared" ref="H10:H13" si="5">SUM(F10:G10)</f>
        <v>189</v>
      </c>
      <c r="I10" s="123">
        <f t="shared" si="0"/>
        <v>-43.916913946587535</v>
      </c>
      <c r="J10" s="3"/>
      <c r="K10" s="6"/>
      <c r="L10" s="13" t="s">
        <v>17</v>
      </c>
      <c r="M10" s="39">
        <f>Lcc_BKK!M10+Lcc_DMK!M10</f>
        <v>628</v>
      </c>
      <c r="N10" s="37">
        <f>Lcc_BKK!N10+Lcc_DMK!N10</f>
        <v>726</v>
      </c>
      <c r="O10" s="299">
        <f t="shared" si="1"/>
        <v>1354</v>
      </c>
      <c r="P10" s="38">
        <f>Lcc_BKK!P10+Lcc_DMK!P10</f>
        <v>0</v>
      </c>
      <c r="Q10" s="299">
        <f>O10+P10</f>
        <v>1354</v>
      </c>
      <c r="R10" s="39">
        <f>Lcc_BKK!R10+Lcc_DMK!R10</f>
        <v>3290</v>
      </c>
      <c r="S10" s="37">
        <f>Lcc_BKK!S10+Lcc_DMK!S10</f>
        <v>2141</v>
      </c>
      <c r="T10" s="299">
        <f t="shared" ref="T10:T11" si="6">SUM(R10:S10)</f>
        <v>5431</v>
      </c>
      <c r="U10" s="38">
        <f>Lcc_BKK!U10+Lcc_DMK!U10</f>
        <v>0</v>
      </c>
      <c r="V10" s="299">
        <f>T10+U10</f>
        <v>5431</v>
      </c>
      <c r="W10" s="40">
        <f t="shared" si="3"/>
        <v>301.10782865583457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f>Lcc_BKK!C11+Lcc_DMK!C11</f>
        <v>93</v>
      </c>
      <c r="D11" s="125">
        <f>Lcc_BKK!D11+Lcc_DMK!D11</f>
        <v>93</v>
      </c>
      <c r="E11" s="158">
        <f t="shared" si="4"/>
        <v>186</v>
      </c>
      <c r="F11" s="124">
        <f>Lcc_BKK!F11+Lcc_DMK!F11</f>
        <v>139</v>
      </c>
      <c r="G11" s="125">
        <f>Lcc_BKK!G11+Lcc_DMK!G11</f>
        <v>137</v>
      </c>
      <c r="H11" s="158">
        <f t="shared" si="5"/>
        <v>276</v>
      </c>
      <c r="I11" s="123">
        <f t="shared" si="0"/>
        <v>48.387096774193552</v>
      </c>
      <c r="J11" s="3"/>
      <c r="K11" s="6"/>
      <c r="L11" s="22" t="s">
        <v>18</v>
      </c>
      <c r="M11" s="39">
        <f>Lcc_BKK!M11+Lcc_DMK!M11</f>
        <v>1629</v>
      </c>
      <c r="N11" s="37">
        <f>Lcc_BKK!N11+Lcc_DMK!N11</f>
        <v>1565</v>
      </c>
      <c r="O11" s="299">
        <f t="shared" si="1"/>
        <v>3194</v>
      </c>
      <c r="P11" s="38">
        <f>Lcc_BKK!P11+Lcc_DMK!P11</f>
        <v>0</v>
      </c>
      <c r="Q11" s="318">
        <f>O11+P11</f>
        <v>3194</v>
      </c>
      <c r="R11" s="39">
        <f>Lcc_BKK!R11+Lcc_DMK!R11</f>
        <v>10631</v>
      </c>
      <c r="S11" s="37">
        <f>Lcc_BKK!S11+Lcc_DMK!S11</f>
        <v>6074</v>
      </c>
      <c r="T11" s="299">
        <f t="shared" si="6"/>
        <v>16705</v>
      </c>
      <c r="U11" s="38">
        <f>Lcc_BKK!U11+Lcc_DMK!U11</f>
        <v>0</v>
      </c>
      <c r="V11" s="318">
        <f>T11+U11</f>
        <v>16705</v>
      </c>
      <c r="W11" s="40">
        <f t="shared" si="3"/>
        <v>423.01189730745142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7">+C9+C10+C11</f>
        <v>286</v>
      </c>
      <c r="D12" s="129">
        <f t="shared" si="7"/>
        <v>272</v>
      </c>
      <c r="E12" s="298">
        <f t="shared" si="4"/>
        <v>558</v>
      </c>
      <c r="F12" s="127">
        <f t="shared" ref="F12:G12" si="8">+F9+F10+F11</f>
        <v>314</v>
      </c>
      <c r="G12" s="129">
        <f t="shared" si="8"/>
        <v>296</v>
      </c>
      <c r="H12" s="298">
        <f t="shared" si="5"/>
        <v>610</v>
      </c>
      <c r="I12" s="130">
        <f>IF(E12=0,0,((H12/E12)-1)*100)</f>
        <v>9.3189964157706093</v>
      </c>
      <c r="J12" s="3"/>
      <c r="L12" s="41" t="s">
        <v>19</v>
      </c>
      <c r="M12" s="45">
        <f t="shared" ref="M12:Q12" si="9">+M9+M10+M11</f>
        <v>2951</v>
      </c>
      <c r="N12" s="43">
        <f t="shared" si="9"/>
        <v>3282</v>
      </c>
      <c r="O12" s="300">
        <f t="shared" si="9"/>
        <v>6233</v>
      </c>
      <c r="P12" s="43">
        <f t="shared" si="9"/>
        <v>0</v>
      </c>
      <c r="Q12" s="300">
        <f t="shared" si="9"/>
        <v>6233</v>
      </c>
      <c r="R12" s="45">
        <f t="shared" ref="R12:V12" si="10">+R9+R10+R11</f>
        <v>14404</v>
      </c>
      <c r="S12" s="43">
        <f t="shared" si="10"/>
        <v>9408</v>
      </c>
      <c r="T12" s="300">
        <f t="shared" si="10"/>
        <v>23812</v>
      </c>
      <c r="U12" s="43">
        <f t="shared" si="10"/>
        <v>0</v>
      </c>
      <c r="V12" s="300">
        <f t="shared" si="10"/>
        <v>23812</v>
      </c>
      <c r="W12" s="46">
        <f>IF(Q12=0,0,((V12/Q12)-1)*100)</f>
        <v>282.0311246590727</v>
      </c>
    </row>
    <row r="13" spans="1:23" ht="13.5" thickTop="1" x14ac:dyDescent="0.2">
      <c r="A13" s="3" t="str">
        <f t="shared" ref="A13:A67" si="11">IF(ISERROR(F13/G13)," ",IF(F13/G13&gt;0.5,IF(F13/G13&lt;1.5," ","NOT OK"),"NOT OK"))</f>
        <v xml:space="preserve"> </v>
      </c>
      <c r="B13" s="106" t="s">
        <v>20</v>
      </c>
      <c r="C13" s="120">
        <f>Lcc_BKK!C13+Lcc_DMK!C13</f>
        <v>66</v>
      </c>
      <c r="D13" s="122">
        <f>Lcc_BKK!D13+Lcc_DMK!D13</f>
        <v>66</v>
      </c>
      <c r="E13" s="294">
        <f t="shared" si="4"/>
        <v>132</v>
      </c>
      <c r="F13" s="120">
        <f>Lcc_BKK!F13+Lcc_DMK!F13</f>
        <v>165</v>
      </c>
      <c r="G13" s="122">
        <f>Lcc_BKK!G13+Lcc_DMK!G13</f>
        <v>164</v>
      </c>
      <c r="H13" s="294">
        <f t="shared" si="5"/>
        <v>329</v>
      </c>
      <c r="I13" s="123">
        <f t="shared" ref="I13" si="12">IF(E13=0,0,((H13/E13)-1)*100)</f>
        <v>149.24242424242422</v>
      </c>
      <c r="J13" s="3"/>
      <c r="L13" s="13" t="s">
        <v>20</v>
      </c>
      <c r="M13" s="39">
        <f>Lcc_BKK!M13+Lcc_DMK!M13</f>
        <v>1311</v>
      </c>
      <c r="N13" s="485">
        <f>Lcc_BKK!N13+Lcc_DMK!N13</f>
        <v>1561</v>
      </c>
      <c r="O13" s="299">
        <f>SUM(M13:N13)</f>
        <v>2872</v>
      </c>
      <c r="P13" s="38">
        <f>Lcc_BKK!P13+Lcc_DMK!P13</f>
        <v>0</v>
      </c>
      <c r="Q13" s="301">
        <f>O13+P13</f>
        <v>2872</v>
      </c>
      <c r="R13" s="39">
        <f>Lcc_BKK!R13+Lcc_DMK!R13</f>
        <v>2496</v>
      </c>
      <c r="S13" s="485">
        <f>Lcc_BKK!S13+Lcc_DMK!S13</f>
        <v>8642</v>
      </c>
      <c r="T13" s="299">
        <f>SUM(R13:S13)</f>
        <v>11138</v>
      </c>
      <c r="U13" s="38">
        <f>Lcc_BKK!U13+Lcc_DMK!U13</f>
        <v>54</v>
      </c>
      <c r="V13" s="301">
        <f>T13+U13</f>
        <v>11192</v>
      </c>
      <c r="W13" s="40">
        <f t="shared" ref="W13" si="13">IF(Q13=0,0,((V13/Q13)-1)*100)</f>
        <v>289.69359331476323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f>Lcc_BKK!C14+Lcc_DMK!C14</f>
        <v>69</v>
      </c>
      <c r="D14" s="122">
        <f>Lcc_BKK!D14+Lcc_DMK!D14</f>
        <v>71</v>
      </c>
      <c r="E14" s="294">
        <f>SUM(C14:D14)</f>
        <v>140</v>
      </c>
      <c r="F14" s="120">
        <f>Lcc_BKK!F14+Lcc_DMK!F14</f>
        <v>215</v>
      </c>
      <c r="G14" s="122">
        <f>Lcc_BKK!G14+Lcc_DMK!G14</f>
        <v>188</v>
      </c>
      <c r="H14" s="294">
        <f>SUM(F14:G14)</f>
        <v>403</v>
      </c>
      <c r="I14" s="123">
        <f>IF(E14=0,0,((H14/E14)-1)*100)</f>
        <v>187.85714285714286</v>
      </c>
      <c r="J14" s="3"/>
      <c r="L14" s="13" t="s">
        <v>21</v>
      </c>
      <c r="M14" s="37">
        <f>Lcc_BKK!M14+Lcc_DMK!M14</f>
        <v>1186</v>
      </c>
      <c r="N14" s="467">
        <f>Lcc_BKK!N14+Lcc_DMK!N14</f>
        <v>1057</v>
      </c>
      <c r="O14" s="301">
        <f>SUM(M14:N14)</f>
        <v>2243</v>
      </c>
      <c r="P14" s="38">
        <f>Lcc_BKK!P14+Lcc_DMK!P14</f>
        <v>0</v>
      </c>
      <c r="Q14" s="301">
        <f>O14+P14</f>
        <v>2243</v>
      </c>
      <c r="R14" s="37">
        <f>Lcc_BKK!R14+Lcc_DMK!R14</f>
        <v>5208</v>
      </c>
      <c r="S14" s="467">
        <f>Lcc_BKK!S14+Lcc_DMK!S14</f>
        <v>5433</v>
      </c>
      <c r="T14" s="301">
        <f>SUM(R14:S14)</f>
        <v>10641</v>
      </c>
      <c r="U14" s="38">
        <f>Lcc_BKK!U14+Lcc_DMK!U14</f>
        <v>0</v>
      </c>
      <c r="V14" s="301">
        <f>T14+U14</f>
        <v>10641</v>
      </c>
      <c r="W14" s="40">
        <f>IF(Q14=0,0,((V14/Q14)-1)*100)</f>
        <v>374.40927329469457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f>Lcc_BKK!C15+Lcc_DMK!C15</f>
        <v>71</v>
      </c>
      <c r="D15" s="122">
        <f>Lcc_BKK!D15+Lcc_DMK!D15</f>
        <v>72</v>
      </c>
      <c r="E15" s="294">
        <f>SUM(C15:D15)</f>
        <v>143</v>
      </c>
      <c r="F15" s="120">
        <f>Lcc_BKK!F15+Lcc_DMK!F15</f>
        <v>247</v>
      </c>
      <c r="G15" s="122">
        <f>Lcc_BKK!G15+Lcc_DMK!G15</f>
        <v>247</v>
      </c>
      <c r="H15" s="294">
        <f>SUM(F15:G15)</f>
        <v>494</v>
      </c>
      <c r="I15" s="123">
        <f>IF(E15=0,0,((H15/E15)-1)*100)</f>
        <v>245.45454545454547</v>
      </c>
      <c r="J15" s="7"/>
      <c r="L15" s="13" t="s">
        <v>22</v>
      </c>
      <c r="M15" s="37">
        <f>Lcc_BKK!M15+Lcc_DMK!M15</f>
        <v>2043</v>
      </c>
      <c r="N15" s="467">
        <f>Lcc_BKK!N15+Lcc_DMK!N15</f>
        <v>1347</v>
      </c>
      <c r="O15" s="471">
        <f t="shared" ref="O15" si="14">SUM(M15:N15)</f>
        <v>3390</v>
      </c>
      <c r="P15" s="480">
        <f>Lcc_BKK!P15+Lcc_DMK!P15</f>
        <v>0</v>
      </c>
      <c r="Q15" s="169">
        <f>O15+P15</f>
        <v>3390</v>
      </c>
      <c r="R15" s="37">
        <f>Lcc_BKK!R15+Lcc_DMK!R15</f>
        <v>12958</v>
      </c>
      <c r="S15" s="467">
        <f>Lcc_BKK!S15+Lcc_DMK!S15</f>
        <v>14436</v>
      </c>
      <c r="T15" s="471">
        <f t="shared" ref="T15" si="15">SUM(R15:S15)</f>
        <v>27394</v>
      </c>
      <c r="U15" s="480">
        <f>Lcc_BKK!U15+Lcc_DMK!U15</f>
        <v>125</v>
      </c>
      <c r="V15" s="169">
        <f>T15+U15</f>
        <v>27519</v>
      </c>
      <c r="W15" s="40">
        <f>IF(Q15=0,0,((V15/Q15)-1)*100)</f>
        <v>711.76991150442484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206</v>
      </c>
      <c r="D16" s="129">
        <f t="shared" ref="D16:H16" si="16">+D13+D14+D15</f>
        <v>209</v>
      </c>
      <c r="E16" s="298">
        <f t="shared" si="16"/>
        <v>415</v>
      </c>
      <c r="F16" s="127">
        <f t="shared" si="16"/>
        <v>627</v>
      </c>
      <c r="G16" s="129">
        <f t="shared" si="16"/>
        <v>599</v>
      </c>
      <c r="H16" s="298">
        <f t="shared" si="16"/>
        <v>1226</v>
      </c>
      <c r="I16" s="130">
        <f>IF(E16=0,0,((H16/E16)-1)*100)</f>
        <v>195.42168674698797</v>
      </c>
      <c r="J16" s="3"/>
      <c r="L16" s="41" t="s">
        <v>23</v>
      </c>
      <c r="M16" s="43">
        <f>+M13+M14+M15</f>
        <v>4540</v>
      </c>
      <c r="N16" s="468">
        <f t="shared" ref="N16:V16" si="17">+N13+N14+N15</f>
        <v>3965</v>
      </c>
      <c r="O16" s="472">
        <f t="shared" si="17"/>
        <v>8505</v>
      </c>
      <c r="P16" s="481">
        <f t="shared" si="17"/>
        <v>0</v>
      </c>
      <c r="Q16" s="300">
        <f t="shared" si="17"/>
        <v>8505</v>
      </c>
      <c r="R16" s="43">
        <f t="shared" si="17"/>
        <v>20662</v>
      </c>
      <c r="S16" s="468">
        <f t="shared" si="17"/>
        <v>28511</v>
      </c>
      <c r="T16" s="472">
        <f t="shared" si="17"/>
        <v>49173</v>
      </c>
      <c r="U16" s="481">
        <f t="shared" si="17"/>
        <v>179</v>
      </c>
      <c r="V16" s="300">
        <f t="shared" si="17"/>
        <v>49352</v>
      </c>
      <c r="W16" s="46">
        <f>IF(Q16=0,0,((V16/Q16)-1)*100)</f>
        <v>480.27042915931804</v>
      </c>
    </row>
    <row r="17" spans="1:23" ht="14.25" thickTop="1" thickBot="1" x14ac:dyDescent="0.25">
      <c r="A17" s="3" t="str">
        <f>IF(ISERROR(F17/G17)," ",IF(F17/G17&gt;0.5,IF(F17/G17&lt;1.5," ","NOT OK"),"NOT OK"))</f>
        <v xml:space="preserve"> </v>
      </c>
      <c r="B17" s="126" t="s">
        <v>68</v>
      </c>
      <c r="C17" s="127">
        <f>+C12+C16</f>
        <v>492</v>
      </c>
      <c r="D17" s="129">
        <f t="shared" ref="D17:H17" si="18">+D12+D16</f>
        <v>481</v>
      </c>
      <c r="E17" s="298">
        <f t="shared" si="18"/>
        <v>973</v>
      </c>
      <c r="F17" s="127">
        <f t="shared" si="18"/>
        <v>941</v>
      </c>
      <c r="G17" s="129">
        <f t="shared" si="18"/>
        <v>895</v>
      </c>
      <c r="H17" s="298">
        <f t="shared" si="18"/>
        <v>1836</v>
      </c>
      <c r="I17" s="130">
        <f>IF(E17=0,0,((H17/E17)-1)*100)</f>
        <v>88.694758478931135</v>
      </c>
      <c r="J17" s="3"/>
      <c r="L17" s="41" t="s">
        <v>68</v>
      </c>
      <c r="M17" s="45">
        <f>+M12+M16</f>
        <v>7491</v>
      </c>
      <c r="N17" s="43">
        <f t="shared" ref="N17:V17" si="19">+N12+N16</f>
        <v>7247</v>
      </c>
      <c r="O17" s="300">
        <f t="shared" si="19"/>
        <v>14738</v>
      </c>
      <c r="P17" s="43">
        <f t="shared" si="19"/>
        <v>0</v>
      </c>
      <c r="Q17" s="300">
        <f t="shared" si="19"/>
        <v>14738</v>
      </c>
      <c r="R17" s="45">
        <f t="shared" si="19"/>
        <v>35066</v>
      </c>
      <c r="S17" s="43">
        <f t="shared" si="19"/>
        <v>37919</v>
      </c>
      <c r="T17" s="300">
        <f t="shared" si="19"/>
        <v>72985</v>
      </c>
      <c r="U17" s="43">
        <f t="shared" si="19"/>
        <v>179</v>
      </c>
      <c r="V17" s="300">
        <f t="shared" si="19"/>
        <v>73164</v>
      </c>
      <c r="W17" s="46">
        <f>IF(Q17=0,0,((V17/Q17)-1)*100)</f>
        <v>396.43099470755868</v>
      </c>
    </row>
    <row r="18" spans="1:23" ht="13.5" thickTop="1" x14ac:dyDescent="0.2">
      <c r="A18" s="3" t="str">
        <f t="shared" ref="A18" si="20">IF(ISERROR(F18/G18)," ",IF(F18/G18&gt;0.5,IF(F18/G18&lt;1.5," ","NOT OK"),"NOT OK"))</f>
        <v xml:space="preserve"> </v>
      </c>
      <c r="B18" s="106" t="s">
        <v>24</v>
      </c>
      <c r="C18" s="120">
        <f>Lcc_BKK!C18+Lcc_DMK!C18</f>
        <v>101</v>
      </c>
      <c r="D18" s="122">
        <f>Lcc_BKK!D18+Lcc_DMK!D18</f>
        <v>97</v>
      </c>
      <c r="E18" s="294">
        <f t="shared" ref="E18" si="21">SUM(C18:D18)</f>
        <v>198</v>
      </c>
      <c r="F18" s="120"/>
      <c r="G18" s="122"/>
      <c r="H18" s="294"/>
      <c r="I18" s="123"/>
      <c r="J18" s="3"/>
      <c r="L18" s="13" t="s">
        <v>24</v>
      </c>
      <c r="M18" s="37">
        <f>Lcc_BKK!M18+Lcc_DMK!M18</f>
        <v>1548</v>
      </c>
      <c r="N18" s="467">
        <f>Lcc_BKK!N18+Lcc_DMK!N18</f>
        <v>1693</v>
      </c>
      <c r="O18" s="471">
        <f t="shared" ref="O18" si="22">SUM(M18:N18)</f>
        <v>3241</v>
      </c>
      <c r="P18" s="480">
        <f>Lcc_BKK!P18+Lcc_DMK!P18</f>
        <v>0</v>
      </c>
      <c r="Q18" s="169">
        <f>O18+P18</f>
        <v>3241</v>
      </c>
      <c r="R18" s="37"/>
      <c r="S18" s="467"/>
      <c r="T18" s="471"/>
      <c r="U18" s="480"/>
      <c r="V18" s="169"/>
      <c r="W18" s="40"/>
    </row>
    <row r="19" spans="1:23" x14ac:dyDescent="0.2">
      <c r="A19" s="3" t="str">
        <f t="shared" ref="A19" si="23">IF(ISERROR(F19/G19)," ",IF(F19/G19&gt;0.5,IF(F19/G19&lt;1.5," ","NOT OK"),"NOT OK"))</f>
        <v xml:space="preserve"> </v>
      </c>
      <c r="B19" s="106" t="s">
        <v>25</v>
      </c>
      <c r="C19" s="120">
        <f>Lcc_BKK!C19+Lcc_DMK!C19</f>
        <v>108</v>
      </c>
      <c r="D19" s="122">
        <f>Lcc_BKK!D19+Lcc_DMK!D19</f>
        <v>108</v>
      </c>
      <c r="E19" s="158">
        <f>SUM(C19:D19)</f>
        <v>216</v>
      </c>
      <c r="F19" s="120"/>
      <c r="G19" s="122"/>
      <c r="H19" s="158"/>
      <c r="I19" s="123"/>
      <c r="J19" s="3"/>
      <c r="L19" s="13" t="s">
        <v>25</v>
      </c>
      <c r="M19" s="37">
        <f>Lcc_BKK!M19+Lcc_DMK!M19</f>
        <v>923</v>
      </c>
      <c r="N19" s="467">
        <f>Lcc_BKK!N19+Lcc_DMK!N19</f>
        <v>1664</v>
      </c>
      <c r="O19" s="471">
        <f>SUM(M19:N19)</f>
        <v>2587</v>
      </c>
      <c r="P19" s="480">
        <f>Lcc_BKK!P19+Lcc_DMK!P19</f>
        <v>0</v>
      </c>
      <c r="Q19" s="169">
        <f>O19+P19</f>
        <v>2587</v>
      </c>
      <c r="R19" s="37"/>
      <c r="S19" s="467"/>
      <c r="T19" s="471"/>
      <c r="U19" s="480"/>
      <c r="V19" s="169"/>
      <c r="W19" s="40"/>
    </row>
    <row r="20" spans="1:23" ht="13.5" thickBot="1" x14ac:dyDescent="0.25">
      <c r="A20" s="8" t="str">
        <f>IF(ISERROR(F20/G20)," ",IF(F20/G20&gt;0.5,IF(F20/G20&lt;1.5," ","NOT OK"),"NOT OK"))</f>
        <v xml:space="preserve"> </v>
      </c>
      <c r="B20" s="106" t="s">
        <v>26</v>
      </c>
      <c r="C20" s="120">
        <f>Lcc_BKK!C20+Lcc_DMK!C20</f>
        <v>104</v>
      </c>
      <c r="D20" s="122">
        <f>Lcc_BKK!D20+Lcc_DMK!D20</f>
        <v>110</v>
      </c>
      <c r="E20" s="158">
        <f>SUM(C20:D20)</f>
        <v>214</v>
      </c>
      <c r="F20" s="120"/>
      <c r="G20" s="122"/>
      <c r="H20" s="158"/>
      <c r="I20" s="123"/>
      <c r="J20" s="8"/>
      <c r="L20" s="13" t="s">
        <v>26</v>
      </c>
      <c r="M20" s="37">
        <f>Lcc_BKK!M20+Lcc_DMK!M20</f>
        <v>957</v>
      </c>
      <c r="N20" s="467">
        <f>Lcc_BKK!N20+Lcc_DMK!N20</f>
        <v>1917</v>
      </c>
      <c r="O20" s="471">
        <f>SUM(M20:N20)</f>
        <v>2874</v>
      </c>
      <c r="P20" s="480">
        <f>Lcc_BKK!P20+Lcc_DMK!P20</f>
        <v>0</v>
      </c>
      <c r="Q20" s="169">
        <f>O20+P20</f>
        <v>2874</v>
      </c>
      <c r="R20" s="37"/>
      <c r="S20" s="467"/>
      <c r="T20" s="471"/>
      <c r="U20" s="480"/>
      <c r="V20" s="169"/>
      <c r="W20" s="40"/>
    </row>
    <row r="21" spans="1:23" ht="15.75" customHeight="1" thickTop="1" thickBot="1" x14ac:dyDescent="0.25">
      <c r="A21" s="9" t="str">
        <f>IF(ISERROR(F21/G21)," ",IF(F21/G21&gt;0.5,IF(F21/G21&lt;1.5," ","NOT OK"),"NOT OK"))</f>
        <v xml:space="preserve"> </v>
      </c>
      <c r="B21" s="133" t="s">
        <v>27</v>
      </c>
      <c r="C21" s="127">
        <f t="shared" ref="C21:E21" si="24">+C18+C19+C20</f>
        <v>313</v>
      </c>
      <c r="D21" s="135">
        <f t="shared" si="24"/>
        <v>315</v>
      </c>
      <c r="E21" s="160">
        <f t="shared" si="24"/>
        <v>628</v>
      </c>
      <c r="F21" s="127"/>
      <c r="G21" s="135"/>
      <c r="H21" s="160"/>
      <c r="I21" s="130"/>
      <c r="J21" s="9"/>
      <c r="K21" s="10"/>
      <c r="L21" s="47" t="s">
        <v>27</v>
      </c>
      <c r="M21" s="49">
        <f t="shared" ref="M21:Q21" si="25">+M18+M19+M20</f>
        <v>3428</v>
      </c>
      <c r="N21" s="469">
        <f t="shared" si="25"/>
        <v>5274</v>
      </c>
      <c r="O21" s="473">
        <f t="shared" si="25"/>
        <v>8702</v>
      </c>
      <c r="P21" s="482">
        <f t="shared" si="25"/>
        <v>0</v>
      </c>
      <c r="Q21" s="171">
        <f t="shared" si="25"/>
        <v>8702</v>
      </c>
      <c r="R21" s="49"/>
      <c r="S21" s="469"/>
      <c r="T21" s="473"/>
      <c r="U21" s="482"/>
      <c r="V21" s="171"/>
      <c r="W21" s="50"/>
    </row>
    <row r="22" spans="1:23" ht="13.5" thickTop="1" x14ac:dyDescent="0.2">
      <c r="A22" s="3" t="str">
        <f>IF(ISERROR(F22/G22)," ",IF(F22/G22&gt;0.5,IF(F22/G22&lt;1.5," ","NOT OK"),"NOT OK"))</f>
        <v xml:space="preserve"> </v>
      </c>
      <c r="B22" s="106" t="s">
        <v>28</v>
      </c>
      <c r="C22" s="120">
        <f>Lcc_BKK!C22+Lcc_DMK!C22</f>
        <v>109</v>
      </c>
      <c r="D22" s="122">
        <f>Lcc_BKK!D22+Lcc_DMK!D22</f>
        <v>113</v>
      </c>
      <c r="E22" s="161">
        <f>SUM(C22:D22)</f>
        <v>222</v>
      </c>
      <c r="F22" s="120"/>
      <c r="G22" s="122"/>
      <c r="H22" s="161"/>
      <c r="I22" s="123"/>
      <c r="J22" s="3"/>
      <c r="L22" s="13" t="s">
        <v>29</v>
      </c>
      <c r="M22" s="37">
        <f>Lcc_BKK!M22+Lcc_DMK!M22</f>
        <v>1004</v>
      </c>
      <c r="N22" s="467">
        <f>Lcc_BKK!N22+Lcc_DMK!N22</f>
        <v>1813</v>
      </c>
      <c r="O22" s="471">
        <f>SUM(M22:N22)</f>
        <v>2817</v>
      </c>
      <c r="P22" s="480">
        <f>Lcc_BKK!P22+Lcc_DMK!P22</f>
        <v>0</v>
      </c>
      <c r="Q22" s="299">
        <f>O22+P22</f>
        <v>2817</v>
      </c>
      <c r="R22" s="37"/>
      <c r="S22" s="467"/>
      <c r="T22" s="471"/>
      <c r="U22" s="480"/>
      <c r="V22" s="299"/>
      <c r="W22" s="40"/>
    </row>
    <row r="23" spans="1:23" x14ac:dyDescent="0.2">
      <c r="A23" s="3" t="str">
        <f t="shared" ref="A23" si="26">IF(ISERROR(F23/G23)," ",IF(F23/G23&gt;0.5,IF(F23/G23&lt;1.5," ","NOT OK"),"NOT OK"))</f>
        <v xml:space="preserve"> </v>
      </c>
      <c r="B23" s="106" t="s">
        <v>30</v>
      </c>
      <c r="C23" s="120">
        <f>Lcc_BKK!C23+Lcc_DMK!C23</f>
        <v>102</v>
      </c>
      <c r="D23" s="121">
        <f>Lcc_BKK!D23+Lcc_DMK!D23</f>
        <v>100</v>
      </c>
      <c r="E23" s="152">
        <f>SUM(C23:D23)</f>
        <v>202</v>
      </c>
      <c r="F23" s="120"/>
      <c r="G23" s="121"/>
      <c r="H23" s="152"/>
      <c r="I23" s="123"/>
      <c r="J23" s="3"/>
      <c r="L23" s="13" t="s">
        <v>30</v>
      </c>
      <c r="M23" s="37">
        <f>Lcc_BKK!M23+Lcc_DMK!M23</f>
        <v>936</v>
      </c>
      <c r="N23" s="467">
        <f>Lcc_BKK!N23+Lcc_DMK!N23</f>
        <v>1653</v>
      </c>
      <c r="O23" s="471">
        <f>SUM(M23:N23)</f>
        <v>2589</v>
      </c>
      <c r="P23" s="480">
        <f>Lcc_BKK!P23+Lcc_DMK!P23</f>
        <v>0</v>
      </c>
      <c r="Q23" s="299">
        <f>O23+P23</f>
        <v>2589</v>
      </c>
      <c r="R23" s="37"/>
      <c r="S23" s="467"/>
      <c r="T23" s="471"/>
      <c r="U23" s="480"/>
      <c r="V23" s="299"/>
      <c r="W23" s="40"/>
    </row>
    <row r="24" spans="1:23" ht="13.5" thickBot="1" x14ac:dyDescent="0.25">
      <c r="A24" s="3" t="str">
        <f>IF(ISERROR(F24/G24)," ",IF(F24/G24&gt;0.5,IF(F24/G24&lt;1.5," ","NOT OK"),"NOT OK"))</f>
        <v xml:space="preserve"> </v>
      </c>
      <c r="B24" s="106" t="s">
        <v>31</v>
      </c>
      <c r="C24" s="120">
        <f>Lcc_BKK!C24+Lcc_DMK!C24</f>
        <v>68</v>
      </c>
      <c r="D24" s="524">
        <f>Lcc_BKK!D24+Lcc_DMK!D24</f>
        <v>69</v>
      </c>
      <c r="E24" s="297">
        <f>SUM(C24:D24)</f>
        <v>137</v>
      </c>
      <c r="F24" s="120"/>
      <c r="G24" s="524"/>
      <c r="H24" s="297"/>
      <c r="I24" s="137"/>
      <c r="J24" s="3"/>
      <c r="L24" s="13" t="s">
        <v>31</v>
      </c>
      <c r="M24" s="37">
        <f>Lcc_BKK!M24+Lcc_DMK!M24</f>
        <v>437</v>
      </c>
      <c r="N24" s="467">
        <f>Lcc_BKK!N24+Lcc_DMK!N24</f>
        <v>928</v>
      </c>
      <c r="O24" s="471">
        <f t="shared" ref="O24" si="27">SUM(M24:N24)</f>
        <v>1365</v>
      </c>
      <c r="P24" s="480">
        <f>Lcc_BKK!P24+Lcc_DMK!P24</f>
        <v>0</v>
      </c>
      <c r="Q24" s="299">
        <f>O24+P24</f>
        <v>1365</v>
      </c>
      <c r="R24" s="37"/>
      <c r="S24" s="467"/>
      <c r="T24" s="471"/>
      <c r="U24" s="480"/>
      <c r="V24" s="299"/>
      <c r="W24" s="40"/>
    </row>
    <row r="25" spans="1:23" ht="15.75" customHeight="1" thickTop="1" thickBot="1" x14ac:dyDescent="0.25">
      <c r="A25" s="9" t="str">
        <f>IF(ISERROR(F25/G25)," ",IF(F25/G25&gt;0.5,IF(F25/G25&lt;1.5," ","NOT OK"),"NOT OK"))</f>
        <v xml:space="preserve"> </v>
      </c>
      <c r="B25" s="521" t="s">
        <v>32</v>
      </c>
      <c r="C25" s="127">
        <f t="shared" ref="C25:E25" si="28">+C22+C23+C24</f>
        <v>279</v>
      </c>
      <c r="D25" s="128">
        <f t="shared" si="28"/>
        <v>282</v>
      </c>
      <c r="E25" s="153">
        <f t="shared" si="28"/>
        <v>561</v>
      </c>
      <c r="F25" s="127"/>
      <c r="G25" s="128"/>
      <c r="H25" s="153"/>
      <c r="I25" s="130"/>
      <c r="J25" s="9"/>
      <c r="K25" s="10"/>
      <c r="L25" s="47" t="s">
        <v>32</v>
      </c>
      <c r="M25" s="49">
        <f t="shared" ref="M25:Q25" si="29">+M22+M23+M24</f>
        <v>2377</v>
      </c>
      <c r="N25" s="469">
        <f t="shared" si="29"/>
        <v>4394</v>
      </c>
      <c r="O25" s="473">
        <f t="shared" si="29"/>
        <v>6771</v>
      </c>
      <c r="P25" s="482">
        <f t="shared" si="29"/>
        <v>0</v>
      </c>
      <c r="Q25" s="171">
        <f t="shared" si="29"/>
        <v>6771</v>
      </c>
      <c r="R25" s="49"/>
      <c r="S25" s="469"/>
      <c r="T25" s="473"/>
      <c r="U25" s="482"/>
      <c r="V25" s="171"/>
      <c r="W25" s="50"/>
    </row>
    <row r="26" spans="1:23" ht="15.75" customHeight="1" thickTop="1" thickBot="1" x14ac:dyDescent="0.25">
      <c r="A26" s="9"/>
      <c r="B26" s="522" t="s">
        <v>33</v>
      </c>
      <c r="C26" s="127">
        <f t="shared" ref="C26:E26" si="30">+C16+C21+C25</f>
        <v>798</v>
      </c>
      <c r="D26" s="128">
        <f t="shared" si="30"/>
        <v>806</v>
      </c>
      <c r="E26" s="153">
        <f t="shared" si="30"/>
        <v>1604</v>
      </c>
      <c r="F26" s="127"/>
      <c r="G26" s="128"/>
      <c r="H26" s="153"/>
      <c r="I26" s="130"/>
      <c r="J26" s="9"/>
      <c r="K26" s="10"/>
      <c r="L26" s="530" t="s">
        <v>33</v>
      </c>
      <c r="M26" s="508">
        <f t="shared" ref="M26:Q26" si="31">+M16+M21+M25</f>
        <v>10345</v>
      </c>
      <c r="N26" s="509">
        <f t="shared" si="31"/>
        <v>13633</v>
      </c>
      <c r="O26" s="510">
        <f t="shared" si="31"/>
        <v>23978</v>
      </c>
      <c r="P26" s="511">
        <f t="shared" si="31"/>
        <v>0</v>
      </c>
      <c r="Q26" s="512">
        <f t="shared" si="31"/>
        <v>23978</v>
      </c>
      <c r="R26" s="508"/>
      <c r="S26" s="509"/>
      <c r="T26" s="510"/>
      <c r="U26" s="511"/>
      <c r="V26" s="512"/>
      <c r="W26" s="50"/>
    </row>
    <row r="27" spans="1:23" ht="14.25" thickTop="1" thickBot="1" x14ac:dyDescent="0.25">
      <c r="A27" s="3" t="str">
        <f t="shared" ref="A27" si="32">IF(ISERROR(F27/G27)," ",IF(F27/G27&gt;0.5,IF(F27/G27&lt;1.5," ","NOT OK"),"NOT OK"))</f>
        <v xml:space="preserve"> </v>
      </c>
      <c r="B27" s="523" t="s">
        <v>34</v>
      </c>
      <c r="C27" s="127">
        <f t="shared" ref="C27:E27" si="33">+C12+C16+C21+C25</f>
        <v>1084</v>
      </c>
      <c r="D27" s="128">
        <f t="shared" si="33"/>
        <v>1078</v>
      </c>
      <c r="E27" s="526">
        <f t="shared" si="33"/>
        <v>2162</v>
      </c>
      <c r="F27" s="127"/>
      <c r="G27" s="128"/>
      <c r="H27" s="526"/>
      <c r="I27" s="130"/>
      <c r="J27" s="3"/>
      <c r="L27" s="466" t="s">
        <v>34</v>
      </c>
      <c r="M27" s="43">
        <f t="shared" ref="M27:Q27" si="34">+M12+M16+M21+M25</f>
        <v>13296</v>
      </c>
      <c r="N27" s="468">
        <f t="shared" si="34"/>
        <v>16915</v>
      </c>
      <c r="O27" s="472">
        <f t="shared" si="34"/>
        <v>30211</v>
      </c>
      <c r="P27" s="481">
        <f t="shared" si="34"/>
        <v>0</v>
      </c>
      <c r="Q27" s="300">
        <f t="shared" si="34"/>
        <v>30211</v>
      </c>
      <c r="R27" s="43"/>
      <c r="S27" s="468"/>
      <c r="T27" s="472"/>
      <c r="U27" s="481"/>
      <c r="V27" s="300"/>
      <c r="W27" s="46"/>
    </row>
    <row r="28" spans="1:23" ht="14.25" thickTop="1" thickBot="1" x14ac:dyDescent="0.25">
      <c r="B28" s="138" t="s">
        <v>35</v>
      </c>
      <c r="C28" s="102"/>
      <c r="D28" s="102"/>
      <c r="E28" s="102"/>
      <c r="F28" s="102"/>
      <c r="G28" s="102"/>
      <c r="H28" s="102"/>
      <c r="I28" s="102"/>
      <c r="J28" s="102"/>
      <c r="L28" s="53" t="s">
        <v>35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72" t="s">
        <v>36</v>
      </c>
      <c r="C29" s="573"/>
      <c r="D29" s="573"/>
      <c r="E29" s="573"/>
      <c r="F29" s="573"/>
      <c r="G29" s="573"/>
      <c r="H29" s="573"/>
      <c r="I29" s="574"/>
      <c r="J29" s="3"/>
      <c r="L29" s="575" t="s">
        <v>37</v>
      </c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</row>
    <row r="30" spans="1:23" ht="13.5" thickBot="1" x14ac:dyDescent="0.25">
      <c r="B30" s="578" t="s">
        <v>38</v>
      </c>
      <c r="C30" s="579"/>
      <c r="D30" s="579"/>
      <c r="E30" s="579"/>
      <c r="F30" s="579"/>
      <c r="G30" s="579"/>
      <c r="H30" s="579"/>
      <c r="I30" s="580"/>
      <c r="J30" s="3"/>
      <c r="L30" s="581" t="s">
        <v>39</v>
      </c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3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84" t="s">
        <v>4</v>
      </c>
      <c r="D32" s="585"/>
      <c r="E32" s="586"/>
      <c r="F32" s="584" t="s">
        <v>5</v>
      </c>
      <c r="G32" s="585"/>
      <c r="H32" s="586"/>
      <c r="I32" s="105" t="s">
        <v>6</v>
      </c>
      <c r="J32" s="3"/>
      <c r="L32" s="11"/>
      <c r="M32" s="587" t="s">
        <v>4</v>
      </c>
      <c r="N32" s="588"/>
      <c r="O32" s="588"/>
      <c r="P32" s="588"/>
      <c r="Q32" s="589"/>
      <c r="R32" s="587" t="s">
        <v>5</v>
      </c>
      <c r="S32" s="588"/>
      <c r="T32" s="588"/>
      <c r="U32" s="588"/>
      <c r="V32" s="589"/>
      <c r="W32" s="12" t="s">
        <v>6</v>
      </c>
    </row>
    <row r="33" spans="1:23" ht="13.5" thickTop="1" x14ac:dyDescent="0.2">
      <c r="B33" s="106" t="s">
        <v>7</v>
      </c>
      <c r="C33" s="107"/>
      <c r="D33" s="108"/>
      <c r="E33" s="109"/>
      <c r="F33" s="107"/>
      <c r="G33" s="108"/>
      <c r="H33" s="109"/>
      <c r="I33" s="110" t="s">
        <v>8</v>
      </c>
      <c r="J33" s="3"/>
      <c r="L33" s="13" t="s">
        <v>7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8</v>
      </c>
    </row>
    <row r="34" spans="1:23" ht="13.5" thickBot="1" x14ac:dyDescent="0.25">
      <c r="B34" s="111"/>
      <c r="C34" s="112" t="s">
        <v>9</v>
      </c>
      <c r="D34" s="113" t="s">
        <v>10</v>
      </c>
      <c r="E34" s="114" t="s">
        <v>11</v>
      </c>
      <c r="F34" s="112" t="s">
        <v>9</v>
      </c>
      <c r="G34" s="113" t="s">
        <v>10</v>
      </c>
      <c r="H34" s="114" t="s">
        <v>11</v>
      </c>
      <c r="I34" s="115"/>
      <c r="J34" s="3"/>
      <c r="L34" s="22"/>
      <c r="M34" s="27" t="s">
        <v>12</v>
      </c>
      <c r="N34" s="24" t="s">
        <v>13</v>
      </c>
      <c r="O34" s="25" t="s">
        <v>14</v>
      </c>
      <c r="P34" s="26" t="s">
        <v>15</v>
      </c>
      <c r="Q34" s="25" t="s">
        <v>11</v>
      </c>
      <c r="R34" s="27" t="s">
        <v>12</v>
      </c>
      <c r="S34" s="24" t="s">
        <v>13</v>
      </c>
      <c r="T34" s="25" t="s">
        <v>14</v>
      </c>
      <c r="U34" s="26" t="s">
        <v>15</v>
      </c>
      <c r="V34" s="25" t="s">
        <v>11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16</v>
      </c>
      <c r="C36" s="120">
        <f>Lcc_BKK!C36+Lcc_DMK!C36</f>
        <v>7036</v>
      </c>
      <c r="D36" s="122">
        <f>Lcc_BKK!D36+Lcc_DMK!D36</f>
        <v>7035</v>
      </c>
      <c r="E36" s="294">
        <f t="shared" ref="E36:E40" si="35">SUM(C36:D36)</f>
        <v>14071</v>
      </c>
      <c r="F36" s="120">
        <f>Lcc_BKK!F36+Lcc_DMK!F36</f>
        <v>2358</v>
      </c>
      <c r="G36" s="122">
        <f>Lcc_BKK!G36+Lcc_DMK!G36</f>
        <v>2358</v>
      </c>
      <c r="H36" s="294">
        <f t="shared" ref="H36:H40" si="36">SUM(F36:G36)</f>
        <v>4716</v>
      </c>
      <c r="I36" s="123">
        <f t="shared" ref="I36:I38" si="37">IF(E36=0,0,((H36/E36)-1)*100)</f>
        <v>-66.48425840380925</v>
      </c>
      <c r="J36" s="3"/>
      <c r="K36" s="6"/>
      <c r="L36" s="13" t="s">
        <v>16</v>
      </c>
      <c r="M36" s="39">
        <f>Lcc_BKK!M36+Lcc_DMK!M36</f>
        <v>864919</v>
      </c>
      <c r="N36" s="37">
        <f>Lcc_BKK!N36+Lcc_DMK!N36</f>
        <v>874626</v>
      </c>
      <c r="O36" s="299">
        <f t="shared" ref="O36:O38" si="38">SUM(M36:N36)</f>
        <v>1739545</v>
      </c>
      <c r="P36" s="38">
        <f>Lcc_BKK!P36+Lcc_DMK!P36</f>
        <v>306</v>
      </c>
      <c r="Q36" s="301">
        <f>O36+P36</f>
        <v>1739851</v>
      </c>
      <c r="R36" s="39">
        <f>Lcc_BKK!R36+Lcc_DMK!R36</f>
        <v>286568</v>
      </c>
      <c r="S36" s="37">
        <f>Lcc_BKK!S36+Lcc_DMK!S36</f>
        <v>273278</v>
      </c>
      <c r="T36" s="299">
        <f t="shared" ref="T36:T38" si="39">SUM(R36:S36)</f>
        <v>559846</v>
      </c>
      <c r="U36" s="38">
        <f>Lcc_BKK!U36+Lcc_DMK!U36</f>
        <v>170</v>
      </c>
      <c r="V36" s="301">
        <f>T36+U36</f>
        <v>560016</v>
      </c>
      <c r="W36" s="40">
        <f t="shared" ref="W36:W38" si="40">IF(Q36=0,0,((V36/Q36)-1)*100)</f>
        <v>-67.812416120690798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17</v>
      </c>
      <c r="C37" s="120">
        <f>Lcc_BKK!C37+Lcc_DMK!C37</f>
        <v>7346</v>
      </c>
      <c r="D37" s="122">
        <f>Lcc_BKK!D37+Lcc_DMK!D37</f>
        <v>7361</v>
      </c>
      <c r="E37" s="294">
        <f t="shared" si="35"/>
        <v>14707</v>
      </c>
      <c r="F37" s="120">
        <f>Lcc_BKK!F37+Lcc_DMK!F37</f>
        <v>3466</v>
      </c>
      <c r="G37" s="122">
        <f>Lcc_BKK!G37+Lcc_DMK!G37</f>
        <v>3465</v>
      </c>
      <c r="H37" s="294">
        <f t="shared" si="36"/>
        <v>6931</v>
      </c>
      <c r="I37" s="123">
        <f t="shared" si="37"/>
        <v>-52.872781668593191</v>
      </c>
      <c r="J37" s="3"/>
      <c r="K37" s="6"/>
      <c r="L37" s="13" t="s">
        <v>17</v>
      </c>
      <c r="M37" s="39">
        <f>Lcc_BKK!M37+Lcc_DMK!M37</f>
        <v>1005683</v>
      </c>
      <c r="N37" s="37">
        <f>Lcc_BKK!N37+Lcc_DMK!N37</f>
        <v>985282</v>
      </c>
      <c r="O37" s="299">
        <f t="shared" si="38"/>
        <v>1990965</v>
      </c>
      <c r="P37" s="38">
        <f>Lcc_BKK!P37+Lcc_DMK!P37</f>
        <v>168</v>
      </c>
      <c r="Q37" s="299">
        <f>O37+P37</f>
        <v>1991133</v>
      </c>
      <c r="R37" s="39">
        <f>Lcc_BKK!R37+Lcc_DMK!R37</f>
        <v>405150</v>
      </c>
      <c r="S37" s="37">
        <f>Lcc_BKK!S37+Lcc_DMK!S37</f>
        <v>391838</v>
      </c>
      <c r="T37" s="299">
        <f t="shared" si="39"/>
        <v>796988</v>
      </c>
      <c r="U37" s="38">
        <f>Lcc_BKK!U37+Lcc_DMK!U37</f>
        <v>417</v>
      </c>
      <c r="V37" s="299">
        <f>T37+U37</f>
        <v>797405</v>
      </c>
      <c r="W37" s="40">
        <f t="shared" si="40"/>
        <v>-59.952198070143979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18</v>
      </c>
      <c r="C38" s="124">
        <f>Lcc_BKK!C38+Lcc_DMK!C38</f>
        <v>8185</v>
      </c>
      <c r="D38" s="125">
        <f>Lcc_BKK!D38+Lcc_DMK!D38</f>
        <v>8206</v>
      </c>
      <c r="E38" s="294">
        <f t="shared" si="35"/>
        <v>16391</v>
      </c>
      <c r="F38" s="124">
        <f>Lcc_BKK!F38+Lcc_DMK!F38</f>
        <v>4890</v>
      </c>
      <c r="G38" s="125">
        <f>Lcc_BKK!G38+Lcc_DMK!G38</f>
        <v>4919</v>
      </c>
      <c r="H38" s="294">
        <f t="shared" si="36"/>
        <v>9809</v>
      </c>
      <c r="I38" s="123">
        <f t="shared" si="37"/>
        <v>-40.15618327130742</v>
      </c>
      <c r="J38" s="3"/>
      <c r="K38" s="6"/>
      <c r="L38" s="22" t="s">
        <v>18</v>
      </c>
      <c r="M38" s="39">
        <f>Lcc_BKK!M38+Lcc_DMK!M38</f>
        <v>848614</v>
      </c>
      <c r="N38" s="37">
        <f>Lcc_BKK!N38+Lcc_DMK!N38</f>
        <v>950990</v>
      </c>
      <c r="O38" s="299">
        <f t="shared" si="38"/>
        <v>1799604</v>
      </c>
      <c r="P38" s="38">
        <f>Lcc_BKK!P38+Lcc_DMK!P38</f>
        <v>143</v>
      </c>
      <c r="Q38" s="318">
        <f>O38+P38</f>
        <v>1799747</v>
      </c>
      <c r="R38" s="39">
        <f>Lcc_BKK!R38+Lcc_DMK!R38</f>
        <v>657252</v>
      </c>
      <c r="S38" s="37">
        <f>Lcc_BKK!S38+Lcc_DMK!S38</f>
        <v>716646</v>
      </c>
      <c r="T38" s="299">
        <f t="shared" si="39"/>
        <v>1373898</v>
      </c>
      <c r="U38" s="38">
        <f>Lcc_BKK!U38+Lcc_DMK!U38</f>
        <v>0</v>
      </c>
      <c r="V38" s="318">
        <f>T38+U38</f>
        <v>1373898</v>
      </c>
      <c r="W38" s="40">
        <f t="shared" si="40"/>
        <v>-23.661603547609744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19</v>
      </c>
      <c r="C39" s="127">
        <f t="shared" ref="C39:D39" si="41">+C36+C37+C38</f>
        <v>22567</v>
      </c>
      <c r="D39" s="129">
        <f t="shared" si="41"/>
        <v>22602</v>
      </c>
      <c r="E39" s="298">
        <f t="shared" si="35"/>
        <v>45169</v>
      </c>
      <c r="F39" s="127">
        <f t="shared" ref="F39:G39" si="42">+F36+F37+F38</f>
        <v>10714</v>
      </c>
      <c r="G39" s="129">
        <f t="shared" si="42"/>
        <v>10742</v>
      </c>
      <c r="H39" s="298">
        <f t="shared" si="36"/>
        <v>21456</v>
      </c>
      <c r="I39" s="130">
        <f>IF(E39=0,0,((H39/E39)-1)*100)</f>
        <v>-52.498394916867767</v>
      </c>
      <c r="J39" s="3"/>
      <c r="L39" s="41" t="s">
        <v>19</v>
      </c>
      <c r="M39" s="45">
        <f t="shared" ref="M39:Q39" si="43">+M36+M37+M38</f>
        <v>2719216</v>
      </c>
      <c r="N39" s="43">
        <f t="shared" si="43"/>
        <v>2810898</v>
      </c>
      <c r="O39" s="300">
        <f t="shared" si="43"/>
        <v>5530114</v>
      </c>
      <c r="P39" s="43">
        <f t="shared" si="43"/>
        <v>617</v>
      </c>
      <c r="Q39" s="300">
        <f t="shared" si="43"/>
        <v>5530731</v>
      </c>
      <c r="R39" s="45">
        <f t="shared" ref="R39:V39" si="44">+R36+R37+R38</f>
        <v>1348970</v>
      </c>
      <c r="S39" s="43">
        <f t="shared" si="44"/>
        <v>1381762</v>
      </c>
      <c r="T39" s="300">
        <f t="shared" si="44"/>
        <v>2730732</v>
      </c>
      <c r="U39" s="43">
        <f t="shared" si="44"/>
        <v>587</v>
      </c>
      <c r="V39" s="300">
        <f t="shared" si="44"/>
        <v>2731319</v>
      </c>
      <c r="W39" s="46">
        <f>IF(Q39=0,0,((V39/Q39)-1)*100)</f>
        <v>-50.615587704410146</v>
      </c>
    </row>
    <row r="40" spans="1:23" ht="13.5" thickTop="1" x14ac:dyDescent="0.2">
      <c r="A40" s="3" t="str">
        <f t="shared" si="11"/>
        <v xml:space="preserve"> </v>
      </c>
      <c r="B40" s="106" t="s">
        <v>20</v>
      </c>
      <c r="C40" s="120">
        <f>Lcc_BKK!C40+Lcc_DMK!C40</f>
        <v>3302</v>
      </c>
      <c r="D40" s="122">
        <f>Lcc_BKK!D40+Lcc_DMK!D40</f>
        <v>3327</v>
      </c>
      <c r="E40" s="294">
        <f t="shared" si="35"/>
        <v>6629</v>
      </c>
      <c r="F40" s="120">
        <f>Lcc_BKK!F40+Lcc_DMK!F40</f>
        <v>4910</v>
      </c>
      <c r="G40" s="122">
        <f>Lcc_BKK!G40+Lcc_DMK!G40</f>
        <v>4940</v>
      </c>
      <c r="H40" s="294">
        <f t="shared" si="36"/>
        <v>9850</v>
      </c>
      <c r="I40" s="123">
        <f t="shared" ref="I40" si="45">IF(E40=0,0,((H40/E40)-1)*100)</f>
        <v>48.589530849298534</v>
      </c>
      <c r="J40" s="3"/>
      <c r="L40" s="13" t="s">
        <v>20</v>
      </c>
      <c r="M40" s="39">
        <f>Lcc_BKK!M40+Lcc_DMK!M40</f>
        <v>307708</v>
      </c>
      <c r="N40" s="37">
        <f>Lcc_BKK!N40+Lcc_DMK!N40</f>
        <v>214276</v>
      </c>
      <c r="O40" s="299">
        <f>SUM(M40:N40)</f>
        <v>521984</v>
      </c>
      <c r="P40" s="38">
        <f>Lcc_BKK!P40+Lcc_DMK!P40</f>
        <v>0</v>
      </c>
      <c r="Q40" s="301">
        <f>O40+P40</f>
        <v>521984</v>
      </c>
      <c r="R40" s="39">
        <f>Lcc_BKK!R40+Lcc_DMK!R40</f>
        <v>651405</v>
      </c>
      <c r="S40" s="37">
        <f>Lcc_BKK!S40+Lcc_DMK!S40</f>
        <v>560120</v>
      </c>
      <c r="T40" s="299">
        <f>SUM(R40:S40)</f>
        <v>1211525</v>
      </c>
      <c r="U40" s="38">
        <f>Lcc_BKK!U40+Lcc_DMK!U40</f>
        <v>0</v>
      </c>
      <c r="V40" s="301">
        <f>T40+U40</f>
        <v>1211525</v>
      </c>
      <c r="W40" s="40">
        <f t="shared" ref="W40" si="46">IF(Q40=0,0,((V40/Q40)-1)*100)</f>
        <v>132.10002605443844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21</v>
      </c>
      <c r="C41" s="120">
        <f>Lcc_BKK!C41+Lcc_DMK!C41</f>
        <v>2726</v>
      </c>
      <c r="D41" s="122">
        <f>Lcc_BKK!D41+Lcc_DMK!D41</f>
        <v>2761</v>
      </c>
      <c r="E41" s="294">
        <f>SUM(C41:D41)</f>
        <v>5487</v>
      </c>
      <c r="F41" s="120">
        <f>Lcc_BKK!F41+Lcc_DMK!F41</f>
        <v>4174</v>
      </c>
      <c r="G41" s="122">
        <f>Lcc_BKK!G41+Lcc_DMK!G41</f>
        <v>4203</v>
      </c>
      <c r="H41" s="294">
        <f>SUM(F41:G41)</f>
        <v>8377</v>
      </c>
      <c r="I41" s="123">
        <f>IF(E41=0,0,((H41/E41)-1)*100)</f>
        <v>52.66994714780391</v>
      </c>
      <c r="J41" s="3"/>
      <c r="L41" s="13" t="s">
        <v>21</v>
      </c>
      <c r="M41" s="39">
        <f>Lcc_BKK!M41+Lcc_DMK!M41</f>
        <v>363397</v>
      </c>
      <c r="N41" s="37">
        <f>Lcc_BKK!N41+Lcc_DMK!N41</f>
        <v>360838</v>
      </c>
      <c r="O41" s="299">
        <f>SUM(M41:N41)</f>
        <v>724235</v>
      </c>
      <c r="P41" s="38">
        <f>Lcc_BKK!P41+Lcc_DMK!P41</f>
        <v>92</v>
      </c>
      <c r="Q41" s="301">
        <f>O41+P41</f>
        <v>724327</v>
      </c>
      <c r="R41" s="39">
        <f>Lcc_BKK!R41+Lcc_DMK!R41</f>
        <v>561550</v>
      </c>
      <c r="S41" s="37">
        <f>Lcc_BKK!S41+Lcc_DMK!S41</f>
        <v>539363</v>
      </c>
      <c r="T41" s="299">
        <f>SUM(R41:S41)</f>
        <v>1100913</v>
      </c>
      <c r="U41" s="38">
        <f>Lcc_BKK!U41+Lcc_DMK!U41</f>
        <v>251</v>
      </c>
      <c r="V41" s="301">
        <f>T41+U41</f>
        <v>1101164</v>
      </c>
      <c r="W41" s="40">
        <f>IF(Q41=0,0,((V41/Q41)-1)*100)</f>
        <v>52.025811546442412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22</v>
      </c>
      <c r="C42" s="120">
        <f>Lcc_BKK!C42+Lcc_DMK!C42</f>
        <v>5536</v>
      </c>
      <c r="D42" s="122">
        <f>Lcc_BKK!D42+Lcc_DMK!D42</f>
        <v>5578</v>
      </c>
      <c r="E42" s="294">
        <f t="shared" ref="E42" si="47">SUM(C42:D42)</f>
        <v>11114</v>
      </c>
      <c r="F42" s="120">
        <f>Lcc_BKK!F42+Lcc_DMK!F42</f>
        <v>4762</v>
      </c>
      <c r="G42" s="122">
        <f>Lcc_BKK!G42+Lcc_DMK!G42</f>
        <v>4782</v>
      </c>
      <c r="H42" s="294">
        <f t="shared" ref="H42" si="48">SUM(F42:G42)</f>
        <v>9544</v>
      </c>
      <c r="I42" s="123">
        <f>IF(E42=0,0,((H42/E42)-1)*100)</f>
        <v>-14.126327154939711</v>
      </c>
      <c r="J42" s="3"/>
      <c r="L42" s="13" t="s">
        <v>22</v>
      </c>
      <c r="M42" s="39">
        <f>Lcc_BKK!M42+Lcc_DMK!M42</f>
        <v>690320</v>
      </c>
      <c r="N42" s="37">
        <f>Lcc_BKK!N42+Lcc_DMK!N42</f>
        <v>683081</v>
      </c>
      <c r="O42" s="169">
        <f t="shared" ref="O42" si="49">SUM(M42:N42)</f>
        <v>1373401</v>
      </c>
      <c r="P42" s="38">
        <f>Lcc_BKK!P42+Lcc_DMK!P42</f>
        <v>166</v>
      </c>
      <c r="Q42" s="172">
        <f>O42+P42</f>
        <v>1373567</v>
      </c>
      <c r="R42" s="39">
        <f>Lcc_BKK!R42+Lcc_DMK!R42</f>
        <v>639767</v>
      </c>
      <c r="S42" s="37">
        <f>Lcc_BKK!S42+Lcc_DMK!S42</f>
        <v>622339</v>
      </c>
      <c r="T42" s="169">
        <f t="shared" ref="T42" si="50">SUM(R42:S42)</f>
        <v>1262106</v>
      </c>
      <c r="U42" s="38">
        <f>Lcc_BKK!U42+Lcc_DMK!U42</f>
        <v>133</v>
      </c>
      <c r="V42" s="172">
        <f>T42+U42</f>
        <v>1262239</v>
      </c>
      <c r="W42" s="40">
        <f>IF(Q42=0,0,((V42/Q42)-1)*100)</f>
        <v>-8.1050287317618981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23</v>
      </c>
      <c r="C43" s="127">
        <f>+C40+C41+C42</f>
        <v>11564</v>
      </c>
      <c r="D43" s="129">
        <f t="shared" ref="D43" si="51">+D40+D41+D42</f>
        <v>11666</v>
      </c>
      <c r="E43" s="298">
        <f t="shared" ref="E43" si="52">+E40+E41+E42</f>
        <v>23230</v>
      </c>
      <c r="F43" s="127">
        <f t="shared" ref="F43" si="53">+F40+F41+F42</f>
        <v>13846</v>
      </c>
      <c r="G43" s="129">
        <f t="shared" ref="G43" si="54">+G40+G41+G42</f>
        <v>13925</v>
      </c>
      <c r="H43" s="298">
        <f t="shared" ref="H43" si="55">+H40+H41+H42</f>
        <v>27771</v>
      </c>
      <c r="I43" s="130">
        <f>IF(E43=0,0,((H43/E43)-1)*100)</f>
        <v>19.547998278088684</v>
      </c>
      <c r="J43" s="3"/>
      <c r="L43" s="41" t="s">
        <v>23</v>
      </c>
      <c r="M43" s="43">
        <f>+M40+M41+M42</f>
        <v>1361425</v>
      </c>
      <c r="N43" s="468">
        <f t="shared" ref="N43" si="56">+N40+N41+N42</f>
        <v>1258195</v>
      </c>
      <c r="O43" s="472">
        <f t="shared" ref="O43" si="57">+O40+O41+O42</f>
        <v>2619620</v>
      </c>
      <c r="P43" s="481">
        <f t="shared" ref="P43" si="58">+P40+P41+P42</f>
        <v>258</v>
      </c>
      <c r="Q43" s="300">
        <f t="shared" ref="Q43" si="59">+Q40+Q41+Q42</f>
        <v>2619878</v>
      </c>
      <c r="R43" s="43">
        <f t="shared" ref="R43" si="60">+R40+R41+R42</f>
        <v>1852722</v>
      </c>
      <c r="S43" s="468">
        <f t="shared" ref="S43" si="61">+S40+S41+S42</f>
        <v>1721822</v>
      </c>
      <c r="T43" s="472">
        <f t="shared" ref="T43" si="62">+T40+T41+T42</f>
        <v>3574544</v>
      </c>
      <c r="U43" s="481">
        <f t="shared" ref="U43" si="63">+U40+U41+U42</f>
        <v>384</v>
      </c>
      <c r="V43" s="300">
        <f t="shared" ref="V43" si="64">+V40+V41+V42</f>
        <v>3574928</v>
      </c>
      <c r="W43" s="46">
        <f>IF(Q43=0,0,((V43/Q43)-1)*100)</f>
        <v>36.45398755209213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68</v>
      </c>
      <c r="C44" s="127">
        <f>+C39+C43</f>
        <v>34131</v>
      </c>
      <c r="D44" s="129">
        <f t="shared" ref="D44" si="65">+D39+D43</f>
        <v>34268</v>
      </c>
      <c r="E44" s="298">
        <f t="shared" ref="E44" si="66">+E39+E43</f>
        <v>68399</v>
      </c>
      <c r="F44" s="127">
        <f t="shared" ref="F44" si="67">+F39+F43</f>
        <v>24560</v>
      </c>
      <c r="G44" s="129">
        <f t="shared" ref="G44" si="68">+G39+G43</f>
        <v>24667</v>
      </c>
      <c r="H44" s="298">
        <f t="shared" ref="H44" si="69">+H39+H43</f>
        <v>49227</v>
      </c>
      <c r="I44" s="130">
        <f>IF(E44=0,0,((H44/E44)-1)*100)</f>
        <v>-28.029649556280066</v>
      </c>
      <c r="J44" s="3"/>
      <c r="L44" s="41" t="s">
        <v>68</v>
      </c>
      <c r="M44" s="45">
        <f>+M39+M43</f>
        <v>4080641</v>
      </c>
      <c r="N44" s="43">
        <f t="shared" ref="N44" si="70">+N39+N43</f>
        <v>4069093</v>
      </c>
      <c r="O44" s="300">
        <f t="shared" ref="O44" si="71">+O39+O43</f>
        <v>8149734</v>
      </c>
      <c r="P44" s="43">
        <f t="shared" ref="P44" si="72">+P39+P43</f>
        <v>875</v>
      </c>
      <c r="Q44" s="300">
        <f t="shared" ref="Q44" si="73">+Q39+Q43</f>
        <v>8150609</v>
      </c>
      <c r="R44" s="45">
        <f t="shared" ref="R44" si="74">+R39+R43</f>
        <v>3201692</v>
      </c>
      <c r="S44" s="43">
        <f t="shared" ref="S44" si="75">+S39+S43</f>
        <v>3103584</v>
      </c>
      <c r="T44" s="300">
        <f t="shared" ref="T44" si="76">+T39+T43</f>
        <v>6305276</v>
      </c>
      <c r="U44" s="43">
        <f t="shared" ref="U44" si="77">+U39+U43</f>
        <v>971</v>
      </c>
      <c r="V44" s="300">
        <f t="shared" ref="V44" si="78">+V39+V43</f>
        <v>6306247</v>
      </c>
      <c r="W44" s="46">
        <f>IF(Q44=0,0,((V44/Q44)-1)*100)</f>
        <v>-22.628517697266549</v>
      </c>
    </row>
    <row r="45" spans="1:23" ht="13.5" thickTop="1" x14ac:dyDescent="0.2">
      <c r="A45" s="3" t="str">
        <f t="shared" ref="A45" si="79">IF(ISERROR(F45/G45)," ",IF(F45/G45&gt;0.5,IF(F45/G45&lt;1.5," ","NOT OK"),"NOT OK"))</f>
        <v xml:space="preserve"> </v>
      </c>
      <c r="B45" s="106" t="s">
        <v>24</v>
      </c>
      <c r="C45" s="120">
        <f>Lcc_BKK!C45+Lcc_DMK!C45</f>
        <v>5487</v>
      </c>
      <c r="D45" s="122">
        <f>Lcc_BKK!D45+Lcc_DMK!D45</f>
        <v>5519</v>
      </c>
      <c r="E45" s="294">
        <f t="shared" ref="E45" si="80">SUM(C45:D45)</f>
        <v>11006</v>
      </c>
      <c r="F45" s="120"/>
      <c r="G45" s="122"/>
      <c r="H45" s="294"/>
      <c r="I45" s="123"/>
      <c r="J45" s="3"/>
      <c r="L45" s="13" t="s">
        <v>24</v>
      </c>
      <c r="M45" s="39">
        <f>Lcc_BKK!M45+Lcc_DMK!M45</f>
        <v>518732</v>
      </c>
      <c r="N45" s="37">
        <f>Lcc_BKK!N45+Lcc_DMK!N45</f>
        <v>514936</v>
      </c>
      <c r="O45" s="169">
        <f t="shared" ref="O45" si="81">SUM(M45:N45)</f>
        <v>1033668</v>
      </c>
      <c r="P45" s="38">
        <f>Lcc_BKK!P45+Lcc_DMK!P45</f>
        <v>698</v>
      </c>
      <c r="Q45" s="172">
        <f>O45+P45</f>
        <v>1034366</v>
      </c>
      <c r="R45" s="39"/>
      <c r="S45" s="37"/>
      <c r="T45" s="169"/>
      <c r="U45" s="38"/>
      <c r="V45" s="172"/>
      <c r="W45" s="40"/>
    </row>
    <row r="46" spans="1:23" x14ac:dyDescent="0.2">
      <c r="A46" s="3" t="str">
        <f t="shared" ref="A46" si="82">IF(ISERROR(F46/G46)," ",IF(F46/G46&gt;0.5,IF(F46/G46&lt;1.5," ","NOT OK"),"NOT OK"))</f>
        <v xml:space="preserve"> </v>
      </c>
      <c r="B46" s="106" t="s">
        <v>25</v>
      </c>
      <c r="C46" s="120">
        <f>Lcc_BKK!C46+Lcc_DMK!C46</f>
        <v>1141</v>
      </c>
      <c r="D46" s="122">
        <f>Lcc_BKK!D46+Lcc_DMK!D46</f>
        <v>1162</v>
      </c>
      <c r="E46" s="158">
        <f>SUM(C46:D46)</f>
        <v>2303</v>
      </c>
      <c r="F46" s="120"/>
      <c r="G46" s="122"/>
      <c r="H46" s="158"/>
      <c r="I46" s="123"/>
      <c r="J46" s="3"/>
      <c r="L46" s="13" t="s">
        <v>25</v>
      </c>
      <c r="M46" s="39">
        <f>Lcc_BKK!M46+Lcc_DMK!M46</f>
        <v>96467</v>
      </c>
      <c r="N46" s="37">
        <f>Lcc_BKK!N46+Lcc_DMK!N46</f>
        <v>91466</v>
      </c>
      <c r="O46" s="169">
        <f>SUM(M46:N46)</f>
        <v>187933</v>
      </c>
      <c r="P46" s="38">
        <f>Lcc_BKK!P46+Lcc_DMK!P46</f>
        <v>212</v>
      </c>
      <c r="Q46" s="172">
        <f>O46+P46</f>
        <v>188145</v>
      </c>
      <c r="R46" s="39"/>
      <c r="S46" s="37"/>
      <c r="T46" s="169"/>
      <c r="U46" s="38"/>
      <c r="V46" s="172"/>
      <c r="W46" s="40"/>
    </row>
    <row r="47" spans="1:23" ht="13.5" thickBot="1" x14ac:dyDescent="0.25">
      <c r="A47" s="3" t="str">
        <f>IF(ISERROR(F47/G47)," ",IF(F47/G47&gt;0.5,IF(F47/G47&lt;1.5," ","NOT OK"),"NOT OK"))</f>
        <v xml:space="preserve"> </v>
      </c>
      <c r="B47" s="106" t="s">
        <v>26</v>
      </c>
      <c r="C47" s="120">
        <f>Lcc_BKK!C47+Lcc_DMK!C47</f>
        <v>1502</v>
      </c>
      <c r="D47" s="122">
        <f>Lcc_BKK!D47+Lcc_DMK!D47</f>
        <v>1504</v>
      </c>
      <c r="E47" s="158">
        <f>SUM(C47:D47)</f>
        <v>3006</v>
      </c>
      <c r="F47" s="120"/>
      <c r="G47" s="122"/>
      <c r="H47" s="158"/>
      <c r="I47" s="123"/>
      <c r="J47" s="3"/>
      <c r="L47" s="13" t="s">
        <v>26</v>
      </c>
      <c r="M47" s="37">
        <f>Lcc_BKK!M47+Lcc_DMK!M47</f>
        <v>178311</v>
      </c>
      <c r="N47" s="467">
        <f>Lcc_BKK!N47+Lcc_DMK!N47</f>
        <v>165990</v>
      </c>
      <c r="O47" s="172">
        <f>SUM(M47:N47)</f>
        <v>344301</v>
      </c>
      <c r="P47" s="140">
        <f>Lcc_BKK!P47+Lcc_DMK!P47</f>
        <v>499</v>
      </c>
      <c r="Q47" s="169">
        <f>O47+P47</f>
        <v>344800</v>
      </c>
      <c r="R47" s="37"/>
      <c r="S47" s="467"/>
      <c r="T47" s="172"/>
      <c r="U47" s="140"/>
      <c r="V47" s="169"/>
      <c r="W47" s="40"/>
    </row>
    <row r="48" spans="1:23" ht="15.75" customHeight="1" thickTop="1" thickBot="1" x14ac:dyDescent="0.25">
      <c r="A48" s="9" t="str">
        <f>IF(ISERROR(F48/G48)," ",IF(F48/G48&gt;0.5,IF(F48/G48&lt;1.5," ","NOT OK"),"NOT OK"))</f>
        <v xml:space="preserve"> </v>
      </c>
      <c r="B48" s="133" t="s">
        <v>27</v>
      </c>
      <c r="C48" s="127">
        <f t="shared" ref="C48:E48" si="83">+C45+C46+C47</f>
        <v>8130</v>
      </c>
      <c r="D48" s="135">
        <f t="shared" si="83"/>
        <v>8185</v>
      </c>
      <c r="E48" s="160">
        <f t="shared" si="83"/>
        <v>16315</v>
      </c>
      <c r="F48" s="127"/>
      <c r="G48" s="135"/>
      <c r="H48" s="160"/>
      <c r="I48" s="130"/>
      <c r="J48" s="9"/>
      <c r="K48" s="10"/>
      <c r="L48" s="47" t="s">
        <v>27</v>
      </c>
      <c r="M48" s="49">
        <f t="shared" ref="M48:Q48" si="84">+M45+M46+M47</f>
        <v>793510</v>
      </c>
      <c r="N48" s="469">
        <f t="shared" si="84"/>
        <v>772392</v>
      </c>
      <c r="O48" s="473">
        <f t="shared" si="84"/>
        <v>1565902</v>
      </c>
      <c r="P48" s="482">
        <f t="shared" si="84"/>
        <v>1409</v>
      </c>
      <c r="Q48" s="171">
        <f t="shared" si="84"/>
        <v>1567311</v>
      </c>
      <c r="R48" s="49"/>
      <c r="S48" s="469"/>
      <c r="T48" s="473"/>
      <c r="U48" s="482"/>
      <c r="V48" s="171"/>
      <c r="W48" s="50"/>
    </row>
    <row r="49" spans="1:23" ht="13.5" thickTop="1" x14ac:dyDescent="0.2">
      <c r="A49" s="3" t="str">
        <f>IF(ISERROR(F49/G49)," ",IF(F49/G49&gt;0.5,IF(F49/G49&lt;1.5," ","NOT OK"),"NOT OK"))</f>
        <v xml:space="preserve"> </v>
      </c>
      <c r="B49" s="106" t="s">
        <v>28</v>
      </c>
      <c r="C49" s="120">
        <f>Lcc_BKK!C49+Lcc_DMK!C49</f>
        <v>842</v>
      </c>
      <c r="D49" s="122">
        <f>Lcc_BKK!D49+Lcc_DMK!D49</f>
        <v>844</v>
      </c>
      <c r="E49" s="161">
        <f>SUM(C49:D49)</f>
        <v>1686</v>
      </c>
      <c r="F49" s="120"/>
      <c r="G49" s="122"/>
      <c r="H49" s="161"/>
      <c r="I49" s="123"/>
      <c r="J49" s="3"/>
      <c r="L49" s="13" t="s">
        <v>29</v>
      </c>
      <c r="M49" s="37">
        <f>Lcc_BKK!M49+Lcc_DMK!M49</f>
        <v>68266</v>
      </c>
      <c r="N49" s="467">
        <f>Lcc_BKK!N49+Lcc_DMK!N49</f>
        <v>70234</v>
      </c>
      <c r="O49" s="172">
        <f>SUM(M49:N49)</f>
        <v>138500</v>
      </c>
      <c r="P49" s="140">
        <f>Lcc_BKK!P49+Lcc_DMK!P49</f>
        <v>67</v>
      </c>
      <c r="Q49" s="299">
        <f>O49+P49</f>
        <v>138567</v>
      </c>
      <c r="R49" s="37"/>
      <c r="S49" s="467"/>
      <c r="T49" s="172"/>
      <c r="U49" s="140"/>
      <c r="V49" s="299"/>
      <c r="W49" s="40"/>
    </row>
    <row r="50" spans="1:23" x14ac:dyDescent="0.2">
      <c r="A50" s="3" t="str">
        <f t="shared" ref="A50" si="85">IF(ISERROR(F50/G50)," ",IF(F50/G50&gt;0.5,IF(F50/G50&lt;1.5," ","NOT OK"),"NOT OK"))</f>
        <v xml:space="preserve"> </v>
      </c>
      <c r="B50" s="106" t="s">
        <v>30</v>
      </c>
      <c r="C50" s="120">
        <f>Lcc_BKK!C50+Lcc_DMK!C50</f>
        <v>7</v>
      </c>
      <c r="D50" s="122">
        <f>Lcc_BKK!D50+Lcc_DMK!D50</f>
        <v>6</v>
      </c>
      <c r="E50" s="152">
        <f>SUM(C50:D50)</f>
        <v>13</v>
      </c>
      <c r="F50" s="120"/>
      <c r="G50" s="122"/>
      <c r="H50" s="152"/>
      <c r="I50" s="123"/>
      <c r="J50" s="3"/>
      <c r="L50" s="13" t="s">
        <v>30</v>
      </c>
      <c r="M50" s="37">
        <f>Lcc_BKK!M50+Lcc_DMK!M50</f>
        <v>0</v>
      </c>
      <c r="N50" s="467">
        <f>Lcc_BKK!N50+Lcc_DMK!N50</f>
        <v>0</v>
      </c>
      <c r="O50" s="169">
        <f>SUM(M50:N50)</f>
        <v>0</v>
      </c>
      <c r="P50" s="480">
        <f>Lcc_BKK!P50+Lcc_DMK!P50</f>
        <v>0</v>
      </c>
      <c r="Q50" s="299">
        <f>O50+P50</f>
        <v>0</v>
      </c>
      <c r="R50" s="37"/>
      <c r="S50" s="467"/>
      <c r="T50" s="169"/>
      <c r="U50" s="480"/>
      <c r="V50" s="299"/>
      <c r="W50" s="40"/>
    </row>
    <row r="51" spans="1:23" ht="13.5" thickBot="1" x14ac:dyDescent="0.25">
      <c r="A51" s="3" t="str">
        <f>IF(ISERROR(F51/G51)," ",IF(F51/G51&gt;0.5,IF(F51/G51&lt;1.5," ","NOT OK"),"NOT OK"))</f>
        <v xml:space="preserve"> </v>
      </c>
      <c r="B51" s="106" t="s">
        <v>31</v>
      </c>
      <c r="C51" s="120">
        <f>Lcc_BKK!C51+Lcc_DMK!C51</f>
        <v>1117</v>
      </c>
      <c r="D51" s="136">
        <f>Lcc_BKK!D51+Lcc_DMK!D51</f>
        <v>1119</v>
      </c>
      <c r="E51" s="297">
        <f t="shared" ref="E51" si="86">SUM(C51:D51)</f>
        <v>2236</v>
      </c>
      <c r="F51" s="120"/>
      <c r="G51" s="136"/>
      <c r="H51" s="297"/>
      <c r="I51" s="137"/>
      <c r="J51" s="3"/>
      <c r="L51" s="13" t="s">
        <v>31</v>
      </c>
      <c r="M51" s="37">
        <f>Lcc_BKK!M51+Lcc_DMK!M51</f>
        <v>106574</v>
      </c>
      <c r="N51" s="467">
        <f>Lcc_BKK!N51+Lcc_DMK!N51</f>
        <v>100636</v>
      </c>
      <c r="O51" s="169">
        <f t="shared" ref="O51" si="87">SUM(M51:N51)</f>
        <v>207210</v>
      </c>
      <c r="P51" s="480">
        <f>Lcc_BKK!P51+Lcc_DMK!P51</f>
        <v>0</v>
      </c>
      <c r="Q51" s="299">
        <f>O51+P51</f>
        <v>207210</v>
      </c>
      <c r="R51" s="37"/>
      <c r="S51" s="467"/>
      <c r="T51" s="169"/>
      <c r="U51" s="480"/>
      <c r="V51" s="299"/>
      <c r="W51" s="40"/>
    </row>
    <row r="52" spans="1:23" ht="15.75" customHeight="1" thickTop="1" thickBot="1" x14ac:dyDescent="0.25">
      <c r="A52" s="9" t="str">
        <f>IF(ISERROR(F52/G52)," ",IF(F52/G52&gt;0.5,IF(F52/G52&lt;1.5," ","NOT OK"),"NOT OK"))</f>
        <v xml:space="preserve"> </v>
      </c>
      <c r="B52" s="133" t="s">
        <v>32</v>
      </c>
      <c r="C52" s="127">
        <f t="shared" ref="C52:E52" si="88">+C49+C50+C51</f>
        <v>1966</v>
      </c>
      <c r="D52" s="135">
        <f t="shared" si="88"/>
        <v>1969</v>
      </c>
      <c r="E52" s="160">
        <f t="shared" si="88"/>
        <v>3935</v>
      </c>
      <c r="F52" s="127"/>
      <c r="G52" s="135"/>
      <c r="H52" s="160"/>
      <c r="I52" s="130"/>
      <c r="J52" s="9"/>
      <c r="K52" s="10"/>
      <c r="L52" s="47" t="s">
        <v>32</v>
      </c>
      <c r="M52" s="49">
        <f t="shared" ref="M52:Q52" si="89">+M49+M50+M51</f>
        <v>174840</v>
      </c>
      <c r="N52" s="469">
        <f t="shared" si="89"/>
        <v>170870</v>
      </c>
      <c r="O52" s="473">
        <f t="shared" si="89"/>
        <v>345710</v>
      </c>
      <c r="P52" s="482">
        <f t="shared" si="89"/>
        <v>67</v>
      </c>
      <c r="Q52" s="171">
        <f t="shared" si="89"/>
        <v>345777</v>
      </c>
      <c r="R52" s="49"/>
      <c r="S52" s="469"/>
      <c r="T52" s="473"/>
      <c r="U52" s="482"/>
      <c r="V52" s="171"/>
      <c r="W52" s="50"/>
    </row>
    <row r="53" spans="1:23" ht="15.75" customHeight="1" thickTop="1" thickBot="1" x14ac:dyDescent="0.25">
      <c r="A53" s="9"/>
      <c r="B53" s="522" t="s">
        <v>33</v>
      </c>
      <c r="C53" s="127">
        <f t="shared" ref="C53:E53" si="90">+C43+C48+C52</f>
        <v>21660</v>
      </c>
      <c r="D53" s="128">
        <f t="shared" si="90"/>
        <v>21820</v>
      </c>
      <c r="E53" s="153">
        <f t="shared" si="90"/>
        <v>43480</v>
      </c>
      <c r="F53" s="127"/>
      <c r="G53" s="128"/>
      <c r="H53" s="153"/>
      <c r="I53" s="130"/>
      <c r="J53" s="9"/>
      <c r="K53" s="10"/>
      <c r="L53" s="530" t="s">
        <v>33</v>
      </c>
      <c r="M53" s="508">
        <f t="shared" ref="M53:Q53" si="91">+M43+M48+M52</f>
        <v>2329775</v>
      </c>
      <c r="N53" s="509">
        <f t="shared" si="91"/>
        <v>2201457</v>
      </c>
      <c r="O53" s="510">
        <f t="shared" si="91"/>
        <v>4531232</v>
      </c>
      <c r="P53" s="511">
        <f t="shared" si="91"/>
        <v>1734</v>
      </c>
      <c r="Q53" s="512">
        <f t="shared" si="91"/>
        <v>4532966</v>
      </c>
      <c r="R53" s="508"/>
      <c r="S53" s="509"/>
      <c r="T53" s="510"/>
      <c r="U53" s="511"/>
      <c r="V53" s="512"/>
      <c r="W53" s="50"/>
    </row>
    <row r="54" spans="1:23" ht="14.25" thickTop="1" thickBot="1" x14ac:dyDescent="0.25">
      <c r="A54" s="3" t="str">
        <f t="shared" ref="A54" si="92">IF(ISERROR(F54/G54)," ",IF(F54/G54&gt;0.5,IF(F54/G54&lt;1.5," ","NOT OK"),"NOT OK"))</f>
        <v xml:space="preserve"> </v>
      </c>
      <c r="B54" s="126" t="s">
        <v>34</v>
      </c>
      <c r="C54" s="127">
        <f t="shared" ref="C54:E54" si="93">+C39+C43+C48+C52</f>
        <v>44227</v>
      </c>
      <c r="D54" s="129">
        <f t="shared" si="93"/>
        <v>44422</v>
      </c>
      <c r="E54" s="298">
        <f t="shared" si="93"/>
        <v>88649</v>
      </c>
      <c r="F54" s="127"/>
      <c r="G54" s="129"/>
      <c r="H54" s="298"/>
      <c r="I54" s="130"/>
      <c r="J54" s="3"/>
      <c r="L54" s="466" t="s">
        <v>34</v>
      </c>
      <c r="M54" s="43">
        <f t="shared" ref="M54:Q54" si="94">+M39+M43+M48+M52</f>
        <v>5048991</v>
      </c>
      <c r="N54" s="468">
        <f t="shared" si="94"/>
        <v>5012355</v>
      </c>
      <c r="O54" s="472">
        <f t="shared" si="94"/>
        <v>10061346</v>
      </c>
      <c r="P54" s="481">
        <f t="shared" si="94"/>
        <v>2351</v>
      </c>
      <c r="Q54" s="300">
        <f t="shared" si="94"/>
        <v>10063697</v>
      </c>
      <c r="R54" s="43"/>
      <c r="S54" s="468"/>
      <c r="T54" s="472"/>
      <c r="U54" s="481"/>
      <c r="V54" s="300"/>
      <c r="W54" s="46"/>
    </row>
    <row r="55" spans="1:23" ht="14.25" thickTop="1" thickBot="1" x14ac:dyDescent="0.25">
      <c r="B55" s="138" t="s">
        <v>35</v>
      </c>
      <c r="C55" s="102"/>
      <c r="D55" s="102"/>
      <c r="E55" s="102"/>
      <c r="F55" s="102"/>
      <c r="G55" s="102"/>
      <c r="H55" s="102"/>
      <c r="I55" s="102"/>
      <c r="J55" s="3"/>
      <c r="L55" s="53" t="s">
        <v>35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72" t="s">
        <v>40</v>
      </c>
      <c r="C56" s="573"/>
      <c r="D56" s="573"/>
      <c r="E56" s="573"/>
      <c r="F56" s="573"/>
      <c r="G56" s="573"/>
      <c r="H56" s="573"/>
      <c r="I56" s="574"/>
      <c r="J56" s="3"/>
      <c r="L56" s="575" t="s">
        <v>41</v>
      </c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</row>
    <row r="57" spans="1:23" ht="13.5" thickBot="1" x14ac:dyDescent="0.25">
      <c r="B57" s="578" t="s">
        <v>42</v>
      </c>
      <c r="C57" s="579"/>
      <c r="D57" s="579"/>
      <c r="E57" s="579"/>
      <c r="F57" s="579"/>
      <c r="G57" s="579"/>
      <c r="H57" s="579"/>
      <c r="I57" s="580"/>
      <c r="J57" s="3"/>
      <c r="L57" s="581" t="s">
        <v>43</v>
      </c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3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84" t="s">
        <v>4</v>
      </c>
      <c r="D59" s="585"/>
      <c r="E59" s="586"/>
      <c r="F59" s="584" t="s">
        <v>5</v>
      </c>
      <c r="G59" s="585"/>
      <c r="H59" s="586"/>
      <c r="I59" s="105" t="s">
        <v>6</v>
      </c>
      <c r="J59" s="3"/>
      <c r="L59" s="11"/>
      <c r="M59" s="587" t="s">
        <v>4</v>
      </c>
      <c r="N59" s="588"/>
      <c r="O59" s="588"/>
      <c r="P59" s="588"/>
      <c r="Q59" s="589"/>
      <c r="R59" s="587" t="s">
        <v>5</v>
      </c>
      <c r="S59" s="588"/>
      <c r="T59" s="588"/>
      <c r="U59" s="588"/>
      <c r="V59" s="589"/>
      <c r="W59" s="12" t="s">
        <v>6</v>
      </c>
    </row>
    <row r="60" spans="1:23" ht="13.5" thickTop="1" x14ac:dyDescent="0.2">
      <c r="B60" s="106" t="s">
        <v>7</v>
      </c>
      <c r="C60" s="107"/>
      <c r="D60" s="108"/>
      <c r="E60" s="109"/>
      <c r="F60" s="107"/>
      <c r="G60" s="108"/>
      <c r="H60" s="109"/>
      <c r="I60" s="110" t="s">
        <v>8</v>
      </c>
      <c r="J60" s="3"/>
      <c r="L60" s="13" t="s">
        <v>7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8</v>
      </c>
    </row>
    <row r="61" spans="1:23" ht="13.5" thickBot="1" x14ac:dyDescent="0.25">
      <c r="B61" s="111" t="s">
        <v>44</v>
      </c>
      <c r="C61" s="112" t="s">
        <v>9</v>
      </c>
      <c r="D61" s="113" t="s">
        <v>10</v>
      </c>
      <c r="E61" s="114" t="s">
        <v>11</v>
      </c>
      <c r="F61" s="112" t="s">
        <v>9</v>
      </c>
      <c r="G61" s="113" t="s">
        <v>10</v>
      </c>
      <c r="H61" s="114" t="s">
        <v>11</v>
      </c>
      <c r="I61" s="115"/>
      <c r="J61" s="3"/>
      <c r="L61" s="22"/>
      <c r="M61" s="27" t="s">
        <v>12</v>
      </c>
      <c r="N61" s="24" t="s">
        <v>13</v>
      </c>
      <c r="O61" s="25" t="s">
        <v>14</v>
      </c>
      <c r="P61" s="26" t="s">
        <v>15</v>
      </c>
      <c r="Q61" s="25" t="s">
        <v>11</v>
      </c>
      <c r="R61" s="27" t="s">
        <v>12</v>
      </c>
      <c r="S61" s="24" t="s">
        <v>13</v>
      </c>
      <c r="T61" s="25" t="s">
        <v>14</v>
      </c>
      <c r="U61" s="26" t="s">
        <v>15</v>
      </c>
      <c r="V61" s="25" t="s">
        <v>11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16</v>
      </c>
      <c r="C63" s="120">
        <f t="shared" ref="C63:H69" si="95">+C9+C36</f>
        <v>7053</v>
      </c>
      <c r="D63" s="122">
        <f t="shared" si="95"/>
        <v>7053</v>
      </c>
      <c r="E63" s="294">
        <f t="shared" si="95"/>
        <v>14106</v>
      </c>
      <c r="F63" s="120">
        <f t="shared" si="95"/>
        <v>2428</v>
      </c>
      <c r="G63" s="122">
        <f t="shared" si="95"/>
        <v>2433</v>
      </c>
      <c r="H63" s="294">
        <f t="shared" si="95"/>
        <v>4861</v>
      </c>
      <c r="I63" s="123">
        <f t="shared" ref="I63:I65" si="96">IF(E63=0,0,((H63/E63)-1)*100)</f>
        <v>-65.53948674322983</v>
      </c>
      <c r="J63" s="3"/>
      <c r="K63" s="6"/>
      <c r="L63" s="13" t="s">
        <v>16</v>
      </c>
      <c r="M63" s="39">
        <f t="shared" ref="M63:N65" si="97">+M9+M36</f>
        <v>865613</v>
      </c>
      <c r="N63" s="37">
        <f t="shared" si="97"/>
        <v>875617</v>
      </c>
      <c r="O63" s="169">
        <f>SUM(M63:N63)</f>
        <v>1741230</v>
      </c>
      <c r="P63" s="38">
        <f>P9+P36</f>
        <v>306</v>
      </c>
      <c r="Q63" s="301">
        <f>+O63+P63</f>
        <v>1741536</v>
      </c>
      <c r="R63" s="39">
        <f t="shared" ref="R63:S65" si="98">+R9+R36</f>
        <v>287051</v>
      </c>
      <c r="S63" s="37">
        <f t="shared" si="98"/>
        <v>274471</v>
      </c>
      <c r="T63" s="169">
        <f>SUM(R63:S63)</f>
        <v>561522</v>
      </c>
      <c r="U63" s="38">
        <f>U9+U36</f>
        <v>170</v>
      </c>
      <c r="V63" s="301">
        <f>+T63+U63</f>
        <v>561692</v>
      </c>
      <c r="W63" s="40">
        <f t="shared" ref="W63:W65" si="99">IF(Q63=0,0,((V63/Q63)-1)*100)</f>
        <v>-67.747321904341916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17</v>
      </c>
      <c r="C64" s="120">
        <f t="shared" si="95"/>
        <v>7522</v>
      </c>
      <c r="D64" s="122">
        <f t="shared" si="95"/>
        <v>7522</v>
      </c>
      <c r="E64" s="294">
        <f t="shared" si="95"/>
        <v>15044</v>
      </c>
      <c r="F64" s="120">
        <f t="shared" si="95"/>
        <v>3571</v>
      </c>
      <c r="G64" s="122">
        <f t="shared" si="95"/>
        <v>3549</v>
      </c>
      <c r="H64" s="294">
        <f t="shared" si="95"/>
        <v>7120</v>
      </c>
      <c r="I64" s="123">
        <f t="shared" si="96"/>
        <v>-52.672161659133209</v>
      </c>
      <c r="J64" s="3"/>
      <c r="K64" s="6"/>
      <c r="L64" s="13" t="s">
        <v>17</v>
      </c>
      <c r="M64" s="39">
        <f t="shared" si="97"/>
        <v>1006311</v>
      </c>
      <c r="N64" s="37">
        <f t="shared" si="97"/>
        <v>986008</v>
      </c>
      <c r="O64" s="299">
        <f t="shared" ref="O64:O65" si="100">SUM(M64:N64)</f>
        <v>1992319</v>
      </c>
      <c r="P64" s="38">
        <f>P10+P37</f>
        <v>168</v>
      </c>
      <c r="Q64" s="301">
        <f>+O64+P64</f>
        <v>1992487</v>
      </c>
      <c r="R64" s="39">
        <f t="shared" si="98"/>
        <v>408440</v>
      </c>
      <c r="S64" s="37">
        <f t="shared" si="98"/>
        <v>393979</v>
      </c>
      <c r="T64" s="299">
        <f t="shared" ref="T64:T65" si="101">SUM(R64:S64)</f>
        <v>802419</v>
      </c>
      <c r="U64" s="38">
        <f>U10+U37</f>
        <v>417</v>
      </c>
      <c r="V64" s="301">
        <f>+T64+U64</f>
        <v>802836</v>
      </c>
      <c r="W64" s="40">
        <f t="shared" si="99"/>
        <v>-59.706838739725775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18</v>
      </c>
      <c r="C65" s="124">
        <f t="shared" si="95"/>
        <v>8278</v>
      </c>
      <c r="D65" s="125">
        <f t="shared" si="95"/>
        <v>8299</v>
      </c>
      <c r="E65" s="294">
        <f t="shared" si="95"/>
        <v>16577</v>
      </c>
      <c r="F65" s="124">
        <f t="shared" si="95"/>
        <v>5029</v>
      </c>
      <c r="G65" s="125">
        <f t="shared" si="95"/>
        <v>5056</v>
      </c>
      <c r="H65" s="294">
        <f t="shared" si="95"/>
        <v>10085</v>
      </c>
      <c r="I65" s="123">
        <f t="shared" si="96"/>
        <v>-39.162695300717864</v>
      </c>
      <c r="J65" s="3"/>
      <c r="K65" s="6"/>
      <c r="L65" s="22" t="s">
        <v>18</v>
      </c>
      <c r="M65" s="39">
        <f t="shared" si="97"/>
        <v>850243</v>
      </c>
      <c r="N65" s="37">
        <f t="shared" si="97"/>
        <v>952555</v>
      </c>
      <c r="O65" s="299">
        <f t="shared" si="100"/>
        <v>1802798</v>
      </c>
      <c r="P65" s="38">
        <f>P11+P38</f>
        <v>143</v>
      </c>
      <c r="Q65" s="301">
        <f>+O65+P65</f>
        <v>1802941</v>
      </c>
      <c r="R65" s="39">
        <f t="shared" si="98"/>
        <v>667883</v>
      </c>
      <c r="S65" s="37">
        <f t="shared" si="98"/>
        <v>722720</v>
      </c>
      <c r="T65" s="299">
        <f t="shared" si="101"/>
        <v>1390603</v>
      </c>
      <c r="U65" s="38">
        <f>U11+U38</f>
        <v>0</v>
      </c>
      <c r="V65" s="301">
        <f>+T65+U65</f>
        <v>1390603</v>
      </c>
      <c r="W65" s="40">
        <f t="shared" si="99"/>
        <v>-22.87029913901786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19</v>
      </c>
      <c r="C66" s="127">
        <f t="shared" si="95"/>
        <v>22853</v>
      </c>
      <c r="D66" s="129">
        <f t="shared" si="95"/>
        <v>22874</v>
      </c>
      <c r="E66" s="298">
        <f t="shared" si="95"/>
        <v>45727</v>
      </c>
      <c r="F66" s="127">
        <f t="shared" si="95"/>
        <v>11028</v>
      </c>
      <c r="G66" s="129">
        <f t="shared" si="95"/>
        <v>11038</v>
      </c>
      <c r="H66" s="298">
        <f t="shared" si="95"/>
        <v>22066</v>
      </c>
      <c r="I66" s="130">
        <f>IF(E66=0,0,((H66/E66)-1)*100)</f>
        <v>-51.744046187154204</v>
      </c>
      <c r="J66" s="3"/>
      <c r="L66" s="41" t="s">
        <v>19</v>
      </c>
      <c r="M66" s="45">
        <f t="shared" ref="M66:Q66" si="102">+M63+M64+M65</f>
        <v>2722167</v>
      </c>
      <c r="N66" s="43">
        <f t="shared" si="102"/>
        <v>2814180</v>
      </c>
      <c r="O66" s="300">
        <f t="shared" si="102"/>
        <v>5536347</v>
      </c>
      <c r="P66" s="43">
        <f t="shared" si="102"/>
        <v>617</v>
      </c>
      <c r="Q66" s="300">
        <f t="shared" si="102"/>
        <v>5536964</v>
      </c>
      <c r="R66" s="45">
        <f t="shared" ref="R66:V66" si="103">+R63+R64+R65</f>
        <v>1363374</v>
      </c>
      <c r="S66" s="43">
        <f t="shared" si="103"/>
        <v>1391170</v>
      </c>
      <c r="T66" s="300">
        <f t="shared" si="103"/>
        <v>2754544</v>
      </c>
      <c r="U66" s="43">
        <f t="shared" si="103"/>
        <v>587</v>
      </c>
      <c r="V66" s="300">
        <f t="shared" si="103"/>
        <v>2755131</v>
      </c>
      <c r="W66" s="46">
        <f>IF(Q66=0,0,((V66/Q66)-1)*100)</f>
        <v>-50.241124919721344</v>
      </c>
    </row>
    <row r="67" spans="1:23" ht="13.5" thickTop="1" x14ac:dyDescent="0.2">
      <c r="A67" s="3" t="str">
        <f t="shared" si="11"/>
        <v xml:space="preserve"> </v>
      </c>
      <c r="B67" s="106" t="s">
        <v>20</v>
      </c>
      <c r="C67" s="120">
        <f t="shared" si="95"/>
        <v>3368</v>
      </c>
      <c r="D67" s="122">
        <f t="shared" si="95"/>
        <v>3393</v>
      </c>
      <c r="E67" s="294">
        <f t="shared" si="95"/>
        <v>6761</v>
      </c>
      <c r="F67" s="120">
        <f t="shared" si="95"/>
        <v>5075</v>
      </c>
      <c r="G67" s="122">
        <f t="shared" si="95"/>
        <v>5104</v>
      </c>
      <c r="H67" s="294">
        <f t="shared" si="95"/>
        <v>10179</v>
      </c>
      <c r="I67" s="123">
        <f t="shared" ref="I67" si="104">IF(E67=0,0,((H67/E67)-1)*100)</f>
        <v>50.554651678745756</v>
      </c>
      <c r="J67" s="3"/>
      <c r="L67" s="13" t="s">
        <v>20</v>
      </c>
      <c r="M67" s="39">
        <f t="shared" ref="M67:N69" si="105">+M13+M40</f>
        <v>309019</v>
      </c>
      <c r="N67" s="37">
        <f t="shared" si="105"/>
        <v>215837</v>
      </c>
      <c r="O67" s="299">
        <f t="shared" ref="O67" si="106">SUM(M67:N67)</f>
        <v>524856</v>
      </c>
      <c r="P67" s="38">
        <f>P13+P40</f>
        <v>0</v>
      </c>
      <c r="Q67" s="301">
        <f>+O67+P67</f>
        <v>524856</v>
      </c>
      <c r="R67" s="39">
        <f t="shared" ref="R67:S69" si="107">+R13+R40</f>
        <v>653901</v>
      </c>
      <c r="S67" s="37">
        <f t="shared" si="107"/>
        <v>568762</v>
      </c>
      <c r="T67" s="299">
        <f t="shared" ref="T67" si="108">SUM(R67:S67)</f>
        <v>1222663</v>
      </c>
      <c r="U67" s="38">
        <f>U13+U40</f>
        <v>54</v>
      </c>
      <c r="V67" s="301">
        <f>+T67+U67</f>
        <v>1222717</v>
      </c>
      <c r="W67" s="40">
        <f t="shared" ref="W67" si="109">IF(Q67=0,0,((V67/Q67)-1)*100)</f>
        <v>132.96237444175162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21</v>
      </c>
      <c r="C68" s="120">
        <f t="shared" si="95"/>
        <v>2795</v>
      </c>
      <c r="D68" s="122">
        <f t="shared" si="95"/>
        <v>2832</v>
      </c>
      <c r="E68" s="294">
        <f t="shared" si="95"/>
        <v>5627</v>
      </c>
      <c r="F68" s="120">
        <f t="shared" si="95"/>
        <v>4389</v>
      </c>
      <c r="G68" s="122">
        <f t="shared" si="95"/>
        <v>4391</v>
      </c>
      <c r="H68" s="294">
        <f t="shared" si="95"/>
        <v>8780</v>
      </c>
      <c r="I68" s="123">
        <f>IF(E68=0,0,((H68/E68)-1)*100)</f>
        <v>56.033410342989164</v>
      </c>
      <c r="J68" s="3"/>
      <c r="L68" s="13" t="s">
        <v>21</v>
      </c>
      <c r="M68" s="39">
        <f t="shared" si="105"/>
        <v>364583</v>
      </c>
      <c r="N68" s="37">
        <f t="shared" si="105"/>
        <v>361895</v>
      </c>
      <c r="O68" s="299">
        <f>+O14+O41</f>
        <v>726478</v>
      </c>
      <c r="P68" s="38">
        <f>+P14+P41</f>
        <v>92</v>
      </c>
      <c r="Q68" s="301">
        <f>+O68+P68</f>
        <v>726570</v>
      </c>
      <c r="R68" s="39">
        <f t="shared" si="107"/>
        <v>566758</v>
      </c>
      <c r="S68" s="37">
        <f t="shared" si="107"/>
        <v>544796</v>
      </c>
      <c r="T68" s="299">
        <f>+T14+T41</f>
        <v>1111554</v>
      </c>
      <c r="U68" s="38">
        <f>+U14+U41</f>
        <v>251</v>
      </c>
      <c r="V68" s="301">
        <f>+T68+U68</f>
        <v>1111805</v>
      </c>
      <c r="W68" s="40">
        <f>IF(Q68=0,0,((V68/Q68)-1)*100)</f>
        <v>53.021044083846022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22</v>
      </c>
      <c r="C69" s="120">
        <f t="shared" si="95"/>
        <v>5607</v>
      </c>
      <c r="D69" s="122">
        <f t="shared" si="95"/>
        <v>5650</v>
      </c>
      <c r="E69" s="294">
        <f t="shared" si="95"/>
        <v>11257</v>
      </c>
      <c r="F69" s="120">
        <f t="shared" si="95"/>
        <v>5009</v>
      </c>
      <c r="G69" s="122">
        <f t="shared" si="95"/>
        <v>5029</v>
      </c>
      <c r="H69" s="294">
        <f t="shared" si="95"/>
        <v>10038</v>
      </c>
      <c r="I69" s="123">
        <f>IF(E69=0,0,((H69/E69)-1)*100)</f>
        <v>-10.828817624589149</v>
      </c>
      <c r="J69" s="3"/>
      <c r="L69" s="13" t="s">
        <v>22</v>
      </c>
      <c r="M69" s="39">
        <f t="shared" si="105"/>
        <v>692363</v>
      </c>
      <c r="N69" s="37">
        <f t="shared" si="105"/>
        <v>684428</v>
      </c>
      <c r="O69" s="169">
        <f>+O15+O42</f>
        <v>1376791</v>
      </c>
      <c r="P69" s="38">
        <f>+P15+P42</f>
        <v>166</v>
      </c>
      <c r="Q69" s="172">
        <f>+O69+P69</f>
        <v>1376957</v>
      </c>
      <c r="R69" s="39">
        <f t="shared" si="107"/>
        <v>652725</v>
      </c>
      <c r="S69" s="37">
        <f t="shared" si="107"/>
        <v>636775</v>
      </c>
      <c r="T69" s="169">
        <f>+T15+T42</f>
        <v>1289500</v>
      </c>
      <c r="U69" s="38">
        <f>+U15+U42</f>
        <v>258</v>
      </c>
      <c r="V69" s="172">
        <f>+T69+U69</f>
        <v>1289758</v>
      </c>
      <c r="W69" s="40">
        <f>IF(Q69=0,0,((V69/Q69)-1)*100)</f>
        <v>-6.3327322494456944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23</v>
      </c>
      <c r="C70" s="127">
        <f>+C67+C68+C69</f>
        <v>11770</v>
      </c>
      <c r="D70" s="129">
        <f t="shared" ref="D70" si="110">+D67+D68+D69</f>
        <v>11875</v>
      </c>
      <c r="E70" s="298">
        <f t="shared" ref="E70" si="111">+E67+E68+E69</f>
        <v>23645</v>
      </c>
      <c r="F70" s="127">
        <f t="shared" ref="F70" si="112">+F67+F68+F69</f>
        <v>14473</v>
      </c>
      <c r="G70" s="129">
        <f t="shared" ref="G70" si="113">+G67+G68+G69</f>
        <v>14524</v>
      </c>
      <c r="H70" s="298">
        <f t="shared" ref="H70" si="114">+H67+H68+H69</f>
        <v>28997</v>
      </c>
      <c r="I70" s="130">
        <f>IF(E70=0,0,((H70/E70)-1)*100)</f>
        <v>22.634806513004868</v>
      </c>
      <c r="J70" s="3"/>
      <c r="L70" s="41" t="s">
        <v>23</v>
      </c>
      <c r="M70" s="43">
        <f>+M67+M68+M69</f>
        <v>1365965</v>
      </c>
      <c r="N70" s="468">
        <f t="shared" ref="N70" si="115">+N67+N68+N69</f>
        <v>1262160</v>
      </c>
      <c r="O70" s="472">
        <f t="shared" ref="O70" si="116">+O67+O68+O69</f>
        <v>2628125</v>
      </c>
      <c r="P70" s="481">
        <f t="shared" ref="P70" si="117">+P67+P68+P69</f>
        <v>258</v>
      </c>
      <c r="Q70" s="300">
        <f t="shared" ref="Q70" si="118">+Q67+Q68+Q69</f>
        <v>2628383</v>
      </c>
      <c r="R70" s="43">
        <f t="shared" ref="R70" si="119">+R67+R68+R69</f>
        <v>1873384</v>
      </c>
      <c r="S70" s="468">
        <f t="shared" ref="S70" si="120">+S67+S68+S69</f>
        <v>1750333</v>
      </c>
      <c r="T70" s="472">
        <f t="shared" ref="T70" si="121">+T67+T68+T69</f>
        <v>3623717</v>
      </c>
      <c r="U70" s="481">
        <f t="shared" ref="U70" si="122">+U67+U68+U69</f>
        <v>563</v>
      </c>
      <c r="V70" s="300">
        <f t="shared" ref="V70" si="123">+V67+V68+V69</f>
        <v>3624280</v>
      </c>
      <c r="W70" s="46">
        <f>IF(Q70=0,0,((V70/Q70)-1)*100)</f>
        <v>37.890102013291063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68</v>
      </c>
      <c r="C71" s="127">
        <f>+C66+C70</f>
        <v>34623</v>
      </c>
      <c r="D71" s="129">
        <f t="shared" ref="D71" si="124">+D66+D70</f>
        <v>34749</v>
      </c>
      <c r="E71" s="298">
        <f t="shared" ref="E71" si="125">+E66+E70</f>
        <v>69372</v>
      </c>
      <c r="F71" s="127">
        <f t="shared" ref="F71" si="126">+F66+F70</f>
        <v>25501</v>
      </c>
      <c r="G71" s="129">
        <f t="shared" ref="G71" si="127">+G66+G70</f>
        <v>25562</v>
      </c>
      <c r="H71" s="298">
        <f t="shared" ref="H71" si="128">+H66+H70</f>
        <v>51063</v>
      </c>
      <c r="I71" s="130">
        <f>IF(E71=0,0,((H71/E71)-1)*100)</f>
        <v>-26.392492648330734</v>
      </c>
      <c r="J71" s="3"/>
      <c r="L71" s="41" t="s">
        <v>68</v>
      </c>
      <c r="M71" s="45">
        <f>+M66+M70</f>
        <v>4088132</v>
      </c>
      <c r="N71" s="43">
        <f t="shared" ref="N71" si="129">+N66+N70</f>
        <v>4076340</v>
      </c>
      <c r="O71" s="300">
        <f t="shared" ref="O71" si="130">+O66+O70</f>
        <v>8164472</v>
      </c>
      <c r="P71" s="43">
        <f t="shared" ref="P71" si="131">+P66+P70</f>
        <v>875</v>
      </c>
      <c r="Q71" s="300">
        <f t="shared" ref="Q71" si="132">+Q66+Q70</f>
        <v>8165347</v>
      </c>
      <c r="R71" s="45">
        <f t="shared" ref="R71" si="133">+R66+R70</f>
        <v>3236758</v>
      </c>
      <c r="S71" s="43">
        <f t="shared" ref="S71" si="134">+S66+S70</f>
        <v>3141503</v>
      </c>
      <c r="T71" s="300">
        <f t="shared" ref="T71" si="135">+T66+T70</f>
        <v>6378261</v>
      </c>
      <c r="U71" s="43">
        <f t="shared" ref="U71" si="136">+U66+U70</f>
        <v>1150</v>
      </c>
      <c r="V71" s="300">
        <f t="shared" ref="V71" si="137">+V66+V70</f>
        <v>6379411</v>
      </c>
      <c r="W71" s="46">
        <f>IF(Q71=0,0,((V71/Q71)-1)*100)</f>
        <v>-21.872138440656595</v>
      </c>
    </row>
    <row r="72" spans="1:23" ht="13.5" thickTop="1" x14ac:dyDescent="0.2">
      <c r="A72" s="3" t="str">
        <f t="shared" ref="A72" si="138">IF(ISERROR(F72/G72)," ",IF(F72/G72&gt;0.5,IF(F72/G72&lt;1.5," ","NOT OK"),"NOT OK"))</f>
        <v xml:space="preserve"> </v>
      </c>
      <c r="B72" s="106" t="s">
        <v>24</v>
      </c>
      <c r="C72" s="120">
        <f t="shared" ref="C72:E74" si="139">+C18+C45</f>
        <v>5588</v>
      </c>
      <c r="D72" s="122">
        <f t="shared" si="139"/>
        <v>5616</v>
      </c>
      <c r="E72" s="294">
        <f t="shared" si="139"/>
        <v>11204</v>
      </c>
      <c r="F72" s="120"/>
      <c r="G72" s="122"/>
      <c r="H72" s="294"/>
      <c r="I72" s="123"/>
      <c r="J72" s="3"/>
      <c r="L72" s="13" t="s">
        <v>24</v>
      </c>
      <c r="M72" s="39">
        <f t="shared" ref="M72:N74" si="140">+M18+M45</f>
        <v>520280</v>
      </c>
      <c r="N72" s="37">
        <f t="shared" si="140"/>
        <v>516629</v>
      </c>
      <c r="O72" s="169">
        <f t="shared" ref="O72" si="141">SUM(M72:N72)</f>
        <v>1036909</v>
      </c>
      <c r="P72" s="38">
        <f>P18+P45</f>
        <v>698</v>
      </c>
      <c r="Q72" s="172">
        <f>+O72+P72</f>
        <v>1037607</v>
      </c>
      <c r="R72" s="39"/>
      <c r="S72" s="37"/>
      <c r="T72" s="169"/>
      <c r="U72" s="38"/>
      <c r="V72" s="172"/>
      <c r="W72" s="40"/>
    </row>
    <row r="73" spans="1:23" x14ac:dyDescent="0.2">
      <c r="A73" s="3" t="str">
        <f t="shared" ref="A73" si="142">IF(ISERROR(F73/G73)," ",IF(F73/G73&gt;0.5,IF(F73/G73&lt;1.5," ","NOT OK"),"NOT OK"))</f>
        <v xml:space="preserve"> </v>
      </c>
      <c r="B73" s="106" t="s">
        <v>25</v>
      </c>
      <c r="C73" s="120">
        <f t="shared" si="139"/>
        <v>1249</v>
      </c>
      <c r="D73" s="122">
        <f t="shared" si="139"/>
        <v>1270</v>
      </c>
      <c r="E73" s="158">
        <f t="shared" si="139"/>
        <v>2519</v>
      </c>
      <c r="F73" s="120"/>
      <c r="G73" s="122"/>
      <c r="H73" s="158"/>
      <c r="I73" s="123"/>
      <c r="J73" s="3"/>
      <c r="L73" s="13" t="s">
        <v>25</v>
      </c>
      <c r="M73" s="39">
        <f t="shared" si="140"/>
        <v>97390</v>
      </c>
      <c r="N73" s="37">
        <f t="shared" si="140"/>
        <v>93130</v>
      </c>
      <c r="O73" s="169">
        <f>SUM(M73:N73)</f>
        <v>190520</v>
      </c>
      <c r="P73" s="38">
        <f>P19+P46</f>
        <v>212</v>
      </c>
      <c r="Q73" s="172">
        <f>+O73+P73</f>
        <v>190732</v>
      </c>
      <c r="R73" s="39"/>
      <c r="S73" s="37"/>
      <c r="T73" s="169"/>
      <c r="U73" s="38"/>
      <c r="V73" s="172"/>
      <c r="W73" s="40"/>
    </row>
    <row r="74" spans="1:23" ht="13.5" thickBot="1" x14ac:dyDescent="0.25">
      <c r="A74" s="3" t="str">
        <f>IF(ISERROR(F74/G74)," ",IF(F74/G74&gt;0.5,IF(F74/G74&lt;1.5," ","NOT OK"),"NOT OK"))</f>
        <v xml:space="preserve"> </v>
      </c>
      <c r="B74" s="106" t="s">
        <v>26</v>
      </c>
      <c r="C74" s="120">
        <f t="shared" si="139"/>
        <v>1606</v>
      </c>
      <c r="D74" s="122">
        <f t="shared" si="139"/>
        <v>1614</v>
      </c>
      <c r="E74" s="158">
        <f t="shared" si="139"/>
        <v>3220</v>
      </c>
      <c r="F74" s="120"/>
      <c r="G74" s="122"/>
      <c r="H74" s="158"/>
      <c r="I74" s="123"/>
      <c r="J74" s="3"/>
      <c r="L74" s="13" t="s">
        <v>26</v>
      </c>
      <c r="M74" s="39">
        <f t="shared" si="140"/>
        <v>179268</v>
      </c>
      <c r="N74" s="37">
        <f t="shared" si="140"/>
        <v>167907</v>
      </c>
      <c r="O74" s="169">
        <f>SUM(M74:N74)</f>
        <v>347175</v>
      </c>
      <c r="P74" s="38">
        <f>P20+P47</f>
        <v>499</v>
      </c>
      <c r="Q74" s="169">
        <f>+O74+P74</f>
        <v>347674</v>
      </c>
      <c r="R74" s="39"/>
      <c r="S74" s="37"/>
      <c r="T74" s="169"/>
      <c r="U74" s="38"/>
      <c r="V74" s="169"/>
      <c r="W74" s="40"/>
    </row>
    <row r="75" spans="1:23" ht="15.75" customHeight="1" thickTop="1" thickBot="1" x14ac:dyDescent="0.25">
      <c r="A75" s="9" t="str">
        <f>IF(ISERROR(F75/G75)," ",IF(F75/G75&gt;0.5,IF(F75/G75&lt;1.5," ","NOT OK"),"NOT OK"))</f>
        <v xml:space="preserve"> </v>
      </c>
      <c r="B75" s="133" t="s">
        <v>27</v>
      </c>
      <c r="C75" s="127">
        <f t="shared" ref="C75:E75" si="143">+C72+C73+C74</f>
        <v>8443</v>
      </c>
      <c r="D75" s="135">
        <f t="shared" si="143"/>
        <v>8500</v>
      </c>
      <c r="E75" s="160">
        <f t="shared" si="143"/>
        <v>16943</v>
      </c>
      <c r="F75" s="127"/>
      <c r="G75" s="135"/>
      <c r="H75" s="160"/>
      <c r="I75" s="130"/>
      <c r="J75" s="9"/>
      <c r="K75" s="10"/>
      <c r="L75" s="47" t="s">
        <v>27</v>
      </c>
      <c r="M75" s="49">
        <f t="shared" ref="M75:Q75" si="144">+M72+M73+M74</f>
        <v>796938</v>
      </c>
      <c r="N75" s="469">
        <f t="shared" si="144"/>
        <v>777666</v>
      </c>
      <c r="O75" s="473">
        <f t="shared" si="144"/>
        <v>1574604</v>
      </c>
      <c r="P75" s="482">
        <f t="shared" si="144"/>
        <v>1409</v>
      </c>
      <c r="Q75" s="171">
        <f t="shared" si="144"/>
        <v>1576013</v>
      </c>
      <c r="R75" s="49"/>
      <c r="S75" s="469"/>
      <c r="T75" s="473"/>
      <c r="U75" s="482"/>
      <c r="V75" s="171"/>
      <c r="W75" s="50"/>
    </row>
    <row r="76" spans="1:23" ht="13.5" thickTop="1" x14ac:dyDescent="0.2">
      <c r="A76" s="3" t="str">
        <f>IF(ISERROR(F76/G76)," ",IF(F76/G76&gt;0.5,IF(F76/G76&lt;1.5," ","NOT OK"),"NOT OK"))</f>
        <v xml:space="preserve"> </v>
      </c>
      <c r="B76" s="106" t="s">
        <v>28</v>
      </c>
      <c r="C76" s="120">
        <f t="shared" ref="C76:E78" si="145">+C22+C49</f>
        <v>951</v>
      </c>
      <c r="D76" s="122">
        <f t="shared" si="145"/>
        <v>957</v>
      </c>
      <c r="E76" s="161">
        <f t="shared" si="145"/>
        <v>1908</v>
      </c>
      <c r="F76" s="120"/>
      <c r="G76" s="122"/>
      <c r="H76" s="161"/>
      <c r="I76" s="123"/>
      <c r="J76" s="3"/>
      <c r="L76" s="13" t="s">
        <v>29</v>
      </c>
      <c r="M76" s="39">
        <f t="shared" ref="M76:N78" si="146">+M22+M49</f>
        <v>69270</v>
      </c>
      <c r="N76" s="37">
        <f t="shared" si="146"/>
        <v>72047</v>
      </c>
      <c r="O76" s="169">
        <f>SUM(M76:N76)</f>
        <v>141317</v>
      </c>
      <c r="P76" s="38">
        <f>P22+P49</f>
        <v>67</v>
      </c>
      <c r="Q76" s="169">
        <f>+O76+P76</f>
        <v>141384</v>
      </c>
      <c r="R76" s="39"/>
      <c r="S76" s="37"/>
      <c r="T76" s="169"/>
      <c r="U76" s="38"/>
      <c r="V76" s="169"/>
      <c r="W76" s="40"/>
    </row>
    <row r="77" spans="1:23" x14ac:dyDescent="0.2">
      <c r="A77" s="3" t="str">
        <f t="shared" ref="A77" si="147">IF(ISERROR(F77/G77)," ",IF(F77/G77&gt;0.5,IF(F77/G77&lt;1.5," ","NOT OK"),"NOT OK"))</f>
        <v xml:space="preserve"> </v>
      </c>
      <c r="B77" s="106" t="s">
        <v>30</v>
      </c>
      <c r="C77" s="120">
        <f t="shared" si="145"/>
        <v>109</v>
      </c>
      <c r="D77" s="122">
        <f t="shared" si="145"/>
        <v>106</v>
      </c>
      <c r="E77" s="152">
        <f t="shared" si="145"/>
        <v>215</v>
      </c>
      <c r="F77" s="120"/>
      <c r="G77" s="122"/>
      <c r="H77" s="152"/>
      <c r="I77" s="123"/>
      <c r="J77" s="3"/>
      <c r="L77" s="13" t="s">
        <v>30</v>
      </c>
      <c r="M77" s="39">
        <f t="shared" si="146"/>
        <v>936</v>
      </c>
      <c r="N77" s="37">
        <f t="shared" si="146"/>
        <v>1653</v>
      </c>
      <c r="O77" s="169">
        <f t="shared" ref="O77:O78" si="148">SUM(M77:N77)</f>
        <v>2589</v>
      </c>
      <c r="P77" s="38">
        <f>P23+P50</f>
        <v>0</v>
      </c>
      <c r="Q77" s="169">
        <f>+O77+P77</f>
        <v>2589</v>
      </c>
      <c r="R77" s="39"/>
      <c r="S77" s="37"/>
      <c r="T77" s="169"/>
      <c r="U77" s="38"/>
      <c r="V77" s="169"/>
      <c r="W77" s="40"/>
    </row>
    <row r="78" spans="1:23" ht="13.5" thickBot="1" x14ac:dyDescent="0.25">
      <c r="A78" s="3" t="str">
        <f t="shared" ref="A78" si="149">IF(ISERROR(F78/G78)," ",IF(F78/G78&gt;0.5,IF(F78/G78&lt;1.5," ","NOT OK"),"NOT OK"))</f>
        <v xml:space="preserve"> </v>
      </c>
      <c r="B78" s="106" t="s">
        <v>31</v>
      </c>
      <c r="C78" s="120">
        <f t="shared" si="145"/>
        <v>1185</v>
      </c>
      <c r="D78" s="136">
        <f t="shared" si="145"/>
        <v>1188</v>
      </c>
      <c r="E78" s="297">
        <f t="shared" si="145"/>
        <v>2373</v>
      </c>
      <c r="F78" s="120"/>
      <c r="G78" s="136"/>
      <c r="H78" s="297"/>
      <c r="I78" s="137"/>
      <c r="J78" s="3"/>
      <c r="L78" s="13" t="s">
        <v>31</v>
      </c>
      <c r="M78" s="39">
        <f t="shared" si="146"/>
        <v>107011</v>
      </c>
      <c r="N78" s="37">
        <f t="shared" si="146"/>
        <v>101564</v>
      </c>
      <c r="O78" s="169">
        <f t="shared" si="148"/>
        <v>208575</v>
      </c>
      <c r="P78" s="38">
        <f>P24+P51</f>
        <v>0</v>
      </c>
      <c r="Q78" s="172">
        <f>+O78+P78</f>
        <v>208575</v>
      </c>
      <c r="R78" s="39"/>
      <c r="S78" s="37"/>
      <c r="T78" s="169"/>
      <c r="U78" s="38"/>
      <c r="V78" s="172"/>
      <c r="W78" s="40"/>
    </row>
    <row r="79" spans="1:23" ht="15.75" customHeight="1" thickTop="1" thickBot="1" x14ac:dyDescent="0.25">
      <c r="A79" s="9" t="str">
        <f>IF(ISERROR(F79/G79)," ",IF(F79/G79&gt;0.5,IF(F79/G79&lt;1.5," ","NOT OK"),"NOT OK"))</f>
        <v xml:space="preserve"> </v>
      </c>
      <c r="B79" s="133" t="s">
        <v>32</v>
      </c>
      <c r="C79" s="127">
        <f t="shared" ref="C79:E79" si="150">+C76+C77+C78</f>
        <v>2245</v>
      </c>
      <c r="D79" s="135">
        <f t="shared" si="150"/>
        <v>2251</v>
      </c>
      <c r="E79" s="160">
        <f t="shared" si="150"/>
        <v>4496</v>
      </c>
      <c r="F79" s="127"/>
      <c r="G79" s="135"/>
      <c r="H79" s="160"/>
      <c r="I79" s="130"/>
      <c r="J79" s="9"/>
      <c r="K79" s="10"/>
      <c r="L79" s="47" t="s">
        <v>32</v>
      </c>
      <c r="M79" s="49">
        <f t="shared" ref="M79:Q79" si="151">+M76+M77+M78</f>
        <v>177217</v>
      </c>
      <c r="N79" s="469">
        <f t="shared" si="151"/>
        <v>175264</v>
      </c>
      <c r="O79" s="473">
        <f t="shared" si="151"/>
        <v>352481</v>
      </c>
      <c r="P79" s="482">
        <f t="shared" si="151"/>
        <v>67</v>
      </c>
      <c r="Q79" s="171">
        <f t="shared" si="151"/>
        <v>352548</v>
      </c>
      <c r="R79" s="49"/>
      <c r="S79" s="469"/>
      <c r="T79" s="473"/>
      <c r="U79" s="482"/>
      <c r="V79" s="171"/>
      <c r="W79" s="50"/>
    </row>
    <row r="80" spans="1:23" ht="15.75" customHeight="1" thickTop="1" thickBot="1" x14ac:dyDescent="0.25">
      <c r="A80" s="9"/>
      <c r="B80" s="522" t="s">
        <v>33</v>
      </c>
      <c r="C80" s="127">
        <f t="shared" ref="C80:E80" si="152">+C70+C75+C79</f>
        <v>22458</v>
      </c>
      <c r="D80" s="128">
        <f t="shared" si="152"/>
        <v>22626</v>
      </c>
      <c r="E80" s="153">
        <f t="shared" si="152"/>
        <v>45084</v>
      </c>
      <c r="F80" s="127"/>
      <c r="G80" s="128"/>
      <c r="H80" s="153"/>
      <c r="I80" s="130"/>
      <c r="J80" s="9"/>
      <c r="K80" s="10"/>
      <c r="L80" s="530" t="s">
        <v>33</v>
      </c>
      <c r="M80" s="508">
        <f t="shared" ref="M80:Q80" si="153">+M70+M75+M79</f>
        <v>2340120</v>
      </c>
      <c r="N80" s="509">
        <f t="shared" si="153"/>
        <v>2215090</v>
      </c>
      <c r="O80" s="510">
        <f t="shared" si="153"/>
        <v>4555210</v>
      </c>
      <c r="P80" s="511">
        <f t="shared" si="153"/>
        <v>1734</v>
      </c>
      <c r="Q80" s="512">
        <f t="shared" si="153"/>
        <v>4556944</v>
      </c>
      <c r="R80" s="508"/>
      <c r="S80" s="509"/>
      <c r="T80" s="510"/>
      <c r="U80" s="511"/>
      <c r="V80" s="512"/>
      <c r="W80" s="50"/>
    </row>
    <row r="81" spans="1:23" ht="14.25" thickTop="1" thickBot="1" x14ac:dyDescent="0.25">
      <c r="A81" s="3" t="str">
        <f t="shared" ref="A81" si="154">IF(ISERROR(F81/G81)," ",IF(F81/G81&gt;0.5,IF(F81/G81&lt;1.5," ","NOT OK"),"NOT OK"))</f>
        <v xml:space="preserve"> </v>
      </c>
      <c r="B81" s="126" t="s">
        <v>34</v>
      </c>
      <c r="C81" s="127">
        <f t="shared" ref="C81:E81" si="155">+C66+C70+C75+C79</f>
        <v>45311</v>
      </c>
      <c r="D81" s="129">
        <f t="shared" si="155"/>
        <v>45500</v>
      </c>
      <c r="E81" s="298">
        <f t="shared" si="155"/>
        <v>90811</v>
      </c>
      <c r="F81" s="127"/>
      <c r="G81" s="129"/>
      <c r="H81" s="298"/>
      <c r="I81" s="130"/>
      <c r="J81" s="3"/>
      <c r="L81" s="466" t="s">
        <v>34</v>
      </c>
      <c r="M81" s="43">
        <f t="shared" ref="M81:Q81" si="156">+M66+M70+M75+M79</f>
        <v>5062287</v>
      </c>
      <c r="N81" s="468">
        <f t="shared" si="156"/>
        <v>5029270</v>
      </c>
      <c r="O81" s="472">
        <f t="shared" si="156"/>
        <v>10091557</v>
      </c>
      <c r="P81" s="481">
        <f t="shared" si="156"/>
        <v>2351</v>
      </c>
      <c r="Q81" s="300">
        <f t="shared" si="156"/>
        <v>10093908</v>
      </c>
      <c r="R81" s="43"/>
      <c r="S81" s="468"/>
      <c r="T81" s="472"/>
      <c r="U81" s="481"/>
      <c r="V81" s="300"/>
      <c r="W81" s="46"/>
    </row>
    <row r="82" spans="1:23" ht="14.25" thickTop="1" thickBot="1" x14ac:dyDescent="0.25">
      <c r="B82" s="138" t="s">
        <v>35</v>
      </c>
      <c r="C82" s="102"/>
      <c r="D82" s="102"/>
      <c r="E82" s="102"/>
      <c r="F82" s="102"/>
      <c r="G82" s="102"/>
      <c r="H82" s="102"/>
      <c r="I82" s="102"/>
      <c r="J82" s="102"/>
      <c r="L82" s="53" t="s">
        <v>35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90" t="s">
        <v>45</v>
      </c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2"/>
    </row>
    <row r="84" spans="1:23" ht="13.5" thickBot="1" x14ac:dyDescent="0.25">
      <c r="L84" s="593" t="s">
        <v>46</v>
      </c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5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47</v>
      </c>
    </row>
    <row r="86" spans="1:23" ht="14.25" customHeight="1" thickTop="1" thickBot="1" x14ac:dyDescent="0.25">
      <c r="L86" s="57"/>
      <c r="M86" s="596" t="s">
        <v>4</v>
      </c>
      <c r="N86" s="597"/>
      <c r="O86" s="597"/>
      <c r="P86" s="597"/>
      <c r="Q86" s="598"/>
      <c r="R86" s="596" t="s">
        <v>5</v>
      </c>
      <c r="S86" s="597"/>
      <c r="T86" s="597"/>
      <c r="U86" s="597"/>
      <c r="V86" s="598"/>
      <c r="W86" s="317" t="s">
        <v>6</v>
      </c>
    </row>
    <row r="87" spans="1:23" ht="13.5" thickTop="1" x14ac:dyDescent="0.2">
      <c r="L87" s="59" t="s">
        <v>7</v>
      </c>
      <c r="M87" s="60"/>
      <c r="N87" s="54"/>
      <c r="O87" s="61"/>
      <c r="P87" s="62"/>
      <c r="Q87" s="314"/>
      <c r="R87" s="60"/>
      <c r="S87" s="54"/>
      <c r="T87" s="61"/>
      <c r="U87" s="62"/>
      <c r="V87" s="314"/>
      <c r="W87" s="315" t="s">
        <v>8</v>
      </c>
    </row>
    <row r="88" spans="1:23" ht="13.5" thickBot="1" x14ac:dyDescent="0.25">
      <c r="L88" s="64"/>
      <c r="M88" s="65" t="s">
        <v>48</v>
      </c>
      <c r="N88" s="66" t="s">
        <v>49</v>
      </c>
      <c r="O88" s="67" t="s">
        <v>50</v>
      </c>
      <c r="P88" s="68" t="s">
        <v>15</v>
      </c>
      <c r="Q88" s="313" t="s">
        <v>11</v>
      </c>
      <c r="R88" s="65" t="s">
        <v>48</v>
      </c>
      <c r="S88" s="66" t="s">
        <v>49</v>
      </c>
      <c r="T88" s="67" t="s">
        <v>50</v>
      </c>
      <c r="U88" s="68" t="s">
        <v>15</v>
      </c>
      <c r="V88" s="313" t="s">
        <v>11</v>
      </c>
      <c r="W88" s="316"/>
    </row>
    <row r="89" spans="1:23" ht="4.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16</v>
      </c>
      <c r="M90" s="75">
        <f>+Lcc_BKK!M90+Lcc_DMK!M90</f>
        <v>18</v>
      </c>
      <c r="N90" s="76">
        <f>+Lcc_BKK!N90+Lcc_DMK!N90</f>
        <v>40</v>
      </c>
      <c r="O90" s="184">
        <f>SUM(M90:N90)</f>
        <v>58</v>
      </c>
      <c r="P90" s="77">
        <f>Lcc_BKK!P90+Lcc_DMK!P90</f>
        <v>0</v>
      </c>
      <c r="Q90" s="182">
        <f>O90+P90</f>
        <v>58</v>
      </c>
      <c r="R90" s="75">
        <f>+Lcc_BKK!R90+Lcc_DMK!R90</f>
        <v>299</v>
      </c>
      <c r="S90" s="76">
        <f>+Lcc_BKK!S90+Lcc_DMK!S90</f>
        <v>389</v>
      </c>
      <c r="T90" s="184">
        <f>SUM(R90:S90)</f>
        <v>688</v>
      </c>
      <c r="U90" s="77">
        <f>Lcc_BKK!U90+Lcc_DMK!U90</f>
        <v>0</v>
      </c>
      <c r="V90" s="182">
        <f>T90+U90</f>
        <v>688</v>
      </c>
      <c r="W90" s="78">
        <f>IF(Q90=0,0,((V90/Q90)-1)*100)</f>
        <v>1086.2068965517242</v>
      </c>
    </row>
    <row r="91" spans="1:23" x14ac:dyDescent="0.2">
      <c r="L91" s="59" t="s">
        <v>17</v>
      </c>
      <c r="M91" s="75">
        <f>+Lcc_BKK!M91+Lcc_DMK!M91</f>
        <v>935</v>
      </c>
      <c r="N91" s="76">
        <f>+Lcc_BKK!N91+Lcc_DMK!N91</f>
        <v>1637</v>
      </c>
      <c r="O91" s="184">
        <f t="shared" ref="O91:O92" si="157">SUM(M91:N91)</f>
        <v>2572</v>
      </c>
      <c r="P91" s="77">
        <f>Lcc_BKK!P91+Lcc_DMK!P91</f>
        <v>0</v>
      </c>
      <c r="Q91" s="182">
        <f>O91+P91</f>
        <v>2572</v>
      </c>
      <c r="R91" s="75">
        <f>+Lcc_BKK!R91+Lcc_DMK!R91</f>
        <v>454</v>
      </c>
      <c r="S91" s="76">
        <f>+Lcc_BKK!S91+Lcc_DMK!S91</f>
        <v>324</v>
      </c>
      <c r="T91" s="184">
        <f t="shared" ref="T91:T92" si="158">SUM(R91:S91)</f>
        <v>778</v>
      </c>
      <c r="U91" s="77">
        <f>Lcc_BKK!U91+Lcc_DMK!U91</f>
        <v>0</v>
      </c>
      <c r="V91" s="182">
        <f>T91+U91</f>
        <v>778</v>
      </c>
      <c r="W91" s="78">
        <f>IF(Q91=0,0,((V91/Q91)-1)*100)</f>
        <v>-69.751166407465021</v>
      </c>
    </row>
    <row r="92" spans="1:23" ht="13.5" thickBot="1" x14ac:dyDescent="0.25">
      <c r="L92" s="64" t="s">
        <v>18</v>
      </c>
      <c r="M92" s="75">
        <f>+Lcc_BKK!M92+Lcc_DMK!M92</f>
        <v>128</v>
      </c>
      <c r="N92" s="76">
        <f>+Lcc_BKK!N92+Lcc_DMK!N92</f>
        <v>255</v>
      </c>
      <c r="O92" s="184">
        <f t="shared" si="157"/>
        <v>383</v>
      </c>
      <c r="P92" s="77">
        <f>Lcc_BKK!P92+Lcc_DMK!P92</f>
        <v>0</v>
      </c>
      <c r="Q92" s="182">
        <f>O92+P92</f>
        <v>383</v>
      </c>
      <c r="R92" s="75">
        <f>+Lcc_BKK!R92+Lcc_DMK!R92</f>
        <v>673</v>
      </c>
      <c r="S92" s="76">
        <f>+Lcc_BKK!S92+Lcc_DMK!S92</f>
        <v>946</v>
      </c>
      <c r="T92" s="184">
        <f t="shared" si="158"/>
        <v>1619</v>
      </c>
      <c r="U92" s="77">
        <f>Lcc_BKK!U92+Lcc_DMK!U92</f>
        <v>0</v>
      </c>
      <c r="V92" s="182">
        <f>T92+U92</f>
        <v>1619</v>
      </c>
      <c r="W92" s="78">
        <f>IF(Q92=0,0,((V92/Q92)-1)*100)</f>
        <v>322.71540469973888</v>
      </c>
    </row>
    <row r="93" spans="1:23" ht="14.25" thickTop="1" thickBot="1" x14ac:dyDescent="0.25">
      <c r="L93" s="79" t="s">
        <v>19</v>
      </c>
      <c r="M93" s="80">
        <f t="shared" ref="M93:Q93" si="159">+M90+M91+M92</f>
        <v>1081</v>
      </c>
      <c r="N93" s="81">
        <f t="shared" si="159"/>
        <v>1932</v>
      </c>
      <c r="O93" s="175">
        <f t="shared" si="159"/>
        <v>3013</v>
      </c>
      <c r="P93" s="80">
        <f t="shared" si="159"/>
        <v>0</v>
      </c>
      <c r="Q93" s="175">
        <f t="shared" si="159"/>
        <v>3013</v>
      </c>
      <c r="R93" s="80">
        <f t="shared" ref="R93:V93" si="160">+R90+R91+R92</f>
        <v>1426</v>
      </c>
      <c r="S93" s="81">
        <f t="shared" si="160"/>
        <v>1659</v>
      </c>
      <c r="T93" s="175">
        <f t="shared" si="160"/>
        <v>3085</v>
      </c>
      <c r="U93" s="80">
        <f t="shared" si="160"/>
        <v>0</v>
      </c>
      <c r="V93" s="175">
        <f t="shared" si="160"/>
        <v>3085</v>
      </c>
      <c r="W93" s="82">
        <f t="shared" ref="W93" si="161">IF(Q93=0,0,((V93/Q93)-1)*100)</f>
        <v>2.3896448722203756</v>
      </c>
    </row>
    <row r="94" spans="1:23" ht="13.5" thickTop="1" x14ac:dyDescent="0.2">
      <c r="L94" s="59" t="s">
        <v>20</v>
      </c>
      <c r="M94" s="75">
        <f>+Lcc_BKK!M94+Lcc_DMK!M94</f>
        <v>202</v>
      </c>
      <c r="N94" s="76">
        <f>+Lcc_BKK!N94+Lcc_DMK!N94</f>
        <v>334</v>
      </c>
      <c r="O94" s="182">
        <f>M94+N94</f>
        <v>536</v>
      </c>
      <c r="P94" s="77">
        <f>Lcc_BKK!P94+Lcc_DMK!P94</f>
        <v>0</v>
      </c>
      <c r="Q94" s="182">
        <f>O94+P94</f>
        <v>536</v>
      </c>
      <c r="R94" s="75">
        <f>+Lcc_BKK!R94+Lcc_DMK!R94</f>
        <v>612</v>
      </c>
      <c r="S94" s="76">
        <f>+Lcc_BKK!S94+Lcc_DMK!S94</f>
        <v>680</v>
      </c>
      <c r="T94" s="182">
        <f>R94+S94</f>
        <v>1292</v>
      </c>
      <c r="U94" s="77">
        <f>Lcc_BKK!U94+Lcc_DMK!U94</f>
        <v>0</v>
      </c>
      <c r="V94" s="182">
        <f>T94+U94</f>
        <v>1292</v>
      </c>
      <c r="W94" s="78">
        <f t="shared" ref="W94:W98" si="162">IF(Q94=0,0,((V94/Q94)-1)*100)</f>
        <v>141.044776119403</v>
      </c>
    </row>
    <row r="95" spans="1:23" x14ac:dyDescent="0.2">
      <c r="L95" s="59" t="s">
        <v>21</v>
      </c>
      <c r="M95" s="75">
        <f>+Lcc_BKK!M95+Lcc_DMK!M95</f>
        <v>339</v>
      </c>
      <c r="N95" s="76">
        <f>+Lcc_BKK!N95+Lcc_DMK!N95</f>
        <v>500</v>
      </c>
      <c r="O95" s="182">
        <f>M95+N95</f>
        <v>839</v>
      </c>
      <c r="P95" s="77">
        <f>Lcc_BKK!P95+Lcc_DMK!P95</f>
        <v>0</v>
      </c>
      <c r="Q95" s="182">
        <f>O95+P95</f>
        <v>839</v>
      </c>
      <c r="R95" s="75">
        <f>+Lcc_BKK!R95+Lcc_DMK!R95</f>
        <v>628</v>
      </c>
      <c r="S95" s="76">
        <f>+Lcc_BKK!S95+Lcc_DMK!S95</f>
        <v>666</v>
      </c>
      <c r="T95" s="182">
        <f>R95+S95</f>
        <v>1294</v>
      </c>
      <c r="U95" s="77">
        <f>Lcc_BKK!U95+Lcc_DMK!U95</f>
        <v>0</v>
      </c>
      <c r="V95" s="182">
        <f>T95+U95</f>
        <v>1294</v>
      </c>
      <c r="W95" s="78">
        <f>IF(Q95=0,0,((V95/Q95)-1)*100)</f>
        <v>54.23122765196662</v>
      </c>
    </row>
    <row r="96" spans="1:23" ht="13.5" thickBot="1" x14ac:dyDescent="0.25">
      <c r="L96" s="59" t="s">
        <v>22</v>
      </c>
      <c r="M96" s="75">
        <f>+Lcc_BKK!M96+Lcc_DMK!M96</f>
        <v>402</v>
      </c>
      <c r="N96" s="76">
        <f>+Lcc_BKK!N96+Lcc_DMK!N96</f>
        <v>505</v>
      </c>
      <c r="O96" s="182">
        <f t="shared" ref="O96" si="163">M96+N96</f>
        <v>907</v>
      </c>
      <c r="P96" s="77">
        <f>Lcc_BKK!P96+Lcc_DMK!P96</f>
        <v>0</v>
      </c>
      <c r="Q96" s="182">
        <f>O96+P96</f>
        <v>907</v>
      </c>
      <c r="R96" s="75">
        <f>+Lcc_BKK!R96+Lcc_DMK!R96</f>
        <v>706</v>
      </c>
      <c r="S96" s="76">
        <f>+Lcc_BKK!S96+Lcc_DMK!S96</f>
        <v>811</v>
      </c>
      <c r="T96" s="182">
        <f t="shared" ref="T96" si="164">R96+S96</f>
        <v>1517</v>
      </c>
      <c r="U96" s="77">
        <f>Lcc_BKK!U96+Lcc_DMK!U96</f>
        <v>0</v>
      </c>
      <c r="V96" s="182">
        <f>T96+U96</f>
        <v>1517</v>
      </c>
      <c r="W96" s="78">
        <f>IF(Q96=0,0,((V96/Q96)-1)*100)</f>
        <v>67.254685777287776</v>
      </c>
    </row>
    <row r="97" spans="1:23" ht="14.25" thickTop="1" thickBot="1" x14ac:dyDescent="0.25">
      <c r="L97" s="79" t="s">
        <v>23</v>
      </c>
      <c r="M97" s="80">
        <f>+M94+M95+M96</f>
        <v>943</v>
      </c>
      <c r="N97" s="81">
        <f t="shared" ref="N97:V97" si="165">+N94+N95+N96</f>
        <v>1339</v>
      </c>
      <c r="O97" s="175">
        <f t="shared" si="165"/>
        <v>2282</v>
      </c>
      <c r="P97" s="80">
        <f t="shared" si="165"/>
        <v>0</v>
      </c>
      <c r="Q97" s="175">
        <f t="shared" si="165"/>
        <v>2282</v>
      </c>
      <c r="R97" s="80">
        <f t="shared" si="165"/>
        <v>1946</v>
      </c>
      <c r="S97" s="81">
        <f t="shared" si="165"/>
        <v>2157</v>
      </c>
      <c r="T97" s="175">
        <f t="shared" si="165"/>
        <v>4103</v>
      </c>
      <c r="U97" s="80">
        <f t="shared" si="165"/>
        <v>0</v>
      </c>
      <c r="V97" s="175">
        <f t="shared" si="165"/>
        <v>4103</v>
      </c>
      <c r="W97" s="82">
        <f t="shared" ref="W97" si="166">IF(Q97=0,0,((V97/Q97)-1)*100)</f>
        <v>79.798422436459248</v>
      </c>
    </row>
    <row r="98" spans="1:23" ht="14.25" thickTop="1" thickBot="1" x14ac:dyDescent="0.25">
      <c r="L98" s="79" t="s">
        <v>68</v>
      </c>
      <c r="M98" s="80">
        <f>+M93+M97</f>
        <v>2024</v>
      </c>
      <c r="N98" s="81">
        <f t="shared" ref="N98:V98" si="167">+N93+N97</f>
        <v>3271</v>
      </c>
      <c r="O98" s="175">
        <f t="shared" si="167"/>
        <v>5295</v>
      </c>
      <c r="P98" s="80">
        <f t="shared" si="167"/>
        <v>0</v>
      </c>
      <c r="Q98" s="175">
        <f t="shared" si="167"/>
        <v>5295</v>
      </c>
      <c r="R98" s="80">
        <f t="shared" si="167"/>
        <v>3372</v>
      </c>
      <c r="S98" s="81">
        <f t="shared" si="167"/>
        <v>3816</v>
      </c>
      <c r="T98" s="175">
        <f t="shared" si="167"/>
        <v>7188</v>
      </c>
      <c r="U98" s="80">
        <f t="shared" si="167"/>
        <v>0</v>
      </c>
      <c r="V98" s="175">
        <f t="shared" si="167"/>
        <v>7188</v>
      </c>
      <c r="W98" s="82">
        <f t="shared" si="162"/>
        <v>35.750708215297443</v>
      </c>
    </row>
    <row r="99" spans="1:23" ht="13.5" thickTop="1" x14ac:dyDescent="0.2">
      <c r="L99" s="59" t="s">
        <v>24</v>
      </c>
      <c r="M99" s="75">
        <f>+Lcc_BKK!M99+Lcc_DMK!M99</f>
        <v>360</v>
      </c>
      <c r="N99" s="76">
        <f>+Lcc_BKK!N99+Lcc_DMK!N99</f>
        <v>1085</v>
      </c>
      <c r="O99" s="182">
        <f>SUM(M99:N99)</f>
        <v>1445</v>
      </c>
      <c r="P99" s="77">
        <f>Lcc_BKK!P99+Lcc_DMK!P99</f>
        <v>0</v>
      </c>
      <c r="Q99" s="182">
        <f>O99+P99</f>
        <v>1445</v>
      </c>
      <c r="R99" s="75"/>
      <c r="S99" s="76"/>
      <c r="T99" s="182"/>
      <c r="U99" s="77"/>
      <c r="V99" s="182"/>
      <c r="W99" s="78"/>
    </row>
    <row r="100" spans="1:23" x14ac:dyDescent="0.2">
      <c r="L100" s="59" t="s">
        <v>25</v>
      </c>
      <c r="M100" s="75">
        <f>+Lcc_BKK!M100+Lcc_DMK!M100</f>
        <v>363</v>
      </c>
      <c r="N100" s="76">
        <f>+Lcc_BKK!N100+Lcc_DMK!N100</f>
        <v>1239</v>
      </c>
      <c r="O100" s="182">
        <f>SUM(M100:N100)</f>
        <v>1602</v>
      </c>
      <c r="P100" s="77">
        <v>0</v>
      </c>
      <c r="Q100" s="182">
        <f>O100+P100</f>
        <v>1602</v>
      </c>
      <c r="R100" s="75"/>
      <c r="S100" s="76"/>
      <c r="T100" s="182"/>
      <c r="U100" s="77"/>
      <c r="V100" s="182"/>
      <c r="W100" s="78"/>
    </row>
    <row r="101" spans="1:23" ht="13.5" thickBot="1" x14ac:dyDescent="0.25">
      <c r="L101" s="59" t="s">
        <v>26</v>
      </c>
      <c r="M101" s="75">
        <f>+Lcc_BKK!M101+Lcc_DMK!M101</f>
        <v>266</v>
      </c>
      <c r="N101" s="76">
        <f>+Lcc_BKK!N101+Lcc_DMK!N101</f>
        <v>849</v>
      </c>
      <c r="O101" s="184">
        <f>SUM(M101:N101)</f>
        <v>1115</v>
      </c>
      <c r="P101" s="83">
        <f>Lcc_BKK!P101+Lcc_DMK!P101</f>
        <v>0</v>
      </c>
      <c r="Q101" s="184">
        <f>O101+P101</f>
        <v>1115</v>
      </c>
      <c r="R101" s="75"/>
      <c r="S101" s="76"/>
      <c r="T101" s="184"/>
      <c r="U101" s="83"/>
      <c r="V101" s="184"/>
      <c r="W101" s="78"/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27</v>
      </c>
      <c r="M102" s="85">
        <f t="shared" ref="M102:Q102" si="168">+M99+M100+M101</f>
        <v>989</v>
      </c>
      <c r="N102" s="85">
        <f t="shared" si="168"/>
        <v>3173</v>
      </c>
      <c r="O102" s="185">
        <f t="shared" si="168"/>
        <v>4162</v>
      </c>
      <c r="P102" s="86">
        <f t="shared" si="168"/>
        <v>0</v>
      </c>
      <c r="Q102" s="185">
        <f t="shared" si="168"/>
        <v>4162</v>
      </c>
      <c r="R102" s="85"/>
      <c r="S102" s="85"/>
      <c r="T102" s="185"/>
      <c r="U102" s="86"/>
      <c r="V102" s="185"/>
      <c r="W102" s="87"/>
    </row>
    <row r="103" spans="1:23" ht="13.5" thickTop="1" x14ac:dyDescent="0.2">
      <c r="L103" s="59" t="s">
        <v>29</v>
      </c>
      <c r="M103" s="75">
        <f>+Lcc_BKK!M103+Lcc_DMK!M103</f>
        <v>251</v>
      </c>
      <c r="N103" s="76">
        <f>+Lcc_BKK!N103+Lcc_DMK!N103</f>
        <v>958</v>
      </c>
      <c r="O103" s="184">
        <f>SUM(M103:N103)</f>
        <v>1209</v>
      </c>
      <c r="P103" s="88">
        <f>Lcc_BKK!P103+Lcc_DMK!P103</f>
        <v>0</v>
      </c>
      <c r="Q103" s="184">
        <f>O103+P103</f>
        <v>1209</v>
      </c>
      <c r="R103" s="75"/>
      <c r="S103" s="76"/>
      <c r="T103" s="184"/>
      <c r="U103" s="88"/>
      <c r="V103" s="184"/>
      <c r="W103" s="78"/>
    </row>
    <row r="104" spans="1:23" x14ac:dyDescent="0.2">
      <c r="L104" s="59" t="s">
        <v>30</v>
      </c>
      <c r="M104" s="75">
        <f>+Lcc_BKK!M104+Lcc_DMK!M104</f>
        <v>282</v>
      </c>
      <c r="N104" s="76">
        <f>+Lcc_BKK!N104+Lcc_DMK!N104</f>
        <v>802</v>
      </c>
      <c r="O104" s="184">
        <f>SUM(M104:N104)</f>
        <v>1084</v>
      </c>
      <c r="P104" s="77">
        <f>Lcc_BKK!P104+Lcc_DMK!P104</f>
        <v>0</v>
      </c>
      <c r="Q104" s="184">
        <f>O104+P104</f>
        <v>1084</v>
      </c>
      <c r="R104" s="75"/>
      <c r="S104" s="76"/>
      <c r="T104" s="184"/>
      <c r="U104" s="77"/>
      <c r="V104" s="184"/>
      <c r="W104" s="78"/>
    </row>
    <row r="105" spans="1:23" ht="13.5" thickBot="1" x14ac:dyDescent="0.25">
      <c r="L105" s="59" t="s">
        <v>31</v>
      </c>
      <c r="M105" s="75">
        <f>+Lcc_BKK!M105+Lcc_DMK!M105</f>
        <v>329</v>
      </c>
      <c r="N105" s="76">
        <f>+Lcc_BKK!N105+Lcc_DMK!N105</f>
        <v>351</v>
      </c>
      <c r="O105" s="184">
        <f>SUM(M105:N105)</f>
        <v>680</v>
      </c>
      <c r="P105" s="77">
        <f>Lcc_BKK!P105+Lcc_DMK!P105</f>
        <v>0</v>
      </c>
      <c r="Q105" s="184">
        <f>O105+P105</f>
        <v>680</v>
      </c>
      <c r="R105" s="75"/>
      <c r="S105" s="76"/>
      <c r="T105" s="184"/>
      <c r="U105" s="77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498" t="s">
        <v>32</v>
      </c>
      <c r="M106" s="547">
        <f t="shared" ref="M106:Q106" si="169">+M103+M104+M105</f>
        <v>862</v>
      </c>
      <c r="N106" s="544">
        <f t="shared" si="169"/>
        <v>2111</v>
      </c>
      <c r="O106" s="207">
        <f t="shared" si="169"/>
        <v>2973</v>
      </c>
      <c r="P106" s="531">
        <f t="shared" si="169"/>
        <v>0</v>
      </c>
      <c r="Q106" s="207">
        <f t="shared" si="169"/>
        <v>2973</v>
      </c>
      <c r="R106" s="547"/>
      <c r="S106" s="544"/>
      <c r="T106" s="207"/>
      <c r="U106" s="531"/>
      <c r="V106" s="207"/>
      <c r="W106" s="532"/>
    </row>
    <row r="107" spans="1:23" ht="14.25" thickTop="1" thickBot="1" x14ac:dyDescent="0.25">
      <c r="L107" s="520" t="s">
        <v>33</v>
      </c>
      <c r="M107" s="548">
        <f t="shared" ref="M107:Q107" si="170">+M97+M102+M106</f>
        <v>2794</v>
      </c>
      <c r="N107" s="545">
        <f t="shared" si="170"/>
        <v>6623</v>
      </c>
      <c r="O107" s="534">
        <f t="shared" si="170"/>
        <v>9417</v>
      </c>
      <c r="P107" s="533">
        <f t="shared" si="170"/>
        <v>0</v>
      </c>
      <c r="Q107" s="534">
        <f t="shared" si="170"/>
        <v>9417</v>
      </c>
      <c r="R107" s="548"/>
      <c r="S107" s="545"/>
      <c r="T107" s="534"/>
      <c r="U107" s="533"/>
      <c r="V107" s="534"/>
      <c r="W107" s="535"/>
    </row>
    <row r="108" spans="1:23" ht="14.25" thickTop="1" thickBot="1" x14ac:dyDescent="0.25">
      <c r="L108" s="497" t="s">
        <v>34</v>
      </c>
      <c r="M108" s="80">
        <f t="shared" ref="M108:Q108" si="171">+M93+M97+M102+M106</f>
        <v>3875</v>
      </c>
      <c r="N108" s="546">
        <f t="shared" si="171"/>
        <v>8555</v>
      </c>
      <c r="O108" s="537">
        <f t="shared" si="171"/>
        <v>12430</v>
      </c>
      <c r="P108" s="536">
        <f t="shared" si="171"/>
        <v>0</v>
      </c>
      <c r="Q108" s="537">
        <f t="shared" si="171"/>
        <v>12430</v>
      </c>
      <c r="R108" s="80"/>
      <c r="S108" s="546"/>
      <c r="T108" s="537"/>
      <c r="U108" s="536"/>
      <c r="V108" s="537"/>
      <c r="W108" s="82"/>
    </row>
    <row r="109" spans="1:23" ht="14.25" thickTop="1" thickBot="1" x14ac:dyDescent="0.25">
      <c r="L109" s="89" t="s">
        <v>35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90" t="s">
        <v>51</v>
      </c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2"/>
    </row>
    <row r="111" spans="1:23" ht="13.5" thickBot="1" x14ac:dyDescent="0.25">
      <c r="L111" s="593" t="s">
        <v>52</v>
      </c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5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47</v>
      </c>
    </row>
    <row r="113" spans="12:23" ht="14.25" customHeight="1" thickTop="1" thickBot="1" x14ac:dyDescent="0.25">
      <c r="L113" s="57"/>
      <c r="M113" s="596" t="s">
        <v>4</v>
      </c>
      <c r="N113" s="597"/>
      <c r="O113" s="597"/>
      <c r="P113" s="597"/>
      <c r="Q113" s="598"/>
      <c r="R113" s="596" t="s">
        <v>5</v>
      </c>
      <c r="S113" s="597"/>
      <c r="T113" s="597"/>
      <c r="U113" s="597"/>
      <c r="V113" s="598"/>
      <c r="W113" s="317" t="s">
        <v>6</v>
      </c>
    </row>
    <row r="114" spans="12:23" ht="13.5" thickTop="1" x14ac:dyDescent="0.2">
      <c r="L114" s="59" t="s">
        <v>7</v>
      </c>
      <c r="M114" s="60"/>
      <c r="N114" s="54"/>
      <c r="O114" s="61"/>
      <c r="P114" s="62"/>
      <c r="Q114" s="314"/>
      <c r="R114" s="60"/>
      <c r="S114" s="54"/>
      <c r="T114" s="61"/>
      <c r="U114" s="62"/>
      <c r="V114" s="314"/>
      <c r="W114" s="315" t="s">
        <v>8</v>
      </c>
    </row>
    <row r="115" spans="12:23" ht="13.5" thickBot="1" x14ac:dyDescent="0.25">
      <c r="L115" s="64"/>
      <c r="M115" s="65" t="s">
        <v>48</v>
      </c>
      <c r="N115" s="66" t="s">
        <v>49</v>
      </c>
      <c r="O115" s="67" t="s">
        <v>50</v>
      </c>
      <c r="P115" s="68" t="s">
        <v>15</v>
      </c>
      <c r="Q115" s="313" t="s">
        <v>11</v>
      </c>
      <c r="R115" s="65" t="s">
        <v>48</v>
      </c>
      <c r="S115" s="66" t="s">
        <v>49</v>
      </c>
      <c r="T115" s="67" t="s">
        <v>50</v>
      </c>
      <c r="U115" s="68" t="s">
        <v>15</v>
      </c>
      <c r="V115" s="313" t="s">
        <v>11</v>
      </c>
      <c r="W115" s="316"/>
    </row>
    <row r="116" spans="12:23" ht="4.5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16</v>
      </c>
      <c r="M117" s="75">
        <f>+Lcc_BKK!M117+Lcc_DMK!M117</f>
        <v>113</v>
      </c>
      <c r="N117" s="76">
        <f>+Lcc_BKK!N117+Lcc_DMK!N117</f>
        <v>254</v>
      </c>
      <c r="O117" s="184">
        <f>SUM(M117:N117)</f>
        <v>367</v>
      </c>
      <c r="P117" s="77">
        <f>+Lcc_BKK!P117+Lcc_DMK!P117</f>
        <v>0</v>
      </c>
      <c r="Q117" s="182">
        <f>O117+P117</f>
        <v>367</v>
      </c>
      <c r="R117" s="75">
        <f>+Lcc_BKK!R117+Lcc_DMK!R117</f>
        <v>237</v>
      </c>
      <c r="S117" s="76">
        <f>+Lcc_BKK!S117+Lcc_DMK!S117</f>
        <v>190</v>
      </c>
      <c r="T117" s="184">
        <f>SUM(R117:S117)</f>
        <v>427</v>
      </c>
      <c r="U117" s="77">
        <f>+Lcc_BKK!U117+Lcc_DMK!U117</f>
        <v>0</v>
      </c>
      <c r="V117" s="182">
        <f>T117+U117</f>
        <v>427</v>
      </c>
      <c r="W117" s="78">
        <f>IF(Q117=0,0,((V117/Q117)-1)*100)</f>
        <v>16.348773841961851</v>
      </c>
    </row>
    <row r="118" spans="12:23" x14ac:dyDescent="0.2">
      <c r="L118" s="59" t="s">
        <v>17</v>
      </c>
      <c r="M118" s="75">
        <f>+Lcc_BKK!M118+Lcc_DMK!M118</f>
        <v>158</v>
      </c>
      <c r="N118" s="76">
        <f>+Lcc_BKK!N118+Lcc_DMK!N118</f>
        <v>324</v>
      </c>
      <c r="O118" s="184">
        <f t="shared" ref="O118:O119" si="172">SUM(M118:N118)</f>
        <v>482</v>
      </c>
      <c r="P118" s="77">
        <f>+Lcc_BKK!P118+Lcc_DMK!P118</f>
        <v>0</v>
      </c>
      <c r="Q118" s="182">
        <f>O118+P118</f>
        <v>482</v>
      </c>
      <c r="R118" s="75">
        <f>+Lcc_BKK!R118+Lcc_DMK!R118</f>
        <v>290</v>
      </c>
      <c r="S118" s="76">
        <f>+Lcc_BKK!S118+Lcc_DMK!S118</f>
        <v>241</v>
      </c>
      <c r="T118" s="184">
        <f t="shared" ref="T118:T119" si="173">SUM(R118:S118)</f>
        <v>531</v>
      </c>
      <c r="U118" s="77">
        <f>+Lcc_BKK!U118+Lcc_DMK!U118</f>
        <v>0</v>
      </c>
      <c r="V118" s="182">
        <f>T118+U118</f>
        <v>531</v>
      </c>
      <c r="W118" s="78">
        <f>IF(Q118=0,0,((V118/Q118)-1)*100)</f>
        <v>10.165975103734448</v>
      </c>
    </row>
    <row r="119" spans="12:23" ht="13.5" thickBot="1" x14ac:dyDescent="0.25">
      <c r="L119" s="64" t="s">
        <v>18</v>
      </c>
      <c r="M119" s="75">
        <f>+Lcc_BKK!M119+Lcc_DMK!M119</f>
        <v>178</v>
      </c>
      <c r="N119" s="76">
        <f>+Lcc_BKK!N119+Lcc_DMK!N119</f>
        <v>431</v>
      </c>
      <c r="O119" s="184">
        <f t="shared" si="172"/>
        <v>609</v>
      </c>
      <c r="P119" s="77">
        <f>+Lcc_BKK!P119+Lcc_DMK!P119</f>
        <v>0</v>
      </c>
      <c r="Q119" s="182">
        <f>O119+P119</f>
        <v>609</v>
      </c>
      <c r="R119" s="75">
        <f>+Lcc_BKK!R119+Lcc_DMK!R119</f>
        <v>450</v>
      </c>
      <c r="S119" s="76">
        <f>+Lcc_BKK!S119+Lcc_DMK!S119</f>
        <v>396</v>
      </c>
      <c r="T119" s="184">
        <f t="shared" si="173"/>
        <v>846</v>
      </c>
      <c r="U119" s="77">
        <f>+Lcc_BKK!U119+Lcc_DMK!U119</f>
        <v>0</v>
      </c>
      <c r="V119" s="182">
        <f>T119+U119</f>
        <v>846</v>
      </c>
      <c r="W119" s="78">
        <f>IF(Q119=0,0,((V119/Q119)-1)*100)</f>
        <v>38.916256157635473</v>
      </c>
    </row>
    <row r="120" spans="12:23" ht="14.25" thickTop="1" thickBot="1" x14ac:dyDescent="0.25">
      <c r="L120" s="79" t="s">
        <v>53</v>
      </c>
      <c r="M120" s="80">
        <f t="shared" ref="M120:Q120" si="174">+M117+M118+M119</f>
        <v>449</v>
      </c>
      <c r="N120" s="81">
        <f t="shared" si="174"/>
        <v>1009</v>
      </c>
      <c r="O120" s="175">
        <f t="shared" si="174"/>
        <v>1458</v>
      </c>
      <c r="P120" s="80">
        <f t="shared" si="174"/>
        <v>0</v>
      </c>
      <c r="Q120" s="175">
        <f t="shared" si="174"/>
        <v>1458</v>
      </c>
      <c r="R120" s="80">
        <f t="shared" ref="R120:V120" si="175">+R117+R118+R119</f>
        <v>977</v>
      </c>
      <c r="S120" s="81">
        <f t="shared" si="175"/>
        <v>827</v>
      </c>
      <c r="T120" s="175">
        <f t="shared" si="175"/>
        <v>1804</v>
      </c>
      <c r="U120" s="80">
        <f t="shared" si="175"/>
        <v>0</v>
      </c>
      <c r="V120" s="175">
        <f t="shared" si="175"/>
        <v>1804</v>
      </c>
      <c r="W120" s="82">
        <f t="shared" ref="W120" si="176">IF(Q120=0,0,((V120/Q120)-1)*100)</f>
        <v>23.731138545953367</v>
      </c>
    </row>
    <row r="121" spans="12:23" ht="13.5" thickTop="1" x14ac:dyDescent="0.2">
      <c r="L121" s="59" t="s">
        <v>20</v>
      </c>
      <c r="M121" s="75">
        <f>+Lcc_BKK!M121+Lcc_DMK!M121</f>
        <v>216</v>
      </c>
      <c r="N121" s="76">
        <f>+Lcc_BKK!N121+Lcc_DMK!N121</f>
        <v>295</v>
      </c>
      <c r="O121" s="182">
        <f>M121+N121</f>
        <v>511</v>
      </c>
      <c r="P121" s="77">
        <f>+Lcc_BKK!P121+Lcc_DMK!P121</f>
        <v>0</v>
      </c>
      <c r="Q121" s="182">
        <f>O121+P121</f>
        <v>511</v>
      </c>
      <c r="R121" s="75">
        <f>+Lcc_BKK!R121+Lcc_DMK!R121</f>
        <v>478</v>
      </c>
      <c r="S121" s="76">
        <f>+Lcc_BKK!S121+Lcc_DMK!S121</f>
        <v>413</v>
      </c>
      <c r="T121" s="182">
        <f>R121+S121</f>
        <v>891</v>
      </c>
      <c r="U121" s="77">
        <f>+Lcc_BKK!U121+Lcc_DMK!U121</f>
        <v>0</v>
      </c>
      <c r="V121" s="182">
        <f>T121+U121</f>
        <v>891</v>
      </c>
      <c r="W121" s="78">
        <f t="shared" ref="W121" si="177">IF(Q121=0,0,((V121/Q121)-1)*100)</f>
        <v>74.36399217221134</v>
      </c>
    </row>
    <row r="122" spans="12:23" x14ac:dyDescent="0.2">
      <c r="L122" s="59" t="s">
        <v>21</v>
      </c>
      <c r="M122" s="75">
        <f>+Lcc_BKK!M122+Lcc_DMK!M122</f>
        <v>239</v>
      </c>
      <c r="N122" s="76">
        <f>+Lcc_BKK!N122+Lcc_DMK!N122</f>
        <v>340</v>
      </c>
      <c r="O122" s="182">
        <f>M122+N122</f>
        <v>579</v>
      </c>
      <c r="P122" s="77">
        <f>+Lcc_BKK!P122+Lcc_DMK!P122</f>
        <v>0</v>
      </c>
      <c r="Q122" s="182">
        <f>O122+P122</f>
        <v>579</v>
      </c>
      <c r="R122" s="75">
        <f>+Lcc_BKK!R122+Lcc_DMK!R122</f>
        <v>500</v>
      </c>
      <c r="S122" s="76">
        <f>+Lcc_BKK!S122+Lcc_DMK!S122</f>
        <v>421</v>
      </c>
      <c r="T122" s="182">
        <f>R122+S122</f>
        <v>921</v>
      </c>
      <c r="U122" s="77">
        <f>+Lcc_BKK!U122+Lcc_DMK!U122</f>
        <v>0</v>
      </c>
      <c r="V122" s="182">
        <f>T122+U122</f>
        <v>921</v>
      </c>
      <c r="W122" s="78">
        <f>IF(Q122=0,0,((V122/Q122)-1)*100)</f>
        <v>59.067357512953379</v>
      </c>
    </row>
    <row r="123" spans="12:23" ht="13.5" thickBot="1" x14ac:dyDescent="0.25">
      <c r="L123" s="59" t="s">
        <v>22</v>
      </c>
      <c r="M123" s="75">
        <f>+Lcc_BKK!M123+Lcc_DMK!M123</f>
        <v>356</v>
      </c>
      <c r="N123" s="76">
        <f>+Lcc_BKK!N123+Lcc_DMK!N123</f>
        <v>520</v>
      </c>
      <c r="O123" s="182">
        <f>M123+N123</f>
        <v>876</v>
      </c>
      <c r="P123" s="77">
        <f>+Lcc_BKK!P123+Lcc_DMK!P123</f>
        <v>0</v>
      </c>
      <c r="Q123" s="182">
        <f>O123+P123</f>
        <v>876</v>
      </c>
      <c r="R123" s="75">
        <f>+Lcc_BKK!R123+Lcc_DMK!R123</f>
        <v>483</v>
      </c>
      <c r="S123" s="76">
        <f>+Lcc_BKK!S123+Lcc_DMK!S123</f>
        <v>393</v>
      </c>
      <c r="T123" s="182">
        <f>R123+S123</f>
        <v>876</v>
      </c>
      <c r="U123" s="77">
        <f>+Lcc_BKK!U123+Lcc_DMK!U123</f>
        <v>0</v>
      </c>
      <c r="V123" s="182">
        <f>T123+U123</f>
        <v>876</v>
      </c>
      <c r="W123" s="78">
        <f>IF(Q123=0,0,((V123/Q123)-1)*100)</f>
        <v>0</v>
      </c>
    </row>
    <row r="124" spans="12:23" ht="14.25" thickTop="1" thickBot="1" x14ac:dyDescent="0.25">
      <c r="L124" s="79" t="s">
        <v>23</v>
      </c>
      <c r="M124" s="80">
        <f>+M121+M122+M123</f>
        <v>811</v>
      </c>
      <c r="N124" s="81">
        <f t="shared" ref="N124" si="178">+N121+N122+N123</f>
        <v>1155</v>
      </c>
      <c r="O124" s="175">
        <f t="shared" ref="O124" si="179">+O121+O122+O123</f>
        <v>1966</v>
      </c>
      <c r="P124" s="80">
        <f t="shared" ref="P124" si="180">+P121+P122+P123</f>
        <v>0</v>
      </c>
      <c r="Q124" s="175">
        <f t="shared" ref="Q124" si="181">+Q121+Q122+Q123</f>
        <v>1966</v>
      </c>
      <c r="R124" s="80">
        <f t="shared" ref="R124" si="182">+R121+R122+R123</f>
        <v>1461</v>
      </c>
      <c r="S124" s="81">
        <f t="shared" ref="S124" si="183">+S121+S122+S123</f>
        <v>1227</v>
      </c>
      <c r="T124" s="175">
        <f t="shared" ref="T124" si="184">+T121+T122+T123</f>
        <v>2688</v>
      </c>
      <c r="U124" s="80">
        <f t="shared" ref="U124" si="185">+U121+U122+U123</f>
        <v>0</v>
      </c>
      <c r="V124" s="175">
        <f t="shared" ref="V124" si="186">+V121+V122+V123</f>
        <v>2688</v>
      </c>
      <c r="W124" s="82">
        <f t="shared" ref="W124:W125" si="187">IF(Q124=0,0,((V124/Q124)-1)*100)</f>
        <v>36.724313326551375</v>
      </c>
    </row>
    <row r="125" spans="12:23" ht="14.25" thickTop="1" thickBot="1" x14ac:dyDescent="0.25">
      <c r="L125" s="79" t="s">
        <v>68</v>
      </c>
      <c r="M125" s="80">
        <f>+M120+M124</f>
        <v>1260</v>
      </c>
      <c r="N125" s="81">
        <f t="shared" ref="N125" si="188">+N120+N124</f>
        <v>2164</v>
      </c>
      <c r="O125" s="175">
        <f t="shared" ref="O125" si="189">+O120+O124</f>
        <v>3424</v>
      </c>
      <c r="P125" s="80">
        <f t="shared" ref="P125" si="190">+P120+P124</f>
        <v>0</v>
      </c>
      <c r="Q125" s="175">
        <f t="shared" ref="Q125" si="191">+Q120+Q124</f>
        <v>3424</v>
      </c>
      <c r="R125" s="80">
        <f t="shared" ref="R125" si="192">+R120+R124</f>
        <v>2438</v>
      </c>
      <c r="S125" s="81">
        <f t="shared" ref="S125" si="193">+S120+S124</f>
        <v>2054</v>
      </c>
      <c r="T125" s="175">
        <f t="shared" ref="T125" si="194">+T120+T124</f>
        <v>4492</v>
      </c>
      <c r="U125" s="80">
        <f t="shared" ref="U125" si="195">+U120+U124</f>
        <v>0</v>
      </c>
      <c r="V125" s="175">
        <f t="shared" ref="V125" si="196">+V120+V124</f>
        <v>4492</v>
      </c>
      <c r="W125" s="82">
        <f t="shared" si="187"/>
        <v>31.191588785046733</v>
      </c>
    </row>
    <row r="126" spans="12:23" ht="13.5" thickTop="1" x14ac:dyDescent="0.2">
      <c r="L126" s="59" t="s">
        <v>24</v>
      </c>
      <c r="M126" s="75">
        <f>+Lcc_BKK!M126+Lcc_DMK!M126</f>
        <v>266</v>
      </c>
      <c r="N126" s="76">
        <f>+Lcc_BKK!N126+Lcc_DMK!N126</f>
        <v>244</v>
      </c>
      <c r="O126" s="182">
        <f>SUM(M126:N126)</f>
        <v>510</v>
      </c>
      <c r="P126" s="77">
        <f>+Lcc_BKK!P126+Lcc_DMK!P126</f>
        <v>1</v>
      </c>
      <c r="Q126" s="182">
        <f>O126+P126</f>
        <v>511</v>
      </c>
      <c r="R126" s="75"/>
      <c r="S126" s="76"/>
      <c r="T126" s="182"/>
      <c r="U126" s="77"/>
      <c r="V126" s="182"/>
      <c r="W126" s="78"/>
    </row>
    <row r="127" spans="12:23" x14ac:dyDescent="0.2">
      <c r="L127" s="59" t="s">
        <v>25</v>
      </c>
      <c r="M127" s="75">
        <f>+Lcc_BKK!M127+Lcc_DMK!M127</f>
        <v>233</v>
      </c>
      <c r="N127" s="76">
        <f>+Lcc_BKK!N127+Lcc_DMK!N127</f>
        <v>177</v>
      </c>
      <c r="O127" s="182">
        <f>SUM(M127:N127)</f>
        <v>410</v>
      </c>
      <c r="P127" s="77">
        <f>+Lcc_BKK!P127+Lcc_DMK!P127</f>
        <v>0</v>
      </c>
      <c r="Q127" s="182">
        <f>O127+P127</f>
        <v>410</v>
      </c>
      <c r="R127" s="75"/>
      <c r="S127" s="76"/>
      <c r="T127" s="182"/>
      <c r="U127" s="77"/>
      <c r="V127" s="182"/>
      <c r="W127" s="78"/>
    </row>
    <row r="128" spans="12:23" ht="13.5" thickBot="1" x14ac:dyDescent="0.25">
      <c r="L128" s="59" t="s">
        <v>26</v>
      </c>
      <c r="M128" s="75">
        <f>+Lcc_BKK!M128+Lcc_DMK!M128</f>
        <v>288</v>
      </c>
      <c r="N128" s="76">
        <f>+Lcc_BKK!N128+Lcc_DMK!N128</f>
        <v>239</v>
      </c>
      <c r="O128" s="184">
        <f>SUM(M128:N128)</f>
        <v>527</v>
      </c>
      <c r="P128" s="83">
        <f>+Lcc_BKK!P128+Lcc_DMK!P128</f>
        <v>2</v>
      </c>
      <c r="Q128" s="184">
        <f>O128+P128</f>
        <v>529</v>
      </c>
      <c r="R128" s="75"/>
      <c r="S128" s="76"/>
      <c r="T128" s="184"/>
      <c r="U128" s="83"/>
      <c r="V128" s="184"/>
      <c r="W128" s="78"/>
    </row>
    <row r="129" spans="1:23" ht="14.25" thickTop="1" thickBot="1" x14ac:dyDescent="0.25">
      <c r="A129" s="3" t="str">
        <f>IF(ISERROR(F129/G129)," ",IF(F129/G129&gt;0.5,IF(F129/G129&lt;1.5," ","NOT OK"),"NOT OK"))</f>
        <v xml:space="preserve"> </v>
      </c>
      <c r="L129" s="84" t="s">
        <v>27</v>
      </c>
      <c r="M129" s="85">
        <f t="shared" ref="M129:Q129" si="197">+M126+M127+M128</f>
        <v>787</v>
      </c>
      <c r="N129" s="85">
        <f t="shared" si="197"/>
        <v>660</v>
      </c>
      <c r="O129" s="185">
        <f t="shared" si="197"/>
        <v>1447</v>
      </c>
      <c r="P129" s="86">
        <f t="shared" si="197"/>
        <v>3</v>
      </c>
      <c r="Q129" s="185">
        <f t="shared" si="197"/>
        <v>1450</v>
      </c>
      <c r="R129" s="85"/>
      <c r="S129" s="85"/>
      <c r="T129" s="185"/>
      <c r="U129" s="86"/>
      <c r="V129" s="185"/>
      <c r="W129" s="87"/>
    </row>
    <row r="130" spans="1:23" ht="13.5" thickTop="1" x14ac:dyDescent="0.2">
      <c r="A130" s="323"/>
      <c r="K130" s="323"/>
      <c r="L130" s="59" t="s">
        <v>29</v>
      </c>
      <c r="M130" s="75">
        <f>+Lcc_BKK!M130+Lcc_DMK!M130</f>
        <v>208</v>
      </c>
      <c r="N130" s="76">
        <f>+Lcc_BKK!N130+Lcc_DMK!N130</f>
        <v>130</v>
      </c>
      <c r="O130" s="184">
        <f>SUM(M130:N130)</f>
        <v>338</v>
      </c>
      <c r="P130" s="88">
        <f>+Lcc_BKK!P130+Lcc_DMK!P130</f>
        <v>0</v>
      </c>
      <c r="Q130" s="184">
        <f>O130+P130</f>
        <v>338</v>
      </c>
      <c r="R130" s="75"/>
      <c r="S130" s="76"/>
      <c r="T130" s="184"/>
      <c r="U130" s="88"/>
      <c r="V130" s="184"/>
      <c r="W130" s="78"/>
    </row>
    <row r="131" spans="1:23" x14ac:dyDescent="0.2">
      <c r="A131" s="323"/>
      <c r="K131" s="323"/>
      <c r="L131" s="59" t="s">
        <v>30</v>
      </c>
      <c r="M131" s="75">
        <f>+Lcc_BKK!M131+Lcc_DMK!M131</f>
        <v>0</v>
      </c>
      <c r="N131" s="76">
        <f>+Lcc_BKK!N131+Lcc_DMK!N131</f>
        <v>0</v>
      </c>
      <c r="O131" s="184">
        <f>SUM(M131:N131)</f>
        <v>0</v>
      </c>
      <c r="P131" s="77">
        <f>+Lcc_BKK!P131+Lcc_DMK!P131</f>
        <v>0</v>
      </c>
      <c r="Q131" s="184">
        <f>O131+P131</f>
        <v>0</v>
      </c>
      <c r="R131" s="75"/>
      <c r="S131" s="76"/>
      <c r="T131" s="184"/>
      <c r="U131" s="77"/>
      <c r="V131" s="184"/>
      <c r="W131" s="78"/>
    </row>
    <row r="132" spans="1:23" ht="13.5" thickBot="1" x14ac:dyDescent="0.25">
      <c r="A132" s="323"/>
      <c r="K132" s="323"/>
      <c r="L132" s="59" t="s">
        <v>31</v>
      </c>
      <c r="M132" s="75">
        <f>+Lcc_BKK!M132+Lcc_DMK!M132</f>
        <v>145</v>
      </c>
      <c r="N132" s="76">
        <f>+Lcc_BKK!N132+Lcc_DMK!N132</f>
        <v>147</v>
      </c>
      <c r="O132" s="184">
        <f>SUM(M132:N132)</f>
        <v>292</v>
      </c>
      <c r="P132" s="77">
        <f>+Lcc_BKK!P132+Lcc_DMK!P132</f>
        <v>0</v>
      </c>
      <c r="Q132" s="184">
        <f>O132+P132</f>
        <v>292</v>
      </c>
      <c r="R132" s="75"/>
      <c r="S132" s="76"/>
      <c r="T132" s="184"/>
      <c r="U132" s="77"/>
      <c r="V132" s="184"/>
      <c r="W132" s="78"/>
    </row>
    <row r="133" spans="1:23" ht="14.25" thickTop="1" thickBot="1" x14ac:dyDescent="0.25">
      <c r="A133" s="3" t="str">
        <f>IF(ISERROR(F133/G133)," ",IF(F133/G133&gt;0.5,IF(F133/G133&lt;1.5," ","NOT OK"),"NOT OK"))</f>
        <v xml:space="preserve"> </v>
      </c>
      <c r="L133" s="84" t="s">
        <v>32</v>
      </c>
      <c r="M133" s="85">
        <f t="shared" ref="M133:Q133" si="198">+M130+M131+M132</f>
        <v>353</v>
      </c>
      <c r="N133" s="85">
        <f t="shared" si="198"/>
        <v>277</v>
      </c>
      <c r="O133" s="185">
        <f t="shared" si="198"/>
        <v>630</v>
      </c>
      <c r="P133" s="86">
        <f t="shared" si="198"/>
        <v>0</v>
      </c>
      <c r="Q133" s="185">
        <f t="shared" si="198"/>
        <v>630</v>
      </c>
      <c r="R133" s="85"/>
      <c r="S133" s="85"/>
      <c r="T133" s="185"/>
      <c r="U133" s="86"/>
      <c r="V133" s="185"/>
      <c r="W133" s="87"/>
    </row>
    <row r="134" spans="1:23" ht="14.25" thickTop="1" thickBot="1" x14ac:dyDescent="0.25">
      <c r="L134" s="520" t="s">
        <v>33</v>
      </c>
      <c r="M134" s="548">
        <f t="shared" ref="M134:Q134" si="199">+M124+M129+M133</f>
        <v>1951</v>
      </c>
      <c r="N134" s="545">
        <f t="shared" si="199"/>
        <v>2092</v>
      </c>
      <c r="O134" s="534">
        <f t="shared" si="199"/>
        <v>4043</v>
      </c>
      <c r="P134" s="533">
        <f t="shared" si="199"/>
        <v>3</v>
      </c>
      <c r="Q134" s="534">
        <f t="shared" si="199"/>
        <v>4046</v>
      </c>
      <c r="R134" s="548"/>
      <c r="S134" s="545"/>
      <c r="T134" s="534"/>
      <c r="U134" s="533"/>
      <c r="V134" s="534"/>
      <c r="W134" s="535"/>
    </row>
    <row r="135" spans="1:23" ht="14.25" thickTop="1" thickBot="1" x14ac:dyDescent="0.25">
      <c r="L135" s="79" t="s">
        <v>34</v>
      </c>
      <c r="M135" s="80">
        <f t="shared" ref="M135:Q135" si="200">+M120+M124+M129+M133</f>
        <v>2400</v>
      </c>
      <c r="N135" s="81">
        <f t="shared" si="200"/>
        <v>3101</v>
      </c>
      <c r="O135" s="175">
        <f t="shared" si="200"/>
        <v>5501</v>
      </c>
      <c r="P135" s="80">
        <f t="shared" si="200"/>
        <v>3</v>
      </c>
      <c r="Q135" s="175">
        <f t="shared" si="200"/>
        <v>5504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35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90" t="s">
        <v>54</v>
      </c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2"/>
    </row>
    <row r="138" spans="1:23" ht="13.5" thickBot="1" x14ac:dyDescent="0.25">
      <c r="L138" s="593" t="s">
        <v>55</v>
      </c>
      <c r="M138" s="594"/>
      <c r="N138" s="594"/>
      <c r="O138" s="594"/>
      <c r="P138" s="594"/>
      <c r="Q138" s="594"/>
      <c r="R138" s="594"/>
      <c r="S138" s="594"/>
      <c r="T138" s="594"/>
      <c r="U138" s="594"/>
      <c r="V138" s="594"/>
      <c r="W138" s="595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47</v>
      </c>
    </row>
    <row r="140" spans="1:23" ht="14.25" customHeight="1" thickTop="1" thickBot="1" x14ac:dyDescent="0.25">
      <c r="L140" s="57"/>
      <c r="M140" s="596" t="s">
        <v>4</v>
      </c>
      <c r="N140" s="597"/>
      <c r="O140" s="597"/>
      <c r="P140" s="597"/>
      <c r="Q140" s="598"/>
      <c r="R140" s="596" t="s">
        <v>5</v>
      </c>
      <c r="S140" s="597"/>
      <c r="T140" s="597"/>
      <c r="U140" s="597"/>
      <c r="V140" s="598"/>
      <c r="W140" s="317" t="s">
        <v>6</v>
      </c>
    </row>
    <row r="141" spans="1:23" ht="13.5" thickTop="1" x14ac:dyDescent="0.2">
      <c r="L141" s="59" t="s">
        <v>7</v>
      </c>
      <c r="M141" s="60"/>
      <c r="N141" s="54"/>
      <c r="O141" s="61"/>
      <c r="P141" s="62"/>
      <c r="Q141" s="314"/>
      <c r="R141" s="60"/>
      <c r="S141" s="54"/>
      <c r="T141" s="61"/>
      <c r="U141" s="62"/>
      <c r="V141" s="314"/>
      <c r="W141" s="315" t="s">
        <v>8</v>
      </c>
    </row>
    <row r="142" spans="1:23" ht="13.5" thickBot="1" x14ac:dyDescent="0.25">
      <c r="L142" s="64"/>
      <c r="M142" s="65" t="s">
        <v>48</v>
      </c>
      <c r="N142" s="66" t="s">
        <v>49</v>
      </c>
      <c r="O142" s="67" t="s">
        <v>50</v>
      </c>
      <c r="P142" s="68" t="s">
        <v>15</v>
      </c>
      <c r="Q142" s="313" t="s">
        <v>11</v>
      </c>
      <c r="R142" s="65" t="s">
        <v>48</v>
      </c>
      <c r="S142" s="66" t="s">
        <v>49</v>
      </c>
      <c r="T142" s="67" t="s">
        <v>50</v>
      </c>
      <c r="U142" s="68" t="s">
        <v>15</v>
      </c>
      <c r="V142" s="313" t="s">
        <v>11</v>
      </c>
      <c r="W142" s="316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16</v>
      </c>
      <c r="M144" s="75">
        <f t="shared" ref="M144:N146" si="201">+M90+M117</f>
        <v>131</v>
      </c>
      <c r="N144" s="76">
        <f t="shared" si="201"/>
        <v>294</v>
      </c>
      <c r="O144" s="182">
        <f>M144+N144</f>
        <v>425</v>
      </c>
      <c r="P144" s="77">
        <f>+P90+P117</f>
        <v>0</v>
      </c>
      <c r="Q144" s="188">
        <f>O144+P144</f>
        <v>425</v>
      </c>
      <c r="R144" s="75">
        <f t="shared" ref="R144:S146" si="202">+R90+R117</f>
        <v>536</v>
      </c>
      <c r="S144" s="76">
        <f t="shared" si="202"/>
        <v>579</v>
      </c>
      <c r="T144" s="182">
        <f>R144+S144</f>
        <v>1115</v>
      </c>
      <c r="U144" s="77">
        <f>+U90+U117</f>
        <v>0</v>
      </c>
      <c r="V144" s="188">
        <f>T144+U144</f>
        <v>1115</v>
      </c>
      <c r="W144" s="78">
        <f>IF(Q144=0,0,((V144/Q144)-1)*100)</f>
        <v>162.35294117647058</v>
      </c>
    </row>
    <row r="145" spans="1:23" x14ac:dyDescent="0.2">
      <c r="L145" s="59" t="s">
        <v>17</v>
      </c>
      <c r="M145" s="75">
        <f t="shared" si="201"/>
        <v>1093</v>
      </c>
      <c r="N145" s="76">
        <f t="shared" si="201"/>
        <v>1961</v>
      </c>
      <c r="O145" s="182">
        <f>M145+N145</f>
        <v>3054</v>
      </c>
      <c r="P145" s="77">
        <f>+P91+P118</f>
        <v>0</v>
      </c>
      <c r="Q145" s="188">
        <f>O145+P145</f>
        <v>3054</v>
      </c>
      <c r="R145" s="75">
        <f t="shared" si="202"/>
        <v>744</v>
      </c>
      <c r="S145" s="76">
        <f t="shared" si="202"/>
        <v>565</v>
      </c>
      <c r="T145" s="182">
        <f>R145+S145</f>
        <v>1309</v>
      </c>
      <c r="U145" s="77">
        <f>+U91+U118</f>
        <v>0</v>
      </c>
      <c r="V145" s="188">
        <f>T145+U145</f>
        <v>1309</v>
      </c>
      <c r="W145" s="78">
        <f>IF(Q145=0,0,((V145/Q145)-1)*100)</f>
        <v>-57.138179436804194</v>
      </c>
    </row>
    <row r="146" spans="1:23" ht="13.5" thickBot="1" x14ac:dyDescent="0.25">
      <c r="L146" s="64" t="s">
        <v>18</v>
      </c>
      <c r="M146" s="75">
        <f t="shared" si="201"/>
        <v>306</v>
      </c>
      <c r="N146" s="76">
        <f t="shared" si="201"/>
        <v>686</v>
      </c>
      <c r="O146" s="182">
        <f>M146+N146</f>
        <v>992</v>
      </c>
      <c r="P146" s="77">
        <f>+P92+P119</f>
        <v>0</v>
      </c>
      <c r="Q146" s="188">
        <f>O146+P146</f>
        <v>992</v>
      </c>
      <c r="R146" s="75">
        <f t="shared" si="202"/>
        <v>1123</v>
      </c>
      <c r="S146" s="76">
        <f t="shared" si="202"/>
        <v>1342</v>
      </c>
      <c r="T146" s="182">
        <f>R146+S146</f>
        <v>2465</v>
      </c>
      <c r="U146" s="77">
        <f>+U92+U119</f>
        <v>0</v>
      </c>
      <c r="V146" s="188">
        <f>T146+U146</f>
        <v>2465</v>
      </c>
      <c r="W146" s="78">
        <f>IF(Q146=0,0,((V146/Q146)-1)*100)</f>
        <v>148.48790322580646</v>
      </c>
    </row>
    <row r="147" spans="1:23" ht="14.25" thickTop="1" thickBot="1" x14ac:dyDescent="0.25">
      <c r="L147" s="79" t="s">
        <v>53</v>
      </c>
      <c r="M147" s="80">
        <f t="shared" ref="M147:Q147" si="203">+M144+M145+M146</f>
        <v>1530</v>
      </c>
      <c r="N147" s="81">
        <f t="shared" si="203"/>
        <v>2941</v>
      </c>
      <c r="O147" s="175">
        <f t="shared" si="203"/>
        <v>4471</v>
      </c>
      <c r="P147" s="80">
        <f t="shared" si="203"/>
        <v>0</v>
      </c>
      <c r="Q147" s="175">
        <f t="shared" si="203"/>
        <v>4471</v>
      </c>
      <c r="R147" s="80">
        <f t="shared" ref="R147:V147" si="204">+R144+R145+R146</f>
        <v>2403</v>
      </c>
      <c r="S147" s="81">
        <f t="shared" si="204"/>
        <v>2486</v>
      </c>
      <c r="T147" s="175">
        <f t="shared" si="204"/>
        <v>4889</v>
      </c>
      <c r="U147" s="80">
        <f t="shared" si="204"/>
        <v>0</v>
      </c>
      <c r="V147" s="175">
        <f t="shared" si="204"/>
        <v>4889</v>
      </c>
      <c r="W147" s="82">
        <f t="shared" ref="W147" si="205">IF(Q147=0,0,((V147/Q147)-1)*100)</f>
        <v>9.3491388951017598</v>
      </c>
    </row>
    <row r="148" spans="1:23" ht="13.5" thickTop="1" x14ac:dyDescent="0.2">
      <c r="L148" s="59" t="s">
        <v>20</v>
      </c>
      <c r="M148" s="75">
        <f t="shared" ref="M148:N150" si="206">+M94+M121</f>
        <v>418</v>
      </c>
      <c r="N148" s="76">
        <f t="shared" si="206"/>
        <v>629</v>
      </c>
      <c r="O148" s="182">
        <f>M148+N148</f>
        <v>1047</v>
      </c>
      <c r="P148" s="77">
        <f>+P94+P121</f>
        <v>0</v>
      </c>
      <c r="Q148" s="188">
        <f>O148+P148</f>
        <v>1047</v>
      </c>
      <c r="R148" s="75">
        <f t="shared" ref="R148:S150" si="207">+R94+R121</f>
        <v>1090</v>
      </c>
      <c r="S148" s="76">
        <f t="shared" si="207"/>
        <v>1093</v>
      </c>
      <c r="T148" s="182">
        <f>R148+S148</f>
        <v>2183</v>
      </c>
      <c r="U148" s="77">
        <f>+U94+U121</f>
        <v>0</v>
      </c>
      <c r="V148" s="188">
        <f>T148+U148</f>
        <v>2183</v>
      </c>
      <c r="W148" s="78">
        <f>IF(Q148=0,0,((V148/Q148)-1)*100)</f>
        <v>108.5004775549188</v>
      </c>
    </row>
    <row r="149" spans="1:23" x14ac:dyDescent="0.2">
      <c r="L149" s="59" t="s">
        <v>21</v>
      </c>
      <c r="M149" s="75">
        <f t="shared" si="206"/>
        <v>578</v>
      </c>
      <c r="N149" s="76">
        <f t="shared" si="206"/>
        <v>840</v>
      </c>
      <c r="O149" s="182">
        <f>M149+N149</f>
        <v>1418</v>
      </c>
      <c r="P149" s="77">
        <f>+P95+P122</f>
        <v>0</v>
      </c>
      <c r="Q149" s="188">
        <f>O149+P149</f>
        <v>1418</v>
      </c>
      <c r="R149" s="75">
        <f t="shared" si="207"/>
        <v>1128</v>
      </c>
      <c r="S149" s="76">
        <f t="shared" si="207"/>
        <v>1087</v>
      </c>
      <c r="T149" s="182">
        <f>R149+S149</f>
        <v>2215</v>
      </c>
      <c r="U149" s="77">
        <f>+U95+U122</f>
        <v>0</v>
      </c>
      <c r="V149" s="188">
        <f>T149+U149</f>
        <v>2215</v>
      </c>
      <c r="W149" s="78">
        <f>IF(Q149=0,0,((V149/Q149)-1)*100)</f>
        <v>56.205923836389275</v>
      </c>
    </row>
    <row r="150" spans="1:23" ht="13.5" thickBot="1" x14ac:dyDescent="0.25">
      <c r="L150" s="59" t="s">
        <v>22</v>
      </c>
      <c r="M150" s="75">
        <f t="shared" si="206"/>
        <v>758</v>
      </c>
      <c r="N150" s="76">
        <f t="shared" si="206"/>
        <v>1025</v>
      </c>
      <c r="O150" s="182">
        <f>M150+N150</f>
        <v>1783</v>
      </c>
      <c r="P150" s="77">
        <f>+P96+P123</f>
        <v>0</v>
      </c>
      <c r="Q150" s="188">
        <f>O150+P150</f>
        <v>1783</v>
      </c>
      <c r="R150" s="75">
        <f t="shared" si="207"/>
        <v>1189</v>
      </c>
      <c r="S150" s="76">
        <f t="shared" si="207"/>
        <v>1204</v>
      </c>
      <c r="T150" s="182">
        <f>R150+S150</f>
        <v>2393</v>
      </c>
      <c r="U150" s="77">
        <f>+U96+U123</f>
        <v>0</v>
      </c>
      <c r="V150" s="188">
        <f>T150+U150</f>
        <v>2393</v>
      </c>
      <c r="W150" s="78">
        <f>IF(Q150=0,0,((V150/Q150)-1)*100)</f>
        <v>34.212002243409991</v>
      </c>
    </row>
    <row r="151" spans="1:23" ht="14.25" thickTop="1" thickBot="1" x14ac:dyDescent="0.25">
      <c r="L151" s="79" t="s">
        <v>23</v>
      </c>
      <c r="M151" s="80">
        <f>+M148+M149+M150</f>
        <v>1754</v>
      </c>
      <c r="N151" s="81">
        <f t="shared" ref="N151" si="208">+N148+N149+N150</f>
        <v>2494</v>
      </c>
      <c r="O151" s="175">
        <f t="shared" ref="O151" si="209">+O148+O149+O150</f>
        <v>4248</v>
      </c>
      <c r="P151" s="80">
        <f t="shared" ref="P151" si="210">+P148+P149+P150</f>
        <v>0</v>
      </c>
      <c r="Q151" s="175">
        <f t="shared" ref="Q151" si="211">+Q148+Q149+Q150</f>
        <v>4248</v>
      </c>
      <c r="R151" s="80">
        <f t="shared" ref="R151" si="212">+R148+R149+R150</f>
        <v>3407</v>
      </c>
      <c r="S151" s="81">
        <f t="shared" ref="S151" si="213">+S148+S149+S150</f>
        <v>3384</v>
      </c>
      <c r="T151" s="175">
        <f t="shared" ref="T151" si="214">+T148+T149+T150</f>
        <v>6791</v>
      </c>
      <c r="U151" s="80">
        <f t="shared" ref="U151" si="215">+U148+U149+U150</f>
        <v>0</v>
      </c>
      <c r="V151" s="175">
        <f t="shared" ref="V151" si="216">+V148+V149+V150</f>
        <v>6791</v>
      </c>
      <c r="W151" s="82">
        <f t="shared" ref="W151:W152" si="217">IF(Q151=0,0,((V151/Q151)-1)*100)</f>
        <v>59.863465160075322</v>
      </c>
    </row>
    <row r="152" spans="1:23" ht="14.25" thickTop="1" thickBot="1" x14ac:dyDescent="0.25">
      <c r="L152" s="79" t="s">
        <v>68</v>
      </c>
      <c r="M152" s="80">
        <f>+M147+M151</f>
        <v>3284</v>
      </c>
      <c r="N152" s="81">
        <f t="shared" ref="N152" si="218">+N147+N151</f>
        <v>5435</v>
      </c>
      <c r="O152" s="175">
        <f t="shared" ref="O152" si="219">+O147+O151</f>
        <v>8719</v>
      </c>
      <c r="P152" s="80">
        <f t="shared" ref="P152" si="220">+P147+P151</f>
        <v>0</v>
      </c>
      <c r="Q152" s="175">
        <f t="shared" ref="Q152" si="221">+Q147+Q151</f>
        <v>8719</v>
      </c>
      <c r="R152" s="80">
        <f t="shared" ref="R152" si="222">+R147+R151</f>
        <v>5810</v>
      </c>
      <c r="S152" s="81">
        <f t="shared" ref="S152" si="223">+S147+S151</f>
        <v>5870</v>
      </c>
      <c r="T152" s="175">
        <f t="shared" ref="T152" si="224">+T147+T151</f>
        <v>11680</v>
      </c>
      <c r="U152" s="80">
        <f t="shared" ref="U152" si="225">+U147+U151</f>
        <v>0</v>
      </c>
      <c r="V152" s="175">
        <f t="shared" ref="V152" si="226">+V147+V151</f>
        <v>11680</v>
      </c>
      <c r="W152" s="82">
        <f t="shared" si="217"/>
        <v>33.960316550063084</v>
      </c>
    </row>
    <row r="153" spans="1:23" ht="13.5" thickTop="1" x14ac:dyDescent="0.2">
      <c r="L153" s="59" t="s">
        <v>24</v>
      </c>
      <c r="M153" s="75">
        <f t="shared" ref="M153:N155" si="227">+M99+M126</f>
        <v>626</v>
      </c>
      <c r="N153" s="76">
        <f t="shared" si="227"/>
        <v>1329</v>
      </c>
      <c r="O153" s="182">
        <f t="shared" ref="O153" si="228">M153+N153</f>
        <v>1955</v>
      </c>
      <c r="P153" s="77">
        <f>+P99+P126</f>
        <v>1</v>
      </c>
      <c r="Q153" s="188">
        <f>O153+P153</f>
        <v>1956</v>
      </c>
      <c r="R153" s="75"/>
      <c r="S153" s="76"/>
      <c r="T153" s="182"/>
      <c r="U153" s="77"/>
      <c r="V153" s="188"/>
      <c r="W153" s="78"/>
    </row>
    <row r="154" spans="1:23" x14ac:dyDescent="0.2">
      <c r="L154" s="59" t="s">
        <v>25</v>
      </c>
      <c r="M154" s="75">
        <f t="shared" si="227"/>
        <v>596</v>
      </c>
      <c r="N154" s="76">
        <f t="shared" si="227"/>
        <v>1416</v>
      </c>
      <c r="O154" s="182">
        <f>M154+N154</f>
        <v>2012</v>
      </c>
      <c r="P154" s="77">
        <f>+P100+P127</f>
        <v>0</v>
      </c>
      <c r="Q154" s="188">
        <f>O154+P154</f>
        <v>2012</v>
      </c>
      <c r="R154" s="75"/>
      <c r="S154" s="76"/>
      <c r="T154" s="182"/>
      <c r="U154" s="77"/>
      <c r="V154" s="188"/>
      <c r="W154" s="78"/>
    </row>
    <row r="155" spans="1:23" ht="13.5" thickBot="1" x14ac:dyDescent="0.25">
      <c r="L155" s="59" t="s">
        <v>26</v>
      </c>
      <c r="M155" s="75">
        <f t="shared" si="227"/>
        <v>554</v>
      </c>
      <c r="N155" s="76">
        <f t="shared" si="227"/>
        <v>1088</v>
      </c>
      <c r="O155" s="184">
        <f>M155+N155</f>
        <v>1642</v>
      </c>
      <c r="P155" s="83">
        <f>+P101+P128</f>
        <v>2</v>
      </c>
      <c r="Q155" s="188">
        <f>O155+P155</f>
        <v>1644</v>
      </c>
      <c r="R155" s="75"/>
      <c r="S155" s="76"/>
      <c r="T155" s="184"/>
      <c r="U155" s="83"/>
      <c r="V155" s="188"/>
      <c r="W155" s="78"/>
    </row>
    <row r="156" spans="1:23" ht="14.25" thickTop="1" thickBot="1" x14ac:dyDescent="0.25">
      <c r="A156" s="3" t="str">
        <f>IF(ISERROR(F156/G156)," ",IF(F156/G156&gt;0.5,IF(F156/G156&lt;1.5," ","NOT OK"),"NOT OK"))</f>
        <v xml:space="preserve"> </v>
      </c>
      <c r="L156" s="84" t="s">
        <v>27</v>
      </c>
      <c r="M156" s="85">
        <f t="shared" ref="M156:Q156" si="229">+M153+M154+M155</f>
        <v>1776</v>
      </c>
      <c r="N156" s="85">
        <f t="shared" si="229"/>
        <v>3833</v>
      </c>
      <c r="O156" s="185">
        <f t="shared" si="229"/>
        <v>5609</v>
      </c>
      <c r="P156" s="86">
        <f t="shared" si="229"/>
        <v>3</v>
      </c>
      <c r="Q156" s="185">
        <f t="shared" si="229"/>
        <v>5612</v>
      </c>
      <c r="R156" s="85"/>
      <c r="S156" s="85"/>
      <c r="T156" s="185"/>
      <c r="U156" s="86"/>
      <c r="V156" s="185"/>
      <c r="W156" s="87"/>
    </row>
    <row r="157" spans="1:23" ht="13.5" thickTop="1" x14ac:dyDescent="0.2">
      <c r="L157" s="59" t="s">
        <v>29</v>
      </c>
      <c r="M157" s="75">
        <f t="shared" ref="M157:N159" si="230">+M103+M130</f>
        <v>459</v>
      </c>
      <c r="N157" s="76">
        <f t="shared" si="230"/>
        <v>1088</v>
      </c>
      <c r="O157" s="184">
        <f>M157+N157</f>
        <v>1547</v>
      </c>
      <c r="P157" s="88">
        <f>+P103+P130</f>
        <v>0</v>
      </c>
      <c r="Q157" s="188">
        <f>O157+P157</f>
        <v>1547</v>
      </c>
      <c r="R157" s="75"/>
      <c r="S157" s="76"/>
      <c r="T157" s="184"/>
      <c r="U157" s="88"/>
      <c r="V157" s="188"/>
      <c r="W157" s="78"/>
    </row>
    <row r="158" spans="1:23" x14ac:dyDescent="0.2">
      <c r="L158" s="59" t="s">
        <v>30</v>
      </c>
      <c r="M158" s="75">
        <f t="shared" si="230"/>
        <v>282</v>
      </c>
      <c r="N158" s="76">
        <f t="shared" si="230"/>
        <v>802</v>
      </c>
      <c r="O158" s="184">
        <f t="shared" ref="O158" si="231">M158+N158</f>
        <v>1084</v>
      </c>
      <c r="P158" s="77">
        <f>+P104+P131</f>
        <v>0</v>
      </c>
      <c r="Q158" s="188">
        <f>O158+P158</f>
        <v>1084</v>
      </c>
      <c r="R158" s="75"/>
      <c r="S158" s="76"/>
      <c r="T158" s="184"/>
      <c r="U158" s="77"/>
      <c r="V158" s="188"/>
      <c r="W158" s="78"/>
    </row>
    <row r="159" spans="1:23" ht="13.5" thickBot="1" x14ac:dyDescent="0.25">
      <c r="A159" s="323"/>
      <c r="K159" s="323"/>
      <c r="L159" s="59" t="s">
        <v>31</v>
      </c>
      <c r="M159" s="75">
        <f t="shared" si="230"/>
        <v>474</v>
      </c>
      <c r="N159" s="76">
        <f t="shared" si="230"/>
        <v>498</v>
      </c>
      <c r="O159" s="184">
        <f>M159+N159</f>
        <v>972</v>
      </c>
      <c r="P159" s="77">
        <f>+P105+P132</f>
        <v>0</v>
      </c>
      <c r="Q159" s="188">
        <f>O159+P159</f>
        <v>972</v>
      </c>
      <c r="R159" s="75"/>
      <c r="S159" s="76"/>
      <c r="T159" s="184"/>
      <c r="U159" s="77"/>
      <c r="V159" s="188"/>
      <c r="W159" s="78"/>
    </row>
    <row r="160" spans="1:23" ht="14.25" thickTop="1" thickBot="1" x14ac:dyDescent="0.25">
      <c r="A160" s="3" t="str">
        <f>IF(ISERROR(F160/G160)," ",IF(F160/G160&gt;0.5,IF(F160/G160&lt;1.5," ","NOT OK"),"NOT OK"))</f>
        <v xml:space="preserve"> </v>
      </c>
      <c r="L160" s="84" t="s">
        <v>32</v>
      </c>
      <c r="M160" s="85">
        <f t="shared" ref="M160:Q160" si="232">+M157+M158+M159</f>
        <v>1215</v>
      </c>
      <c r="N160" s="85">
        <f t="shared" si="232"/>
        <v>2388</v>
      </c>
      <c r="O160" s="185">
        <f t="shared" si="232"/>
        <v>3603</v>
      </c>
      <c r="P160" s="86">
        <f t="shared" si="232"/>
        <v>0</v>
      </c>
      <c r="Q160" s="185">
        <f t="shared" si="232"/>
        <v>3603</v>
      </c>
      <c r="R160" s="85"/>
      <c r="S160" s="85"/>
      <c r="T160" s="185"/>
      <c r="U160" s="86"/>
      <c r="V160" s="185"/>
      <c r="W160" s="87"/>
    </row>
    <row r="161" spans="12:23" ht="14.25" thickTop="1" thickBot="1" x14ac:dyDescent="0.25">
      <c r="L161" s="520" t="s">
        <v>33</v>
      </c>
      <c r="M161" s="548">
        <f t="shared" ref="M161:Q161" si="233">+M151+M156+M160</f>
        <v>4745</v>
      </c>
      <c r="N161" s="545">
        <f t="shared" si="233"/>
        <v>8715</v>
      </c>
      <c r="O161" s="534">
        <f t="shared" si="233"/>
        <v>13460</v>
      </c>
      <c r="P161" s="533">
        <f t="shared" si="233"/>
        <v>3</v>
      </c>
      <c r="Q161" s="534">
        <f t="shared" si="233"/>
        <v>13463</v>
      </c>
      <c r="R161" s="548"/>
      <c r="S161" s="545"/>
      <c r="T161" s="534"/>
      <c r="U161" s="533"/>
      <c r="V161" s="534"/>
      <c r="W161" s="535"/>
    </row>
    <row r="162" spans="12:23" ht="14.25" thickTop="1" thickBot="1" x14ac:dyDescent="0.25">
      <c r="L162" s="79" t="s">
        <v>34</v>
      </c>
      <c r="M162" s="80">
        <f t="shared" ref="M162:Q162" si="234">+M147+M151+M156+M160</f>
        <v>6275</v>
      </c>
      <c r="N162" s="81">
        <f t="shared" si="234"/>
        <v>11656</v>
      </c>
      <c r="O162" s="175">
        <f t="shared" si="234"/>
        <v>17931</v>
      </c>
      <c r="P162" s="80">
        <f t="shared" si="234"/>
        <v>3</v>
      </c>
      <c r="Q162" s="175">
        <f t="shared" si="234"/>
        <v>17934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35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599" t="s">
        <v>56</v>
      </c>
      <c r="M164" s="600"/>
      <c r="N164" s="600"/>
      <c r="O164" s="600"/>
      <c r="P164" s="600"/>
      <c r="Q164" s="600"/>
      <c r="R164" s="600"/>
      <c r="S164" s="600"/>
      <c r="T164" s="600"/>
      <c r="U164" s="600"/>
      <c r="V164" s="600"/>
      <c r="W164" s="601"/>
    </row>
    <row r="165" spans="12:23" ht="13.5" thickBot="1" x14ac:dyDescent="0.25">
      <c r="L165" s="602" t="s">
        <v>57</v>
      </c>
      <c r="M165" s="603"/>
      <c r="N165" s="603"/>
      <c r="O165" s="603"/>
      <c r="P165" s="603"/>
      <c r="Q165" s="603"/>
      <c r="R165" s="603"/>
      <c r="S165" s="603"/>
      <c r="T165" s="603"/>
      <c r="U165" s="603"/>
      <c r="V165" s="603"/>
      <c r="W165" s="604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47</v>
      </c>
    </row>
    <row r="167" spans="12:23" ht="14.25" customHeight="1" thickTop="1" thickBot="1" x14ac:dyDescent="0.25">
      <c r="L167" s="214"/>
      <c r="M167" s="215" t="s">
        <v>4</v>
      </c>
      <c r="N167" s="215"/>
      <c r="O167" s="215"/>
      <c r="P167" s="215"/>
      <c r="Q167" s="216"/>
      <c r="R167" s="215" t="s">
        <v>5</v>
      </c>
      <c r="S167" s="215"/>
      <c r="T167" s="215"/>
      <c r="U167" s="215"/>
      <c r="V167" s="216"/>
      <c r="W167" s="217" t="s">
        <v>6</v>
      </c>
    </row>
    <row r="168" spans="12:23" ht="13.5" thickTop="1" x14ac:dyDescent="0.2">
      <c r="L168" s="218" t="s">
        <v>7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222" t="s">
        <v>8</v>
      </c>
    </row>
    <row r="169" spans="12:23" ht="13.5" thickBot="1" x14ac:dyDescent="0.25">
      <c r="L169" s="223"/>
      <c r="M169" s="224" t="s">
        <v>48</v>
      </c>
      <c r="N169" s="225" t="s">
        <v>49</v>
      </c>
      <c r="O169" s="226" t="s">
        <v>50</v>
      </c>
      <c r="P169" s="227" t="s">
        <v>15</v>
      </c>
      <c r="Q169" s="226" t="s">
        <v>11</v>
      </c>
      <c r="R169" s="224" t="s">
        <v>48</v>
      </c>
      <c r="S169" s="225" t="s">
        <v>49</v>
      </c>
      <c r="T169" s="226" t="s">
        <v>50</v>
      </c>
      <c r="U169" s="227" t="s">
        <v>15</v>
      </c>
      <c r="V169" s="226" t="s">
        <v>11</v>
      </c>
      <c r="W169" s="228"/>
    </row>
    <row r="170" spans="12:23" ht="3.75" customHeight="1" thickTop="1" x14ac:dyDescent="0.2">
      <c r="L170" s="218"/>
      <c r="M170" s="229"/>
      <c r="N170" s="230"/>
      <c r="O170" s="289"/>
      <c r="P170" s="232"/>
      <c r="Q170" s="289"/>
      <c r="R170" s="229"/>
      <c r="S170" s="230"/>
      <c r="T170" s="289"/>
      <c r="U170" s="232"/>
      <c r="V170" s="289"/>
      <c r="W170" s="233"/>
    </row>
    <row r="171" spans="12:23" x14ac:dyDescent="0.2">
      <c r="L171" s="218" t="s">
        <v>16</v>
      </c>
      <c r="M171" s="234">
        <f>+Lcc_BKK!M171+Lcc_DMK!M171</f>
        <v>0</v>
      </c>
      <c r="N171" s="235">
        <f>+Lcc_BKK!N171+Lcc_DMK!N171</f>
        <v>0</v>
      </c>
      <c r="O171" s="291">
        <f>SUM(M171:N171)</f>
        <v>0</v>
      </c>
      <c r="P171" s="237">
        <f>Lcc_BKK!P171+Lcc_DMK!P171</f>
        <v>0</v>
      </c>
      <c r="Q171" s="290">
        <f>O171+P171</f>
        <v>0</v>
      </c>
      <c r="R171" s="234">
        <f>+Lcc_BKK!R171+Lcc_DMK!R171</f>
        <v>0</v>
      </c>
      <c r="S171" s="235">
        <f>+Lcc_BKK!S171+Lcc_DMK!S171</f>
        <v>0</v>
      </c>
      <c r="T171" s="291">
        <f>SUM(R171:S171)</f>
        <v>0</v>
      </c>
      <c r="U171" s="237">
        <f>Lcc_BKK!U171+Lcc_DMK!U171</f>
        <v>0</v>
      </c>
      <c r="V171" s="290">
        <f>T171+U171</f>
        <v>0</v>
      </c>
      <c r="W171" s="339">
        <f>IF(Q171=0,0,((V171/Q171)-1)*100)</f>
        <v>0</v>
      </c>
    </row>
    <row r="172" spans="12:23" x14ac:dyDescent="0.2">
      <c r="L172" s="218" t="s">
        <v>17</v>
      </c>
      <c r="M172" s="234">
        <f>+Lcc_BKK!M172+Lcc_DMK!M172</f>
        <v>0</v>
      </c>
      <c r="N172" s="235">
        <f>+Lcc_BKK!N172+Lcc_DMK!N172</f>
        <v>0</v>
      </c>
      <c r="O172" s="291">
        <f t="shared" ref="O172:O174" si="235">SUM(M172:N172)</f>
        <v>0</v>
      </c>
      <c r="P172" s="237">
        <f>Lcc_BKK!P172+Lcc_DMK!P172</f>
        <v>0</v>
      </c>
      <c r="Q172" s="290">
        <f>O172+P172</f>
        <v>0</v>
      </c>
      <c r="R172" s="234">
        <f>+Lcc_BKK!R172+Lcc_DMK!R172</f>
        <v>0</v>
      </c>
      <c r="S172" s="235">
        <f>+Lcc_BKK!S172+Lcc_DMK!S172</f>
        <v>0</v>
      </c>
      <c r="T172" s="291">
        <f t="shared" ref="T172" si="236">SUM(R172:S172)</f>
        <v>0</v>
      </c>
      <c r="U172" s="237">
        <f>Lcc_BKK!U172+Lcc_DMK!U172</f>
        <v>0</v>
      </c>
      <c r="V172" s="290">
        <f>T172+U172</f>
        <v>0</v>
      </c>
      <c r="W172" s="339">
        <f>IF(Q172=0,0,((V172/Q172)-1)*100)</f>
        <v>0</v>
      </c>
    </row>
    <row r="173" spans="12:23" ht="13.5" thickBot="1" x14ac:dyDescent="0.25">
      <c r="L173" s="223" t="s">
        <v>18</v>
      </c>
      <c r="M173" s="234">
        <f>+Lcc_BKK!M173+Lcc_DMK!M173</f>
        <v>0</v>
      </c>
      <c r="N173" s="235">
        <f>+Lcc_BKK!N173+Lcc_DMK!N173</f>
        <v>0</v>
      </c>
      <c r="O173" s="291">
        <f t="shared" si="235"/>
        <v>0</v>
      </c>
      <c r="P173" s="237">
        <f>Lcc_BKK!P173+Lcc_DMK!P173</f>
        <v>0</v>
      </c>
      <c r="Q173" s="290">
        <f t="shared" ref="Q173:Q175" si="237">O173+P173</f>
        <v>0</v>
      </c>
      <c r="R173" s="234">
        <f>+Lcc_BKK!R173+Lcc_DMK!R173</f>
        <v>0</v>
      </c>
      <c r="S173" s="235">
        <f>+Lcc_BKK!S173+Lcc_DMK!S173</f>
        <v>0</v>
      </c>
      <c r="T173" s="291">
        <f t="shared" ref="T173" si="238">SUM(R173:S173)</f>
        <v>0</v>
      </c>
      <c r="U173" s="237">
        <f>Lcc_BKK!U173+Lcc_DMK!U173</f>
        <v>0</v>
      </c>
      <c r="V173" s="290">
        <f t="shared" ref="V173:V175" si="239">T173+U173</f>
        <v>0</v>
      </c>
      <c r="W173" s="339">
        <f>IF(Q173=0,0,((V173/Q173)-1)*100)</f>
        <v>0</v>
      </c>
    </row>
    <row r="174" spans="12:23" ht="14.25" thickTop="1" thickBot="1" x14ac:dyDescent="0.25">
      <c r="L174" s="239" t="s">
        <v>19</v>
      </c>
      <c r="M174" s="240">
        <f>+Lcc_BKK!M174+Lcc_DMK!M174</f>
        <v>0</v>
      </c>
      <c r="N174" s="241">
        <f>+Lcc_BKK!N174+Lcc_DMK!N174</f>
        <v>0</v>
      </c>
      <c r="O174" s="242">
        <f t="shared" si="235"/>
        <v>0</v>
      </c>
      <c r="P174" s="240">
        <f>Lcc_BKK!P174+Lcc_DMK!P174</f>
        <v>0</v>
      </c>
      <c r="Q174" s="242">
        <f t="shared" si="237"/>
        <v>0</v>
      </c>
      <c r="R174" s="240">
        <f>+Lcc_BKK!R174+Lcc_DMK!R174</f>
        <v>0</v>
      </c>
      <c r="S174" s="241">
        <f>+Lcc_BKK!S174+Lcc_DMK!S174</f>
        <v>0</v>
      </c>
      <c r="T174" s="242">
        <f t="shared" ref="T174" si="240">SUM(R174:S174)</f>
        <v>0</v>
      </c>
      <c r="U174" s="240">
        <f>Lcc_BKK!U174+Lcc_DMK!U174</f>
        <v>0</v>
      </c>
      <c r="V174" s="242">
        <f t="shared" si="239"/>
        <v>0</v>
      </c>
      <c r="W174" s="338">
        <f t="shared" ref="W174" si="241">IF(Q174=0,0,((V174/Q174)-1)*100)</f>
        <v>0</v>
      </c>
    </row>
    <row r="175" spans="12:23" ht="13.5" thickTop="1" x14ac:dyDescent="0.2">
      <c r="L175" s="218" t="s">
        <v>20</v>
      </c>
      <c r="M175" s="234">
        <f>+Lcc_BKK!M175+Lcc_DMK!M175</f>
        <v>0</v>
      </c>
      <c r="N175" s="235">
        <f>+Lcc_BKK!N175+Lcc_DMK!N175</f>
        <v>0</v>
      </c>
      <c r="O175" s="290">
        <f>SUM(M175:N175)</f>
        <v>0</v>
      </c>
      <c r="P175" s="237">
        <f>Lcc_BKK!P175+Lcc_DMK!P175</f>
        <v>0</v>
      </c>
      <c r="Q175" s="290">
        <f t="shared" si="237"/>
        <v>0</v>
      </c>
      <c r="R175" s="234">
        <f>+Lcc_BKK!R175+Lcc_DMK!R175</f>
        <v>0</v>
      </c>
      <c r="S175" s="235">
        <f>+Lcc_BKK!S175+Lcc_DMK!S175</f>
        <v>0</v>
      </c>
      <c r="T175" s="290">
        <f>SUM(R175:S175)</f>
        <v>0</v>
      </c>
      <c r="U175" s="237">
        <f>Lcc_BKK!U175+Lcc_DMK!U175</f>
        <v>0</v>
      </c>
      <c r="V175" s="290">
        <f t="shared" si="239"/>
        <v>0</v>
      </c>
      <c r="W175" s="339">
        <f t="shared" ref="W175:W179" si="242">IF(Q175=0,0,((V175/Q175)-1)*100)</f>
        <v>0</v>
      </c>
    </row>
    <row r="176" spans="12:23" x14ac:dyDescent="0.2">
      <c r="L176" s="218" t="s">
        <v>21</v>
      </c>
      <c r="M176" s="234">
        <f>+Lcc_BKK!M176+Lcc_DMK!M176</f>
        <v>0</v>
      </c>
      <c r="N176" s="235">
        <f>+Lcc_BKK!N176+Lcc_DMK!N176</f>
        <v>0</v>
      </c>
      <c r="O176" s="290">
        <f>SUM(M176:N176)</f>
        <v>0</v>
      </c>
      <c r="P176" s="237">
        <f>Lcc_BKK!P176+Lcc_DMK!P176</f>
        <v>0</v>
      </c>
      <c r="Q176" s="290">
        <f>O176+P176</f>
        <v>0</v>
      </c>
      <c r="R176" s="234">
        <f>+Lcc_BKK!R176+Lcc_DMK!R176</f>
        <v>0</v>
      </c>
      <c r="S176" s="235">
        <f>+Lcc_BKK!S176+Lcc_DMK!S176</f>
        <v>0</v>
      </c>
      <c r="T176" s="290">
        <f>SUM(R176:S176)</f>
        <v>0</v>
      </c>
      <c r="U176" s="237">
        <f>Lcc_BKK!U176+Lcc_DMK!U176</f>
        <v>0</v>
      </c>
      <c r="V176" s="290">
        <f>T176+U176</f>
        <v>0</v>
      </c>
      <c r="W176" s="339">
        <f>IF(Q176=0,0,((V176/Q176)-1)*100)</f>
        <v>0</v>
      </c>
    </row>
    <row r="177" spans="1:23" ht="13.5" thickBot="1" x14ac:dyDescent="0.25">
      <c r="L177" s="218" t="s">
        <v>22</v>
      </c>
      <c r="M177" s="234">
        <f>+Lcc_BKK!M177+Lcc_DMK!M177</f>
        <v>0</v>
      </c>
      <c r="N177" s="235">
        <f>+Lcc_BKK!N177+Lcc_DMK!N177</f>
        <v>0</v>
      </c>
      <c r="O177" s="290">
        <f>SUM(M177:N177)</f>
        <v>0</v>
      </c>
      <c r="P177" s="237">
        <f>Lcc_BKK!P177+Lcc_DMK!P177</f>
        <v>0</v>
      </c>
      <c r="Q177" s="290">
        <f t="shared" ref="Q177" si="243">O177+P177</f>
        <v>0</v>
      </c>
      <c r="R177" s="234">
        <f>+Lcc_BKK!R177+Lcc_DMK!R177</f>
        <v>0</v>
      </c>
      <c r="S177" s="235">
        <f>+Lcc_BKK!S177+Lcc_DMK!S177</f>
        <v>0</v>
      </c>
      <c r="T177" s="290">
        <f>SUM(R177:S177)</f>
        <v>0</v>
      </c>
      <c r="U177" s="237">
        <f>Lcc_BKK!U177+Lcc_DMK!U177</f>
        <v>0</v>
      </c>
      <c r="V177" s="290">
        <f t="shared" ref="V177" si="244">T177+U177</f>
        <v>0</v>
      </c>
      <c r="W177" s="339">
        <f>IF(Q177=0,0,((V177/Q177)-1)*100)</f>
        <v>0</v>
      </c>
    </row>
    <row r="178" spans="1:23" ht="14.25" thickTop="1" thickBot="1" x14ac:dyDescent="0.25">
      <c r="L178" s="239" t="s">
        <v>23</v>
      </c>
      <c r="M178" s="240">
        <f>+M175+M176+M177</f>
        <v>0</v>
      </c>
      <c r="N178" s="241">
        <f t="shared" ref="N178:V178" si="245">+N175+N176+N177</f>
        <v>0</v>
      </c>
      <c r="O178" s="242">
        <f t="shared" si="245"/>
        <v>0</v>
      </c>
      <c r="P178" s="240">
        <f t="shared" si="245"/>
        <v>0</v>
      </c>
      <c r="Q178" s="242">
        <f t="shared" si="245"/>
        <v>0</v>
      </c>
      <c r="R178" s="240">
        <f t="shared" si="245"/>
        <v>0</v>
      </c>
      <c r="S178" s="241">
        <f t="shared" si="245"/>
        <v>0</v>
      </c>
      <c r="T178" s="242">
        <f t="shared" si="245"/>
        <v>0</v>
      </c>
      <c r="U178" s="240">
        <f t="shared" si="245"/>
        <v>0</v>
      </c>
      <c r="V178" s="242">
        <f t="shared" si="245"/>
        <v>0</v>
      </c>
      <c r="W178" s="338">
        <f t="shared" ref="W178" si="246">IF(Q178=0,0,((V178/Q178)-1)*100)</f>
        <v>0</v>
      </c>
    </row>
    <row r="179" spans="1:23" ht="14.25" thickTop="1" thickBot="1" x14ac:dyDescent="0.25">
      <c r="L179" s="239" t="s">
        <v>68</v>
      </c>
      <c r="M179" s="240">
        <f>+M174+M178</f>
        <v>0</v>
      </c>
      <c r="N179" s="241">
        <f t="shared" ref="N179:V179" si="247">+N174+N178</f>
        <v>0</v>
      </c>
      <c r="O179" s="242">
        <f t="shared" si="247"/>
        <v>0</v>
      </c>
      <c r="P179" s="240">
        <f t="shared" si="247"/>
        <v>0</v>
      </c>
      <c r="Q179" s="242">
        <f t="shared" si="247"/>
        <v>0</v>
      </c>
      <c r="R179" s="240">
        <f t="shared" si="247"/>
        <v>0</v>
      </c>
      <c r="S179" s="241">
        <f t="shared" si="247"/>
        <v>0</v>
      </c>
      <c r="T179" s="242">
        <f t="shared" si="247"/>
        <v>0</v>
      </c>
      <c r="U179" s="240">
        <f t="shared" si="247"/>
        <v>0</v>
      </c>
      <c r="V179" s="242">
        <f t="shared" si="247"/>
        <v>0</v>
      </c>
      <c r="W179" s="338">
        <f t="shared" si="242"/>
        <v>0</v>
      </c>
    </row>
    <row r="180" spans="1:23" ht="13.5" thickTop="1" x14ac:dyDescent="0.2">
      <c r="L180" s="218" t="s">
        <v>24</v>
      </c>
      <c r="M180" s="234">
        <f>+Lcc_BKK!M180+Lcc_DMK!M180</f>
        <v>0</v>
      </c>
      <c r="N180" s="235">
        <f>+Lcc_BKK!N180+Lcc_DMK!N180</f>
        <v>0</v>
      </c>
      <c r="O180" s="290">
        <f t="shared" ref="O180" si="248">SUM(M180:N180)</f>
        <v>0</v>
      </c>
      <c r="P180" s="237">
        <f>Lcc_BKK!P180+Lcc_DMK!P180</f>
        <v>0</v>
      </c>
      <c r="Q180" s="290">
        <f>O180+P180</f>
        <v>0</v>
      </c>
      <c r="R180" s="234"/>
      <c r="S180" s="235"/>
      <c r="T180" s="290"/>
      <c r="U180" s="237"/>
      <c r="V180" s="290"/>
      <c r="W180" s="339"/>
    </row>
    <row r="181" spans="1:23" x14ac:dyDescent="0.2">
      <c r="L181" s="218" t="s">
        <v>25</v>
      </c>
      <c r="M181" s="234">
        <f>+Lcc_BKK!M181+Lcc_DMK!M181</f>
        <v>0</v>
      </c>
      <c r="N181" s="235">
        <f>+Lcc_BKK!N181+Lcc_DMK!N181</f>
        <v>0</v>
      </c>
      <c r="O181" s="290">
        <f>SUM(M181:N181)</f>
        <v>0</v>
      </c>
      <c r="P181" s="237">
        <f>Lcc_BKK!P181+Lcc_DMK!P181</f>
        <v>0</v>
      </c>
      <c r="Q181" s="290">
        <f>O181+P181</f>
        <v>0</v>
      </c>
      <c r="R181" s="234"/>
      <c r="S181" s="235"/>
      <c r="T181" s="290"/>
      <c r="U181" s="237"/>
      <c r="V181" s="290"/>
      <c r="W181" s="339"/>
    </row>
    <row r="182" spans="1:23" ht="13.5" thickBot="1" x14ac:dyDescent="0.25">
      <c r="L182" s="218" t="s">
        <v>26</v>
      </c>
      <c r="M182" s="234">
        <f>+Lcc_BKK!M182+Lcc_DMK!M182</f>
        <v>0</v>
      </c>
      <c r="N182" s="235">
        <f>+Lcc_BKK!N182+Lcc_DMK!N182</f>
        <v>0</v>
      </c>
      <c r="O182" s="291">
        <f>SUM(M182:N182)</f>
        <v>0</v>
      </c>
      <c r="P182" s="245">
        <f>Lcc_BKK!P182+Lcc_DMK!P182</f>
        <v>0</v>
      </c>
      <c r="Q182" s="291">
        <f>O182+P182</f>
        <v>0</v>
      </c>
      <c r="R182" s="234"/>
      <c r="S182" s="235"/>
      <c r="T182" s="291"/>
      <c r="U182" s="245"/>
      <c r="V182" s="291"/>
      <c r="W182" s="339"/>
    </row>
    <row r="183" spans="1:23" ht="14.25" thickTop="1" thickBot="1" x14ac:dyDescent="0.25">
      <c r="L183" s="246" t="s">
        <v>27</v>
      </c>
      <c r="M183" s="247">
        <f t="shared" ref="M183:Q183" si="249">+M180+M181+M182</f>
        <v>0</v>
      </c>
      <c r="N183" s="247">
        <f t="shared" si="249"/>
        <v>0</v>
      </c>
      <c r="O183" s="248">
        <f t="shared" si="249"/>
        <v>0</v>
      </c>
      <c r="P183" s="249">
        <f t="shared" si="249"/>
        <v>0</v>
      </c>
      <c r="Q183" s="248">
        <f t="shared" si="249"/>
        <v>0</v>
      </c>
      <c r="R183" s="247"/>
      <c r="S183" s="247"/>
      <c r="T183" s="248"/>
      <c r="U183" s="249"/>
      <c r="V183" s="248"/>
      <c r="W183" s="340"/>
    </row>
    <row r="184" spans="1:23" ht="13.5" thickTop="1" x14ac:dyDescent="0.2">
      <c r="A184" s="323"/>
      <c r="K184" s="323"/>
      <c r="L184" s="218" t="s">
        <v>29</v>
      </c>
      <c r="M184" s="234">
        <f>+Lcc_BKK!M184+Lcc_DMK!M184</f>
        <v>0</v>
      </c>
      <c r="N184" s="235">
        <f>+Lcc_BKK!N184+Lcc_DMK!N184</f>
        <v>27</v>
      </c>
      <c r="O184" s="291">
        <f t="shared" ref="O184" si="250">SUM(M184:N184)</f>
        <v>27</v>
      </c>
      <c r="P184" s="251">
        <f>Lcc_BKK!P184+Lcc_DMK!P184</f>
        <v>0</v>
      </c>
      <c r="Q184" s="291">
        <f>O184+P184</f>
        <v>27</v>
      </c>
      <c r="R184" s="234"/>
      <c r="S184" s="235"/>
      <c r="T184" s="291"/>
      <c r="U184" s="251"/>
      <c r="V184" s="291"/>
      <c r="W184" s="238"/>
    </row>
    <row r="185" spans="1:23" x14ac:dyDescent="0.2">
      <c r="A185" s="323"/>
      <c r="K185" s="323"/>
      <c r="L185" s="218" t="s">
        <v>30</v>
      </c>
      <c r="M185" s="234">
        <f>+Lcc_BKK!M185+Lcc_DMK!M185</f>
        <v>0</v>
      </c>
      <c r="N185" s="235">
        <f>+Lcc_BKK!N185+Lcc_DMK!N185</f>
        <v>0</v>
      </c>
      <c r="O185" s="291">
        <f>SUM(M185:N185)</f>
        <v>0</v>
      </c>
      <c r="P185" s="237">
        <f>Lcc_BKK!P185+Lcc_DMK!P185</f>
        <v>0</v>
      </c>
      <c r="Q185" s="291">
        <f>O185+P185</f>
        <v>0</v>
      </c>
      <c r="R185" s="234"/>
      <c r="S185" s="235"/>
      <c r="T185" s="291"/>
      <c r="U185" s="237"/>
      <c r="V185" s="291"/>
      <c r="W185" s="238"/>
    </row>
    <row r="186" spans="1:23" ht="13.5" thickBot="1" x14ac:dyDescent="0.25">
      <c r="A186" s="323"/>
      <c r="K186" s="323"/>
      <c r="L186" s="218" t="s">
        <v>31</v>
      </c>
      <c r="M186" s="234">
        <f>+Lcc_BKK!M186+Lcc_DMK!M186</f>
        <v>0</v>
      </c>
      <c r="N186" s="235">
        <f>+Lcc_BKK!N186+Lcc_DMK!N186</f>
        <v>0</v>
      </c>
      <c r="O186" s="291">
        <f>SUM(M186:N186)</f>
        <v>0</v>
      </c>
      <c r="P186" s="237">
        <f>Lcc_BKK!P186+Lcc_DMK!P186</f>
        <v>0</v>
      </c>
      <c r="Q186" s="291">
        <f>O186+P186</f>
        <v>0</v>
      </c>
      <c r="R186" s="234"/>
      <c r="S186" s="235"/>
      <c r="T186" s="291"/>
      <c r="U186" s="237"/>
      <c r="V186" s="291"/>
      <c r="W186" s="238"/>
    </row>
    <row r="187" spans="1:23" ht="14.25" thickTop="1" thickBot="1" x14ac:dyDescent="0.25">
      <c r="L187" s="246" t="s">
        <v>32</v>
      </c>
      <c r="M187" s="553">
        <f t="shared" ref="M187:Q187" si="251">+M184+M185+M186</f>
        <v>0</v>
      </c>
      <c r="N187" s="247">
        <f t="shared" si="251"/>
        <v>27</v>
      </c>
      <c r="O187" s="248">
        <f t="shared" si="251"/>
        <v>27</v>
      </c>
      <c r="P187" s="249">
        <f t="shared" si="251"/>
        <v>0</v>
      </c>
      <c r="Q187" s="248">
        <f t="shared" si="251"/>
        <v>27</v>
      </c>
      <c r="R187" s="553"/>
      <c r="S187" s="247"/>
      <c r="T187" s="248"/>
      <c r="U187" s="249"/>
      <c r="V187" s="248"/>
      <c r="W187" s="250"/>
    </row>
    <row r="188" spans="1:23" ht="14.25" thickTop="1" thickBot="1" x14ac:dyDescent="0.25">
      <c r="L188" s="555" t="s">
        <v>33</v>
      </c>
      <c r="M188" s="554">
        <f t="shared" ref="M188:Q188" si="252">+M178+M183+M187</f>
        <v>0</v>
      </c>
      <c r="N188" s="552">
        <f t="shared" si="252"/>
        <v>27</v>
      </c>
      <c r="O188" s="550">
        <f t="shared" si="252"/>
        <v>27</v>
      </c>
      <c r="P188" s="549">
        <f t="shared" si="252"/>
        <v>0</v>
      </c>
      <c r="Q188" s="550">
        <f t="shared" si="252"/>
        <v>27</v>
      </c>
      <c r="R188" s="554"/>
      <c r="S188" s="552"/>
      <c r="T188" s="550"/>
      <c r="U188" s="549"/>
      <c r="V188" s="550"/>
      <c r="W188" s="250"/>
    </row>
    <row r="189" spans="1:23" ht="14.25" thickTop="1" thickBot="1" x14ac:dyDescent="0.25">
      <c r="L189" s="556" t="s">
        <v>34</v>
      </c>
      <c r="M189" s="240">
        <f t="shared" ref="M189:Q189" si="253">+M174+M178+M183+M187</f>
        <v>0</v>
      </c>
      <c r="N189" s="241">
        <f t="shared" si="253"/>
        <v>27</v>
      </c>
      <c r="O189" s="242">
        <f t="shared" si="253"/>
        <v>27</v>
      </c>
      <c r="P189" s="240">
        <f t="shared" si="253"/>
        <v>0</v>
      </c>
      <c r="Q189" s="242">
        <f t="shared" si="253"/>
        <v>27</v>
      </c>
      <c r="R189" s="240"/>
      <c r="S189" s="241"/>
      <c r="T189" s="242"/>
      <c r="U189" s="240"/>
      <c r="V189" s="242"/>
      <c r="W189" s="250"/>
    </row>
    <row r="190" spans="1:23" ht="14.25" thickTop="1" thickBot="1" x14ac:dyDescent="0.25">
      <c r="L190" s="252" t="s">
        <v>35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599" t="s">
        <v>58</v>
      </c>
      <c r="M191" s="600"/>
      <c r="N191" s="600"/>
      <c r="O191" s="600"/>
      <c r="P191" s="600"/>
      <c r="Q191" s="600"/>
      <c r="R191" s="600"/>
      <c r="S191" s="600"/>
      <c r="T191" s="600"/>
      <c r="U191" s="600"/>
      <c r="V191" s="600"/>
      <c r="W191" s="601"/>
    </row>
    <row r="192" spans="1:23" ht="13.5" thickBot="1" x14ac:dyDescent="0.25">
      <c r="L192" s="602" t="s">
        <v>59</v>
      </c>
      <c r="M192" s="603"/>
      <c r="N192" s="603"/>
      <c r="O192" s="603"/>
      <c r="P192" s="603"/>
      <c r="Q192" s="603"/>
      <c r="R192" s="603"/>
      <c r="S192" s="603"/>
      <c r="T192" s="603"/>
      <c r="U192" s="603"/>
      <c r="V192" s="603"/>
      <c r="W192" s="604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47</v>
      </c>
    </row>
    <row r="194" spans="12:23" ht="14.25" customHeight="1" thickTop="1" thickBot="1" x14ac:dyDescent="0.25">
      <c r="L194" s="214"/>
      <c r="M194" s="215" t="s">
        <v>4</v>
      </c>
      <c r="N194" s="215"/>
      <c r="O194" s="215"/>
      <c r="P194" s="215"/>
      <c r="Q194" s="216"/>
      <c r="R194" s="215" t="s">
        <v>5</v>
      </c>
      <c r="S194" s="215"/>
      <c r="T194" s="215"/>
      <c r="U194" s="215"/>
      <c r="V194" s="216"/>
      <c r="W194" s="217" t="s">
        <v>6</v>
      </c>
    </row>
    <row r="195" spans="12:23" ht="13.5" thickTop="1" x14ac:dyDescent="0.2">
      <c r="L195" s="218" t="s">
        <v>7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222" t="s">
        <v>8</v>
      </c>
    </row>
    <row r="196" spans="12:23" ht="13.5" thickBot="1" x14ac:dyDescent="0.25">
      <c r="L196" s="223"/>
      <c r="M196" s="224" t="s">
        <v>48</v>
      </c>
      <c r="N196" s="225" t="s">
        <v>49</v>
      </c>
      <c r="O196" s="226" t="s">
        <v>50</v>
      </c>
      <c r="P196" s="227" t="s">
        <v>15</v>
      </c>
      <c r="Q196" s="226" t="s">
        <v>11</v>
      </c>
      <c r="R196" s="224" t="s">
        <v>48</v>
      </c>
      <c r="S196" s="225" t="s">
        <v>49</v>
      </c>
      <c r="T196" s="226" t="s">
        <v>50</v>
      </c>
      <c r="U196" s="227" t="s">
        <v>15</v>
      </c>
      <c r="V196" s="226" t="s">
        <v>11</v>
      </c>
      <c r="W196" s="228"/>
    </row>
    <row r="197" spans="12:23" ht="4.5" customHeight="1" thickTop="1" x14ac:dyDescent="0.2">
      <c r="L197" s="218"/>
      <c r="M197" s="229"/>
      <c r="N197" s="230"/>
      <c r="O197" s="289"/>
      <c r="P197" s="232"/>
      <c r="Q197" s="289"/>
      <c r="R197" s="229"/>
      <c r="S197" s="230"/>
      <c r="T197" s="289"/>
      <c r="U197" s="232"/>
      <c r="V197" s="289"/>
      <c r="W197" s="233"/>
    </row>
    <row r="198" spans="12:23" x14ac:dyDescent="0.2">
      <c r="L198" s="218" t="s">
        <v>16</v>
      </c>
      <c r="M198" s="234">
        <f>+Lcc_BKK!M198+Lcc_DMK!M198</f>
        <v>0</v>
      </c>
      <c r="N198" s="235">
        <f>+Lcc_BKK!N198+Lcc_DMK!N198</f>
        <v>0</v>
      </c>
      <c r="O198" s="291">
        <f>SUM(M198:N198)</f>
        <v>0</v>
      </c>
      <c r="P198" s="237">
        <f>+Lcc_BKK!P198+Lcc_DMK!P198</f>
        <v>0</v>
      </c>
      <c r="Q198" s="290">
        <f>O198+P198</f>
        <v>0</v>
      </c>
      <c r="R198" s="234">
        <f>+Lcc_BKK!R198+Lcc_DMK!R198</f>
        <v>0</v>
      </c>
      <c r="S198" s="235">
        <f>+Lcc_BKK!S198+Lcc_DMK!S198</f>
        <v>0</v>
      </c>
      <c r="T198" s="291">
        <f>SUM(R198:S198)</f>
        <v>0</v>
      </c>
      <c r="U198" s="237">
        <f>+Lcc_BKK!U198+Lcc_DMK!U198</f>
        <v>0</v>
      </c>
      <c r="V198" s="290">
        <f>T198+U198</f>
        <v>0</v>
      </c>
      <c r="W198" s="339">
        <f>IF(Q198=0,0,((V198/Q198)-1)*100)</f>
        <v>0</v>
      </c>
    </row>
    <row r="199" spans="12:23" x14ac:dyDescent="0.2">
      <c r="L199" s="218" t="s">
        <v>17</v>
      </c>
      <c r="M199" s="234">
        <f>+Lcc_BKK!M199+Lcc_DMK!M199</f>
        <v>0</v>
      </c>
      <c r="N199" s="235">
        <f>+Lcc_BKK!N199+Lcc_DMK!N199</f>
        <v>0</v>
      </c>
      <c r="O199" s="291">
        <f t="shared" ref="O199:O201" si="254">SUM(M199:N199)</f>
        <v>0</v>
      </c>
      <c r="P199" s="237">
        <f>+Lcc_BKK!P199+Lcc_DMK!P199</f>
        <v>0</v>
      </c>
      <c r="Q199" s="290">
        <f>O199+P199</f>
        <v>0</v>
      </c>
      <c r="R199" s="234">
        <f>+Lcc_BKK!R199+Lcc_DMK!R199</f>
        <v>0</v>
      </c>
      <c r="S199" s="235">
        <f>+Lcc_BKK!S199+Lcc_DMK!S199</f>
        <v>0</v>
      </c>
      <c r="T199" s="291">
        <f t="shared" ref="T199" si="255">SUM(R199:S199)</f>
        <v>0</v>
      </c>
      <c r="U199" s="237">
        <f>+Lcc_BKK!U199+Lcc_DMK!U199</f>
        <v>0</v>
      </c>
      <c r="V199" s="290">
        <f>T199+U199</f>
        <v>0</v>
      </c>
      <c r="W199" s="339">
        <f>IF(Q199=0,0,((V199/Q199)-1)*100)</f>
        <v>0</v>
      </c>
    </row>
    <row r="200" spans="12:23" ht="13.5" thickBot="1" x14ac:dyDescent="0.25">
      <c r="L200" s="223" t="s">
        <v>18</v>
      </c>
      <c r="M200" s="234">
        <f>+Lcc_BKK!M200+Lcc_DMK!M200</f>
        <v>0</v>
      </c>
      <c r="N200" s="235">
        <f>+Lcc_BKK!N200+Lcc_DMK!N200</f>
        <v>0</v>
      </c>
      <c r="O200" s="291">
        <f t="shared" si="254"/>
        <v>0</v>
      </c>
      <c r="P200" s="237">
        <f>+Lcc_BKK!P200+Lcc_DMK!P200</f>
        <v>0</v>
      </c>
      <c r="Q200" s="290">
        <f t="shared" ref="Q200:Q202" si="256">O200+P200</f>
        <v>0</v>
      </c>
      <c r="R200" s="234">
        <f>+Lcc_BKK!R200+Lcc_DMK!R200</f>
        <v>0</v>
      </c>
      <c r="S200" s="235">
        <f>+Lcc_BKK!S200+Lcc_DMK!S200</f>
        <v>0</v>
      </c>
      <c r="T200" s="291">
        <f t="shared" ref="T200:T201" si="257">SUM(R200:S200)</f>
        <v>0</v>
      </c>
      <c r="U200" s="237">
        <f>+Lcc_BKK!U200+Lcc_DMK!U200</f>
        <v>0</v>
      </c>
      <c r="V200" s="290">
        <f t="shared" ref="V200:V202" si="258">T200+U200</f>
        <v>0</v>
      </c>
      <c r="W200" s="339">
        <f>IF(Q200=0,0,((V200/Q200)-1)*100)</f>
        <v>0</v>
      </c>
    </row>
    <row r="201" spans="12:23" ht="14.25" thickTop="1" thickBot="1" x14ac:dyDescent="0.25">
      <c r="L201" s="239" t="s">
        <v>53</v>
      </c>
      <c r="M201" s="240">
        <f>+Lcc_BKK!M201+Lcc_DMK!M201</f>
        <v>0</v>
      </c>
      <c r="N201" s="241">
        <f>+Lcc_BKK!N201+Lcc_DMK!N201</f>
        <v>0</v>
      </c>
      <c r="O201" s="242">
        <f t="shared" si="254"/>
        <v>0</v>
      </c>
      <c r="P201" s="240">
        <f>+Lcc_BKK!P201+Lcc_DMK!P201</f>
        <v>0</v>
      </c>
      <c r="Q201" s="242">
        <f t="shared" si="256"/>
        <v>0</v>
      </c>
      <c r="R201" s="240">
        <f>+Lcc_BKK!R201+Lcc_DMK!R201</f>
        <v>0</v>
      </c>
      <c r="S201" s="241">
        <f>+Lcc_BKK!S201+Lcc_DMK!S201</f>
        <v>0</v>
      </c>
      <c r="T201" s="242">
        <f t="shared" si="257"/>
        <v>0</v>
      </c>
      <c r="U201" s="240">
        <f>+Lcc_BKK!U201+Lcc_DMK!U201</f>
        <v>0</v>
      </c>
      <c r="V201" s="242">
        <f t="shared" si="258"/>
        <v>0</v>
      </c>
      <c r="W201" s="338">
        <f t="shared" ref="W201" si="259">IF(Q201=0,0,((V201/Q201)-1)*100)</f>
        <v>0</v>
      </c>
    </row>
    <row r="202" spans="12:23" ht="13.5" thickTop="1" x14ac:dyDescent="0.2">
      <c r="L202" s="218" t="s">
        <v>20</v>
      </c>
      <c r="M202" s="234">
        <f>+Lcc_BKK!M202+Lcc_DMK!M202</f>
        <v>0</v>
      </c>
      <c r="N202" s="235">
        <f>+Lcc_BKK!N202+Lcc_DMK!N202</f>
        <v>0</v>
      </c>
      <c r="O202" s="290">
        <f>SUM(M202:N202)</f>
        <v>0</v>
      </c>
      <c r="P202" s="237">
        <f>+Lcc_BKK!P202+Lcc_DMK!P202</f>
        <v>0</v>
      </c>
      <c r="Q202" s="290">
        <f t="shared" si="256"/>
        <v>0</v>
      </c>
      <c r="R202" s="234">
        <f>+Lcc_BKK!R202+Lcc_DMK!R202</f>
        <v>0</v>
      </c>
      <c r="S202" s="235">
        <f>+Lcc_BKK!S202+Lcc_DMK!S202</f>
        <v>0</v>
      </c>
      <c r="T202" s="290">
        <f>SUM(R202:S202)</f>
        <v>0</v>
      </c>
      <c r="U202" s="237">
        <f>+Lcc_BKK!U202+Lcc_DMK!U202</f>
        <v>0</v>
      </c>
      <c r="V202" s="290">
        <f t="shared" si="258"/>
        <v>0</v>
      </c>
      <c r="W202" s="339">
        <f t="shared" ref="W202" si="260">IF(Q202=0,0,((V202/Q202)-1)*100)</f>
        <v>0</v>
      </c>
    </row>
    <row r="203" spans="12:23" ht="15.75" customHeight="1" x14ac:dyDescent="0.2">
      <c r="L203" s="218" t="s">
        <v>21</v>
      </c>
      <c r="M203" s="234">
        <f>+Lcc_BKK!M203+Lcc_DMK!M203</f>
        <v>0</v>
      </c>
      <c r="N203" s="235">
        <f>+Lcc_BKK!N203+Lcc_DMK!N203</f>
        <v>0</v>
      </c>
      <c r="O203" s="290">
        <f>SUM(M203:N203)</f>
        <v>0</v>
      </c>
      <c r="P203" s="237">
        <f>+Lcc_BKK!P203+Lcc_DMK!P203</f>
        <v>0</v>
      </c>
      <c r="Q203" s="290">
        <f>O203+P203</f>
        <v>0</v>
      </c>
      <c r="R203" s="234">
        <f>+Lcc_BKK!R203+Lcc_DMK!R203</f>
        <v>0</v>
      </c>
      <c r="S203" s="235">
        <f>+Lcc_BKK!S203+Lcc_DMK!S203</f>
        <v>0</v>
      </c>
      <c r="T203" s="290">
        <f>SUM(R203:S203)</f>
        <v>0</v>
      </c>
      <c r="U203" s="237">
        <f>+Lcc_BKK!U203+Lcc_DMK!U203</f>
        <v>0</v>
      </c>
      <c r="V203" s="290">
        <f>T203+U203</f>
        <v>0</v>
      </c>
      <c r="W203" s="339">
        <f>IF(Q203=0,0,((V203/Q203)-1)*100)</f>
        <v>0</v>
      </c>
    </row>
    <row r="204" spans="12:23" ht="13.5" thickBot="1" x14ac:dyDescent="0.25">
      <c r="L204" s="218" t="s">
        <v>22</v>
      </c>
      <c r="M204" s="234">
        <f>+Lcc_BKK!M204+Lcc_DMK!M204</f>
        <v>0</v>
      </c>
      <c r="N204" s="235">
        <f>+Lcc_BKK!N204+Lcc_DMK!N204</f>
        <v>0</v>
      </c>
      <c r="O204" s="290">
        <f>SUM(M204:N204)</f>
        <v>0</v>
      </c>
      <c r="P204" s="237">
        <f>+Lcc_BKK!P204+Lcc_DMK!P204</f>
        <v>0</v>
      </c>
      <c r="Q204" s="290">
        <f t="shared" ref="Q204" si="261">O204+P204</f>
        <v>0</v>
      </c>
      <c r="R204" s="234">
        <f>+Lcc_BKK!R204+Lcc_DMK!R204</f>
        <v>0</v>
      </c>
      <c r="S204" s="235">
        <f>+Lcc_BKK!S204+Lcc_DMK!S204</f>
        <v>0</v>
      </c>
      <c r="T204" s="290">
        <f>SUM(R204:S204)</f>
        <v>0</v>
      </c>
      <c r="U204" s="237">
        <f>+Lcc_BKK!U204+Lcc_DMK!U204</f>
        <v>0</v>
      </c>
      <c r="V204" s="290">
        <f t="shared" ref="V204" si="262">T204+U204</f>
        <v>0</v>
      </c>
      <c r="W204" s="339">
        <f>IF(Q204=0,0,((V204/Q204)-1)*100)</f>
        <v>0</v>
      </c>
    </row>
    <row r="205" spans="12:23" ht="14.25" thickTop="1" thickBot="1" x14ac:dyDescent="0.25">
      <c r="L205" s="239" t="s">
        <v>23</v>
      </c>
      <c r="M205" s="240">
        <f>+M202+M203+M204</f>
        <v>0</v>
      </c>
      <c r="N205" s="241">
        <f t="shared" ref="N205" si="263">+N202+N203+N204</f>
        <v>0</v>
      </c>
      <c r="O205" s="242">
        <f t="shared" ref="O205" si="264">+O202+O203+O204</f>
        <v>0</v>
      </c>
      <c r="P205" s="240">
        <f t="shared" ref="P205" si="265">+P202+P203+P204</f>
        <v>0</v>
      </c>
      <c r="Q205" s="242">
        <f t="shared" ref="Q205" si="266">+Q202+Q203+Q204</f>
        <v>0</v>
      </c>
      <c r="R205" s="240">
        <f t="shared" ref="R205" si="267">+R202+R203+R204</f>
        <v>0</v>
      </c>
      <c r="S205" s="241">
        <f t="shared" ref="S205" si="268">+S202+S203+S204</f>
        <v>0</v>
      </c>
      <c r="T205" s="242">
        <f t="shared" ref="T205" si="269">+T202+T203+T204</f>
        <v>0</v>
      </c>
      <c r="U205" s="240">
        <f t="shared" ref="U205" si="270">+U202+U203+U204</f>
        <v>0</v>
      </c>
      <c r="V205" s="242">
        <f t="shared" ref="V205" si="271">+V202+V203+V204</f>
        <v>0</v>
      </c>
      <c r="W205" s="338">
        <f t="shared" ref="W205:W206" si="272">IF(Q205=0,0,((V205/Q205)-1)*100)</f>
        <v>0</v>
      </c>
    </row>
    <row r="206" spans="12:23" ht="14.25" thickTop="1" thickBot="1" x14ac:dyDescent="0.25">
      <c r="L206" s="239" t="s">
        <v>68</v>
      </c>
      <c r="M206" s="240">
        <f>+M201+M205</f>
        <v>0</v>
      </c>
      <c r="N206" s="241">
        <f t="shared" ref="N206" si="273">+N201+N205</f>
        <v>0</v>
      </c>
      <c r="O206" s="242">
        <f t="shared" ref="O206" si="274">+O201+O205</f>
        <v>0</v>
      </c>
      <c r="P206" s="240">
        <f t="shared" ref="P206" si="275">+P201+P205</f>
        <v>0</v>
      </c>
      <c r="Q206" s="242">
        <f t="shared" ref="Q206" si="276">+Q201+Q205</f>
        <v>0</v>
      </c>
      <c r="R206" s="240">
        <f t="shared" ref="R206" si="277">+R201+R205</f>
        <v>0</v>
      </c>
      <c r="S206" s="241">
        <f t="shared" ref="S206" si="278">+S201+S205</f>
        <v>0</v>
      </c>
      <c r="T206" s="242">
        <f t="shared" ref="T206" si="279">+T201+T205</f>
        <v>0</v>
      </c>
      <c r="U206" s="240">
        <f t="shared" ref="U206" si="280">+U201+U205</f>
        <v>0</v>
      </c>
      <c r="V206" s="242">
        <f t="shared" ref="V206" si="281">+V201+V205</f>
        <v>0</v>
      </c>
      <c r="W206" s="338">
        <f t="shared" si="272"/>
        <v>0</v>
      </c>
    </row>
    <row r="207" spans="12:23" ht="13.5" thickTop="1" x14ac:dyDescent="0.2">
      <c r="L207" s="218" t="s">
        <v>24</v>
      </c>
      <c r="M207" s="234">
        <f>+Lcc_BKK!M207+Lcc_DMK!M207</f>
        <v>0</v>
      </c>
      <c r="N207" s="235">
        <f>+Lcc_BKK!N207+Lcc_DMK!N207</f>
        <v>0</v>
      </c>
      <c r="O207" s="290">
        <f t="shared" ref="O207" si="282">SUM(M207:N207)</f>
        <v>0</v>
      </c>
      <c r="P207" s="237">
        <f>+Lcc_BKK!P207+Lcc_DMK!P207</f>
        <v>0</v>
      </c>
      <c r="Q207" s="290">
        <f>O207+P207</f>
        <v>0</v>
      </c>
      <c r="R207" s="234"/>
      <c r="S207" s="235"/>
      <c r="T207" s="290"/>
      <c r="U207" s="237"/>
      <c r="V207" s="290"/>
      <c r="W207" s="339"/>
    </row>
    <row r="208" spans="12:23" x14ac:dyDescent="0.2">
      <c r="L208" s="218" t="s">
        <v>25</v>
      </c>
      <c r="M208" s="234">
        <f>+Lcc_BKK!M208+Lcc_DMK!M208</f>
        <v>0</v>
      </c>
      <c r="N208" s="235">
        <f>+Lcc_BKK!N208+Lcc_DMK!N208</f>
        <v>0</v>
      </c>
      <c r="O208" s="290">
        <f>SUM(M208:N208)</f>
        <v>0</v>
      </c>
      <c r="P208" s="237">
        <f>+Lcc_BKK!P208+Lcc_DMK!P208</f>
        <v>0</v>
      </c>
      <c r="Q208" s="290">
        <f>O208+P208</f>
        <v>0</v>
      </c>
      <c r="R208" s="234"/>
      <c r="S208" s="235"/>
      <c r="T208" s="290"/>
      <c r="U208" s="237"/>
      <c r="V208" s="290"/>
      <c r="W208" s="339"/>
    </row>
    <row r="209" spans="1:23" ht="13.5" thickBot="1" x14ac:dyDescent="0.25">
      <c r="L209" s="218" t="s">
        <v>26</v>
      </c>
      <c r="M209" s="234">
        <f>+Lcc_BKK!M209+Lcc_DMK!M209</f>
        <v>0</v>
      </c>
      <c r="N209" s="235">
        <f>+Lcc_BKK!N209+Lcc_DMK!N209</f>
        <v>0</v>
      </c>
      <c r="O209" s="291">
        <f>SUM(M209:N209)</f>
        <v>0</v>
      </c>
      <c r="P209" s="245">
        <f>+Lcc_BKK!P209+Lcc_DMK!P209</f>
        <v>0</v>
      </c>
      <c r="Q209" s="291">
        <f>O209+P209</f>
        <v>0</v>
      </c>
      <c r="R209" s="234"/>
      <c r="S209" s="235"/>
      <c r="T209" s="291"/>
      <c r="U209" s="245"/>
      <c r="V209" s="291"/>
      <c r="W209" s="339"/>
    </row>
    <row r="210" spans="1:23" ht="14.25" thickTop="1" thickBot="1" x14ac:dyDescent="0.25">
      <c r="L210" s="246" t="s">
        <v>27</v>
      </c>
      <c r="M210" s="247">
        <f t="shared" ref="M210:Q210" si="283">+M207+M208+M209</f>
        <v>0</v>
      </c>
      <c r="N210" s="247">
        <f t="shared" si="283"/>
        <v>0</v>
      </c>
      <c r="O210" s="248">
        <f t="shared" si="283"/>
        <v>0</v>
      </c>
      <c r="P210" s="249">
        <f t="shared" si="283"/>
        <v>0</v>
      </c>
      <c r="Q210" s="248">
        <f t="shared" si="283"/>
        <v>0</v>
      </c>
      <c r="R210" s="247"/>
      <c r="S210" s="247"/>
      <c r="T210" s="248"/>
      <c r="U210" s="249"/>
      <c r="V210" s="248"/>
      <c r="W210" s="340"/>
    </row>
    <row r="211" spans="1:23" ht="13.5" thickTop="1" x14ac:dyDescent="0.2">
      <c r="A211" s="323"/>
      <c r="K211" s="323"/>
      <c r="L211" s="218" t="s">
        <v>29</v>
      </c>
      <c r="M211" s="234">
        <f>+Lcc_BKK!M211+Lcc_DMK!M211</f>
        <v>0</v>
      </c>
      <c r="N211" s="235">
        <f>+Lcc_BKK!N211+Lcc_DMK!N211</f>
        <v>0</v>
      </c>
      <c r="O211" s="291">
        <f t="shared" ref="O211" si="284">SUM(M211:N211)</f>
        <v>0</v>
      </c>
      <c r="P211" s="251">
        <f>+Lcc_BKK!P211+Lcc_DMK!P211</f>
        <v>0</v>
      </c>
      <c r="Q211" s="291">
        <f>O211+P211</f>
        <v>0</v>
      </c>
      <c r="R211" s="234"/>
      <c r="S211" s="235"/>
      <c r="T211" s="291"/>
      <c r="U211" s="251"/>
      <c r="V211" s="291"/>
      <c r="W211" s="339"/>
    </row>
    <row r="212" spans="1:23" x14ac:dyDescent="0.2">
      <c r="A212" s="323"/>
      <c r="K212" s="323"/>
      <c r="L212" s="218" t="s">
        <v>30</v>
      </c>
      <c r="M212" s="234">
        <f>+Lcc_BKK!M212+Lcc_DMK!M212</f>
        <v>0</v>
      </c>
      <c r="N212" s="235">
        <f>+Lcc_BKK!N212+Lcc_DMK!N212</f>
        <v>0</v>
      </c>
      <c r="O212" s="291">
        <f>SUM(M212:N212)</f>
        <v>0</v>
      </c>
      <c r="P212" s="237">
        <f>+Lcc_BKK!P212+Lcc_DMK!P212</f>
        <v>0</v>
      </c>
      <c r="Q212" s="291">
        <f>O212+P212</f>
        <v>0</v>
      </c>
      <c r="R212" s="234"/>
      <c r="S212" s="235"/>
      <c r="T212" s="291"/>
      <c r="U212" s="237"/>
      <c r="V212" s="291"/>
      <c r="W212" s="339"/>
    </row>
    <row r="213" spans="1:23" ht="13.5" thickBot="1" x14ac:dyDescent="0.25">
      <c r="A213" s="323"/>
      <c r="K213" s="323"/>
      <c r="L213" s="218" t="s">
        <v>31</v>
      </c>
      <c r="M213" s="234">
        <f>+Lcc_BKK!M213+Lcc_DMK!M213</f>
        <v>0</v>
      </c>
      <c r="N213" s="235">
        <f>+Lcc_BKK!N213+Lcc_DMK!N213</f>
        <v>0</v>
      </c>
      <c r="O213" s="291">
        <f>SUM(M213:N213)</f>
        <v>0</v>
      </c>
      <c r="P213" s="237">
        <f>+Lcc_BKK!P213+Lcc_DMK!P213</f>
        <v>0</v>
      </c>
      <c r="Q213" s="291">
        <f>O213+P213</f>
        <v>0</v>
      </c>
      <c r="R213" s="234"/>
      <c r="S213" s="235"/>
      <c r="T213" s="291"/>
      <c r="U213" s="237"/>
      <c r="V213" s="291"/>
      <c r="W213" s="339"/>
    </row>
    <row r="214" spans="1:23" ht="14.25" thickTop="1" thickBot="1" x14ac:dyDescent="0.25">
      <c r="L214" s="246" t="s">
        <v>32</v>
      </c>
      <c r="M214" s="247">
        <f t="shared" ref="M214:Q214" si="285">+M211+M212+M213</f>
        <v>0</v>
      </c>
      <c r="N214" s="247">
        <f t="shared" si="285"/>
        <v>0</v>
      </c>
      <c r="O214" s="248">
        <f t="shared" si="285"/>
        <v>0</v>
      </c>
      <c r="P214" s="249">
        <f t="shared" si="285"/>
        <v>0</v>
      </c>
      <c r="Q214" s="248">
        <f t="shared" si="285"/>
        <v>0</v>
      </c>
      <c r="R214" s="247"/>
      <c r="S214" s="247"/>
      <c r="T214" s="248"/>
      <c r="U214" s="249"/>
      <c r="V214" s="248"/>
      <c r="W214" s="340"/>
    </row>
    <row r="215" spans="1:23" ht="14.25" thickTop="1" thickBot="1" x14ac:dyDescent="0.25">
      <c r="L215" s="555" t="s">
        <v>33</v>
      </c>
      <c r="M215" s="554">
        <f t="shared" ref="M215:Q215" si="286">+M205+M210+M214</f>
        <v>0</v>
      </c>
      <c r="N215" s="552">
        <f t="shared" si="286"/>
        <v>0</v>
      </c>
      <c r="O215" s="550">
        <f t="shared" si="286"/>
        <v>0</v>
      </c>
      <c r="P215" s="549">
        <f t="shared" si="286"/>
        <v>0</v>
      </c>
      <c r="Q215" s="550">
        <f t="shared" si="286"/>
        <v>0</v>
      </c>
      <c r="R215" s="554"/>
      <c r="S215" s="552"/>
      <c r="T215" s="550"/>
      <c r="U215" s="549"/>
      <c r="V215" s="550"/>
      <c r="W215" s="551"/>
    </row>
    <row r="216" spans="1:23" ht="14.25" thickTop="1" thickBot="1" x14ac:dyDescent="0.25">
      <c r="L216" s="239" t="s">
        <v>34</v>
      </c>
      <c r="M216" s="240">
        <f t="shared" ref="M216:Q216" si="287">+M201+M205+M210+M214</f>
        <v>0</v>
      </c>
      <c r="N216" s="241">
        <f t="shared" si="287"/>
        <v>0</v>
      </c>
      <c r="O216" s="242">
        <f t="shared" si="287"/>
        <v>0</v>
      </c>
      <c r="P216" s="240">
        <f t="shared" si="287"/>
        <v>0</v>
      </c>
      <c r="Q216" s="242">
        <f t="shared" si="287"/>
        <v>0</v>
      </c>
      <c r="R216" s="240"/>
      <c r="S216" s="241"/>
      <c r="T216" s="242"/>
      <c r="U216" s="240"/>
      <c r="V216" s="242"/>
      <c r="W216" s="338"/>
    </row>
    <row r="217" spans="1:23" ht="14.25" thickTop="1" thickBot="1" x14ac:dyDescent="0.25">
      <c r="L217" s="252" t="s">
        <v>35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99" t="s">
        <v>60</v>
      </c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1"/>
    </row>
    <row r="219" spans="1:23" ht="13.5" thickBot="1" x14ac:dyDescent="0.25">
      <c r="L219" s="602" t="s">
        <v>61</v>
      </c>
      <c r="M219" s="603"/>
      <c r="N219" s="603"/>
      <c r="O219" s="603"/>
      <c r="P219" s="603"/>
      <c r="Q219" s="603"/>
      <c r="R219" s="603"/>
      <c r="S219" s="603"/>
      <c r="T219" s="603"/>
      <c r="U219" s="603"/>
      <c r="V219" s="603"/>
      <c r="W219" s="604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47</v>
      </c>
    </row>
    <row r="221" spans="1:23" ht="14.25" customHeight="1" thickTop="1" thickBot="1" x14ac:dyDescent="0.25">
      <c r="L221" s="214"/>
      <c r="M221" s="215" t="s">
        <v>4</v>
      </c>
      <c r="N221" s="215"/>
      <c r="O221" s="215"/>
      <c r="P221" s="215"/>
      <c r="Q221" s="216"/>
      <c r="R221" s="215" t="s">
        <v>5</v>
      </c>
      <c r="S221" s="215"/>
      <c r="T221" s="215"/>
      <c r="U221" s="215"/>
      <c r="V221" s="216"/>
      <c r="W221" s="217" t="s">
        <v>6</v>
      </c>
    </row>
    <row r="222" spans="1:23" ht="13.5" thickTop="1" x14ac:dyDescent="0.2">
      <c r="L222" s="218" t="s">
        <v>7</v>
      </c>
      <c r="M222" s="219"/>
      <c r="N222" s="211"/>
      <c r="O222" s="220"/>
      <c r="P222" s="221"/>
      <c r="Q222" s="220"/>
      <c r="R222" s="219"/>
      <c r="S222" s="211"/>
      <c r="T222" s="220"/>
      <c r="U222" s="221"/>
      <c r="V222" s="220"/>
      <c r="W222" s="222" t="s">
        <v>8</v>
      </c>
    </row>
    <row r="223" spans="1:23" ht="13.5" thickBot="1" x14ac:dyDescent="0.25">
      <c r="L223" s="223"/>
      <c r="M223" s="224" t="s">
        <v>48</v>
      </c>
      <c r="N223" s="225" t="s">
        <v>49</v>
      </c>
      <c r="O223" s="226" t="s">
        <v>50</v>
      </c>
      <c r="P223" s="227" t="s">
        <v>15</v>
      </c>
      <c r="Q223" s="226" t="s">
        <v>11</v>
      </c>
      <c r="R223" s="224" t="s">
        <v>48</v>
      </c>
      <c r="S223" s="225" t="s">
        <v>49</v>
      </c>
      <c r="T223" s="226" t="s">
        <v>50</v>
      </c>
      <c r="U223" s="227" t="s">
        <v>15</v>
      </c>
      <c r="V223" s="226" t="s">
        <v>11</v>
      </c>
      <c r="W223" s="228"/>
    </row>
    <row r="224" spans="1:23" ht="4.5" customHeight="1" thickTop="1" x14ac:dyDescent="0.2">
      <c r="L224" s="218"/>
      <c r="M224" s="229"/>
      <c r="N224" s="230"/>
      <c r="O224" s="289"/>
      <c r="P224" s="232"/>
      <c r="Q224" s="292"/>
      <c r="R224" s="229"/>
      <c r="S224" s="230"/>
      <c r="T224" s="289"/>
      <c r="U224" s="232"/>
      <c r="V224" s="292"/>
      <c r="W224" s="233"/>
    </row>
    <row r="225" spans="1:23" ht="12.75" customHeight="1" x14ac:dyDescent="0.2">
      <c r="L225" s="218" t="s">
        <v>16</v>
      </c>
      <c r="M225" s="234">
        <f t="shared" ref="M225:N227" si="288">+M171+M198</f>
        <v>0</v>
      </c>
      <c r="N225" s="235">
        <f t="shared" si="288"/>
        <v>0</v>
      </c>
      <c r="O225" s="290">
        <f>M225+N225</f>
        <v>0</v>
      </c>
      <c r="P225" s="237">
        <f>+P171+P198</f>
        <v>0</v>
      </c>
      <c r="Q225" s="293">
        <f>O225+P225</f>
        <v>0</v>
      </c>
      <c r="R225" s="234">
        <f t="shared" ref="R225:S227" si="289">+R171+R198</f>
        <v>0</v>
      </c>
      <c r="S225" s="235">
        <f t="shared" si="289"/>
        <v>0</v>
      </c>
      <c r="T225" s="290">
        <f>R225+S225</f>
        <v>0</v>
      </c>
      <c r="U225" s="237">
        <f>+U171+U198</f>
        <v>0</v>
      </c>
      <c r="V225" s="293">
        <f>T225+U225</f>
        <v>0</v>
      </c>
      <c r="W225" s="339">
        <f>IF(Q225=0,0,((V225/Q225)-1)*100)</f>
        <v>0</v>
      </c>
    </row>
    <row r="226" spans="1:23" x14ac:dyDescent="0.2">
      <c r="L226" s="218" t="s">
        <v>17</v>
      </c>
      <c r="M226" s="234">
        <f t="shared" si="288"/>
        <v>0</v>
      </c>
      <c r="N226" s="235">
        <f t="shared" si="288"/>
        <v>0</v>
      </c>
      <c r="O226" s="290">
        <f t="shared" ref="O226:O227" si="290">M226+N226</f>
        <v>0</v>
      </c>
      <c r="P226" s="237">
        <f>+P172+P199</f>
        <v>0</v>
      </c>
      <c r="Q226" s="293">
        <f>O226+P226</f>
        <v>0</v>
      </c>
      <c r="R226" s="234">
        <f t="shared" si="289"/>
        <v>0</v>
      </c>
      <c r="S226" s="235">
        <f t="shared" si="289"/>
        <v>0</v>
      </c>
      <c r="T226" s="290">
        <f t="shared" ref="T226:T227" si="291">R226+S226</f>
        <v>0</v>
      </c>
      <c r="U226" s="237">
        <f>+U172+U199</f>
        <v>0</v>
      </c>
      <c r="V226" s="293">
        <f>T226+U226</f>
        <v>0</v>
      </c>
      <c r="W226" s="339">
        <f>IF(Q226=0,0,((V226/Q226)-1)*100)</f>
        <v>0</v>
      </c>
    </row>
    <row r="227" spans="1:23" ht="13.5" thickBot="1" x14ac:dyDescent="0.25">
      <c r="L227" s="223" t="s">
        <v>18</v>
      </c>
      <c r="M227" s="234">
        <f t="shared" si="288"/>
        <v>0</v>
      </c>
      <c r="N227" s="235">
        <f t="shared" si="288"/>
        <v>0</v>
      </c>
      <c r="O227" s="290">
        <f t="shared" si="290"/>
        <v>0</v>
      </c>
      <c r="P227" s="237">
        <f>+P173+P200</f>
        <v>0</v>
      </c>
      <c r="Q227" s="293">
        <f>O227+P227</f>
        <v>0</v>
      </c>
      <c r="R227" s="234">
        <f t="shared" si="289"/>
        <v>0</v>
      </c>
      <c r="S227" s="235">
        <f t="shared" si="289"/>
        <v>0</v>
      </c>
      <c r="T227" s="290">
        <f t="shared" si="291"/>
        <v>0</v>
      </c>
      <c r="U227" s="237">
        <f>+U173+U200</f>
        <v>0</v>
      </c>
      <c r="V227" s="293">
        <f>T227+U227</f>
        <v>0</v>
      </c>
      <c r="W227" s="339">
        <f>IF(Q227=0,0,((V227/Q227)-1)*100)</f>
        <v>0</v>
      </c>
    </row>
    <row r="228" spans="1:23" ht="14.25" thickTop="1" thickBot="1" x14ac:dyDescent="0.25">
      <c r="L228" s="239" t="s">
        <v>53</v>
      </c>
      <c r="M228" s="240">
        <f t="shared" ref="M228:Q228" si="292">+M225+M226+M227</f>
        <v>0</v>
      </c>
      <c r="N228" s="241">
        <f t="shared" si="292"/>
        <v>0</v>
      </c>
      <c r="O228" s="242">
        <f t="shared" si="292"/>
        <v>0</v>
      </c>
      <c r="P228" s="240">
        <f t="shared" si="292"/>
        <v>0</v>
      </c>
      <c r="Q228" s="242">
        <f t="shared" si="292"/>
        <v>0</v>
      </c>
      <c r="R228" s="240">
        <f t="shared" ref="R228:V228" si="293">+R225+R226+R227</f>
        <v>0</v>
      </c>
      <c r="S228" s="241">
        <f t="shared" si="293"/>
        <v>0</v>
      </c>
      <c r="T228" s="242">
        <f t="shared" si="293"/>
        <v>0</v>
      </c>
      <c r="U228" s="240">
        <f t="shared" si="293"/>
        <v>0</v>
      </c>
      <c r="V228" s="242">
        <f t="shared" si="293"/>
        <v>0</v>
      </c>
      <c r="W228" s="338">
        <f t="shared" ref="W228" si="294">IF(Q228=0,0,((V228/Q228)-1)*100)</f>
        <v>0</v>
      </c>
    </row>
    <row r="229" spans="1:23" ht="13.5" thickTop="1" x14ac:dyDescent="0.2">
      <c r="L229" s="218" t="s">
        <v>20</v>
      </c>
      <c r="M229" s="234">
        <f t="shared" ref="M229:N231" si="295">+M175+M202</f>
        <v>0</v>
      </c>
      <c r="N229" s="235">
        <f t="shared" si="295"/>
        <v>0</v>
      </c>
      <c r="O229" s="290">
        <f>M229+N229</f>
        <v>0</v>
      </c>
      <c r="P229" s="237">
        <f>+P175+P202</f>
        <v>0</v>
      </c>
      <c r="Q229" s="293">
        <f>O229+P229</f>
        <v>0</v>
      </c>
      <c r="R229" s="234">
        <f t="shared" ref="R229:S231" si="296">+R175+R202</f>
        <v>0</v>
      </c>
      <c r="S229" s="235">
        <f t="shared" si="296"/>
        <v>0</v>
      </c>
      <c r="T229" s="290">
        <f>R229+S229</f>
        <v>0</v>
      </c>
      <c r="U229" s="237">
        <f>+U175+U202</f>
        <v>0</v>
      </c>
      <c r="V229" s="293">
        <f>T229+U229</f>
        <v>0</v>
      </c>
      <c r="W229" s="339">
        <f>IF(Q229=0,0,((V229/Q229)-1)*100)</f>
        <v>0</v>
      </c>
    </row>
    <row r="230" spans="1:23" x14ac:dyDescent="0.2">
      <c r="L230" s="218" t="s">
        <v>21</v>
      </c>
      <c r="M230" s="234">
        <f t="shared" si="295"/>
        <v>0</v>
      </c>
      <c r="N230" s="235">
        <f t="shared" si="295"/>
        <v>0</v>
      </c>
      <c r="O230" s="290">
        <f>M230+N230</f>
        <v>0</v>
      </c>
      <c r="P230" s="237">
        <f>+P176+P203</f>
        <v>0</v>
      </c>
      <c r="Q230" s="293">
        <f>O230+P230</f>
        <v>0</v>
      </c>
      <c r="R230" s="234">
        <f t="shared" si="296"/>
        <v>0</v>
      </c>
      <c r="S230" s="235">
        <f t="shared" si="296"/>
        <v>0</v>
      </c>
      <c r="T230" s="290">
        <f>R230+S230</f>
        <v>0</v>
      </c>
      <c r="U230" s="237">
        <f>+U176+U203</f>
        <v>0</v>
      </c>
      <c r="V230" s="293">
        <f>T230+U230</f>
        <v>0</v>
      </c>
      <c r="W230" s="339">
        <f>IF(Q230=0,0,((V230/Q230)-1)*100)</f>
        <v>0</v>
      </c>
    </row>
    <row r="231" spans="1:23" ht="13.5" thickBot="1" x14ac:dyDescent="0.25">
      <c r="L231" s="218" t="s">
        <v>22</v>
      </c>
      <c r="M231" s="234">
        <f t="shared" si="295"/>
        <v>0</v>
      </c>
      <c r="N231" s="235">
        <f t="shared" si="295"/>
        <v>0</v>
      </c>
      <c r="O231" s="290">
        <f>M231+N231</f>
        <v>0</v>
      </c>
      <c r="P231" s="237">
        <f>+P177+P204</f>
        <v>0</v>
      </c>
      <c r="Q231" s="293">
        <f>O231+P231</f>
        <v>0</v>
      </c>
      <c r="R231" s="234">
        <f t="shared" si="296"/>
        <v>0</v>
      </c>
      <c r="S231" s="235">
        <f t="shared" si="296"/>
        <v>0</v>
      </c>
      <c r="T231" s="290">
        <f>R231+S231</f>
        <v>0</v>
      </c>
      <c r="U231" s="237">
        <f>+U177+U204</f>
        <v>0</v>
      </c>
      <c r="V231" s="293">
        <f>T231+U231</f>
        <v>0</v>
      </c>
      <c r="W231" s="339">
        <f>IF(Q231=0,0,((V231/Q231)-1)*100)</f>
        <v>0</v>
      </c>
    </row>
    <row r="232" spans="1:23" ht="14.25" thickTop="1" thickBot="1" x14ac:dyDescent="0.25">
      <c r="L232" s="239" t="s">
        <v>23</v>
      </c>
      <c r="M232" s="240">
        <f>+M229+M230+M231</f>
        <v>0</v>
      </c>
      <c r="N232" s="241">
        <f t="shared" ref="N232" si="297">+N229+N230+N231</f>
        <v>0</v>
      </c>
      <c r="O232" s="242">
        <f t="shared" ref="O232" si="298">+O229+O230+O231</f>
        <v>0</v>
      </c>
      <c r="P232" s="240">
        <f t="shared" ref="P232" si="299">+P229+P230+P231</f>
        <v>0</v>
      </c>
      <c r="Q232" s="242">
        <f t="shared" ref="Q232" si="300">+Q229+Q230+Q231</f>
        <v>0</v>
      </c>
      <c r="R232" s="240">
        <f t="shared" ref="R232" si="301">+R229+R230+R231</f>
        <v>0</v>
      </c>
      <c r="S232" s="241">
        <f t="shared" ref="S232" si="302">+S229+S230+S231</f>
        <v>0</v>
      </c>
      <c r="T232" s="242">
        <f t="shared" ref="T232" si="303">+T229+T230+T231</f>
        <v>0</v>
      </c>
      <c r="U232" s="240">
        <f t="shared" ref="U232" si="304">+U229+U230+U231</f>
        <v>0</v>
      </c>
      <c r="V232" s="242">
        <f t="shared" ref="V232" si="305">+V229+V230+V231</f>
        <v>0</v>
      </c>
      <c r="W232" s="338">
        <f t="shared" ref="W232:W233" si="306">IF(Q232=0,0,((V232/Q232)-1)*100)</f>
        <v>0</v>
      </c>
    </row>
    <row r="233" spans="1:23" ht="14.25" thickTop="1" thickBot="1" x14ac:dyDescent="0.25">
      <c r="L233" s="239" t="s">
        <v>68</v>
      </c>
      <c r="M233" s="240">
        <f>+M228+M232</f>
        <v>0</v>
      </c>
      <c r="N233" s="241">
        <f t="shared" ref="N233" si="307">+N228+N232</f>
        <v>0</v>
      </c>
      <c r="O233" s="242">
        <f t="shared" ref="O233" si="308">+O228+O232</f>
        <v>0</v>
      </c>
      <c r="P233" s="240">
        <f t="shared" ref="P233" si="309">+P228+P232</f>
        <v>0</v>
      </c>
      <c r="Q233" s="242">
        <f t="shared" ref="Q233" si="310">+Q228+Q232</f>
        <v>0</v>
      </c>
      <c r="R233" s="240">
        <f t="shared" ref="R233" si="311">+R228+R232</f>
        <v>0</v>
      </c>
      <c r="S233" s="241">
        <f t="shared" ref="S233" si="312">+S228+S232</f>
        <v>0</v>
      </c>
      <c r="T233" s="242">
        <f t="shared" ref="T233" si="313">+T228+T232</f>
        <v>0</v>
      </c>
      <c r="U233" s="240">
        <f t="shared" ref="U233" si="314">+U228+U232</f>
        <v>0</v>
      </c>
      <c r="V233" s="242">
        <f t="shared" ref="V233" si="315">+V228+V232</f>
        <v>0</v>
      </c>
      <c r="W233" s="338">
        <f t="shared" si="306"/>
        <v>0</v>
      </c>
    </row>
    <row r="234" spans="1:23" ht="13.5" thickTop="1" x14ac:dyDescent="0.2">
      <c r="L234" s="218" t="s">
        <v>24</v>
      </c>
      <c r="M234" s="234">
        <f t="shared" ref="M234:N236" si="316">+M180+M207</f>
        <v>0</v>
      </c>
      <c r="N234" s="235">
        <f t="shared" si="316"/>
        <v>0</v>
      </c>
      <c r="O234" s="290">
        <f t="shared" ref="O234" si="317">M234+N234</f>
        <v>0</v>
      </c>
      <c r="P234" s="237">
        <f>+P180+P207</f>
        <v>0</v>
      </c>
      <c r="Q234" s="293">
        <f>O234+P234</f>
        <v>0</v>
      </c>
      <c r="R234" s="234"/>
      <c r="S234" s="235"/>
      <c r="T234" s="290"/>
      <c r="U234" s="237"/>
      <c r="V234" s="293"/>
      <c r="W234" s="339"/>
    </row>
    <row r="235" spans="1:23" x14ac:dyDescent="0.2">
      <c r="L235" s="218" t="s">
        <v>25</v>
      </c>
      <c r="M235" s="234">
        <f t="shared" si="316"/>
        <v>0</v>
      </c>
      <c r="N235" s="235">
        <f t="shared" si="316"/>
        <v>0</v>
      </c>
      <c r="O235" s="290">
        <f>M235+N235</f>
        <v>0</v>
      </c>
      <c r="P235" s="237">
        <f>+P181+P208</f>
        <v>0</v>
      </c>
      <c r="Q235" s="293">
        <f>O235+P235</f>
        <v>0</v>
      </c>
      <c r="R235" s="234"/>
      <c r="S235" s="235"/>
      <c r="T235" s="290"/>
      <c r="U235" s="237"/>
      <c r="V235" s="293"/>
      <c r="W235" s="339"/>
    </row>
    <row r="236" spans="1:23" ht="13.5" thickBot="1" x14ac:dyDescent="0.25">
      <c r="L236" s="218" t="s">
        <v>26</v>
      </c>
      <c r="M236" s="234">
        <f t="shared" si="316"/>
        <v>0</v>
      </c>
      <c r="N236" s="235">
        <f t="shared" si="316"/>
        <v>0</v>
      </c>
      <c r="O236" s="291">
        <f>M236+N236</f>
        <v>0</v>
      </c>
      <c r="P236" s="245">
        <f>+P182+P209</f>
        <v>0</v>
      </c>
      <c r="Q236" s="293">
        <f>O236+P236</f>
        <v>0</v>
      </c>
      <c r="R236" s="234"/>
      <c r="S236" s="235"/>
      <c r="T236" s="291"/>
      <c r="U236" s="245"/>
      <c r="V236" s="293"/>
      <c r="W236" s="339"/>
    </row>
    <row r="237" spans="1:23" ht="14.25" thickTop="1" thickBot="1" x14ac:dyDescent="0.25">
      <c r="L237" s="246" t="s">
        <v>27</v>
      </c>
      <c r="M237" s="247">
        <f t="shared" ref="M237:Q237" si="318">+M234+M235+M236</f>
        <v>0</v>
      </c>
      <c r="N237" s="247">
        <f t="shared" si="318"/>
        <v>0</v>
      </c>
      <c r="O237" s="248">
        <f t="shared" si="318"/>
        <v>0</v>
      </c>
      <c r="P237" s="249">
        <f t="shared" si="318"/>
        <v>0</v>
      </c>
      <c r="Q237" s="248">
        <f t="shared" si="318"/>
        <v>0</v>
      </c>
      <c r="R237" s="247"/>
      <c r="S237" s="247"/>
      <c r="T237" s="248"/>
      <c r="U237" s="249"/>
      <c r="V237" s="248"/>
      <c r="W237" s="340"/>
    </row>
    <row r="238" spans="1:23" ht="13.5" thickTop="1" x14ac:dyDescent="0.2">
      <c r="A238" s="323"/>
      <c r="K238" s="323"/>
      <c r="L238" s="218" t="s">
        <v>29</v>
      </c>
      <c r="M238" s="234">
        <f t="shared" ref="M238:N240" si="319">+M184+M211</f>
        <v>0</v>
      </c>
      <c r="N238" s="235">
        <f t="shared" si="319"/>
        <v>27</v>
      </c>
      <c r="O238" s="291">
        <f t="shared" ref="O238" si="320">M238+N238</f>
        <v>27</v>
      </c>
      <c r="P238" s="251">
        <f>+P184+P211</f>
        <v>0</v>
      </c>
      <c r="Q238" s="293">
        <f>O238+P238</f>
        <v>27</v>
      </c>
      <c r="R238" s="234"/>
      <c r="S238" s="235"/>
      <c r="T238" s="291"/>
      <c r="U238" s="251"/>
      <c r="V238" s="293"/>
      <c r="W238" s="238"/>
    </row>
    <row r="239" spans="1:23" x14ac:dyDescent="0.2">
      <c r="A239" s="323"/>
      <c r="K239" s="323"/>
      <c r="L239" s="218" t="s">
        <v>30</v>
      </c>
      <c r="M239" s="234">
        <f t="shared" si="319"/>
        <v>0</v>
      </c>
      <c r="N239" s="235">
        <f t="shared" si="319"/>
        <v>0</v>
      </c>
      <c r="O239" s="291">
        <f>M239+N239</f>
        <v>0</v>
      </c>
      <c r="P239" s="237">
        <f>+P185+P212</f>
        <v>0</v>
      </c>
      <c r="Q239" s="293">
        <f>O239+P239</f>
        <v>0</v>
      </c>
      <c r="R239" s="234"/>
      <c r="S239" s="235"/>
      <c r="T239" s="291"/>
      <c r="U239" s="237"/>
      <c r="V239" s="293"/>
      <c r="W239" s="238"/>
    </row>
    <row r="240" spans="1:23" ht="13.5" thickBot="1" x14ac:dyDescent="0.25">
      <c r="A240" s="323"/>
      <c r="K240" s="323"/>
      <c r="L240" s="218" t="s">
        <v>31</v>
      </c>
      <c r="M240" s="234">
        <f t="shared" si="319"/>
        <v>0</v>
      </c>
      <c r="N240" s="235">
        <f t="shared" si="319"/>
        <v>0</v>
      </c>
      <c r="O240" s="291">
        <f>M240+N240</f>
        <v>0</v>
      </c>
      <c r="P240" s="237">
        <f>+P186+P213</f>
        <v>0</v>
      </c>
      <c r="Q240" s="293">
        <f>O240+P240</f>
        <v>0</v>
      </c>
      <c r="R240" s="234"/>
      <c r="S240" s="235"/>
      <c r="T240" s="291"/>
      <c r="U240" s="237"/>
      <c r="V240" s="293"/>
      <c r="W240" s="238"/>
    </row>
    <row r="241" spans="12:23" ht="14.25" thickTop="1" thickBot="1" x14ac:dyDescent="0.25">
      <c r="L241" s="246" t="s">
        <v>32</v>
      </c>
      <c r="M241" s="247">
        <f t="shared" ref="M241:Q241" si="321">+M238+M239+M240</f>
        <v>0</v>
      </c>
      <c r="N241" s="247">
        <f t="shared" si="321"/>
        <v>27</v>
      </c>
      <c r="O241" s="248">
        <f t="shared" si="321"/>
        <v>27</v>
      </c>
      <c r="P241" s="249">
        <f t="shared" si="321"/>
        <v>0</v>
      </c>
      <c r="Q241" s="248">
        <f t="shared" si="321"/>
        <v>27</v>
      </c>
      <c r="R241" s="247"/>
      <c r="S241" s="247"/>
      <c r="T241" s="248"/>
      <c r="U241" s="249"/>
      <c r="V241" s="248"/>
      <c r="W241" s="250"/>
    </row>
    <row r="242" spans="12:23" ht="14.25" thickTop="1" thickBot="1" x14ac:dyDescent="0.25">
      <c r="L242" s="555" t="s">
        <v>33</v>
      </c>
      <c r="M242" s="554">
        <f t="shared" ref="M242:Q242" si="322">+M232+M237+M241</f>
        <v>0</v>
      </c>
      <c r="N242" s="552">
        <f t="shared" si="322"/>
        <v>27</v>
      </c>
      <c r="O242" s="550">
        <f t="shared" si="322"/>
        <v>27</v>
      </c>
      <c r="P242" s="549">
        <f t="shared" si="322"/>
        <v>0</v>
      </c>
      <c r="Q242" s="550">
        <f t="shared" si="322"/>
        <v>27</v>
      </c>
      <c r="R242" s="554"/>
      <c r="S242" s="552"/>
      <c r="T242" s="550"/>
      <c r="U242" s="549"/>
      <c r="V242" s="550"/>
      <c r="W242" s="250"/>
    </row>
    <row r="243" spans="12:23" ht="14.25" thickTop="1" thickBot="1" x14ac:dyDescent="0.25">
      <c r="L243" s="239" t="s">
        <v>34</v>
      </c>
      <c r="M243" s="240">
        <f t="shared" ref="M243:Q243" si="323">+M228+M232+M237+M241</f>
        <v>0</v>
      </c>
      <c r="N243" s="241">
        <f t="shared" si="323"/>
        <v>27</v>
      </c>
      <c r="O243" s="242">
        <f t="shared" si="323"/>
        <v>27</v>
      </c>
      <c r="P243" s="240">
        <f t="shared" si="323"/>
        <v>0</v>
      </c>
      <c r="Q243" s="242">
        <f t="shared" si="323"/>
        <v>27</v>
      </c>
      <c r="R243" s="240"/>
      <c r="S243" s="241"/>
      <c r="T243" s="242"/>
      <c r="U243" s="240"/>
      <c r="V243" s="242"/>
      <c r="W243" s="250"/>
    </row>
    <row r="244" spans="12:23" ht="13.5" thickTop="1" x14ac:dyDescent="0.2">
      <c r="L244" s="252" t="s">
        <v>35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password="CF53" sheet="1" objects="1" scenarios="1"/>
  <mergeCells count="42">
    <mergeCell ref="L218:W218"/>
    <mergeCell ref="L219:W219"/>
    <mergeCell ref="L138:W138"/>
    <mergeCell ref="L164:W164"/>
    <mergeCell ref="L165:W165"/>
    <mergeCell ref="L191:W191"/>
    <mergeCell ref="L192:W192"/>
    <mergeCell ref="M140:Q140"/>
    <mergeCell ref="R140:V140"/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  <mergeCell ref="B56:I56"/>
    <mergeCell ref="L56:W56"/>
    <mergeCell ref="B57:I57"/>
    <mergeCell ref="L57:W57"/>
    <mergeCell ref="C59:E59"/>
    <mergeCell ref="F59:H59"/>
    <mergeCell ref="M59:Q59"/>
    <mergeCell ref="R59:V59"/>
    <mergeCell ref="B29:I29"/>
    <mergeCell ref="L29:W29"/>
    <mergeCell ref="B30:I30"/>
    <mergeCell ref="L30:W30"/>
    <mergeCell ref="C32:E32"/>
    <mergeCell ref="F32:H32"/>
    <mergeCell ref="M32:Q32"/>
    <mergeCell ref="R32:V32"/>
    <mergeCell ref="B2:I2"/>
    <mergeCell ref="L2:W2"/>
    <mergeCell ref="B3:I3"/>
    <mergeCell ref="L3:W3"/>
    <mergeCell ref="C5:E5"/>
    <mergeCell ref="F5:H5"/>
    <mergeCell ref="M5:Q5"/>
    <mergeCell ref="R5:V5"/>
  </mergeCells>
  <conditionalFormatting sqref="A27:A31 K27:K31 K49:K51 A49:A51 K55:K58 A55:A58 K76:K78 A76:A78 K108:K112 A108:A112 K130:K132 A130:A132 K136:K139 A136:A139 K157:K159 A157:A159 A211:A213 K211:K213 A216:A220 K216:K220 A238:A240 K238:K240 A244:A1048576 K244:K1048576 K45:K47 A45:A47 K72:K74 A72:A74 K126:K128 A126:A128 K153:K155 A153:A155 A207:A209 K207:K209 A234:A236 K234:K236 K180:K186 A180:A186 K189:K193 A189:A193 K33:K42 A33:A42 K60:K69 A60:A69 A114:A123 K114:K123 A141:A150 K141:K150 K163:K178 A163:A178 K195:K204 A195:A204 K222:K231 A222:A231 A18:A24 A1:A16 K18:K24 K1:K16 K99:K105 K82:K97 A99:A105 A82:A97">
    <cfRule type="containsText" dxfId="563" priority="844" operator="containsText" text="NOT OK">
      <formula>NOT(ISERROR(SEARCH("NOT OK",A1)))</formula>
    </cfRule>
  </conditionalFormatting>
  <conditionalFormatting sqref="A15:A16 K15:K16">
    <cfRule type="containsText" dxfId="562" priority="682" operator="containsText" text="NOT OK">
      <formula>NOT(ISERROR(SEARCH("NOT OK",A15)))</formula>
    </cfRule>
  </conditionalFormatting>
  <conditionalFormatting sqref="K42 A42">
    <cfRule type="containsText" dxfId="561" priority="681" operator="containsText" text="NOT OK">
      <formula>NOT(ISERROR(SEARCH("NOT OK",A42)))</formula>
    </cfRule>
  </conditionalFormatting>
  <conditionalFormatting sqref="K69 A69">
    <cfRule type="containsText" dxfId="560" priority="679" operator="containsText" text="NOT OK">
      <formula>NOT(ISERROR(SEARCH("NOT OK",A69)))</formula>
    </cfRule>
  </conditionalFormatting>
  <conditionalFormatting sqref="K123 A123">
    <cfRule type="containsText" dxfId="559" priority="676" operator="containsText" text="NOT OK">
      <formula>NOT(ISERROR(SEARCH("NOT OK",A123)))</formula>
    </cfRule>
  </conditionalFormatting>
  <conditionalFormatting sqref="A150 K150">
    <cfRule type="containsText" dxfId="558" priority="674" operator="containsText" text="NOT OK">
      <formula>NOT(ISERROR(SEARCH("NOT OK",A150)))</formula>
    </cfRule>
  </conditionalFormatting>
  <conditionalFormatting sqref="A204 K204">
    <cfRule type="containsText" dxfId="557" priority="671" operator="containsText" text="NOT OK">
      <formula>NOT(ISERROR(SEARCH("NOT OK",A204)))</formula>
    </cfRule>
  </conditionalFormatting>
  <conditionalFormatting sqref="A231 K231">
    <cfRule type="containsText" dxfId="556" priority="669" operator="containsText" text="NOT OK">
      <formula>NOT(ISERROR(SEARCH("NOT OK",A231)))</formula>
    </cfRule>
  </conditionalFormatting>
  <conditionalFormatting sqref="A27 K27">
    <cfRule type="containsText" dxfId="555" priority="643" operator="containsText" text="NOT OK">
      <formula>NOT(ISERROR(SEARCH("NOT OK",A27)))</formula>
    </cfRule>
  </conditionalFormatting>
  <conditionalFormatting sqref="K108 A108">
    <cfRule type="containsText" dxfId="554" priority="638" operator="containsText" text="NOT OK">
      <formula>NOT(ISERROR(SEARCH("NOT OK",A108)))</formula>
    </cfRule>
  </conditionalFormatting>
  <conditionalFormatting sqref="A189 K189">
    <cfRule type="containsText" dxfId="553" priority="632" operator="containsText" text="NOT OK">
      <formula>NOT(ISERROR(SEARCH("NOT OK",A189)))</formula>
    </cfRule>
  </conditionalFormatting>
  <conditionalFormatting sqref="A216 K216">
    <cfRule type="containsText" dxfId="552" priority="560" operator="containsText" text="NOT OK">
      <formula>NOT(ISERROR(SEARCH("NOT OK",A216)))</formula>
    </cfRule>
  </conditionalFormatting>
  <conditionalFormatting sqref="K178 A178">
    <cfRule type="containsText" dxfId="551" priority="260" operator="containsText" text="NOT OK">
      <formula>NOT(ISERROR(SEARCH("NOT OK",A178)))</formula>
    </cfRule>
  </conditionalFormatting>
  <conditionalFormatting sqref="A187:A188 K187:K188">
    <cfRule type="containsText" dxfId="550" priority="195" operator="containsText" text="NOT OK">
      <formula>NOT(ISERROR(SEARCH("NOT OK",A187)))</formula>
    </cfRule>
  </conditionalFormatting>
  <conditionalFormatting sqref="K106:K107 A106:A107">
    <cfRule type="containsText" dxfId="549" priority="197" operator="containsText" text="NOT OK">
      <formula>NOT(ISERROR(SEARCH("NOT OK",A106)))</formula>
    </cfRule>
  </conditionalFormatting>
  <conditionalFormatting sqref="A25:A26 K25:K26">
    <cfRule type="containsText" dxfId="548" priority="198" operator="containsText" text="NOT OK">
      <formula>NOT(ISERROR(SEARCH("NOT OK",A25)))</formula>
    </cfRule>
  </conditionalFormatting>
  <conditionalFormatting sqref="A214 K214">
    <cfRule type="containsText" dxfId="547" priority="188" operator="containsText" text="NOT OK">
      <formula>NOT(ISERROR(SEARCH("NOT OK",A214)))</formula>
    </cfRule>
  </conditionalFormatting>
  <conditionalFormatting sqref="A54 K54">
    <cfRule type="containsText" dxfId="546" priority="173" operator="containsText" text="NOT OK">
      <formula>NOT(ISERROR(SEARCH("NOT OK",A54)))</formula>
    </cfRule>
  </conditionalFormatting>
  <conditionalFormatting sqref="A54 K54">
    <cfRule type="containsText" dxfId="545" priority="172" operator="containsText" text="NOT OK">
      <formula>NOT(ISERROR(SEARCH("NOT OK",A54)))</formula>
    </cfRule>
  </conditionalFormatting>
  <conditionalFormatting sqref="A52 K52">
    <cfRule type="containsText" dxfId="544" priority="170" operator="containsText" text="NOT OK">
      <formula>NOT(ISERROR(SEARCH("NOT OK",A52)))</formula>
    </cfRule>
  </conditionalFormatting>
  <conditionalFormatting sqref="A81 K81">
    <cfRule type="containsText" dxfId="543" priority="169" operator="containsText" text="NOT OK">
      <formula>NOT(ISERROR(SEARCH("NOT OK",A81)))</formula>
    </cfRule>
  </conditionalFormatting>
  <conditionalFormatting sqref="A81 K81">
    <cfRule type="containsText" dxfId="542" priority="168" operator="containsText" text="NOT OK">
      <formula>NOT(ISERROR(SEARCH("NOT OK",A81)))</formula>
    </cfRule>
  </conditionalFormatting>
  <conditionalFormatting sqref="K135 A135">
    <cfRule type="containsText" dxfId="541" priority="165" operator="containsText" text="NOT OK">
      <formula>NOT(ISERROR(SEARCH("NOT OK",A135)))</formula>
    </cfRule>
  </conditionalFormatting>
  <conditionalFormatting sqref="K135 A135">
    <cfRule type="containsText" dxfId="540" priority="164" operator="containsText" text="NOT OK">
      <formula>NOT(ISERROR(SEARCH("NOT OK",A135)))</formula>
    </cfRule>
  </conditionalFormatting>
  <conditionalFormatting sqref="K133 A133">
    <cfRule type="containsText" dxfId="539" priority="162" operator="containsText" text="NOT OK">
      <formula>NOT(ISERROR(SEARCH("NOT OK",A133)))</formula>
    </cfRule>
  </conditionalFormatting>
  <conditionalFormatting sqref="K162 A162">
    <cfRule type="containsText" dxfId="538" priority="161" operator="containsText" text="NOT OK">
      <formula>NOT(ISERROR(SEARCH("NOT OK",A162)))</formula>
    </cfRule>
  </conditionalFormatting>
  <conditionalFormatting sqref="K162 A162">
    <cfRule type="containsText" dxfId="537" priority="160" operator="containsText" text="NOT OK">
      <formula>NOT(ISERROR(SEARCH("NOT OK",A162)))</formula>
    </cfRule>
  </conditionalFormatting>
  <conditionalFormatting sqref="K160 A160">
    <cfRule type="containsText" dxfId="536" priority="158" operator="containsText" text="NOT OK">
      <formula>NOT(ISERROR(SEARCH("NOT OK",A160)))</formula>
    </cfRule>
  </conditionalFormatting>
  <conditionalFormatting sqref="A243 K243">
    <cfRule type="containsText" dxfId="535" priority="157" operator="containsText" text="NOT OK">
      <formula>NOT(ISERROR(SEARCH("NOT OK",A243)))</formula>
    </cfRule>
  </conditionalFormatting>
  <conditionalFormatting sqref="A243 K243">
    <cfRule type="containsText" dxfId="534" priority="156" operator="containsText" text="NOT OK">
      <formula>NOT(ISERROR(SEARCH("NOT OK",A243)))</formula>
    </cfRule>
  </conditionalFormatting>
  <conditionalFormatting sqref="A241 K241">
    <cfRule type="containsText" dxfId="533" priority="153" operator="containsText" text="NOT OK">
      <formula>NOT(ISERROR(SEARCH("NOT OK",A241)))</formula>
    </cfRule>
  </conditionalFormatting>
  <conditionalFormatting sqref="K48 A48">
    <cfRule type="containsText" dxfId="532" priority="83" operator="containsText" text="NOT OK">
      <formula>NOT(ISERROR(SEARCH("NOT OK",A48)))</formula>
    </cfRule>
  </conditionalFormatting>
  <conditionalFormatting sqref="K75 A75">
    <cfRule type="containsText" dxfId="531" priority="80" operator="containsText" text="NOT OK">
      <formula>NOT(ISERROR(SEARCH("NOT OK",A75)))</formula>
    </cfRule>
  </conditionalFormatting>
  <conditionalFormatting sqref="A129 K129">
    <cfRule type="containsText" dxfId="530" priority="77" operator="containsText" text="NOT OK">
      <formula>NOT(ISERROR(SEARCH("NOT OK",A129)))</formula>
    </cfRule>
  </conditionalFormatting>
  <conditionalFormatting sqref="A156 K156">
    <cfRule type="containsText" dxfId="529" priority="74" operator="containsText" text="NOT OK">
      <formula>NOT(ISERROR(SEARCH("NOT OK",A156)))</formula>
    </cfRule>
  </conditionalFormatting>
  <conditionalFormatting sqref="K210 A210">
    <cfRule type="containsText" dxfId="528" priority="71" operator="containsText" text="NOT OK">
      <formula>NOT(ISERROR(SEARCH("NOT OK",A210)))</formula>
    </cfRule>
  </conditionalFormatting>
  <conditionalFormatting sqref="K237 A237">
    <cfRule type="containsText" dxfId="527" priority="68" operator="containsText" text="NOT OK">
      <formula>NOT(ISERROR(SEARCH("NOT OK",A237)))</formula>
    </cfRule>
  </conditionalFormatting>
  <conditionalFormatting sqref="A53 K53">
    <cfRule type="containsText" dxfId="526" priority="65" operator="containsText" text="NOT OK">
      <formula>NOT(ISERROR(SEARCH("NOT OK",A53)))</formula>
    </cfRule>
  </conditionalFormatting>
  <conditionalFormatting sqref="A80 K80">
    <cfRule type="containsText" dxfId="525" priority="63" operator="containsText" text="NOT OK">
      <formula>NOT(ISERROR(SEARCH("NOT OK",A80)))</formula>
    </cfRule>
  </conditionalFormatting>
  <conditionalFormatting sqref="A79 K79">
    <cfRule type="containsText" dxfId="524" priority="62" operator="containsText" text="NOT OK">
      <formula>NOT(ISERROR(SEARCH("NOT OK",A79)))</formula>
    </cfRule>
  </conditionalFormatting>
  <conditionalFormatting sqref="K134 A134">
    <cfRule type="containsText" dxfId="523" priority="61" operator="containsText" text="NOT OK">
      <formula>NOT(ISERROR(SEARCH("NOT OK",A134)))</formula>
    </cfRule>
  </conditionalFormatting>
  <conditionalFormatting sqref="K161 A161">
    <cfRule type="containsText" dxfId="522" priority="60" operator="containsText" text="NOT OK">
      <formula>NOT(ISERROR(SEARCH("NOT OK",A161)))</formula>
    </cfRule>
  </conditionalFormatting>
  <conditionalFormatting sqref="A215 K215">
    <cfRule type="containsText" dxfId="521" priority="59" operator="containsText" text="NOT OK">
      <formula>NOT(ISERROR(SEARCH("NOT OK",A215)))</formula>
    </cfRule>
  </conditionalFormatting>
  <conditionalFormatting sqref="A242 K242">
    <cfRule type="containsText" dxfId="520" priority="58" operator="containsText" text="NOT OK">
      <formula>NOT(ISERROR(SEARCH("NOT OK",A242)))</formula>
    </cfRule>
  </conditionalFormatting>
  <conditionalFormatting sqref="K32 A32">
    <cfRule type="containsText" dxfId="519" priority="57" operator="containsText" text="NOT OK">
      <formula>NOT(ISERROR(SEARCH("NOT OK",A32)))</formula>
    </cfRule>
  </conditionalFormatting>
  <conditionalFormatting sqref="K59 A59">
    <cfRule type="containsText" dxfId="518" priority="56" operator="containsText" text="NOT OK">
      <formula>NOT(ISERROR(SEARCH("NOT OK",A59)))</formula>
    </cfRule>
  </conditionalFormatting>
  <conditionalFormatting sqref="A113 K113">
    <cfRule type="containsText" dxfId="517" priority="55" operator="containsText" text="NOT OK">
      <formula>NOT(ISERROR(SEARCH("NOT OK",A113)))</formula>
    </cfRule>
  </conditionalFormatting>
  <conditionalFormatting sqref="A140 K140">
    <cfRule type="containsText" dxfId="516" priority="54" operator="containsText" text="NOT OK">
      <formula>NOT(ISERROR(SEARCH("NOT OK",A140)))</formula>
    </cfRule>
  </conditionalFormatting>
  <conditionalFormatting sqref="A194 K194">
    <cfRule type="containsText" dxfId="515" priority="53" operator="containsText" text="NOT OK">
      <formula>NOT(ISERROR(SEARCH("NOT OK",A194)))</formula>
    </cfRule>
  </conditionalFormatting>
  <conditionalFormatting sqref="A221 K221">
    <cfRule type="containsText" dxfId="514" priority="52" operator="containsText" text="NOT OK">
      <formula>NOT(ISERROR(SEARCH("NOT OK",A221)))</formula>
    </cfRule>
  </conditionalFormatting>
  <conditionalFormatting sqref="A17 K17">
    <cfRule type="containsText" dxfId="513" priority="51" operator="containsText" text="NOT OK">
      <formula>NOT(ISERROR(SEARCH("NOT OK",A17)))</formula>
    </cfRule>
  </conditionalFormatting>
  <conditionalFormatting sqref="A179 K179">
    <cfRule type="containsText" dxfId="512" priority="45" operator="containsText" text="NOT OK">
      <formula>NOT(ISERROR(SEARCH("NOT OK",A179)))</formula>
    </cfRule>
  </conditionalFormatting>
  <conditionalFormatting sqref="K98 A98">
    <cfRule type="containsText" dxfId="511" priority="48" operator="containsText" text="NOT OK">
      <formula>NOT(ISERROR(SEARCH("NOT OK",A98)))</formula>
    </cfRule>
  </conditionalFormatting>
  <conditionalFormatting sqref="A43 K43">
    <cfRule type="containsText" dxfId="510" priority="16" operator="containsText" text="NOT OK">
      <formula>NOT(ISERROR(SEARCH("NOT OK",A43)))</formula>
    </cfRule>
  </conditionalFormatting>
  <conditionalFormatting sqref="A43 K43">
    <cfRule type="containsText" dxfId="509" priority="15" operator="containsText" text="NOT OK">
      <formula>NOT(ISERROR(SEARCH("NOT OK",A43)))</formula>
    </cfRule>
  </conditionalFormatting>
  <conditionalFormatting sqref="A44 K44">
    <cfRule type="containsText" dxfId="508" priority="14" operator="containsText" text="NOT OK">
      <formula>NOT(ISERROR(SEARCH("NOT OK",A44)))</formula>
    </cfRule>
  </conditionalFormatting>
  <conditionalFormatting sqref="A70 K70">
    <cfRule type="containsText" dxfId="507" priority="13" operator="containsText" text="NOT OK">
      <formula>NOT(ISERROR(SEARCH("NOT OK",A70)))</formula>
    </cfRule>
  </conditionalFormatting>
  <conditionalFormatting sqref="A70 K70">
    <cfRule type="containsText" dxfId="506" priority="12" operator="containsText" text="NOT OK">
      <formula>NOT(ISERROR(SEARCH("NOT OK",A70)))</formula>
    </cfRule>
  </conditionalFormatting>
  <conditionalFormatting sqref="A71 K71">
    <cfRule type="containsText" dxfId="505" priority="11" operator="containsText" text="NOT OK">
      <formula>NOT(ISERROR(SEARCH("NOT OK",A71)))</formula>
    </cfRule>
  </conditionalFormatting>
  <conditionalFormatting sqref="K124 A124">
    <cfRule type="containsText" dxfId="504" priority="10" operator="containsText" text="NOT OK">
      <formula>NOT(ISERROR(SEARCH("NOT OK",A124)))</formula>
    </cfRule>
  </conditionalFormatting>
  <conditionalFormatting sqref="K125 A125">
    <cfRule type="containsText" dxfId="503" priority="9" operator="containsText" text="NOT OK">
      <formula>NOT(ISERROR(SEARCH("NOT OK",A125)))</formula>
    </cfRule>
  </conditionalFormatting>
  <conditionalFormatting sqref="K151 A151">
    <cfRule type="containsText" dxfId="502" priority="8" operator="containsText" text="NOT OK">
      <formula>NOT(ISERROR(SEARCH("NOT OK",A151)))</formula>
    </cfRule>
  </conditionalFormatting>
  <conditionalFormatting sqref="K152 A152">
    <cfRule type="containsText" dxfId="501" priority="7" operator="containsText" text="NOT OK">
      <formula>NOT(ISERROR(SEARCH("NOT OK",A152)))</formula>
    </cfRule>
  </conditionalFormatting>
  <conditionalFormatting sqref="K205 A205">
    <cfRule type="containsText" dxfId="500" priority="6" operator="containsText" text="NOT OK">
      <formula>NOT(ISERROR(SEARCH("NOT OK",A205)))</formula>
    </cfRule>
  </conditionalFormatting>
  <conditionalFormatting sqref="K205 A205">
    <cfRule type="containsText" dxfId="499" priority="5" operator="containsText" text="NOT OK">
      <formula>NOT(ISERROR(SEARCH("NOT OK",A205)))</formula>
    </cfRule>
  </conditionalFormatting>
  <conditionalFormatting sqref="A206 K206">
    <cfRule type="containsText" dxfId="498" priority="4" operator="containsText" text="NOT OK">
      <formula>NOT(ISERROR(SEARCH("NOT OK",A206)))</formula>
    </cfRule>
  </conditionalFormatting>
  <conditionalFormatting sqref="K232 A232">
    <cfRule type="containsText" dxfId="497" priority="3" operator="containsText" text="NOT OK">
      <formula>NOT(ISERROR(SEARCH("NOT OK",A232)))</formula>
    </cfRule>
  </conditionalFormatting>
  <conditionalFormatting sqref="K232 A232">
    <cfRule type="containsText" dxfId="496" priority="2" operator="containsText" text="NOT OK">
      <formula>NOT(ISERROR(SEARCH("NOT OK",A232)))</formula>
    </cfRule>
  </conditionalFormatting>
  <conditionalFormatting sqref="A233 K233">
    <cfRule type="containsText" dxfId="495" priority="1" operator="containsText" text="NOT OK">
      <formula>NOT(ISERROR(SEARCH("NOT OK",A233)))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2" min="11" max="22" man="1"/>
    <brk id="163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4"/>
  <sheetViews>
    <sheetView zoomScale="90" zoomScaleNormal="90" zoomScaleSheetLayoutView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2.140625" style="1" customWidth="1"/>
    <col min="4" max="4" width="12.7109375" style="1" customWidth="1"/>
    <col min="5" max="5" width="12.85546875" style="1" customWidth="1"/>
    <col min="6" max="6" width="13.42578125" style="1" customWidth="1"/>
    <col min="7" max="7" width="13" style="1" customWidth="1"/>
    <col min="8" max="8" width="13.7109375" style="1" customWidth="1"/>
    <col min="9" max="9" width="11.5703125" style="2" customWidth="1"/>
    <col min="10" max="10" width="8.7109375" style="1" bestFit="1" customWidth="1"/>
    <col min="11" max="11" width="9.140625" style="3"/>
    <col min="12" max="12" width="13" style="1" customWidth="1"/>
    <col min="13" max="13" width="13.5703125" style="1" customWidth="1"/>
    <col min="14" max="14" width="12.7109375" style="1" customWidth="1"/>
    <col min="15" max="15" width="15.85546875" style="1" customWidth="1"/>
    <col min="16" max="16" width="13.42578125" style="1" customWidth="1"/>
    <col min="17" max="17" width="15.42578125" style="1" customWidth="1"/>
    <col min="18" max="18" width="14" style="1" customWidth="1"/>
    <col min="19" max="19" width="12.42578125" style="1" customWidth="1"/>
    <col min="20" max="20" width="15.5703125" style="1" customWidth="1"/>
    <col min="21" max="21" width="13" style="1" customWidth="1"/>
    <col min="22" max="22" width="16" style="1" customWidth="1"/>
    <col min="23" max="23" width="13.8554687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72" t="s">
        <v>0</v>
      </c>
      <c r="C2" s="573"/>
      <c r="D2" s="573"/>
      <c r="E2" s="573"/>
      <c r="F2" s="573"/>
      <c r="G2" s="573"/>
      <c r="H2" s="573"/>
      <c r="I2" s="574"/>
      <c r="J2" s="3"/>
      <c r="L2" s="575" t="s">
        <v>1</v>
      </c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</row>
    <row r="3" spans="1:23" ht="13.5" thickBot="1" x14ac:dyDescent="0.25">
      <c r="B3" s="578" t="s">
        <v>2</v>
      </c>
      <c r="C3" s="579"/>
      <c r="D3" s="579"/>
      <c r="E3" s="579"/>
      <c r="F3" s="579"/>
      <c r="G3" s="579"/>
      <c r="H3" s="579"/>
      <c r="I3" s="580"/>
      <c r="J3" s="3"/>
      <c r="L3" s="581" t="s">
        <v>3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3" ht="14.25" thickTop="1" thickBot="1" x14ac:dyDescent="0.25">
      <c r="B5" s="104"/>
      <c r="C5" s="584" t="s">
        <v>4</v>
      </c>
      <c r="D5" s="585"/>
      <c r="E5" s="586"/>
      <c r="F5" s="584" t="s">
        <v>5</v>
      </c>
      <c r="G5" s="585"/>
      <c r="H5" s="586"/>
      <c r="I5" s="105" t="s">
        <v>6</v>
      </c>
      <c r="J5" s="3"/>
      <c r="L5" s="11"/>
      <c r="M5" s="587" t="s">
        <v>4</v>
      </c>
      <c r="N5" s="588"/>
      <c r="O5" s="588"/>
      <c r="P5" s="588"/>
      <c r="Q5" s="589"/>
      <c r="R5" s="587" t="s">
        <v>5</v>
      </c>
      <c r="S5" s="588"/>
      <c r="T5" s="588"/>
      <c r="U5" s="588"/>
      <c r="V5" s="589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43"/>
      <c r="F8" s="116"/>
      <c r="G8" s="117"/>
      <c r="H8" s="143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v>14</v>
      </c>
      <c r="D9" s="122">
        <v>15</v>
      </c>
      <c r="E9" s="294">
        <f>SUM(C9:D9)</f>
        <v>29</v>
      </c>
      <c r="F9" s="120">
        <v>70</v>
      </c>
      <c r="G9" s="122">
        <v>71</v>
      </c>
      <c r="H9" s="294">
        <f>SUM(F9:G9)</f>
        <v>141</v>
      </c>
      <c r="I9" s="123">
        <f>IF(E9=0,0,((H9/E9)-1)*100)</f>
        <v>386.20689655172413</v>
      </c>
      <c r="J9" s="3"/>
      <c r="L9" s="13" t="s">
        <v>16</v>
      </c>
      <c r="M9" s="37">
        <v>515</v>
      </c>
      <c r="N9" s="467">
        <v>974</v>
      </c>
      <c r="O9" s="478">
        <f>+M9+N9</f>
        <v>1489</v>
      </c>
      <c r="P9" s="480">
        <v>0</v>
      </c>
      <c r="Q9" s="299">
        <f t="shared" ref="Q9" si="0">O9+P9</f>
        <v>1489</v>
      </c>
      <c r="R9" s="37">
        <v>483</v>
      </c>
      <c r="S9" s="467">
        <v>1193</v>
      </c>
      <c r="T9" s="478">
        <f>+R9+S9</f>
        <v>1676</v>
      </c>
      <c r="U9" s="480">
        <v>0</v>
      </c>
      <c r="V9" s="299">
        <f t="shared" ref="V9" si="1">T9+U9</f>
        <v>1676</v>
      </c>
      <c r="W9" s="40">
        <f>IF(Q9=0,0,((V9/Q9)-1)*100)</f>
        <v>12.558764271323032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v>130</v>
      </c>
      <c r="D10" s="122">
        <v>116</v>
      </c>
      <c r="E10" s="294">
        <f t="shared" ref="E10:E13" si="2">SUM(C10:D10)</f>
        <v>246</v>
      </c>
      <c r="F10" s="120">
        <v>96</v>
      </c>
      <c r="G10" s="122">
        <v>73</v>
      </c>
      <c r="H10" s="294">
        <f t="shared" ref="H10:H13" si="3">SUM(F10:G10)</f>
        <v>169</v>
      </c>
      <c r="I10" s="123">
        <f>IF(E10=0,0,((H10/E10)-1)*100)</f>
        <v>-31.300813008130078</v>
      </c>
      <c r="J10" s="3"/>
      <c r="K10" s="6"/>
      <c r="L10" s="13" t="s">
        <v>17</v>
      </c>
      <c r="M10" s="37">
        <v>582</v>
      </c>
      <c r="N10" s="467">
        <v>726</v>
      </c>
      <c r="O10" s="478">
        <f t="shared" ref="O10" si="4">+M10+N10</f>
        <v>1308</v>
      </c>
      <c r="P10" s="480">
        <v>0</v>
      </c>
      <c r="Q10" s="299">
        <f>O10+P10</f>
        <v>1308</v>
      </c>
      <c r="R10" s="37">
        <v>2439</v>
      </c>
      <c r="S10" s="467">
        <v>1786</v>
      </c>
      <c r="T10" s="478">
        <f t="shared" ref="T10" si="5">+R10+S10</f>
        <v>4225</v>
      </c>
      <c r="U10" s="480">
        <v>0</v>
      </c>
      <c r="V10" s="299">
        <f>T10+U10</f>
        <v>4225</v>
      </c>
      <c r="W10" s="40">
        <f>IF(Q10=0,0,((V10/Q10)-1)*100)</f>
        <v>223.01223241590216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v>45</v>
      </c>
      <c r="D11" s="125">
        <v>45</v>
      </c>
      <c r="E11" s="294">
        <f t="shared" si="2"/>
        <v>90</v>
      </c>
      <c r="F11" s="124">
        <v>123</v>
      </c>
      <c r="G11" s="125">
        <v>120</v>
      </c>
      <c r="H11" s="294">
        <f t="shared" si="3"/>
        <v>243</v>
      </c>
      <c r="I11" s="123">
        <f>IF(E11=0,0,((H11/E11)-1)*100)</f>
        <v>170.00000000000003</v>
      </c>
      <c r="J11" s="3"/>
      <c r="K11" s="6"/>
      <c r="L11" s="22" t="s">
        <v>18</v>
      </c>
      <c r="M11" s="37">
        <v>1455</v>
      </c>
      <c r="N11" s="467">
        <v>1555</v>
      </c>
      <c r="O11" s="478">
        <f>+M11+N11</f>
        <v>3010</v>
      </c>
      <c r="P11" s="480">
        <v>0</v>
      </c>
      <c r="Q11" s="318">
        <f>O11+P11</f>
        <v>3010</v>
      </c>
      <c r="R11" s="37">
        <v>9160</v>
      </c>
      <c r="S11" s="467">
        <v>4998</v>
      </c>
      <c r="T11" s="478">
        <f>+R11+S11</f>
        <v>14158</v>
      </c>
      <c r="U11" s="480">
        <v>0</v>
      </c>
      <c r="V11" s="318">
        <f>T11+U11</f>
        <v>14158</v>
      </c>
      <c r="W11" s="40">
        <f>IF(Q11=0,0,((V11/Q11)-1)*100)</f>
        <v>370.36544850498342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6">+C9+C10+C11</f>
        <v>189</v>
      </c>
      <c r="D12" s="129">
        <f t="shared" si="6"/>
        <v>176</v>
      </c>
      <c r="E12" s="298">
        <f t="shared" si="2"/>
        <v>365</v>
      </c>
      <c r="F12" s="127">
        <f t="shared" ref="F12:G12" si="7">+F9+F10+F11</f>
        <v>289</v>
      </c>
      <c r="G12" s="129">
        <f t="shared" si="7"/>
        <v>264</v>
      </c>
      <c r="H12" s="298">
        <f t="shared" si="3"/>
        <v>553</v>
      </c>
      <c r="I12" s="130">
        <f>IF(E12=0,0,((H12/E12)-1)*100)</f>
        <v>51.506849315068507</v>
      </c>
      <c r="J12" s="3"/>
      <c r="L12" s="41" t="s">
        <v>19</v>
      </c>
      <c r="M12" s="45">
        <f>+M9+M10+M11</f>
        <v>2552</v>
      </c>
      <c r="N12" s="43">
        <f>+N9+N10+N11</f>
        <v>3255</v>
      </c>
      <c r="O12" s="300">
        <f>+O9+O10+O11</f>
        <v>5807</v>
      </c>
      <c r="P12" s="43">
        <f t="shared" ref="P12:Q12" si="8">+P9+P10+P11</f>
        <v>0</v>
      </c>
      <c r="Q12" s="300">
        <f t="shared" si="8"/>
        <v>5807</v>
      </c>
      <c r="R12" s="45">
        <f>+R9+R10+R11</f>
        <v>12082</v>
      </c>
      <c r="S12" s="43">
        <f>+S9+S10+S11</f>
        <v>7977</v>
      </c>
      <c r="T12" s="300">
        <f>+T9+T10+T11</f>
        <v>20059</v>
      </c>
      <c r="U12" s="43">
        <f t="shared" ref="U12:V12" si="9">+U9+U10+U11</f>
        <v>0</v>
      </c>
      <c r="V12" s="300">
        <f t="shared" si="9"/>
        <v>20059</v>
      </c>
      <c r="W12" s="46">
        <f>IF(Q12=0,0,((V12/Q12)-1)*100)</f>
        <v>245.42793180644051</v>
      </c>
    </row>
    <row r="13" spans="1:23" ht="13.5" thickTop="1" x14ac:dyDescent="0.2">
      <c r="A13" s="3" t="str">
        <f t="shared" ref="A13:A67" si="10">IF(ISERROR(F13/G13)," ",IF(F13/G13&gt;0.5,IF(F13/G13&lt;1.5," ","NOT OK"),"NOT OK"))</f>
        <v xml:space="preserve"> </v>
      </c>
      <c r="B13" s="106" t="s">
        <v>20</v>
      </c>
      <c r="C13" s="120">
        <v>56</v>
      </c>
      <c r="D13" s="122">
        <v>56</v>
      </c>
      <c r="E13" s="294">
        <f t="shared" si="2"/>
        <v>112</v>
      </c>
      <c r="F13" s="120">
        <v>142</v>
      </c>
      <c r="G13" s="122">
        <v>141</v>
      </c>
      <c r="H13" s="294">
        <f t="shared" si="3"/>
        <v>283</v>
      </c>
      <c r="I13" s="123">
        <f t="shared" ref="I13" si="11">IF(E13=0,0,((H13/E13)-1)*100)</f>
        <v>152.67857142857144</v>
      </c>
      <c r="J13" s="3"/>
      <c r="L13" s="13" t="s">
        <v>20</v>
      </c>
      <c r="M13" s="39">
        <v>1311</v>
      </c>
      <c r="N13" s="485">
        <v>1561</v>
      </c>
      <c r="O13" s="299">
        <f t="shared" ref="O13" si="12">+M13+N13</f>
        <v>2872</v>
      </c>
      <c r="P13" s="140">
        <v>0</v>
      </c>
      <c r="Q13" s="299">
        <f>O13+P13</f>
        <v>2872</v>
      </c>
      <c r="R13" s="39">
        <v>2047</v>
      </c>
      <c r="S13" s="485">
        <v>6838</v>
      </c>
      <c r="T13" s="299">
        <f t="shared" ref="T13" si="13">+R13+S13</f>
        <v>8885</v>
      </c>
      <c r="U13" s="140">
        <v>54</v>
      </c>
      <c r="V13" s="299">
        <f>T13+U13</f>
        <v>8939</v>
      </c>
      <c r="W13" s="40">
        <f t="shared" ref="W13" si="14">IF(Q13=0,0,((V13/Q13)-1)*100)</f>
        <v>211.24651810584959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v>57</v>
      </c>
      <c r="D14" s="122">
        <v>57</v>
      </c>
      <c r="E14" s="294">
        <f>SUM(C14:D14)</f>
        <v>114</v>
      </c>
      <c r="F14" s="120">
        <v>191</v>
      </c>
      <c r="G14" s="122">
        <v>164</v>
      </c>
      <c r="H14" s="294">
        <f>SUM(F14:G14)</f>
        <v>355</v>
      </c>
      <c r="I14" s="123">
        <f>IF(E14=0,0,((H14/E14)-1)*100)</f>
        <v>211.40350877192984</v>
      </c>
      <c r="J14" s="3"/>
      <c r="L14" s="13" t="s">
        <v>21</v>
      </c>
      <c r="M14" s="37">
        <v>1186</v>
      </c>
      <c r="N14" s="467">
        <v>1057</v>
      </c>
      <c r="O14" s="301">
        <f>+M14+N14</f>
        <v>2243</v>
      </c>
      <c r="P14" s="140">
        <v>0</v>
      </c>
      <c r="Q14" s="299">
        <f>O14+P14</f>
        <v>2243</v>
      </c>
      <c r="R14" s="37">
        <v>3959</v>
      </c>
      <c r="S14" s="467">
        <v>4359</v>
      </c>
      <c r="T14" s="301">
        <f>+R14+S14</f>
        <v>8318</v>
      </c>
      <c r="U14" s="140">
        <v>0</v>
      </c>
      <c r="V14" s="299">
        <f>T14+U14</f>
        <v>8318</v>
      </c>
      <c r="W14" s="40">
        <f>IF(Q14=0,0,((V14/Q14)-1)*100)</f>
        <v>270.84262148907715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v>58</v>
      </c>
      <c r="D15" s="122">
        <v>58</v>
      </c>
      <c r="E15" s="294">
        <f>SUM(C15:D15)</f>
        <v>116</v>
      </c>
      <c r="F15" s="120">
        <v>203</v>
      </c>
      <c r="G15" s="122">
        <v>203</v>
      </c>
      <c r="H15" s="294">
        <f>SUM(F15:G15)</f>
        <v>406</v>
      </c>
      <c r="I15" s="123">
        <f>IF(E15=0,0,((H15/E15)-1)*100)</f>
        <v>250</v>
      </c>
      <c r="J15" s="7"/>
      <c r="L15" s="13" t="s">
        <v>22</v>
      </c>
      <c r="M15" s="37">
        <v>2043</v>
      </c>
      <c r="N15" s="467">
        <v>1347</v>
      </c>
      <c r="O15" s="478">
        <f>+M15+N15</f>
        <v>3390</v>
      </c>
      <c r="P15" s="480">
        <v>0</v>
      </c>
      <c r="Q15" s="299">
        <f>O15+P15</f>
        <v>3390</v>
      </c>
      <c r="R15" s="37">
        <v>10383</v>
      </c>
      <c r="S15" s="467">
        <v>11456</v>
      </c>
      <c r="T15" s="478">
        <f>+R15+S15</f>
        <v>21839</v>
      </c>
      <c r="U15" s="480">
        <v>125</v>
      </c>
      <c r="V15" s="299">
        <f>T15+U15</f>
        <v>21964</v>
      </c>
      <c r="W15" s="40">
        <f>IF(Q15=0,0,((V15/Q15)-1)*100)</f>
        <v>547.90560471976403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171</v>
      </c>
      <c r="D16" s="129">
        <f t="shared" ref="D16:H16" si="15">+D13+D14+D15</f>
        <v>171</v>
      </c>
      <c r="E16" s="298">
        <f t="shared" si="15"/>
        <v>342</v>
      </c>
      <c r="F16" s="127">
        <f t="shared" si="15"/>
        <v>536</v>
      </c>
      <c r="G16" s="129">
        <f t="shared" si="15"/>
        <v>508</v>
      </c>
      <c r="H16" s="298">
        <f t="shared" si="15"/>
        <v>1044</v>
      </c>
      <c r="I16" s="130">
        <f>IF(E16=0,0,((H16/E16)-1)*100)</f>
        <v>205.26315789473685</v>
      </c>
      <c r="J16" s="3"/>
      <c r="L16" s="41" t="s">
        <v>23</v>
      </c>
      <c r="M16" s="43">
        <f>+M13+M14+M15</f>
        <v>4540</v>
      </c>
      <c r="N16" s="468">
        <f t="shared" ref="N16:V16" si="16">+N13+N14+N15</f>
        <v>3965</v>
      </c>
      <c r="O16" s="472">
        <f t="shared" si="16"/>
        <v>8505</v>
      </c>
      <c r="P16" s="481">
        <f t="shared" si="16"/>
        <v>0</v>
      </c>
      <c r="Q16" s="300">
        <f t="shared" si="16"/>
        <v>8505</v>
      </c>
      <c r="R16" s="43">
        <f t="shared" si="16"/>
        <v>16389</v>
      </c>
      <c r="S16" s="468">
        <f t="shared" si="16"/>
        <v>22653</v>
      </c>
      <c r="T16" s="472">
        <f t="shared" si="16"/>
        <v>39042</v>
      </c>
      <c r="U16" s="481">
        <f t="shared" si="16"/>
        <v>179</v>
      </c>
      <c r="V16" s="300">
        <f t="shared" si="16"/>
        <v>39221</v>
      </c>
      <c r="W16" s="46">
        <f>IF(Q16=0,0,((V16/Q16)-1)*100)</f>
        <v>361.15226337448559</v>
      </c>
    </row>
    <row r="17" spans="1:23" ht="14.25" thickTop="1" thickBot="1" x14ac:dyDescent="0.25">
      <c r="A17" s="3" t="str">
        <f>IF(ISERROR(F17/G17)," ",IF(F17/G17&gt;0.5,IF(F17/G17&lt;1.5," ","NOT OK"),"NOT OK"))</f>
        <v xml:space="preserve"> </v>
      </c>
      <c r="B17" s="126" t="s">
        <v>68</v>
      </c>
      <c r="C17" s="127">
        <f>+C12+C16</f>
        <v>360</v>
      </c>
      <c r="D17" s="129">
        <f t="shared" ref="D17:H17" si="17">+D12+D16</f>
        <v>347</v>
      </c>
      <c r="E17" s="298">
        <f t="shared" si="17"/>
        <v>707</v>
      </c>
      <c r="F17" s="127">
        <f t="shared" si="17"/>
        <v>825</v>
      </c>
      <c r="G17" s="129">
        <f t="shared" si="17"/>
        <v>772</v>
      </c>
      <c r="H17" s="298">
        <f t="shared" si="17"/>
        <v>1597</v>
      </c>
      <c r="I17" s="130">
        <f>IF(E17=0,0,((H17/E17)-1)*100)</f>
        <v>125.8840169731259</v>
      </c>
      <c r="J17" s="3"/>
      <c r="L17" s="41" t="s">
        <v>68</v>
      </c>
      <c r="M17" s="45">
        <f>+M12+M16</f>
        <v>7092</v>
      </c>
      <c r="N17" s="43">
        <f t="shared" ref="N17:V17" si="18">+N12+N16</f>
        <v>7220</v>
      </c>
      <c r="O17" s="300">
        <f t="shared" si="18"/>
        <v>14312</v>
      </c>
      <c r="P17" s="43">
        <f t="shared" si="18"/>
        <v>0</v>
      </c>
      <c r="Q17" s="300">
        <f t="shared" si="18"/>
        <v>14312</v>
      </c>
      <c r="R17" s="45">
        <f t="shared" si="18"/>
        <v>28471</v>
      </c>
      <c r="S17" s="43">
        <f t="shared" si="18"/>
        <v>30630</v>
      </c>
      <c r="T17" s="300">
        <f t="shared" si="18"/>
        <v>59101</v>
      </c>
      <c r="U17" s="43">
        <f t="shared" si="18"/>
        <v>179</v>
      </c>
      <c r="V17" s="300">
        <f t="shared" si="18"/>
        <v>59280</v>
      </c>
      <c r="W17" s="46">
        <f>IF(Q17=0,0,((V17/Q17)-1)*100)</f>
        <v>314.19787590832868</v>
      </c>
    </row>
    <row r="18" spans="1:23" ht="13.5" thickTop="1" x14ac:dyDescent="0.2">
      <c r="A18" s="3" t="str">
        <f t="shared" ref="A18" si="19">IF(ISERROR(F18/G18)," ",IF(F18/G18&gt;0.5,IF(F18/G18&lt;1.5," ","NOT OK"),"NOT OK"))</f>
        <v xml:space="preserve"> </v>
      </c>
      <c r="B18" s="106" t="s">
        <v>24</v>
      </c>
      <c r="C18" s="120">
        <v>62</v>
      </c>
      <c r="D18" s="122">
        <v>59</v>
      </c>
      <c r="E18" s="294">
        <f t="shared" ref="E18" si="20">SUM(C18:D18)</f>
        <v>121</v>
      </c>
      <c r="F18" s="120"/>
      <c r="G18" s="122"/>
      <c r="H18" s="294"/>
      <c r="I18" s="123"/>
      <c r="J18" s="7"/>
      <c r="L18" s="13" t="s">
        <v>24</v>
      </c>
      <c r="M18" s="37">
        <v>1548</v>
      </c>
      <c r="N18" s="467">
        <v>1693</v>
      </c>
      <c r="O18" s="478">
        <f>+M18+N18</f>
        <v>3241</v>
      </c>
      <c r="P18" s="480">
        <v>0</v>
      </c>
      <c r="Q18" s="299">
        <f>O18+P18</f>
        <v>3241</v>
      </c>
      <c r="R18" s="37"/>
      <c r="S18" s="467"/>
      <c r="T18" s="478"/>
      <c r="U18" s="480"/>
      <c r="V18" s="299"/>
      <c r="W18" s="40"/>
    </row>
    <row r="19" spans="1:23" x14ac:dyDescent="0.2">
      <c r="A19" s="3" t="str">
        <f t="shared" ref="A19" si="21">IF(ISERROR(F19/G19)," ",IF(F19/G19&gt;0.5,IF(F19/G19&lt;1.5," ","NOT OK"),"NOT OK"))</f>
        <v xml:space="preserve"> </v>
      </c>
      <c r="B19" s="106" t="s">
        <v>25</v>
      </c>
      <c r="C19" s="120">
        <v>72</v>
      </c>
      <c r="D19" s="122">
        <v>71</v>
      </c>
      <c r="E19" s="294">
        <f>SUM(C19:D19)</f>
        <v>143</v>
      </c>
      <c r="F19" s="120"/>
      <c r="G19" s="122"/>
      <c r="H19" s="294"/>
      <c r="I19" s="123"/>
      <c r="L19" s="13" t="s">
        <v>25</v>
      </c>
      <c r="M19" s="37">
        <v>923</v>
      </c>
      <c r="N19" s="467">
        <v>1664</v>
      </c>
      <c r="O19" s="478">
        <f>+M19+N19</f>
        <v>2587</v>
      </c>
      <c r="P19" s="480">
        <v>0</v>
      </c>
      <c r="Q19" s="299">
        <f>O19+P19</f>
        <v>2587</v>
      </c>
      <c r="R19" s="37"/>
      <c r="S19" s="467"/>
      <c r="T19" s="478"/>
      <c r="U19" s="480"/>
      <c r="V19" s="299"/>
      <c r="W19" s="40"/>
    </row>
    <row r="20" spans="1:23" ht="13.5" thickBot="1" x14ac:dyDescent="0.25">
      <c r="A20" s="8" t="str">
        <f>IF(ISERROR(F20/G20)," ",IF(F20/G20&gt;0.5,IF(F20/G20&lt;1.5," ","NOT OK"),"NOT OK"))</f>
        <v xml:space="preserve"> </v>
      </c>
      <c r="B20" s="106" t="s">
        <v>26</v>
      </c>
      <c r="C20" s="120">
        <v>77</v>
      </c>
      <c r="D20" s="122">
        <v>77</v>
      </c>
      <c r="E20" s="294">
        <f>SUM(C20:D20)</f>
        <v>154</v>
      </c>
      <c r="F20" s="120"/>
      <c r="G20" s="122"/>
      <c r="H20" s="294"/>
      <c r="I20" s="123"/>
      <c r="J20" s="3"/>
      <c r="L20" s="13" t="s">
        <v>26</v>
      </c>
      <c r="M20" s="37">
        <v>957</v>
      </c>
      <c r="N20" s="467">
        <v>1917</v>
      </c>
      <c r="O20" s="478">
        <f>+M20+N20</f>
        <v>2874</v>
      </c>
      <c r="P20" s="480">
        <v>0</v>
      </c>
      <c r="Q20" s="299">
        <f>O20+P20</f>
        <v>2874</v>
      </c>
      <c r="R20" s="37"/>
      <c r="S20" s="467"/>
      <c r="T20" s="478"/>
      <c r="U20" s="480"/>
      <c r="V20" s="299"/>
      <c r="W20" s="40"/>
    </row>
    <row r="21" spans="1:23" ht="15.75" customHeight="1" thickTop="1" thickBot="1" x14ac:dyDescent="0.25">
      <c r="A21" s="9" t="str">
        <f>IF(ISERROR(F21/G21)," ",IF(F21/G21&gt;0.5,IF(F21/G21&lt;1.5," ","NOT OK"),"NOT OK"))</f>
        <v xml:space="preserve"> </v>
      </c>
      <c r="B21" s="133" t="s">
        <v>27</v>
      </c>
      <c r="C21" s="127">
        <f t="shared" ref="C21:E21" si="22">+C18+C19+C20</f>
        <v>211</v>
      </c>
      <c r="D21" s="135">
        <f t="shared" si="22"/>
        <v>207</v>
      </c>
      <c r="E21" s="335">
        <f t="shared" si="22"/>
        <v>418</v>
      </c>
      <c r="F21" s="127"/>
      <c r="G21" s="135"/>
      <c r="H21" s="335"/>
      <c r="I21" s="130"/>
      <c r="J21" s="3"/>
      <c r="K21" s="10"/>
      <c r="L21" s="47" t="s">
        <v>27</v>
      </c>
      <c r="M21" s="49">
        <f t="shared" ref="M21:Q21" si="23">+M18+M19+M20</f>
        <v>3428</v>
      </c>
      <c r="N21" s="469">
        <f t="shared" si="23"/>
        <v>5274</v>
      </c>
      <c r="O21" s="479">
        <f t="shared" si="23"/>
        <v>8702</v>
      </c>
      <c r="P21" s="482">
        <f t="shared" si="23"/>
        <v>0</v>
      </c>
      <c r="Q21" s="333">
        <f t="shared" si="23"/>
        <v>8702</v>
      </c>
      <c r="R21" s="49"/>
      <c r="S21" s="469"/>
      <c r="T21" s="479"/>
      <c r="U21" s="482"/>
      <c r="V21" s="333"/>
      <c r="W21" s="50"/>
    </row>
    <row r="22" spans="1:23" ht="13.5" thickTop="1" x14ac:dyDescent="0.2">
      <c r="A22" s="3" t="str">
        <f>IF(ISERROR(F22/G22)," ",IF(F22/G22&gt;0.5,IF(F22/G22&lt;1.5," ","NOT OK"),"NOT OK"))</f>
        <v xml:space="preserve"> </v>
      </c>
      <c r="B22" s="106" t="s">
        <v>28</v>
      </c>
      <c r="C22" s="120">
        <v>80</v>
      </c>
      <c r="D22" s="122">
        <v>80</v>
      </c>
      <c r="E22" s="295">
        <f>SUM(C22:D22)</f>
        <v>160</v>
      </c>
      <c r="F22" s="120"/>
      <c r="G22" s="122"/>
      <c r="H22" s="295"/>
      <c r="I22" s="123"/>
      <c r="J22" s="278"/>
      <c r="L22" s="13" t="s">
        <v>29</v>
      </c>
      <c r="M22" s="37">
        <v>1004</v>
      </c>
      <c r="N22" s="467">
        <v>1813</v>
      </c>
      <c r="O22" s="478">
        <v>2817</v>
      </c>
      <c r="P22" s="480">
        <v>0</v>
      </c>
      <c r="Q22" s="299">
        <f>O22+P22</f>
        <v>2817</v>
      </c>
      <c r="R22" s="37"/>
      <c r="S22" s="467"/>
      <c r="T22" s="478"/>
      <c r="U22" s="480"/>
      <c r="V22" s="299"/>
      <c r="W22" s="40"/>
    </row>
    <row r="23" spans="1:23" x14ac:dyDescent="0.2">
      <c r="A23" s="3" t="str">
        <f t="shared" ref="A23" si="24">IF(ISERROR(F23/G23)," ",IF(F23/G23&gt;0.5,IF(F23/G23&lt;1.5," ","NOT OK"),"NOT OK"))</f>
        <v xml:space="preserve"> </v>
      </c>
      <c r="B23" s="106" t="s">
        <v>30</v>
      </c>
      <c r="C23" s="120">
        <v>77</v>
      </c>
      <c r="D23" s="121">
        <v>77</v>
      </c>
      <c r="E23" s="296">
        <f>SUM(C23:D23)</f>
        <v>154</v>
      </c>
      <c r="F23" s="120"/>
      <c r="G23" s="121"/>
      <c r="H23" s="296"/>
      <c r="I23" s="123"/>
      <c r="J23" s="9"/>
      <c r="L23" s="13" t="s">
        <v>30</v>
      </c>
      <c r="M23" s="37">
        <v>936</v>
      </c>
      <c r="N23" s="467">
        <v>1653</v>
      </c>
      <c r="O23" s="478">
        <v>2589</v>
      </c>
      <c r="P23" s="480">
        <v>0</v>
      </c>
      <c r="Q23" s="299">
        <f>O23+P23</f>
        <v>2589</v>
      </c>
      <c r="R23" s="37"/>
      <c r="S23" s="467"/>
      <c r="T23" s="478"/>
      <c r="U23" s="480"/>
      <c r="V23" s="299"/>
      <c r="W23" s="40"/>
    </row>
    <row r="24" spans="1:23" ht="13.5" thickBot="1" x14ac:dyDescent="0.25">
      <c r="A24" s="3" t="str">
        <f>IF(ISERROR(F24/G24)," ",IF(F24/G24&gt;0.5,IF(F24/G24&lt;1.5," ","NOT OK"),"NOT OK"))</f>
        <v xml:space="preserve"> </v>
      </c>
      <c r="B24" s="106" t="s">
        <v>31</v>
      </c>
      <c r="C24" s="120">
        <v>67</v>
      </c>
      <c r="D24" s="524">
        <v>67</v>
      </c>
      <c r="E24" s="297">
        <f>SUM(C24:D24)</f>
        <v>134</v>
      </c>
      <c r="F24" s="120"/>
      <c r="G24" s="524"/>
      <c r="H24" s="297"/>
      <c r="I24" s="137"/>
      <c r="J24" s="3"/>
      <c r="L24" s="13" t="s">
        <v>31</v>
      </c>
      <c r="M24" s="37">
        <v>437</v>
      </c>
      <c r="N24" s="467">
        <v>928</v>
      </c>
      <c r="O24" s="478">
        <v>1365</v>
      </c>
      <c r="P24" s="480">
        <v>0</v>
      </c>
      <c r="Q24" s="299">
        <f>O24+P24</f>
        <v>1365</v>
      </c>
      <c r="R24" s="37"/>
      <c r="S24" s="467"/>
      <c r="T24" s="478"/>
      <c r="U24" s="480"/>
      <c r="V24" s="299"/>
      <c r="W24" s="40"/>
    </row>
    <row r="25" spans="1:23" ht="15.75" customHeight="1" thickTop="1" thickBot="1" x14ac:dyDescent="0.25">
      <c r="A25" s="9" t="str">
        <f>IF(ISERROR(F25/G25)," ",IF(F25/G25&gt;0.5,IF(F25/G25&lt;1.5," ","NOT OK"),"NOT OK"))</f>
        <v xml:space="preserve"> </v>
      </c>
      <c r="B25" s="521" t="s">
        <v>32</v>
      </c>
      <c r="C25" s="127">
        <f t="shared" ref="C25:E25" si="25">+C22+C23+C24</f>
        <v>224</v>
      </c>
      <c r="D25" s="128">
        <f t="shared" si="25"/>
        <v>224</v>
      </c>
      <c r="E25" s="526">
        <f t="shared" si="25"/>
        <v>448</v>
      </c>
      <c r="F25" s="127"/>
      <c r="G25" s="128"/>
      <c r="H25" s="526"/>
      <c r="I25" s="130"/>
      <c r="J25" s="3"/>
      <c r="K25" s="10"/>
      <c r="L25" s="47" t="s">
        <v>32</v>
      </c>
      <c r="M25" s="49">
        <f t="shared" ref="M25:Q25" si="26">+M22+M23+M24</f>
        <v>2377</v>
      </c>
      <c r="N25" s="469">
        <f t="shared" si="26"/>
        <v>4394</v>
      </c>
      <c r="O25" s="479">
        <f t="shared" si="26"/>
        <v>6771</v>
      </c>
      <c r="P25" s="482">
        <f t="shared" si="26"/>
        <v>0</v>
      </c>
      <c r="Q25" s="333">
        <f t="shared" si="26"/>
        <v>6771</v>
      </c>
      <c r="R25" s="49"/>
      <c r="S25" s="469"/>
      <c r="T25" s="479"/>
      <c r="U25" s="482"/>
      <c r="V25" s="333"/>
      <c r="W25" s="50"/>
    </row>
    <row r="26" spans="1:23" ht="15.75" customHeight="1" thickTop="1" thickBot="1" x14ac:dyDescent="0.25">
      <c r="A26" s="9"/>
      <c r="B26" s="522" t="s">
        <v>33</v>
      </c>
      <c r="C26" s="127">
        <f t="shared" ref="C26:E26" si="27">+C16+C21+C25</f>
        <v>606</v>
      </c>
      <c r="D26" s="128">
        <f t="shared" si="27"/>
        <v>602</v>
      </c>
      <c r="E26" s="526">
        <f t="shared" si="27"/>
        <v>1208</v>
      </c>
      <c r="F26" s="127"/>
      <c r="G26" s="128"/>
      <c r="H26" s="526"/>
      <c r="I26" s="130"/>
      <c r="J26" s="3"/>
      <c r="K26" s="10"/>
      <c r="L26" s="530" t="s">
        <v>33</v>
      </c>
      <c r="M26" s="508">
        <f t="shared" ref="M26:Q26" si="28">+M16+M21+M25</f>
        <v>10345</v>
      </c>
      <c r="N26" s="509">
        <f t="shared" si="28"/>
        <v>13633</v>
      </c>
      <c r="O26" s="518">
        <f t="shared" si="28"/>
        <v>23978</v>
      </c>
      <c r="P26" s="511">
        <f t="shared" si="28"/>
        <v>0</v>
      </c>
      <c r="Q26" s="519">
        <f t="shared" si="28"/>
        <v>23978</v>
      </c>
      <c r="R26" s="508"/>
      <c r="S26" s="509"/>
      <c r="T26" s="518"/>
      <c r="U26" s="511"/>
      <c r="V26" s="519"/>
      <c r="W26" s="50"/>
    </row>
    <row r="27" spans="1:23" ht="14.25" thickTop="1" thickBot="1" x14ac:dyDescent="0.25">
      <c r="A27" s="3" t="str">
        <f t="shared" ref="A27" si="29">IF(ISERROR(F27/G27)," ",IF(F27/G27&gt;0.5,IF(F27/G27&lt;1.5," ","NOT OK"),"NOT OK"))</f>
        <v xml:space="preserve"> </v>
      </c>
      <c r="B27" s="523" t="s">
        <v>34</v>
      </c>
      <c r="C27" s="127">
        <f t="shared" ref="C27:E27" si="30">+C12+C16+C21+C25</f>
        <v>795</v>
      </c>
      <c r="D27" s="128">
        <f t="shared" si="30"/>
        <v>778</v>
      </c>
      <c r="E27" s="526">
        <f t="shared" si="30"/>
        <v>1573</v>
      </c>
      <c r="F27" s="127"/>
      <c r="G27" s="128"/>
      <c r="H27" s="526"/>
      <c r="I27" s="130"/>
      <c r="J27" s="3"/>
      <c r="L27" s="466" t="s">
        <v>34</v>
      </c>
      <c r="M27" s="43">
        <f t="shared" ref="M27:Q27" si="31">+M12+M16+M21+M25</f>
        <v>12897</v>
      </c>
      <c r="N27" s="468">
        <f t="shared" si="31"/>
        <v>16888</v>
      </c>
      <c r="O27" s="472">
        <f t="shared" si="31"/>
        <v>29785</v>
      </c>
      <c r="P27" s="481">
        <f t="shared" si="31"/>
        <v>0</v>
      </c>
      <c r="Q27" s="300">
        <f t="shared" si="31"/>
        <v>29785</v>
      </c>
      <c r="R27" s="43"/>
      <c r="S27" s="468"/>
      <c r="T27" s="472"/>
      <c r="U27" s="481"/>
      <c r="V27" s="300"/>
      <c r="W27" s="46"/>
    </row>
    <row r="28" spans="1:23" ht="14.25" thickTop="1" thickBot="1" x14ac:dyDescent="0.25">
      <c r="B28" s="138" t="s">
        <v>35</v>
      </c>
      <c r="C28" s="102"/>
      <c r="D28" s="102"/>
      <c r="E28" s="102"/>
      <c r="F28" s="102"/>
      <c r="G28" s="102"/>
      <c r="H28" s="102"/>
      <c r="I28" s="102"/>
      <c r="J28" s="102"/>
      <c r="L28" s="53" t="s">
        <v>35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3.5" thickTop="1" x14ac:dyDescent="0.2">
      <c r="B29" s="572" t="s">
        <v>36</v>
      </c>
      <c r="C29" s="573"/>
      <c r="D29" s="573"/>
      <c r="E29" s="573"/>
      <c r="F29" s="573"/>
      <c r="G29" s="573"/>
      <c r="H29" s="573"/>
      <c r="I29" s="574"/>
      <c r="J29" s="3"/>
      <c r="L29" s="575" t="s">
        <v>37</v>
      </c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</row>
    <row r="30" spans="1:23" ht="13.5" thickBot="1" x14ac:dyDescent="0.25">
      <c r="B30" s="578" t="s">
        <v>38</v>
      </c>
      <c r="C30" s="579"/>
      <c r="D30" s="579"/>
      <c r="E30" s="579"/>
      <c r="F30" s="579"/>
      <c r="G30" s="579"/>
      <c r="H30" s="579"/>
      <c r="I30" s="580"/>
      <c r="J30" s="3"/>
      <c r="L30" s="581" t="s">
        <v>39</v>
      </c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3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84" t="s">
        <v>4</v>
      </c>
      <c r="D32" s="585"/>
      <c r="E32" s="586"/>
      <c r="F32" s="584" t="s">
        <v>5</v>
      </c>
      <c r="G32" s="585"/>
      <c r="H32" s="586"/>
      <c r="I32" s="105" t="s">
        <v>6</v>
      </c>
      <c r="J32" s="3"/>
      <c r="L32" s="11"/>
      <c r="M32" s="587" t="s">
        <v>4</v>
      </c>
      <c r="N32" s="588"/>
      <c r="O32" s="588"/>
      <c r="P32" s="588"/>
      <c r="Q32" s="589"/>
      <c r="R32" s="587" t="s">
        <v>5</v>
      </c>
      <c r="S32" s="588"/>
      <c r="T32" s="588"/>
      <c r="U32" s="588"/>
      <c r="V32" s="589"/>
      <c r="W32" s="12" t="s">
        <v>6</v>
      </c>
    </row>
    <row r="33" spans="1:23" ht="13.5" thickTop="1" x14ac:dyDescent="0.2">
      <c r="B33" s="106" t="s">
        <v>7</v>
      </c>
      <c r="C33" s="107"/>
      <c r="D33" s="108"/>
      <c r="E33" s="109"/>
      <c r="F33" s="107"/>
      <c r="G33" s="108"/>
      <c r="H33" s="109"/>
      <c r="I33" s="110" t="s">
        <v>8</v>
      </c>
      <c r="J33" s="3"/>
      <c r="L33" s="13" t="s">
        <v>7</v>
      </c>
      <c r="M33" s="19"/>
      <c r="N33" s="15"/>
      <c r="O33" s="16"/>
      <c r="P33" s="465"/>
      <c r="Q33" s="18"/>
      <c r="R33" s="19"/>
      <c r="S33" s="15"/>
      <c r="T33" s="16"/>
      <c r="U33" s="465"/>
      <c r="V33" s="18"/>
      <c r="W33" s="21" t="s">
        <v>8</v>
      </c>
    </row>
    <row r="34" spans="1:23" ht="13.5" thickBot="1" x14ac:dyDescent="0.25">
      <c r="B34" s="111"/>
      <c r="C34" s="112" t="s">
        <v>9</v>
      </c>
      <c r="D34" s="113" t="s">
        <v>10</v>
      </c>
      <c r="E34" s="114" t="s">
        <v>11</v>
      </c>
      <c r="F34" s="112" t="s">
        <v>9</v>
      </c>
      <c r="G34" s="113" t="s">
        <v>10</v>
      </c>
      <c r="H34" s="114" t="s">
        <v>11</v>
      </c>
      <c r="I34" s="115"/>
      <c r="J34" s="3"/>
      <c r="L34" s="22"/>
      <c r="M34" s="27" t="s">
        <v>12</v>
      </c>
      <c r="N34" s="24" t="s">
        <v>13</v>
      </c>
      <c r="O34" s="25" t="s">
        <v>14</v>
      </c>
      <c r="P34" s="209" t="s">
        <v>15</v>
      </c>
      <c r="Q34" s="25" t="s">
        <v>11</v>
      </c>
      <c r="R34" s="27" t="s">
        <v>12</v>
      </c>
      <c r="S34" s="24" t="s">
        <v>13</v>
      </c>
      <c r="T34" s="25" t="s">
        <v>14</v>
      </c>
      <c r="U34" s="209" t="s">
        <v>15</v>
      </c>
      <c r="V34" s="25" t="s">
        <v>11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141"/>
      <c r="Q35" s="31"/>
      <c r="R35" s="33"/>
      <c r="S35" s="30"/>
      <c r="T35" s="31"/>
      <c r="U35" s="141"/>
      <c r="V35" s="31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16</v>
      </c>
      <c r="C36" s="120">
        <v>1601</v>
      </c>
      <c r="D36" s="122">
        <v>1598</v>
      </c>
      <c r="E36" s="294">
        <f t="shared" ref="E36" si="32">SUM(C36:D36)</f>
        <v>3199</v>
      </c>
      <c r="F36" s="120">
        <v>724</v>
      </c>
      <c r="G36" s="122">
        <v>725</v>
      </c>
      <c r="H36" s="294">
        <f t="shared" ref="H36:H40" si="33">SUM(F36:G36)</f>
        <v>1449</v>
      </c>
      <c r="I36" s="123">
        <f t="shared" ref="I36:I38" si="34">IF(E36=0,0,((H36/E36)-1)*100)</f>
        <v>-54.704595185995622</v>
      </c>
      <c r="J36" s="3"/>
      <c r="K36" s="6"/>
      <c r="L36" s="13" t="s">
        <v>16</v>
      </c>
      <c r="M36" s="39">
        <v>211580</v>
      </c>
      <c r="N36" s="37">
        <v>214877</v>
      </c>
      <c r="O36" s="299">
        <f t="shared" ref="O36" si="35">SUM(M36:N36)</f>
        <v>426457</v>
      </c>
      <c r="P36" s="37">
        <v>306</v>
      </c>
      <c r="Q36" s="299">
        <f>O36+P36</f>
        <v>426763</v>
      </c>
      <c r="R36" s="39">
        <v>98607</v>
      </c>
      <c r="S36" s="37">
        <v>90108</v>
      </c>
      <c r="T36" s="299">
        <f t="shared" ref="T36" si="36">SUM(R36:S36)</f>
        <v>188715</v>
      </c>
      <c r="U36" s="39">
        <v>0</v>
      </c>
      <c r="V36" s="299">
        <f>T36+U36</f>
        <v>188715</v>
      </c>
      <c r="W36" s="40">
        <f t="shared" ref="W36:W38" si="37">IF(Q36=0,0,((V36/Q36)-1)*100)</f>
        <v>-55.779905943111288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17</v>
      </c>
      <c r="C37" s="120">
        <v>1895</v>
      </c>
      <c r="D37" s="122">
        <v>1908</v>
      </c>
      <c r="E37" s="294">
        <f>SUM(C37:D37)</f>
        <v>3803</v>
      </c>
      <c r="F37" s="120">
        <v>1197</v>
      </c>
      <c r="G37" s="122">
        <v>1196</v>
      </c>
      <c r="H37" s="294">
        <f>SUM(F37:G37)</f>
        <v>2393</v>
      </c>
      <c r="I37" s="123">
        <f>IF(E37=0,0,((H37/E37)-1)*100)</f>
        <v>-37.075992637391529</v>
      </c>
      <c r="J37" s="3"/>
      <c r="K37" s="6"/>
      <c r="L37" s="13" t="s">
        <v>17</v>
      </c>
      <c r="M37" s="39">
        <v>283102</v>
      </c>
      <c r="N37" s="37">
        <v>276674</v>
      </c>
      <c r="O37" s="299">
        <f>SUM(M37:N37)</f>
        <v>559776</v>
      </c>
      <c r="P37" s="37">
        <v>168</v>
      </c>
      <c r="Q37" s="299">
        <f>O37+P37</f>
        <v>559944</v>
      </c>
      <c r="R37" s="39">
        <v>171055</v>
      </c>
      <c r="S37" s="37">
        <v>159938</v>
      </c>
      <c r="T37" s="299">
        <f>SUM(R37:S37)</f>
        <v>330993</v>
      </c>
      <c r="U37" s="39">
        <v>206</v>
      </c>
      <c r="V37" s="299">
        <f>T37+U37</f>
        <v>331199</v>
      </c>
      <c r="W37" s="40">
        <f t="shared" si="37"/>
        <v>-40.851406569228352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18</v>
      </c>
      <c r="C38" s="124">
        <v>2222</v>
      </c>
      <c r="D38" s="125">
        <v>2243</v>
      </c>
      <c r="E38" s="294">
        <f t="shared" ref="E38:E40" si="38">SUM(C38:D38)</f>
        <v>4465</v>
      </c>
      <c r="F38" s="124">
        <v>1463</v>
      </c>
      <c r="G38" s="125">
        <v>1491</v>
      </c>
      <c r="H38" s="294">
        <f t="shared" si="33"/>
        <v>2954</v>
      </c>
      <c r="I38" s="123">
        <f t="shared" si="34"/>
        <v>-33.840985442329227</v>
      </c>
      <c r="J38" s="3"/>
      <c r="K38" s="6"/>
      <c r="L38" s="22" t="s">
        <v>18</v>
      </c>
      <c r="M38" s="39">
        <v>248277</v>
      </c>
      <c r="N38" s="37">
        <v>276579</v>
      </c>
      <c r="O38" s="299">
        <f>SUM(M38:N38)</f>
        <v>524856</v>
      </c>
      <c r="P38" s="37">
        <v>143</v>
      </c>
      <c r="Q38" s="318">
        <f>O38+P38</f>
        <v>524999</v>
      </c>
      <c r="R38" s="39">
        <v>216771</v>
      </c>
      <c r="S38" s="37">
        <v>230540</v>
      </c>
      <c r="T38" s="299">
        <f>SUM(R38:S38)</f>
        <v>447311</v>
      </c>
      <c r="U38" s="39">
        <v>0</v>
      </c>
      <c r="V38" s="318">
        <f>T38+U38</f>
        <v>447311</v>
      </c>
      <c r="W38" s="40">
        <f t="shared" si="37"/>
        <v>-14.797742471890418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19</v>
      </c>
      <c r="C39" s="127">
        <f t="shared" ref="C39:D39" si="39">+C36+C37+C38</f>
        <v>5718</v>
      </c>
      <c r="D39" s="129">
        <f t="shared" si="39"/>
        <v>5749</v>
      </c>
      <c r="E39" s="298">
        <f t="shared" si="38"/>
        <v>11467</v>
      </c>
      <c r="F39" s="127">
        <f t="shared" ref="F39:G39" si="40">+F36+F37+F38</f>
        <v>3384</v>
      </c>
      <c r="G39" s="129">
        <f t="shared" si="40"/>
        <v>3412</v>
      </c>
      <c r="H39" s="298">
        <f t="shared" si="33"/>
        <v>6796</v>
      </c>
      <c r="I39" s="130">
        <f>IF(E39=0,0,((H39/E39)-1)*100)</f>
        <v>-40.734280980204062</v>
      </c>
      <c r="J39" s="3"/>
      <c r="L39" s="41" t="s">
        <v>19</v>
      </c>
      <c r="M39" s="45">
        <f t="shared" ref="M39:N39" si="41">+M36+M37+M38</f>
        <v>742959</v>
      </c>
      <c r="N39" s="43">
        <f t="shared" si="41"/>
        <v>768130</v>
      </c>
      <c r="O39" s="300">
        <f>+O36+O37+O38</f>
        <v>1511089</v>
      </c>
      <c r="P39" s="43">
        <f t="shared" ref="P39:Q39" si="42">+P36+P37+P38</f>
        <v>617</v>
      </c>
      <c r="Q39" s="300">
        <f t="shared" si="42"/>
        <v>1511706</v>
      </c>
      <c r="R39" s="45">
        <f t="shared" ref="R39:V39" si="43">+R36+R37+R38</f>
        <v>486433</v>
      </c>
      <c r="S39" s="43">
        <f t="shared" si="43"/>
        <v>480586</v>
      </c>
      <c r="T39" s="300">
        <f>+T36+T37+T38</f>
        <v>967019</v>
      </c>
      <c r="U39" s="43">
        <f t="shared" si="43"/>
        <v>206</v>
      </c>
      <c r="V39" s="300">
        <f t="shared" si="43"/>
        <v>967225</v>
      </c>
      <c r="W39" s="50">
        <f>IF(Q39=0,0,((V39/Q39)-1)*100)</f>
        <v>-36.017651580399892</v>
      </c>
    </row>
    <row r="40" spans="1:23" ht="13.5" thickTop="1" x14ac:dyDescent="0.2">
      <c r="A40" s="3" t="str">
        <f t="shared" si="10"/>
        <v xml:space="preserve"> </v>
      </c>
      <c r="B40" s="106" t="s">
        <v>20</v>
      </c>
      <c r="C40" s="120">
        <v>885</v>
      </c>
      <c r="D40" s="122">
        <v>914</v>
      </c>
      <c r="E40" s="294">
        <f t="shared" si="38"/>
        <v>1799</v>
      </c>
      <c r="F40" s="120">
        <v>1461</v>
      </c>
      <c r="G40" s="122">
        <v>1492</v>
      </c>
      <c r="H40" s="294">
        <f t="shared" si="33"/>
        <v>2953</v>
      </c>
      <c r="I40" s="123">
        <f t="shared" ref="I40" si="44">IF(E40=0,0,((H40/E40)-1)*100)</f>
        <v>64.1467481934408</v>
      </c>
      <c r="L40" s="13" t="s">
        <v>20</v>
      </c>
      <c r="M40" s="39">
        <v>79245</v>
      </c>
      <c r="N40" s="39">
        <v>53454</v>
      </c>
      <c r="O40" s="299">
        <f t="shared" ref="O40" si="45">+M40+N40</f>
        <v>132699</v>
      </c>
      <c r="P40" s="37">
        <v>0</v>
      </c>
      <c r="Q40" s="299">
        <f>O40+P40</f>
        <v>132699</v>
      </c>
      <c r="R40" s="39">
        <v>210130</v>
      </c>
      <c r="S40" s="39">
        <v>184085</v>
      </c>
      <c r="T40" s="299">
        <f t="shared" ref="T40" si="46">+R40+S40</f>
        <v>394215</v>
      </c>
      <c r="U40" s="39">
        <v>0</v>
      </c>
      <c r="V40" s="299">
        <f>T40+U40</f>
        <v>394215</v>
      </c>
      <c r="W40" s="40">
        <f t="shared" ref="W40" si="47">IF(Q40=0,0,((V40/Q40)-1)*100)</f>
        <v>197.07458232541316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21</v>
      </c>
      <c r="C41" s="120">
        <v>841</v>
      </c>
      <c r="D41" s="122">
        <v>876</v>
      </c>
      <c r="E41" s="294">
        <f>SUM(C41:D41)</f>
        <v>1717</v>
      </c>
      <c r="F41" s="120">
        <v>1452</v>
      </c>
      <c r="G41" s="122">
        <v>1480</v>
      </c>
      <c r="H41" s="294">
        <f>SUM(F41:G41)</f>
        <v>2932</v>
      </c>
      <c r="I41" s="123">
        <f>IF(E41=0,0,((H41/E41)-1)*100)</f>
        <v>70.762958648806062</v>
      </c>
      <c r="J41" s="3"/>
      <c r="L41" s="13" t="s">
        <v>21</v>
      </c>
      <c r="M41" s="39">
        <v>110092</v>
      </c>
      <c r="N41" s="37">
        <v>110409</v>
      </c>
      <c r="O41" s="299">
        <f>+M41+N41</f>
        <v>220501</v>
      </c>
      <c r="P41" s="140">
        <v>92</v>
      </c>
      <c r="Q41" s="299">
        <f>O41+P41</f>
        <v>220593</v>
      </c>
      <c r="R41" s="39">
        <v>209233</v>
      </c>
      <c r="S41" s="37">
        <v>196113</v>
      </c>
      <c r="T41" s="299">
        <f>+R41+S41</f>
        <v>405346</v>
      </c>
      <c r="U41" s="566">
        <v>0</v>
      </c>
      <c r="V41" s="299">
        <f>T41+U41</f>
        <v>405346</v>
      </c>
      <c r="W41" s="40">
        <f>IF(Q41=0,0,((V41/Q41)-1)*100)</f>
        <v>83.752884271033096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22</v>
      </c>
      <c r="C42" s="120">
        <v>1763</v>
      </c>
      <c r="D42" s="122">
        <v>1804</v>
      </c>
      <c r="E42" s="294">
        <f t="shared" ref="E42" si="48">SUM(C42:D42)</f>
        <v>3567</v>
      </c>
      <c r="F42" s="120">
        <v>1499</v>
      </c>
      <c r="G42" s="122">
        <v>1519</v>
      </c>
      <c r="H42" s="294">
        <f t="shared" ref="H42" si="49">SUM(F42:G42)</f>
        <v>3018</v>
      </c>
      <c r="I42" s="123">
        <f>IF(E42=0,0,((H42/E42)-1)*100)</f>
        <v>-15.391084945332212</v>
      </c>
      <c r="J42" s="3"/>
      <c r="L42" s="13" t="s">
        <v>22</v>
      </c>
      <c r="M42" s="39">
        <v>226812</v>
      </c>
      <c r="N42" s="37">
        <v>224014</v>
      </c>
      <c r="O42" s="299">
        <f>+M42+N42</f>
        <v>450826</v>
      </c>
      <c r="P42" s="140">
        <v>0</v>
      </c>
      <c r="Q42" s="299">
        <f>O42+P42</f>
        <v>450826</v>
      </c>
      <c r="R42" s="39">
        <v>211090</v>
      </c>
      <c r="S42" s="37">
        <v>202021</v>
      </c>
      <c r="T42" s="299">
        <f>+R42+S42</f>
        <v>413111</v>
      </c>
      <c r="U42" s="140">
        <v>0</v>
      </c>
      <c r="V42" s="299">
        <f>T42+U42</f>
        <v>413111</v>
      </c>
      <c r="W42" s="40">
        <f>IF(Q42=0,0,((V42/Q42)-1)*100)</f>
        <v>-8.3657553024892088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23</v>
      </c>
      <c r="C43" s="127">
        <f>+C40+C41+C42</f>
        <v>3489</v>
      </c>
      <c r="D43" s="129">
        <f t="shared" ref="D43" si="50">+D40+D41+D42</f>
        <v>3594</v>
      </c>
      <c r="E43" s="298">
        <f t="shared" ref="E43" si="51">+E40+E41+E42</f>
        <v>7083</v>
      </c>
      <c r="F43" s="127">
        <f t="shared" ref="F43" si="52">+F40+F41+F42</f>
        <v>4412</v>
      </c>
      <c r="G43" s="129">
        <f t="shared" ref="G43" si="53">+G40+G41+G42</f>
        <v>4491</v>
      </c>
      <c r="H43" s="298">
        <f t="shared" ref="H43" si="54">+H40+H41+H42</f>
        <v>8903</v>
      </c>
      <c r="I43" s="130">
        <f>IF(E43=0,0,((H43/E43)-1)*100)</f>
        <v>25.69532683891007</v>
      </c>
      <c r="J43" s="3"/>
      <c r="L43" s="41" t="s">
        <v>23</v>
      </c>
      <c r="M43" s="43">
        <f>+M40+M41+M42</f>
        <v>416149</v>
      </c>
      <c r="N43" s="468">
        <f t="shared" ref="N43" si="55">+N40+N41+N42</f>
        <v>387877</v>
      </c>
      <c r="O43" s="472">
        <f t="shared" ref="O43" si="56">+O40+O41+O42</f>
        <v>804026</v>
      </c>
      <c r="P43" s="481">
        <f t="shared" ref="P43" si="57">+P40+P41+P42</f>
        <v>92</v>
      </c>
      <c r="Q43" s="300">
        <f t="shared" ref="Q43" si="58">+Q40+Q41+Q42</f>
        <v>804118</v>
      </c>
      <c r="R43" s="43">
        <f t="shared" ref="R43" si="59">+R40+R41+R42</f>
        <v>630453</v>
      </c>
      <c r="S43" s="468">
        <f t="shared" ref="S43" si="60">+S40+S41+S42</f>
        <v>582219</v>
      </c>
      <c r="T43" s="472">
        <f t="shared" ref="T43" si="61">+T40+T41+T42</f>
        <v>1212672</v>
      </c>
      <c r="U43" s="481">
        <f t="shared" ref="U43" si="62">+U40+U41+U42</f>
        <v>0</v>
      </c>
      <c r="V43" s="300">
        <f t="shared" ref="V43" si="63">+V40+V41+V42</f>
        <v>1212672</v>
      </c>
      <c r="W43" s="46">
        <f>IF(Q43=0,0,((V43/Q43)-1)*100)</f>
        <v>50.807717275325274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68</v>
      </c>
      <c r="C44" s="127">
        <f>+C39+C43</f>
        <v>9207</v>
      </c>
      <c r="D44" s="129">
        <f t="shared" ref="D44" si="64">+D39+D43</f>
        <v>9343</v>
      </c>
      <c r="E44" s="298">
        <f t="shared" ref="E44" si="65">+E39+E43</f>
        <v>18550</v>
      </c>
      <c r="F44" s="127">
        <f t="shared" ref="F44" si="66">+F39+F43</f>
        <v>7796</v>
      </c>
      <c r="G44" s="129">
        <f t="shared" ref="G44" si="67">+G39+G43</f>
        <v>7903</v>
      </c>
      <c r="H44" s="298">
        <f t="shared" ref="H44" si="68">+H39+H43</f>
        <v>15699</v>
      </c>
      <c r="I44" s="130">
        <f>IF(E44=0,0,((H44/E44)-1)*100)</f>
        <v>-15.369272237196762</v>
      </c>
      <c r="J44" s="3"/>
      <c r="L44" s="41" t="s">
        <v>68</v>
      </c>
      <c r="M44" s="45">
        <f>+M39+M43</f>
        <v>1159108</v>
      </c>
      <c r="N44" s="43">
        <f t="shared" ref="N44" si="69">+N39+N43</f>
        <v>1156007</v>
      </c>
      <c r="O44" s="300">
        <f t="shared" ref="O44" si="70">+O39+O43</f>
        <v>2315115</v>
      </c>
      <c r="P44" s="43">
        <f t="shared" ref="P44" si="71">+P39+P43</f>
        <v>709</v>
      </c>
      <c r="Q44" s="300">
        <f t="shared" ref="Q44" si="72">+Q39+Q43</f>
        <v>2315824</v>
      </c>
      <c r="R44" s="45">
        <f t="shared" ref="R44" si="73">+R39+R43</f>
        <v>1116886</v>
      </c>
      <c r="S44" s="43">
        <f t="shared" ref="S44" si="74">+S39+S43</f>
        <v>1062805</v>
      </c>
      <c r="T44" s="300">
        <f t="shared" ref="T44" si="75">+T39+T43</f>
        <v>2179691</v>
      </c>
      <c r="U44" s="43">
        <f t="shared" ref="U44" si="76">+U39+U43</f>
        <v>206</v>
      </c>
      <c r="V44" s="300">
        <f t="shared" ref="V44" si="77">+V39+V43</f>
        <v>2179897</v>
      </c>
      <c r="W44" s="46">
        <f>IF(Q44=0,0,((V44/Q44)-1)*100)</f>
        <v>-5.8694874912774031</v>
      </c>
    </row>
    <row r="45" spans="1:23" ht="13.5" thickTop="1" x14ac:dyDescent="0.2">
      <c r="A45" s="3" t="str">
        <f t="shared" ref="A45" si="78">IF(ISERROR(F45/G45)," ",IF(F45/G45&gt;0.5,IF(F45/G45&lt;1.5," ","NOT OK"),"NOT OK"))</f>
        <v xml:space="preserve"> </v>
      </c>
      <c r="B45" s="106" t="s">
        <v>24</v>
      </c>
      <c r="C45" s="120">
        <v>1651</v>
      </c>
      <c r="D45" s="122">
        <v>1685</v>
      </c>
      <c r="E45" s="294">
        <f t="shared" ref="E45" si="79">SUM(C45:D45)</f>
        <v>3336</v>
      </c>
      <c r="F45" s="120"/>
      <c r="G45" s="122"/>
      <c r="H45" s="294"/>
      <c r="I45" s="123"/>
      <c r="J45" s="7"/>
      <c r="L45" s="13" t="s">
        <v>24</v>
      </c>
      <c r="M45" s="39">
        <v>163003</v>
      </c>
      <c r="N45" s="37">
        <v>160281</v>
      </c>
      <c r="O45" s="299">
        <f>+M45+N45</f>
        <v>323284</v>
      </c>
      <c r="P45" s="140">
        <v>339</v>
      </c>
      <c r="Q45" s="334">
        <f>O45+P45</f>
        <v>323623</v>
      </c>
      <c r="R45" s="39"/>
      <c r="S45" s="37"/>
      <c r="T45" s="299"/>
      <c r="U45" s="140"/>
      <c r="V45" s="334"/>
      <c r="W45" s="40"/>
    </row>
    <row r="46" spans="1:23" x14ac:dyDescent="0.2">
      <c r="A46" s="3" t="str">
        <f t="shared" ref="A46" si="80">IF(ISERROR(F46/G46)," ",IF(F46/G46&gt;0.5,IF(F46/G46&lt;1.5," ","NOT OK"),"NOT OK"))</f>
        <v xml:space="preserve"> </v>
      </c>
      <c r="B46" s="106" t="s">
        <v>25</v>
      </c>
      <c r="C46" s="120">
        <v>286</v>
      </c>
      <c r="D46" s="122">
        <v>308</v>
      </c>
      <c r="E46" s="294">
        <f>SUM(C46:D46)</f>
        <v>594</v>
      </c>
      <c r="F46" s="120"/>
      <c r="G46" s="122"/>
      <c r="H46" s="294"/>
      <c r="I46" s="123"/>
      <c r="J46" s="3"/>
      <c r="L46" s="13" t="s">
        <v>25</v>
      </c>
      <c r="M46" s="39">
        <v>21261</v>
      </c>
      <c r="N46" s="37">
        <v>18644</v>
      </c>
      <c r="O46" s="299">
        <f>+M46+N46</f>
        <v>39905</v>
      </c>
      <c r="P46" s="140">
        <v>0</v>
      </c>
      <c r="Q46" s="299">
        <f>O46+P46</f>
        <v>39905</v>
      </c>
      <c r="R46" s="39"/>
      <c r="S46" s="37"/>
      <c r="T46" s="299"/>
      <c r="U46" s="140"/>
      <c r="V46" s="299"/>
      <c r="W46" s="40"/>
    </row>
    <row r="47" spans="1:23" ht="13.5" thickBot="1" x14ac:dyDescent="0.25">
      <c r="A47" s="3" t="str">
        <f>IF(ISERROR(F47/G47)," ",IF(F47/G47&gt;0.5,IF(F47/G47&lt;1.5," ","NOT OK"),"NOT OK"))</f>
        <v xml:space="preserve"> </v>
      </c>
      <c r="B47" s="106" t="s">
        <v>26</v>
      </c>
      <c r="C47" s="120">
        <v>501</v>
      </c>
      <c r="D47" s="122">
        <v>503</v>
      </c>
      <c r="E47" s="294">
        <f>SUM(C47:D47)</f>
        <v>1004</v>
      </c>
      <c r="F47" s="120"/>
      <c r="G47" s="122"/>
      <c r="H47" s="294"/>
      <c r="I47" s="123"/>
      <c r="J47" s="3"/>
      <c r="L47" s="13" t="s">
        <v>26</v>
      </c>
      <c r="M47" s="37">
        <v>60105</v>
      </c>
      <c r="N47" s="467">
        <v>54057</v>
      </c>
      <c r="O47" s="301">
        <f>+M47+N47</f>
        <v>114162</v>
      </c>
      <c r="P47" s="140">
        <v>191</v>
      </c>
      <c r="Q47" s="299">
        <f>O47+P47</f>
        <v>114353</v>
      </c>
      <c r="R47" s="37"/>
      <c r="S47" s="467"/>
      <c r="T47" s="301"/>
      <c r="U47" s="140"/>
      <c r="V47" s="299"/>
      <c r="W47" s="40"/>
    </row>
    <row r="48" spans="1:23" ht="15.75" customHeight="1" thickTop="1" thickBot="1" x14ac:dyDescent="0.25">
      <c r="A48" s="9" t="str">
        <f>IF(ISERROR(F48/G48)," ",IF(F48/G48&gt;0.5,IF(F48/G48&lt;1.5," ","NOT OK"),"NOT OK"))</f>
        <v xml:space="preserve"> </v>
      </c>
      <c r="B48" s="133" t="s">
        <v>27</v>
      </c>
      <c r="C48" s="127">
        <f t="shared" ref="C48:E48" si="81">+C45+C46+C47</f>
        <v>2438</v>
      </c>
      <c r="D48" s="135">
        <f t="shared" si="81"/>
        <v>2496</v>
      </c>
      <c r="E48" s="335">
        <f t="shared" si="81"/>
        <v>4934</v>
      </c>
      <c r="F48" s="127"/>
      <c r="G48" s="135"/>
      <c r="H48" s="335"/>
      <c r="I48" s="130"/>
      <c r="J48" s="3"/>
      <c r="K48" s="10"/>
      <c r="L48" s="47" t="s">
        <v>27</v>
      </c>
      <c r="M48" s="49">
        <f t="shared" ref="M48:Q48" si="82">+M45+M46+M47</f>
        <v>244369</v>
      </c>
      <c r="N48" s="469">
        <f t="shared" si="82"/>
        <v>232982</v>
      </c>
      <c r="O48" s="479">
        <f t="shared" si="82"/>
        <v>477351</v>
      </c>
      <c r="P48" s="482">
        <f t="shared" si="82"/>
        <v>530</v>
      </c>
      <c r="Q48" s="333">
        <f t="shared" si="82"/>
        <v>477881</v>
      </c>
      <c r="R48" s="49"/>
      <c r="S48" s="469"/>
      <c r="T48" s="479"/>
      <c r="U48" s="482"/>
      <c r="V48" s="333"/>
      <c r="W48" s="50"/>
    </row>
    <row r="49" spans="1:23" ht="13.5" thickTop="1" x14ac:dyDescent="0.2">
      <c r="A49" s="3" t="str">
        <f>IF(ISERROR(F49/G49)," ",IF(F49/G49&gt;0.5,IF(F49/G49&lt;1.5," ","NOT OK"),"NOT OK"))</f>
        <v xml:space="preserve"> </v>
      </c>
      <c r="B49" s="106" t="s">
        <v>28</v>
      </c>
      <c r="C49" s="120">
        <v>286</v>
      </c>
      <c r="D49" s="122">
        <v>286</v>
      </c>
      <c r="E49" s="295">
        <f>SUM(C49:D49)</f>
        <v>572</v>
      </c>
      <c r="F49" s="120"/>
      <c r="G49" s="122"/>
      <c r="H49" s="295"/>
      <c r="I49" s="123"/>
      <c r="J49" s="3"/>
      <c r="L49" s="13" t="s">
        <v>29</v>
      </c>
      <c r="M49" s="37">
        <v>23183</v>
      </c>
      <c r="N49" s="467">
        <v>22806</v>
      </c>
      <c r="O49" s="301">
        <v>45989</v>
      </c>
      <c r="P49" s="140">
        <v>0</v>
      </c>
      <c r="Q49" s="299">
        <v>45989</v>
      </c>
      <c r="R49" s="37"/>
      <c r="S49" s="467"/>
      <c r="T49" s="478"/>
      <c r="U49" s="480"/>
      <c r="V49" s="299"/>
      <c r="W49" s="40"/>
    </row>
    <row r="50" spans="1:23" x14ac:dyDescent="0.2">
      <c r="A50" s="3" t="str">
        <f t="shared" ref="A50" si="83">IF(ISERROR(F50/G50)," ",IF(F50/G50&gt;0.5,IF(F50/G50&lt;1.5," ","NOT OK"),"NOT OK"))</f>
        <v xml:space="preserve"> </v>
      </c>
      <c r="B50" s="106" t="s">
        <v>30</v>
      </c>
      <c r="C50" s="120">
        <v>0</v>
      </c>
      <c r="D50" s="122">
        <v>0</v>
      </c>
      <c r="E50" s="296">
        <f>SUM(C50:D50)</f>
        <v>0</v>
      </c>
      <c r="F50" s="120"/>
      <c r="G50" s="122"/>
      <c r="H50" s="296"/>
      <c r="I50" s="123"/>
      <c r="J50" s="9"/>
      <c r="L50" s="13" t="s">
        <v>30</v>
      </c>
      <c r="M50" s="37">
        <v>0</v>
      </c>
      <c r="N50" s="467">
        <v>0</v>
      </c>
      <c r="O50" s="299">
        <v>0</v>
      </c>
      <c r="P50" s="480">
        <v>0</v>
      </c>
      <c r="Q50" s="299">
        <v>0</v>
      </c>
      <c r="R50" s="37"/>
      <c r="S50" s="467"/>
      <c r="T50" s="478"/>
      <c r="U50" s="480"/>
      <c r="V50" s="299"/>
      <c r="W50" s="40"/>
    </row>
    <row r="51" spans="1:23" ht="13.5" thickBot="1" x14ac:dyDescent="0.25">
      <c r="A51" s="3" t="str">
        <f>IF(ISERROR(F51/G51)," ",IF(F51/G51&gt;0.5,IF(F51/G51&lt;1.5," ","NOT OK"),"NOT OK"))</f>
        <v xml:space="preserve"> </v>
      </c>
      <c r="B51" s="106" t="s">
        <v>31</v>
      </c>
      <c r="C51" s="120">
        <v>357</v>
      </c>
      <c r="D51" s="136">
        <v>359</v>
      </c>
      <c r="E51" s="297">
        <f t="shared" ref="E51" si="84">SUM(C51:D51)</f>
        <v>716</v>
      </c>
      <c r="F51" s="120"/>
      <c r="G51" s="136"/>
      <c r="H51" s="297"/>
      <c r="I51" s="137"/>
      <c r="J51" s="3"/>
      <c r="L51" s="13" t="s">
        <v>31</v>
      </c>
      <c r="M51" s="37">
        <v>35104</v>
      </c>
      <c r="N51" s="467">
        <v>31003</v>
      </c>
      <c r="O51" s="299">
        <v>66107</v>
      </c>
      <c r="P51" s="480">
        <v>0</v>
      </c>
      <c r="Q51" s="299">
        <v>66107</v>
      </c>
      <c r="R51" s="37"/>
      <c r="S51" s="467"/>
      <c r="T51" s="478"/>
      <c r="U51" s="480"/>
      <c r="V51" s="299"/>
      <c r="W51" s="40"/>
    </row>
    <row r="52" spans="1:23" ht="15.75" customHeight="1" thickTop="1" thickBot="1" x14ac:dyDescent="0.25">
      <c r="A52" s="9" t="str">
        <f>IF(ISERROR(F52/G52)," ",IF(F52/G52&gt;0.5,IF(F52/G52&lt;1.5," ","NOT OK"),"NOT OK"))</f>
        <v xml:space="preserve"> </v>
      </c>
      <c r="B52" s="133" t="s">
        <v>32</v>
      </c>
      <c r="C52" s="127">
        <f t="shared" ref="C52:E52" si="85">+C49+C50+C51</f>
        <v>643</v>
      </c>
      <c r="D52" s="135">
        <f t="shared" si="85"/>
        <v>645</v>
      </c>
      <c r="E52" s="335">
        <f t="shared" si="85"/>
        <v>1288</v>
      </c>
      <c r="F52" s="127"/>
      <c r="G52" s="135"/>
      <c r="H52" s="335"/>
      <c r="I52" s="130"/>
      <c r="J52" s="3"/>
      <c r="K52" s="10"/>
      <c r="L52" s="47" t="s">
        <v>32</v>
      </c>
      <c r="M52" s="49">
        <f t="shared" ref="M52:Q52" si="86">+M49+M50+M51</f>
        <v>58287</v>
      </c>
      <c r="N52" s="469">
        <f t="shared" si="86"/>
        <v>53809</v>
      </c>
      <c r="O52" s="479">
        <f t="shared" si="86"/>
        <v>112096</v>
      </c>
      <c r="P52" s="482">
        <f t="shared" si="86"/>
        <v>0</v>
      </c>
      <c r="Q52" s="333">
        <f t="shared" si="86"/>
        <v>112096</v>
      </c>
      <c r="R52" s="49"/>
      <c r="S52" s="469"/>
      <c r="T52" s="479"/>
      <c r="U52" s="482"/>
      <c r="V52" s="333"/>
      <c r="W52" s="50"/>
    </row>
    <row r="53" spans="1:23" ht="15.75" customHeight="1" thickTop="1" thickBot="1" x14ac:dyDescent="0.25">
      <c r="A53" s="9"/>
      <c r="B53" s="522" t="s">
        <v>33</v>
      </c>
      <c r="C53" s="127">
        <f t="shared" ref="C53:E53" si="87">+C43+C48+C52</f>
        <v>6570</v>
      </c>
      <c r="D53" s="128">
        <f t="shared" si="87"/>
        <v>6735</v>
      </c>
      <c r="E53" s="526">
        <f t="shared" si="87"/>
        <v>13305</v>
      </c>
      <c r="F53" s="127"/>
      <c r="G53" s="128"/>
      <c r="H53" s="526"/>
      <c r="I53" s="130"/>
      <c r="J53" s="3"/>
      <c r="K53" s="10"/>
      <c r="L53" s="530" t="s">
        <v>33</v>
      </c>
      <c r="M53" s="508">
        <f t="shared" ref="M53:Q53" si="88">+M43+M48+M52</f>
        <v>718805</v>
      </c>
      <c r="N53" s="509">
        <f t="shared" si="88"/>
        <v>674668</v>
      </c>
      <c r="O53" s="518">
        <f t="shared" si="88"/>
        <v>1393473</v>
      </c>
      <c r="P53" s="511">
        <f t="shared" si="88"/>
        <v>622</v>
      </c>
      <c r="Q53" s="519">
        <f t="shared" si="88"/>
        <v>1394095</v>
      </c>
      <c r="R53" s="508"/>
      <c r="S53" s="509"/>
      <c r="T53" s="518"/>
      <c r="U53" s="511"/>
      <c r="V53" s="519"/>
      <c r="W53" s="50"/>
    </row>
    <row r="54" spans="1:23" ht="14.25" thickTop="1" thickBot="1" x14ac:dyDescent="0.25">
      <c r="A54" s="3" t="str">
        <f t="shared" ref="A54" si="89">IF(ISERROR(F54/G54)," ",IF(F54/G54&gt;0.5,IF(F54/G54&lt;1.5," ","NOT OK"),"NOT OK"))</f>
        <v xml:space="preserve"> </v>
      </c>
      <c r="B54" s="126" t="s">
        <v>34</v>
      </c>
      <c r="C54" s="127">
        <f t="shared" ref="C54:E54" si="90">+C39+C43+C48+C52</f>
        <v>12288</v>
      </c>
      <c r="D54" s="129">
        <f t="shared" si="90"/>
        <v>12484</v>
      </c>
      <c r="E54" s="298">
        <f t="shared" si="90"/>
        <v>24772</v>
      </c>
      <c r="F54" s="127"/>
      <c r="G54" s="129"/>
      <c r="H54" s="298"/>
      <c r="I54" s="130"/>
      <c r="J54" s="3"/>
      <c r="L54" s="466" t="s">
        <v>34</v>
      </c>
      <c r="M54" s="43">
        <f t="shared" ref="M54:Q54" si="91">+M39+M43+M48+M52</f>
        <v>1461764</v>
      </c>
      <c r="N54" s="468">
        <f t="shared" si="91"/>
        <v>1442798</v>
      </c>
      <c r="O54" s="472">
        <f t="shared" si="91"/>
        <v>2904562</v>
      </c>
      <c r="P54" s="481">
        <f t="shared" si="91"/>
        <v>1239</v>
      </c>
      <c r="Q54" s="300">
        <f t="shared" si="91"/>
        <v>2905801</v>
      </c>
      <c r="R54" s="43"/>
      <c r="S54" s="468"/>
      <c r="T54" s="472"/>
      <c r="U54" s="481"/>
      <c r="V54" s="300"/>
      <c r="W54" s="46"/>
    </row>
    <row r="55" spans="1:23" ht="14.25" thickTop="1" thickBot="1" x14ac:dyDescent="0.25">
      <c r="B55" s="138" t="s">
        <v>35</v>
      </c>
      <c r="C55" s="102"/>
      <c r="D55" s="102"/>
      <c r="E55" s="102"/>
      <c r="F55" s="102"/>
      <c r="G55" s="102"/>
      <c r="H55" s="102"/>
      <c r="I55" s="102"/>
      <c r="J55" s="3"/>
      <c r="L55" s="53" t="s">
        <v>35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72" t="s">
        <v>40</v>
      </c>
      <c r="C56" s="573"/>
      <c r="D56" s="573"/>
      <c r="E56" s="573"/>
      <c r="F56" s="573"/>
      <c r="G56" s="573"/>
      <c r="H56" s="573"/>
      <c r="I56" s="574"/>
      <c r="J56" s="3"/>
      <c r="L56" s="575" t="s">
        <v>41</v>
      </c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</row>
    <row r="57" spans="1:23" ht="13.5" thickBot="1" x14ac:dyDescent="0.25">
      <c r="B57" s="578" t="s">
        <v>42</v>
      </c>
      <c r="C57" s="579"/>
      <c r="D57" s="579"/>
      <c r="E57" s="579"/>
      <c r="F57" s="579"/>
      <c r="G57" s="579"/>
      <c r="H57" s="579"/>
      <c r="I57" s="580"/>
      <c r="J57" s="3"/>
      <c r="L57" s="581" t="s">
        <v>43</v>
      </c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3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84" t="s">
        <v>4</v>
      </c>
      <c r="D59" s="585"/>
      <c r="E59" s="586"/>
      <c r="F59" s="584" t="s">
        <v>5</v>
      </c>
      <c r="G59" s="585"/>
      <c r="H59" s="586"/>
      <c r="I59" s="105" t="s">
        <v>6</v>
      </c>
      <c r="J59" s="3"/>
      <c r="L59" s="11"/>
      <c r="M59" s="587" t="s">
        <v>4</v>
      </c>
      <c r="N59" s="588"/>
      <c r="O59" s="588"/>
      <c r="P59" s="588"/>
      <c r="Q59" s="589"/>
      <c r="R59" s="587" t="s">
        <v>5</v>
      </c>
      <c r="S59" s="588"/>
      <c r="T59" s="588"/>
      <c r="U59" s="588"/>
      <c r="V59" s="589"/>
      <c r="W59" s="12" t="s">
        <v>6</v>
      </c>
    </row>
    <row r="60" spans="1:23" ht="13.5" thickTop="1" x14ac:dyDescent="0.2">
      <c r="B60" s="106" t="s">
        <v>7</v>
      </c>
      <c r="C60" s="107"/>
      <c r="D60" s="108"/>
      <c r="E60" s="109"/>
      <c r="F60" s="107"/>
      <c r="G60" s="108"/>
      <c r="H60" s="109"/>
      <c r="I60" s="110" t="s">
        <v>8</v>
      </c>
      <c r="J60" s="3"/>
      <c r="L60" s="13" t="s">
        <v>7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8</v>
      </c>
    </row>
    <row r="61" spans="1:23" ht="13.5" thickBot="1" x14ac:dyDescent="0.25">
      <c r="B61" s="111" t="s">
        <v>44</v>
      </c>
      <c r="C61" s="112" t="s">
        <v>9</v>
      </c>
      <c r="D61" s="113" t="s">
        <v>10</v>
      </c>
      <c r="E61" s="114" t="s">
        <v>11</v>
      </c>
      <c r="F61" s="112" t="s">
        <v>9</v>
      </c>
      <c r="G61" s="113" t="s">
        <v>10</v>
      </c>
      <c r="H61" s="114" t="s">
        <v>11</v>
      </c>
      <c r="I61" s="115"/>
      <c r="J61" s="3"/>
      <c r="L61" s="22"/>
      <c r="M61" s="27" t="s">
        <v>12</v>
      </c>
      <c r="N61" s="24" t="s">
        <v>13</v>
      </c>
      <c r="O61" s="25" t="s">
        <v>14</v>
      </c>
      <c r="P61" s="26" t="s">
        <v>15</v>
      </c>
      <c r="Q61" s="25" t="s">
        <v>11</v>
      </c>
      <c r="R61" s="27" t="s">
        <v>12</v>
      </c>
      <c r="S61" s="24" t="s">
        <v>13</v>
      </c>
      <c r="T61" s="25" t="s">
        <v>14</v>
      </c>
      <c r="U61" s="26" t="s">
        <v>15</v>
      </c>
      <c r="V61" s="25" t="s">
        <v>11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16</v>
      </c>
      <c r="C63" s="120">
        <f t="shared" ref="C63:H69" si="92">+C9+C36</f>
        <v>1615</v>
      </c>
      <c r="D63" s="122">
        <f t="shared" si="92"/>
        <v>1613</v>
      </c>
      <c r="E63" s="294">
        <f t="shared" si="92"/>
        <v>3228</v>
      </c>
      <c r="F63" s="120">
        <f t="shared" si="92"/>
        <v>794</v>
      </c>
      <c r="G63" s="122">
        <f t="shared" si="92"/>
        <v>796</v>
      </c>
      <c r="H63" s="294">
        <f t="shared" si="92"/>
        <v>1590</v>
      </c>
      <c r="I63" s="123">
        <f t="shared" ref="I63:I65" si="93">IF(E63=0,0,((H63/E63)-1)*100)</f>
        <v>-50.743494423791823</v>
      </c>
      <c r="J63" s="3"/>
      <c r="K63" s="6"/>
      <c r="L63" s="13" t="s">
        <v>16</v>
      </c>
      <c r="M63" s="39">
        <f t="shared" ref="M63:N65" si="94">+M9+M36</f>
        <v>212095</v>
      </c>
      <c r="N63" s="37">
        <f t="shared" si="94"/>
        <v>215851</v>
      </c>
      <c r="O63" s="299">
        <f>SUM(M63:N63)</f>
        <v>427946</v>
      </c>
      <c r="P63" s="38">
        <f>P9+P36</f>
        <v>306</v>
      </c>
      <c r="Q63" s="301">
        <f>+O63+P63</f>
        <v>428252</v>
      </c>
      <c r="R63" s="39">
        <f t="shared" ref="R63:S65" si="95">+R9+R36</f>
        <v>99090</v>
      </c>
      <c r="S63" s="37">
        <f t="shared" si="95"/>
        <v>91301</v>
      </c>
      <c r="T63" s="299">
        <f>SUM(R63:S63)</f>
        <v>190391</v>
      </c>
      <c r="U63" s="38">
        <f>U9+U36</f>
        <v>0</v>
      </c>
      <c r="V63" s="301">
        <f>+T63+U63</f>
        <v>190391</v>
      </c>
      <c r="W63" s="40">
        <f t="shared" ref="W63:W65" si="96">IF(Q63=0,0,((V63/Q63)-1)*100)</f>
        <v>-55.542297525755856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17</v>
      </c>
      <c r="C64" s="120">
        <f t="shared" si="92"/>
        <v>2025</v>
      </c>
      <c r="D64" s="122">
        <f t="shared" si="92"/>
        <v>2024</v>
      </c>
      <c r="E64" s="294">
        <f t="shared" si="92"/>
        <v>4049</v>
      </c>
      <c r="F64" s="120">
        <f t="shared" si="92"/>
        <v>1293</v>
      </c>
      <c r="G64" s="122">
        <f t="shared" si="92"/>
        <v>1269</v>
      </c>
      <c r="H64" s="294">
        <f t="shared" si="92"/>
        <v>2562</v>
      </c>
      <c r="I64" s="123">
        <f t="shared" si="93"/>
        <v>-36.725117312916765</v>
      </c>
      <c r="J64" s="3"/>
      <c r="K64" s="6"/>
      <c r="L64" s="13" t="s">
        <v>17</v>
      </c>
      <c r="M64" s="39">
        <f t="shared" si="94"/>
        <v>283684</v>
      </c>
      <c r="N64" s="37">
        <f t="shared" si="94"/>
        <v>277400</v>
      </c>
      <c r="O64" s="299">
        <f t="shared" ref="O64:O65" si="97">SUM(M64:N64)</f>
        <v>561084</v>
      </c>
      <c r="P64" s="38">
        <f>P10+P37</f>
        <v>168</v>
      </c>
      <c r="Q64" s="301">
        <f>+O64+P64</f>
        <v>561252</v>
      </c>
      <c r="R64" s="39">
        <f t="shared" si="95"/>
        <v>173494</v>
      </c>
      <c r="S64" s="37">
        <f t="shared" si="95"/>
        <v>161724</v>
      </c>
      <c r="T64" s="299">
        <f t="shared" ref="T64:T65" si="98">SUM(R64:S64)</f>
        <v>335218</v>
      </c>
      <c r="U64" s="38">
        <f>U10+U37</f>
        <v>206</v>
      </c>
      <c r="V64" s="301">
        <f>+T64+U64</f>
        <v>335424</v>
      </c>
      <c r="W64" s="40">
        <f t="shared" si="96"/>
        <v>-40.236471317696868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18</v>
      </c>
      <c r="C65" s="124">
        <f t="shared" si="92"/>
        <v>2267</v>
      </c>
      <c r="D65" s="125">
        <f t="shared" si="92"/>
        <v>2288</v>
      </c>
      <c r="E65" s="294">
        <f t="shared" si="92"/>
        <v>4555</v>
      </c>
      <c r="F65" s="124">
        <f t="shared" si="92"/>
        <v>1586</v>
      </c>
      <c r="G65" s="125">
        <f t="shared" si="92"/>
        <v>1611</v>
      </c>
      <c r="H65" s="294">
        <f t="shared" si="92"/>
        <v>3197</v>
      </c>
      <c r="I65" s="123">
        <f t="shared" si="93"/>
        <v>-29.81339187705818</v>
      </c>
      <c r="J65" s="3"/>
      <c r="K65" s="6"/>
      <c r="L65" s="22" t="s">
        <v>18</v>
      </c>
      <c r="M65" s="39">
        <f t="shared" si="94"/>
        <v>249732</v>
      </c>
      <c r="N65" s="37">
        <f t="shared" si="94"/>
        <v>278134</v>
      </c>
      <c r="O65" s="299">
        <f t="shared" si="97"/>
        <v>527866</v>
      </c>
      <c r="P65" s="38">
        <f>P11+P38</f>
        <v>143</v>
      </c>
      <c r="Q65" s="301">
        <f>+O65+P65</f>
        <v>528009</v>
      </c>
      <c r="R65" s="39">
        <f t="shared" si="95"/>
        <v>225931</v>
      </c>
      <c r="S65" s="37">
        <f t="shared" si="95"/>
        <v>235538</v>
      </c>
      <c r="T65" s="299">
        <f t="shared" si="98"/>
        <v>461469</v>
      </c>
      <c r="U65" s="38">
        <f>U11+U38</f>
        <v>0</v>
      </c>
      <c r="V65" s="301">
        <f>+T65+U65</f>
        <v>461469</v>
      </c>
      <c r="W65" s="40">
        <f t="shared" si="96"/>
        <v>-12.602057919467279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19</v>
      </c>
      <c r="C66" s="127">
        <f t="shared" si="92"/>
        <v>5907</v>
      </c>
      <c r="D66" s="129">
        <f t="shared" si="92"/>
        <v>5925</v>
      </c>
      <c r="E66" s="298">
        <f t="shared" si="92"/>
        <v>11832</v>
      </c>
      <c r="F66" s="127">
        <f t="shared" si="92"/>
        <v>3673</v>
      </c>
      <c r="G66" s="129">
        <f t="shared" si="92"/>
        <v>3676</v>
      </c>
      <c r="H66" s="298">
        <f t="shared" si="92"/>
        <v>7349</v>
      </c>
      <c r="I66" s="130">
        <f>IF(E66=0,0,((H66/E66)-1)*100)</f>
        <v>-37.888776200135219</v>
      </c>
      <c r="J66" s="3"/>
      <c r="L66" s="41" t="s">
        <v>19</v>
      </c>
      <c r="M66" s="45">
        <f t="shared" ref="M66:Q66" si="99">+M63+M64+M65</f>
        <v>745511</v>
      </c>
      <c r="N66" s="43">
        <f t="shared" si="99"/>
        <v>771385</v>
      </c>
      <c r="O66" s="300">
        <f t="shared" si="99"/>
        <v>1516896</v>
      </c>
      <c r="P66" s="43">
        <f t="shared" si="99"/>
        <v>617</v>
      </c>
      <c r="Q66" s="300">
        <f t="shared" si="99"/>
        <v>1517513</v>
      </c>
      <c r="R66" s="45">
        <f t="shared" ref="R66:V66" si="100">+R63+R64+R65</f>
        <v>498515</v>
      </c>
      <c r="S66" s="43">
        <f t="shared" si="100"/>
        <v>488563</v>
      </c>
      <c r="T66" s="300">
        <f t="shared" si="100"/>
        <v>987078</v>
      </c>
      <c r="U66" s="43">
        <f t="shared" si="100"/>
        <v>206</v>
      </c>
      <c r="V66" s="300">
        <f t="shared" si="100"/>
        <v>987284</v>
      </c>
      <c r="W66" s="46">
        <f>IF(Q66=0,0,((V66/Q66)-1)*100)</f>
        <v>-34.940656192072161</v>
      </c>
    </row>
    <row r="67" spans="1:23" ht="13.5" thickTop="1" x14ac:dyDescent="0.2">
      <c r="A67" s="3" t="str">
        <f t="shared" si="10"/>
        <v xml:space="preserve"> </v>
      </c>
      <c r="B67" s="106" t="s">
        <v>20</v>
      </c>
      <c r="C67" s="120">
        <f t="shared" si="92"/>
        <v>941</v>
      </c>
      <c r="D67" s="122">
        <f t="shared" si="92"/>
        <v>970</v>
      </c>
      <c r="E67" s="294">
        <f t="shared" si="92"/>
        <v>1911</v>
      </c>
      <c r="F67" s="120">
        <f t="shared" si="92"/>
        <v>1603</v>
      </c>
      <c r="G67" s="122">
        <f t="shared" si="92"/>
        <v>1633</v>
      </c>
      <c r="H67" s="294">
        <f t="shared" si="92"/>
        <v>3236</v>
      </c>
      <c r="I67" s="123">
        <f t="shared" ref="I67" si="101">IF(E67=0,0,((H67/E67)-1)*100)</f>
        <v>69.335426478283608</v>
      </c>
      <c r="J67" s="3"/>
      <c r="L67" s="13" t="s">
        <v>20</v>
      </c>
      <c r="M67" s="39">
        <f t="shared" ref="M67:N69" si="102">+M13+M40</f>
        <v>80556</v>
      </c>
      <c r="N67" s="37">
        <f t="shared" si="102"/>
        <v>55015</v>
      </c>
      <c r="O67" s="299">
        <f t="shared" ref="O67" si="103">SUM(M67:N67)</f>
        <v>135571</v>
      </c>
      <c r="P67" s="38">
        <f>P13+P40</f>
        <v>0</v>
      </c>
      <c r="Q67" s="301">
        <f>+O67+P67</f>
        <v>135571</v>
      </c>
      <c r="R67" s="39">
        <f t="shared" ref="R67:S69" si="104">+R13+R40</f>
        <v>212177</v>
      </c>
      <c r="S67" s="37">
        <f t="shared" si="104"/>
        <v>190923</v>
      </c>
      <c r="T67" s="299">
        <f t="shared" ref="T67" si="105">SUM(R67:S67)</f>
        <v>403100</v>
      </c>
      <c r="U67" s="38">
        <f>U13+U40</f>
        <v>54</v>
      </c>
      <c r="V67" s="301">
        <f>+T67+U67</f>
        <v>403154</v>
      </c>
      <c r="W67" s="40">
        <f t="shared" ref="W67" si="106">IF(Q67=0,0,((V67/Q67)-1)*100)</f>
        <v>197.37480729654573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21</v>
      </c>
      <c r="C68" s="120">
        <f t="shared" si="92"/>
        <v>898</v>
      </c>
      <c r="D68" s="122">
        <f t="shared" si="92"/>
        <v>933</v>
      </c>
      <c r="E68" s="294">
        <f t="shared" si="92"/>
        <v>1831</v>
      </c>
      <c r="F68" s="120">
        <f t="shared" si="92"/>
        <v>1643</v>
      </c>
      <c r="G68" s="122">
        <f t="shared" si="92"/>
        <v>1644</v>
      </c>
      <c r="H68" s="294">
        <f t="shared" si="92"/>
        <v>3287</v>
      </c>
      <c r="I68" s="123">
        <f>IF(E68=0,0,((H68/E68)-1)*100)</f>
        <v>79.519388312397595</v>
      </c>
      <c r="J68" s="3"/>
      <c r="L68" s="13" t="s">
        <v>21</v>
      </c>
      <c r="M68" s="39">
        <f t="shared" si="102"/>
        <v>111278</v>
      </c>
      <c r="N68" s="37">
        <f t="shared" si="102"/>
        <v>111466</v>
      </c>
      <c r="O68" s="299">
        <f>SUM(M68:N68)</f>
        <v>222744</v>
      </c>
      <c r="P68" s="38">
        <f>P14+P41</f>
        <v>92</v>
      </c>
      <c r="Q68" s="301">
        <f>+O68+P68</f>
        <v>222836</v>
      </c>
      <c r="R68" s="39">
        <f t="shared" si="104"/>
        <v>213192</v>
      </c>
      <c r="S68" s="37">
        <f t="shared" si="104"/>
        <v>200472</v>
      </c>
      <c r="T68" s="299">
        <f>SUM(R68:S68)</f>
        <v>413664</v>
      </c>
      <c r="U68" s="38">
        <f>U14+U41</f>
        <v>0</v>
      </c>
      <c r="V68" s="301">
        <f>+T68+U68</f>
        <v>413664</v>
      </c>
      <c r="W68" s="40">
        <f>IF(Q68=0,0,((V68/Q68)-1)*100)</f>
        <v>85.636073165915747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22</v>
      </c>
      <c r="C69" s="120">
        <f t="shared" si="92"/>
        <v>1821</v>
      </c>
      <c r="D69" s="122">
        <f t="shared" si="92"/>
        <v>1862</v>
      </c>
      <c r="E69" s="294">
        <f t="shared" si="92"/>
        <v>3683</v>
      </c>
      <c r="F69" s="120">
        <f t="shared" si="92"/>
        <v>1702</v>
      </c>
      <c r="G69" s="122">
        <f t="shared" si="92"/>
        <v>1722</v>
      </c>
      <c r="H69" s="294">
        <f t="shared" si="92"/>
        <v>3424</v>
      </c>
      <c r="I69" s="123">
        <f>IF(E69=0,0,((H69/E69)-1)*100)</f>
        <v>-7.0323106163453719</v>
      </c>
      <c r="J69" s="3"/>
      <c r="L69" s="13" t="s">
        <v>22</v>
      </c>
      <c r="M69" s="39">
        <f t="shared" si="102"/>
        <v>228855</v>
      </c>
      <c r="N69" s="37">
        <f t="shared" si="102"/>
        <v>225361</v>
      </c>
      <c r="O69" s="299">
        <f>SUM(M69:N69)</f>
        <v>454216</v>
      </c>
      <c r="P69" s="38">
        <f>P15+P42</f>
        <v>0</v>
      </c>
      <c r="Q69" s="301">
        <f>+O69+P69</f>
        <v>454216</v>
      </c>
      <c r="R69" s="39">
        <f t="shared" si="104"/>
        <v>221473</v>
      </c>
      <c r="S69" s="37">
        <f t="shared" si="104"/>
        <v>213477</v>
      </c>
      <c r="T69" s="299">
        <f>SUM(R69:S69)</f>
        <v>434950</v>
      </c>
      <c r="U69" s="38">
        <f>U15+U42</f>
        <v>125</v>
      </c>
      <c r="V69" s="301">
        <f>+T69+U69</f>
        <v>435075</v>
      </c>
      <c r="W69" s="40">
        <f>IF(Q69=0,0,((V69/Q69)-1)*100)</f>
        <v>-4.2140743610969196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23</v>
      </c>
      <c r="C70" s="127">
        <f>+C67+C68+C69</f>
        <v>3660</v>
      </c>
      <c r="D70" s="129">
        <f t="shared" ref="D70" si="107">+D67+D68+D69</f>
        <v>3765</v>
      </c>
      <c r="E70" s="298">
        <f t="shared" ref="E70" si="108">+E67+E68+E69</f>
        <v>7425</v>
      </c>
      <c r="F70" s="127">
        <f t="shared" ref="F70" si="109">+F67+F68+F69</f>
        <v>4948</v>
      </c>
      <c r="G70" s="129">
        <f t="shared" ref="G70" si="110">+G67+G68+G69</f>
        <v>4999</v>
      </c>
      <c r="H70" s="298">
        <f t="shared" ref="H70" si="111">+H67+H68+H69</f>
        <v>9947</v>
      </c>
      <c r="I70" s="130">
        <f>IF(E70=0,0,((H70/E70)-1)*100)</f>
        <v>33.966329966329958</v>
      </c>
      <c r="J70" s="3"/>
      <c r="L70" s="41" t="s">
        <v>23</v>
      </c>
      <c r="M70" s="43">
        <f>+M67+M68+M69</f>
        <v>420689</v>
      </c>
      <c r="N70" s="468">
        <f t="shared" ref="N70" si="112">+N67+N68+N69</f>
        <v>391842</v>
      </c>
      <c r="O70" s="472">
        <f t="shared" ref="O70" si="113">+O67+O68+O69</f>
        <v>812531</v>
      </c>
      <c r="P70" s="481">
        <f t="shared" ref="P70" si="114">+P67+P68+P69</f>
        <v>92</v>
      </c>
      <c r="Q70" s="300">
        <f t="shared" ref="Q70" si="115">+Q67+Q68+Q69</f>
        <v>812623</v>
      </c>
      <c r="R70" s="43">
        <f t="shared" ref="R70" si="116">+R67+R68+R69</f>
        <v>646842</v>
      </c>
      <c r="S70" s="468">
        <f t="shared" ref="S70" si="117">+S67+S68+S69</f>
        <v>604872</v>
      </c>
      <c r="T70" s="472">
        <f t="shared" ref="T70" si="118">+T67+T68+T69</f>
        <v>1251714</v>
      </c>
      <c r="U70" s="481">
        <f t="shared" ref="U70" si="119">+U67+U68+U69</f>
        <v>179</v>
      </c>
      <c r="V70" s="300">
        <f t="shared" ref="V70" si="120">+V67+V68+V69</f>
        <v>1251893</v>
      </c>
      <c r="W70" s="46">
        <f>IF(Q70=0,0,((V70/Q70)-1)*100)</f>
        <v>54.055816780967312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68</v>
      </c>
      <c r="C71" s="127">
        <f>+C66+C70</f>
        <v>9567</v>
      </c>
      <c r="D71" s="129">
        <f t="shared" ref="D71" si="121">+D66+D70</f>
        <v>9690</v>
      </c>
      <c r="E71" s="298">
        <f t="shared" ref="E71" si="122">+E66+E70</f>
        <v>19257</v>
      </c>
      <c r="F71" s="127">
        <f t="shared" ref="F71" si="123">+F66+F70</f>
        <v>8621</v>
      </c>
      <c r="G71" s="129">
        <f t="shared" ref="G71" si="124">+G66+G70</f>
        <v>8675</v>
      </c>
      <c r="H71" s="298">
        <f t="shared" ref="H71" si="125">+H66+H70</f>
        <v>17296</v>
      </c>
      <c r="I71" s="130">
        <f>IF(E71=0,0,((H71/E71)-1)*100)</f>
        <v>-10.183309965207455</v>
      </c>
      <c r="J71" s="3"/>
      <c r="L71" s="41" t="s">
        <v>68</v>
      </c>
      <c r="M71" s="45">
        <f>+M66+M70</f>
        <v>1166200</v>
      </c>
      <c r="N71" s="43">
        <f t="shared" ref="N71" si="126">+N66+N70</f>
        <v>1163227</v>
      </c>
      <c r="O71" s="300">
        <f t="shared" ref="O71" si="127">+O66+O70</f>
        <v>2329427</v>
      </c>
      <c r="P71" s="43">
        <f t="shared" ref="P71" si="128">+P66+P70</f>
        <v>709</v>
      </c>
      <c r="Q71" s="300">
        <f t="shared" ref="Q71" si="129">+Q66+Q70</f>
        <v>2330136</v>
      </c>
      <c r="R71" s="45">
        <f t="shared" ref="R71" si="130">+R66+R70</f>
        <v>1145357</v>
      </c>
      <c r="S71" s="43">
        <f t="shared" ref="S71" si="131">+S66+S70</f>
        <v>1093435</v>
      </c>
      <c r="T71" s="300">
        <f t="shared" ref="T71" si="132">+T66+T70</f>
        <v>2238792</v>
      </c>
      <c r="U71" s="43">
        <f t="shared" ref="U71" si="133">+U66+U70</f>
        <v>385</v>
      </c>
      <c r="V71" s="300">
        <f t="shared" ref="V71" si="134">+V66+V70</f>
        <v>2239177</v>
      </c>
      <c r="W71" s="46">
        <f>IF(Q71=0,0,((V71/Q71)-1)*100)</f>
        <v>-3.9035918933487124</v>
      </c>
    </row>
    <row r="72" spans="1:23" ht="13.5" thickTop="1" x14ac:dyDescent="0.2">
      <c r="A72" s="3" t="str">
        <f t="shared" ref="A72" si="135">IF(ISERROR(F72/G72)," ",IF(F72/G72&gt;0.5,IF(F72/G72&lt;1.5," ","NOT OK"),"NOT OK"))</f>
        <v xml:space="preserve"> </v>
      </c>
      <c r="B72" s="106" t="s">
        <v>24</v>
      </c>
      <c r="C72" s="120">
        <f t="shared" ref="C72:E74" si="136">+C18+C45</f>
        <v>1713</v>
      </c>
      <c r="D72" s="122">
        <f t="shared" si="136"/>
        <v>1744</v>
      </c>
      <c r="E72" s="294">
        <f t="shared" si="136"/>
        <v>3457</v>
      </c>
      <c r="F72" s="120"/>
      <c r="G72" s="122"/>
      <c r="H72" s="294"/>
      <c r="I72" s="123"/>
      <c r="J72" s="7"/>
      <c r="L72" s="13" t="s">
        <v>24</v>
      </c>
      <c r="M72" s="39">
        <f t="shared" ref="M72:N74" si="137">+M18+M45</f>
        <v>164551</v>
      </c>
      <c r="N72" s="37">
        <f t="shared" si="137"/>
        <v>161974</v>
      </c>
      <c r="O72" s="299">
        <f t="shared" ref="O72" si="138">SUM(M72:N72)</f>
        <v>326525</v>
      </c>
      <c r="P72" s="38">
        <f>P18+P45</f>
        <v>339</v>
      </c>
      <c r="Q72" s="301">
        <f>+O72+P72</f>
        <v>326864</v>
      </c>
      <c r="R72" s="39"/>
      <c r="S72" s="37"/>
      <c r="T72" s="299"/>
      <c r="U72" s="38"/>
      <c r="V72" s="301"/>
      <c r="W72" s="40"/>
    </row>
    <row r="73" spans="1:23" x14ac:dyDescent="0.2">
      <c r="A73" s="3" t="str">
        <f t="shared" ref="A73" si="139">IF(ISERROR(F73/G73)," ",IF(F73/G73&gt;0.5,IF(F73/G73&lt;1.5," ","NOT OK"),"NOT OK"))</f>
        <v xml:space="preserve"> </v>
      </c>
      <c r="B73" s="106" t="s">
        <v>25</v>
      </c>
      <c r="C73" s="120">
        <f t="shared" si="136"/>
        <v>358</v>
      </c>
      <c r="D73" s="122">
        <f t="shared" si="136"/>
        <v>379</v>
      </c>
      <c r="E73" s="294">
        <f t="shared" si="136"/>
        <v>737</v>
      </c>
      <c r="F73" s="120"/>
      <c r="G73" s="122"/>
      <c r="H73" s="294"/>
      <c r="I73" s="123"/>
      <c r="J73" s="3"/>
      <c r="L73" s="13" t="s">
        <v>25</v>
      </c>
      <c r="M73" s="39">
        <f t="shared" si="137"/>
        <v>22184</v>
      </c>
      <c r="N73" s="37">
        <f t="shared" si="137"/>
        <v>20308</v>
      </c>
      <c r="O73" s="299">
        <f>SUM(M73:N73)</f>
        <v>42492</v>
      </c>
      <c r="P73" s="140">
        <f>P19+P46</f>
        <v>0</v>
      </c>
      <c r="Q73" s="299">
        <f>+O73+P73</f>
        <v>42492</v>
      </c>
      <c r="R73" s="39"/>
      <c r="S73" s="37"/>
      <c r="T73" s="299"/>
      <c r="U73" s="140"/>
      <c r="V73" s="299"/>
      <c r="W73" s="40"/>
    </row>
    <row r="74" spans="1:23" ht="13.5" thickBot="1" x14ac:dyDescent="0.25">
      <c r="A74" s="3" t="str">
        <f>IF(ISERROR(F74/G74)," ",IF(F74/G74&gt;0.5,IF(F74/G74&lt;1.5," ","NOT OK"),"NOT OK"))</f>
        <v xml:space="preserve"> </v>
      </c>
      <c r="B74" s="106" t="s">
        <v>26</v>
      </c>
      <c r="C74" s="120">
        <f t="shared" si="136"/>
        <v>578</v>
      </c>
      <c r="D74" s="122">
        <f t="shared" si="136"/>
        <v>580</v>
      </c>
      <c r="E74" s="294">
        <f t="shared" si="136"/>
        <v>1158</v>
      </c>
      <c r="F74" s="120"/>
      <c r="G74" s="122"/>
      <c r="H74" s="294"/>
      <c r="I74" s="123"/>
      <c r="J74" s="3"/>
      <c r="L74" s="13" t="s">
        <v>26</v>
      </c>
      <c r="M74" s="39">
        <f t="shared" si="137"/>
        <v>61062</v>
      </c>
      <c r="N74" s="37">
        <f t="shared" si="137"/>
        <v>55974</v>
      </c>
      <c r="O74" s="299">
        <f>SUM(M74:N74)</f>
        <v>117036</v>
      </c>
      <c r="P74" s="140">
        <f>P20+P47</f>
        <v>191</v>
      </c>
      <c r="Q74" s="299">
        <f>+O74+P74</f>
        <v>117227</v>
      </c>
      <c r="R74" s="39"/>
      <c r="S74" s="37"/>
      <c r="T74" s="299"/>
      <c r="U74" s="140"/>
      <c r="V74" s="299"/>
      <c r="W74" s="40"/>
    </row>
    <row r="75" spans="1:23" ht="15.75" customHeight="1" thickTop="1" thickBot="1" x14ac:dyDescent="0.25">
      <c r="A75" s="9" t="str">
        <f>IF(ISERROR(F75/G75)," ",IF(F75/G75&gt;0.5,IF(F75/G75&lt;1.5," ","NOT OK"),"NOT OK"))</f>
        <v xml:space="preserve"> </v>
      </c>
      <c r="B75" s="133" t="s">
        <v>27</v>
      </c>
      <c r="C75" s="127">
        <f t="shared" ref="C75:E75" si="140">+C72+C73+C74</f>
        <v>2649</v>
      </c>
      <c r="D75" s="135">
        <f t="shared" si="140"/>
        <v>2703</v>
      </c>
      <c r="E75" s="335">
        <f t="shared" si="140"/>
        <v>5352</v>
      </c>
      <c r="F75" s="127"/>
      <c r="G75" s="135"/>
      <c r="H75" s="335"/>
      <c r="I75" s="130"/>
      <c r="J75" s="3"/>
      <c r="K75" s="10"/>
      <c r="L75" s="47" t="s">
        <v>27</v>
      </c>
      <c r="M75" s="49">
        <f t="shared" ref="M75:Q75" si="141">+M72+M73+M74</f>
        <v>247797</v>
      </c>
      <c r="N75" s="469">
        <f t="shared" si="141"/>
        <v>238256</v>
      </c>
      <c r="O75" s="479">
        <f t="shared" si="141"/>
        <v>486053</v>
      </c>
      <c r="P75" s="482">
        <f t="shared" si="141"/>
        <v>530</v>
      </c>
      <c r="Q75" s="333">
        <f t="shared" si="141"/>
        <v>486583</v>
      </c>
      <c r="R75" s="49"/>
      <c r="S75" s="469"/>
      <c r="T75" s="479"/>
      <c r="U75" s="482"/>
      <c r="V75" s="333"/>
      <c r="W75" s="50"/>
    </row>
    <row r="76" spans="1:23" ht="13.5" thickTop="1" x14ac:dyDescent="0.2">
      <c r="A76" s="3" t="str">
        <f>IF(ISERROR(F76/G76)," ",IF(F76/G76&gt;0.5,IF(F76/G76&lt;1.5," ","NOT OK"),"NOT OK"))</f>
        <v xml:space="preserve"> </v>
      </c>
      <c r="B76" s="106" t="s">
        <v>28</v>
      </c>
      <c r="C76" s="120">
        <f t="shared" ref="C76:E78" si="142">+C22+C49</f>
        <v>366</v>
      </c>
      <c r="D76" s="122">
        <f t="shared" si="142"/>
        <v>366</v>
      </c>
      <c r="E76" s="295">
        <f t="shared" si="142"/>
        <v>732</v>
      </c>
      <c r="F76" s="120"/>
      <c r="G76" s="122"/>
      <c r="H76" s="295"/>
      <c r="I76" s="123"/>
      <c r="J76" s="3"/>
      <c r="L76" s="13" t="s">
        <v>29</v>
      </c>
      <c r="M76" s="39">
        <f t="shared" ref="M76:N78" si="143">+M22+M49</f>
        <v>24187</v>
      </c>
      <c r="N76" s="37">
        <f t="shared" si="143"/>
        <v>24619</v>
      </c>
      <c r="O76" s="299">
        <f>SUM(M76:N76)</f>
        <v>48806</v>
      </c>
      <c r="P76" s="140">
        <f>P22+P49</f>
        <v>0</v>
      </c>
      <c r="Q76" s="299">
        <f>+O76+P76</f>
        <v>48806</v>
      </c>
      <c r="R76" s="39"/>
      <c r="S76" s="37"/>
      <c r="T76" s="299"/>
      <c r="U76" s="140"/>
      <c r="V76" s="299"/>
      <c r="W76" s="40"/>
    </row>
    <row r="77" spans="1:23" x14ac:dyDescent="0.2">
      <c r="A77" s="3" t="str">
        <f t="shared" ref="A77" si="144">IF(ISERROR(F77/G77)," ",IF(F77/G77&gt;0.5,IF(F77/G77&lt;1.5," ","NOT OK"),"NOT OK"))</f>
        <v xml:space="preserve"> </v>
      </c>
      <c r="B77" s="106" t="s">
        <v>30</v>
      </c>
      <c r="C77" s="120">
        <f t="shared" si="142"/>
        <v>77</v>
      </c>
      <c r="D77" s="122">
        <f t="shared" si="142"/>
        <v>77</v>
      </c>
      <c r="E77" s="296">
        <f t="shared" si="142"/>
        <v>154</v>
      </c>
      <c r="F77" s="120"/>
      <c r="G77" s="122"/>
      <c r="H77" s="296"/>
      <c r="I77" s="123"/>
      <c r="J77" s="9"/>
      <c r="L77" s="13" t="s">
        <v>30</v>
      </c>
      <c r="M77" s="39">
        <f t="shared" si="143"/>
        <v>936</v>
      </c>
      <c r="N77" s="37">
        <f t="shared" si="143"/>
        <v>1653</v>
      </c>
      <c r="O77" s="299">
        <f t="shared" ref="O77:O78" si="145">SUM(M77:N77)</f>
        <v>2589</v>
      </c>
      <c r="P77" s="140">
        <f>P23+P50</f>
        <v>0</v>
      </c>
      <c r="Q77" s="299">
        <f>+O77+P77</f>
        <v>2589</v>
      </c>
      <c r="R77" s="39"/>
      <c r="S77" s="37"/>
      <c r="T77" s="299"/>
      <c r="U77" s="140"/>
      <c r="V77" s="299"/>
      <c r="W77" s="40"/>
    </row>
    <row r="78" spans="1:23" ht="13.5" thickBot="1" x14ac:dyDescent="0.25">
      <c r="A78" s="3" t="str">
        <f t="shared" ref="A78" si="146">IF(ISERROR(F78/G78)," ",IF(F78/G78&gt;0.5,IF(F78/G78&lt;1.5," ","NOT OK"),"NOT OK"))</f>
        <v xml:space="preserve"> </v>
      </c>
      <c r="B78" s="106" t="s">
        <v>31</v>
      </c>
      <c r="C78" s="120">
        <f t="shared" si="142"/>
        <v>424</v>
      </c>
      <c r="D78" s="136">
        <f t="shared" si="142"/>
        <v>426</v>
      </c>
      <c r="E78" s="297">
        <f t="shared" si="142"/>
        <v>850</v>
      </c>
      <c r="F78" s="120"/>
      <c r="G78" s="136"/>
      <c r="H78" s="297"/>
      <c r="I78" s="137"/>
      <c r="J78" s="3"/>
      <c r="L78" s="13" t="s">
        <v>31</v>
      </c>
      <c r="M78" s="39">
        <f t="shared" si="143"/>
        <v>35541</v>
      </c>
      <c r="N78" s="37">
        <f t="shared" si="143"/>
        <v>31931</v>
      </c>
      <c r="O78" s="299">
        <f t="shared" si="145"/>
        <v>67472</v>
      </c>
      <c r="P78" s="38">
        <f>P24+P51</f>
        <v>0</v>
      </c>
      <c r="Q78" s="301">
        <f>+O78+P78</f>
        <v>67472</v>
      </c>
      <c r="R78" s="39"/>
      <c r="S78" s="37"/>
      <c r="T78" s="299"/>
      <c r="U78" s="38"/>
      <c r="V78" s="301"/>
      <c r="W78" s="40"/>
    </row>
    <row r="79" spans="1:23" ht="15.75" customHeight="1" thickTop="1" thickBot="1" x14ac:dyDescent="0.25">
      <c r="A79" s="9" t="str">
        <f>IF(ISERROR(F79/G79)," ",IF(F79/G79&gt;0.5,IF(F79/G79&lt;1.5," ","NOT OK"),"NOT OK"))</f>
        <v xml:space="preserve"> </v>
      </c>
      <c r="B79" s="133" t="s">
        <v>32</v>
      </c>
      <c r="C79" s="127">
        <f t="shared" ref="C79:E79" si="147">+C76+C77+C78</f>
        <v>867</v>
      </c>
      <c r="D79" s="135">
        <f t="shared" si="147"/>
        <v>869</v>
      </c>
      <c r="E79" s="335">
        <f t="shared" si="147"/>
        <v>1736</v>
      </c>
      <c r="F79" s="127"/>
      <c r="G79" s="135"/>
      <c r="H79" s="335"/>
      <c r="I79" s="130"/>
      <c r="J79" s="3"/>
      <c r="K79" s="10"/>
      <c r="L79" s="47" t="s">
        <v>32</v>
      </c>
      <c r="M79" s="49">
        <f t="shared" ref="M79:Q79" si="148">+M76+M77+M78</f>
        <v>60664</v>
      </c>
      <c r="N79" s="469">
        <f t="shared" si="148"/>
        <v>58203</v>
      </c>
      <c r="O79" s="479">
        <f t="shared" si="148"/>
        <v>118867</v>
      </c>
      <c r="P79" s="482">
        <f t="shared" si="148"/>
        <v>0</v>
      </c>
      <c r="Q79" s="333">
        <f t="shared" si="148"/>
        <v>118867</v>
      </c>
      <c r="R79" s="49"/>
      <c r="S79" s="469"/>
      <c r="T79" s="479"/>
      <c r="U79" s="482"/>
      <c r="V79" s="333"/>
      <c r="W79" s="50"/>
    </row>
    <row r="80" spans="1:23" ht="15.75" customHeight="1" thickTop="1" thickBot="1" x14ac:dyDescent="0.25">
      <c r="A80" s="9"/>
      <c r="B80" s="522" t="s">
        <v>33</v>
      </c>
      <c r="C80" s="127">
        <f t="shared" ref="C80:E80" si="149">+C70+C75+C79</f>
        <v>7176</v>
      </c>
      <c r="D80" s="128">
        <f t="shared" si="149"/>
        <v>7337</v>
      </c>
      <c r="E80" s="526">
        <f t="shared" si="149"/>
        <v>14513</v>
      </c>
      <c r="F80" s="127"/>
      <c r="G80" s="128"/>
      <c r="H80" s="526"/>
      <c r="I80" s="130"/>
      <c r="J80" s="3"/>
      <c r="K80" s="10"/>
      <c r="L80" s="530" t="s">
        <v>33</v>
      </c>
      <c r="M80" s="508">
        <f t="shared" ref="M80:Q80" si="150">+M70+M75+M79</f>
        <v>729150</v>
      </c>
      <c r="N80" s="509">
        <f t="shared" si="150"/>
        <v>688301</v>
      </c>
      <c r="O80" s="518">
        <f t="shared" si="150"/>
        <v>1417451</v>
      </c>
      <c r="P80" s="511">
        <f t="shared" si="150"/>
        <v>622</v>
      </c>
      <c r="Q80" s="519">
        <f t="shared" si="150"/>
        <v>1418073</v>
      </c>
      <c r="R80" s="508"/>
      <c r="S80" s="509"/>
      <c r="T80" s="518"/>
      <c r="U80" s="511"/>
      <c r="V80" s="519"/>
      <c r="W80" s="50"/>
    </row>
    <row r="81" spans="1:23" ht="14.25" thickTop="1" thickBot="1" x14ac:dyDescent="0.25">
      <c r="A81" s="3" t="str">
        <f t="shared" ref="A81" si="151">IF(ISERROR(F81/G81)," ",IF(F81/G81&gt;0.5,IF(F81/G81&lt;1.5," ","NOT OK"),"NOT OK"))</f>
        <v xml:space="preserve"> </v>
      </c>
      <c r="B81" s="126" t="s">
        <v>34</v>
      </c>
      <c r="C81" s="127">
        <f t="shared" ref="C81:E81" si="152">+C66+C70+C75+C79</f>
        <v>13083</v>
      </c>
      <c r="D81" s="129">
        <f t="shared" si="152"/>
        <v>13262</v>
      </c>
      <c r="E81" s="298">
        <f t="shared" si="152"/>
        <v>26345</v>
      </c>
      <c r="F81" s="127"/>
      <c r="G81" s="129"/>
      <c r="H81" s="298"/>
      <c r="I81" s="130"/>
      <c r="J81" s="3"/>
      <c r="L81" s="466" t="s">
        <v>34</v>
      </c>
      <c r="M81" s="43">
        <f t="shared" ref="M81:Q81" si="153">+M66+M70+M75+M79</f>
        <v>1474661</v>
      </c>
      <c r="N81" s="468">
        <f t="shared" si="153"/>
        <v>1459686</v>
      </c>
      <c r="O81" s="472">
        <f t="shared" si="153"/>
        <v>2934347</v>
      </c>
      <c r="P81" s="481">
        <f t="shared" si="153"/>
        <v>1239</v>
      </c>
      <c r="Q81" s="300">
        <f t="shared" si="153"/>
        <v>2935586</v>
      </c>
      <c r="R81" s="43"/>
      <c r="S81" s="468"/>
      <c r="T81" s="472"/>
      <c r="U81" s="481"/>
      <c r="V81" s="300"/>
      <c r="W81" s="46"/>
    </row>
    <row r="82" spans="1:23" ht="14.25" thickTop="1" thickBot="1" x14ac:dyDescent="0.25">
      <c r="B82" s="138" t="s">
        <v>35</v>
      </c>
      <c r="C82" s="102"/>
      <c r="D82" s="102"/>
      <c r="E82" s="102"/>
      <c r="F82" s="102"/>
      <c r="G82" s="102"/>
      <c r="H82" s="102"/>
      <c r="I82" s="102"/>
      <c r="J82" s="102"/>
      <c r="L82" s="53" t="s">
        <v>35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customHeight="1" thickTop="1" x14ac:dyDescent="0.2">
      <c r="J83" s="3"/>
      <c r="L83" s="590" t="s">
        <v>45</v>
      </c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2"/>
    </row>
    <row r="84" spans="1:23" ht="13.5" customHeight="1" thickBot="1" x14ac:dyDescent="0.25">
      <c r="J84" s="3"/>
      <c r="L84" s="593" t="s">
        <v>46</v>
      </c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5"/>
    </row>
    <row r="85" spans="1:23" ht="13.5" customHeight="1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47</v>
      </c>
    </row>
    <row r="86" spans="1:23" ht="13.5" customHeight="1" thickTop="1" thickBot="1" x14ac:dyDescent="0.25">
      <c r="L86" s="57"/>
      <c r="M86" s="596" t="s">
        <v>4</v>
      </c>
      <c r="N86" s="597"/>
      <c r="O86" s="597"/>
      <c r="P86" s="597"/>
      <c r="Q86" s="598"/>
      <c r="R86" s="596" t="s">
        <v>5</v>
      </c>
      <c r="S86" s="597"/>
      <c r="T86" s="597"/>
      <c r="U86" s="597"/>
      <c r="V86" s="598"/>
      <c r="W86" s="58" t="s">
        <v>6</v>
      </c>
    </row>
    <row r="87" spans="1:23" ht="13.5" thickTop="1" x14ac:dyDescent="0.2">
      <c r="L87" s="59" t="s">
        <v>7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63" t="s">
        <v>8</v>
      </c>
    </row>
    <row r="88" spans="1:23" ht="13.5" thickBot="1" x14ac:dyDescent="0.25">
      <c r="L88" s="64"/>
      <c r="M88" s="65" t="s">
        <v>48</v>
      </c>
      <c r="N88" s="66" t="s">
        <v>49</v>
      </c>
      <c r="O88" s="67" t="s">
        <v>50</v>
      </c>
      <c r="P88" s="68" t="s">
        <v>15</v>
      </c>
      <c r="Q88" s="67" t="s">
        <v>11</v>
      </c>
      <c r="R88" s="65" t="s">
        <v>48</v>
      </c>
      <c r="S88" s="66" t="s">
        <v>49</v>
      </c>
      <c r="T88" s="67" t="s">
        <v>50</v>
      </c>
      <c r="U88" s="68" t="s">
        <v>15</v>
      </c>
      <c r="V88" s="67" t="s">
        <v>11</v>
      </c>
      <c r="W88" s="69"/>
    </row>
    <row r="89" spans="1:23" ht="6.7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16</v>
      </c>
      <c r="M90" s="75">
        <v>18</v>
      </c>
      <c r="N90" s="76">
        <v>34</v>
      </c>
      <c r="O90" s="174">
        <f>M90+N90</f>
        <v>52</v>
      </c>
      <c r="P90" s="77">
        <v>0</v>
      </c>
      <c r="Q90" s="174">
        <f t="shared" ref="Q90" si="154">O90+P90</f>
        <v>52</v>
      </c>
      <c r="R90" s="75">
        <v>299</v>
      </c>
      <c r="S90" s="76">
        <v>389</v>
      </c>
      <c r="T90" s="174">
        <f>R90+S90</f>
        <v>688</v>
      </c>
      <c r="U90" s="77">
        <v>0</v>
      </c>
      <c r="V90" s="174">
        <f t="shared" ref="V90" si="155">T90+U90</f>
        <v>688</v>
      </c>
      <c r="W90" s="78">
        <f>IF(Q90=0,0,((V90/Q90)-1)*100)</f>
        <v>1223.0769230769231</v>
      </c>
    </row>
    <row r="91" spans="1:23" x14ac:dyDescent="0.2">
      <c r="L91" s="59" t="s">
        <v>17</v>
      </c>
      <c r="M91" s="75">
        <v>911</v>
      </c>
      <c r="N91" s="76">
        <v>1039</v>
      </c>
      <c r="O91" s="174">
        <f>M91+N91</f>
        <v>1950</v>
      </c>
      <c r="P91" s="77">
        <v>0</v>
      </c>
      <c r="Q91" s="174">
        <f>O91+P91</f>
        <v>1950</v>
      </c>
      <c r="R91" s="75">
        <v>454</v>
      </c>
      <c r="S91" s="76">
        <v>324</v>
      </c>
      <c r="T91" s="174">
        <f>R91+S91</f>
        <v>778</v>
      </c>
      <c r="U91" s="77">
        <v>0</v>
      </c>
      <c r="V91" s="174">
        <f>T91+U91</f>
        <v>778</v>
      </c>
      <c r="W91" s="78">
        <f>IF(Q91=0,0,((V91/Q91)-1)*100)</f>
        <v>-60.102564102564102</v>
      </c>
    </row>
    <row r="92" spans="1:23" ht="13.5" thickBot="1" x14ac:dyDescent="0.25">
      <c r="L92" s="64" t="s">
        <v>18</v>
      </c>
      <c r="M92" s="75">
        <v>128</v>
      </c>
      <c r="N92" s="76">
        <v>198</v>
      </c>
      <c r="O92" s="174">
        <f>M92+N92</f>
        <v>326</v>
      </c>
      <c r="P92" s="77">
        <v>0</v>
      </c>
      <c r="Q92" s="174">
        <f>O92+P92</f>
        <v>326</v>
      </c>
      <c r="R92" s="75">
        <v>673</v>
      </c>
      <c r="S92" s="76">
        <v>935</v>
      </c>
      <c r="T92" s="174">
        <f>R92+S92</f>
        <v>1608</v>
      </c>
      <c r="U92" s="77">
        <v>0</v>
      </c>
      <c r="V92" s="174">
        <f>T92+U92</f>
        <v>1608</v>
      </c>
      <c r="W92" s="78">
        <f>IF(Q92=0,0,((V92/Q92)-1)*100)</f>
        <v>393.25153374233128</v>
      </c>
    </row>
    <row r="93" spans="1:23" ht="14.25" thickTop="1" thickBot="1" x14ac:dyDescent="0.25">
      <c r="L93" s="79" t="s">
        <v>19</v>
      </c>
      <c r="M93" s="80">
        <f t="shared" ref="M93:Q93" si="156">+M90+M91+M92</f>
        <v>1057</v>
      </c>
      <c r="N93" s="81">
        <f t="shared" si="156"/>
        <v>1271</v>
      </c>
      <c r="O93" s="175">
        <f t="shared" si="156"/>
        <v>2328</v>
      </c>
      <c r="P93" s="80">
        <f t="shared" si="156"/>
        <v>0</v>
      </c>
      <c r="Q93" s="175">
        <f t="shared" si="156"/>
        <v>2328</v>
      </c>
      <c r="R93" s="80">
        <f t="shared" ref="R93:V93" si="157">+R90+R91+R92</f>
        <v>1426</v>
      </c>
      <c r="S93" s="81">
        <f t="shared" si="157"/>
        <v>1648</v>
      </c>
      <c r="T93" s="175">
        <f t="shared" si="157"/>
        <v>3074</v>
      </c>
      <c r="U93" s="80">
        <f t="shared" si="157"/>
        <v>0</v>
      </c>
      <c r="V93" s="175">
        <f t="shared" si="157"/>
        <v>3074</v>
      </c>
      <c r="W93" s="82">
        <f t="shared" ref="W93" si="158">IF(Q93=0,0,((V93/Q93)-1)*100)</f>
        <v>32.044673539518897</v>
      </c>
    </row>
    <row r="94" spans="1:23" ht="13.5" thickTop="1" x14ac:dyDescent="0.2">
      <c r="L94" s="59" t="s">
        <v>20</v>
      </c>
      <c r="M94" s="75">
        <v>200</v>
      </c>
      <c r="N94" s="76">
        <v>237</v>
      </c>
      <c r="O94" s="174">
        <f>M94+N94</f>
        <v>437</v>
      </c>
      <c r="P94" s="77">
        <v>0</v>
      </c>
      <c r="Q94" s="174">
        <f>O94+P94</f>
        <v>437</v>
      </c>
      <c r="R94" s="75">
        <v>612</v>
      </c>
      <c r="S94" s="76">
        <v>677</v>
      </c>
      <c r="T94" s="174">
        <f>R94+S94</f>
        <v>1289</v>
      </c>
      <c r="U94" s="77">
        <v>0</v>
      </c>
      <c r="V94" s="174">
        <f>T94+U94</f>
        <v>1289</v>
      </c>
      <c r="W94" s="78">
        <f t="shared" ref="W94:W98" si="159">IF(Q94=0,0,((V94/Q94)-1)*100)</f>
        <v>194.96567505720824</v>
      </c>
    </row>
    <row r="95" spans="1:23" x14ac:dyDescent="0.2">
      <c r="L95" s="59" t="s">
        <v>21</v>
      </c>
      <c r="M95" s="75">
        <v>331</v>
      </c>
      <c r="N95" s="76">
        <v>361</v>
      </c>
      <c r="O95" s="174">
        <f>M95+N95</f>
        <v>692</v>
      </c>
      <c r="P95" s="77">
        <v>0</v>
      </c>
      <c r="Q95" s="174">
        <f>O95+P95</f>
        <v>692</v>
      </c>
      <c r="R95" s="75">
        <v>628</v>
      </c>
      <c r="S95" s="76">
        <v>664</v>
      </c>
      <c r="T95" s="174">
        <f>R95+S95</f>
        <v>1292</v>
      </c>
      <c r="U95" s="77">
        <v>0</v>
      </c>
      <c r="V95" s="174">
        <f>T95+U95</f>
        <v>1292</v>
      </c>
      <c r="W95" s="78">
        <f>IF(Q95=0,0,((V95/Q95)-1)*100)</f>
        <v>86.705202312138724</v>
      </c>
    </row>
    <row r="96" spans="1:23" ht="13.5" thickBot="1" x14ac:dyDescent="0.25">
      <c r="L96" s="59" t="s">
        <v>22</v>
      </c>
      <c r="M96" s="75">
        <v>389</v>
      </c>
      <c r="N96" s="76">
        <v>379</v>
      </c>
      <c r="O96" s="174">
        <f t="shared" ref="O96" si="160">M96+N96</f>
        <v>768</v>
      </c>
      <c r="P96" s="77">
        <v>0</v>
      </c>
      <c r="Q96" s="174">
        <f>O96+P96</f>
        <v>768</v>
      </c>
      <c r="R96" s="75">
        <v>705</v>
      </c>
      <c r="S96" s="76">
        <v>801</v>
      </c>
      <c r="T96" s="174">
        <f t="shared" ref="T96" si="161">R96+S96</f>
        <v>1506</v>
      </c>
      <c r="U96" s="77">
        <v>0</v>
      </c>
      <c r="V96" s="174">
        <f>T96+U96</f>
        <v>1506</v>
      </c>
      <c r="W96" s="78">
        <f>IF(Q96=0,0,((V96/Q96)-1)*100)</f>
        <v>96.09375</v>
      </c>
    </row>
    <row r="97" spans="1:23" ht="14.25" thickTop="1" thickBot="1" x14ac:dyDescent="0.25">
      <c r="L97" s="79" t="s">
        <v>23</v>
      </c>
      <c r="M97" s="80">
        <f>+M94+M95+M96</f>
        <v>920</v>
      </c>
      <c r="N97" s="81">
        <f t="shared" ref="N97:V97" si="162">+N94+N95+N96</f>
        <v>977</v>
      </c>
      <c r="O97" s="175">
        <f t="shared" si="162"/>
        <v>1897</v>
      </c>
      <c r="P97" s="80">
        <f t="shared" si="162"/>
        <v>0</v>
      </c>
      <c r="Q97" s="175">
        <f t="shared" si="162"/>
        <v>1897</v>
      </c>
      <c r="R97" s="80">
        <f t="shared" si="162"/>
        <v>1945</v>
      </c>
      <c r="S97" s="81">
        <f t="shared" si="162"/>
        <v>2142</v>
      </c>
      <c r="T97" s="175">
        <f t="shared" si="162"/>
        <v>4087</v>
      </c>
      <c r="U97" s="80">
        <f t="shared" si="162"/>
        <v>0</v>
      </c>
      <c r="V97" s="175">
        <f t="shared" si="162"/>
        <v>4087</v>
      </c>
      <c r="W97" s="82">
        <f t="shared" ref="W97" si="163">IF(Q97=0,0,((V97/Q97)-1)*100)</f>
        <v>115.44544016868738</v>
      </c>
    </row>
    <row r="98" spans="1:23" ht="14.25" thickTop="1" thickBot="1" x14ac:dyDescent="0.25">
      <c r="L98" s="79" t="s">
        <v>68</v>
      </c>
      <c r="M98" s="80">
        <f>+M93+M97</f>
        <v>1977</v>
      </c>
      <c r="N98" s="81">
        <f t="shared" ref="N98:V98" si="164">+N93+N97</f>
        <v>2248</v>
      </c>
      <c r="O98" s="175">
        <f t="shared" si="164"/>
        <v>4225</v>
      </c>
      <c r="P98" s="80">
        <f t="shared" si="164"/>
        <v>0</v>
      </c>
      <c r="Q98" s="175">
        <f t="shared" si="164"/>
        <v>4225</v>
      </c>
      <c r="R98" s="80">
        <f t="shared" si="164"/>
        <v>3371</v>
      </c>
      <c r="S98" s="81">
        <f t="shared" si="164"/>
        <v>3790</v>
      </c>
      <c r="T98" s="175">
        <f t="shared" si="164"/>
        <v>7161</v>
      </c>
      <c r="U98" s="80">
        <f t="shared" si="164"/>
        <v>0</v>
      </c>
      <c r="V98" s="175">
        <f t="shared" si="164"/>
        <v>7161</v>
      </c>
      <c r="W98" s="82">
        <f t="shared" si="159"/>
        <v>69.491124260355022</v>
      </c>
    </row>
    <row r="99" spans="1:23" ht="13.5" thickTop="1" x14ac:dyDescent="0.2">
      <c r="L99" s="59" t="s">
        <v>24</v>
      </c>
      <c r="M99" s="75">
        <v>298</v>
      </c>
      <c r="N99" s="76">
        <v>431</v>
      </c>
      <c r="O99" s="174">
        <f>+M99+N99</f>
        <v>729</v>
      </c>
      <c r="P99" s="77">
        <v>0</v>
      </c>
      <c r="Q99" s="174">
        <f>O99+P99</f>
        <v>729</v>
      </c>
      <c r="R99" s="75"/>
      <c r="S99" s="76"/>
      <c r="T99" s="174"/>
      <c r="U99" s="77"/>
      <c r="V99" s="174"/>
      <c r="W99" s="78"/>
    </row>
    <row r="100" spans="1:23" x14ac:dyDescent="0.2">
      <c r="L100" s="59" t="s">
        <v>25</v>
      </c>
      <c r="M100" s="75">
        <v>315</v>
      </c>
      <c r="N100" s="76">
        <v>513</v>
      </c>
      <c r="O100" s="174">
        <f>+M100+N100</f>
        <v>828</v>
      </c>
      <c r="P100" s="77">
        <v>0</v>
      </c>
      <c r="Q100" s="174">
        <f>O100+P100</f>
        <v>828</v>
      </c>
      <c r="R100" s="75"/>
      <c r="S100" s="76"/>
      <c r="T100" s="174"/>
      <c r="U100" s="77"/>
      <c r="V100" s="174"/>
      <c r="W100" s="78"/>
    </row>
    <row r="101" spans="1:23" ht="13.5" thickBot="1" x14ac:dyDescent="0.25">
      <c r="L101" s="59" t="s">
        <v>26</v>
      </c>
      <c r="M101" s="75">
        <v>250</v>
      </c>
      <c r="N101" s="76">
        <v>323</v>
      </c>
      <c r="O101" s="176">
        <f>+M101+N101</f>
        <v>573</v>
      </c>
      <c r="P101" s="83">
        <v>0</v>
      </c>
      <c r="Q101" s="176">
        <f>O101+P101</f>
        <v>573</v>
      </c>
      <c r="R101" s="75"/>
      <c r="S101" s="76"/>
      <c r="T101" s="176"/>
      <c r="U101" s="83"/>
      <c r="V101" s="176"/>
      <c r="W101" s="78"/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27</v>
      </c>
      <c r="M102" s="85">
        <f t="shared" ref="M102:Q102" si="165">+M99+M100+M101</f>
        <v>863</v>
      </c>
      <c r="N102" s="85">
        <f t="shared" si="165"/>
        <v>1267</v>
      </c>
      <c r="O102" s="177">
        <f t="shared" si="165"/>
        <v>2130</v>
      </c>
      <c r="P102" s="86">
        <f t="shared" si="165"/>
        <v>0</v>
      </c>
      <c r="Q102" s="177">
        <f t="shared" si="165"/>
        <v>2130</v>
      </c>
      <c r="R102" s="85"/>
      <c r="S102" s="85"/>
      <c r="T102" s="177"/>
      <c r="U102" s="86"/>
      <c r="V102" s="177"/>
      <c r="W102" s="87"/>
    </row>
    <row r="103" spans="1:23" ht="13.5" thickTop="1" x14ac:dyDescent="0.2">
      <c r="L103" s="59" t="s">
        <v>29</v>
      </c>
      <c r="M103" s="75">
        <v>251</v>
      </c>
      <c r="N103" s="76">
        <v>331</v>
      </c>
      <c r="O103" s="176">
        <v>582</v>
      </c>
      <c r="P103" s="88">
        <v>0</v>
      </c>
      <c r="Q103" s="176">
        <f>O103+P103</f>
        <v>582</v>
      </c>
      <c r="R103" s="75"/>
      <c r="S103" s="76"/>
      <c r="T103" s="176"/>
      <c r="U103" s="88"/>
      <c r="V103" s="176"/>
      <c r="W103" s="78"/>
    </row>
    <row r="104" spans="1:23" x14ac:dyDescent="0.2">
      <c r="L104" s="59" t="s">
        <v>30</v>
      </c>
      <c r="M104" s="75">
        <v>282</v>
      </c>
      <c r="N104" s="76">
        <v>354</v>
      </c>
      <c r="O104" s="176">
        <v>636</v>
      </c>
      <c r="P104" s="77">
        <v>0</v>
      </c>
      <c r="Q104" s="176">
        <f>O104+P104</f>
        <v>636</v>
      </c>
      <c r="R104" s="75"/>
      <c r="S104" s="76"/>
      <c r="T104" s="176"/>
      <c r="U104" s="77"/>
      <c r="V104" s="176"/>
      <c r="W104" s="78"/>
    </row>
    <row r="105" spans="1:23" ht="13.5" thickBot="1" x14ac:dyDescent="0.25">
      <c r="L105" s="59" t="s">
        <v>31</v>
      </c>
      <c r="M105" s="75">
        <v>329</v>
      </c>
      <c r="N105" s="76">
        <v>351</v>
      </c>
      <c r="O105" s="176">
        <v>680</v>
      </c>
      <c r="P105" s="77">
        <v>0</v>
      </c>
      <c r="Q105" s="176">
        <f>O105+P105</f>
        <v>680</v>
      </c>
      <c r="R105" s="75"/>
      <c r="S105" s="76"/>
      <c r="T105" s="176"/>
      <c r="U105" s="77"/>
      <c r="V105" s="176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498" t="s">
        <v>32</v>
      </c>
      <c r="M106" s="547">
        <f t="shared" ref="M106:Q106" si="166">+M103+M104+M105</f>
        <v>862</v>
      </c>
      <c r="N106" s="544">
        <f t="shared" si="166"/>
        <v>1036</v>
      </c>
      <c r="O106" s="542">
        <f t="shared" si="166"/>
        <v>1898</v>
      </c>
      <c r="P106" s="531">
        <f t="shared" si="166"/>
        <v>0</v>
      </c>
      <c r="Q106" s="542">
        <f t="shared" si="166"/>
        <v>1898</v>
      </c>
      <c r="R106" s="547"/>
      <c r="S106" s="544"/>
      <c r="T106" s="542"/>
      <c r="U106" s="531"/>
      <c r="V106" s="542"/>
      <c r="W106" s="532"/>
    </row>
    <row r="107" spans="1:23" ht="14.25" thickTop="1" thickBot="1" x14ac:dyDescent="0.25">
      <c r="L107" s="520" t="s">
        <v>33</v>
      </c>
      <c r="M107" s="548">
        <f t="shared" ref="M107:Q107" si="167">+M97+M102+M106</f>
        <v>2645</v>
      </c>
      <c r="N107" s="545">
        <f t="shared" si="167"/>
        <v>3280</v>
      </c>
      <c r="O107" s="543">
        <f t="shared" si="167"/>
        <v>5925</v>
      </c>
      <c r="P107" s="533">
        <f t="shared" si="167"/>
        <v>0</v>
      </c>
      <c r="Q107" s="543">
        <f t="shared" si="167"/>
        <v>5925</v>
      </c>
      <c r="R107" s="548"/>
      <c r="S107" s="545"/>
      <c r="T107" s="543"/>
      <c r="U107" s="533"/>
      <c r="V107" s="543"/>
      <c r="W107" s="535"/>
    </row>
    <row r="108" spans="1:23" ht="14.25" thickTop="1" thickBot="1" x14ac:dyDescent="0.25">
      <c r="L108" s="497" t="s">
        <v>34</v>
      </c>
      <c r="M108" s="80">
        <f t="shared" ref="M108:Q108" si="168">+M93+M97+M102+M106</f>
        <v>3702</v>
      </c>
      <c r="N108" s="546">
        <f t="shared" si="168"/>
        <v>4551</v>
      </c>
      <c r="O108" s="537">
        <f t="shared" si="168"/>
        <v>8253</v>
      </c>
      <c r="P108" s="536">
        <f t="shared" si="168"/>
        <v>0</v>
      </c>
      <c r="Q108" s="537">
        <f t="shared" si="168"/>
        <v>8253</v>
      </c>
      <c r="R108" s="80"/>
      <c r="S108" s="546"/>
      <c r="T108" s="537"/>
      <c r="U108" s="536"/>
      <c r="V108" s="537"/>
      <c r="W108" s="82"/>
    </row>
    <row r="109" spans="1:23" ht="14.25" thickTop="1" thickBot="1" x14ac:dyDescent="0.25">
      <c r="L109" s="89" t="s">
        <v>35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customHeight="1" thickTop="1" x14ac:dyDescent="0.2">
      <c r="L110" s="590" t="s">
        <v>51</v>
      </c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2"/>
    </row>
    <row r="111" spans="1:23" ht="13.5" customHeight="1" thickBot="1" x14ac:dyDescent="0.25">
      <c r="L111" s="593" t="s">
        <v>52</v>
      </c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5"/>
    </row>
    <row r="112" spans="1:23" ht="13.5" customHeight="1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47</v>
      </c>
    </row>
    <row r="113" spans="12:23" ht="13.5" customHeight="1" thickTop="1" thickBot="1" x14ac:dyDescent="0.25">
      <c r="L113" s="57"/>
      <c r="M113" s="596" t="s">
        <v>4</v>
      </c>
      <c r="N113" s="597"/>
      <c r="O113" s="597"/>
      <c r="P113" s="597"/>
      <c r="Q113" s="598"/>
      <c r="R113" s="596" t="s">
        <v>5</v>
      </c>
      <c r="S113" s="597"/>
      <c r="T113" s="597"/>
      <c r="U113" s="597"/>
      <c r="V113" s="598"/>
      <c r="W113" s="58" t="s">
        <v>6</v>
      </c>
    </row>
    <row r="114" spans="12:23" ht="13.5" thickTop="1" x14ac:dyDescent="0.2">
      <c r="L114" s="59" t="s">
        <v>7</v>
      </c>
      <c r="M114" s="60"/>
      <c r="N114" s="54"/>
      <c r="O114" s="61"/>
      <c r="P114" s="90"/>
      <c r="Q114" s="61"/>
      <c r="R114" s="60"/>
      <c r="S114" s="54"/>
      <c r="T114" s="61"/>
      <c r="U114" s="90"/>
      <c r="V114" s="61"/>
      <c r="W114" s="63" t="s">
        <v>8</v>
      </c>
    </row>
    <row r="115" spans="12:23" ht="13.5" thickBot="1" x14ac:dyDescent="0.25">
      <c r="L115" s="64"/>
      <c r="M115" s="65" t="s">
        <v>48</v>
      </c>
      <c r="N115" s="66" t="s">
        <v>49</v>
      </c>
      <c r="O115" s="67" t="s">
        <v>50</v>
      </c>
      <c r="P115" s="91" t="s">
        <v>15</v>
      </c>
      <c r="Q115" s="67" t="s">
        <v>11</v>
      </c>
      <c r="R115" s="65" t="s">
        <v>48</v>
      </c>
      <c r="S115" s="66" t="s">
        <v>49</v>
      </c>
      <c r="T115" s="67" t="s">
        <v>50</v>
      </c>
      <c r="U115" s="91" t="s">
        <v>15</v>
      </c>
      <c r="V115" s="67" t="s">
        <v>11</v>
      </c>
      <c r="W115" s="69"/>
    </row>
    <row r="116" spans="12:23" ht="5.25" customHeight="1" thickTop="1" x14ac:dyDescent="0.2">
      <c r="L116" s="59"/>
      <c r="M116" s="70"/>
      <c r="N116" s="71"/>
      <c r="O116" s="72"/>
      <c r="P116" s="92"/>
      <c r="Q116" s="72"/>
      <c r="R116" s="70"/>
      <c r="S116" s="71"/>
      <c r="T116" s="72"/>
      <c r="U116" s="92"/>
      <c r="V116" s="72"/>
      <c r="W116" s="93"/>
    </row>
    <row r="117" spans="12:23" x14ac:dyDescent="0.2">
      <c r="L117" s="59" t="s">
        <v>16</v>
      </c>
      <c r="M117" s="75">
        <v>0</v>
      </c>
      <c r="N117" s="76">
        <v>0</v>
      </c>
      <c r="O117" s="174">
        <f>M117+N117</f>
        <v>0</v>
      </c>
      <c r="P117" s="94">
        <v>0</v>
      </c>
      <c r="Q117" s="174">
        <f>O117+P117</f>
        <v>0</v>
      </c>
      <c r="R117" s="75">
        <v>179</v>
      </c>
      <c r="S117" s="76">
        <v>82</v>
      </c>
      <c r="T117" s="174">
        <f>R117+S117</f>
        <v>261</v>
      </c>
      <c r="U117" s="94">
        <v>0</v>
      </c>
      <c r="V117" s="174">
        <f>T117+U117</f>
        <v>261</v>
      </c>
      <c r="W117" s="488">
        <f>IF(Q117=0,0,((V117/Q117)-1)*100)</f>
        <v>0</v>
      </c>
    </row>
    <row r="118" spans="12:23" x14ac:dyDescent="0.2">
      <c r="L118" s="59" t="s">
        <v>17</v>
      </c>
      <c r="M118" s="75">
        <v>32</v>
      </c>
      <c r="N118" s="76">
        <v>0</v>
      </c>
      <c r="O118" s="174">
        <f>M118+N118</f>
        <v>32</v>
      </c>
      <c r="P118" s="94">
        <v>0</v>
      </c>
      <c r="Q118" s="174">
        <f>O118+P118</f>
        <v>32</v>
      </c>
      <c r="R118" s="75">
        <v>215</v>
      </c>
      <c r="S118" s="76">
        <v>123</v>
      </c>
      <c r="T118" s="174">
        <f>R118+S118</f>
        <v>338</v>
      </c>
      <c r="U118" s="94">
        <v>0</v>
      </c>
      <c r="V118" s="174">
        <f>T118+U118</f>
        <v>338</v>
      </c>
      <c r="W118" s="201">
        <f>IF(Q118=0,0,((V118/Q118)-1)*100)</f>
        <v>956.25</v>
      </c>
    </row>
    <row r="119" spans="12:23" ht="13.5" thickBot="1" x14ac:dyDescent="0.25">
      <c r="L119" s="64" t="s">
        <v>18</v>
      </c>
      <c r="M119" s="75">
        <v>37</v>
      </c>
      <c r="N119" s="76">
        <v>2</v>
      </c>
      <c r="O119" s="174">
        <f>M119+N119</f>
        <v>39</v>
      </c>
      <c r="P119" s="94">
        <v>0</v>
      </c>
      <c r="Q119" s="174">
        <f>O119+P119</f>
        <v>39</v>
      </c>
      <c r="R119" s="75">
        <v>344</v>
      </c>
      <c r="S119" s="76">
        <v>207</v>
      </c>
      <c r="T119" s="174">
        <f>R119+S119</f>
        <v>551</v>
      </c>
      <c r="U119" s="94">
        <v>0</v>
      </c>
      <c r="V119" s="174">
        <f>T119+U119</f>
        <v>551</v>
      </c>
      <c r="W119" s="201">
        <f>IF(Q119=0,0,((V119/Q119)-1)*100)</f>
        <v>1312.8205128205127</v>
      </c>
    </row>
    <row r="120" spans="12:23" ht="14.25" thickTop="1" thickBot="1" x14ac:dyDescent="0.25">
      <c r="L120" s="79" t="s">
        <v>53</v>
      </c>
      <c r="M120" s="80">
        <f t="shared" ref="M120:Q120" si="169">+M117+M118+M119</f>
        <v>69</v>
      </c>
      <c r="N120" s="81">
        <f t="shared" si="169"/>
        <v>2</v>
      </c>
      <c r="O120" s="175">
        <f t="shared" si="169"/>
        <v>71</v>
      </c>
      <c r="P120" s="80">
        <f t="shared" si="169"/>
        <v>0</v>
      </c>
      <c r="Q120" s="175">
        <f t="shared" si="169"/>
        <v>71</v>
      </c>
      <c r="R120" s="80">
        <f t="shared" ref="R120:V120" si="170">+R117+R118+R119</f>
        <v>738</v>
      </c>
      <c r="S120" s="81">
        <f t="shared" si="170"/>
        <v>412</v>
      </c>
      <c r="T120" s="175">
        <f t="shared" si="170"/>
        <v>1150</v>
      </c>
      <c r="U120" s="80">
        <f t="shared" si="170"/>
        <v>0</v>
      </c>
      <c r="V120" s="175">
        <f t="shared" si="170"/>
        <v>1150</v>
      </c>
      <c r="W120" s="337">
        <f t="shared" ref="W120" si="171">IF(Q120=0,0,((V120/Q120)-1)*100)</f>
        <v>1519.7183098591547</v>
      </c>
    </row>
    <row r="121" spans="12:23" ht="13.5" thickTop="1" x14ac:dyDescent="0.2">
      <c r="L121" s="59" t="s">
        <v>20</v>
      </c>
      <c r="M121" s="75">
        <v>96</v>
      </c>
      <c r="N121" s="76">
        <v>41</v>
      </c>
      <c r="O121" s="174">
        <f>M121+N121</f>
        <v>137</v>
      </c>
      <c r="P121" s="94">
        <v>0</v>
      </c>
      <c r="Q121" s="174">
        <f>O121+P121</f>
        <v>137</v>
      </c>
      <c r="R121" s="75">
        <v>362</v>
      </c>
      <c r="S121" s="76">
        <v>227</v>
      </c>
      <c r="T121" s="174">
        <f>R121+S121</f>
        <v>589</v>
      </c>
      <c r="U121" s="94">
        <v>0</v>
      </c>
      <c r="V121" s="174">
        <f>T121+U121</f>
        <v>589</v>
      </c>
      <c r="W121" s="201">
        <f t="shared" ref="W121" si="172">IF(Q121=0,0,((V121/Q121)-1)*100)</f>
        <v>329.92700729927009</v>
      </c>
    </row>
    <row r="122" spans="12:23" x14ac:dyDescent="0.2">
      <c r="L122" s="59" t="s">
        <v>21</v>
      </c>
      <c r="M122" s="75">
        <v>116</v>
      </c>
      <c r="N122" s="76">
        <v>70</v>
      </c>
      <c r="O122" s="174">
        <f>M122+N122</f>
        <v>186</v>
      </c>
      <c r="P122" s="94">
        <v>0</v>
      </c>
      <c r="Q122" s="174">
        <f>O122+P122</f>
        <v>186</v>
      </c>
      <c r="R122" s="75">
        <v>403</v>
      </c>
      <c r="S122" s="76">
        <v>223</v>
      </c>
      <c r="T122" s="174">
        <f>R122+S122</f>
        <v>626</v>
      </c>
      <c r="U122" s="94">
        <v>0</v>
      </c>
      <c r="V122" s="174">
        <f>T122+U122</f>
        <v>626</v>
      </c>
      <c r="W122" s="78">
        <f>IF(Q122=0,0,((V122/Q122)-1)*100)</f>
        <v>236.55913978494624</v>
      </c>
    </row>
    <row r="123" spans="12:23" ht="13.5" thickBot="1" x14ac:dyDescent="0.25">
      <c r="L123" s="59" t="s">
        <v>22</v>
      </c>
      <c r="M123" s="75">
        <v>226</v>
      </c>
      <c r="N123" s="76">
        <v>224</v>
      </c>
      <c r="O123" s="174">
        <f>M123+N123</f>
        <v>450</v>
      </c>
      <c r="P123" s="94">
        <v>0</v>
      </c>
      <c r="Q123" s="174">
        <f>O123+P123</f>
        <v>450</v>
      </c>
      <c r="R123" s="75">
        <v>366</v>
      </c>
      <c r="S123" s="76">
        <v>192</v>
      </c>
      <c r="T123" s="174">
        <f>R123+S123</f>
        <v>558</v>
      </c>
      <c r="U123" s="94">
        <v>0</v>
      </c>
      <c r="V123" s="174">
        <f>T123+U123</f>
        <v>558</v>
      </c>
      <c r="W123" s="78">
        <f>IF(Q123=0,0,((V123/Q123)-1)*100)</f>
        <v>24</v>
      </c>
    </row>
    <row r="124" spans="12:23" ht="14.25" thickTop="1" thickBot="1" x14ac:dyDescent="0.25">
      <c r="L124" s="79" t="s">
        <v>23</v>
      </c>
      <c r="M124" s="80">
        <f>+M121+M122+M123</f>
        <v>438</v>
      </c>
      <c r="N124" s="81">
        <f t="shared" ref="N124" si="173">+N121+N122+N123</f>
        <v>335</v>
      </c>
      <c r="O124" s="175">
        <f t="shared" ref="O124" si="174">+O121+O122+O123</f>
        <v>773</v>
      </c>
      <c r="P124" s="80">
        <f t="shared" ref="P124" si="175">+P121+P122+P123</f>
        <v>0</v>
      </c>
      <c r="Q124" s="175">
        <f t="shared" ref="Q124" si="176">+Q121+Q122+Q123</f>
        <v>773</v>
      </c>
      <c r="R124" s="80">
        <f t="shared" ref="R124" si="177">+R121+R122+R123</f>
        <v>1131</v>
      </c>
      <c r="S124" s="81">
        <f t="shared" ref="S124" si="178">+S121+S122+S123</f>
        <v>642</v>
      </c>
      <c r="T124" s="175">
        <f t="shared" ref="T124" si="179">+T121+T122+T123</f>
        <v>1773</v>
      </c>
      <c r="U124" s="80">
        <f t="shared" ref="U124" si="180">+U121+U122+U123</f>
        <v>0</v>
      </c>
      <c r="V124" s="175">
        <f t="shared" ref="V124" si="181">+V121+V122+V123</f>
        <v>1773</v>
      </c>
      <c r="W124" s="82">
        <f t="shared" ref="W124:W125" si="182">IF(Q124=0,0,((V124/Q124)-1)*100)</f>
        <v>129.36610608020698</v>
      </c>
    </row>
    <row r="125" spans="12:23" ht="14.25" thickTop="1" thickBot="1" x14ac:dyDescent="0.25">
      <c r="L125" s="79" t="s">
        <v>68</v>
      </c>
      <c r="M125" s="80">
        <f>+M120+M124</f>
        <v>507</v>
      </c>
      <c r="N125" s="81">
        <f t="shared" ref="N125" si="183">+N120+N124</f>
        <v>337</v>
      </c>
      <c r="O125" s="175">
        <f t="shared" ref="O125" si="184">+O120+O124</f>
        <v>844</v>
      </c>
      <c r="P125" s="80">
        <f t="shared" ref="P125" si="185">+P120+P124</f>
        <v>0</v>
      </c>
      <c r="Q125" s="175">
        <f t="shared" ref="Q125" si="186">+Q120+Q124</f>
        <v>844</v>
      </c>
      <c r="R125" s="80">
        <f t="shared" ref="R125" si="187">+R120+R124</f>
        <v>1869</v>
      </c>
      <c r="S125" s="81">
        <f t="shared" ref="S125" si="188">+S120+S124</f>
        <v>1054</v>
      </c>
      <c r="T125" s="175">
        <f t="shared" ref="T125" si="189">+T120+T124</f>
        <v>2923</v>
      </c>
      <c r="U125" s="80">
        <f t="shared" ref="U125" si="190">+U120+U124</f>
        <v>0</v>
      </c>
      <c r="V125" s="175">
        <f t="shared" ref="V125" si="191">+V120+V124</f>
        <v>2923</v>
      </c>
      <c r="W125" s="82">
        <f t="shared" si="182"/>
        <v>246.32701421800948</v>
      </c>
    </row>
    <row r="126" spans="12:23" ht="13.5" thickTop="1" x14ac:dyDescent="0.2">
      <c r="L126" s="59" t="s">
        <v>24</v>
      </c>
      <c r="M126" s="75">
        <v>175</v>
      </c>
      <c r="N126" s="76">
        <v>71</v>
      </c>
      <c r="O126" s="174">
        <f>SUM(M126:N126)</f>
        <v>246</v>
      </c>
      <c r="P126" s="94">
        <v>1</v>
      </c>
      <c r="Q126" s="174">
        <f>O126+P126</f>
        <v>247</v>
      </c>
      <c r="R126" s="75"/>
      <c r="S126" s="76"/>
      <c r="T126" s="174"/>
      <c r="U126" s="94"/>
      <c r="V126" s="174"/>
      <c r="W126" s="78"/>
    </row>
    <row r="127" spans="12:23" x14ac:dyDescent="0.2">
      <c r="L127" s="59" t="s">
        <v>25</v>
      </c>
      <c r="M127" s="75">
        <v>185</v>
      </c>
      <c r="N127" s="76">
        <v>90</v>
      </c>
      <c r="O127" s="174">
        <f>SUM(M127:N127)</f>
        <v>275</v>
      </c>
      <c r="P127" s="94">
        <v>0</v>
      </c>
      <c r="Q127" s="174">
        <f>O127+P127</f>
        <v>275</v>
      </c>
      <c r="R127" s="75"/>
      <c r="S127" s="76"/>
      <c r="T127" s="174"/>
      <c r="U127" s="94"/>
      <c r="V127" s="174"/>
      <c r="W127" s="78"/>
    </row>
    <row r="128" spans="12:23" ht="13.5" thickBot="1" x14ac:dyDescent="0.25">
      <c r="L128" s="59" t="s">
        <v>26</v>
      </c>
      <c r="M128" s="75">
        <v>231</v>
      </c>
      <c r="N128" s="76">
        <v>150</v>
      </c>
      <c r="O128" s="176">
        <f>SUM(M128:N128)</f>
        <v>381</v>
      </c>
      <c r="P128" s="96">
        <v>2</v>
      </c>
      <c r="Q128" s="174">
        <f>O128+P128</f>
        <v>383</v>
      </c>
      <c r="R128" s="75"/>
      <c r="S128" s="76"/>
      <c r="T128" s="176"/>
      <c r="U128" s="96"/>
      <c r="V128" s="174"/>
      <c r="W128" s="78"/>
    </row>
    <row r="129" spans="1:23" ht="14.25" thickTop="1" thickBot="1" x14ac:dyDescent="0.25">
      <c r="A129" s="3" t="str">
        <f>IF(ISERROR(F129/G129)," ",IF(F129/G129&gt;0.5,IF(F129/G129&lt;1.5," ","NOT OK"),"NOT OK"))</f>
        <v xml:space="preserve"> </v>
      </c>
      <c r="L129" s="84" t="s">
        <v>27</v>
      </c>
      <c r="M129" s="85">
        <f t="shared" ref="M129:Q129" si="192">+M126+M127+M128</f>
        <v>591</v>
      </c>
      <c r="N129" s="85">
        <f t="shared" si="192"/>
        <v>311</v>
      </c>
      <c r="O129" s="177">
        <f t="shared" si="192"/>
        <v>902</v>
      </c>
      <c r="P129" s="86">
        <f t="shared" si="192"/>
        <v>3</v>
      </c>
      <c r="Q129" s="177">
        <f t="shared" si="192"/>
        <v>905</v>
      </c>
      <c r="R129" s="85"/>
      <c r="S129" s="85"/>
      <c r="T129" s="177"/>
      <c r="U129" s="86"/>
      <c r="V129" s="177"/>
      <c r="W129" s="87"/>
    </row>
    <row r="130" spans="1:23" ht="13.5" thickTop="1" x14ac:dyDescent="0.2">
      <c r="A130" s="323"/>
      <c r="K130" s="323"/>
      <c r="L130" s="59" t="s">
        <v>29</v>
      </c>
      <c r="M130" s="75">
        <v>170</v>
      </c>
      <c r="N130" s="76">
        <v>92</v>
      </c>
      <c r="O130" s="176">
        <v>262</v>
      </c>
      <c r="P130" s="97">
        <v>0</v>
      </c>
      <c r="Q130" s="174">
        <f>O130+P130</f>
        <v>262</v>
      </c>
      <c r="R130" s="75"/>
      <c r="S130" s="76"/>
      <c r="T130" s="176"/>
      <c r="U130" s="97"/>
      <c r="V130" s="174"/>
      <c r="W130" s="78"/>
    </row>
    <row r="131" spans="1:23" x14ac:dyDescent="0.2">
      <c r="A131" s="323"/>
      <c r="K131" s="323"/>
      <c r="L131" s="59" t="s">
        <v>30</v>
      </c>
      <c r="M131" s="75">
        <v>0</v>
      </c>
      <c r="N131" s="76">
        <v>0</v>
      </c>
      <c r="O131" s="176">
        <v>0</v>
      </c>
      <c r="P131" s="94">
        <v>0</v>
      </c>
      <c r="Q131" s="174">
        <f>O131+P131</f>
        <v>0</v>
      </c>
      <c r="R131" s="75"/>
      <c r="S131" s="76"/>
      <c r="T131" s="176"/>
      <c r="U131" s="94"/>
      <c r="V131" s="174"/>
      <c r="W131" s="78"/>
    </row>
    <row r="132" spans="1:23" ht="13.5" thickBot="1" x14ac:dyDescent="0.25">
      <c r="A132" s="323"/>
      <c r="K132" s="323"/>
      <c r="L132" s="59" t="s">
        <v>31</v>
      </c>
      <c r="M132" s="75">
        <v>107</v>
      </c>
      <c r="N132" s="76">
        <v>84</v>
      </c>
      <c r="O132" s="176">
        <v>191</v>
      </c>
      <c r="P132" s="94">
        <v>0</v>
      </c>
      <c r="Q132" s="174">
        <f>O132+P132</f>
        <v>191</v>
      </c>
      <c r="R132" s="75"/>
      <c r="S132" s="76"/>
      <c r="T132" s="176"/>
      <c r="U132" s="94"/>
      <c r="V132" s="174"/>
      <c r="W132" s="78"/>
    </row>
    <row r="133" spans="1:23" ht="14.25" thickTop="1" thickBot="1" x14ac:dyDescent="0.25">
      <c r="A133" s="3" t="str">
        <f>IF(ISERROR(F133/G133)," ",IF(F133/G133&gt;0.5,IF(F133/G133&lt;1.5," ","NOT OK"),"NOT OK"))</f>
        <v xml:space="preserve"> </v>
      </c>
      <c r="L133" s="84" t="s">
        <v>32</v>
      </c>
      <c r="M133" s="85">
        <f t="shared" ref="M133:Q133" si="193">+M130+M131+M132</f>
        <v>277</v>
      </c>
      <c r="N133" s="85">
        <f t="shared" si="193"/>
        <v>176</v>
      </c>
      <c r="O133" s="177">
        <f t="shared" si="193"/>
        <v>453</v>
      </c>
      <c r="P133" s="86">
        <f t="shared" si="193"/>
        <v>0</v>
      </c>
      <c r="Q133" s="177">
        <f t="shared" si="193"/>
        <v>453</v>
      </c>
      <c r="R133" s="85"/>
      <c r="S133" s="85"/>
      <c r="T133" s="177"/>
      <c r="U133" s="86"/>
      <c r="V133" s="177"/>
      <c r="W133" s="532"/>
    </row>
    <row r="134" spans="1:23" ht="14.25" thickTop="1" thickBot="1" x14ac:dyDescent="0.25">
      <c r="L134" s="520" t="s">
        <v>33</v>
      </c>
      <c r="M134" s="548">
        <f t="shared" ref="M134:Q134" si="194">+M124+M129+M133</f>
        <v>1306</v>
      </c>
      <c r="N134" s="545">
        <f t="shared" si="194"/>
        <v>822</v>
      </c>
      <c r="O134" s="543">
        <f t="shared" si="194"/>
        <v>2128</v>
      </c>
      <c r="P134" s="533">
        <f t="shared" si="194"/>
        <v>3</v>
      </c>
      <c r="Q134" s="543">
        <f t="shared" si="194"/>
        <v>2131</v>
      </c>
      <c r="R134" s="548"/>
      <c r="S134" s="545"/>
      <c r="T134" s="543"/>
      <c r="U134" s="533"/>
      <c r="V134" s="543"/>
      <c r="W134" s="535"/>
    </row>
    <row r="135" spans="1:23" ht="14.25" thickTop="1" thickBot="1" x14ac:dyDescent="0.25">
      <c r="L135" s="79" t="s">
        <v>34</v>
      </c>
      <c r="M135" s="80">
        <f t="shared" ref="M135:Q135" si="195">+M120+M124+M129+M133</f>
        <v>1375</v>
      </c>
      <c r="N135" s="81">
        <f t="shared" si="195"/>
        <v>824</v>
      </c>
      <c r="O135" s="175">
        <f t="shared" si="195"/>
        <v>2199</v>
      </c>
      <c r="P135" s="80">
        <f t="shared" si="195"/>
        <v>3</v>
      </c>
      <c r="Q135" s="175">
        <f t="shared" si="195"/>
        <v>2202</v>
      </c>
      <c r="R135" s="80"/>
      <c r="S135" s="81"/>
      <c r="T135" s="175"/>
      <c r="U135" s="80"/>
      <c r="V135" s="175"/>
      <c r="W135" s="82"/>
    </row>
    <row r="136" spans="1:23" ht="12.75" customHeight="1" thickTop="1" thickBot="1" x14ac:dyDescent="0.25">
      <c r="L136" s="89" t="s">
        <v>35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2.75" customHeight="1" thickTop="1" x14ac:dyDescent="0.2">
      <c r="L137" s="590" t="s">
        <v>54</v>
      </c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2"/>
    </row>
    <row r="138" spans="1:23" ht="13.5" thickBot="1" x14ac:dyDescent="0.25">
      <c r="L138" s="593" t="s">
        <v>55</v>
      </c>
      <c r="M138" s="594"/>
      <c r="N138" s="594"/>
      <c r="O138" s="594"/>
      <c r="P138" s="594"/>
      <c r="Q138" s="594"/>
      <c r="R138" s="594"/>
      <c r="S138" s="594"/>
      <c r="T138" s="594"/>
      <c r="U138" s="594"/>
      <c r="V138" s="594"/>
      <c r="W138" s="595"/>
    </row>
    <row r="139" spans="1:23" ht="13.5" customHeight="1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47</v>
      </c>
    </row>
    <row r="140" spans="1:23" ht="13.5" customHeight="1" thickTop="1" thickBot="1" x14ac:dyDescent="0.25">
      <c r="L140" s="57"/>
      <c r="M140" s="596" t="s">
        <v>4</v>
      </c>
      <c r="N140" s="597"/>
      <c r="O140" s="597"/>
      <c r="P140" s="597"/>
      <c r="Q140" s="598"/>
      <c r="R140" s="596" t="s">
        <v>5</v>
      </c>
      <c r="S140" s="597"/>
      <c r="T140" s="597"/>
      <c r="U140" s="597"/>
      <c r="V140" s="598"/>
      <c r="W140" s="58" t="s">
        <v>6</v>
      </c>
    </row>
    <row r="141" spans="1:23" ht="13.5" thickTop="1" x14ac:dyDescent="0.2">
      <c r="L141" s="59" t="s">
        <v>7</v>
      </c>
      <c r="M141" s="60"/>
      <c r="N141" s="54"/>
      <c r="O141" s="61"/>
      <c r="P141" s="90"/>
      <c r="Q141" s="61"/>
      <c r="R141" s="60"/>
      <c r="S141" s="54"/>
      <c r="T141" s="61"/>
      <c r="U141" s="90"/>
      <c r="V141" s="61"/>
      <c r="W141" s="63" t="s">
        <v>8</v>
      </c>
    </row>
    <row r="142" spans="1:23" ht="13.5" thickBot="1" x14ac:dyDescent="0.25">
      <c r="L142" s="64"/>
      <c r="M142" s="65" t="s">
        <v>48</v>
      </c>
      <c r="N142" s="66" t="s">
        <v>49</v>
      </c>
      <c r="O142" s="67" t="s">
        <v>50</v>
      </c>
      <c r="P142" s="91" t="s">
        <v>15</v>
      </c>
      <c r="Q142" s="67" t="s">
        <v>11</v>
      </c>
      <c r="R142" s="65" t="s">
        <v>48</v>
      </c>
      <c r="S142" s="66" t="s">
        <v>49</v>
      </c>
      <c r="T142" s="67" t="s">
        <v>50</v>
      </c>
      <c r="U142" s="91" t="s">
        <v>15</v>
      </c>
      <c r="V142" s="67" t="s">
        <v>11</v>
      </c>
      <c r="W142" s="69"/>
    </row>
    <row r="143" spans="1:23" ht="5.25" customHeight="1" thickTop="1" x14ac:dyDescent="0.2">
      <c r="L143" s="59"/>
      <c r="M143" s="70"/>
      <c r="N143" s="71"/>
      <c r="O143" s="72"/>
      <c r="P143" s="92"/>
      <c r="Q143" s="72"/>
      <c r="R143" s="70"/>
      <c r="S143" s="71"/>
      <c r="T143" s="72"/>
      <c r="U143" s="92"/>
      <c r="V143" s="72"/>
      <c r="W143" s="93"/>
    </row>
    <row r="144" spans="1:23" x14ac:dyDescent="0.2">
      <c r="L144" s="59" t="s">
        <v>16</v>
      </c>
      <c r="M144" s="75">
        <f t="shared" ref="M144:N146" si="196">+M90+M117</f>
        <v>18</v>
      </c>
      <c r="N144" s="76">
        <f t="shared" si="196"/>
        <v>34</v>
      </c>
      <c r="O144" s="174">
        <f>M144+N144</f>
        <v>52</v>
      </c>
      <c r="P144" s="94">
        <f>+P90+P117</f>
        <v>0</v>
      </c>
      <c r="Q144" s="174">
        <f>O144+P144</f>
        <v>52</v>
      </c>
      <c r="R144" s="75">
        <f t="shared" ref="R144:S146" si="197">+R90+R117</f>
        <v>478</v>
      </c>
      <c r="S144" s="76">
        <f t="shared" si="197"/>
        <v>471</v>
      </c>
      <c r="T144" s="174">
        <f>R144+S144</f>
        <v>949</v>
      </c>
      <c r="U144" s="94">
        <f>+U90+U117</f>
        <v>0</v>
      </c>
      <c r="V144" s="174">
        <f>T144+U144</f>
        <v>949</v>
      </c>
      <c r="W144" s="95">
        <f>IF(Q144=0,0,((V144/Q144)-1)*100)</f>
        <v>1725</v>
      </c>
    </row>
    <row r="145" spans="1:23" x14ac:dyDescent="0.2">
      <c r="L145" s="59" t="s">
        <v>17</v>
      </c>
      <c r="M145" s="75">
        <f t="shared" si="196"/>
        <v>943</v>
      </c>
      <c r="N145" s="76">
        <f t="shared" si="196"/>
        <v>1039</v>
      </c>
      <c r="O145" s="174">
        <f>M145+N145</f>
        <v>1982</v>
      </c>
      <c r="P145" s="94">
        <f>+P91+P118</f>
        <v>0</v>
      </c>
      <c r="Q145" s="174">
        <f>O145+P145</f>
        <v>1982</v>
      </c>
      <c r="R145" s="75">
        <f t="shared" si="197"/>
        <v>669</v>
      </c>
      <c r="S145" s="76">
        <f t="shared" si="197"/>
        <v>447</v>
      </c>
      <c r="T145" s="174">
        <f>R145+S145</f>
        <v>1116</v>
      </c>
      <c r="U145" s="94">
        <f>+U91+U118</f>
        <v>0</v>
      </c>
      <c r="V145" s="174">
        <f>T145+U145</f>
        <v>1116</v>
      </c>
      <c r="W145" s="95">
        <f>IF(Q145=0,0,((V145/Q145)-1)*100)</f>
        <v>-43.693239152371341</v>
      </c>
    </row>
    <row r="146" spans="1:23" ht="13.5" thickBot="1" x14ac:dyDescent="0.25">
      <c r="L146" s="64" t="s">
        <v>18</v>
      </c>
      <c r="M146" s="75">
        <f t="shared" si="196"/>
        <v>165</v>
      </c>
      <c r="N146" s="76">
        <f t="shared" si="196"/>
        <v>200</v>
      </c>
      <c r="O146" s="174">
        <f>M146+N146</f>
        <v>365</v>
      </c>
      <c r="P146" s="94">
        <f>+P92+P119</f>
        <v>0</v>
      </c>
      <c r="Q146" s="174">
        <f>O146+P146</f>
        <v>365</v>
      </c>
      <c r="R146" s="75">
        <f t="shared" si="197"/>
        <v>1017</v>
      </c>
      <c r="S146" s="76">
        <f t="shared" si="197"/>
        <v>1142</v>
      </c>
      <c r="T146" s="174">
        <f>R146+S146</f>
        <v>2159</v>
      </c>
      <c r="U146" s="94">
        <f>+U92+U119</f>
        <v>0</v>
      </c>
      <c r="V146" s="174">
        <f>T146+U146</f>
        <v>2159</v>
      </c>
      <c r="W146" s="95">
        <f>IF(Q146=0,0,((V146/Q146)-1)*100)</f>
        <v>491.50684931506845</v>
      </c>
    </row>
    <row r="147" spans="1:23" ht="14.25" thickTop="1" thickBot="1" x14ac:dyDescent="0.25">
      <c r="L147" s="79" t="s">
        <v>53</v>
      </c>
      <c r="M147" s="80">
        <f t="shared" ref="M147:Q147" si="198">+M144+M145+M146</f>
        <v>1126</v>
      </c>
      <c r="N147" s="81">
        <f t="shared" si="198"/>
        <v>1273</v>
      </c>
      <c r="O147" s="175">
        <f t="shared" si="198"/>
        <v>2399</v>
      </c>
      <c r="P147" s="80">
        <f t="shared" si="198"/>
        <v>0</v>
      </c>
      <c r="Q147" s="175">
        <f t="shared" si="198"/>
        <v>2399</v>
      </c>
      <c r="R147" s="80">
        <f t="shared" ref="R147:V147" si="199">+R144+R145+R146</f>
        <v>2164</v>
      </c>
      <c r="S147" s="81">
        <f t="shared" si="199"/>
        <v>2060</v>
      </c>
      <c r="T147" s="175">
        <f t="shared" si="199"/>
        <v>4224</v>
      </c>
      <c r="U147" s="80">
        <f t="shared" si="199"/>
        <v>0</v>
      </c>
      <c r="V147" s="175">
        <f t="shared" si="199"/>
        <v>4224</v>
      </c>
      <c r="W147" s="82">
        <f t="shared" ref="W147" si="200">IF(Q147=0,0,((V147/Q147)-1)*100)</f>
        <v>76.073363901625669</v>
      </c>
    </row>
    <row r="148" spans="1:23" ht="13.5" thickTop="1" x14ac:dyDescent="0.2">
      <c r="L148" s="59" t="s">
        <v>20</v>
      </c>
      <c r="M148" s="75">
        <f t="shared" ref="M148:N150" si="201">+M94+M121</f>
        <v>296</v>
      </c>
      <c r="N148" s="76">
        <f t="shared" si="201"/>
        <v>278</v>
      </c>
      <c r="O148" s="174">
        <f>M148+N148</f>
        <v>574</v>
      </c>
      <c r="P148" s="94">
        <f>+P94+P121</f>
        <v>0</v>
      </c>
      <c r="Q148" s="174">
        <f>O148+P148</f>
        <v>574</v>
      </c>
      <c r="R148" s="75">
        <f t="shared" ref="R148:S150" si="202">+R94+R121</f>
        <v>974</v>
      </c>
      <c r="S148" s="76">
        <f t="shared" si="202"/>
        <v>904</v>
      </c>
      <c r="T148" s="174">
        <f>R148+S148</f>
        <v>1878</v>
      </c>
      <c r="U148" s="94">
        <f>+U94+U121</f>
        <v>0</v>
      </c>
      <c r="V148" s="174">
        <f>T148+U148</f>
        <v>1878</v>
      </c>
      <c r="W148" s="95">
        <f>IF(Q148=0,0,((V148/Q148)-1)*100)</f>
        <v>227.17770034843204</v>
      </c>
    </row>
    <row r="149" spans="1:23" x14ac:dyDescent="0.2">
      <c r="L149" s="59" t="s">
        <v>21</v>
      </c>
      <c r="M149" s="75">
        <f t="shared" si="201"/>
        <v>447</v>
      </c>
      <c r="N149" s="76">
        <f t="shared" si="201"/>
        <v>431</v>
      </c>
      <c r="O149" s="174">
        <f>M149+N149</f>
        <v>878</v>
      </c>
      <c r="P149" s="94">
        <f>+P95+P122</f>
        <v>0</v>
      </c>
      <c r="Q149" s="174">
        <f>O149+P149</f>
        <v>878</v>
      </c>
      <c r="R149" s="75">
        <f t="shared" si="202"/>
        <v>1031</v>
      </c>
      <c r="S149" s="76">
        <f t="shared" si="202"/>
        <v>887</v>
      </c>
      <c r="T149" s="174">
        <f>R149+S149</f>
        <v>1918</v>
      </c>
      <c r="U149" s="94">
        <f>+U95+U122</f>
        <v>0</v>
      </c>
      <c r="V149" s="174">
        <f>T149+U149</f>
        <v>1918</v>
      </c>
      <c r="W149" s="95">
        <f>IF(Q149=0,0,((V149/Q149)-1)*100)</f>
        <v>118.45102505694763</v>
      </c>
    </row>
    <row r="150" spans="1:23" ht="13.5" thickBot="1" x14ac:dyDescent="0.25">
      <c r="L150" s="59" t="s">
        <v>22</v>
      </c>
      <c r="M150" s="75">
        <f t="shared" si="201"/>
        <v>615</v>
      </c>
      <c r="N150" s="76">
        <f t="shared" si="201"/>
        <v>603</v>
      </c>
      <c r="O150" s="174">
        <f>M150+N150</f>
        <v>1218</v>
      </c>
      <c r="P150" s="94">
        <f>+P96+P123</f>
        <v>0</v>
      </c>
      <c r="Q150" s="174">
        <f>O150+P150</f>
        <v>1218</v>
      </c>
      <c r="R150" s="75">
        <f t="shared" si="202"/>
        <v>1071</v>
      </c>
      <c r="S150" s="76">
        <f t="shared" si="202"/>
        <v>993</v>
      </c>
      <c r="T150" s="174">
        <f>R150+S150</f>
        <v>2064</v>
      </c>
      <c r="U150" s="94">
        <f>+U96+U123</f>
        <v>0</v>
      </c>
      <c r="V150" s="174">
        <f>T150+U150</f>
        <v>2064</v>
      </c>
      <c r="W150" s="95">
        <f>IF(Q150=0,0,((V150/Q150)-1)*100)</f>
        <v>69.458128078817722</v>
      </c>
    </row>
    <row r="151" spans="1:23" ht="14.25" thickTop="1" thickBot="1" x14ac:dyDescent="0.25">
      <c r="L151" s="79" t="s">
        <v>23</v>
      </c>
      <c r="M151" s="80">
        <f>+M148+M149+M150</f>
        <v>1358</v>
      </c>
      <c r="N151" s="81">
        <f t="shared" ref="N151" si="203">+N148+N149+N150</f>
        <v>1312</v>
      </c>
      <c r="O151" s="175">
        <f t="shared" ref="O151" si="204">+O148+O149+O150</f>
        <v>2670</v>
      </c>
      <c r="P151" s="80">
        <f t="shared" ref="P151" si="205">+P148+P149+P150</f>
        <v>0</v>
      </c>
      <c r="Q151" s="175">
        <f t="shared" ref="Q151" si="206">+Q148+Q149+Q150</f>
        <v>2670</v>
      </c>
      <c r="R151" s="80">
        <f t="shared" ref="R151" si="207">+R148+R149+R150</f>
        <v>3076</v>
      </c>
      <c r="S151" s="81">
        <f t="shared" ref="S151" si="208">+S148+S149+S150</f>
        <v>2784</v>
      </c>
      <c r="T151" s="175">
        <f t="shared" ref="T151" si="209">+T148+T149+T150</f>
        <v>5860</v>
      </c>
      <c r="U151" s="80">
        <f t="shared" ref="U151" si="210">+U148+U149+U150</f>
        <v>0</v>
      </c>
      <c r="V151" s="175">
        <f t="shared" ref="V151" si="211">+V148+V149+V150</f>
        <v>5860</v>
      </c>
      <c r="W151" s="82">
        <f t="shared" ref="W151:W152" si="212">IF(Q151=0,0,((V151/Q151)-1)*100)</f>
        <v>119.47565543071161</v>
      </c>
    </row>
    <row r="152" spans="1:23" ht="14.25" thickTop="1" thickBot="1" x14ac:dyDescent="0.25">
      <c r="L152" s="79" t="s">
        <v>68</v>
      </c>
      <c r="M152" s="80">
        <f>+M147+M151</f>
        <v>2484</v>
      </c>
      <c r="N152" s="81">
        <f t="shared" ref="N152" si="213">+N147+N151</f>
        <v>2585</v>
      </c>
      <c r="O152" s="175">
        <f t="shared" ref="O152" si="214">+O147+O151</f>
        <v>5069</v>
      </c>
      <c r="P152" s="80">
        <f t="shared" ref="P152" si="215">+P147+P151</f>
        <v>0</v>
      </c>
      <c r="Q152" s="175">
        <f t="shared" ref="Q152" si="216">+Q147+Q151</f>
        <v>5069</v>
      </c>
      <c r="R152" s="80">
        <f t="shared" ref="R152" si="217">+R147+R151</f>
        <v>5240</v>
      </c>
      <c r="S152" s="81">
        <f t="shared" ref="S152" si="218">+S147+S151</f>
        <v>4844</v>
      </c>
      <c r="T152" s="175">
        <f t="shared" ref="T152" si="219">+T147+T151</f>
        <v>10084</v>
      </c>
      <c r="U152" s="80">
        <f t="shared" ref="U152" si="220">+U147+U151</f>
        <v>0</v>
      </c>
      <c r="V152" s="175">
        <f t="shared" ref="V152" si="221">+V147+V151</f>
        <v>10084</v>
      </c>
      <c r="W152" s="82">
        <f t="shared" si="212"/>
        <v>98.934701124482146</v>
      </c>
    </row>
    <row r="153" spans="1:23" ht="13.5" thickTop="1" x14ac:dyDescent="0.2">
      <c r="L153" s="59" t="s">
        <v>24</v>
      </c>
      <c r="M153" s="75">
        <f t="shared" ref="M153:N155" si="222">+M99+M126</f>
        <v>473</v>
      </c>
      <c r="N153" s="76">
        <f t="shared" si="222"/>
        <v>502</v>
      </c>
      <c r="O153" s="174">
        <f t="shared" ref="O153" si="223">M153+N153</f>
        <v>975</v>
      </c>
      <c r="P153" s="94">
        <f>+P99+P126</f>
        <v>1</v>
      </c>
      <c r="Q153" s="174">
        <f>O153+P153</f>
        <v>976</v>
      </c>
      <c r="R153" s="75"/>
      <c r="S153" s="76"/>
      <c r="T153" s="174"/>
      <c r="U153" s="94"/>
      <c r="V153" s="174"/>
      <c r="W153" s="95"/>
    </row>
    <row r="154" spans="1:23" x14ac:dyDescent="0.2">
      <c r="L154" s="59" t="s">
        <v>25</v>
      </c>
      <c r="M154" s="75">
        <f t="shared" si="222"/>
        <v>500</v>
      </c>
      <c r="N154" s="76">
        <f t="shared" si="222"/>
        <v>603</v>
      </c>
      <c r="O154" s="174">
        <f>M154+N154</f>
        <v>1103</v>
      </c>
      <c r="P154" s="94">
        <f>+P100+P127</f>
        <v>0</v>
      </c>
      <c r="Q154" s="174">
        <f>O154+P154</f>
        <v>1103</v>
      </c>
      <c r="R154" s="75"/>
      <c r="S154" s="76"/>
      <c r="T154" s="174"/>
      <c r="U154" s="94"/>
      <c r="V154" s="174"/>
      <c r="W154" s="95"/>
    </row>
    <row r="155" spans="1:23" ht="13.5" thickBot="1" x14ac:dyDescent="0.25">
      <c r="L155" s="59" t="s">
        <v>26</v>
      </c>
      <c r="M155" s="75">
        <f t="shared" si="222"/>
        <v>481</v>
      </c>
      <c r="N155" s="76">
        <f t="shared" si="222"/>
        <v>473</v>
      </c>
      <c r="O155" s="176">
        <f>M155+N155</f>
        <v>954</v>
      </c>
      <c r="P155" s="96">
        <f>+P101+P128</f>
        <v>2</v>
      </c>
      <c r="Q155" s="174">
        <f>O155+P155</f>
        <v>956</v>
      </c>
      <c r="R155" s="75"/>
      <c r="S155" s="76"/>
      <c r="T155" s="176"/>
      <c r="U155" s="96"/>
      <c r="V155" s="174"/>
      <c r="W155" s="95"/>
    </row>
    <row r="156" spans="1:23" ht="14.25" thickTop="1" thickBot="1" x14ac:dyDescent="0.25">
      <c r="A156" s="3" t="str">
        <f>IF(ISERROR(F156/G156)," ",IF(F156/G156&gt;0.5,IF(F156/G156&lt;1.5," ","NOT OK"),"NOT OK"))</f>
        <v xml:space="preserve"> </v>
      </c>
      <c r="L156" s="84" t="s">
        <v>27</v>
      </c>
      <c r="M156" s="85">
        <f t="shared" ref="M156:Q156" si="224">+M153+M154+M155</f>
        <v>1454</v>
      </c>
      <c r="N156" s="85">
        <f t="shared" si="224"/>
        <v>1578</v>
      </c>
      <c r="O156" s="177">
        <f t="shared" si="224"/>
        <v>3032</v>
      </c>
      <c r="P156" s="86">
        <f t="shared" si="224"/>
        <v>3</v>
      </c>
      <c r="Q156" s="177">
        <f t="shared" si="224"/>
        <v>3035</v>
      </c>
      <c r="R156" s="85"/>
      <c r="S156" s="85"/>
      <c r="T156" s="177"/>
      <c r="U156" s="86"/>
      <c r="V156" s="177"/>
      <c r="W156" s="87"/>
    </row>
    <row r="157" spans="1:23" ht="13.5" thickTop="1" x14ac:dyDescent="0.2">
      <c r="L157" s="59" t="s">
        <v>29</v>
      </c>
      <c r="M157" s="75">
        <f t="shared" ref="M157:N159" si="225">+M103+M130</f>
        <v>421</v>
      </c>
      <c r="N157" s="76">
        <f t="shared" si="225"/>
        <v>423</v>
      </c>
      <c r="O157" s="176">
        <f>M157+N157</f>
        <v>844</v>
      </c>
      <c r="P157" s="97">
        <f>+P103+P130</f>
        <v>0</v>
      </c>
      <c r="Q157" s="174">
        <f>O157+P157</f>
        <v>844</v>
      </c>
      <c r="R157" s="75"/>
      <c r="S157" s="76"/>
      <c r="T157" s="176"/>
      <c r="U157" s="97"/>
      <c r="V157" s="174"/>
      <c r="W157" s="95"/>
    </row>
    <row r="158" spans="1:23" x14ac:dyDescent="0.2">
      <c r="L158" s="59" t="s">
        <v>30</v>
      </c>
      <c r="M158" s="75">
        <f t="shared" si="225"/>
        <v>282</v>
      </c>
      <c r="N158" s="76">
        <f t="shared" si="225"/>
        <v>354</v>
      </c>
      <c r="O158" s="176">
        <f t="shared" ref="O158" si="226">M158+N158</f>
        <v>636</v>
      </c>
      <c r="P158" s="94">
        <f>+P104+P131</f>
        <v>0</v>
      </c>
      <c r="Q158" s="174">
        <f>O158+P158</f>
        <v>636</v>
      </c>
      <c r="R158" s="75"/>
      <c r="S158" s="76"/>
      <c r="T158" s="176"/>
      <c r="U158" s="94"/>
      <c r="V158" s="174"/>
      <c r="W158" s="95"/>
    </row>
    <row r="159" spans="1:23" ht="13.5" thickBot="1" x14ac:dyDescent="0.25">
      <c r="A159" s="323"/>
      <c r="K159" s="323"/>
      <c r="L159" s="59" t="s">
        <v>31</v>
      </c>
      <c r="M159" s="75">
        <f t="shared" si="225"/>
        <v>436</v>
      </c>
      <c r="N159" s="76">
        <f t="shared" si="225"/>
        <v>435</v>
      </c>
      <c r="O159" s="176">
        <f>M159+N159</f>
        <v>871</v>
      </c>
      <c r="P159" s="94">
        <f>+P105+P132</f>
        <v>0</v>
      </c>
      <c r="Q159" s="174">
        <f>O159+P159</f>
        <v>871</v>
      </c>
      <c r="R159" s="75"/>
      <c r="S159" s="76"/>
      <c r="T159" s="176"/>
      <c r="U159" s="94"/>
      <c r="V159" s="174"/>
      <c r="W159" s="95"/>
    </row>
    <row r="160" spans="1:23" ht="14.25" thickTop="1" thickBot="1" x14ac:dyDescent="0.25">
      <c r="A160" s="3" t="str">
        <f>IF(ISERROR(F160/G160)," ",IF(F160/G160&gt;0.5,IF(F160/G160&lt;1.5," ","NOT OK"),"NOT OK"))</f>
        <v xml:space="preserve"> </v>
      </c>
      <c r="L160" s="84" t="s">
        <v>32</v>
      </c>
      <c r="M160" s="85">
        <f t="shared" ref="M160:Q160" si="227">+M157+M158+M159</f>
        <v>1139</v>
      </c>
      <c r="N160" s="85">
        <f t="shared" si="227"/>
        <v>1212</v>
      </c>
      <c r="O160" s="177">
        <f t="shared" si="227"/>
        <v>2351</v>
      </c>
      <c r="P160" s="86">
        <f t="shared" si="227"/>
        <v>0</v>
      </c>
      <c r="Q160" s="177">
        <f t="shared" si="227"/>
        <v>2351</v>
      </c>
      <c r="R160" s="85"/>
      <c r="S160" s="85"/>
      <c r="T160" s="177"/>
      <c r="U160" s="86"/>
      <c r="V160" s="177"/>
      <c r="W160" s="87"/>
    </row>
    <row r="161" spans="12:23" ht="14.25" thickTop="1" thickBot="1" x14ac:dyDescent="0.25">
      <c r="L161" s="520" t="s">
        <v>33</v>
      </c>
      <c r="M161" s="548">
        <f t="shared" ref="M161:Q161" si="228">+M151+M156+M160</f>
        <v>3951</v>
      </c>
      <c r="N161" s="545">
        <f t="shared" si="228"/>
        <v>4102</v>
      </c>
      <c r="O161" s="543">
        <f t="shared" si="228"/>
        <v>8053</v>
      </c>
      <c r="P161" s="533">
        <f t="shared" si="228"/>
        <v>3</v>
      </c>
      <c r="Q161" s="543">
        <f t="shared" si="228"/>
        <v>8056</v>
      </c>
      <c r="R161" s="548"/>
      <c r="S161" s="545"/>
      <c r="T161" s="543"/>
      <c r="U161" s="533"/>
      <c r="V161" s="543"/>
      <c r="W161" s="535"/>
    </row>
    <row r="162" spans="12:23" ht="14.25" thickTop="1" thickBot="1" x14ac:dyDescent="0.25">
      <c r="L162" s="79" t="s">
        <v>34</v>
      </c>
      <c r="M162" s="80">
        <f t="shared" ref="M162:Q162" si="229">+M147+M151+M156+M160</f>
        <v>5077</v>
      </c>
      <c r="N162" s="81">
        <f t="shared" si="229"/>
        <v>5375</v>
      </c>
      <c r="O162" s="175">
        <f t="shared" si="229"/>
        <v>10452</v>
      </c>
      <c r="P162" s="80">
        <f t="shared" si="229"/>
        <v>3</v>
      </c>
      <c r="Q162" s="175">
        <f t="shared" si="229"/>
        <v>10455</v>
      </c>
      <c r="R162" s="80"/>
      <c r="S162" s="81"/>
      <c r="T162" s="175"/>
      <c r="U162" s="80"/>
      <c r="V162" s="175"/>
      <c r="W162" s="82"/>
    </row>
    <row r="163" spans="12:23" ht="13.5" customHeight="1" thickTop="1" thickBot="1" x14ac:dyDescent="0.25">
      <c r="L163" s="89" t="s">
        <v>35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customHeight="1" thickTop="1" x14ac:dyDescent="0.2">
      <c r="L164" s="605" t="s">
        <v>56</v>
      </c>
      <c r="M164" s="606"/>
      <c r="N164" s="606"/>
      <c r="O164" s="606"/>
      <c r="P164" s="606"/>
      <c r="Q164" s="606"/>
      <c r="R164" s="606"/>
      <c r="S164" s="606"/>
      <c r="T164" s="606"/>
      <c r="U164" s="606"/>
      <c r="V164" s="606"/>
      <c r="W164" s="607"/>
    </row>
    <row r="165" spans="12:23" ht="13.5" customHeight="1" thickBot="1" x14ac:dyDescent="0.25">
      <c r="L165" s="608" t="s">
        <v>57</v>
      </c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10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47</v>
      </c>
    </row>
    <row r="167" spans="12:23" ht="14.25" thickTop="1" thickBot="1" x14ac:dyDescent="0.25">
      <c r="L167" s="214"/>
      <c r="M167" s="215" t="s">
        <v>4</v>
      </c>
      <c r="N167" s="215"/>
      <c r="O167" s="215"/>
      <c r="P167" s="215"/>
      <c r="Q167" s="216"/>
      <c r="R167" s="215" t="s">
        <v>5</v>
      </c>
      <c r="S167" s="215"/>
      <c r="T167" s="215"/>
      <c r="U167" s="215"/>
      <c r="V167" s="216"/>
      <c r="W167" s="217" t="s">
        <v>6</v>
      </c>
    </row>
    <row r="168" spans="12:23" ht="13.5" thickTop="1" x14ac:dyDescent="0.2">
      <c r="L168" s="218" t="s">
        <v>7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222" t="s">
        <v>8</v>
      </c>
    </row>
    <row r="169" spans="12:23" ht="13.5" thickBot="1" x14ac:dyDescent="0.25">
      <c r="L169" s="223"/>
      <c r="M169" s="224" t="s">
        <v>48</v>
      </c>
      <c r="N169" s="225" t="s">
        <v>49</v>
      </c>
      <c r="O169" s="226" t="s">
        <v>50</v>
      </c>
      <c r="P169" s="227" t="s">
        <v>15</v>
      </c>
      <c r="Q169" s="226" t="s">
        <v>11</v>
      </c>
      <c r="R169" s="224" t="s">
        <v>48</v>
      </c>
      <c r="S169" s="225" t="s">
        <v>49</v>
      </c>
      <c r="T169" s="226" t="s">
        <v>50</v>
      </c>
      <c r="U169" s="227" t="s">
        <v>15</v>
      </c>
      <c r="V169" s="226" t="s">
        <v>11</v>
      </c>
      <c r="W169" s="228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16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>T171+U171</f>
        <v>0</v>
      </c>
      <c r="W171" s="237">
        <f>IF(Q171=0,0,((V171/Q171)-1)*100)</f>
        <v>0</v>
      </c>
    </row>
    <row r="172" spans="12:23" x14ac:dyDescent="0.2">
      <c r="L172" s="218" t="s">
        <v>17</v>
      </c>
      <c r="M172" s="234">
        <v>0</v>
      </c>
      <c r="N172" s="235">
        <v>0</v>
      </c>
      <c r="O172" s="236">
        <f>M172+N172</f>
        <v>0</v>
      </c>
      <c r="P172" s="237">
        <v>0</v>
      </c>
      <c r="Q172" s="236">
        <f t="shared" ref="Q172:Q173" si="230">O172+P172</f>
        <v>0</v>
      </c>
      <c r="R172" s="234">
        <v>0</v>
      </c>
      <c r="S172" s="235">
        <v>0</v>
      </c>
      <c r="T172" s="236">
        <f>R172+S172</f>
        <v>0</v>
      </c>
      <c r="U172" s="237">
        <v>0</v>
      </c>
      <c r="V172" s="236">
        <f t="shared" ref="V172:V175" si="231">T172+U172</f>
        <v>0</v>
      </c>
      <c r="W172" s="237">
        <f>IF(Q172=0,0,((V172/Q172)-1)*100)</f>
        <v>0</v>
      </c>
    </row>
    <row r="173" spans="12:23" ht="13.5" thickBot="1" x14ac:dyDescent="0.25">
      <c r="L173" s="223" t="s">
        <v>18</v>
      </c>
      <c r="M173" s="234">
        <v>0</v>
      </c>
      <c r="N173" s="235">
        <v>0</v>
      </c>
      <c r="O173" s="236">
        <f>M173+N173</f>
        <v>0</v>
      </c>
      <c r="P173" s="237">
        <v>0</v>
      </c>
      <c r="Q173" s="236">
        <f t="shared" si="230"/>
        <v>0</v>
      </c>
      <c r="R173" s="234">
        <v>0</v>
      </c>
      <c r="S173" s="235">
        <v>0</v>
      </c>
      <c r="T173" s="236">
        <f>R173+S173</f>
        <v>0</v>
      </c>
      <c r="U173" s="237">
        <v>0</v>
      </c>
      <c r="V173" s="236">
        <f t="shared" si="231"/>
        <v>0</v>
      </c>
      <c r="W173" s="237">
        <f>IF(Q173=0,0,((V173/Q173)-1)*100)</f>
        <v>0</v>
      </c>
    </row>
    <row r="174" spans="12:23" ht="14.25" thickTop="1" thickBot="1" x14ac:dyDescent="0.25">
      <c r="L174" s="239" t="s">
        <v>19</v>
      </c>
      <c r="M174" s="240">
        <f t="shared" ref="M174:Q174" si="232">+M171+M172+M173</f>
        <v>0</v>
      </c>
      <c r="N174" s="241">
        <f t="shared" si="232"/>
        <v>0</v>
      </c>
      <c r="O174" s="242">
        <f t="shared" si="232"/>
        <v>0</v>
      </c>
      <c r="P174" s="240">
        <f t="shared" si="232"/>
        <v>0</v>
      </c>
      <c r="Q174" s="242">
        <f t="shared" si="232"/>
        <v>0</v>
      </c>
      <c r="R174" s="240">
        <f t="shared" ref="R174:V174" si="233">+R171+R172+R173</f>
        <v>0</v>
      </c>
      <c r="S174" s="241">
        <f t="shared" si="233"/>
        <v>0</v>
      </c>
      <c r="T174" s="242">
        <f t="shared" si="233"/>
        <v>0</v>
      </c>
      <c r="U174" s="240">
        <f t="shared" si="233"/>
        <v>0</v>
      </c>
      <c r="V174" s="242">
        <f t="shared" si="233"/>
        <v>0</v>
      </c>
      <c r="W174" s="320">
        <f t="shared" ref="W174" si="234">IF(Q174=0,0,((V174/Q174)-1)*100)</f>
        <v>0</v>
      </c>
    </row>
    <row r="175" spans="12:23" ht="13.5" thickTop="1" x14ac:dyDescent="0.2">
      <c r="L175" s="218" t="s">
        <v>20</v>
      </c>
      <c r="M175" s="234">
        <v>0</v>
      </c>
      <c r="N175" s="235">
        <v>0</v>
      </c>
      <c r="O175" s="236">
        <f>SUM(M175:N175)</f>
        <v>0</v>
      </c>
      <c r="P175" s="237">
        <v>0</v>
      </c>
      <c r="Q175" s="236">
        <f t="shared" ref="Q175" si="235">O175+P175</f>
        <v>0</v>
      </c>
      <c r="R175" s="234">
        <v>0</v>
      </c>
      <c r="S175" s="235">
        <v>0</v>
      </c>
      <c r="T175" s="236">
        <f>SUM(R175:S175)</f>
        <v>0</v>
      </c>
      <c r="U175" s="237">
        <v>0</v>
      </c>
      <c r="V175" s="236">
        <f t="shared" si="231"/>
        <v>0</v>
      </c>
      <c r="W175" s="339">
        <f t="shared" ref="W175:W179" si="236">IF(Q175=0,0,((V175/Q175)-1)*100)</f>
        <v>0</v>
      </c>
    </row>
    <row r="176" spans="12:23" x14ac:dyDescent="0.2">
      <c r="L176" s="218" t="s">
        <v>21</v>
      </c>
      <c r="M176" s="234">
        <v>0</v>
      </c>
      <c r="N176" s="235">
        <v>0</v>
      </c>
      <c r="O176" s="236">
        <f>SUM(M176:N176)</f>
        <v>0</v>
      </c>
      <c r="P176" s="237">
        <v>0</v>
      </c>
      <c r="Q176" s="236">
        <f>O176+P176</f>
        <v>0</v>
      </c>
      <c r="R176" s="234">
        <v>0</v>
      </c>
      <c r="S176" s="235">
        <v>0</v>
      </c>
      <c r="T176" s="236">
        <f>SUM(R176:S176)</f>
        <v>0</v>
      </c>
      <c r="U176" s="237">
        <v>0</v>
      </c>
      <c r="V176" s="236">
        <f>T176+U176</f>
        <v>0</v>
      </c>
      <c r="W176" s="339">
        <f>IF(Q176=0,0,((V176/Q176)-1)*100)</f>
        <v>0</v>
      </c>
    </row>
    <row r="177" spans="1:23" ht="13.5" thickBot="1" x14ac:dyDescent="0.25">
      <c r="L177" s="218" t="s">
        <v>22</v>
      </c>
      <c r="M177" s="234">
        <v>0</v>
      </c>
      <c r="N177" s="235">
        <v>0</v>
      </c>
      <c r="O177" s="236">
        <f>SUM(M177:N177)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>SUM(R177:S177)</f>
        <v>0</v>
      </c>
      <c r="U177" s="237">
        <v>0</v>
      </c>
      <c r="V177" s="236">
        <f>T177+U177</f>
        <v>0</v>
      </c>
      <c r="W177" s="339">
        <f>IF(Q177=0,0,((V177/Q177)-1)*100)</f>
        <v>0</v>
      </c>
    </row>
    <row r="178" spans="1:23" ht="14.25" thickTop="1" thickBot="1" x14ac:dyDescent="0.25">
      <c r="L178" s="239" t="s">
        <v>23</v>
      </c>
      <c r="M178" s="240">
        <f>+M175+M176+M177</f>
        <v>0</v>
      </c>
      <c r="N178" s="241">
        <f t="shared" ref="N178:V178" si="237">+N175+N176+N177</f>
        <v>0</v>
      </c>
      <c r="O178" s="242">
        <f t="shared" si="237"/>
        <v>0</v>
      </c>
      <c r="P178" s="240">
        <f t="shared" si="237"/>
        <v>0</v>
      </c>
      <c r="Q178" s="242">
        <f t="shared" si="237"/>
        <v>0</v>
      </c>
      <c r="R178" s="240">
        <f t="shared" si="237"/>
        <v>0</v>
      </c>
      <c r="S178" s="241">
        <f t="shared" si="237"/>
        <v>0</v>
      </c>
      <c r="T178" s="242">
        <f t="shared" si="237"/>
        <v>0</v>
      </c>
      <c r="U178" s="240">
        <f t="shared" si="237"/>
        <v>0</v>
      </c>
      <c r="V178" s="242">
        <f t="shared" si="237"/>
        <v>0</v>
      </c>
      <c r="W178" s="338">
        <f t="shared" ref="W178" si="238">IF(Q178=0,0,((V178/Q178)-1)*100)</f>
        <v>0</v>
      </c>
    </row>
    <row r="179" spans="1:23" ht="14.25" thickTop="1" thickBot="1" x14ac:dyDescent="0.25">
      <c r="L179" s="239" t="s">
        <v>68</v>
      </c>
      <c r="M179" s="240">
        <f>+M174+M178</f>
        <v>0</v>
      </c>
      <c r="N179" s="241">
        <f t="shared" ref="N179:V179" si="239">+N174+N178</f>
        <v>0</v>
      </c>
      <c r="O179" s="242">
        <f t="shared" si="239"/>
        <v>0</v>
      </c>
      <c r="P179" s="240">
        <f t="shared" si="239"/>
        <v>0</v>
      </c>
      <c r="Q179" s="242">
        <f t="shared" si="239"/>
        <v>0</v>
      </c>
      <c r="R179" s="240">
        <f t="shared" si="239"/>
        <v>0</v>
      </c>
      <c r="S179" s="241">
        <f t="shared" si="239"/>
        <v>0</v>
      </c>
      <c r="T179" s="242">
        <f t="shared" si="239"/>
        <v>0</v>
      </c>
      <c r="U179" s="240">
        <f t="shared" si="239"/>
        <v>0</v>
      </c>
      <c r="V179" s="242">
        <f t="shared" si="239"/>
        <v>0</v>
      </c>
      <c r="W179" s="338">
        <f t="shared" si="236"/>
        <v>0</v>
      </c>
    </row>
    <row r="180" spans="1:23" ht="13.5" thickTop="1" x14ac:dyDescent="0.2">
      <c r="L180" s="218" t="s">
        <v>24</v>
      </c>
      <c r="M180" s="234">
        <v>0</v>
      </c>
      <c r="N180" s="235">
        <v>0</v>
      </c>
      <c r="O180" s="236">
        <f t="shared" ref="O180" si="240">SUM(M180:N180)</f>
        <v>0</v>
      </c>
      <c r="P180" s="237">
        <v>0</v>
      </c>
      <c r="Q180" s="236">
        <f t="shared" ref="Q180" si="241">O180+P180</f>
        <v>0</v>
      </c>
      <c r="R180" s="234"/>
      <c r="S180" s="235"/>
      <c r="T180" s="236"/>
      <c r="U180" s="237"/>
      <c r="V180" s="236"/>
      <c r="W180" s="339"/>
    </row>
    <row r="181" spans="1:23" x14ac:dyDescent="0.2">
      <c r="L181" s="218" t="s">
        <v>25</v>
      </c>
      <c r="M181" s="234">
        <v>0</v>
      </c>
      <c r="N181" s="235">
        <v>0</v>
      </c>
      <c r="O181" s="236">
        <f>SUM(M181:N181)</f>
        <v>0</v>
      </c>
      <c r="P181" s="237">
        <v>0</v>
      </c>
      <c r="Q181" s="236">
        <f>O181+P181</f>
        <v>0</v>
      </c>
      <c r="R181" s="234"/>
      <c r="S181" s="235"/>
      <c r="T181" s="236"/>
      <c r="U181" s="237"/>
      <c r="V181" s="236"/>
      <c r="W181" s="339"/>
    </row>
    <row r="182" spans="1:23" ht="13.5" thickBot="1" x14ac:dyDescent="0.25">
      <c r="L182" s="218" t="s">
        <v>26</v>
      </c>
      <c r="M182" s="234">
        <v>0</v>
      </c>
      <c r="N182" s="235">
        <v>0</v>
      </c>
      <c r="O182" s="244">
        <f>SUM(M182:N182)</f>
        <v>0</v>
      </c>
      <c r="P182" s="245">
        <v>0</v>
      </c>
      <c r="Q182" s="244">
        <f>O182+P182</f>
        <v>0</v>
      </c>
      <c r="R182" s="234"/>
      <c r="S182" s="235"/>
      <c r="T182" s="244"/>
      <c r="U182" s="245"/>
      <c r="V182" s="244"/>
      <c r="W182" s="339"/>
    </row>
    <row r="183" spans="1:23" ht="14.25" thickTop="1" thickBot="1" x14ac:dyDescent="0.25">
      <c r="L183" s="246" t="s">
        <v>27</v>
      </c>
      <c r="M183" s="247">
        <f t="shared" ref="M183:Q183" si="242">+M180+M181+M182</f>
        <v>0</v>
      </c>
      <c r="N183" s="247">
        <f t="shared" si="242"/>
        <v>0</v>
      </c>
      <c r="O183" s="248">
        <f t="shared" si="242"/>
        <v>0</v>
      </c>
      <c r="P183" s="249">
        <f t="shared" si="242"/>
        <v>0</v>
      </c>
      <c r="Q183" s="248">
        <f t="shared" si="242"/>
        <v>0</v>
      </c>
      <c r="R183" s="247"/>
      <c r="S183" s="247"/>
      <c r="T183" s="248"/>
      <c r="U183" s="249"/>
      <c r="V183" s="248"/>
      <c r="W183" s="340"/>
    </row>
    <row r="184" spans="1:23" ht="13.5" thickTop="1" x14ac:dyDescent="0.2">
      <c r="A184" s="323"/>
      <c r="K184" s="323"/>
      <c r="L184" s="218" t="s">
        <v>29</v>
      </c>
      <c r="M184" s="234">
        <v>0</v>
      </c>
      <c r="N184" s="235">
        <v>27</v>
      </c>
      <c r="O184" s="244">
        <f t="shared" ref="O184" si="243">SUM(M184:N184)</f>
        <v>27</v>
      </c>
      <c r="P184" s="251">
        <v>0</v>
      </c>
      <c r="Q184" s="244">
        <f>O184+P184</f>
        <v>27</v>
      </c>
      <c r="R184" s="234"/>
      <c r="S184" s="235"/>
      <c r="T184" s="244"/>
      <c r="U184" s="251"/>
      <c r="V184" s="560"/>
      <c r="W184" s="559"/>
    </row>
    <row r="185" spans="1:23" x14ac:dyDescent="0.2">
      <c r="A185" s="323"/>
      <c r="K185" s="323"/>
      <c r="L185" s="218" t="s">
        <v>30</v>
      </c>
      <c r="M185" s="234">
        <v>0</v>
      </c>
      <c r="N185" s="235">
        <v>0</v>
      </c>
      <c r="O185" s="244">
        <f>SUM(M185:N185)</f>
        <v>0</v>
      </c>
      <c r="P185" s="237">
        <v>0</v>
      </c>
      <c r="Q185" s="244">
        <f>O185+P185</f>
        <v>0</v>
      </c>
      <c r="R185" s="234"/>
      <c r="S185" s="235"/>
      <c r="T185" s="244"/>
      <c r="U185" s="237"/>
      <c r="V185" s="236"/>
      <c r="W185" s="559"/>
    </row>
    <row r="186" spans="1:23" ht="13.5" thickBot="1" x14ac:dyDescent="0.25">
      <c r="A186" s="323"/>
      <c r="K186" s="323"/>
      <c r="L186" s="218" t="s">
        <v>31</v>
      </c>
      <c r="M186" s="234">
        <v>0</v>
      </c>
      <c r="N186" s="235">
        <v>0</v>
      </c>
      <c r="O186" s="244">
        <f>SUM(M186:N186)</f>
        <v>0</v>
      </c>
      <c r="P186" s="237">
        <v>0</v>
      </c>
      <c r="Q186" s="244">
        <f>O186+P186</f>
        <v>0</v>
      </c>
      <c r="R186" s="234"/>
      <c r="S186" s="235"/>
      <c r="T186" s="244"/>
      <c r="U186" s="237"/>
      <c r="V186" s="561"/>
      <c r="W186" s="559"/>
    </row>
    <row r="187" spans="1:23" ht="14.25" thickTop="1" thickBot="1" x14ac:dyDescent="0.25">
      <c r="L187" s="246" t="s">
        <v>32</v>
      </c>
      <c r="M187" s="553">
        <f t="shared" ref="M187:Q187" si="244">+M184+M185+M186</f>
        <v>0</v>
      </c>
      <c r="N187" s="247">
        <f t="shared" si="244"/>
        <v>27</v>
      </c>
      <c r="O187" s="248">
        <f t="shared" si="244"/>
        <v>27</v>
      </c>
      <c r="P187" s="249">
        <f t="shared" si="244"/>
        <v>0</v>
      </c>
      <c r="Q187" s="248">
        <f t="shared" si="244"/>
        <v>27</v>
      </c>
      <c r="R187" s="553"/>
      <c r="S187" s="247"/>
      <c r="T187" s="248"/>
      <c r="U187" s="249"/>
      <c r="V187" s="248"/>
      <c r="W187" s="250"/>
    </row>
    <row r="188" spans="1:23" ht="14.25" thickTop="1" thickBot="1" x14ac:dyDescent="0.25">
      <c r="L188" s="555" t="s">
        <v>33</v>
      </c>
      <c r="M188" s="554">
        <f t="shared" ref="M188:Q188" si="245">+M178+M183+M187</f>
        <v>0</v>
      </c>
      <c r="N188" s="552">
        <f t="shared" si="245"/>
        <v>27</v>
      </c>
      <c r="O188" s="550">
        <f t="shared" si="245"/>
        <v>27</v>
      </c>
      <c r="P188" s="549">
        <f t="shared" si="245"/>
        <v>0</v>
      </c>
      <c r="Q188" s="550">
        <f t="shared" si="245"/>
        <v>27</v>
      </c>
      <c r="R188" s="554"/>
      <c r="S188" s="552"/>
      <c r="T188" s="550"/>
      <c r="U188" s="549"/>
      <c r="V188" s="550"/>
      <c r="W188" s="250"/>
    </row>
    <row r="189" spans="1:23" ht="14.25" thickTop="1" thickBot="1" x14ac:dyDescent="0.25">
      <c r="L189" s="556" t="s">
        <v>34</v>
      </c>
      <c r="M189" s="240">
        <f t="shared" ref="M189:Q189" si="246">+M174+M178+M183+M187</f>
        <v>0</v>
      </c>
      <c r="N189" s="241">
        <f t="shared" si="246"/>
        <v>27</v>
      </c>
      <c r="O189" s="242">
        <f t="shared" si="246"/>
        <v>27</v>
      </c>
      <c r="P189" s="240">
        <f t="shared" si="246"/>
        <v>0</v>
      </c>
      <c r="Q189" s="242">
        <f t="shared" si="246"/>
        <v>27</v>
      </c>
      <c r="R189" s="240"/>
      <c r="S189" s="241"/>
      <c r="T189" s="242"/>
      <c r="U189" s="240"/>
      <c r="V189" s="242"/>
      <c r="W189" s="250"/>
    </row>
    <row r="190" spans="1:23" ht="13.5" customHeight="1" thickTop="1" thickBot="1" x14ac:dyDescent="0.25">
      <c r="L190" s="252" t="s">
        <v>35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customHeight="1" thickTop="1" x14ac:dyDescent="0.2">
      <c r="L191" s="605" t="s">
        <v>58</v>
      </c>
      <c r="M191" s="606"/>
      <c r="N191" s="606"/>
      <c r="O191" s="606"/>
      <c r="P191" s="606"/>
      <c r="Q191" s="606"/>
      <c r="R191" s="606"/>
      <c r="S191" s="606"/>
      <c r="T191" s="606"/>
      <c r="U191" s="606"/>
      <c r="V191" s="606"/>
      <c r="W191" s="607"/>
    </row>
    <row r="192" spans="1:23" ht="13.5" thickBot="1" x14ac:dyDescent="0.25">
      <c r="L192" s="608" t="s">
        <v>59</v>
      </c>
      <c r="M192" s="609"/>
      <c r="N192" s="609"/>
      <c r="O192" s="609"/>
      <c r="P192" s="609"/>
      <c r="Q192" s="609"/>
      <c r="R192" s="609"/>
      <c r="S192" s="609"/>
      <c r="T192" s="609"/>
      <c r="U192" s="609"/>
      <c r="V192" s="609"/>
      <c r="W192" s="610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47</v>
      </c>
    </row>
    <row r="194" spans="12:23" ht="14.25" thickTop="1" thickBot="1" x14ac:dyDescent="0.25">
      <c r="L194" s="214"/>
      <c r="M194" s="215" t="s">
        <v>4</v>
      </c>
      <c r="N194" s="215"/>
      <c r="O194" s="215"/>
      <c r="P194" s="215"/>
      <c r="Q194" s="216"/>
      <c r="R194" s="215" t="s">
        <v>5</v>
      </c>
      <c r="S194" s="215"/>
      <c r="T194" s="215"/>
      <c r="U194" s="215"/>
      <c r="V194" s="216"/>
      <c r="W194" s="217" t="s">
        <v>6</v>
      </c>
    </row>
    <row r="195" spans="12:23" ht="13.5" thickTop="1" x14ac:dyDescent="0.2">
      <c r="L195" s="218" t="s">
        <v>7</v>
      </c>
      <c r="M195" s="219"/>
      <c r="N195" s="211"/>
      <c r="O195" s="220"/>
      <c r="P195" s="254"/>
      <c r="Q195" s="220"/>
      <c r="R195" s="219"/>
      <c r="S195" s="211"/>
      <c r="T195" s="220"/>
      <c r="U195" s="254"/>
      <c r="V195" s="220"/>
      <c r="W195" s="222" t="s">
        <v>8</v>
      </c>
    </row>
    <row r="196" spans="12:23" ht="13.5" thickBot="1" x14ac:dyDescent="0.25">
      <c r="L196" s="223"/>
      <c r="M196" s="224" t="s">
        <v>48</v>
      </c>
      <c r="N196" s="225" t="s">
        <v>49</v>
      </c>
      <c r="O196" s="226" t="s">
        <v>50</v>
      </c>
      <c r="P196" s="255" t="s">
        <v>15</v>
      </c>
      <c r="Q196" s="226" t="s">
        <v>11</v>
      </c>
      <c r="R196" s="224" t="s">
        <v>48</v>
      </c>
      <c r="S196" s="225" t="s">
        <v>49</v>
      </c>
      <c r="T196" s="226" t="s">
        <v>50</v>
      </c>
      <c r="U196" s="255" t="s">
        <v>15</v>
      </c>
      <c r="V196" s="226" t="s">
        <v>11</v>
      </c>
      <c r="W196" s="228"/>
    </row>
    <row r="197" spans="12:23" ht="6" customHeight="1" thickTop="1" x14ac:dyDescent="0.2">
      <c r="L197" s="218"/>
      <c r="M197" s="229"/>
      <c r="N197" s="230"/>
      <c r="O197" s="231"/>
      <c r="P197" s="256"/>
      <c r="Q197" s="231"/>
      <c r="R197" s="229"/>
      <c r="S197" s="230"/>
      <c r="T197" s="231"/>
      <c r="U197" s="256"/>
      <c r="V197" s="231"/>
      <c r="W197" s="257"/>
    </row>
    <row r="198" spans="12:23" x14ac:dyDescent="0.2">
      <c r="L198" s="218" t="s">
        <v>16</v>
      </c>
      <c r="M198" s="234">
        <v>0</v>
      </c>
      <c r="N198" s="235">
        <v>0</v>
      </c>
      <c r="O198" s="236">
        <f>+M198+N198</f>
        <v>0</v>
      </c>
      <c r="P198" s="237">
        <v>0</v>
      </c>
      <c r="Q198" s="236">
        <f>O198+P198</f>
        <v>0</v>
      </c>
      <c r="R198" s="234">
        <v>0</v>
      </c>
      <c r="S198" s="235">
        <v>0</v>
      </c>
      <c r="T198" s="236">
        <f>+R198+S198</f>
        <v>0</v>
      </c>
      <c r="U198" s="237">
        <v>0</v>
      </c>
      <c r="V198" s="236">
        <f>T198+U198</f>
        <v>0</v>
      </c>
      <c r="W198" s="274">
        <f>IF(Q198=0,0,((V198/Q198)-1)*100)</f>
        <v>0</v>
      </c>
    </row>
    <row r="199" spans="12:23" x14ac:dyDescent="0.2">
      <c r="L199" s="218" t="s">
        <v>17</v>
      </c>
      <c r="M199" s="234">
        <v>0</v>
      </c>
      <c r="N199" s="235">
        <v>0</v>
      </c>
      <c r="O199" s="236">
        <f>+M199+N199</f>
        <v>0</v>
      </c>
      <c r="P199" s="237">
        <v>0</v>
      </c>
      <c r="Q199" s="236">
        <f t="shared" ref="Q199:Q202" si="247">O199+P199</f>
        <v>0</v>
      </c>
      <c r="R199" s="234">
        <v>0</v>
      </c>
      <c r="S199" s="235">
        <v>0</v>
      </c>
      <c r="T199" s="236">
        <f>+R199+S199</f>
        <v>0</v>
      </c>
      <c r="U199" s="237">
        <v>0</v>
      </c>
      <c r="V199" s="236">
        <f t="shared" ref="V199:V202" si="248">T199+U199</f>
        <v>0</v>
      </c>
      <c r="W199" s="274">
        <f>IF(Q199=0,0,((V199/Q199)-1)*100)</f>
        <v>0</v>
      </c>
    </row>
    <row r="200" spans="12:23" ht="13.5" thickBot="1" x14ac:dyDescent="0.25">
      <c r="L200" s="223" t="s">
        <v>18</v>
      </c>
      <c r="M200" s="234">
        <v>0</v>
      </c>
      <c r="N200" s="235">
        <v>0</v>
      </c>
      <c r="O200" s="236">
        <f t="shared" ref="O200" si="249">+M200+N200</f>
        <v>0</v>
      </c>
      <c r="P200" s="237">
        <v>0</v>
      </c>
      <c r="Q200" s="236">
        <f t="shared" si="247"/>
        <v>0</v>
      </c>
      <c r="R200" s="234">
        <v>0</v>
      </c>
      <c r="S200" s="235">
        <v>0</v>
      </c>
      <c r="T200" s="236">
        <f t="shared" ref="T200" si="250">+R200+S200</f>
        <v>0</v>
      </c>
      <c r="U200" s="237">
        <v>0</v>
      </c>
      <c r="V200" s="236">
        <f t="shared" si="248"/>
        <v>0</v>
      </c>
      <c r="W200" s="274">
        <f>IF(Q200=0,0,((V200/Q200)-1)*100)</f>
        <v>0</v>
      </c>
    </row>
    <row r="201" spans="12:23" ht="14.25" thickTop="1" thickBot="1" x14ac:dyDescent="0.25">
      <c r="L201" s="239" t="s">
        <v>53</v>
      </c>
      <c r="M201" s="240">
        <f t="shared" ref="M201:P201" si="251">+M198+M199+M200</f>
        <v>0</v>
      </c>
      <c r="N201" s="241">
        <f t="shared" si="251"/>
        <v>0</v>
      </c>
      <c r="O201" s="242">
        <f t="shared" si="251"/>
        <v>0</v>
      </c>
      <c r="P201" s="240">
        <f t="shared" si="251"/>
        <v>0</v>
      </c>
      <c r="Q201" s="242">
        <f t="shared" si="247"/>
        <v>0</v>
      </c>
      <c r="R201" s="240">
        <f t="shared" ref="R201:U201" si="252">+R198+R199+R200</f>
        <v>0</v>
      </c>
      <c r="S201" s="241">
        <f t="shared" si="252"/>
        <v>0</v>
      </c>
      <c r="T201" s="242">
        <f t="shared" si="252"/>
        <v>0</v>
      </c>
      <c r="U201" s="240">
        <f t="shared" si="252"/>
        <v>0</v>
      </c>
      <c r="V201" s="242">
        <f t="shared" si="248"/>
        <v>0</v>
      </c>
      <c r="W201" s="320">
        <f t="shared" ref="W201" si="253">IF(Q201=0,0,((V201/Q201)-1)*100)</f>
        <v>0</v>
      </c>
    </row>
    <row r="202" spans="12:23" ht="13.5" thickTop="1" x14ac:dyDescent="0.2">
      <c r="L202" s="218" t="s">
        <v>20</v>
      </c>
      <c r="M202" s="234">
        <v>0</v>
      </c>
      <c r="N202" s="235">
        <v>0</v>
      </c>
      <c r="O202" s="236">
        <f>SUM(M202:N202)</f>
        <v>0</v>
      </c>
      <c r="P202" s="237">
        <v>0</v>
      </c>
      <c r="Q202" s="236">
        <f t="shared" si="247"/>
        <v>0</v>
      </c>
      <c r="R202" s="234">
        <v>0</v>
      </c>
      <c r="S202" s="235">
        <v>0</v>
      </c>
      <c r="T202" s="236">
        <f>SUM(R202:S202)</f>
        <v>0</v>
      </c>
      <c r="U202" s="237">
        <v>0</v>
      </c>
      <c r="V202" s="236">
        <f t="shared" si="248"/>
        <v>0</v>
      </c>
      <c r="W202" s="274">
        <f t="shared" ref="W202" si="254">IF(Q202=0,0,((V202/Q202)-1)*100)</f>
        <v>0</v>
      </c>
    </row>
    <row r="203" spans="12:23" ht="15.75" customHeight="1" x14ac:dyDescent="0.2">
      <c r="L203" s="218" t="s">
        <v>21</v>
      </c>
      <c r="M203" s="234">
        <v>0</v>
      </c>
      <c r="N203" s="235">
        <v>0</v>
      </c>
      <c r="O203" s="236">
        <f>SUM(M203:N203)</f>
        <v>0</v>
      </c>
      <c r="P203" s="237">
        <v>0</v>
      </c>
      <c r="Q203" s="236">
        <f>O203+P203</f>
        <v>0</v>
      </c>
      <c r="R203" s="234">
        <v>0</v>
      </c>
      <c r="S203" s="235">
        <v>0</v>
      </c>
      <c r="T203" s="236">
        <f>SUM(R203:S203)</f>
        <v>0</v>
      </c>
      <c r="U203" s="237">
        <v>0</v>
      </c>
      <c r="V203" s="236">
        <f>T203+U203</f>
        <v>0</v>
      </c>
      <c r="W203" s="341">
        <f>IF(Q203=0,0,((V203/Q203)-1)*100)</f>
        <v>0</v>
      </c>
    </row>
    <row r="204" spans="12:23" ht="13.5" thickBot="1" x14ac:dyDescent="0.25">
      <c r="L204" s="218" t="s">
        <v>22</v>
      </c>
      <c r="M204" s="234">
        <v>0</v>
      </c>
      <c r="N204" s="235">
        <v>0</v>
      </c>
      <c r="O204" s="236">
        <f>SUM(M204:N204)</f>
        <v>0</v>
      </c>
      <c r="P204" s="237">
        <v>0</v>
      </c>
      <c r="Q204" s="236">
        <f>O204+P204</f>
        <v>0</v>
      </c>
      <c r="R204" s="234">
        <v>0</v>
      </c>
      <c r="S204" s="235">
        <v>0</v>
      </c>
      <c r="T204" s="236">
        <f>SUM(R204:S204)</f>
        <v>0</v>
      </c>
      <c r="U204" s="237">
        <v>0</v>
      </c>
      <c r="V204" s="236">
        <f>T204+U204</f>
        <v>0</v>
      </c>
      <c r="W204" s="341">
        <f>IF(Q204=0,0,((V204/Q204)-1)*100)</f>
        <v>0</v>
      </c>
    </row>
    <row r="205" spans="12:23" ht="14.25" thickTop="1" thickBot="1" x14ac:dyDescent="0.25">
      <c r="L205" s="239" t="s">
        <v>23</v>
      </c>
      <c r="M205" s="240">
        <f>+M202+M203+M204</f>
        <v>0</v>
      </c>
      <c r="N205" s="241">
        <f t="shared" ref="N205" si="255">+N202+N203+N204</f>
        <v>0</v>
      </c>
      <c r="O205" s="242">
        <f t="shared" ref="O205" si="256">+O202+O203+O204</f>
        <v>0</v>
      </c>
      <c r="P205" s="240">
        <f t="shared" ref="P205" si="257">+P202+P203+P204</f>
        <v>0</v>
      </c>
      <c r="Q205" s="242">
        <f t="shared" ref="Q205" si="258">+Q202+Q203+Q204</f>
        <v>0</v>
      </c>
      <c r="R205" s="240">
        <f t="shared" ref="R205" si="259">+R202+R203+R204</f>
        <v>0</v>
      </c>
      <c r="S205" s="241">
        <f t="shared" ref="S205" si="260">+S202+S203+S204</f>
        <v>0</v>
      </c>
      <c r="T205" s="242">
        <f t="shared" ref="T205" si="261">+T202+T203+T204</f>
        <v>0</v>
      </c>
      <c r="U205" s="240">
        <f t="shared" ref="U205" si="262">+U202+U203+U204</f>
        <v>0</v>
      </c>
      <c r="V205" s="242">
        <f t="shared" ref="V205" si="263">+V202+V203+V204</f>
        <v>0</v>
      </c>
      <c r="W205" s="338">
        <f t="shared" ref="W205:W206" si="264">IF(Q205=0,0,((V205/Q205)-1)*100)</f>
        <v>0</v>
      </c>
    </row>
    <row r="206" spans="12:23" ht="14.25" thickTop="1" thickBot="1" x14ac:dyDescent="0.25">
      <c r="L206" s="239" t="s">
        <v>68</v>
      </c>
      <c r="M206" s="240">
        <f>+M201+M205</f>
        <v>0</v>
      </c>
      <c r="N206" s="241">
        <f t="shared" ref="N206" si="265">+N201+N205</f>
        <v>0</v>
      </c>
      <c r="O206" s="242">
        <f t="shared" ref="O206" si="266">+O201+O205</f>
        <v>0</v>
      </c>
      <c r="P206" s="240">
        <f t="shared" ref="P206" si="267">+P201+P205</f>
        <v>0</v>
      </c>
      <c r="Q206" s="242">
        <f t="shared" ref="Q206" si="268">+Q201+Q205</f>
        <v>0</v>
      </c>
      <c r="R206" s="240">
        <f t="shared" ref="R206" si="269">+R201+R205</f>
        <v>0</v>
      </c>
      <c r="S206" s="241">
        <f t="shared" ref="S206" si="270">+S201+S205</f>
        <v>0</v>
      </c>
      <c r="T206" s="242">
        <f t="shared" ref="T206" si="271">+T201+T205</f>
        <v>0</v>
      </c>
      <c r="U206" s="240">
        <f t="shared" ref="U206" si="272">+U201+U205</f>
        <v>0</v>
      </c>
      <c r="V206" s="242">
        <f t="shared" ref="V206" si="273">+V201+V205</f>
        <v>0</v>
      </c>
      <c r="W206" s="338">
        <f t="shared" si="264"/>
        <v>0</v>
      </c>
    </row>
    <row r="207" spans="12:23" ht="13.5" thickTop="1" x14ac:dyDescent="0.2">
      <c r="L207" s="218" t="s">
        <v>24</v>
      </c>
      <c r="M207" s="234">
        <v>0</v>
      </c>
      <c r="N207" s="235">
        <v>0</v>
      </c>
      <c r="O207" s="236">
        <f t="shared" ref="O207" si="274">SUM(M207:N207)</f>
        <v>0</v>
      </c>
      <c r="P207" s="237">
        <v>0</v>
      </c>
      <c r="Q207" s="236">
        <f t="shared" ref="Q207" si="275">O207+P207</f>
        <v>0</v>
      </c>
      <c r="R207" s="234"/>
      <c r="S207" s="235"/>
      <c r="T207" s="236"/>
      <c r="U207" s="237"/>
      <c r="V207" s="236"/>
      <c r="W207" s="341"/>
    </row>
    <row r="208" spans="12:23" x14ac:dyDescent="0.2">
      <c r="L208" s="218" t="s">
        <v>25</v>
      </c>
      <c r="M208" s="234">
        <v>0</v>
      </c>
      <c r="N208" s="235">
        <v>0</v>
      </c>
      <c r="O208" s="236">
        <f>SUM(M208:N208)</f>
        <v>0</v>
      </c>
      <c r="P208" s="237">
        <v>0</v>
      </c>
      <c r="Q208" s="236">
        <f>O208+P208</f>
        <v>0</v>
      </c>
      <c r="R208" s="234"/>
      <c r="S208" s="235"/>
      <c r="T208" s="236"/>
      <c r="U208" s="237"/>
      <c r="V208" s="236"/>
      <c r="W208" s="341"/>
    </row>
    <row r="209" spans="1:23" ht="13.5" thickBot="1" x14ac:dyDescent="0.25">
      <c r="L209" s="218" t="s">
        <v>26</v>
      </c>
      <c r="M209" s="234">
        <v>0</v>
      </c>
      <c r="N209" s="235">
        <v>0</v>
      </c>
      <c r="O209" s="244">
        <f>SUM(M209:N209)</f>
        <v>0</v>
      </c>
      <c r="P209" s="245">
        <v>0</v>
      </c>
      <c r="Q209" s="236">
        <f>O209+P209</f>
        <v>0</v>
      </c>
      <c r="R209" s="234"/>
      <c r="S209" s="235"/>
      <c r="T209" s="244"/>
      <c r="U209" s="245"/>
      <c r="V209" s="236"/>
      <c r="W209" s="341"/>
    </row>
    <row r="210" spans="1:23" ht="14.25" thickTop="1" thickBot="1" x14ac:dyDescent="0.25">
      <c r="L210" s="246" t="s">
        <v>27</v>
      </c>
      <c r="M210" s="247">
        <f t="shared" ref="M210:Q210" si="276">+M207+M208+M209</f>
        <v>0</v>
      </c>
      <c r="N210" s="247">
        <f t="shared" si="276"/>
        <v>0</v>
      </c>
      <c r="O210" s="248">
        <f t="shared" si="276"/>
        <v>0</v>
      </c>
      <c r="P210" s="249">
        <f t="shared" si="276"/>
        <v>0</v>
      </c>
      <c r="Q210" s="248">
        <f t="shared" si="276"/>
        <v>0</v>
      </c>
      <c r="R210" s="247"/>
      <c r="S210" s="247"/>
      <c r="T210" s="248"/>
      <c r="U210" s="249"/>
      <c r="V210" s="248"/>
      <c r="W210" s="340"/>
    </row>
    <row r="211" spans="1:23" ht="13.5" thickTop="1" x14ac:dyDescent="0.2">
      <c r="A211" s="323"/>
      <c r="K211" s="323"/>
      <c r="L211" s="218" t="s">
        <v>29</v>
      </c>
      <c r="M211" s="234">
        <v>0</v>
      </c>
      <c r="N211" s="235">
        <v>0</v>
      </c>
      <c r="O211" s="236">
        <f t="shared" ref="O211" si="277">SUM(M211:N211)</f>
        <v>0</v>
      </c>
      <c r="P211" s="237">
        <v>0</v>
      </c>
      <c r="Q211" s="236">
        <f>O211+P211</f>
        <v>0</v>
      </c>
      <c r="R211" s="234"/>
      <c r="S211" s="235"/>
      <c r="T211" s="236"/>
      <c r="U211" s="237"/>
      <c r="V211" s="236"/>
      <c r="W211" s="341"/>
    </row>
    <row r="212" spans="1:23" x14ac:dyDescent="0.2">
      <c r="A212" s="323"/>
      <c r="K212" s="323"/>
      <c r="L212" s="218" t="s">
        <v>30</v>
      </c>
      <c r="M212" s="234">
        <v>0</v>
      </c>
      <c r="N212" s="235">
        <v>0</v>
      </c>
      <c r="O212" s="236">
        <f>SUM(M212:N212)</f>
        <v>0</v>
      </c>
      <c r="P212" s="237">
        <v>0</v>
      </c>
      <c r="Q212" s="236">
        <f>O212+P212</f>
        <v>0</v>
      </c>
      <c r="R212" s="234"/>
      <c r="S212" s="235"/>
      <c r="T212" s="236"/>
      <c r="U212" s="237"/>
      <c r="V212" s="236"/>
      <c r="W212" s="341"/>
    </row>
    <row r="213" spans="1:23" ht="12.75" customHeight="1" thickBot="1" x14ac:dyDescent="0.25">
      <c r="A213" s="323"/>
      <c r="K213" s="323"/>
      <c r="L213" s="218" t="s">
        <v>31</v>
      </c>
      <c r="M213" s="234">
        <v>0</v>
      </c>
      <c r="N213" s="235">
        <v>0</v>
      </c>
      <c r="O213" s="244">
        <f>SUM(M213:N213)</f>
        <v>0</v>
      </c>
      <c r="P213" s="245">
        <v>0</v>
      </c>
      <c r="Q213" s="236">
        <f>O213+P213</f>
        <v>0</v>
      </c>
      <c r="R213" s="234"/>
      <c r="S213" s="235"/>
      <c r="T213" s="244"/>
      <c r="U213" s="245"/>
      <c r="V213" s="236"/>
      <c r="W213" s="341"/>
    </row>
    <row r="214" spans="1:23" ht="14.25" thickTop="1" thickBot="1" x14ac:dyDescent="0.25">
      <c r="L214" s="246" t="s">
        <v>32</v>
      </c>
      <c r="M214" s="247">
        <f t="shared" ref="M214:Q214" si="278">+M211+M212+M213</f>
        <v>0</v>
      </c>
      <c r="N214" s="247">
        <f t="shared" si="278"/>
        <v>0</v>
      </c>
      <c r="O214" s="248">
        <f t="shared" si="278"/>
        <v>0</v>
      </c>
      <c r="P214" s="249">
        <f t="shared" si="278"/>
        <v>0</v>
      </c>
      <c r="Q214" s="248">
        <f t="shared" si="278"/>
        <v>0</v>
      </c>
      <c r="R214" s="247"/>
      <c r="S214" s="247"/>
      <c r="T214" s="248"/>
      <c r="U214" s="249"/>
      <c r="V214" s="248"/>
      <c r="W214" s="340"/>
    </row>
    <row r="215" spans="1:23" ht="14.25" thickTop="1" thickBot="1" x14ac:dyDescent="0.25">
      <c r="L215" s="555" t="s">
        <v>33</v>
      </c>
      <c r="M215" s="554">
        <f t="shared" ref="M215:Q215" si="279">+M205+M210+M214</f>
        <v>0</v>
      </c>
      <c r="N215" s="552">
        <f t="shared" si="279"/>
        <v>0</v>
      </c>
      <c r="O215" s="550">
        <f t="shared" si="279"/>
        <v>0</v>
      </c>
      <c r="P215" s="549">
        <f t="shared" si="279"/>
        <v>0</v>
      </c>
      <c r="Q215" s="550">
        <f t="shared" si="279"/>
        <v>0</v>
      </c>
      <c r="R215" s="554"/>
      <c r="S215" s="552"/>
      <c r="T215" s="550"/>
      <c r="U215" s="549"/>
      <c r="V215" s="550"/>
      <c r="W215" s="551"/>
    </row>
    <row r="216" spans="1:23" ht="14.25" thickTop="1" thickBot="1" x14ac:dyDescent="0.25">
      <c r="L216" s="239" t="s">
        <v>34</v>
      </c>
      <c r="M216" s="240">
        <f t="shared" ref="M216:Q216" si="280">+M201+M205+M210+M214</f>
        <v>0</v>
      </c>
      <c r="N216" s="241">
        <f t="shared" si="280"/>
        <v>0</v>
      </c>
      <c r="O216" s="242">
        <f t="shared" si="280"/>
        <v>0</v>
      </c>
      <c r="P216" s="240">
        <f t="shared" si="280"/>
        <v>0</v>
      </c>
      <c r="Q216" s="242">
        <f t="shared" si="280"/>
        <v>0</v>
      </c>
      <c r="R216" s="240"/>
      <c r="S216" s="241"/>
      <c r="T216" s="242"/>
      <c r="U216" s="240"/>
      <c r="V216" s="242"/>
      <c r="W216" s="338"/>
    </row>
    <row r="217" spans="1:23" ht="13.5" customHeight="1" thickTop="1" thickBot="1" x14ac:dyDescent="0.25">
      <c r="L217" s="252" t="s">
        <v>35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99" t="s">
        <v>60</v>
      </c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1"/>
    </row>
    <row r="219" spans="1:23" ht="13.5" thickBot="1" x14ac:dyDescent="0.25">
      <c r="L219" s="602" t="s">
        <v>61</v>
      </c>
      <c r="M219" s="603"/>
      <c r="N219" s="603"/>
      <c r="O219" s="603"/>
      <c r="P219" s="603"/>
      <c r="Q219" s="603"/>
      <c r="R219" s="603"/>
      <c r="S219" s="603"/>
      <c r="T219" s="603"/>
      <c r="U219" s="603"/>
      <c r="V219" s="603"/>
      <c r="W219" s="604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47</v>
      </c>
    </row>
    <row r="221" spans="1:23" ht="14.25" thickTop="1" thickBot="1" x14ac:dyDescent="0.25">
      <c r="L221" s="214"/>
      <c r="M221" s="215" t="s">
        <v>4</v>
      </c>
      <c r="N221" s="215"/>
      <c r="O221" s="215"/>
      <c r="P221" s="215"/>
      <c r="Q221" s="216"/>
      <c r="R221" s="215" t="s">
        <v>5</v>
      </c>
      <c r="S221" s="215"/>
      <c r="T221" s="215"/>
      <c r="U221" s="215"/>
      <c r="V221" s="216"/>
      <c r="W221" s="217" t="s">
        <v>6</v>
      </c>
    </row>
    <row r="222" spans="1:23" ht="13.5" thickTop="1" x14ac:dyDescent="0.2">
      <c r="L222" s="218" t="s">
        <v>7</v>
      </c>
      <c r="M222" s="219"/>
      <c r="N222" s="211"/>
      <c r="O222" s="220"/>
      <c r="P222" s="254"/>
      <c r="Q222" s="220"/>
      <c r="R222" s="219"/>
      <c r="S222" s="211"/>
      <c r="T222" s="220"/>
      <c r="U222" s="254"/>
      <c r="V222" s="220"/>
      <c r="W222" s="222" t="s">
        <v>8</v>
      </c>
    </row>
    <row r="223" spans="1:23" ht="13.5" thickBot="1" x14ac:dyDescent="0.25">
      <c r="L223" s="223"/>
      <c r="M223" s="224" t="s">
        <v>48</v>
      </c>
      <c r="N223" s="225" t="s">
        <v>49</v>
      </c>
      <c r="O223" s="226" t="s">
        <v>50</v>
      </c>
      <c r="P223" s="255" t="s">
        <v>15</v>
      </c>
      <c r="Q223" s="226" t="s">
        <v>11</v>
      </c>
      <c r="R223" s="224" t="s">
        <v>48</v>
      </c>
      <c r="S223" s="225" t="s">
        <v>49</v>
      </c>
      <c r="T223" s="226" t="s">
        <v>50</v>
      </c>
      <c r="U223" s="255" t="s">
        <v>15</v>
      </c>
      <c r="V223" s="226" t="s">
        <v>11</v>
      </c>
      <c r="W223" s="228"/>
    </row>
    <row r="224" spans="1:23" ht="4.5" customHeight="1" thickTop="1" x14ac:dyDescent="0.2">
      <c r="L224" s="218"/>
      <c r="M224" s="229"/>
      <c r="N224" s="230"/>
      <c r="O224" s="231"/>
      <c r="P224" s="256"/>
      <c r="Q224" s="231"/>
      <c r="R224" s="229"/>
      <c r="S224" s="230"/>
      <c r="T224" s="231"/>
      <c r="U224" s="256"/>
      <c r="V224" s="231"/>
      <c r="W224" s="257"/>
    </row>
    <row r="225" spans="1:23" x14ac:dyDescent="0.2">
      <c r="L225" s="218" t="s">
        <v>16</v>
      </c>
      <c r="M225" s="234">
        <f t="shared" ref="M225:N227" si="281">+M171+M198</f>
        <v>0</v>
      </c>
      <c r="N225" s="235">
        <f t="shared" si="281"/>
        <v>0</v>
      </c>
      <c r="O225" s="236">
        <f>M225+N225</f>
        <v>0</v>
      </c>
      <c r="P225" s="258">
        <f>+P171+P198</f>
        <v>0</v>
      </c>
      <c r="Q225" s="236">
        <f>O225+P225</f>
        <v>0</v>
      </c>
      <c r="R225" s="234">
        <f t="shared" ref="R225:S227" si="282">+R171+R198</f>
        <v>0</v>
      </c>
      <c r="S225" s="235">
        <f t="shared" si="282"/>
        <v>0</v>
      </c>
      <c r="T225" s="236">
        <f>R225+S225</f>
        <v>0</v>
      </c>
      <c r="U225" s="258">
        <f>+U171+U198</f>
        <v>0</v>
      </c>
      <c r="V225" s="236">
        <f>T225+U225</f>
        <v>0</v>
      </c>
      <c r="W225" s="274">
        <f>IF(Q225=0,0,((V225/Q225)-1)*100)</f>
        <v>0</v>
      </c>
    </row>
    <row r="226" spans="1:23" x14ac:dyDescent="0.2">
      <c r="L226" s="218" t="s">
        <v>17</v>
      </c>
      <c r="M226" s="234">
        <f t="shared" si="281"/>
        <v>0</v>
      </c>
      <c r="N226" s="235">
        <f t="shared" si="281"/>
        <v>0</v>
      </c>
      <c r="O226" s="236">
        <f t="shared" ref="O226:O227" si="283">M226+N226</f>
        <v>0</v>
      </c>
      <c r="P226" s="258">
        <f>+P172+P199</f>
        <v>0</v>
      </c>
      <c r="Q226" s="236">
        <f t="shared" ref="Q226:Q229" si="284">O226+P226</f>
        <v>0</v>
      </c>
      <c r="R226" s="234">
        <f t="shared" si="282"/>
        <v>0</v>
      </c>
      <c r="S226" s="235">
        <f t="shared" si="282"/>
        <v>0</v>
      </c>
      <c r="T226" s="236">
        <f t="shared" ref="T226:T227" si="285">R226+S226</f>
        <v>0</v>
      </c>
      <c r="U226" s="258">
        <f>+U172+U199</f>
        <v>0</v>
      </c>
      <c r="V226" s="236">
        <f t="shared" ref="V226:V229" si="286">T226+U226</f>
        <v>0</v>
      </c>
      <c r="W226" s="274">
        <f>IF(Q226=0,0,((V226/Q226)-1)*100)</f>
        <v>0</v>
      </c>
    </row>
    <row r="227" spans="1:23" ht="13.5" thickBot="1" x14ac:dyDescent="0.25">
      <c r="L227" s="223" t="s">
        <v>18</v>
      </c>
      <c r="M227" s="234">
        <f t="shared" si="281"/>
        <v>0</v>
      </c>
      <c r="N227" s="235">
        <f t="shared" si="281"/>
        <v>0</v>
      </c>
      <c r="O227" s="236">
        <f t="shared" si="283"/>
        <v>0</v>
      </c>
      <c r="P227" s="258">
        <f>+P173+P200</f>
        <v>0</v>
      </c>
      <c r="Q227" s="236">
        <f t="shared" si="284"/>
        <v>0</v>
      </c>
      <c r="R227" s="234">
        <f t="shared" si="282"/>
        <v>0</v>
      </c>
      <c r="S227" s="235">
        <f t="shared" si="282"/>
        <v>0</v>
      </c>
      <c r="T227" s="236">
        <f t="shared" si="285"/>
        <v>0</v>
      </c>
      <c r="U227" s="258">
        <f>+U173+U200</f>
        <v>0</v>
      </c>
      <c r="V227" s="236">
        <f t="shared" si="286"/>
        <v>0</v>
      </c>
      <c r="W227" s="274">
        <f>IF(Q227=0,0,((V227/Q227)-1)*100)</f>
        <v>0</v>
      </c>
    </row>
    <row r="228" spans="1:23" ht="14.25" thickTop="1" thickBot="1" x14ac:dyDescent="0.25">
      <c r="L228" s="239" t="s">
        <v>53</v>
      </c>
      <c r="M228" s="240">
        <f t="shared" ref="M228:P228" si="287">+M225+M226+M227</f>
        <v>0</v>
      </c>
      <c r="N228" s="241">
        <f t="shared" si="287"/>
        <v>0</v>
      </c>
      <c r="O228" s="242">
        <f t="shared" si="287"/>
        <v>0</v>
      </c>
      <c r="P228" s="240">
        <f t="shared" si="287"/>
        <v>0</v>
      </c>
      <c r="Q228" s="242">
        <f t="shared" si="284"/>
        <v>0</v>
      </c>
      <c r="R228" s="240">
        <f t="shared" ref="R228:U228" si="288">+R225+R226+R227</f>
        <v>0</v>
      </c>
      <c r="S228" s="241">
        <f t="shared" si="288"/>
        <v>0</v>
      </c>
      <c r="T228" s="242">
        <f t="shared" si="288"/>
        <v>0</v>
      </c>
      <c r="U228" s="240">
        <f t="shared" si="288"/>
        <v>0</v>
      </c>
      <c r="V228" s="242">
        <f t="shared" si="286"/>
        <v>0</v>
      </c>
      <c r="W228" s="320">
        <f t="shared" ref="W228" si="289">IF(Q228=0,0,((V228/Q228)-1)*100)</f>
        <v>0</v>
      </c>
    </row>
    <row r="229" spans="1:23" ht="13.5" thickTop="1" x14ac:dyDescent="0.2">
      <c r="L229" s="218" t="s">
        <v>20</v>
      </c>
      <c r="M229" s="234">
        <f t="shared" ref="M229:N231" si="290">+M175+M202</f>
        <v>0</v>
      </c>
      <c r="N229" s="235">
        <f t="shared" si="290"/>
        <v>0</v>
      </c>
      <c r="O229" s="236">
        <f>M229+N229</f>
        <v>0</v>
      </c>
      <c r="P229" s="258">
        <f>+P175+P202</f>
        <v>0</v>
      </c>
      <c r="Q229" s="336">
        <f t="shared" si="284"/>
        <v>0</v>
      </c>
      <c r="R229" s="234">
        <f t="shared" ref="R229:S231" si="291">+R175+R202</f>
        <v>0</v>
      </c>
      <c r="S229" s="235">
        <f t="shared" si="291"/>
        <v>0</v>
      </c>
      <c r="T229" s="236">
        <f>R229+S229</f>
        <v>0</v>
      </c>
      <c r="U229" s="258">
        <f>+U175+U202</f>
        <v>0</v>
      </c>
      <c r="V229" s="336">
        <f t="shared" si="286"/>
        <v>0</v>
      </c>
      <c r="W229" s="274">
        <f>IF(Q229=0,0,((V229/Q229)-1)*100)</f>
        <v>0</v>
      </c>
    </row>
    <row r="230" spans="1:23" x14ac:dyDescent="0.2">
      <c r="L230" s="218" t="s">
        <v>21</v>
      </c>
      <c r="M230" s="234">
        <f t="shared" si="290"/>
        <v>0</v>
      </c>
      <c r="N230" s="235">
        <f t="shared" si="290"/>
        <v>0</v>
      </c>
      <c r="O230" s="244">
        <f>M230+N230</f>
        <v>0</v>
      </c>
      <c r="P230" s="258">
        <f>+P176+P203</f>
        <v>0</v>
      </c>
      <c r="Q230" s="236">
        <f>O230+P230</f>
        <v>0</v>
      </c>
      <c r="R230" s="234">
        <f t="shared" si="291"/>
        <v>0</v>
      </c>
      <c r="S230" s="235">
        <f t="shared" si="291"/>
        <v>0</v>
      </c>
      <c r="T230" s="244">
        <f>R230+S230</f>
        <v>0</v>
      </c>
      <c r="U230" s="258">
        <f>+U176+U203</f>
        <v>0</v>
      </c>
      <c r="V230" s="236">
        <f>T230+U230</f>
        <v>0</v>
      </c>
      <c r="W230" s="274">
        <f>IF(Q230=0,0,((V230/Q230)-1)*100)</f>
        <v>0</v>
      </c>
    </row>
    <row r="231" spans="1:23" ht="13.5" thickBot="1" x14ac:dyDescent="0.25">
      <c r="L231" s="218" t="s">
        <v>22</v>
      </c>
      <c r="M231" s="234">
        <f t="shared" si="290"/>
        <v>0</v>
      </c>
      <c r="N231" s="235">
        <f t="shared" si="290"/>
        <v>0</v>
      </c>
      <c r="O231" s="236">
        <f>M231+N231</f>
        <v>0</v>
      </c>
      <c r="P231" s="258">
        <f>+P177+P204</f>
        <v>0</v>
      </c>
      <c r="Q231" s="266">
        <f>O231+P231</f>
        <v>0</v>
      </c>
      <c r="R231" s="234">
        <f t="shared" si="291"/>
        <v>0</v>
      </c>
      <c r="S231" s="235">
        <f t="shared" si="291"/>
        <v>0</v>
      </c>
      <c r="T231" s="236">
        <f>R231+S231</f>
        <v>0</v>
      </c>
      <c r="U231" s="258">
        <f>+U177+U204</f>
        <v>0</v>
      </c>
      <c r="V231" s="266">
        <f>T231+U231</f>
        <v>0</v>
      </c>
      <c r="W231" s="274">
        <f t="shared" ref="W231:W233" si="292">IF(Q231=0,0,((V231/Q231)-1)*100)</f>
        <v>0</v>
      </c>
    </row>
    <row r="232" spans="1:23" ht="14.25" thickTop="1" thickBot="1" x14ac:dyDescent="0.25">
      <c r="L232" s="239" t="s">
        <v>23</v>
      </c>
      <c r="M232" s="240">
        <f>+M229+M230+M231</f>
        <v>0</v>
      </c>
      <c r="N232" s="241">
        <f t="shared" ref="N232" si="293">+N229+N230+N231</f>
        <v>0</v>
      </c>
      <c r="O232" s="242">
        <f t="shared" ref="O232" si="294">+O229+O230+O231</f>
        <v>0</v>
      </c>
      <c r="P232" s="240">
        <f t="shared" ref="P232" si="295">+P229+P230+P231</f>
        <v>0</v>
      </c>
      <c r="Q232" s="242">
        <f t="shared" ref="Q232" si="296">+Q229+Q230+Q231</f>
        <v>0</v>
      </c>
      <c r="R232" s="240">
        <f t="shared" ref="R232" si="297">+R229+R230+R231</f>
        <v>0</v>
      </c>
      <c r="S232" s="241">
        <f t="shared" ref="S232" si="298">+S229+S230+S231</f>
        <v>0</v>
      </c>
      <c r="T232" s="242">
        <f t="shared" ref="T232" si="299">+T229+T230+T231</f>
        <v>0</v>
      </c>
      <c r="U232" s="240">
        <f t="shared" ref="U232" si="300">+U229+U230+U231</f>
        <v>0</v>
      </c>
      <c r="V232" s="242">
        <f t="shared" ref="V232" si="301">+V229+V230+V231</f>
        <v>0</v>
      </c>
      <c r="W232" s="338">
        <f t="shared" si="292"/>
        <v>0</v>
      </c>
    </row>
    <row r="233" spans="1:23" ht="14.25" thickTop="1" thickBot="1" x14ac:dyDescent="0.25">
      <c r="L233" s="239" t="s">
        <v>68</v>
      </c>
      <c r="M233" s="240">
        <f>+M228+M232</f>
        <v>0</v>
      </c>
      <c r="N233" s="241">
        <f t="shared" ref="N233" si="302">+N228+N232</f>
        <v>0</v>
      </c>
      <c r="O233" s="242">
        <f t="shared" ref="O233" si="303">+O228+O232</f>
        <v>0</v>
      </c>
      <c r="P233" s="240">
        <f t="shared" ref="P233" si="304">+P228+P232</f>
        <v>0</v>
      </c>
      <c r="Q233" s="242">
        <f t="shared" ref="Q233" si="305">+Q228+Q232</f>
        <v>0</v>
      </c>
      <c r="R233" s="240">
        <f t="shared" ref="R233" si="306">+R228+R232</f>
        <v>0</v>
      </c>
      <c r="S233" s="241">
        <f t="shared" ref="S233" si="307">+S228+S232</f>
        <v>0</v>
      </c>
      <c r="T233" s="242">
        <f t="shared" ref="T233" si="308">+T228+T232</f>
        <v>0</v>
      </c>
      <c r="U233" s="240">
        <f t="shared" ref="U233" si="309">+U228+U232</f>
        <v>0</v>
      </c>
      <c r="V233" s="242">
        <f t="shared" ref="V233" si="310">+V228+V232</f>
        <v>0</v>
      </c>
      <c r="W233" s="338">
        <f t="shared" si="292"/>
        <v>0</v>
      </c>
    </row>
    <row r="234" spans="1:23" ht="13.5" thickTop="1" x14ac:dyDescent="0.2">
      <c r="L234" s="218" t="s">
        <v>24</v>
      </c>
      <c r="M234" s="234">
        <f t="shared" ref="M234:N236" si="311">+M180+M207</f>
        <v>0</v>
      </c>
      <c r="N234" s="235">
        <f t="shared" si="311"/>
        <v>0</v>
      </c>
      <c r="O234" s="236">
        <f t="shared" ref="O234" si="312">M234+N234</f>
        <v>0</v>
      </c>
      <c r="P234" s="258">
        <f>+P180+P207</f>
        <v>0</v>
      </c>
      <c r="Q234" s="236">
        <f t="shared" ref="Q234" si="313">O234+P234</f>
        <v>0</v>
      </c>
      <c r="R234" s="234"/>
      <c r="S234" s="235"/>
      <c r="T234" s="236"/>
      <c r="U234" s="258"/>
      <c r="V234" s="236"/>
      <c r="W234" s="341"/>
    </row>
    <row r="235" spans="1:23" x14ac:dyDescent="0.2">
      <c r="L235" s="218" t="s">
        <v>25</v>
      </c>
      <c r="M235" s="234">
        <f t="shared" si="311"/>
        <v>0</v>
      </c>
      <c r="N235" s="235">
        <f t="shared" si="311"/>
        <v>0</v>
      </c>
      <c r="O235" s="236">
        <f>M235+N235</f>
        <v>0</v>
      </c>
      <c r="P235" s="258">
        <f>+P181+P208</f>
        <v>0</v>
      </c>
      <c r="Q235" s="236">
        <f>O235+P235</f>
        <v>0</v>
      </c>
      <c r="R235" s="234"/>
      <c r="S235" s="235"/>
      <c r="T235" s="236"/>
      <c r="U235" s="258"/>
      <c r="V235" s="236"/>
      <c r="W235" s="341"/>
    </row>
    <row r="236" spans="1:23" ht="13.5" thickBot="1" x14ac:dyDescent="0.25">
      <c r="L236" s="218" t="s">
        <v>26</v>
      </c>
      <c r="M236" s="234">
        <f t="shared" si="311"/>
        <v>0</v>
      </c>
      <c r="N236" s="235">
        <f t="shared" si="311"/>
        <v>0</v>
      </c>
      <c r="O236" s="244">
        <f>M236+N236</f>
        <v>0</v>
      </c>
      <c r="P236" s="259">
        <f>+P182+P209</f>
        <v>0</v>
      </c>
      <c r="Q236" s="236">
        <f>O236+P236</f>
        <v>0</v>
      </c>
      <c r="R236" s="234"/>
      <c r="S236" s="235"/>
      <c r="T236" s="244"/>
      <c r="U236" s="259"/>
      <c r="V236" s="236"/>
      <c r="W236" s="274"/>
    </row>
    <row r="237" spans="1:23" ht="14.25" thickTop="1" thickBot="1" x14ac:dyDescent="0.25">
      <c r="L237" s="246" t="s">
        <v>27</v>
      </c>
      <c r="M237" s="247">
        <f t="shared" ref="M237:Q237" si="314">+M234+M235+M236</f>
        <v>0</v>
      </c>
      <c r="N237" s="247">
        <f t="shared" si="314"/>
        <v>0</v>
      </c>
      <c r="O237" s="248">
        <f t="shared" si="314"/>
        <v>0</v>
      </c>
      <c r="P237" s="249">
        <f t="shared" si="314"/>
        <v>0</v>
      </c>
      <c r="Q237" s="248">
        <f t="shared" si="314"/>
        <v>0</v>
      </c>
      <c r="R237" s="247"/>
      <c r="S237" s="247"/>
      <c r="T237" s="248"/>
      <c r="U237" s="249"/>
      <c r="V237" s="248"/>
      <c r="W237" s="340"/>
    </row>
    <row r="238" spans="1:23" ht="13.5" thickTop="1" x14ac:dyDescent="0.2">
      <c r="A238" s="323"/>
      <c r="K238" s="323"/>
      <c r="L238" s="218" t="s">
        <v>29</v>
      </c>
      <c r="M238" s="234">
        <f t="shared" ref="M238:N240" si="315">+M184+M211</f>
        <v>0</v>
      </c>
      <c r="N238" s="235">
        <f t="shared" si="315"/>
        <v>27</v>
      </c>
      <c r="O238" s="244">
        <f t="shared" ref="O238" si="316">M238+N238</f>
        <v>27</v>
      </c>
      <c r="P238" s="260">
        <f>+P184+P211</f>
        <v>0</v>
      </c>
      <c r="Q238" s="236">
        <f>O238+P238</f>
        <v>27</v>
      </c>
      <c r="R238" s="234"/>
      <c r="S238" s="235"/>
      <c r="T238" s="244"/>
      <c r="U238" s="260"/>
      <c r="V238" s="236"/>
      <c r="W238" s="559"/>
    </row>
    <row r="239" spans="1:23" x14ac:dyDescent="0.2">
      <c r="A239" s="323"/>
      <c r="K239" s="323"/>
      <c r="L239" s="218" t="s">
        <v>30</v>
      </c>
      <c r="M239" s="234">
        <f t="shared" si="315"/>
        <v>0</v>
      </c>
      <c r="N239" s="235">
        <f t="shared" si="315"/>
        <v>0</v>
      </c>
      <c r="O239" s="244">
        <f>M239+N239</f>
        <v>0</v>
      </c>
      <c r="P239" s="258">
        <f>+P185+P212</f>
        <v>0</v>
      </c>
      <c r="Q239" s="236">
        <f>O239+P239</f>
        <v>0</v>
      </c>
      <c r="R239" s="234"/>
      <c r="S239" s="235"/>
      <c r="T239" s="244"/>
      <c r="U239" s="258"/>
      <c r="V239" s="236"/>
      <c r="W239" s="559"/>
    </row>
    <row r="240" spans="1:23" ht="13.5" thickBot="1" x14ac:dyDescent="0.25">
      <c r="A240" s="323"/>
      <c r="K240" s="323"/>
      <c r="L240" s="218" t="s">
        <v>31</v>
      </c>
      <c r="M240" s="234">
        <f t="shared" si="315"/>
        <v>0</v>
      </c>
      <c r="N240" s="235">
        <f t="shared" si="315"/>
        <v>0</v>
      </c>
      <c r="O240" s="244">
        <f>M240+N240</f>
        <v>0</v>
      </c>
      <c r="P240" s="258">
        <f>+P186+P213</f>
        <v>0</v>
      </c>
      <c r="Q240" s="236">
        <f>O240+P240</f>
        <v>0</v>
      </c>
      <c r="R240" s="234"/>
      <c r="S240" s="235"/>
      <c r="T240" s="244"/>
      <c r="U240" s="258"/>
      <c r="V240" s="236"/>
      <c r="W240" s="559"/>
    </row>
    <row r="241" spans="12:23" ht="14.25" thickTop="1" thickBot="1" x14ac:dyDescent="0.25">
      <c r="L241" s="246" t="s">
        <v>32</v>
      </c>
      <c r="M241" s="247">
        <f t="shared" ref="M241:Q241" si="317">+M238+M239+M240</f>
        <v>0</v>
      </c>
      <c r="N241" s="247">
        <f t="shared" si="317"/>
        <v>27</v>
      </c>
      <c r="O241" s="248">
        <f t="shared" si="317"/>
        <v>27</v>
      </c>
      <c r="P241" s="249">
        <f t="shared" si="317"/>
        <v>0</v>
      </c>
      <c r="Q241" s="248">
        <f t="shared" si="317"/>
        <v>27</v>
      </c>
      <c r="R241" s="247"/>
      <c r="S241" s="247"/>
      <c r="T241" s="248"/>
      <c r="U241" s="249"/>
      <c r="V241" s="248"/>
      <c r="W241" s="250"/>
    </row>
    <row r="242" spans="12:23" ht="14.25" thickTop="1" thickBot="1" x14ac:dyDescent="0.25">
      <c r="L242" s="555" t="s">
        <v>33</v>
      </c>
      <c r="M242" s="554">
        <f t="shared" ref="M242:Q242" si="318">+M232+M237+M241</f>
        <v>0</v>
      </c>
      <c r="N242" s="552">
        <f t="shared" si="318"/>
        <v>27</v>
      </c>
      <c r="O242" s="550">
        <f t="shared" si="318"/>
        <v>27</v>
      </c>
      <c r="P242" s="549">
        <f t="shared" si="318"/>
        <v>0</v>
      </c>
      <c r="Q242" s="550">
        <f t="shared" si="318"/>
        <v>27</v>
      </c>
      <c r="R242" s="554"/>
      <c r="S242" s="552"/>
      <c r="T242" s="550"/>
      <c r="U242" s="549"/>
      <c r="V242" s="550"/>
      <c r="W242" s="250"/>
    </row>
    <row r="243" spans="12:23" ht="14.25" thickTop="1" thickBot="1" x14ac:dyDescent="0.25">
      <c r="L243" s="239" t="s">
        <v>34</v>
      </c>
      <c r="M243" s="240">
        <f t="shared" ref="M243:Q243" si="319">+M228+M232+M237+M241</f>
        <v>0</v>
      </c>
      <c r="N243" s="241">
        <f t="shared" si="319"/>
        <v>27</v>
      </c>
      <c r="O243" s="242">
        <f t="shared" si="319"/>
        <v>27</v>
      </c>
      <c r="P243" s="240">
        <f t="shared" si="319"/>
        <v>0</v>
      </c>
      <c r="Q243" s="242">
        <f t="shared" si="319"/>
        <v>27</v>
      </c>
      <c r="R243" s="240"/>
      <c r="S243" s="241"/>
      <c r="T243" s="242"/>
      <c r="U243" s="240"/>
      <c r="V243" s="242"/>
      <c r="W243" s="250"/>
    </row>
    <row r="244" spans="12:23" ht="13.5" thickTop="1" x14ac:dyDescent="0.2">
      <c r="L244" s="252" t="s">
        <v>35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password="CF53" sheet="1" objects="1" scenarios="1"/>
  <mergeCells count="42">
    <mergeCell ref="M113:Q113"/>
    <mergeCell ref="R113:V113"/>
    <mergeCell ref="M140:Q140"/>
    <mergeCell ref="R140:V140"/>
    <mergeCell ref="L218:W218"/>
    <mergeCell ref="L219:W219"/>
    <mergeCell ref="L164:W164"/>
    <mergeCell ref="L165:W165"/>
    <mergeCell ref="L191:W191"/>
    <mergeCell ref="L192:W192"/>
    <mergeCell ref="L111:W111"/>
    <mergeCell ref="L137:W137"/>
    <mergeCell ref="L138:W138"/>
    <mergeCell ref="B56:I56"/>
    <mergeCell ref="B57:I57"/>
    <mergeCell ref="C59:E59"/>
    <mergeCell ref="F59:H59"/>
    <mergeCell ref="L56:W56"/>
    <mergeCell ref="L57:W57"/>
    <mergeCell ref="M59:Q59"/>
    <mergeCell ref="R59:V59"/>
    <mergeCell ref="L83:W83"/>
    <mergeCell ref="L84:W84"/>
    <mergeCell ref="L110:W110"/>
    <mergeCell ref="M86:Q86"/>
    <mergeCell ref="R86:V86"/>
    <mergeCell ref="B29:I29"/>
    <mergeCell ref="B30:I30"/>
    <mergeCell ref="C32:E32"/>
    <mergeCell ref="F32:H32"/>
    <mergeCell ref="L29:W29"/>
    <mergeCell ref="L30:W30"/>
    <mergeCell ref="M32:Q32"/>
    <mergeCell ref="R32:V32"/>
    <mergeCell ref="B2:I2"/>
    <mergeCell ref="B3:I3"/>
    <mergeCell ref="C5:E5"/>
    <mergeCell ref="F5:H5"/>
    <mergeCell ref="L2:W2"/>
    <mergeCell ref="L3:W3"/>
    <mergeCell ref="M5:Q5"/>
    <mergeCell ref="R5:V5"/>
  </mergeCells>
  <conditionalFormatting sqref="A27:A31 K27:K31 K49:K51 A49:A51 K55:K58 A55:A58 K76:K78 A76:A78 K108:K112 A108:A112 K130:K132 A130:A132 K136:K139 A136:A139 K157:K159 A157:A159 A211:A213 K211:K213 A216:A220 K216:K220 A238:A240 K238:K240 A244:A1048576 K244:K1048576 K45:K47 A45:A47 K72:K74 A72:A74 K126:K128 A126:A128 K153:K155 A153:A155 A207:A209 K207:K209 A234:A236 K234:K236 K180:K186 A180:A186 K189:K193 A189:A193 K33:K42 A33:A42 K60:K69 A60:A69 A114:A123 K114:K123 A141:A150 K141:K150 K163:K178 A163:A178 K195:K204 A195:A204 K222:K231 A222:A231 A18:A24 A1:A16 K18:K24 K1:K16 K99:K105 K82:K97 A99:A105 A82:A97">
    <cfRule type="containsText" dxfId="494" priority="855" operator="containsText" text="NOT OK">
      <formula>NOT(ISERROR(SEARCH("NOT OK",A1)))</formula>
    </cfRule>
  </conditionalFormatting>
  <conditionalFormatting sqref="A15:A16 K15:K16">
    <cfRule type="containsText" dxfId="493" priority="685" operator="containsText" text="NOT OK">
      <formula>NOT(ISERROR(SEARCH("NOT OK",A15)))</formula>
    </cfRule>
  </conditionalFormatting>
  <conditionalFormatting sqref="K42 A42">
    <cfRule type="containsText" dxfId="492" priority="684" operator="containsText" text="NOT OK">
      <formula>NOT(ISERROR(SEARCH("NOT OK",A42)))</formula>
    </cfRule>
  </conditionalFormatting>
  <conditionalFormatting sqref="K69 A69">
    <cfRule type="containsText" dxfId="491" priority="682" operator="containsText" text="NOT OK">
      <formula>NOT(ISERROR(SEARCH("NOT OK",A69)))</formula>
    </cfRule>
  </conditionalFormatting>
  <conditionalFormatting sqref="A123 K123">
    <cfRule type="containsText" dxfId="490" priority="679" operator="containsText" text="NOT OK">
      <formula>NOT(ISERROR(SEARCH("NOT OK",A123)))</formula>
    </cfRule>
  </conditionalFormatting>
  <conditionalFormatting sqref="K150 A150">
    <cfRule type="containsText" dxfId="489" priority="677" operator="containsText" text="NOT OK">
      <formula>NOT(ISERROR(SEARCH("NOT OK",A150)))</formula>
    </cfRule>
  </conditionalFormatting>
  <conditionalFormatting sqref="K204 A204">
    <cfRule type="containsText" dxfId="488" priority="674" operator="containsText" text="NOT OK">
      <formula>NOT(ISERROR(SEARCH("NOT OK",A204)))</formula>
    </cfRule>
  </conditionalFormatting>
  <conditionalFormatting sqref="K231 A231">
    <cfRule type="containsText" dxfId="487" priority="672" operator="containsText" text="NOT OK">
      <formula>NOT(ISERROR(SEARCH("NOT OK",A231)))</formula>
    </cfRule>
  </conditionalFormatting>
  <conditionalFormatting sqref="A231 K231">
    <cfRule type="containsText" dxfId="486" priority="670" operator="containsText" text="NOT OK">
      <formula>NOT(ISERROR(SEARCH("NOT OK",A231)))</formula>
    </cfRule>
  </conditionalFormatting>
  <conditionalFormatting sqref="A27 K27">
    <cfRule type="containsText" dxfId="485" priority="645" operator="containsText" text="NOT OK">
      <formula>NOT(ISERROR(SEARCH("NOT OK",A27)))</formula>
    </cfRule>
  </conditionalFormatting>
  <conditionalFormatting sqref="K108 A108">
    <cfRule type="containsText" dxfId="484" priority="640" operator="containsText" text="NOT OK">
      <formula>NOT(ISERROR(SEARCH("NOT OK",A108)))</formula>
    </cfRule>
  </conditionalFormatting>
  <conditionalFormatting sqref="A189 K189">
    <cfRule type="containsText" dxfId="483" priority="634" operator="containsText" text="NOT OK">
      <formula>NOT(ISERROR(SEARCH("NOT OK",A189)))</formula>
    </cfRule>
  </conditionalFormatting>
  <conditionalFormatting sqref="A216 K216">
    <cfRule type="containsText" dxfId="482" priority="562" operator="containsText" text="NOT OK">
      <formula>NOT(ISERROR(SEARCH("NOT OK",A216)))</formula>
    </cfRule>
  </conditionalFormatting>
  <conditionalFormatting sqref="K178 A178">
    <cfRule type="containsText" dxfId="481" priority="262" operator="containsText" text="NOT OK">
      <formula>NOT(ISERROR(SEARCH("NOT OK",A178)))</formula>
    </cfRule>
  </conditionalFormatting>
  <conditionalFormatting sqref="A187:A188 K187:K188">
    <cfRule type="containsText" dxfId="480" priority="197" operator="containsText" text="NOT OK">
      <formula>NOT(ISERROR(SEARCH("NOT OK",A187)))</formula>
    </cfRule>
  </conditionalFormatting>
  <conditionalFormatting sqref="K106:K107 A106:A107">
    <cfRule type="containsText" dxfId="479" priority="199" operator="containsText" text="NOT OK">
      <formula>NOT(ISERROR(SEARCH("NOT OK",A106)))</formula>
    </cfRule>
  </conditionalFormatting>
  <conditionalFormatting sqref="A25:A26 K25:K26">
    <cfRule type="containsText" dxfId="478" priority="200" operator="containsText" text="NOT OK">
      <formula>NOT(ISERROR(SEARCH("NOT OK",A25)))</formula>
    </cfRule>
  </conditionalFormatting>
  <conditionalFormatting sqref="A214 K214">
    <cfRule type="containsText" dxfId="477" priority="190" operator="containsText" text="NOT OK">
      <formula>NOT(ISERROR(SEARCH("NOT OK",A214)))</formula>
    </cfRule>
  </conditionalFormatting>
  <conditionalFormatting sqref="A54 K54">
    <cfRule type="containsText" dxfId="476" priority="175" operator="containsText" text="NOT OK">
      <formula>NOT(ISERROR(SEARCH("NOT OK",A54)))</formula>
    </cfRule>
  </conditionalFormatting>
  <conditionalFormatting sqref="A54 K54">
    <cfRule type="containsText" dxfId="475" priority="174" operator="containsText" text="NOT OK">
      <formula>NOT(ISERROR(SEARCH("NOT OK",A54)))</formula>
    </cfRule>
  </conditionalFormatting>
  <conditionalFormatting sqref="A52 K52">
    <cfRule type="containsText" dxfId="474" priority="172" operator="containsText" text="NOT OK">
      <formula>NOT(ISERROR(SEARCH("NOT OK",A52)))</formula>
    </cfRule>
  </conditionalFormatting>
  <conditionalFormatting sqref="A81 K81">
    <cfRule type="containsText" dxfId="473" priority="171" operator="containsText" text="NOT OK">
      <formula>NOT(ISERROR(SEARCH("NOT OK",A81)))</formula>
    </cfRule>
  </conditionalFormatting>
  <conditionalFormatting sqref="A81 K81">
    <cfRule type="containsText" dxfId="472" priority="170" operator="containsText" text="NOT OK">
      <formula>NOT(ISERROR(SEARCH("NOT OK",A81)))</formula>
    </cfRule>
  </conditionalFormatting>
  <conditionalFormatting sqref="K135 A135">
    <cfRule type="containsText" dxfId="471" priority="167" operator="containsText" text="NOT OK">
      <formula>NOT(ISERROR(SEARCH("NOT OK",A135)))</formula>
    </cfRule>
  </conditionalFormatting>
  <conditionalFormatting sqref="K135 A135">
    <cfRule type="containsText" dxfId="470" priority="166" operator="containsText" text="NOT OK">
      <formula>NOT(ISERROR(SEARCH("NOT OK",A135)))</formula>
    </cfRule>
  </conditionalFormatting>
  <conditionalFormatting sqref="K133 A133">
    <cfRule type="containsText" dxfId="469" priority="164" operator="containsText" text="NOT OK">
      <formula>NOT(ISERROR(SEARCH("NOT OK",A133)))</formula>
    </cfRule>
  </conditionalFormatting>
  <conditionalFormatting sqref="K162 A162">
    <cfRule type="containsText" dxfId="468" priority="163" operator="containsText" text="NOT OK">
      <formula>NOT(ISERROR(SEARCH("NOT OK",A162)))</formula>
    </cfRule>
  </conditionalFormatting>
  <conditionalFormatting sqref="K162 A162">
    <cfRule type="containsText" dxfId="467" priority="162" operator="containsText" text="NOT OK">
      <formula>NOT(ISERROR(SEARCH("NOT OK",A162)))</formula>
    </cfRule>
  </conditionalFormatting>
  <conditionalFormatting sqref="K160 A160">
    <cfRule type="containsText" dxfId="466" priority="160" operator="containsText" text="NOT OK">
      <formula>NOT(ISERROR(SEARCH("NOT OK",A160)))</formula>
    </cfRule>
  </conditionalFormatting>
  <conditionalFormatting sqref="A243 K243">
    <cfRule type="containsText" dxfId="465" priority="159" operator="containsText" text="NOT OK">
      <formula>NOT(ISERROR(SEARCH("NOT OK",A243)))</formula>
    </cfRule>
  </conditionalFormatting>
  <conditionalFormatting sqref="A243 K243">
    <cfRule type="containsText" dxfId="464" priority="158" operator="containsText" text="NOT OK">
      <formula>NOT(ISERROR(SEARCH("NOT OK",A243)))</formula>
    </cfRule>
  </conditionalFormatting>
  <conditionalFormatting sqref="A241 K241">
    <cfRule type="containsText" dxfId="463" priority="155" operator="containsText" text="NOT OK">
      <formula>NOT(ISERROR(SEARCH("NOT OK",A241)))</formula>
    </cfRule>
  </conditionalFormatting>
  <conditionalFormatting sqref="K48 A48">
    <cfRule type="containsText" dxfId="462" priority="83" operator="containsText" text="NOT OK">
      <formula>NOT(ISERROR(SEARCH("NOT OK",A48)))</formula>
    </cfRule>
  </conditionalFormatting>
  <conditionalFormatting sqref="K75 A75">
    <cfRule type="containsText" dxfId="461" priority="80" operator="containsText" text="NOT OK">
      <formula>NOT(ISERROR(SEARCH("NOT OK",A75)))</formula>
    </cfRule>
  </conditionalFormatting>
  <conditionalFormatting sqref="A129 K129">
    <cfRule type="containsText" dxfId="460" priority="77" operator="containsText" text="NOT OK">
      <formula>NOT(ISERROR(SEARCH("NOT OK",A129)))</formula>
    </cfRule>
  </conditionalFormatting>
  <conditionalFormatting sqref="A156 K156">
    <cfRule type="containsText" dxfId="459" priority="74" operator="containsText" text="NOT OK">
      <formula>NOT(ISERROR(SEARCH("NOT OK",A156)))</formula>
    </cfRule>
  </conditionalFormatting>
  <conditionalFormatting sqref="K210 A210">
    <cfRule type="containsText" dxfId="458" priority="71" operator="containsText" text="NOT OK">
      <formula>NOT(ISERROR(SEARCH("NOT OK",A210)))</formula>
    </cfRule>
  </conditionalFormatting>
  <conditionalFormatting sqref="K237 A237">
    <cfRule type="containsText" dxfId="457" priority="68" operator="containsText" text="NOT OK">
      <formula>NOT(ISERROR(SEARCH("NOT OK",A237)))</formula>
    </cfRule>
  </conditionalFormatting>
  <conditionalFormatting sqref="A53 K53">
    <cfRule type="containsText" dxfId="456" priority="65" operator="containsText" text="NOT OK">
      <formula>NOT(ISERROR(SEARCH("NOT OK",A53)))</formula>
    </cfRule>
  </conditionalFormatting>
  <conditionalFormatting sqref="A80 K80">
    <cfRule type="containsText" dxfId="455" priority="63" operator="containsText" text="NOT OK">
      <formula>NOT(ISERROR(SEARCH("NOT OK",A80)))</formula>
    </cfRule>
  </conditionalFormatting>
  <conditionalFormatting sqref="A79 K79">
    <cfRule type="containsText" dxfId="454" priority="62" operator="containsText" text="NOT OK">
      <formula>NOT(ISERROR(SEARCH("NOT OK",A79)))</formula>
    </cfRule>
  </conditionalFormatting>
  <conditionalFormatting sqref="K134 A134">
    <cfRule type="containsText" dxfId="453" priority="61" operator="containsText" text="NOT OK">
      <formula>NOT(ISERROR(SEARCH("NOT OK",A134)))</formula>
    </cfRule>
  </conditionalFormatting>
  <conditionalFormatting sqref="K161 A161">
    <cfRule type="containsText" dxfId="452" priority="60" operator="containsText" text="NOT OK">
      <formula>NOT(ISERROR(SEARCH("NOT OK",A161)))</formula>
    </cfRule>
  </conditionalFormatting>
  <conditionalFormatting sqref="A215 K215">
    <cfRule type="containsText" dxfId="451" priority="59" operator="containsText" text="NOT OK">
      <formula>NOT(ISERROR(SEARCH("NOT OK",A215)))</formula>
    </cfRule>
  </conditionalFormatting>
  <conditionalFormatting sqref="A242 K242">
    <cfRule type="containsText" dxfId="450" priority="58" operator="containsText" text="NOT OK">
      <formula>NOT(ISERROR(SEARCH("NOT OK",A242)))</formula>
    </cfRule>
  </conditionalFormatting>
  <conditionalFormatting sqref="K32 A32">
    <cfRule type="containsText" dxfId="449" priority="57" operator="containsText" text="NOT OK">
      <formula>NOT(ISERROR(SEARCH("NOT OK",A32)))</formula>
    </cfRule>
  </conditionalFormatting>
  <conditionalFormatting sqref="K59 A59">
    <cfRule type="containsText" dxfId="448" priority="56" operator="containsText" text="NOT OK">
      <formula>NOT(ISERROR(SEARCH("NOT OK",A59)))</formula>
    </cfRule>
  </conditionalFormatting>
  <conditionalFormatting sqref="A113 K113">
    <cfRule type="containsText" dxfId="447" priority="55" operator="containsText" text="NOT OK">
      <formula>NOT(ISERROR(SEARCH("NOT OK",A113)))</formula>
    </cfRule>
  </conditionalFormatting>
  <conditionalFormatting sqref="A140 K140">
    <cfRule type="containsText" dxfId="446" priority="54" operator="containsText" text="NOT OK">
      <formula>NOT(ISERROR(SEARCH("NOT OK",A140)))</formula>
    </cfRule>
  </conditionalFormatting>
  <conditionalFormatting sqref="A194 K194">
    <cfRule type="containsText" dxfId="445" priority="53" operator="containsText" text="NOT OK">
      <formula>NOT(ISERROR(SEARCH("NOT OK",A194)))</formula>
    </cfRule>
  </conditionalFormatting>
  <conditionalFormatting sqref="A221 K221">
    <cfRule type="containsText" dxfId="444" priority="52" operator="containsText" text="NOT OK">
      <formula>NOT(ISERROR(SEARCH("NOT OK",A221)))</formula>
    </cfRule>
  </conditionalFormatting>
  <conditionalFormatting sqref="A17 K17">
    <cfRule type="containsText" dxfId="443" priority="51" operator="containsText" text="NOT OK">
      <formula>NOT(ISERROR(SEARCH("NOT OK",A17)))</formula>
    </cfRule>
  </conditionalFormatting>
  <conditionalFormatting sqref="A179 K179">
    <cfRule type="containsText" dxfId="442" priority="45" operator="containsText" text="NOT OK">
      <formula>NOT(ISERROR(SEARCH("NOT OK",A179)))</formula>
    </cfRule>
  </conditionalFormatting>
  <conditionalFormatting sqref="K98 A98">
    <cfRule type="containsText" dxfId="441" priority="48" operator="containsText" text="NOT OK">
      <formula>NOT(ISERROR(SEARCH("NOT OK",A98)))</formula>
    </cfRule>
  </conditionalFormatting>
  <conditionalFormatting sqref="A43 K43">
    <cfRule type="containsText" dxfId="440" priority="16" operator="containsText" text="NOT OK">
      <formula>NOT(ISERROR(SEARCH("NOT OK",A43)))</formula>
    </cfRule>
  </conditionalFormatting>
  <conditionalFormatting sqref="A43 K43">
    <cfRule type="containsText" dxfId="439" priority="15" operator="containsText" text="NOT OK">
      <formula>NOT(ISERROR(SEARCH("NOT OK",A43)))</formula>
    </cfRule>
  </conditionalFormatting>
  <conditionalFormatting sqref="A44 K44">
    <cfRule type="containsText" dxfId="438" priority="14" operator="containsText" text="NOT OK">
      <formula>NOT(ISERROR(SEARCH("NOT OK",A44)))</formula>
    </cfRule>
  </conditionalFormatting>
  <conditionalFormatting sqref="A70 K70">
    <cfRule type="containsText" dxfId="437" priority="13" operator="containsText" text="NOT OK">
      <formula>NOT(ISERROR(SEARCH("NOT OK",A70)))</formula>
    </cfRule>
  </conditionalFormatting>
  <conditionalFormatting sqref="A70 K70">
    <cfRule type="containsText" dxfId="436" priority="12" operator="containsText" text="NOT OK">
      <formula>NOT(ISERROR(SEARCH("NOT OK",A70)))</formula>
    </cfRule>
  </conditionalFormatting>
  <conditionalFormatting sqref="A71 K71">
    <cfRule type="containsText" dxfId="435" priority="11" operator="containsText" text="NOT OK">
      <formula>NOT(ISERROR(SEARCH("NOT OK",A71)))</formula>
    </cfRule>
  </conditionalFormatting>
  <conditionalFormatting sqref="K124 A124">
    <cfRule type="containsText" dxfId="434" priority="10" operator="containsText" text="NOT OK">
      <formula>NOT(ISERROR(SEARCH("NOT OK",A124)))</formula>
    </cfRule>
  </conditionalFormatting>
  <conditionalFormatting sqref="K125 A125">
    <cfRule type="containsText" dxfId="433" priority="9" operator="containsText" text="NOT OK">
      <formula>NOT(ISERROR(SEARCH("NOT OK",A125)))</formula>
    </cfRule>
  </conditionalFormatting>
  <conditionalFormatting sqref="K151 A151">
    <cfRule type="containsText" dxfId="432" priority="8" operator="containsText" text="NOT OK">
      <formula>NOT(ISERROR(SEARCH("NOT OK",A151)))</formula>
    </cfRule>
  </conditionalFormatting>
  <conditionalFormatting sqref="K152 A152">
    <cfRule type="containsText" dxfId="431" priority="7" operator="containsText" text="NOT OK">
      <formula>NOT(ISERROR(SEARCH("NOT OK",A152)))</formula>
    </cfRule>
  </conditionalFormatting>
  <conditionalFormatting sqref="K205 A205">
    <cfRule type="containsText" dxfId="430" priority="6" operator="containsText" text="NOT OK">
      <formula>NOT(ISERROR(SEARCH("NOT OK",A205)))</formula>
    </cfRule>
  </conditionalFormatting>
  <conditionalFormatting sqref="K205 A205">
    <cfRule type="containsText" dxfId="429" priority="5" operator="containsText" text="NOT OK">
      <formula>NOT(ISERROR(SEARCH("NOT OK",A205)))</formula>
    </cfRule>
  </conditionalFormatting>
  <conditionalFormatting sqref="A206 K206">
    <cfRule type="containsText" dxfId="428" priority="4" operator="containsText" text="NOT OK">
      <formula>NOT(ISERROR(SEARCH("NOT OK",A206)))</formula>
    </cfRule>
  </conditionalFormatting>
  <conditionalFormatting sqref="K232 A232">
    <cfRule type="containsText" dxfId="427" priority="3" operator="containsText" text="NOT OK">
      <formula>NOT(ISERROR(SEARCH("NOT OK",A232)))</formula>
    </cfRule>
  </conditionalFormatting>
  <conditionalFormatting sqref="K232 A232">
    <cfRule type="containsText" dxfId="426" priority="2" operator="containsText" text="NOT OK">
      <formula>NOT(ISERROR(SEARCH("NOT OK",A232)))</formula>
    </cfRule>
  </conditionalFormatting>
  <conditionalFormatting sqref="A233 K233">
    <cfRule type="containsText" dxfId="425" priority="1" operator="containsText" text="NOT OK">
      <formula>NOT(ISERROR(SEARCH("NOT OK",A233)))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>
    <oddHeader>&amp;LMonthly Air Transport Statistics : Suvarnabhumi Airport</oddHeader>
  </headerFooter>
  <rowBreaks count="2" manualBreakCount="2">
    <brk id="82" min="11" max="22" man="1"/>
    <brk id="163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44"/>
  <sheetViews>
    <sheetView zoomScale="90" zoomScaleNormal="9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2.5703125" style="1" customWidth="1"/>
    <col min="4" max="4" width="13" style="1" customWidth="1"/>
    <col min="5" max="5" width="13.5703125" style="1" customWidth="1"/>
    <col min="6" max="6" width="12.85546875" style="1" customWidth="1"/>
    <col min="7" max="8" width="13.140625" style="1" customWidth="1"/>
    <col min="9" max="9" width="14.28515625" style="2" customWidth="1"/>
    <col min="10" max="10" width="7" style="1" customWidth="1"/>
    <col min="11" max="11" width="9.140625" style="3"/>
    <col min="12" max="12" width="13" style="1" customWidth="1"/>
    <col min="13" max="13" width="12.7109375" style="1" customWidth="1"/>
    <col min="14" max="14" width="13.28515625" style="1" customWidth="1"/>
    <col min="15" max="15" width="15.7109375" style="1" customWidth="1"/>
    <col min="16" max="16" width="13.42578125" style="1" customWidth="1"/>
    <col min="17" max="17" width="13.7109375" style="1" customWidth="1"/>
    <col min="18" max="18" width="13.5703125" style="1" customWidth="1"/>
    <col min="19" max="19" width="13.85546875" style="1" customWidth="1"/>
    <col min="20" max="20" width="15.140625" style="1" customWidth="1"/>
    <col min="21" max="22" width="13.5703125" style="1" customWidth="1"/>
    <col min="23" max="23" width="13.570312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72" t="s">
        <v>0</v>
      </c>
      <c r="C2" s="573"/>
      <c r="D2" s="573"/>
      <c r="E2" s="573"/>
      <c r="F2" s="573"/>
      <c r="G2" s="573"/>
      <c r="H2" s="573"/>
      <c r="I2" s="574"/>
      <c r="J2" s="3"/>
      <c r="L2" s="575" t="s">
        <v>1</v>
      </c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</row>
    <row r="3" spans="1:23" ht="13.5" thickBot="1" x14ac:dyDescent="0.25">
      <c r="B3" s="578" t="s">
        <v>2</v>
      </c>
      <c r="C3" s="579"/>
      <c r="D3" s="579"/>
      <c r="E3" s="579"/>
      <c r="F3" s="579"/>
      <c r="G3" s="579"/>
      <c r="H3" s="579"/>
      <c r="I3" s="580"/>
      <c r="J3" s="3"/>
      <c r="L3" s="581" t="s">
        <v>3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84" t="s">
        <v>4</v>
      </c>
      <c r="D5" s="585"/>
      <c r="E5" s="586"/>
      <c r="F5" s="584" t="s">
        <v>5</v>
      </c>
      <c r="G5" s="585"/>
      <c r="H5" s="586"/>
      <c r="I5" s="105" t="s">
        <v>6</v>
      </c>
      <c r="J5" s="3"/>
      <c r="L5" s="11"/>
      <c r="M5" s="587" t="s">
        <v>4</v>
      </c>
      <c r="N5" s="588"/>
      <c r="O5" s="588"/>
      <c r="P5" s="588"/>
      <c r="Q5" s="589"/>
      <c r="R5" s="587" t="s">
        <v>5</v>
      </c>
      <c r="S5" s="588"/>
      <c r="T5" s="588"/>
      <c r="U5" s="588"/>
      <c r="V5" s="589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568" t="s">
        <v>11</v>
      </c>
      <c r="F7" s="112" t="s">
        <v>9</v>
      </c>
      <c r="G7" s="113" t="s">
        <v>10</v>
      </c>
      <c r="H7" s="568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B9" s="106" t="s">
        <v>16</v>
      </c>
      <c r="C9" s="120">
        <v>3</v>
      </c>
      <c r="D9" s="122">
        <v>3</v>
      </c>
      <c r="E9" s="158">
        <f>SUM(C9:D9)</f>
        <v>6</v>
      </c>
      <c r="F9" s="120">
        <v>0</v>
      </c>
      <c r="G9" s="122">
        <v>4</v>
      </c>
      <c r="H9" s="158">
        <f>SUM(F9:G9)</f>
        <v>4</v>
      </c>
      <c r="I9" s="123">
        <f>IF(E9=0,0,((H9/E9)-1)*100)</f>
        <v>-33.333333333333336</v>
      </c>
      <c r="J9" s="3"/>
      <c r="L9" s="13" t="s">
        <v>16</v>
      </c>
      <c r="M9" s="39">
        <v>179</v>
      </c>
      <c r="N9" s="37">
        <v>17</v>
      </c>
      <c r="O9" s="169">
        <f>SUM(M9:N9)</f>
        <v>196</v>
      </c>
      <c r="P9" s="140">
        <v>0</v>
      </c>
      <c r="Q9" s="169">
        <f>O9+P9</f>
        <v>196</v>
      </c>
      <c r="R9" s="39">
        <v>0</v>
      </c>
      <c r="S9" s="37">
        <v>0</v>
      </c>
      <c r="T9" s="169">
        <f>SUM(R9:S9)</f>
        <v>0</v>
      </c>
      <c r="U9" s="140">
        <v>0</v>
      </c>
      <c r="V9" s="169">
        <f>T9+U9</f>
        <v>0</v>
      </c>
      <c r="W9" s="40">
        <f>IF(Q9=0,0,((V9/Q9)-1)*100)</f>
        <v>-100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v>46</v>
      </c>
      <c r="D10" s="122">
        <v>45</v>
      </c>
      <c r="E10" s="158">
        <f t="shared" ref="E10:E13" si="0">SUM(C10:D10)</f>
        <v>91</v>
      </c>
      <c r="F10" s="120">
        <v>9</v>
      </c>
      <c r="G10" s="122">
        <v>11</v>
      </c>
      <c r="H10" s="158">
        <f t="shared" ref="H10:H13" si="1">SUM(F10:G10)</f>
        <v>20</v>
      </c>
      <c r="I10" s="123">
        <f>IF(E10=0,0,((H10/E10)-1)*100)</f>
        <v>-78.021978021978029</v>
      </c>
      <c r="J10" s="3"/>
      <c r="K10" s="6"/>
      <c r="L10" s="13" t="s">
        <v>17</v>
      </c>
      <c r="M10" s="39">
        <v>46</v>
      </c>
      <c r="N10" s="37">
        <v>0</v>
      </c>
      <c r="O10" s="169">
        <f>SUM(M10:N10)</f>
        <v>46</v>
      </c>
      <c r="P10" s="140">
        <v>0</v>
      </c>
      <c r="Q10" s="169">
        <f>O10+P10</f>
        <v>46</v>
      </c>
      <c r="R10" s="39">
        <v>851</v>
      </c>
      <c r="S10" s="37">
        <v>355</v>
      </c>
      <c r="T10" s="169">
        <f>SUM(R10:S10)</f>
        <v>1206</v>
      </c>
      <c r="U10" s="140">
        <v>0</v>
      </c>
      <c r="V10" s="169">
        <f>T10+U10</f>
        <v>1206</v>
      </c>
      <c r="W10" s="40">
        <f>IF(Q10=0,0,((V10/Q10)-1)*100)</f>
        <v>2521.7391304347825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v>48</v>
      </c>
      <c r="D11" s="125">
        <v>48</v>
      </c>
      <c r="E11" s="158">
        <f t="shared" si="0"/>
        <v>96</v>
      </c>
      <c r="F11" s="124">
        <v>16</v>
      </c>
      <c r="G11" s="125">
        <v>17</v>
      </c>
      <c r="H11" s="158">
        <f t="shared" si="1"/>
        <v>33</v>
      </c>
      <c r="I11" s="123">
        <f>IF(E11=0,0,((H11/E11)-1)*100)</f>
        <v>-65.625</v>
      </c>
      <c r="J11" s="3"/>
      <c r="K11" s="6"/>
      <c r="L11" s="22" t="s">
        <v>18</v>
      </c>
      <c r="M11" s="39">
        <v>174</v>
      </c>
      <c r="N11" s="37">
        <v>10</v>
      </c>
      <c r="O11" s="169">
        <f t="shared" ref="O11" si="2">SUM(M11:N11)</f>
        <v>184</v>
      </c>
      <c r="P11" s="38">
        <v>0</v>
      </c>
      <c r="Q11" s="267">
        <f t="shared" ref="Q11" si="3">O11+P11</f>
        <v>184</v>
      </c>
      <c r="R11" s="39">
        <v>1471</v>
      </c>
      <c r="S11" s="37">
        <v>1076</v>
      </c>
      <c r="T11" s="169">
        <f t="shared" ref="T11" si="4">SUM(R11:S11)</f>
        <v>2547</v>
      </c>
      <c r="U11" s="38">
        <v>0</v>
      </c>
      <c r="V11" s="267">
        <f t="shared" ref="V11" si="5">T11+U11</f>
        <v>2547</v>
      </c>
      <c r="W11" s="40">
        <f>IF(Q11=0,0,((V11/Q11)-1)*100)</f>
        <v>1284.2391304347825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6">+C9+C10+C11</f>
        <v>97</v>
      </c>
      <c r="D12" s="129">
        <f t="shared" si="6"/>
        <v>96</v>
      </c>
      <c r="E12" s="162">
        <f t="shared" si="0"/>
        <v>193</v>
      </c>
      <c r="F12" s="127">
        <f t="shared" ref="F12:G12" si="7">+F9+F10+F11</f>
        <v>25</v>
      </c>
      <c r="G12" s="129">
        <f t="shared" si="7"/>
        <v>32</v>
      </c>
      <c r="H12" s="162">
        <f t="shared" si="1"/>
        <v>57</v>
      </c>
      <c r="I12" s="130">
        <f>IF(E12=0,0,((H12/E12)-1)*100)</f>
        <v>-70.466321243523325</v>
      </c>
      <c r="J12" s="3"/>
      <c r="L12" s="41" t="s">
        <v>19</v>
      </c>
      <c r="M12" s="45">
        <f t="shared" ref="M12:N12" si="8">+M9+M10+M11</f>
        <v>399</v>
      </c>
      <c r="N12" s="43">
        <f t="shared" si="8"/>
        <v>27</v>
      </c>
      <c r="O12" s="170">
        <f>+O9+O10+O11</f>
        <v>426</v>
      </c>
      <c r="P12" s="43">
        <f t="shared" ref="P12:V12" si="9">+P9+P10+P11</f>
        <v>0</v>
      </c>
      <c r="Q12" s="170">
        <f t="shared" si="9"/>
        <v>426</v>
      </c>
      <c r="R12" s="45">
        <f t="shared" si="9"/>
        <v>2322</v>
      </c>
      <c r="S12" s="43">
        <f t="shared" si="9"/>
        <v>1431</v>
      </c>
      <c r="T12" s="170">
        <f>+T9+T10+T11</f>
        <v>3753</v>
      </c>
      <c r="U12" s="43">
        <f t="shared" si="9"/>
        <v>0</v>
      </c>
      <c r="V12" s="170">
        <f t="shared" si="9"/>
        <v>3753</v>
      </c>
      <c r="W12" s="46">
        <f>IF(Q12=0,0,((V12/Q12)-1)*100)</f>
        <v>780.98591549295782</v>
      </c>
    </row>
    <row r="13" spans="1:23" ht="13.5" thickTop="1" x14ac:dyDescent="0.2">
      <c r="A13" s="3" t="str">
        <f t="shared" ref="A13:A72" si="10">IF(ISERROR(F13/G13)," ",IF(F13/G13&gt;0.5,IF(F13/G13&lt;1.5," ","NOT OK"),"NOT OK"))</f>
        <v xml:space="preserve"> </v>
      </c>
      <c r="B13" s="106" t="s">
        <v>20</v>
      </c>
      <c r="C13" s="120">
        <v>10</v>
      </c>
      <c r="D13" s="122">
        <v>10</v>
      </c>
      <c r="E13" s="158">
        <f t="shared" si="0"/>
        <v>20</v>
      </c>
      <c r="F13" s="120">
        <v>23</v>
      </c>
      <c r="G13" s="122">
        <v>23</v>
      </c>
      <c r="H13" s="158">
        <f t="shared" si="1"/>
        <v>46</v>
      </c>
      <c r="I13" s="123">
        <f t="shared" ref="I13" si="11">IF(E13=0,0,((H13/E13)-1)*100)</f>
        <v>129.99999999999997</v>
      </c>
      <c r="J13" s="7"/>
      <c r="L13" s="13" t="s">
        <v>20</v>
      </c>
      <c r="M13" s="39">
        <v>0</v>
      </c>
      <c r="N13" s="485">
        <v>0</v>
      </c>
      <c r="O13" s="169">
        <f t="shared" ref="O13" si="12">+M13+N13</f>
        <v>0</v>
      </c>
      <c r="P13" s="140">
        <v>0</v>
      </c>
      <c r="Q13" s="169">
        <f>O13+P13</f>
        <v>0</v>
      </c>
      <c r="R13" s="39">
        <v>449</v>
      </c>
      <c r="S13" s="485">
        <v>1804</v>
      </c>
      <c r="T13" s="169">
        <f t="shared" ref="T13" si="13">+R13+S13</f>
        <v>2253</v>
      </c>
      <c r="U13" s="140">
        <v>0</v>
      </c>
      <c r="V13" s="169">
        <f>T13+U13</f>
        <v>2253</v>
      </c>
      <c r="W13" s="40">
        <f t="shared" ref="W13" si="14">IF(Q13=0,0,((V13/Q13)-1)*100)</f>
        <v>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v>12</v>
      </c>
      <c r="D14" s="122">
        <v>14</v>
      </c>
      <c r="E14" s="158">
        <f>SUM(C14:D14)</f>
        <v>26</v>
      </c>
      <c r="F14" s="120">
        <v>24</v>
      </c>
      <c r="G14" s="122">
        <v>24</v>
      </c>
      <c r="H14" s="158">
        <f>SUM(F14:G14)</f>
        <v>48</v>
      </c>
      <c r="I14" s="123">
        <f>IF(E14=0,0,((H14/E14)-1)*100)</f>
        <v>84.615384615384627</v>
      </c>
      <c r="J14" s="3"/>
      <c r="L14" s="13" t="s">
        <v>21</v>
      </c>
      <c r="M14" s="37">
        <v>0</v>
      </c>
      <c r="N14" s="467">
        <v>0</v>
      </c>
      <c r="O14" s="172">
        <f>+M14+N14</f>
        <v>0</v>
      </c>
      <c r="P14" s="140">
        <v>0</v>
      </c>
      <c r="Q14" s="169">
        <f>O14+P14</f>
        <v>0</v>
      </c>
      <c r="R14" s="37">
        <v>1249</v>
      </c>
      <c r="S14" s="467">
        <v>1074</v>
      </c>
      <c r="T14" s="172">
        <f>+R14+S14</f>
        <v>2323</v>
      </c>
      <c r="U14" s="140">
        <v>0</v>
      </c>
      <c r="V14" s="169">
        <f>T14+U14</f>
        <v>2323</v>
      </c>
      <c r="W14" s="40">
        <f>IF(Q14=0,0,((V14/Q14)-1)*100)</f>
        <v>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v>13</v>
      </c>
      <c r="D15" s="122">
        <v>14</v>
      </c>
      <c r="E15" s="158">
        <f>SUM(C15:D15)</f>
        <v>27</v>
      </c>
      <c r="F15" s="120">
        <v>44</v>
      </c>
      <c r="G15" s="122">
        <v>44</v>
      </c>
      <c r="H15" s="158">
        <f>SUM(F15:G15)</f>
        <v>88</v>
      </c>
      <c r="I15" s="123">
        <f>IF(E15=0,0,((H15/E15)-1)*100)</f>
        <v>225.9259259259259</v>
      </c>
      <c r="J15" s="7"/>
      <c r="L15" s="13" t="s">
        <v>22</v>
      </c>
      <c r="M15" s="37">
        <v>0</v>
      </c>
      <c r="N15" s="484">
        <v>0</v>
      </c>
      <c r="O15" s="471">
        <f>+M15+N15</f>
        <v>0</v>
      </c>
      <c r="P15" s="480">
        <v>0</v>
      </c>
      <c r="Q15" s="169">
        <f>O15+P15</f>
        <v>0</v>
      </c>
      <c r="R15" s="37">
        <v>2575</v>
      </c>
      <c r="S15" s="484">
        <v>2980</v>
      </c>
      <c r="T15" s="471">
        <f>+R15+S15</f>
        <v>5555</v>
      </c>
      <c r="U15" s="480">
        <v>0</v>
      </c>
      <c r="V15" s="169">
        <f>T15+U15</f>
        <v>5555</v>
      </c>
      <c r="W15" s="40">
        <f>IF(Q15=0,0,((V15/Q15)-1)*100)</f>
        <v>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35</v>
      </c>
      <c r="D16" s="129">
        <f t="shared" ref="D16:H16" si="15">+D13+D14+D15</f>
        <v>38</v>
      </c>
      <c r="E16" s="162">
        <f t="shared" si="15"/>
        <v>73</v>
      </c>
      <c r="F16" s="127">
        <f t="shared" si="15"/>
        <v>91</v>
      </c>
      <c r="G16" s="129">
        <f t="shared" si="15"/>
        <v>91</v>
      </c>
      <c r="H16" s="162">
        <f t="shared" si="15"/>
        <v>182</v>
      </c>
      <c r="I16" s="130">
        <f>IF(E16=0,0,((H16/E16)-1)*100)</f>
        <v>149.3150684931507</v>
      </c>
      <c r="J16" s="3"/>
      <c r="L16" s="41" t="s">
        <v>23</v>
      </c>
      <c r="M16" s="43">
        <f>+M13+M14+M15</f>
        <v>0</v>
      </c>
      <c r="N16" s="468">
        <f t="shared" ref="N16:V16" si="16">+N13+N14+N15</f>
        <v>0</v>
      </c>
      <c r="O16" s="477">
        <f t="shared" si="16"/>
        <v>0</v>
      </c>
      <c r="P16" s="481">
        <f t="shared" si="16"/>
        <v>0</v>
      </c>
      <c r="Q16" s="170">
        <f t="shared" si="16"/>
        <v>0</v>
      </c>
      <c r="R16" s="43">
        <f t="shared" si="16"/>
        <v>4273</v>
      </c>
      <c r="S16" s="468">
        <f t="shared" si="16"/>
        <v>5858</v>
      </c>
      <c r="T16" s="477">
        <f t="shared" si="16"/>
        <v>10131</v>
      </c>
      <c r="U16" s="481">
        <f t="shared" si="16"/>
        <v>0</v>
      </c>
      <c r="V16" s="170">
        <f t="shared" si="16"/>
        <v>10131</v>
      </c>
      <c r="W16" s="46">
        <f>IF(Q16=0,0,((V16/Q16)-1)*100)</f>
        <v>0</v>
      </c>
    </row>
    <row r="17" spans="1:23" ht="14.25" thickTop="1" thickBot="1" x14ac:dyDescent="0.25">
      <c r="A17" s="3" t="str">
        <f>IF(ISERROR(F17/G17)," ",IF(F17/G17&gt;0.5,IF(F17/G17&lt;1.5," ","NOT OK"),"NOT OK"))</f>
        <v xml:space="preserve"> </v>
      </c>
      <c r="B17" s="126" t="s">
        <v>68</v>
      </c>
      <c r="C17" s="127">
        <f>+C12+C16</f>
        <v>132</v>
      </c>
      <c r="D17" s="129">
        <f t="shared" ref="D17:H17" si="17">+D12+D16</f>
        <v>134</v>
      </c>
      <c r="E17" s="298">
        <f t="shared" si="17"/>
        <v>266</v>
      </c>
      <c r="F17" s="127">
        <f t="shared" si="17"/>
        <v>116</v>
      </c>
      <c r="G17" s="129">
        <f t="shared" si="17"/>
        <v>123</v>
      </c>
      <c r="H17" s="298">
        <f t="shared" si="17"/>
        <v>239</v>
      </c>
      <c r="I17" s="130">
        <f>IF(E17=0,0,((H17/E17)-1)*100)</f>
        <v>-10.150375939849621</v>
      </c>
      <c r="J17" s="3"/>
      <c r="L17" s="41" t="s">
        <v>68</v>
      </c>
      <c r="M17" s="45">
        <f>+M12+M16</f>
        <v>399</v>
      </c>
      <c r="N17" s="43">
        <f t="shared" ref="N17:V17" si="18">+N12+N16</f>
        <v>27</v>
      </c>
      <c r="O17" s="300">
        <f t="shared" si="18"/>
        <v>426</v>
      </c>
      <c r="P17" s="43">
        <f t="shared" si="18"/>
        <v>0</v>
      </c>
      <c r="Q17" s="300">
        <f t="shared" si="18"/>
        <v>426</v>
      </c>
      <c r="R17" s="45">
        <f t="shared" si="18"/>
        <v>6595</v>
      </c>
      <c r="S17" s="43">
        <f t="shared" si="18"/>
        <v>7289</v>
      </c>
      <c r="T17" s="300">
        <f t="shared" si="18"/>
        <v>13884</v>
      </c>
      <c r="U17" s="43">
        <f t="shared" si="18"/>
        <v>0</v>
      </c>
      <c r="V17" s="300">
        <f t="shared" si="18"/>
        <v>13884</v>
      </c>
      <c r="W17" s="46">
        <f>IF(Q17=0,0,((V17/Q17)-1)*100)</f>
        <v>3159.1549295774648</v>
      </c>
    </row>
    <row r="18" spans="1:23" ht="13.5" thickTop="1" x14ac:dyDescent="0.2">
      <c r="A18" s="3" t="str">
        <f t="shared" si="10"/>
        <v xml:space="preserve"> </v>
      </c>
      <c r="B18" s="106" t="s">
        <v>24</v>
      </c>
      <c r="C18" s="120">
        <v>39</v>
      </c>
      <c r="D18" s="122">
        <v>38</v>
      </c>
      <c r="E18" s="158">
        <f t="shared" ref="E18" si="19">SUM(C18:D18)</f>
        <v>77</v>
      </c>
      <c r="F18" s="120"/>
      <c r="G18" s="122"/>
      <c r="H18" s="158"/>
      <c r="I18" s="123"/>
      <c r="J18" s="7"/>
      <c r="L18" s="13" t="s">
        <v>24</v>
      </c>
      <c r="M18" s="37">
        <v>0</v>
      </c>
      <c r="N18" s="467">
        <v>0</v>
      </c>
      <c r="O18" s="471">
        <f>+M18+N18</f>
        <v>0</v>
      </c>
      <c r="P18" s="480">
        <v>0</v>
      </c>
      <c r="Q18" s="169">
        <f>O18+P18</f>
        <v>0</v>
      </c>
      <c r="R18" s="37"/>
      <c r="S18" s="467"/>
      <c r="T18" s="471"/>
      <c r="U18" s="480"/>
      <c r="V18" s="169"/>
      <c r="W18" s="40"/>
    </row>
    <row r="19" spans="1:23" x14ac:dyDescent="0.2">
      <c r="A19" s="3" t="str">
        <f>IF(ISERROR(F19/G19)," ",IF(F19/G19&gt;0.5,IF(F19/G19&lt;1.5," ","NOT OK"),"NOT OK"))</f>
        <v xml:space="preserve"> </v>
      </c>
      <c r="B19" s="106" t="s">
        <v>25</v>
      </c>
      <c r="C19" s="120">
        <v>36</v>
      </c>
      <c r="D19" s="122">
        <v>37</v>
      </c>
      <c r="E19" s="158">
        <f>SUM(C19:D19)</f>
        <v>73</v>
      </c>
      <c r="F19" s="120"/>
      <c r="G19" s="122"/>
      <c r="H19" s="158"/>
      <c r="I19" s="123"/>
      <c r="L19" s="13" t="s">
        <v>25</v>
      </c>
      <c r="M19" s="37">
        <v>0</v>
      </c>
      <c r="N19" s="467">
        <v>0</v>
      </c>
      <c r="O19" s="471">
        <f>+M19+N19</f>
        <v>0</v>
      </c>
      <c r="P19" s="480">
        <v>0</v>
      </c>
      <c r="Q19" s="169">
        <f>O19+P19</f>
        <v>0</v>
      </c>
      <c r="R19" s="37"/>
      <c r="S19" s="467"/>
      <c r="T19" s="471"/>
      <c r="U19" s="480"/>
      <c r="V19" s="169"/>
      <c r="W19" s="40"/>
    </row>
    <row r="20" spans="1:23" ht="13.5" thickBot="1" x14ac:dyDescent="0.25">
      <c r="A20" s="8" t="str">
        <f>IF(ISERROR(F20/G20)," ",IF(F20/G20&gt;0.5,IF(F20/G20&lt;1.5," ","NOT OK"),"NOT OK"))</f>
        <v xml:space="preserve"> </v>
      </c>
      <c r="B20" s="106" t="s">
        <v>26</v>
      </c>
      <c r="C20" s="120">
        <v>27</v>
      </c>
      <c r="D20" s="122">
        <v>33</v>
      </c>
      <c r="E20" s="158">
        <f>SUM(C20:D20)</f>
        <v>60</v>
      </c>
      <c r="F20" s="120"/>
      <c r="G20" s="122"/>
      <c r="H20" s="158"/>
      <c r="I20" s="123"/>
      <c r="J20" s="8"/>
      <c r="L20" s="13" t="s">
        <v>26</v>
      </c>
      <c r="M20" s="37">
        <v>0</v>
      </c>
      <c r="N20" s="467">
        <v>0</v>
      </c>
      <c r="O20" s="471">
        <f>+M20+N20</f>
        <v>0</v>
      </c>
      <c r="P20" s="480">
        <v>0</v>
      </c>
      <c r="Q20" s="169">
        <f>O20+P20</f>
        <v>0</v>
      </c>
      <c r="R20" s="37"/>
      <c r="S20" s="467"/>
      <c r="T20" s="471"/>
      <c r="U20" s="480"/>
      <c r="V20" s="169"/>
      <c r="W20" s="40"/>
    </row>
    <row r="21" spans="1:23" ht="15.75" customHeight="1" thickTop="1" thickBot="1" x14ac:dyDescent="0.25">
      <c r="A21" s="9" t="str">
        <f>IF(ISERROR(F21/G21)," ",IF(F21/G21&gt;0.5,IF(F21/G21&lt;1.5," ","NOT OK"),"NOT OK"))</f>
        <v xml:space="preserve"> </v>
      </c>
      <c r="B21" s="133" t="s">
        <v>27</v>
      </c>
      <c r="C21" s="127">
        <f t="shared" ref="C21:E21" si="20">+C18+C19+C20</f>
        <v>102</v>
      </c>
      <c r="D21" s="135">
        <f t="shared" si="20"/>
        <v>108</v>
      </c>
      <c r="E21" s="160">
        <f t="shared" si="20"/>
        <v>210</v>
      </c>
      <c r="F21" s="127"/>
      <c r="G21" s="135"/>
      <c r="H21" s="160"/>
      <c r="I21" s="130"/>
      <c r="J21" s="9"/>
      <c r="K21" s="10"/>
      <c r="L21" s="47" t="s">
        <v>27</v>
      </c>
      <c r="M21" s="49">
        <f t="shared" ref="M21:Q21" si="21">+M18+M19+M20</f>
        <v>0</v>
      </c>
      <c r="N21" s="469">
        <f t="shared" si="21"/>
        <v>0</v>
      </c>
      <c r="O21" s="473">
        <f t="shared" si="21"/>
        <v>0</v>
      </c>
      <c r="P21" s="482">
        <f t="shared" si="21"/>
        <v>0</v>
      </c>
      <c r="Q21" s="171">
        <f t="shared" si="21"/>
        <v>0</v>
      </c>
      <c r="R21" s="49"/>
      <c r="S21" s="469"/>
      <c r="T21" s="473"/>
      <c r="U21" s="482"/>
      <c r="V21" s="171"/>
      <c r="W21" s="50"/>
    </row>
    <row r="22" spans="1:23" ht="13.5" thickTop="1" x14ac:dyDescent="0.2">
      <c r="A22" s="3" t="str">
        <f t="shared" ref="A22:A23" si="22">IF(ISERROR(F22/G22)," ",IF(F22/G22&gt;0.5,IF(F22/G22&lt;1.5," ","NOT OK"),"NOT OK"))</f>
        <v xml:space="preserve"> </v>
      </c>
      <c r="B22" s="106" t="s">
        <v>28</v>
      </c>
      <c r="C22" s="120">
        <v>29</v>
      </c>
      <c r="D22" s="122">
        <v>33</v>
      </c>
      <c r="E22" s="161">
        <f>SUM(C22:D22)</f>
        <v>62</v>
      </c>
      <c r="F22" s="120"/>
      <c r="G22" s="122"/>
      <c r="H22" s="161"/>
      <c r="I22" s="123"/>
      <c r="J22" s="3"/>
      <c r="L22" s="13" t="s">
        <v>29</v>
      </c>
      <c r="M22" s="37">
        <v>0</v>
      </c>
      <c r="N22" s="467">
        <v>0</v>
      </c>
      <c r="O22" s="471">
        <f>+M22+N22</f>
        <v>0</v>
      </c>
      <c r="P22" s="480">
        <v>0</v>
      </c>
      <c r="Q22" s="169">
        <f>O22+P22</f>
        <v>0</v>
      </c>
      <c r="R22" s="37"/>
      <c r="S22" s="467"/>
      <c r="T22" s="471"/>
      <c r="U22" s="480"/>
      <c r="V22" s="169"/>
      <c r="W22" s="40"/>
    </row>
    <row r="23" spans="1:23" x14ac:dyDescent="0.2">
      <c r="A23" s="3" t="str">
        <f t="shared" si="22"/>
        <v xml:space="preserve"> </v>
      </c>
      <c r="B23" s="106" t="s">
        <v>30</v>
      </c>
      <c r="C23" s="120">
        <v>25</v>
      </c>
      <c r="D23" s="121">
        <v>23</v>
      </c>
      <c r="E23" s="152">
        <f>SUM(C23:D23)</f>
        <v>48</v>
      </c>
      <c r="F23" s="120"/>
      <c r="G23" s="121"/>
      <c r="H23" s="152"/>
      <c r="I23" s="123"/>
      <c r="J23" s="3"/>
      <c r="L23" s="13" t="s">
        <v>30</v>
      </c>
      <c r="M23" s="37">
        <v>0</v>
      </c>
      <c r="N23" s="467">
        <v>0</v>
      </c>
      <c r="O23" s="471">
        <f t="shared" ref="O23" si="23">+M23+N23</f>
        <v>0</v>
      </c>
      <c r="P23" s="480">
        <v>0</v>
      </c>
      <c r="Q23" s="169">
        <f>O23+P23</f>
        <v>0</v>
      </c>
      <c r="R23" s="37"/>
      <c r="S23" s="467"/>
      <c r="T23" s="471"/>
      <c r="U23" s="480"/>
      <c r="V23" s="169"/>
      <c r="W23" s="40"/>
    </row>
    <row r="24" spans="1:23" ht="13.5" thickBot="1" x14ac:dyDescent="0.25">
      <c r="A24" s="3" t="str">
        <f>IF(ISERROR(F24/G24)," ",IF(F24/G24&gt;0.5,IF(F24/G24&lt;1.5," ","NOT OK"),"NOT OK"))</f>
        <v xml:space="preserve"> </v>
      </c>
      <c r="B24" s="106" t="s">
        <v>31</v>
      </c>
      <c r="C24" s="120">
        <v>1</v>
      </c>
      <c r="D24" s="524">
        <v>2</v>
      </c>
      <c r="E24" s="156">
        <f>SUM(C24:D24)</f>
        <v>3</v>
      </c>
      <c r="F24" s="120"/>
      <c r="G24" s="524"/>
      <c r="H24" s="156"/>
      <c r="I24" s="137"/>
      <c r="J24" s="3"/>
      <c r="L24" s="13" t="s">
        <v>31</v>
      </c>
      <c r="M24" s="37">
        <v>0</v>
      </c>
      <c r="N24" s="467">
        <v>0</v>
      </c>
      <c r="O24" s="471">
        <f>+M24+N24</f>
        <v>0</v>
      </c>
      <c r="P24" s="480">
        <v>0</v>
      </c>
      <c r="Q24" s="169">
        <f>O24+P24</f>
        <v>0</v>
      </c>
      <c r="R24" s="37"/>
      <c r="S24" s="467"/>
      <c r="T24" s="471"/>
      <c r="U24" s="480"/>
      <c r="V24" s="169"/>
      <c r="W24" s="40"/>
    </row>
    <row r="25" spans="1:23" ht="15.75" customHeight="1" thickTop="1" thickBot="1" x14ac:dyDescent="0.25">
      <c r="A25" s="9" t="str">
        <f>IF(ISERROR(F25/G25)," ",IF(F25/G25&gt;0.5,IF(F25/G25&lt;1.5," ","NOT OK"),"NOT OK"))</f>
        <v xml:space="preserve"> </v>
      </c>
      <c r="B25" s="521" t="s">
        <v>32</v>
      </c>
      <c r="C25" s="127">
        <f t="shared" ref="C25:E25" si="24">+C22+C23+C24</f>
        <v>55</v>
      </c>
      <c r="D25" s="128">
        <f t="shared" si="24"/>
        <v>58</v>
      </c>
      <c r="E25" s="153">
        <f t="shared" si="24"/>
        <v>113</v>
      </c>
      <c r="F25" s="127"/>
      <c r="G25" s="128"/>
      <c r="H25" s="153"/>
      <c r="I25" s="130"/>
      <c r="J25" s="9"/>
      <c r="K25" s="10"/>
      <c r="L25" s="47" t="s">
        <v>32</v>
      </c>
      <c r="M25" s="49">
        <f t="shared" ref="M25:Q25" si="25">+M22+M23+M24</f>
        <v>0</v>
      </c>
      <c r="N25" s="469">
        <f t="shared" si="25"/>
        <v>0</v>
      </c>
      <c r="O25" s="473">
        <f t="shared" si="25"/>
        <v>0</v>
      </c>
      <c r="P25" s="482">
        <f t="shared" si="25"/>
        <v>0</v>
      </c>
      <c r="Q25" s="171">
        <f t="shared" si="25"/>
        <v>0</v>
      </c>
      <c r="R25" s="49"/>
      <c r="S25" s="469"/>
      <c r="T25" s="473"/>
      <c r="U25" s="482"/>
      <c r="V25" s="171"/>
      <c r="W25" s="50"/>
    </row>
    <row r="26" spans="1:23" ht="15.75" customHeight="1" thickTop="1" thickBot="1" x14ac:dyDescent="0.25">
      <c r="A26" s="9"/>
      <c r="B26" s="522" t="s">
        <v>33</v>
      </c>
      <c r="C26" s="127">
        <f t="shared" ref="C26:E26" si="26">+C16+C21+C25</f>
        <v>192</v>
      </c>
      <c r="D26" s="128">
        <f t="shared" si="26"/>
        <v>204</v>
      </c>
      <c r="E26" s="153">
        <f t="shared" si="26"/>
        <v>396</v>
      </c>
      <c r="F26" s="127"/>
      <c r="G26" s="128"/>
      <c r="H26" s="153"/>
      <c r="I26" s="130"/>
      <c r="J26" s="9"/>
      <c r="K26" s="10"/>
      <c r="L26" s="530" t="s">
        <v>33</v>
      </c>
      <c r="M26" s="508">
        <f t="shared" ref="M26:Q26" si="27">+M16+M21+M25</f>
        <v>0</v>
      </c>
      <c r="N26" s="509">
        <f t="shared" si="27"/>
        <v>0</v>
      </c>
      <c r="O26" s="510">
        <f t="shared" si="27"/>
        <v>0</v>
      </c>
      <c r="P26" s="511">
        <f t="shared" si="27"/>
        <v>0</v>
      </c>
      <c r="Q26" s="512">
        <f t="shared" si="27"/>
        <v>0</v>
      </c>
      <c r="R26" s="508"/>
      <c r="S26" s="509"/>
      <c r="T26" s="510"/>
      <c r="U26" s="511"/>
      <c r="V26" s="512"/>
      <c r="W26" s="50"/>
    </row>
    <row r="27" spans="1:23" ht="14.25" thickTop="1" thickBot="1" x14ac:dyDescent="0.25">
      <c r="A27" s="3" t="str">
        <f t="shared" ref="A27" si="28">IF(ISERROR(F27/G27)," ",IF(F27/G27&gt;0.5,IF(F27/G27&lt;1.5," ","NOT OK"),"NOT OK"))</f>
        <v xml:space="preserve"> </v>
      </c>
      <c r="B27" s="523" t="s">
        <v>34</v>
      </c>
      <c r="C27" s="127">
        <f t="shared" ref="C27:E27" si="29">+C12+C16+C21+C25</f>
        <v>289</v>
      </c>
      <c r="D27" s="128">
        <f t="shared" si="29"/>
        <v>300</v>
      </c>
      <c r="E27" s="526">
        <f t="shared" si="29"/>
        <v>589</v>
      </c>
      <c r="F27" s="127"/>
      <c r="G27" s="128"/>
      <c r="H27" s="526"/>
      <c r="I27" s="130"/>
      <c r="J27" s="3"/>
      <c r="L27" s="466" t="s">
        <v>34</v>
      </c>
      <c r="M27" s="43">
        <f t="shared" ref="M27:Q27" si="30">+M12+M16+M21+M25</f>
        <v>399</v>
      </c>
      <c r="N27" s="468">
        <f t="shared" si="30"/>
        <v>27</v>
      </c>
      <c r="O27" s="472">
        <f t="shared" si="30"/>
        <v>426</v>
      </c>
      <c r="P27" s="481">
        <f t="shared" si="30"/>
        <v>0</v>
      </c>
      <c r="Q27" s="300">
        <f t="shared" si="30"/>
        <v>426</v>
      </c>
      <c r="R27" s="43"/>
      <c r="S27" s="468"/>
      <c r="T27" s="472"/>
      <c r="U27" s="481"/>
      <c r="V27" s="300"/>
      <c r="W27" s="46"/>
    </row>
    <row r="28" spans="1:23" ht="14.25" thickTop="1" thickBot="1" x14ac:dyDescent="0.25">
      <c r="B28" s="138" t="s">
        <v>35</v>
      </c>
      <c r="C28" s="102"/>
      <c r="D28" s="102"/>
      <c r="E28" s="102"/>
      <c r="F28" s="102"/>
      <c r="G28" s="102"/>
      <c r="H28" s="102"/>
      <c r="I28" s="102"/>
      <c r="J28" s="102"/>
      <c r="L28" s="53" t="s">
        <v>35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72" t="s">
        <v>36</v>
      </c>
      <c r="C29" s="573"/>
      <c r="D29" s="573"/>
      <c r="E29" s="573"/>
      <c r="F29" s="573"/>
      <c r="G29" s="573"/>
      <c r="H29" s="573"/>
      <c r="I29" s="574"/>
      <c r="J29" s="3"/>
      <c r="L29" s="575" t="s">
        <v>37</v>
      </c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</row>
    <row r="30" spans="1:23" ht="13.5" thickBot="1" x14ac:dyDescent="0.25">
      <c r="B30" s="578" t="s">
        <v>38</v>
      </c>
      <c r="C30" s="579"/>
      <c r="D30" s="579"/>
      <c r="E30" s="579"/>
      <c r="F30" s="579"/>
      <c r="G30" s="579"/>
      <c r="H30" s="579"/>
      <c r="I30" s="580"/>
      <c r="J30" s="3"/>
      <c r="L30" s="581" t="s">
        <v>39</v>
      </c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3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84" t="s">
        <v>4</v>
      </c>
      <c r="D32" s="585"/>
      <c r="E32" s="586"/>
      <c r="F32" s="584" t="s">
        <v>5</v>
      </c>
      <c r="G32" s="585"/>
      <c r="H32" s="586"/>
      <c r="I32" s="105" t="s">
        <v>6</v>
      </c>
      <c r="J32" s="3"/>
      <c r="L32" s="11"/>
      <c r="M32" s="587" t="s">
        <v>4</v>
      </c>
      <c r="N32" s="588"/>
      <c r="O32" s="588"/>
      <c r="P32" s="588"/>
      <c r="Q32" s="589"/>
      <c r="R32" s="587" t="s">
        <v>5</v>
      </c>
      <c r="S32" s="588"/>
      <c r="T32" s="588"/>
      <c r="U32" s="588"/>
      <c r="V32" s="589"/>
      <c r="W32" s="12" t="s">
        <v>6</v>
      </c>
    </row>
    <row r="33" spans="1:23" ht="13.5" thickTop="1" x14ac:dyDescent="0.2">
      <c r="B33" s="106" t="s">
        <v>7</v>
      </c>
      <c r="C33" s="107"/>
      <c r="D33" s="108"/>
      <c r="E33" s="109"/>
      <c r="F33" s="107"/>
      <c r="G33" s="108"/>
      <c r="H33" s="109"/>
      <c r="I33" s="110" t="s">
        <v>8</v>
      </c>
      <c r="J33" s="3"/>
      <c r="L33" s="13" t="s">
        <v>7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8</v>
      </c>
    </row>
    <row r="34" spans="1:23" ht="13.5" thickBot="1" x14ac:dyDescent="0.25">
      <c r="B34" s="111"/>
      <c r="C34" s="112" t="s">
        <v>9</v>
      </c>
      <c r="D34" s="113" t="s">
        <v>10</v>
      </c>
      <c r="E34" s="568" t="s">
        <v>11</v>
      </c>
      <c r="F34" s="112" t="s">
        <v>9</v>
      </c>
      <c r="G34" s="113" t="s">
        <v>10</v>
      </c>
      <c r="H34" s="568" t="s">
        <v>11</v>
      </c>
      <c r="I34" s="115"/>
      <c r="J34" s="3"/>
      <c r="L34" s="22"/>
      <c r="M34" s="27" t="s">
        <v>12</v>
      </c>
      <c r="N34" s="24" t="s">
        <v>13</v>
      </c>
      <c r="O34" s="25" t="s">
        <v>14</v>
      </c>
      <c r="P34" s="26" t="s">
        <v>15</v>
      </c>
      <c r="Q34" s="25" t="s">
        <v>11</v>
      </c>
      <c r="R34" s="27" t="s">
        <v>12</v>
      </c>
      <c r="S34" s="24" t="s">
        <v>13</v>
      </c>
      <c r="T34" s="25" t="s">
        <v>14</v>
      </c>
      <c r="U34" s="26" t="s">
        <v>15</v>
      </c>
      <c r="V34" s="25" t="s">
        <v>11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16</v>
      </c>
      <c r="C36" s="120">
        <v>5435</v>
      </c>
      <c r="D36" s="122">
        <v>5437</v>
      </c>
      <c r="E36" s="158">
        <f t="shared" ref="E36" si="31">SUM(C36:D36)</f>
        <v>10872</v>
      </c>
      <c r="F36" s="120">
        <v>1634</v>
      </c>
      <c r="G36" s="122">
        <v>1633</v>
      </c>
      <c r="H36" s="158">
        <f t="shared" ref="H36:H40" si="32">SUM(F36:G36)</f>
        <v>3267</v>
      </c>
      <c r="I36" s="123">
        <f t="shared" ref="I36:I38" si="33">IF(E36=0,0,((H36/E36)-1)*100)</f>
        <v>-69.950331125827816</v>
      </c>
      <c r="J36" s="3"/>
      <c r="K36" s="6"/>
      <c r="L36" s="13" t="s">
        <v>16</v>
      </c>
      <c r="M36" s="39">
        <v>653339</v>
      </c>
      <c r="N36" s="37">
        <v>659749</v>
      </c>
      <c r="O36" s="169">
        <f>SUM(M36:N36)</f>
        <v>1313088</v>
      </c>
      <c r="P36" s="140">
        <v>0</v>
      </c>
      <c r="Q36" s="169">
        <f>O36+P36</f>
        <v>1313088</v>
      </c>
      <c r="R36" s="39">
        <v>187961</v>
      </c>
      <c r="S36" s="37">
        <v>183170</v>
      </c>
      <c r="T36" s="169">
        <f>SUM(R36:S36)</f>
        <v>371131</v>
      </c>
      <c r="U36" s="557">
        <v>170</v>
      </c>
      <c r="V36" s="169">
        <f>T36+U36</f>
        <v>371301</v>
      </c>
      <c r="W36" s="40">
        <f t="shared" ref="W36:W38" si="34">IF(Q36=0,0,((V36/Q36)-1)*100)</f>
        <v>-71.723068065506652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17</v>
      </c>
      <c r="C37" s="120">
        <v>5451</v>
      </c>
      <c r="D37" s="122">
        <v>5453</v>
      </c>
      <c r="E37" s="158">
        <f>SUM(C37:D37)</f>
        <v>10904</v>
      </c>
      <c r="F37" s="120">
        <v>2269</v>
      </c>
      <c r="G37" s="122">
        <v>2269</v>
      </c>
      <c r="H37" s="158">
        <f>SUM(F37:G37)</f>
        <v>4538</v>
      </c>
      <c r="I37" s="123">
        <f t="shared" si="33"/>
        <v>-58.382245047688919</v>
      </c>
      <c r="J37" s="3"/>
      <c r="K37" s="6"/>
      <c r="L37" s="13" t="s">
        <v>17</v>
      </c>
      <c r="M37" s="39">
        <v>722581</v>
      </c>
      <c r="N37" s="37">
        <v>708608</v>
      </c>
      <c r="O37" s="169">
        <f>SUM(M37:N37)</f>
        <v>1431189</v>
      </c>
      <c r="P37" s="140">
        <v>0</v>
      </c>
      <c r="Q37" s="169">
        <f>O37+P37</f>
        <v>1431189</v>
      </c>
      <c r="R37" s="39">
        <v>234095</v>
      </c>
      <c r="S37" s="37">
        <v>231900</v>
      </c>
      <c r="T37" s="169">
        <f>SUM(R37:S37)</f>
        <v>465995</v>
      </c>
      <c r="U37" s="557">
        <v>211</v>
      </c>
      <c r="V37" s="169">
        <f>T37+U37</f>
        <v>466206</v>
      </c>
      <c r="W37" s="40">
        <f t="shared" si="34"/>
        <v>-67.425266683855185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18</v>
      </c>
      <c r="C38" s="124">
        <v>5963</v>
      </c>
      <c r="D38" s="125">
        <v>5963</v>
      </c>
      <c r="E38" s="158">
        <f t="shared" ref="E38:E40" si="35">SUM(C38:D38)</f>
        <v>11926</v>
      </c>
      <c r="F38" s="124">
        <v>3427</v>
      </c>
      <c r="G38" s="125">
        <v>3428</v>
      </c>
      <c r="H38" s="158">
        <f t="shared" si="32"/>
        <v>6855</v>
      </c>
      <c r="I38" s="123">
        <f t="shared" si="33"/>
        <v>-42.520543350662422</v>
      </c>
      <c r="J38" s="3"/>
      <c r="K38" s="6"/>
      <c r="L38" s="22" t="s">
        <v>18</v>
      </c>
      <c r="M38" s="39">
        <v>600337</v>
      </c>
      <c r="N38" s="37">
        <v>674411</v>
      </c>
      <c r="O38" s="169">
        <f t="shared" ref="O38" si="36">SUM(M38:N38)</f>
        <v>1274748</v>
      </c>
      <c r="P38" s="38">
        <v>0</v>
      </c>
      <c r="Q38" s="172">
        <f t="shared" ref="Q38" si="37">O38+P38</f>
        <v>1274748</v>
      </c>
      <c r="R38" s="39">
        <v>440481</v>
      </c>
      <c r="S38" s="37">
        <v>486106</v>
      </c>
      <c r="T38" s="169">
        <f t="shared" ref="T38" si="38">SUM(R38:S38)</f>
        <v>926587</v>
      </c>
      <c r="U38" s="557">
        <v>0</v>
      </c>
      <c r="V38" s="169">
        <f t="shared" ref="V38" si="39">T38+U38</f>
        <v>926587</v>
      </c>
      <c r="W38" s="40">
        <f t="shared" si="34"/>
        <v>-27.312143262825284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19</v>
      </c>
      <c r="C39" s="127">
        <f t="shared" ref="C39:D39" si="40">+C36+C37+C38</f>
        <v>16849</v>
      </c>
      <c r="D39" s="129">
        <f t="shared" si="40"/>
        <v>16853</v>
      </c>
      <c r="E39" s="162">
        <f t="shared" si="35"/>
        <v>33702</v>
      </c>
      <c r="F39" s="127">
        <f t="shared" ref="F39:G39" si="41">+F36+F37+F38</f>
        <v>7330</v>
      </c>
      <c r="G39" s="129">
        <f t="shared" si="41"/>
        <v>7330</v>
      </c>
      <c r="H39" s="162">
        <f t="shared" si="32"/>
        <v>14660</v>
      </c>
      <c r="I39" s="130">
        <f>IF(E39=0,0,((H39/E39)-1)*100)</f>
        <v>-56.501097857693907</v>
      </c>
      <c r="J39" s="3"/>
      <c r="L39" s="41" t="s">
        <v>19</v>
      </c>
      <c r="M39" s="45">
        <f t="shared" ref="M39:N39" si="42">+M36+M37+M38</f>
        <v>1976257</v>
      </c>
      <c r="N39" s="43">
        <f t="shared" si="42"/>
        <v>2042768</v>
      </c>
      <c r="O39" s="170">
        <f>+O36+O37+O38</f>
        <v>4019025</v>
      </c>
      <c r="P39" s="43">
        <f t="shared" ref="P39:V39" si="43">+P36+P37+P38</f>
        <v>0</v>
      </c>
      <c r="Q39" s="170">
        <f t="shared" si="43"/>
        <v>4019025</v>
      </c>
      <c r="R39" s="45">
        <f t="shared" si="43"/>
        <v>862537</v>
      </c>
      <c r="S39" s="43">
        <f t="shared" si="43"/>
        <v>901176</v>
      </c>
      <c r="T39" s="170">
        <f>+T36+T37+T38</f>
        <v>1763713</v>
      </c>
      <c r="U39" s="43">
        <f t="shared" si="43"/>
        <v>381</v>
      </c>
      <c r="V39" s="170">
        <f t="shared" si="43"/>
        <v>1764094</v>
      </c>
      <c r="W39" s="46">
        <f>IF(Q39=0,0,((V39/Q39)-1)*100)</f>
        <v>-56.106418845366726</v>
      </c>
    </row>
    <row r="40" spans="1:23" ht="13.5" thickTop="1" x14ac:dyDescent="0.2">
      <c r="A40" s="3" t="str">
        <f t="shared" si="10"/>
        <v xml:space="preserve"> </v>
      </c>
      <c r="B40" s="106" t="s">
        <v>20</v>
      </c>
      <c r="C40" s="120">
        <v>2417</v>
      </c>
      <c r="D40" s="122">
        <v>2413</v>
      </c>
      <c r="E40" s="158">
        <f t="shared" si="35"/>
        <v>4830</v>
      </c>
      <c r="F40" s="120">
        <v>3449</v>
      </c>
      <c r="G40" s="122">
        <v>3448</v>
      </c>
      <c r="H40" s="158">
        <f t="shared" si="32"/>
        <v>6897</v>
      </c>
      <c r="I40" s="123">
        <f t="shared" ref="I40" si="44">IF(E40=0,0,((H40/E40)-1)*100)</f>
        <v>42.795031055900608</v>
      </c>
      <c r="L40" s="13" t="s">
        <v>20</v>
      </c>
      <c r="M40" s="39">
        <v>228463</v>
      </c>
      <c r="N40" s="37">
        <v>160822</v>
      </c>
      <c r="O40" s="169">
        <f t="shared" ref="O40" si="45">+M40+N40</f>
        <v>389285</v>
      </c>
      <c r="P40" s="38">
        <v>0</v>
      </c>
      <c r="Q40" s="172">
        <f>O40+P40</f>
        <v>389285</v>
      </c>
      <c r="R40" s="39">
        <v>441275</v>
      </c>
      <c r="S40" s="37">
        <v>376035</v>
      </c>
      <c r="T40" s="169">
        <f t="shared" ref="T40" si="46">+R40+S40</f>
        <v>817310</v>
      </c>
      <c r="U40" s="557">
        <v>0</v>
      </c>
      <c r="V40" s="169">
        <f>T40+U40</f>
        <v>817310</v>
      </c>
      <c r="W40" s="40">
        <f t="shared" ref="W40" si="47">IF(Q40=0,0,((V40/Q40)-1)*100)</f>
        <v>109.95157789280347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21</v>
      </c>
      <c r="C41" s="120">
        <v>1885</v>
      </c>
      <c r="D41" s="122">
        <v>1885</v>
      </c>
      <c r="E41" s="158">
        <f>SUM(C41:D41)</f>
        <v>3770</v>
      </c>
      <c r="F41" s="120">
        <v>2722</v>
      </c>
      <c r="G41" s="122">
        <v>2723</v>
      </c>
      <c r="H41" s="158">
        <f>SUM(F41:G41)</f>
        <v>5445</v>
      </c>
      <c r="I41" s="123">
        <f>IF(E41=0,0,((H41/E41)-1)*100)</f>
        <v>44.429708222811669</v>
      </c>
      <c r="J41" s="3"/>
      <c r="L41" s="13" t="s">
        <v>21</v>
      </c>
      <c r="M41" s="39">
        <v>253305</v>
      </c>
      <c r="N41" s="37">
        <v>250429</v>
      </c>
      <c r="O41" s="169">
        <f>+M41+N41</f>
        <v>503734</v>
      </c>
      <c r="P41" s="38">
        <v>0</v>
      </c>
      <c r="Q41" s="172">
        <f>O41+P41</f>
        <v>503734</v>
      </c>
      <c r="R41" s="39">
        <v>352317</v>
      </c>
      <c r="S41" s="37">
        <v>343250</v>
      </c>
      <c r="T41" s="169">
        <f>+R41+S41</f>
        <v>695567</v>
      </c>
      <c r="U41" s="557">
        <v>251</v>
      </c>
      <c r="V41" s="169">
        <f>T41+U41</f>
        <v>695818</v>
      </c>
      <c r="W41" s="40">
        <f>IF(Q41=0,0,((V41/Q41)-1)*100)</f>
        <v>38.132029999960302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22</v>
      </c>
      <c r="C42" s="120">
        <v>3773</v>
      </c>
      <c r="D42" s="122">
        <v>3774</v>
      </c>
      <c r="E42" s="158">
        <f t="shared" ref="E42" si="48">SUM(C42:D42)</f>
        <v>7547</v>
      </c>
      <c r="F42" s="120">
        <v>3263</v>
      </c>
      <c r="G42" s="122">
        <v>3263</v>
      </c>
      <c r="H42" s="158">
        <f t="shared" ref="H42" si="49">SUM(F42:G42)</f>
        <v>6526</v>
      </c>
      <c r="I42" s="123">
        <f>IF(E42=0,0,((H42/E42)-1)*100)</f>
        <v>-13.528554392473835</v>
      </c>
      <c r="J42" s="3"/>
      <c r="L42" s="13" t="s">
        <v>22</v>
      </c>
      <c r="M42" s="39">
        <v>463508</v>
      </c>
      <c r="N42" s="37">
        <v>459067</v>
      </c>
      <c r="O42" s="169">
        <f>+M42+N42</f>
        <v>922575</v>
      </c>
      <c r="P42" s="38">
        <v>166</v>
      </c>
      <c r="Q42" s="172">
        <f>O42+P42</f>
        <v>922741</v>
      </c>
      <c r="R42" s="39">
        <v>428677</v>
      </c>
      <c r="S42" s="37">
        <v>420318</v>
      </c>
      <c r="T42" s="169">
        <f>+R42+S42</f>
        <v>848995</v>
      </c>
      <c r="U42" s="558">
        <v>133</v>
      </c>
      <c r="V42" s="267">
        <f>T42+U42</f>
        <v>849128</v>
      </c>
      <c r="W42" s="40">
        <f>IF(Q42=0,0,((V42/Q42)-1)*100)</f>
        <v>-7.9776448645936355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23</v>
      </c>
      <c r="C43" s="127">
        <f>+C40+C41+C42</f>
        <v>8075</v>
      </c>
      <c r="D43" s="129">
        <f t="shared" ref="D43:H43" si="50">+D40+D41+D42</f>
        <v>8072</v>
      </c>
      <c r="E43" s="162">
        <f t="shared" si="50"/>
        <v>16147</v>
      </c>
      <c r="F43" s="127">
        <f t="shared" si="50"/>
        <v>9434</v>
      </c>
      <c r="G43" s="129">
        <f t="shared" si="50"/>
        <v>9434</v>
      </c>
      <c r="H43" s="162">
        <f t="shared" si="50"/>
        <v>18868</v>
      </c>
      <c r="I43" s="130">
        <f>IF(E43=0,0,((H43/E43)-1)*100)</f>
        <v>16.851427509754124</v>
      </c>
      <c r="J43" s="3"/>
      <c r="L43" s="41" t="s">
        <v>23</v>
      </c>
      <c r="M43" s="43">
        <f>+M40+M41+M42</f>
        <v>945276</v>
      </c>
      <c r="N43" s="468">
        <f t="shared" ref="N43:V43" si="51">+N40+N41+N42</f>
        <v>870318</v>
      </c>
      <c r="O43" s="477">
        <f t="shared" si="51"/>
        <v>1815594</v>
      </c>
      <c r="P43" s="481">
        <f t="shared" si="51"/>
        <v>166</v>
      </c>
      <c r="Q43" s="170">
        <f t="shared" si="51"/>
        <v>1815760</v>
      </c>
      <c r="R43" s="43">
        <f t="shared" si="51"/>
        <v>1222269</v>
      </c>
      <c r="S43" s="468">
        <f t="shared" si="51"/>
        <v>1139603</v>
      </c>
      <c r="T43" s="477">
        <f t="shared" si="51"/>
        <v>2361872</v>
      </c>
      <c r="U43" s="481">
        <f t="shared" si="51"/>
        <v>384</v>
      </c>
      <c r="V43" s="170">
        <f t="shared" si="51"/>
        <v>2362256</v>
      </c>
      <c r="W43" s="46">
        <f>IF(Q43=0,0,((V43/Q43)-1)*100)</f>
        <v>30.09736969643566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68</v>
      </c>
      <c r="C44" s="127">
        <f>+C39+C43</f>
        <v>24924</v>
      </c>
      <c r="D44" s="129">
        <f t="shared" ref="D44:H44" si="52">+D39+D43</f>
        <v>24925</v>
      </c>
      <c r="E44" s="298">
        <f t="shared" si="52"/>
        <v>49849</v>
      </c>
      <c r="F44" s="127">
        <f t="shared" si="52"/>
        <v>16764</v>
      </c>
      <c r="G44" s="129">
        <f t="shared" si="52"/>
        <v>16764</v>
      </c>
      <c r="H44" s="298">
        <f t="shared" si="52"/>
        <v>33528</v>
      </c>
      <c r="I44" s="130">
        <f>IF(E44=0,0,((H44/E44)-1)*100)</f>
        <v>-32.740877449898697</v>
      </c>
      <c r="J44" s="3"/>
      <c r="L44" s="41" t="s">
        <v>68</v>
      </c>
      <c r="M44" s="45">
        <f>+M39+M43</f>
        <v>2921533</v>
      </c>
      <c r="N44" s="43">
        <f t="shared" ref="N44:V44" si="53">+N39+N43</f>
        <v>2913086</v>
      </c>
      <c r="O44" s="300">
        <f t="shared" si="53"/>
        <v>5834619</v>
      </c>
      <c r="P44" s="43">
        <f t="shared" si="53"/>
        <v>166</v>
      </c>
      <c r="Q44" s="300">
        <f t="shared" si="53"/>
        <v>5834785</v>
      </c>
      <c r="R44" s="45">
        <f t="shared" si="53"/>
        <v>2084806</v>
      </c>
      <c r="S44" s="43">
        <f t="shared" si="53"/>
        <v>2040779</v>
      </c>
      <c r="T44" s="300">
        <f t="shared" si="53"/>
        <v>4125585</v>
      </c>
      <c r="U44" s="43">
        <f t="shared" si="53"/>
        <v>765</v>
      </c>
      <c r="V44" s="300">
        <f t="shared" si="53"/>
        <v>4126350</v>
      </c>
      <c r="W44" s="46">
        <f>IF(Q44=0,0,((V44/Q44)-1)*100)</f>
        <v>-29.280170563268392</v>
      </c>
    </row>
    <row r="45" spans="1:23" ht="13.5" thickTop="1" x14ac:dyDescent="0.2">
      <c r="A45" s="3" t="str">
        <f t="shared" si="10"/>
        <v xml:space="preserve"> </v>
      </c>
      <c r="B45" s="106" t="s">
        <v>24</v>
      </c>
      <c r="C45" s="120">
        <v>3836</v>
      </c>
      <c r="D45" s="122">
        <v>3834</v>
      </c>
      <c r="E45" s="158">
        <f t="shared" ref="E45" si="54">SUM(C45:D45)</f>
        <v>7670</v>
      </c>
      <c r="F45" s="120"/>
      <c r="G45" s="122"/>
      <c r="H45" s="158"/>
      <c r="I45" s="123"/>
      <c r="J45" s="7"/>
      <c r="L45" s="13" t="s">
        <v>24</v>
      </c>
      <c r="M45" s="39">
        <v>355729</v>
      </c>
      <c r="N45" s="37">
        <v>354655</v>
      </c>
      <c r="O45" s="169">
        <f>+M45+N45</f>
        <v>710384</v>
      </c>
      <c r="P45" s="140">
        <v>359</v>
      </c>
      <c r="Q45" s="269">
        <f>O45+P45</f>
        <v>710743</v>
      </c>
      <c r="R45" s="39"/>
      <c r="S45" s="37"/>
      <c r="T45" s="169"/>
      <c r="U45" s="140"/>
      <c r="V45" s="269"/>
      <c r="W45" s="40"/>
    </row>
    <row r="46" spans="1:23" x14ac:dyDescent="0.2">
      <c r="A46" s="3" t="str">
        <f>IF(ISERROR(F46/G46)," ",IF(F46/G46&gt;0.5,IF(F46/G46&lt;1.5," ","NOT OK"),"NOT OK"))</f>
        <v xml:space="preserve"> </v>
      </c>
      <c r="B46" s="106" t="s">
        <v>25</v>
      </c>
      <c r="C46" s="120">
        <v>855</v>
      </c>
      <c r="D46" s="122">
        <v>854</v>
      </c>
      <c r="E46" s="158">
        <f>SUM(C46:D46)</f>
        <v>1709</v>
      </c>
      <c r="F46" s="120"/>
      <c r="G46" s="122"/>
      <c r="H46" s="158"/>
      <c r="I46" s="123"/>
      <c r="J46" s="3"/>
      <c r="L46" s="13" t="s">
        <v>25</v>
      </c>
      <c r="M46" s="39">
        <v>75206</v>
      </c>
      <c r="N46" s="37">
        <v>72822</v>
      </c>
      <c r="O46" s="169">
        <f>+M46+N46</f>
        <v>148028</v>
      </c>
      <c r="P46" s="140">
        <v>212</v>
      </c>
      <c r="Q46" s="169">
        <f>O46+P46</f>
        <v>148240</v>
      </c>
      <c r="R46" s="39"/>
      <c r="S46" s="37"/>
      <c r="T46" s="169"/>
      <c r="U46" s="140"/>
      <c r="V46" s="169"/>
      <c r="W46" s="40"/>
    </row>
    <row r="47" spans="1:23" ht="13.5" thickBot="1" x14ac:dyDescent="0.25">
      <c r="A47" s="3" t="str">
        <f>IF(ISERROR(F47/G47)," ",IF(F47/G47&gt;0.5,IF(F47/G47&lt;1.5," ","NOT OK"),"NOT OK"))</f>
        <v xml:space="preserve"> </v>
      </c>
      <c r="B47" s="106" t="s">
        <v>26</v>
      </c>
      <c r="C47" s="120">
        <v>1001</v>
      </c>
      <c r="D47" s="122">
        <v>1001</v>
      </c>
      <c r="E47" s="158">
        <f>SUM(C47:D47)</f>
        <v>2002</v>
      </c>
      <c r="F47" s="120"/>
      <c r="G47" s="122"/>
      <c r="H47" s="158"/>
      <c r="I47" s="123"/>
      <c r="J47" s="3"/>
      <c r="L47" s="13" t="s">
        <v>26</v>
      </c>
      <c r="M47" s="37">
        <v>118206</v>
      </c>
      <c r="N47" s="467">
        <v>111933</v>
      </c>
      <c r="O47" s="172">
        <f>+M47+N47</f>
        <v>230139</v>
      </c>
      <c r="P47" s="140">
        <v>308</v>
      </c>
      <c r="Q47" s="169">
        <f>O47+P47</f>
        <v>230447</v>
      </c>
      <c r="R47" s="37"/>
      <c r="S47" s="467"/>
      <c r="T47" s="172"/>
      <c r="U47" s="140"/>
      <c r="V47" s="169"/>
      <c r="W47" s="40"/>
    </row>
    <row r="48" spans="1:23" ht="15.75" customHeight="1" thickTop="1" thickBot="1" x14ac:dyDescent="0.25">
      <c r="A48" s="9" t="str">
        <f>IF(ISERROR(F48/G48)," ",IF(F48/G48&gt;0.5,IF(F48/G48&lt;1.5," ","NOT OK"),"NOT OK"))</f>
        <v xml:space="preserve"> </v>
      </c>
      <c r="B48" s="133" t="s">
        <v>27</v>
      </c>
      <c r="C48" s="127">
        <f t="shared" ref="C48:E48" si="55">+C45+C46+C47</f>
        <v>5692</v>
      </c>
      <c r="D48" s="135">
        <f t="shared" si="55"/>
        <v>5689</v>
      </c>
      <c r="E48" s="160">
        <f t="shared" si="55"/>
        <v>11381</v>
      </c>
      <c r="F48" s="127"/>
      <c r="G48" s="135"/>
      <c r="H48" s="160"/>
      <c r="I48" s="130"/>
      <c r="J48" s="9"/>
      <c r="K48" s="10"/>
      <c r="L48" s="47" t="s">
        <v>27</v>
      </c>
      <c r="M48" s="49">
        <f t="shared" ref="M48:Q48" si="56">+M45+M46+M47</f>
        <v>549141</v>
      </c>
      <c r="N48" s="469">
        <f t="shared" si="56"/>
        <v>539410</v>
      </c>
      <c r="O48" s="473">
        <f t="shared" si="56"/>
        <v>1088551</v>
      </c>
      <c r="P48" s="482">
        <f t="shared" si="56"/>
        <v>879</v>
      </c>
      <c r="Q48" s="171">
        <f t="shared" si="56"/>
        <v>1089430</v>
      </c>
      <c r="R48" s="49"/>
      <c r="S48" s="469"/>
      <c r="T48" s="473"/>
      <c r="U48" s="482"/>
      <c r="V48" s="171"/>
      <c r="W48" s="50"/>
    </row>
    <row r="49" spans="1:23" ht="13.5" thickTop="1" x14ac:dyDescent="0.2">
      <c r="A49" s="3" t="str">
        <f t="shared" ref="A49:A50" si="57">IF(ISERROR(F49/G49)," ",IF(F49/G49&gt;0.5,IF(F49/G49&lt;1.5," ","NOT OK"),"NOT OK"))</f>
        <v xml:space="preserve"> </v>
      </c>
      <c r="B49" s="106" t="s">
        <v>28</v>
      </c>
      <c r="C49" s="120">
        <v>556</v>
      </c>
      <c r="D49" s="122">
        <v>558</v>
      </c>
      <c r="E49" s="161">
        <f>SUM(C49:D49)</f>
        <v>1114</v>
      </c>
      <c r="F49" s="120"/>
      <c r="G49" s="122"/>
      <c r="H49" s="161"/>
      <c r="I49" s="123"/>
      <c r="J49" s="3"/>
      <c r="L49" s="13" t="s">
        <v>29</v>
      </c>
      <c r="M49" s="37">
        <v>45083</v>
      </c>
      <c r="N49" s="467">
        <v>47428</v>
      </c>
      <c r="O49" s="172">
        <f>+M49+N49</f>
        <v>92511</v>
      </c>
      <c r="P49" s="140">
        <v>67</v>
      </c>
      <c r="Q49" s="169">
        <f>O49+P49</f>
        <v>92578</v>
      </c>
      <c r="R49" s="37"/>
      <c r="S49" s="467"/>
      <c r="T49" s="172"/>
      <c r="U49" s="140"/>
      <c r="V49" s="169"/>
      <c r="W49" s="40"/>
    </row>
    <row r="50" spans="1:23" x14ac:dyDescent="0.2">
      <c r="A50" s="3" t="str">
        <f t="shared" si="57"/>
        <v xml:space="preserve"> </v>
      </c>
      <c r="B50" s="106" t="s">
        <v>30</v>
      </c>
      <c r="C50" s="120">
        <v>7</v>
      </c>
      <c r="D50" s="122">
        <v>6</v>
      </c>
      <c r="E50" s="152">
        <f>SUM(C50:D50)</f>
        <v>13</v>
      </c>
      <c r="F50" s="120"/>
      <c r="G50" s="122"/>
      <c r="H50" s="152"/>
      <c r="I50" s="123"/>
      <c r="J50" s="3"/>
      <c r="L50" s="13" t="s">
        <v>30</v>
      </c>
      <c r="M50" s="37">
        <v>0</v>
      </c>
      <c r="N50" s="467">
        <v>0</v>
      </c>
      <c r="O50" s="169">
        <f t="shared" ref="O50" si="58">+M50+N50</f>
        <v>0</v>
      </c>
      <c r="P50" s="480">
        <v>0</v>
      </c>
      <c r="Q50" s="169">
        <f>O50+P50</f>
        <v>0</v>
      </c>
      <c r="R50" s="37"/>
      <c r="S50" s="467"/>
      <c r="T50" s="169"/>
      <c r="U50" s="480"/>
      <c r="V50" s="169"/>
      <c r="W50" s="40"/>
    </row>
    <row r="51" spans="1:23" ht="13.5" thickBot="1" x14ac:dyDescent="0.25">
      <c r="A51" s="3" t="str">
        <f>IF(ISERROR(F51/G51)," ",IF(F51/G51&gt;0.5,IF(F51/G51&lt;1.5," ","NOT OK"),"NOT OK"))</f>
        <v xml:space="preserve"> </v>
      </c>
      <c r="B51" s="106" t="s">
        <v>31</v>
      </c>
      <c r="C51" s="120">
        <v>760</v>
      </c>
      <c r="D51" s="136">
        <v>760</v>
      </c>
      <c r="E51" s="156">
        <f t="shared" ref="E51" si="59">SUM(C51:D51)</f>
        <v>1520</v>
      </c>
      <c r="F51" s="120"/>
      <c r="G51" s="136"/>
      <c r="H51" s="156"/>
      <c r="I51" s="137"/>
      <c r="J51" s="3"/>
      <c r="L51" s="13" t="s">
        <v>31</v>
      </c>
      <c r="M51" s="37">
        <v>71470</v>
      </c>
      <c r="N51" s="467">
        <v>69633</v>
      </c>
      <c r="O51" s="169">
        <f>+M51+N51</f>
        <v>141103</v>
      </c>
      <c r="P51" s="480">
        <v>0</v>
      </c>
      <c r="Q51" s="169">
        <f>O51+P51</f>
        <v>141103</v>
      </c>
      <c r="R51" s="37"/>
      <c r="S51" s="467"/>
      <c r="T51" s="169"/>
      <c r="U51" s="480"/>
      <c r="V51" s="169"/>
      <c r="W51" s="40"/>
    </row>
    <row r="52" spans="1:23" ht="15.75" customHeight="1" thickTop="1" thickBot="1" x14ac:dyDescent="0.25">
      <c r="A52" s="9" t="str">
        <f>IF(ISERROR(F52/G52)," ",IF(F52/G52&gt;0.5,IF(F52/G52&lt;1.5," ","NOT OK"),"NOT OK"))</f>
        <v xml:space="preserve"> </v>
      </c>
      <c r="B52" s="133" t="s">
        <v>32</v>
      </c>
      <c r="C52" s="127">
        <f t="shared" ref="C52:E52" si="60">+C49+C50+C51</f>
        <v>1323</v>
      </c>
      <c r="D52" s="135">
        <f t="shared" si="60"/>
        <v>1324</v>
      </c>
      <c r="E52" s="160">
        <f t="shared" si="60"/>
        <v>2647</v>
      </c>
      <c r="F52" s="127"/>
      <c r="G52" s="135"/>
      <c r="H52" s="160"/>
      <c r="I52" s="130"/>
      <c r="J52" s="9"/>
      <c r="K52" s="10"/>
      <c r="L52" s="47" t="s">
        <v>32</v>
      </c>
      <c r="M52" s="49">
        <f t="shared" ref="M52:Q52" si="61">+M49+M50+M51</f>
        <v>116553</v>
      </c>
      <c r="N52" s="469">
        <f t="shared" si="61"/>
        <v>117061</v>
      </c>
      <c r="O52" s="473">
        <f t="shared" si="61"/>
        <v>233614</v>
      </c>
      <c r="P52" s="482">
        <f t="shared" si="61"/>
        <v>67</v>
      </c>
      <c r="Q52" s="171">
        <f t="shared" si="61"/>
        <v>233681</v>
      </c>
      <c r="R52" s="49"/>
      <c r="S52" s="469"/>
      <c r="T52" s="473"/>
      <c r="U52" s="482"/>
      <c r="V52" s="171"/>
      <c r="W52" s="50"/>
    </row>
    <row r="53" spans="1:23" ht="15.75" customHeight="1" thickTop="1" thickBot="1" x14ac:dyDescent="0.25">
      <c r="A53" s="9"/>
      <c r="B53" s="522" t="s">
        <v>33</v>
      </c>
      <c r="C53" s="127">
        <f t="shared" ref="C53:E53" si="62">+C43+C48+C52</f>
        <v>15090</v>
      </c>
      <c r="D53" s="128">
        <f t="shared" si="62"/>
        <v>15085</v>
      </c>
      <c r="E53" s="153">
        <f t="shared" si="62"/>
        <v>30175</v>
      </c>
      <c r="F53" s="127"/>
      <c r="G53" s="128"/>
      <c r="H53" s="153"/>
      <c r="I53" s="130"/>
      <c r="J53" s="9"/>
      <c r="K53" s="10"/>
      <c r="L53" s="530" t="s">
        <v>33</v>
      </c>
      <c r="M53" s="508">
        <f t="shared" ref="M53:Q53" si="63">+M43+M48+M52</f>
        <v>1610970</v>
      </c>
      <c r="N53" s="509">
        <f t="shared" si="63"/>
        <v>1526789</v>
      </c>
      <c r="O53" s="510">
        <f t="shared" si="63"/>
        <v>3137759</v>
      </c>
      <c r="P53" s="511">
        <f t="shared" si="63"/>
        <v>1112</v>
      </c>
      <c r="Q53" s="512">
        <f t="shared" si="63"/>
        <v>3138871</v>
      </c>
      <c r="R53" s="508"/>
      <c r="S53" s="509"/>
      <c r="T53" s="510"/>
      <c r="U53" s="511"/>
      <c r="V53" s="512"/>
      <c r="W53" s="50"/>
    </row>
    <row r="54" spans="1:23" ht="14.25" thickTop="1" thickBot="1" x14ac:dyDescent="0.25">
      <c r="A54" s="3" t="str">
        <f t="shared" ref="A54" si="64">IF(ISERROR(F54/G54)," ",IF(F54/G54&gt;0.5,IF(F54/G54&lt;1.5," ","NOT OK"),"NOT OK"))</f>
        <v xml:space="preserve"> </v>
      </c>
      <c r="B54" s="126" t="s">
        <v>34</v>
      </c>
      <c r="C54" s="127">
        <f t="shared" ref="C54:E54" si="65">+C39+C43+C48+C52</f>
        <v>31939</v>
      </c>
      <c r="D54" s="129">
        <f t="shared" si="65"/>
        <v>31938</v>
      </c>
      <c r="E54" s="298">
        <f t="shared" si="65"/>
        <v>63877</v>
      </c>
      <c r="F54" s="127"/>
      <c r="G54" s="129"/>
      <c r="H54" s="298"/>
      <c r="I54" s="130"/>
      <c r="J54" s="3"/>
      <c r="L54" s="466" t="s">
        <v>34</v>
      </c>
      <c r="M54" s="43">
        <f t="shared" ref="M54:Q54" si="66">+M39+M43+M48+M52</f>
        <v>3587227</v>
      </c>
      <c r="N54" s="468">
        <f t="shared" si="66"/>
        <v>3569557</v>
      </c>
      <c r="O54" s="472">
        <f t="shared" si="66"/>
        <v>7156784</v>
      </c>
      <c r="P54" s="481">
        <f t="shared" si="66"/>
        <v>1112</v>
      </c>
      <c r="Q54" s="300">
        <f t="shared" si="66"/>
        <v>7157896</v>
      </c>
      <c r="R54" s="43"/>
      <c r="S54" s="468"/>
      <c r="T54" s="472"/>
      <c r="U54" s="481"/>
      <c r="V54" s="300"/>
      <c r="W54" s="46"/>
    </row>
    <row r="55" spans="1:23" ht="14.25" thickTop="1" thickBot="1" x14ac:dyDescent="0.25">
      <c r="B55" s="138" t="s">
        <v>35</v>
      </c>
      <c r="C55" s="102"/>
      <c r="D55" s="102"/>
      <c r="E55" s="102"/>
      <c r="F55" s="102"/>
      <c r="G55" s="102"/>
      <c r="H55" s="102"/>
      <c r="I55" s="102"/>
      <c r="J55" s="3"/>
      <c r="L55" s="53" t="s">
        <v>35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72" t="s">
        <v>40</v>
      </c>
      <c r="C56" s="573"/>
      <c r="D56" s="573"/>
      <c r="E56" s="573"/>
      <c r="F56" s="573"/>
      <c r="G56" s="573"/>
      <c r="H56" s="573"/>
      <c r="I56" s="574"/>
      <c r="J56" s="3"/>
      <c r="L56" s="575" t="s">
        <v>41</v>
      </c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</row>
    <row r="57" spans="1:23" ht="13.5" thickBot="1" x14ac:dyDescent="0.25">
      <c r="B57" s="578" t="s">
        <v>42</v>
      </c>
      <c r="C57" s="579"/>
      <c r="D57" s="579"/>
      <c r="E57" s="579"/>
      <c r="F57" s="579"/>
      <c r="G57" s="579"/>
      <c r="H57" s="579"/>
      <c r="I57" s="580"/>
      <c r="J57" s="3"/>
      <c r="L57" s="581" t="s">
        <v>43</v>
      </c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3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84" t="s">
        <v>4</v>
      </c>
      <c r="D59" s="585"/>
      <c r="E59" s="586"/>
      <c r="F59" s="584" t="s">
        <v>5</v>
      </c>
      <c r="G59" s="585"/>
      <c r="H59" s="586"/>
      <c r="I59" s="105" t="s">
        <v>6</v>
      </c>
      <c r="J59" s="3"/>
      <c r="L59" s="11"/>
      <c r="M59" s="587" t="s">
        <v>4</v>
      </c>
      <c r="N59" s="588"/>
      <c r="O59" s="588"/>
      <c r="P59" s="588"/>
      <c r="Q59" s="589"/>
      <c r="R59" s="587" t="s">
        <v>5</v>
      </c>
      <c r="S59" s="588"/>
      <c r="T59" s="588"/>
      <c r="U59" s="588"/>
      <c r="V59" s="589"/>
      <c r="W59" s="12" t="s">
        <v>6</v>
      </c>
    </row>
    <row r="60" spans="1:23" ht="13.5" thickTop="1" x14ac:dyDescent="0.2">
      <c r="B60" s="106" t="s">
        <v>7</v>
      </c>
      <c r="C60" s="107"/>
      <c r="D60" s="108"/>
      <c r="E60" s="109"/>
      <c r="F60" s="107"/>
      <c r="G60" s="108"/>
      <c r="H60" s="109"/>
      <c r="I60" s="110" t="s">
        <v>8</v>
      </c>
      <c r="J60" s="3"/>
      <c r="L60" s="13" t="s">
        <v>7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8</v>
      </c>
    </row>
    <row r="61" spans="1:23" ht="13.5" thickBot="1" x14ac:dyDescent="0.25">
      <c r="B61" s="111" t="s">
        <v>44</v>
      </c>
      <c r="C61" s="112" t="s">
        <v>9</v>
      </c>
      <c r="D61" s="113" t="s">
        <v>10</v>
      </c>
      <c r="E61" s="568" t="s">
        <v>11</v>
      </c>
      <c r="F61" s="112" t="s">
        <v>9</v>
      </c>
      <c r="G61" s="113" t="s">
        <v>10</v>
      </c>
      <c r="H61" s="568" t="s">
        <v>11</v>
      </c>
      <c r="I61" s="115"/>
      <c r="J61" s="3"/>
      <c r="L61" s="22"/>
      <c r="M61" s="27" t="s">
        <v>12</v>
      </c>
      <c r="N61" s="24" t="s">
        <v>13</v>
      </c>
      <c r="O61" s="25" t="s">
        <v>14</v>
      </c>
      <c r="P61" s="26" t="s">
        <v>15</v>
      </c>
      <c r="Q61" s="25" t="s">
        <v>11</v>
      </c>
      <c r="R61" s="27" t="s">
        <v>12</v>
      </c>
      <c r="S61" s="24" t="s">
        <v>13</v>
      </c>
      <c r="T61" s="25" t="s">
        <v>14</v>
      </c>
      <c r="U61" s="26" t="s">
        <v>15</v>
      </c>
      <c r="V61" s="25" t="s">
        <v>11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16</v>
      </c>
      <c r="C63" s="120">
        <f t="shared" ref="C63:H69" si="67">+C9+C36</f>
        <v>5438</v>
      </c>
      <c r="D63" s="122">
        <f t="shared" si="67"/>
        <v>5440</v>
      </c>
      <c r="E63" s="158">
        <f t="shared" si="67"/>
        <v>10878</v>
      </c>
      <c r="F63" s="120">
        <f t="shared" si="67"/>
        <v>1634</v>
      </c>
      <c r="G63" s="122">
        <f t="shared" si="67"/>
        <v>1637</v>
      </c>
      <c r="H63" s="158">
        <f t="shared" si="67"/>
        <v>3271</v>
      </c>
      <c r="I63" s="123">
        <f t="shared" ref="I63:I65" si="68">IF(E63=0,0,((H63/E63)-1)*100)</f>
        <v>-69.930134215848511</v>
      </c>
      <c r="J63" s="3"/>
      <c r="K63" s="6"/>
      <c r="L63" s="13" t="s">
        <v>16</v>
      </c>
      <c r="M63" s="39">
        <f t="shared" ref="M63:N65" si="69">+M9+M36</f>
        <v>653518</v>
      </c>
      <c r="N63" s="37">
        <f t="shared" si="69"/>
        <v>659766</v>
      </c>
      <c r="O63" s="169">
        <f>SUM(M63:N63)</f>
        <v>1313284</v>
      </c>
      <c r="P63" s="38">
        <f>P9+P36</f>
        <v>0</v>
      </c>
      <c r="Q63" s="172">
        <f>+O63+P63</f>
        <v>1313284</v>
      </c>
      <c r="R63" s="39">
        <f t="shared" ref="R63:S65" si="70">+R9+R36</f>
        <v>187961</v>
      </c>
      <c r="S63" s="37">
        <f t="shared" si="70"/>
        <v>183170</v>
      </c>
      <c r="T63" s="169">
        <f>SUM(R63:S63)</f>
        <v>371131</v>
      </c>
      <c r="U63" s="38">
        <f>U9+U36</f>
        <v>170</v>
      </c>
      <c r="V63" s="172">
        <f>+T63+U63</f>
        <v>371301</v>
      </c>
      <c r="W63" s="40">
        <f t="shared" ref="W63:W65" si="71">IF(Q63=0,0,((V63/Q63)-1)*100)</f>
        <v>-71.727288233162056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17</v>
      </c>
      <c r="C64" s="120">
        <f t="shared" si="67"/>
        <v>5497</v>
      </c>
      <c r="D64" s="122">
        <f t="shared" si="67"/>
        <v>5498</v>
      </c>
      <c r="E64" s="158">
        <f t="shared" si="67"/>
        <v>10995</v>
      </c>
      <c r="F64" s="120">
        <f t="shared" si="67"/>
        <v>2278</v>
      </c>
      <c r="G64" s="122">
        <f t="shared" si="67"/>
        <v>2280</v>
      </c>
      <c r="H64" s="158">
        <f t="shared" si="67"/>
        <v>4558</v>
      </c>
      <c r="I64" s="123">
        <f t="shared" si="68"/>
        <v>-58.544793087767168</v>
      </c>
      <c r="J64" s="3"/>
      <c r="K64" s="6"/>
      <c r="L64" s="13" t="s">
        <v>17</v>
      </c>
      <c r="M64" s="39">
        <f t="shared" si="69"/>
        <v>722627</v>
      </c>
      <c r="N64" s="37">
        <f t="shared" si="69"/>
        <v>708608</v>
      </c>
      <c r="O64" s="169">
        <f t="shared" ref="O64:O65" si="72">SUM(M64:N64)</f>
        <v>1431235</v>
      </c>
      <c r="P64" s="38">
        <f>P10+P37</f>
        <v>0</v>
      </c>
      <c r="Q64" s="172">
        <f>+O64+P64</f>
        <v>1431235</v>
      </c>
      <c r="R64" s="39">
        <f t="shared" si="70"/>
        <v>234946</v>
      </c>
      <c r="S64" s="37">
        <f t="shared" si="70"/>
        <v>232255</v>
      </c>
      <c r="T64" s="169">
        <f t="shared" ref="T64:T65" si="73">SUM(R64:S64)</f>
        <v>467201</v>
      </c>
      <c r="U64" s="38">
        <f>U10+U37</f>
        <v>211</v>
      </c>
      <c r="V64" s="172">
        <f>+T64+U64</f>
        <v>467412</v>
      </c>
      <c r="W64" s="40">
        <f t="shared" si="71"/>
        <v>-67.342050746383379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18</v>
      </c>
      <c r="C65" s="124">
        <f t="shared" si="67"/>
        <v>6011</v>
      </c>
      <c r="D65" s="125">
        <f t="shared" si="67"/>
        <v>6011</v>
      </c>
      <c r="E65" s="158">
        <f t="shared" si="67"/>
        <v>12022</v>
      </c>
      <c r="F65" s="124">
        <f t="shared" si="67"/>
        <v>3443</v>
      </c>
      <c r="G65" s="125">
        <f t="shared" si="67"/>
        <v>3445</v>
      </c>
      <c r="H65" s="158">
        <f t="shared" si="67"/>
        <v>6888</v>
      </c>
      <c r="I65" s="123">
        <f t="shared" si="68"/>
        <v>-42.705040758609215</v>
      </c>
      <c r="J65" s="3"/>
      <c r="K65" s="6"/>
      <c r="L65" s="22" t="s">
        <v>18</v>
      </c>
      <c r="M65" s="39">
        <f t="shared" si="69"/>
        <v>600511</v>
      </c>
      <c r="N65" s="37">
        <f t="shared" si="69"/>
        <v>674421</v>
      </c>
      <c r="O65" s="169">
        <f t="shared" si="72"/>
        <v>1274932</v>
      </c>
      <c r="P65" s="38">
        <f>P11+P38</f>
        <v>0</v>
      </c>
      <c r="Q65" s="172">
        <f>+O65+P65</f>
        <v>1274932</v>
      </c>
      <c r="R65" s="39">
        <f t="shared" si="70"/>
        <v>441952</v>
      </c>
      <c r="S65" s="37">
        <f t="shared" si="70"/>
        <v>487182</v>
      </c>
      <c r="T65" s="169">
        <f t="shared" si="73"/>
        <v>929134</v>
      </c>
      <c r="U65" s="38">
        <f>U11+U38</f>
        <v>0</v>
      </c>
      <c r="V65" s="172">
        <f>+T65+U65</f>
        <v>929134</v>
      </c>
      <c r="W65" s="40">
        <f t="shared" si="71"/>
        <v>-27.122858317149468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19</v>
      </c>
      <c r="C66" s="127">
        <f t="shared" si="67"/>
        <v>16946</v>
      </c>
      <c r="D66" s="129">
        <f t="shared" si="67"/>
        <v>16949</v>
      </c>
      <c r="E66" s="162">
        <f t="shared" si="67"/>
        <v>33895</v>
      </c>
      <c r="F66" s="127">
        <f t="shared" si="67"/>
        <v>7355</v>
      </c>
      <c r="G66" s="129">
        <f t="shared" si="67"/>
        <v>7362</v>
      </c>
      <c r="H66" s="162">
        <f t="shared" si="67"/>
        <v>14717</v>
      </c>
      <c r="I66" s="130">
        <f>IF(E66=0,0,((H66/E66)-1)*100)</f>
        <v>-56.580616610119485</v>
      </c>
      <c r="J66" s="3"/>
      <c r="L66" s="41" t="s">
        <v>19</v>
      </c>
      <c r="M66" s="45">
        <f t="shared" ref="M66:V66" si="74">+M63+M64+M65</f>
        <v>1976656</v>
      </c>
      <c r="N66" s="43">
        <f t="shared" si="74"/>
        <v>2042795</v>
      </c>
      <c r="O66" s="170">
        <f t="shared" si="74"/>
        <v>4019451</v>
      </c>
      <c r="P66" s="43">
        <f t="shared" si="74"/>
        <v>0</v>
      </c>
      <c r="Q66" s="170">
        <f t="shared" si="74"/>
        <v>4019451</v>
      </c>
      <c r="R66" s="45">
        <f t="shared" si="74"/>
        <v>864859</v>
      </c>
      <c r="S66" s="43">
        <f t="shared" si="74"/>
        <v>902607</v>
      </c>
      <c r="T66" s="170">
        <f t="shared" si="74"/>
        <v>1767466</v>
      </c>
      <c r="U66" s="43">
        <f t="shared" si="74"/>
        <v>381</v>
      </c>
      <c r="V66" s="170">
        <f t="shared" si="74"/>
        <v>1767847</v>
      </c>
      <c r="W66" s="46">
        <f>IF(Q66=0,0,((V66/Q66)-1)*100)</f>
        <v>-56.01769992966701</v>
      </c>
    </row>
    <row r="67" spans="1:23" ht="13.5" thickTop="1" x14ac:dyDescent="0.2">
      <c r="A67" s="3" t="str">
        <f t="shared" si="10"/>
        <v xml:space="preserve"> </v>
      </c>
      <c r="B67" s="106" t="s">
        <v>20</v>
      </c>
      <c r="C67" s="120">
        <f t="shared" si="67"/>
        <v>2427</v>
      </c>
      <c r="D67" s="122">
        <f t="shared" si="67"/>
        <v>2423</v>
      </c>
      <c r="E67" s="158">
        <f t="shared" si="67"/>
        <v>4850</v>
      </c>
      <c r="F67" s="120">
        <f t="shared" si="67"/>
        <v>3472</v>
      </c>
      <c r="G67" s="122">
        <f t="shared" si="67"/>
        <v>3471</v>
      </c>
      <c r="H67" s="158">
        <f t="shared" si="67"/>
        <v>6943</v>
      </c>
      <c r="I67" s="123">
        <f t="shared" ref="I67" si="75">IF(E67=0,0,((H67/E67)-1)*100)</f>
        <v>43.154639175257728</v>
      </c>
      <c r="J67" s="3"/>
      <c r="L67" s="13" t="s">
        <v>20</v>
      </c>
      <c r="M67" s="39">
        <f t="shared" ref="M67:N69" si="76">+M13+M40</f>
        <v>228463</v>
      </c>
      <c r="N67" s="37">
        <f t="shared" si="76"/>
        <v>160822</v>
      </c>
      <c r="O67" s="169">
        <f t="shared" ref="O67" si="77">SUM(M67:N67)</f>
        <v>389285</v>
      </c>
      <c r="P67" s="38">
        <f>P13+P40</f>
        <v>0</v>
      </c>
      <c r="Q67" s="172">
        <f>+O67+P67</f>
        <v>389285</v>
      </c>
      <c r="R67" s="39">
        <f t="shared" ref="R67:S69" si="78">+R13+R40</f>
        <v>441724</v>
      </c>
      <c r="S67" s="37">
        <f t="shared" si="78"/>
        <v>377839</v>
      </c>
      <c r="T67" s="169">
        <f t="shared" ref="T67" si="79">SUM(R67:S67)</f>
        <v>819563</v>
      </c>
      <c r="U67" s="38">
        <f>U13+U40</f>
        <v>0</v>
      </c>
      <c r="V67" s="172">
        <f>+T67+U67</f>
        <v>819563</v>
      </c>
      <c r="W67" s="40">
        <f t="shared" ref="W67" si="80">IF(Q67=0,0,((V67/Q67)-1)*100)</f>
        <v>110.53033124831421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21</v>
      </c>
      <c r="C68" s="120">
        <f t="shared" si="67"/>
        <v>1897</v>
      </c>
      <c r="D68" s="122">
        <f t="shared" si="67"/>
        <v>1899</v>
      </c>
      <c r="E68" s="158">
        <f t="shared" si="67"/>
        <v>3796</v>
      </c>
      <c r="F68" s="120">
        <f t="shared" si="67"/>
        <v>2746</v>
      </c>
      <c r="G68" s="122">
        <f t="shared" si="67"/>
        <v>2747</v>
      </c>
      <c r="H68" s="158">
        <f t="shared" si="67"/>
        <v>5493</v>
      </c>
      <c r="I68" s="123">
        <f>IF(E68=0,0,((H68/E68)-1)*100)</f>
        <v>44.704952581664912</v>
      </c>
      <c r="J68" s="3"/>
      <c r="L68" s="13" t="s">
        <v>21</v>
      </c>
      <c r="M68" s="39">
        <f t="shared" si="76"/>
        <v>253305</v>
      </c>
      <c r="N68" s="37">
        <f t="shared" si="76"/>
        <v>250429</v>
      </c>
      <c r="O68" s="169">
        <f>SUM(M68:N68)</f>
        <v>503734</v>
      </c>
      <c r="P68" s="38">
        <f>P14+P41</f>
        <v>0</v>
      </c>
      <c r="Q68" s="172">
        <f>+O68+P68</f>
        <v>503734</v>
      </c>
      <c r="R68" s="39">
        <f t="shared" si="78"/>
        <v>353566</v>
      </c>
      <c r="S68" s="37">
        <f t="shared" si="78"/>
        <v>344324</v>
      </c>
      <c r="T68" s="169">
        <f>SUM(R68:S68)</f>
        <v>697890</v>
      </c>
      <c r="U68" s="38">
        <f>U14+U41</f>
        <v>251</v>
      </c>
      <c r="V68" s="172">
        <f>+T68+U68</f>
        <v>698141</v>
      </c>
      <c r="W68" s="40">
        <f>IF(Q68=0,0,((V68/Q68)-1)*100)</f>
        <v>38.593186086307462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22</v>
      </c>
      <c r="C69" s="120">
        <f t="shared" si="67"/>
        <v>3786</v>
      </c>
      <c r="D69" s="122">
        <f t="shared" si="67"/>
        <v>3788</v>
      </c>
      <c r="E69" s="158">
        <f t="shared" si="67"/>
        <v>7574</v>
      </c>
      <c r="F69" s="120">
        <f t="shared" si="67"/>
        <v>3307</v>
      </c>
      <c r="G69" s="122">
        <f t="shared" si="67"/>
        <v>3307</v>
      </c>
      <c r="H69" s="158">
        <f t="shared" si="67"/>
        <v>6614</v>
      </c>
      <c r="I69" s="123">
        <f>IF(E69=0,0,((H69/E69)-1)*100)</f>
        <v>-12.674940586216</v>
      </c>
      <c r="J69" s="3"/>
      <c r="L69" s="13" t="s">
        <v>22</v>
      </c>
      <c r="M69" s="39">
        <f t="shared" si="76"/>
        <v>463508</v>
      </c>
      <c r="N69" s="37">
        <f t="shared" si="76"/>
        <v>459067</v>
      </c>
      <c r="O69" s="169">
        <f>SUM(M69:N69)</f>
        <v>922575</v>
      </c>
      <c r="P69" s="38">
        <f>P15+P42</f>
        <v>166</v>
      </c>
      <c r="Q69" s="172">
        <f>+O69+P69</f>
        <v>922741</v>
      </c>
      <c r="R69" s="39">
        <f t="shared" si="78"/>
        <v>431252</v>
      </c>
      <c r="S69" s="37">
        <f t="shared" si="78"/>
        <v>423298</v>
      </c>
      <c r="T69" s="169">
        <f>SUM(R69:S69)</f>
        <v>854550</v>
      </c>
      <c r="U69" s="38">
        <f>U15+U42</f>
        <v>133</v>
      </c>
      <c r="V69" s="172">
        <f>+T69+U69</f>
        <v>854683</v>
      </c>
      <c r="W69" s="40">
        <f>IF(Q69=0,0,((V69/Q69)-1)*100)</f>
        <v>-7.3756341161821171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23</v>
      </c>
      <c r="C70" s="127">
        <f>+C67+C68+C69</f>
        <v>8110</v>
      </c>
      <c r="D70" s="129">
        <f t="shared" ref="D70:H70" si="81">+D67+D68+D69</f>
        <v>8110</v>
      </c>
      <c r="E70" s="162">
        <f t="shared" si="81"/>
        <v>16220</v>
      </c>
      <c r="F70" s="127">
        <f t="shared" si="81"/>
        <v>9525</v>
      </c>
      <c r="G70" s="129">
        <f t="shared" si="81"/>
        <v>9525</v>
      </c>
      <c r="H70" s="162">
        <f t="shared" si="81"/>
        <v>19050</v>
      </c>
      <c r="I70" s="130">
        <f>IF(E70=0,0,((H70/E70)-1)*100)</f>
        <v>17.447595561035769</v>
      </c>
      <c r="J70" s="3"/>
      <c r="L70" s="41" t="s">
        <v>23</v>
      </c>
      <c r="M70" s="43">
        <f>+M67+M68+M69</f>
        <v>945276</v>
      </c>
      <c r="N70" s="468">
        <f t="shared" ref="N70:V70" si="82">+N67+N68+N69</f>
        <v>870318</v>
      </c>
      <c r="O70" s="477">
        <f t="shared" si="82"/>
        <v>1815594</v>
      </c>
      <c r="P70" s="481">
        <f t="shared" si="82"/>
        <v>166</v>
      </c>
      <c r="Q70" s="170">
        <f t="shared" si="82"/>
        <v>1815760</v>
      </c>
      <c r="R70" s="43">
        <f t="shared" si="82"/>
        <v>1226542</v>
      </c>
      <c r="S70" s="468">
        <f t="shared" si="82"/>
        <v>1145461</v>
      </c>
      <c r="T70" s="477">
        <f t="shared" si="82"/>
        <v>2372003</v>
      </c>
      <c r="U70" s="481">
        <f t="shared" si="82"/>
        <v>384</v>
      </c>
      <c r="V70" s="170">
        <f t="shared" si="82"/>
        <v>2372387</v>
      </c>
      <c r="W70" s="46">
        <f>IF(Q70=0,0,((V70/Q70)-1)*100)</f>
        <v>30.655317883420707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68</v>
      </c>
      <c r="C71" s="127">
        <f>+C66+C70</f>
        <v>25056</v>
      </c>
      <c r="D71" s="129">
        <f t="shared" ref="D71:H71" si="83">+D66+D70</f>
        <v>25059</v>
      </c>
      <c r="E71" s="298">
        <f t="shared" si="83"/>
        <v>50115</v>
      </c>
      <c r="F71" s="127">
        <f t="shared" si="83"/>
        <v>16880</v>
      </c>
      <c r="G71" s="129">
        <f t="shared" si="83"/>
        <v>16887</v>
      </c>
      <c r="H71" s="298">
        <f t="shared" si="83"/>
        <v>33767</v>
      </c>
      <c r="I71" s="130">
        <f>IF(E71=0,0,((H71/E71)-1)*100)</f>
        <v>-32.620971764940634</v>
      </c>
      <c r="J71" s="3"/>
      <c r="L71" s="41" t="s">
        <v>68</v>
      </c>
      <c r="M71" s="45">
        <f>+M66+M70</f>
        <v>2921932</v>
      </c>
      <c r="N71" s="43">
        <f t="shared" ref="N71:V71" si="84">+N66+N70</f>
        <v>2913113</v>
      </c>
      <c r="O71" s="300">
        <f t="shared" si="84"/>
        <v>5835045</v>
      </c>
      <c r="P71" s="43">
        <f t="shared" si="84"/>
        <v>166</v>
      </c>
      <c r="Q71" s="300">
        <f t="shared" si="84"/>
        <v>5835211</v>
      </c>
      <c r="R71" s="45">
        <f t="shared" si="84"/>
        <v>2091401</v>
      </c>
      <c r="S71" s="43">
        <f t="shared" si="84"/>
        <v>2048068</v>
      </c>
      <c r="T71" s="300">
        <f t="shared" si="84"/>
        <v>4139469</v>
      </c>
      <c r="U71" s="43">
        <f t="shared" si="84"/>
        <v>765</v>
      </c>
      <c r="V71" s="300">
        <f t="shared" si="84"/>
        <v>4140234</v>
      </c>
      <c r="W71" s="46">
        <f>IF(Q71=0,0,((V71/Q71)-1)*100)</f>
        <v>-29.047398628772804</v>
      </c>
    </row>
    <row r="72" spans="1:23" ht="13.5" thickTop="1" x14ac:dyDescent="0.2">
      <c r="A72" s="3" t="str">
        <f t="shared" si="10"/>
        <v xml:space="preserve"> </v>
      </c>
      <c r="B72" s="106" t="s">
        <v>24</v>
      </c>
      <c r="C72" s="120">
        <f t="shared" ref="C72:E74" si="85">+C18+C45</f>
        <v>3875</v>
      </c>
      <c r="D72" s="122">
        <f t="shared" si="85"/>
        <v>3872</v>
      </c>
      <c r="E72" s="158">
        <f t="shared" si="85"/>
        <v>7747</v>
      </c>
      <c r="F72" s="120"/>
      <c r="G72" s="122"/>
      <c r="H72" s="158"/>
      <c r="I72" s="123"/>
      <c r="J72" s="7"/>
      <c r="L72" s="13" t="s">
        <v>24</v>
      </c>
      <c r="M72" s="39">
        <f t="shared" ref="M72:N74" si="86">+M18+M45</f>
        <v>355729</v>
      </c>
      <c r="N72" s="37">
        <f t="shared" si="86"/>
        <v>354655</v>
      </c>
      <c r="O72" s="169">
        <f t="shared" ref="O72" si="87">SUM(M72:N72)</f>
        <v>710384</v>
      </c>
      <c r="P72" s="38">
        <f>P18+P45</f>
        <v>359</v>
      </c>
      <c r="Q72" s="172">
        <f>+O72+P72</f>
        <v>710743</v>
      </c>
      <c r="R72" s="39"/>
      <c r="S72" s="37"/>
      <c r="T72" s="169"/>
      <c r="U72" s="38"/>
      <c r="V72" s="172"/>
      <c r="W72" s="40"/>
    </row>
    <row r="73" spans="1:23" x14ac:dyDescent="0.2">
      <c r="A73" s="3" t="str">
        <f>IF(ISERROR(F73/G73)," ",IF(F73/G73&gt;0.5,IF(F73/G73&lt;1.5," ","NOT OK"),"NOT OK"))</f>
        <v xml:space="preserve"> </v>
      </c>
      <c r="B73" s="106" t="s">
        <v>25</v>
      </c>
      <c r="C73" s="120">
        <f t="shared" si="85"/>
        <v>891</v>
      </c>
      <c r="D73" s="122">
        <f t="shared" si="85"/>
        <v>891</v>
      </c>
      <c r="E73" s="158">
        <f t="shared" si="85"/>
        <v>1782</v>
      </c>
      <c r="F73" s="120"/>
      <c r="G73" s="122"/>
      <c r="H73" s="158"/>
      <c r="I73" s="123"/>
      <c r="J73" s="3"/>
      <c r="L73" s="13" t="s">
        <v>25</v>
      </c>
      <c r="M73" s="39">
        <f t="shared" si="86"/>
        <v>75206</v>
      </c>
      <c r="N73" s="37">
        <f t="shared" si="86"/>
        <v>72822</v>
      </c>
      <c r="O73" s="169">
        <f>SUM(M73:N73)</f>
        <v>148028</v>
      </c>
      <c r="P73" s="140">
        <f>P19+P46</f>
        <v>212</v>
      </c>
      <c r="Q73" s="169">
        <f>+O73+P73</f>
        <v>148240</v>
      </c>
      <c r="R73" s="39"/>
      <c r="S73" s="37"/>
      <c r="T73" s="169"/>
      <c r="U73" s="140"/>
      <c r="V73" s="169"/>
      <c r="W73" s="40"/>
    </row>
    <row r="74" spans="1:23" ht="13.5" thickBot="1" x14ac:dyDescent="0.25">
      <c r="A74" s="3" t="str">
        <f>IF(ISERROR(F74/G74)," ",IF(F74/G74&gt;0.5,IF(F74/G74&lt;1.5," ","NOT OK"),"NOT OK"))</f>
        <v xml:space="preserve"> </v>
      </c>
      <c r="B74" s="106" t="s">
        <v>26</v>
      </c>
      <c r="C74" s="120">
        <f t="shared" si="85"/>
        <v>1028</v>
      </c>
      <c r="D74" s="122">
        <f t="shared" si="85"/>
        <v>1034</v>
      </c>
      <c r="E74" s="158">
        <f t="shared" si="85"/>
        <v>2062</v>
      </c>
      <c r="F74" s="120"/>
      <c r="G74" s="122"/>
      <c r="H74" s="158"/>
      <c r="I74" s="123"/>
      <c r="J74" s="3"/>
      <c r="L74" s="13" t="s">
        <v>26</v>
      </c>
      <c r="M74" s="39">
        <f t="shared" si="86"/>
        <v>118206</v>
      </c>
      <c r="N74" s="37">
        <f t="shared" si="86"/>
        <v>111933</v>
      </c>
      <c r="O74" s="169">
        <f>SUM(M74:N74)</f>
        <v>230139</v>
      </c>
      <c r="P74" s="140">
        <f>P20+P47</f>
        <v>308</v>
      </c>
      <c r="Q74" s="169">
        <f>+O74+P74</f>
        <v>230447</v>
      </c>
      <c r="R74" s="39"/>
      <c r="S74" s="37"/>
      <c r="T74" s="169"/>
      <c r="U74" s="140"/>
      <c r="V74" s="169"/>
      <c r="W74" s="40"/>
    </row>
    <row r="75" spans="1:23" ht="15.75" customHeight="1" thickTop="1" thickBot="1" x14ac:dyDescent="0.25">
      <c r="A75" s="9" t="str">
        <f>IF(ISERROR(F75/G75)," ",IF(F75/G75&gt;0.5,IF(F75/G75&lt;1.5," ","NOT OK"),"NOT OK"))</f>
        <v xml:space="preserve"> </v>
      </c>
      <c r="B75" s="133" t="s">
        <v>27</v>
      </c>
      <c r="C75" s="127">
        <f t="shared" ref="C75:E75" si="88">+C72+C73+C74</f>
        <v>5794</v>
      </c>
      <c r="D75" s="135">
        <f t="shared" si="88"/>
        <v>5797</v>
      </c>
      <c r="E75" s="160">
        <f t="shared" si="88"/>
        <v>11591</v>
      </c>
      <c r="F75" s="127"/>
      <c r="G75" s="135"/>
      <c r="H75" s="160"/>
      <c r="I75" s="130"/>
      <c r="J75" s="9"/>
      <c r="K75" s="10"/>
      <c r="L75" s="47" t="s">
        <v>27</v>
      </c>
      <c r="M75" s="49">
        <f t="shared" ref="M75:Q75" si="89">+M72+M73+M74</f>
        <v>549141</v>
      </c>
      <c r="N75" s="469">
        <f t="shared" si="89"/>
        <v>539410</v>
      </c>
      <c r="O75" s="473">
        <f t="shared" si="89"/>
        <v>1088551</v>
      </c>
      <c r="P75" s="482">
        <f t="shared" si="89"/>
        <v>879</v>
      </c>
      <c r="Q75" s="171">
        <f t="shared" si="89"/>
        <v>1089430</v>
      </c>
      <c r="R75" s="49"/>
      <c r="S75" s="469"/>
      <c r="T75" s="473"/>
      <c r="U75" s="482"/>
      <c r="V75" s="171"/>
      <c r="W75" s="50"/>
    </row>
    <row r="76" spans="1:23" ht="13.5" thickTop="1" x14ac:dyDescent="0.2">
      <c r="A76" s="3" t="str">
        <f t="shared" ref="A76:A78" si="90">IF(ISERROR(F76/G76)," ",IF(F76/G76&gt;0.5,IF(F76/G76&lt;1.5," ","NOT OK"),"NOT OK"))</f>
        <v xml:space="preserve"> </v>
      </c>
      <c r="B76" s="106" t="s">
        <v>28</v>
      </c>
      <c r="C76" s="120">
        <f t="shared" ref="C76:E78" si="91">+C22+C49</f>
        <v>585</v>
      </c>
      <c r="D76" s="122">
        <f t="shared" si="91"/>
        <v>591</v>
      </c>
      <c r="E76" s="161">
        <f t="shared" si="91"/>
        <v>1176</v>
      </c>
      <c r="F76" s="120"/>
      <c r="G76" s="122"/>
      <c r="H76" s="161"/>
      <c r="I76" s="123"/>
      <c r="J76" s="3"/>
      <c r="L76" s="13" t="s">
        <v>29</v>
      </c>
      <c r="M76" s="39">
        <f t="shared" ref="M76:N78" si="92">+M22+M49</f>
        <v>45083</v>
      </c>
      <c r="N76" s="37">
        <f t="shared" si="92"/>
        <v>47428</v>
      </c>
      <c r="O76" s="169">
        <f>SUM(M76:N76)</f>
        <v>92511</v>
      </c>
      <c r="P76" s="140">
        <f>P22+P49</f>
        <v>67</v>
      </c>
      <c r="Q76" s="169">
        <f>+O76+P76</f>
        <v>92578</v>
      </c>
      <c r="R76" s="39"/>
      <c r="S76" s="37"/>
      <c r="T76" s="169"/>
      <c r="U76" s="140"/>
      <c r="V76" s="169"/>
      <c r="W76" s="40"/>
    </row>
    <row r="77" spans="1:23" x14ac:dyDescent="0.2">
      <c r="A77" s="3" t="str">
        <f t="shared" si="90"/>
        <v xml:space="preserve"> </v>
      </c>
      <c r="B77" s="106" t="s">
        <v>30</v>
      </c>
      <c r="C77" s="120">
        <f t="shared" si="91"/>
        <v>32</v>
      </c>
      <c r="D77" s="122">
        <f t="shared" si="91"/>
        <v>29</v>
      </c>
      <c r="E77" s="152">
        <f t="shared" si="91"/>
        <v>61</v>
      </c>
      <c r="F77" s="120"/>
      <c r="G77" s="122"/>
      <c r="H77" s="152"/>
      <c r="I77" s="123"/>
      <c r="J77" s="3"/>
      <c r="L77" s="13" t="s">
        <v>30</v>
      </c>
      <c r="M77" s="39">
        <f t="shared" si="92"/>
        <v>0</v>
      </c>
      <c r="N77" s="37">
        <f t="shared" si="92"/>
        <v>0</v>
      </c>
      <c r="O77" s="169">
        <f>SUM(M77:N77)</f>
        <v>0</v>
      </c>
      <c r="P77" s="140">
        <f>P23+P50</f>
        <v>0</v>
      </c>
      <c r="Q77" s="169">
        <f>+O77+P77</f>
        <v>0</v>
      </c>
      <c r="R77" s="39"/>
      <c r="S77" s="37"/>
      <c r="T77" s="169"/>
      <c r="U77" s="140"/>
      <c r="V77" s="169"/>
      <c r="W77" s="40"/>
    </row>
    <row r="78" spans="1:23" ht="13.5" thickBot="1" x14ac:dyDescent="0.25">
      <c r="A78" s="3" t="str">
        <f t="shared" si="90"/>
        <v xml:space="preserve"> </v>
      </c>
      <c r="B78" s="106" t="s">
        <v>31</v>
      </c>
      <c r="C78" s="120">
        <f t="shared" si="91"/>
        <v>761</v>
      </c>
      <c r="D78" s="136">
        <f t="shared" si="91"/>
        <v>762</v>
      </c>
      <c r="E78" s="156">
        <f t="shared" si="91"/>
        <v>1523</v>
      </c>
      <c r="F78" s="120"/>
      <c r="G78" s="136"/>
      <c r="H78" s="156"/>
      <c r="I78" s="137"/>
      <c r="J78" s="3"/>
      <c r="L78" s="13" t="s">
        <v>31</v>
      </c>
      <c r="M78" s="39">
        <f t="shared" si="92"/>
        <v>71470</v>
      </c>
      <c r="N78" s="37">
        <f t="shared" si="92"/>
        <v>69633</v>
      </c>
      <c r="O78" s="169">
        <f t="shared" ref="O78" si="93">SUM(M78:N78)</f>
        <v>141103</v>
      </c>
      <c r="P78" s="38">
        <f>P24+P51</f>
        <v>0</v>
      </c>
      <c r="Q78" s="172">
        <f>+O78+P78</f>
        <v>141103</v>
      </c>
      <c r="R78" s="39"/>
      <c r="S78" s="37"/>
      <c r="T78" s="169"/>
      <c r="U78" s="38"/>
      <c r="V78" s="172"/>
      <c r="W78" s="40"/>
    </row>
    <row r="79" spans="1:23" ht="15.75" customHeight="1" thickTop="1" thickBot="1" x14ac:dyDescent="0.25">
      <c r="A79" s="9" t="str">
        <f>IF(ISERROR(F79/G79)," ",IF(F79/G79&gt;0.5,IF(F79/G79&lt;1.5," ","NOT OK"),"NOT OK"))</f>
        <v xml:space="preserve"> </v>
      </c>
      <c r="B79" s="133" t="s">
        <v>32</v>
      </c>
      <c r="C79" s="127">
        <f t="shared" ref="C79:E79" si="94">+C76+C77+C78</f>
        <v>1378</v>
      </c>
      <c r="D79" s="135">
        <f t="shared" si="94"/>
        <v>1382</v>
      </c>
      <c r="E79" s="160">
        <f t="shared" si="94"/>
        <v>2760</v>
      </c>
      <c r="F79" s="127"/>
      <c r="G79" s="135"/>
      <c r="H79" s="160"/>
      <c r="I79" s="130"/>
      <c r="J79" s="9"/>
      <c r="K79" s="10"/>
      <c r="L79" s="47" t="s">
        <v>32</v>
      </c>
      <c r="M79" s="49">
        <f t="shared" ref="M79:Q79" si="95">+M76+M77+M78</f>
        <v>116553</v>
      </c>
      <c r="N79" s="469">
        <f t="shared" si="95"/>
        <v>117061</v>
      </c>
      <c r="O79" s="473">
        <f t="shared" si="95"/>
        <v>233614</v>
      </c>
      <c r="P79" s="482">
        <f t="shared" si="95"/>
        <v>67</v>
      </c>
      <c r="Q79" s="171">
        <f t="shared" si="95"/>
        <v>233681</v>
      </c>
      <c r="R79" s="49"/>
      <c r="S79" s="469"/>
      <c r="T79" s="473"/>
      <c r="U79" s="482"/>
      <c r="V79" s="171"/>
      <c r="W79" s="50"/>
    </row>
    <row r="80" spans="1:23" ht="15.75" customHeight="1" thickTop="1" thickBot="1" x14ac:dyDescent="0.25">
      <c r="A80" s="9"/>
      <c r="B80" s="522" t="s">
        <v>33</v>
      </c>
      <c r="C80" s="127">
        <f t="shared" ref="C80:E80" si="96">+C70+C75+C79</f>
        <v>15282</v>
      </c>
      <c r="D80" s="128">
        <f t="shared" si="96"/>
        <v>15289</v>
      </c>
      <c r="E80" s="153">
        <f t="shared" si="96"/>
        <v>30571</v>
      </c>
      <c r="F80" s="127"/>
      <c r="G80" s="128"/>
      <c r="H80" s="153"/>
      <c r="I80" s="130"/>
      <c r="J80" s="9"/>
      <c r="K80" s="10"/>
      <c r="L80" s="530" t="s">
        <v>33</v>
      </c>
      <c r="M80" s="508">
        <f t="shared" ref="M80:Q80" si="97">+M70+M75+M79</f>
        <v>1610970</v>
      </c>
      <c r="N80" s="509">
        <f t="shared" si="97"/>
        <v>1526789</v>
      </c>
      <c r="O80" s="510">
        <f t="shared" si="97"/>
        <v>3137759</v>
      </c>
      <c r="P80" s="511">
        <f t="shared" si="97"/>
        <v>1112</v>
      </c>
      <c r="Q80" s="512">
        <f t="shared" si="97"/>
        <v>3138871</v>
      </c>
      <c r="R80" s="508"/>
      <c r="S80" s="509"/>
      <c r="T80" s="510"/>
      <c r="U80" s="511"/>
      <c r="V80" s="512"/>
      <c r="W80" s="50"/>
    </row>
    <row r="81" spans="1:23" ht="14.25" thickTop="1" thickBot="1" x14ac:dyDescent="0.25">
      <c r="A81" s="3" t="str">
        <f t="shared" ref="A81" si="98">IF(ISERROR(F81/G81)," ",IF(F81/G81&gt;0.5,IF(F81/G81&lt;1.5," ","NOT OK"),"NOT OK"))</f>
        <v xml:space="preserve"> </v>
      </c>
      <c r="B81" s="126" t="s">
        <v>34</v>
      </c>
      <c r="C81" s="127">
        <f t="shared" ref="C81:E81" si="99">+C66+C70+C75+C79</f>
        <v>32228</v>
      </c>
      <c r="D81" s="129">
        <f t="shared" si="99"/>
        <v>32238</v>
      </c>
      <c r="E81" s="298">
        <f t="shared" si="99"/>
        <v>64466</v>
      </c>
      <c r="F81" s="127"/>
      <c r="G81" s="129"/>
      <c r="H81" s="298"/>
      <c r="I81" s="130"/>
      <c r="J81" s="3"/>
      <c r="L81" s="466" t="s">
        <v>34</v>
      </c>
      <c r="M81" s="43">
        <f t="shared" ref="M81:Q81" si="100">+M66+M70+M75+M79</f>
        <v>3587626</v>
      </c>
      <c r="N81" s="468">
        <f t="shared" si="100"/>
        <v>3569584</v>
      </c>
      <c r="O81" s="472">
        <f t="shared" si="100"/>
        <v>7157210</v>
      </c>
      <c r="P81" s="481">
        <f t="shared" si="100"/>
        <v>1112</v>
      </c>
      <c r="Q81" s="300">
        <f t="shared" si="100"/>
        <v>7158322</v>
      </c>
      <c r="R81" s="43"/>
      <c r="S81" s="468"/>
      <c r="T81" s="472"/>
      <c r="U81" s="481"/>
      <c r="V81" s="300"/>
      <c r="W81" s="46"/>
    </row>
    <row r="82" spans="1:23" ht="14.25" thickTop="1" thickBot="1" x14ac:dyDescent="0.25">
      <c r="B82" s="138" t="s">
        <v>35</v>
      </c>
      <c r="C82" s="102"/>
      <c r="D82" s="102"/>
      <c r="E82" s="102"/>
      <c r="F82" s="102"/>
      <c r="G82" s="102"/>
      <c r="H82" s="102"/>
      <c r="I82" s="102"/>
      <c r="J82" s="102"/>
      <c r="L82" s="53" t="s">
        <v>35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90" t="s">
        <v>45</v>
      </c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2"/>
    </row>
    <row r="84" spans="1:23" ht="13.5" thickBot="1" x14ac:dyDescent="0.25">
      <c r="L84" s="593" t="s">
        <v>46</v>
      </c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5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47</v>
      </c>
    </row>
    <row r="86" spans="1:23" ht="24.75" customHeight="1" thickTop="1" thickBot="1" x14ac:dyDescent="0.25">
      <c r="L86" s="57"/>
      <c r="M86" s="596" t="s">
        <v>4</v>
      </c>
      <c r="N86" s="597"/>
      <c r="O86" s="597"/>
      <c r="P86" s="597"/>
      <c r="Q86" s="598"/>
      <c r="R86" s="596" t="s">
        <v>5</v>
      </c>
      <c r="S86" s="597"/>
      <c r="T86" s="597"/>
      <c r="U86" s="597"/>
      <c r="V86" s="598"/>
      <c r="W86" s="310" t="s">
        <v>6</v>
      </c>
    </row>
    <row r="87" spans="1:23" ht="13.5" thickTop="1" x14ac:dyDescent="0.2">
      <c r="L87" s="59" t="s">
        <v>7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1" t="s">
        <v>8</v>
      </c>
    </row>
    <row r="88" spans="1:23" ht="13.5" thickBot="1" x14ac:dyDescent="0.25">
      <c r="L88" s="64"/>
      <c r="M88" s="65" t="s">
        <v>48</v>
      </c>
      <c r="N88" s="66" t="s">
        <v>49</v>
      </c>
      <c r="O88" s="67" t="s">
        <v>50</v>
      </c>
      <c r="P88" s="68" t="s">
        <v>15</v>
      </c>
      <c r="Q88" s="67" t="s">
        <v>11</v>
      </c>
      <c r="R88" s="65" t="s">
        <v>48</v>
      </c>
      <c r="S88" s="66" t="s">
        <v>49</v>
      </c>
      <c r="T88" s="67" t="s">
        <v>50</v>
      </c>
      <c r="U88" s="68" t="s">
        <v>15</v>
      </c>
      <c r="V88" s="67" t="s">
        <v>11</v>
      </c>
      <c r="W88" s="309"/>
    </row>
    <row r="89" spans="1:23" ht="5.2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16</v>
      </c>
      <c r="M90" s="75">
        <v>0</v>
      </c>
      <c r="N90" s="76">
        <v>6</v>
      </c>
      <c r="O90" s="182">
        <f>M90+N90</f>
        <v>6</v>
      </c>
      <c r="P90" s="77">
        <v>0</v>
      </c>
      <c r="Q90" s="182">
        <f>O90+P90</f>
        <v>6</v>
      </c>
      <c r="R90" s="75">
        <v>0</v>
      </c>
      <c r="S90" s="76">
        <v>0</v>
      </c>
      <c r="T90" s="182">
        <f>R90+S90</f>
        <v>0</v>
      </c>
      <c r="U90" s="77">
        <v>0</v>
      </c>
      <c r="V90" s="182">
        <f>T90+U90</f>
        <v>0</v>
      </c>
      <c r="W90" s="78">
        <f>IF(Q90=0,0,((V90/Q90)-1)*100)</f>
        <v>-100</v>
      </c>
    </row>
    <row r="91" spans="1:23" x14ac:dyDescent="0.2">
      <c r="L91" s="59" t="s">
        <v>17</v>
      </c>
      <c r="M91" s="75">
        <v>24</v>
      </c>
      <c r="N91" s="76">
        <v>598</v>
      </c>
      <c r="O91" s="182">
        <f>M91+N91</f>
        <v>622</v>
      </c>
      <c r="P91" s="77">
        <v>0</v>
      </c>
      <c r="Q91" s="182">
        <f>O91+P91</f>
        <v>622</v>
      </c>
      <c r="R91" s="75">
        <v>0</v>
      </c>
      <c r="S91" s="76">
        <v>0</v>
      </c>
      <c r="T91" s="182">
        <f>R91+S91</f>
        <v>0</v>
      </c>
      <c r="U91" s="77">
        <v>0</v>
      </c>
      <c r="V91" s="182">
        <f>T91+U91</f>
        <v>0</v>
      </c>
      <c r="W91" s="78">
        <f>IF(Q91=0,0,((V91/Q91)-1)*100)</f>
        <v>-100</v>
      </c>
    </row>
    <row r="92" spans="1:23" ht="13.5" thickBot="1" x14ac:dyDescent="0.25">
      <c r="L92" s="64" t="s">
        <v>18</v>
      </c>
      <c r="M92" s="75">
        <v>0</v>
      </c>
      <c r="N92" s="76">
        <v>57</v>
      </c>
      <c r="O92" s="182">
        <f>M92+N92</f>
        <v>57</v>
      </c>
      <c r="P92" s="77">
        <v>0</v>
      </c>
      <c r="Q92" s="182">
        <f t="shared" ref="Q92" si="101">O92+P92</f>
        <v>57</v>
      </c>
      <c r="R92" s="75">
        <v>0</v>
      </c>
      <c r="S92" s="76">
        <v>11</v>
      </c>
      <c r="T92" s="182">
        <f>R92+S92</f>
        <v>11</v>
      </c>
      <c r="U92" s="77">
        <v>0</v>
      </c>
      <c r="V92" s="182">
        <f t="shared" ref="V92" si="102">T92+U92</f>
        <v>11</v>
      </c>
      <c r="W92" s="78">
        <f>IF(Q92=0,0,((V92/Q92)-1)*100)</f>
        <v>-80.701754385964918</v>
      </c>
    </row>
    <row r="93" spans="1:23" ht="14.25" thickTop="1" thickBot="1" x14ac:dyDescent="0.25">
      <c r="L93" s="79" t="s">
        <v>19</v>
      </c>
      <c r="M93" s="80">
        <f t="shared" ref="M93:V93" si="103">+M90+M91+M92</f>
        <v>24</v>
      </c>
      <c r="N93" s="81">
        <f t="shared" si="103"/>
        <v>661</v>
      </c>
      <c r="O93" s="183">
        <f t="shared" si="103"/>
        <v>685</v>
      </c>
      <c r="P93" s="80">
        <f t="shared" si="103"/>
        <v>0</v>
      </c>
      <c r="Q93" s="183">
        <f t="shared" si="103"/>
        <v>685</v>
      </c>
      <c r="R93" s="80">
        <f t="shared" si="103"/>
        <v>0</v>
      </c>
      <c r="S93" s="81">
        <f t="shared" si="103"/>
        <v>11</v>
      </c>
      <c r="T93" s="183">
        <f t="shared" si="103"/>
        <v>11</v>
      </c>
      <c r="U93" s="80">
        <f t="shared" si="103"/>
        <v>0</v>
      </c>
      <c r="V93" s="183">
        <f t="shared" si="103"/>
        <v>11</v>
      </c>
      <c r="W93" s="82">
        <f t="shared" ref="W93:W98" si="104">IF(Q93=0,0,((V93/Q93)-1)*100)</f>
        <v>-98.394160583941598</v>
      </c>
    </row>
    <row r="94" spans="1:23" ht="13.5" thickTop="1" x14ac:dyDescent="0.2">
      <c r="L94" s="59" t="s">
        <v>20</v>
      </c>
      <c r="M94" s="75">
        <v>2</v>
      </c>
      <c r="N94" s="76">
        <v>97</v>
      </c>
      <c r="O94" s="182">
        <f>M94+N94</f>
        <v>99</v>
      </c>
      <c r="P94" s="77">
        <v>0</v>
      </c>
      <c r="Q94" s="182">
        <f>O94+P94</f>
        <v>99</v>
      </c>
      <c r="R94" s="75">
        <v>0</v>
      </c>
      <c r="S94" s="76">
        <v>3</v>
      </c>
      <c r="T94" s="182">
        <f>R94+S94</f>
        <v>3</v>
      </c>
      <c r="U94" s="77">
        <v>0</v>
      </c>
      <c r="V94" s="182">
        <f>T94+U94</f>
        <v>3</v>
      </c>
      <c r="W94" s="78">
        <f t="shared" si="104"/>
        <v>-96.969696969696969</v>
      </c>
    </row>
    <row r="95" spans="1:23" x14ac:dyDescent="0.2">
      <c r="L95" s="59" t="s">
        <v>21</v>
      </c>
      <c r="M95" s="75">
        <v>8</v>
      </c>
      <c r="N95" s="76">
        <v>139</v>
      </c>
      <c r="O95" s="182">
        <f>M95+N95</f>
        <v>147</v>
      </c>
      <c r="P95" s="77">
        <v>0</v>
      </c>
      <c r="Q95" s="182">
        <f>O95+P95</f>
        <v>147</v>
      </c>
      <c r="R95" s="75">
        <v>0</v>
      </c>
      <c r="S95" s="76">
        <v>2</v>
      </c>
      <c r="T95" s="182">
        <f>R95+S95</f>
        <v>2</v>
      </c>
      <c r="U95" s="77">
        <v>0</v>
      </c>
      <c r="V95" s="182">
        <f>T95+U95</f>
        <v>2</v>
      </c>
      <c r="W95" s="78">
        <f>IF(Q95=0,0,((V95/Q95)-1)*100)</f>
        <v>-98.639455782312922</v>
      </c>
    </row>
    <row r="96" spans="1:23" ht="13.5" thickBot="1" x14ac:dyDescent="0.25">
      <c r="L96" s="59" t="s">
        <v>22</v>
      </c>
      <c r="M96" s="75">
        <v>13</v>
      </c>
      <c r="N96" s="76">
        <v>126</v>
      </c>
      <c r="O96" s="182">
        <f t="shared" ref="O96" si="105">M96+N96</f>
        <v>139</v>
      </c>
      <c r="P96" s="77">
        <v>0</v>
      </c>
      <c r="Q96" s="182">
        <f>O96+P96</f>
        <v>139</v>
      </c>
      <c r="R96" s="75">
        <v>1</v>
      </c>
      <c r="S96" s="76">
        <v>10</v>
      </c>
      <c r="T96" s="182">
        <f t="shared" ref="T96" si="106">R96+S96</f>
        <v>11</v>
      </c>
      <c r="U96" s="77">
        <v>0</v>
      </c>
      <c r="V96" s="182">
        <f>T96+U96</f>
        <v>11</v>
      </c>
      <c r="W96" s="78">
        <f>IF(Q96=0,0,((V96/Q96)-1)*100)</f>
        <v>-92.086330935251809</v>
      </c>
    </row>
    <row r="97" spans="1:23" ht="14.25" thickTop="1" thickBot="1" x14ac:dyDescent="0.25">
      <c r="L97" s="79" t="s">
        <v>23</v>
      </c>
      <c r="M97" s="80">
        <f>+M94+M95+M96</f>
        <v>23</v>
      </c>
      <c r="N97" s="81">
        <f t="shared" ref="N97:V97" si="107">+N94+N95+N96</f>
        <v>362</v>
      </c>
      <c r="O97" s="183">
        <f t="shared" si="107"/>
        <v>385</v>
      </c>
      <c r="P97" s="80">
        <f t="shared" si="107"/>
        <v>0</v>
      </c>
      <c r="Q97" s="183">
        <f t="shared" si="107"/>
        <v>385</v>
      </c>
      <c r="R97" s="80">
        <f t="shared" si="107"/>
        <v>1</v>
      </c>
      <c r="S97" s="81">
        <f t="shared" si="107"/>
        <v>15</v>
      </c>
      <c r="T97" s="183">
        <f t="shared" si="107"/>
        <v>16</v>
      </c>
      <c r="U97" s="80">
        <f t="shared" si="107"/>
        <v>0</v>
      </c>
      <c r="V97" s="183">
        <f t="shared" si="107"/>
        <v>16</v>
      </c>
      <c r="W97" s="82">
        <f t="shared" ref="W97" si="108">IF(Q97=0,0,((V97/Q97)-1)*100)</f>
        <v>-95.844155844155836</v>
      </c>
    </row>
    <row r="98" spans="1:23" ht="14.25" thickTop="1" thickBot="1" x14ac:dyDescent="0.25">
      <c r="L98" s="79" t="s">
        <v>68</v>
      </c>
      <c r="M98" s="80">
        <f>+M93+M97</f>
        <v>47</v>
      </c>
      <c r="N98" s="81">
        <f t="shared" ref="N98:V98" si="109">+N93+N97</f>
        <v>1023</v>
      </c>
      <c r="O98" s="175">
        <f t="shared" si="109"/>
        <v>1070</v>
      </c>
      <c r="P98" s="80">
        <f t="shared" si="109"/>
        <v>0</v>
      </c>
      <c r="Q98" s="175">
        <f t="shared" si="109"/>
        <v>1070</v>
      </c>
      <c r="R98" s="80">
        <f t="shared" si="109"/>
        <v>1</v>
      </c>
      <c r="S98" s="81">
        <f t="shared" si="109"/>
        <v>26</v>
      </c>
      <c r="T98" s="175">
        <f t="shared" si="109"/>
        <v>27</v>
      </c>
      <c r="U98" s="80">
        <f t="shared" si="109"/>
        <v>0</v>
      </c>
      <c r="V98" s="175">
        <f t="shared" si="109"/>
        <v>27</v>
      </c>
      <c r="W98" s="82">
        <f t="shared" si="104"/>
        <v>-97.476635514018696</v>
      </c>
    </row>
    <row r="99" spans="1:23" ht="13.5" thickTop="1" x14ac:dyDescent="0.2">
      <c r="L99" s="59" t="s">
        <v>24</v>
      </c>
      <c r="M99" s="75">
        <v>62</v>
      </c>
      <c r="N99" s="76">
        <v>654</v>
      </c>
      <c r="O99" s="182">
        <f>+M99+N99</f>
        <v>716</v>
      </c>
      <c r="P99" s="77">
        <v>0</v>
      </c>
      <c r="Q99" s="182">
        <f>O99+P99</f>
        <v>716</v>
      </c>
      <c r="R99" s="75"/>
      <c r="S99" s="76"/>
      <c r="T99" s="182"/>
      <c r="U99" s="77"/>
      <c r="V99" s="182"/>
      <c r="W99" s="78"/>
    </row>
    <row r="100" spans="1:23" x14ac:dyDescent="0.2">
      <c r="L100" s="59" t="s">
        <v>25</v>
      </c>
      <c r="M100" s="75">
        <v>48</v>
      </c>
      <c r="N100" s="76">
        <v>726</v>
      </c>
      <c r="O100" s="182">
        <f>+M100+N100</f>
        <v>774</v>
      </c>
      <c r="P100" s="77">
        <v>0</v>
      </c>
      <c r="Q100" s="182">
        <f>O100+P100</f>
        <v>774</v>
      </c>
      <c r="R100" s="75"/>
      <c r="S100" s="76"/>
      <c r="T100" s="182"/>
      <c r="U100" s="77"/>
      <c r="V100" s="182"/>
      <c r="W100" s="78"/>
    </row>
    <row r="101" spans="1:23" ht="13.5" thickBot="1" x14ac:dyDescent="0.25">
      <c r="L101" s="59" t="s">
        <v>26</v>
      </c>
      <c r="M101" s="75">
        <v>16</v>
      </c>
      <c r="N101" s="76">
        <v>526</v>
      </c>
      <c r="O101" s="184">
        <f>+M101+N101</f>
        <v>542</v>
      </c>
      <c r="P101" s="83">
        <v>0</v>
      </c>
      <c r="Q101" s="184">
        <f>O101+P101</f>
        <v>542</v>
      </c>
      <c r="R101" s="75"/>
      <c r="S101" s="76"/>
      <c r="T101" s="184"/>
      <c r="U101" s="83"/>
      <c r="V101" s="184"/>
      <c r="W101" s="78"/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27</v>
      </c>
      <c r="M102" s="85">
        <f t="shared" ref="M102:Q102" si="110">+M99+M100+M101</f>
        <v>126</v>
      </c>
      <c r="N102" s="85">
        <f t="shared" si="110"/>
        <v>1906</v>
      </c>
      <c r="O102" s="185">
        <f t="shared" si="110"/>
        <v>2032</v>
      </c>
      <c r="P102" s="86">
        <f t="shared" si="110"/>
        <v>0</v>
      </c>
      <c r="Q102" s="185">
        <f t="shared" si="110"/>
        <v>2032</v>
      </c>
      <c r="R102" s="85"/>
      <c r="S102" s="85"/>
      <c r="T102" s="185"/>
      <c r="U102" s="86"/>
      <c r="V102" s="185"/>
      <c r="W102" s="87"/>
    </row>
    <row r="103" spans="1:23" ht="13.5" thickTop="1" x14ac:dyDescent="0.2">
      <c r="L103" s="59" t="s">
        <v>29</v>
      </c>
      <c r="M103" s="75">
        <v>0</v>
      </c>
      <c r="N103" s="76">
        <v>627</v>
      </c>
      <c r="O103" s="184">
        <f>+M103+N103</f>
        <v>627</v>
      </c>
      <c r="P103" s="88">
        <v>0</v>
      </c>
      <c r="Q103" s="184">
        <f>O103+P103</f>
        <v>627</v>
      </c>
      <c r="R103" s="75"/>
      <c r="S103" s="76"/>
      <c r="T103" s="184"/>
      <c r="U103" s="88"/>
      <c r="V103" s="184"/>
      <c r="W103" s="78"/>
    </row>
    <row r="104" spans="1:23" x14ac:dyDescent="0.2">
      <c r="L104" s="59" t="s">
        <v>30</v>
      </c>
      <c r="M104" s="75">
        <v>0</v>
      </c>
      <c r="N104" s="76">
        <v>448</v>
      </c>
      <c r="O104" s="184">
        <f t="shared" ref="O104" si="111">+M104+N104</f>
        <v>448</v>
      </c>
      <c r="P104" s="77">
        <v>0</v>
      </c>
      <c r="Q104" s="184">
        <f>O104+P104</f>
        <v>448</v>
      </c>
      <c r="R104" s="75"/>
      <c r="S104" s="76"/>
      <c r="T104" s="184"/>
      <c r="U104" s="77"/>
      <c r="V104" s="184"/>
      <c r="W104" s="78"/>
    </row>
    <row r="105" spans="1:23" ht="13.5" thickBot="1" x14ac:dyDescent="0.25">
      <c r="L105" s="59" t="s">
        <v>31</v>
      </c>
      <c r="M105" s="75">
        <v>0</v>
      </c>
      <c r="N105" s="76">
        <v>0</v>
      </c>
      <c r="O105" s="184">
        <f>+M105+N105</f>
        <v>0</v>
      </c>
      <c r="P105" s="77">
        <v>0</v>
      </c>
      <c r="Q105" s="184">
        <f>O105+P105</f>
        <v>0</v>
      </c>
      <c r="R105" s="75"/>
      <c r="S105" s="76"/>
      <c r="T105" s="184"/>
      <c r="U105" s="77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498" t="s">
        <v>32</v>
      </c>
      <c r="M106" s="547">
        <f t="shared" ref="M106:Q106" si="112">+M103+M104+M105</f>
        <v>0</v>
      </c>
      <c r="N106" s="544">
        <f t="shared" si="112"/>
        <v>1075</v>
      </c>
      <c r="O106" s="207">
        <f t="shared" si="112"/>
        <v>1075</v>
      </c>
      <c r="P106" s="531">
        <f t="shared" si="112"/>
        <v>0</v>
      </c>
      <c r="Q106" s="207">
        <f t="shared" si="112"/>
        <v>1075</v>
      </c>
      <c r="R106" s="547"/>
      <c r="S106" s="544"/>
      <c r="T106" s="207"/>
      <c r="U106" s="531"/>
      <c r="V106" s="207"/>
      <c r="W106" s="532"/>
    </row>
    <row r="107" spans="1:23" ht="14.25" thickTop="1" thickBot="1" x14ac:dyDescent="0.25">
      <c r="L107" s="520" t="s">
        <v>33</v>
      </c>
      <c r="M107" s="548">
        <f t="shared" ref="M107:Q107" si="113">+M97+M102+M106</f>
        <v>149</v>
      </c>
      <c r="N107" s="545">
        <f t="shared" si="113"/>
        <v>3343</v>
      </c>
      <c r="O107" s="534">
        <f t="shared" si="113"/>
        <v>3492</v>
      </c>
      <c r="P107" s="533">
        <f t="shared" si="113"/>
        <v>0</v>
      </c>
      <c r="Q107" s="534">
        <f t="shared" si="113"/>
        <v>3492</v>
      </c>
      <c r="R107" s="548"/>
      <c r="S107" s="545"/>
      <c r="T107" s="534"/>
      <c r="U107" s="533"/>
      <c r="V107" s="534"/>
      <c r="W107" s="535"/>
    </row>
    <row r="108" spans="1:23" ht="14.25" thickTop="1" thickBot="1" x14ac:dyDescent="0.25">
      <c r="L108" s="497" t="s">
        <v>34</v>
      </c>
      <c r="M108" s="80">
        <f t="shared" ref="M108:Q108" si="114">+M93+M97+M102+M106</f>
        <v>173</v>
      </c>
      <c r="N108" s="546">
        <f t="shared" si="114"/>
        <v>4004</v>
      </c>
      <c r="O108" s="537">
        <f t="shared" si="114"/>
        <v>4177</v>
      </c>
      <c r="P108" s="536">
        <f t="shared" si="114"/>
        <v>0</v>
      </c>
      <c r="Q108" s="537">
        <f t="shared" si="114"/>
        <v>4177</v>
      </c>
      <c r="R108" s="80"/>
      <c r="S108" s="546"/>
      <c r="T108" s="537"/>
      <c r="U108" s="536"/>
      <c r="V108" s="537"/>
      <c r="W108" s="82"/>
    </row>
    <row r="109" spans="1:23" ht="14.25" thickTop="1" thickBot="1" x14ac:dyDescent="0.25">
      <c r="L109" s="89" t="s">
        <v>35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90" t="s">
        <v>51</v>
      </c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2"/>
    </row>
    <row r="111" spans="1:23" ht="13.5" thickBot="1" x14ac:dyDescent="0.25">
      <c r="L111" s="593" t="s">
        <v>52</v>
      </c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5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47</v>
      </c>
    </row>
    <row r="113" spans="12:23" ht="24.75" customHeight="1" thickTop="1" thickBot="1" x14ac:dyDescent="0.25">
      <c r="L113" s="57"/>
      <c r="M113" s="596" t="s">
        <v>4</v>
      </c>
      <c r="N113" s="597"/>
      <c r="O113" s="597"/>
      <c r="P113" s="597"/>
      <c r="Q113" s="598"/>
      <c r="R113" s="596" t="s">
        <v>5</v>
      </c>
      <c r="S113" s="597"/>
      <c r="T113" s="597"/>
      <c r="U113" s="597"/>
      <c r="V113" s="598"/>
      <c r="W113" s="310" t="s">
        <v>6</v>
      </c>
    </row>
    <row r="114" spans="12:23" ht="13.5" thickTop="1" x14ac:dyDescent="0.2">
      <c r="L114" s="59" t="s">
        <v>7</v>
      </c>
      <c r="M114" s="60"/>
      <c r="N114" s="54"/>
      <c r="O114" s="61"/>
      <c r="P114" s="62"/>
      <c r="Q114" s="61"/>
      <c r="R114" s="60"/>
      <c r="S114" s="54"/>
      <c r="T114" s="61"/>
      <c r="U114" s="62"/>
      <c r="V114" s="61"/>
      <c r="W114" s="311" t="s">
        <v>8</v>
      </c>
    </row>
    <row r="115" spans="12:23" ht="13.5" thickBot="1" x14ac:dyDescent="0.25">
      <c r="L115" s="64"/>
      <c r="M115" s="65" t="s">
        <v>48</v>
      </c>
      <c r="N115" s="66" t="s">
        <v>49</v>
      </c>
      <c r="O115" s="67" t="s">
        <v>50</v>
      </c>
      <c r="P115" s="68" t="s">
        <v>15</v>
      </c>
      <c r="Q115" s="67" t="s">
        <v>11</v>
      </c>
      <c r="R115" s="65" t="s">
        <v>48</v>
      </c>
      <c r="S115" s="66" t="s">
        <v>49</v>
      </c>
      <c r="T115" s="67" t="s">
        <v>50</v>
      </c>
      <c r="U115" s="68" t="s">
        <v>15</v>
      </c>
      <c r="V115" s="67" t="s">
        <v>11</v>
      </c>
      <c r="W115" s="312"/>
    </row>
    <row r="116" spans="12:23" ht="6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16</v>
      </c>
      <c r="M117" s="75">
        <v>113</v>
      </c>
      <c r="N117" s="76">
        <v>254</v>
      </c>
      <c r="O117" s="182">
        <f>M117+N117</f>
        <v>367</v>
      </c>
      <c r="P117" s="77">
        <v>0</v>
      </c>
      <c r="Q117" s="182">
        <f>O117+P117</f>
        <v>367</v>
      </c>
      <c r="R117" s="75">
        <v>58</v>
      </c>
      <c r="S117" s="76">
        <v>108</v>
      </c>
      <c r="T117" s="182">
        <f>R117+S117</f>
        <v>166</v>
      </c>
      <c r="U117" s="77">
        <v>0</v>
      </c>
      <c r="V117" s="182">
        <f>T117+U117</f>
        <v>166</v>
      </c>
      <c r="W117" s="78">
        <f>IF(Q117=0,0,((V117/Q117)-1)*100)</f>
        <v>-54.768392370572208</v>
      </c>
    </row>
    <row r="118" spans="12:23" x14ac:dyDescent="0.2">
      <c r="L118" s="59" t="s">
        <v>17</v>
      </c>
      <c r="M118" s="75">
        <v>126</v>
      </c>
      <c r="N118" s="76">
        <v>324</v>
      </c>
      <c r="O118" s="182">
        <f>M118+N118</f>
        <v>450</v>
      </c>
      <c r="P118" s="77">
        <v>0</v>
      </c>
      <c r="Q118" s="182">
        <f>O118+P118</f>
        <v>450</v>
      </c>
      <c r="R118" s="75">
        <v>75</v>
      </c>
      <c r="S118" s="76">
        <v>118</v>
      </c>
      <c r="T118" s="182">
        <f>R118+S118</f>
        <v>193</v>
      </c>
      <c r="U118" s="77">
        <v>0</v>
      </c>
      <c r="V118" s="182">
        <f>T118+U118</f>
        <v>193</v>
      </c>
      <c r="W118" s="78">
        <f>IF(Q118=0,0,((V118/Q118)-1)*100)</f>
        <v>-57.111111111111114</v>
      </c>
    </row>
    <row r="119" spans="12:23" ht="13.5" thickBot="1" x14ac:dyDescent="0.25">
      <c r="L119" s="64" t="s">
        <v>18</v>
      </c>
      <c r="M119" s="75">
        <v>141</v>
      </c>
      <c r="N119" s="76">
        <v>429</v>
      </c>
      <c r="O119" s="182">
        <f>M119+N119</f>
        <v>570</v>
      </c>
      <c r="P119" s="77">
        <v>0</v>
      </c>
      <c r="Q119" s="182">
        <f t="shared" ref="Q119" si="115">O119+P119</f>
        <v>570</v>
      </c>
      <c r="R119" s="75">
        <v>106</v>
      </c>
      <c r="S119" s="76">
        <v>189</v>
      </c>
      <c r="T119" s="182">
        <f>R119+S119</f>
        <v>295</v>
      </c>
      <c r="U119" s="77">
        <v>0</v>
      </c>
      <c r="V119" s="182">
        <f t="shared" ref="V119" si="116">T119+U119</f>
        <v>295</v>
      </c>
      <c r="W119" s="78">
        <f>IF(Q119=0,0,((V119/Q119)-1)*100)</f>
        <v>-48.245614035087712</v>
      </c>
    </row>
    <row r="120" spans="12:23" ht="14.25" thickTop="1" thickBot="1" x14ac:dyDescent="0.25">
      <c r="L120" s="79" t="s">
        <v>53</v>
      </c>
      <c r="M120" s="80">
        <f t="shared" ref="M120:V120" si="117">+M117+M118+M119</f>
        <v>380</v>
      </c>
      <c r="N120" s="81">
        <f t="shared" si="117"/>
        <v>1007</v>
      </c>
      <c r="O120" s="183">
        <f t="shared" si="117"/>
        <v>1387</v>
      </c>
      <c r="P120" s="80">
        <f t="shared" si="117"/>
        <v>0</v>
      </c>
      <c r="Q120" s="183">
        <f t="shared" si="117"/>
        <v>1387</v>
      </c>
      <c r="R120" s="80">
        <f t="shared" si="117"/>
        <v>239</v>
      </c>
      <c r="S120" s="81">
        <f t="shared" si="117"/>
        <v>415</v>
      </c>
      <c r="T120" s="183">
        <f t="shared" si="117"/>
        <v>654</v>
      </c>
      <c r="U120" s="80">
        <f t="shared" si="117"/>
        <v>0</v>
      </c>
      <c r="V120" s="183">
        <f t="shared" si="117"/>
        <v>654</v>
      </c>
      <c r="W120" s="82">
        <f t="shared" ref="W120:W121" si="118">IF(Q120=0,0,((V120/Q120)-1)*100)</f>
        <v>-52.847873107426103</v>
      </c>
    </row>
    <row r="121" spans="12:23" ht="13.5" thickTop="1" x14ac:dyDescent="0.2">
      <c r="L121" s="59" t="s">
        <v>20</v>
      </c>
      <c r="M121" s="75">
        <v>120</v>
      </c>
      <c r="N121" s="76">
        <v>254</v>
      </c>
      <c r="O121" s="182">
        <f>M121+N121</f>
        <v>374</v>
      </c>
      <c r="P121" s="77">
        <v>0</v>
      </c>
      <c r="Q121" s="182">
        <f>O121+P121</f>
        <v>374</v>
      </c>
      <c r="R121" s="75">
        <v>116</v>
      </c>
      <c r="S121" s="76">
        <v>186</v>
      </c>
      <c r="T121" s="182">
        <f>R121+S121</f>
        <v>302</v>
      </c>
      <c r="U121" s="77">
        <v>0</v>
      </c>
      <c r="V121" s="182">
        <f>T121+U121</f>
        <v>302</v>
      </c>
      <c r="W121" s="78">
        <f t="shared" si="118"/>
        <v>-19.251336898395721</v>
      </c>
    </row>
    <row r="122" spans="12:23" x14ac:dyDescent="0.2">
      <c r="L122" s="59" t="s">
        <v>21</v>
      </c>
      <c r="M122" s="75">
        <v>123</v>
      </c>
      <c r="N122" s="76">
        <v>270</v>
      </c>
      <c r="O122" s="182">
        <f>M122+N122</f>
        <v>393</v>
      </c>
      <c r="P122" s="77">
        <v>0</v>
      </c>
      <c r="Q122" s="182">
        <f>O122+P122</f>
        <v>393</v>
      </c>
      <c r="R122" s="75">
        <v>97</v>
      </c>
      <c r="S122" s="76">
        <v>198</v>
      </c>
      <c r="T122" s="182">
        <f>R122+S122</f>
        <v>295</v>
      </c>
      <c r="U122" s="77">
        <v>0</v>
      </c>
      <c r="V122" s="182">
        <f>T122+U122</f>
        <v>295</v>
      </c>
      <c r="W122" s="78">
        <f>IF(Q122=0,0,((V122/Q122)-1)*100)</f>
        <v>-24.936386768447839</v>
      </c>
    </row>
    <row r="123" spans="12:23" ht="13.5" thickBot="1" x14ac:dyDescent="0.25">
      <c r="L123" s="59" t="s">
        <v>22</v>
      </c>
      <c r="M123" s="75">
        <v>130</v>
      </c>
      <c r="N123" s="76">
        <v>296</v>
      </c>
      <c r="O123" s="182">
        <f>M123+N123</f>
        <v>426</v>
      </c>
      <c r="P123" s="77">
        <v>0</v>
      </c>
      <c r="Q123" s="182">
        <f>O123+P123</f>
        <v>426</v>
      </c>
      <c r="R123" s="75">
        <v>117</v>
      </c>
      <c r="S123" s="76">
        <v>201</v>
      </c>
      <c r="T123" s="182">
        <f>R123+S123</f>
        <v>318</v>
      </c>
      <c r="U123" s="77">
        <v>0</v>
      </c>
      <c r="V123" s="182">
        <f>T123+U123</f>
        <v>318</v>
      </c>
      <c r="W123" s="78">
        <f>IF(Q123=0,0,((V123/Q123)-1)*100)</f>
        <v>-25.352112676056336</v>
      </c>
    </row>
    <row r="124" spans="12:23" ht="14.25" thickTop="1" thickBot="1" x14ac:dyDescent="0.25">
      <c r="L124" s="79" t="s">
        <v>23</v>
      </c>
      <c r="M124" s="80">
        <f>+M121+M122+M123</f>
        <v>373</v>
      </c>
      <c r="N124" s="81">
        <f t="shared" ref="N124:V124" si="119">+N121+N122+N123</f>
        <v>820</v>
      </c>
      <c r="O124" s="183">
        <f t="shared" si="119"/>
        <v>1193</v>
      </c>
      <c r="P124" s="80">
        <f t="shared" si="119"/>
        <v>0</v>
      </c>
      <c r="Q124" s="183">
        <f t="shared" si="119"/>
        <v>1193</v>
      </c>
      <c r="R124" s="80">
        <f t="shared" si="119"/>
        <v>330</v>
      </c>
      <c r="S124" s="81">
        <f t="shared" si="119"/>
        <v>585</v>
      </c>
      <c r="T124" s="183">
        <f t="shared" si="119"/>
        <v>915</v>
      </c>
      <c r="U124" s="80">
        <f t="shared" si="119"/>
        <v>0</v>
      </c>
      <c r="V124" s="183">
        <f t="shared" si="119"/>
        <v>915</v>
      </c>
      <c r="W124" s="82">
        <f t="shared" ref="W124:W125" si="120">IF(Q124=0,0,((V124/Q124)-1)*100)</f>
        <v>-23.302598491198655</v>
      </c>
    </row>
    <row r="125" spans="12:23" ht="14.25" thickTop="1" thickBot="1" x14ac:dyDescent="0.25">
      <c r="L125" s="79" t="s">
        <v>68</v>
      </c>
      <c r="M125" s="80">
        <f>+M120+M124</f>
        <v>753</v>
      </c>
      <c r="N125" s="81">
        <f t="shared" ref="N125:V125" si="121">+N120+N124</f>
        <v>1827</v>
      </c>
      <c r="O125" s="175">
        <f t="shared" si="121"/>
        <v>2580</v>
      </c>
      <c r="P125" s="80">
        <f t="shared" si="121"/>
        <v>0</v>
      </c>
      <c r="Q125" s="175">
        <f t="shared" si="121"/>
        <v>2580</v>
      </c>
      <c r="R125" s="80">
        <f t="shared" si="121"/>
        <v>569</v>
      </c>
      <c r="S125" s="81">
        <f t="shared" si="121"/>
        <v>1000</v>
      </c>
      <c r="T125" s="175">
        <f t="shared" si="121"/>
        <v>1569</v>
      </c>
      <c r="U125" s="80">
        <f t="shared" si="121"/>
        <v>0</v>
      </c>
      <c r="V125" s="175">
        <f t="shared" si="121"/>
        <v>1569</v>
      </c>
      <c r="W125" s="82">
        <f t="shared" si="120"/>
        <v>-39.1860465116279</v>
      </c>
    </row>
    <row r="126" spans="12:23" ht="13.5" thickTop="1" x14ac:dyDescent="0.2">
      <c r="L126" s="59" t="s">
        <v>24</v>
      </c>
      <c r="M126" s="75">
        <v>91</v>
      </c>
      <c r="N126" s="76">
        <v>173</v>
      </c>
      <c r="O126" s="182">
        <f>SUM(M126:N126)</f>
        <v>264</v>
      </c>
      <c r="P126" s="77">
        <v>0</v>
      </c>
      <c r="Q126" s="182">
        <f>O126+P126</f>
        <v>264</v>
      </c>
      <c r="R126" s="75"/>
      <c r="S126" s="76"/>
      <c r="T126" s="182"/>
      <c r="U126" s="77"/>
      <c r="V126" s="182"/>
      <c r="W126" s="78"/>
    </row>
    <row r="127" spans="12:23" x14ac:dyDescent="0.2">
      <c r="L127" s="59" t="s">
        <v>25</v>
      </c>
      <c r="M127" s="75">
        <v>48</v>
      </c>
      <c r="N127" s="76">
        <v>87</v>
      </c>
      <c r="O127" s="182">
        <f>SUM(M127:N127)</f>
        <v>135</v>
      </c>
      <c r="P127" s="77">
        <v>0</v>
      </c>
      <c r="Q127" s="182">
        <f>O127+P127</f>
        <v>135</v>
      </c>
      <c r="R127" s="75"/>
      <c r="S127" s="76"/>
      <c r="T127" s="182"/>
      <c r="U127" s="77"/>
      <c r="V127" s="182"/>
      <c r="W127" s="78"/>
    </row>
    <row r="128" spans="12:23" ht="13.5" thickBot="1" x14ac:dyDescent="0.25">
      <c r="L128" s="59" t="s">
        <v>26</v>
      </c>
      <c r="M128" s="75">
        <v>57</v>
      </c>
      <c r="N128" s="76">
        <v>89</v>
      </c>
      <c r="O128" s="184">
        <f>SUM(M128:N128)</f>
        <v>146</v>
      </c>
      <c r="P128" s="83">
        <v>0</v>
      </c>
      <c r="Q128" s="184">
        <f>O128+P128</f>
        <v>146</v>
      </c>
      <c r="R128" s="75"/>
      <c r="S128" s="76"/>
      <c r="T128" s="184"/>
      <c r="U128" s="83"/>
      <c r="V128" s="184"/>
      <c r="W128" s="78"/>
    </row>
    <row r="129" spans="1:23" ht="14.25" thickTop="1" thickBot="1" x14ac:dyDescent="0.25">
      <c r="A129" s="3" t="str">
        <f>IF(ISERROR(F129/G129)," ",IF(F129/G129&gt;0.5,IF(F129/G129&lt;1.5," ","NOT OK"),"NOT OK"))</f>
        <v xml:space="preserve"> </v>
      </c>
      <c r="L129" s="84" t="s">
        <v>27</v>
      </c>
      <c r="M129" s="85">
        <f t="shared" ref="M129:Q129" si="122">+M126+M127+M128</f>
        <v>196</v>
      </c>
      <c r="N129" s="85">
        <f t="shared" si="122"/>
        <v>349</v>
      </c>
      <c r="O129" s="185">
        <f t="shared" si="122"/>
        <v>545</v>
      </c>
      <c r="P129" s="86">
        <f t="shared" si="122"/>
        <v>0</v>
      </c>
      <c r="Q129" s="185">
        <f t="shared" si="122"/>
        <v>545</v>
      </c>
      <c r="R129" s="85"/>
      <c r="S129" s="85"/>
      <c r="T129" s="185"/>
      <c r="U129" s="86"/>
      <c r="V129" s="185"/>
      <c r="W129" s="87"/>
    </row>
    <row r="130" spans="1:23" ht="13.5" thickTop="1" x14ac:dyDescent="0.2">
      <c r="A130" s="323"/>
      <c r="K130" s="323"/>
      <c r="L130" s="59" t="s">
        <v>29</v>
      </c>
      <c r="M130" s="75">
        <v>38</v>
      </c>
      <c r="N130" s="76">
        <v>38</v>
      </c>
      <c r="O130" s="184">
        <f>SUM(M130:N130)</f>
        <v>76</v>
      </c>
      <c r="P130" s="88">
        <v>0</v>
      </c>
      <c r="Q130" s="184">
        <f>O130+P130</f>
        <v>76</v>
      </c>
      <c r="R130" s="75"/>
      <c r="S130" s="76"/>
      <c r="T130" s="184"/>
      <c r="U130" s="88"/>
      <c r="V130" s="184"/>
      <c r="W130" s="78"/>
    </row>
    <row r="131" spans="1:23" x14ac:dyDescent="0.2">
      <c r="A131" s="323"/>
      <c r="K131" s="323"/>
      <c r="L131" s="59" t="s">
        <v>30</v>
      </c>
      <c r="M131" s="75">
        <v>0</v>
      </c>
      <c r="N131" s="76">
        <v>0</v>
      </c>
      <c r="O131" s="184">
        <f>SUM(M131:N131)</f>
        <v>0</v>
      </c>
      <c r="P131" s="77">
        <v>0</v>
      </c>
      <c r="Q131" s="184">
        <f>O131+P131</f>
        <v>0</v>
      </c>
      <c r="R131" s="75"/>
      <c r="S131" s="76"/>
      <c r="T131" s="184"/>
      <c r="U131" s="77"/>
      <c r="V131" s="184"/>
      <c r="W131" s="78"/>
    </row>
    <row r="132" spans="1:23" ht="13.5" thickBot="1" x14ac:dyDescent="0.25">
      <c r="A132" s="323"/>
      <c r="K132" s="323"/>
      <c r="L132" s="59" t="s">
        <v>31</v>
      </c>
      <c r="M132" s="75">
        <v>38</v>
      </c>
      <c r="N132" s="76">
        <v>63</v>
      </c>
      <c r="O132" s="184">
        <f>SUM(M132:N132)</f>
        <v>101</v>
      </c>
      <c r="P132" s="77">
        <v>0</v>
      </c>
      <c r="Q132" s="184">
        <f>O132+P132</f>
        <v>101</v>
      </c>
      <c r="R132" s="75"/>
      <c r="S132" s="76"/>
      <c r="T132" s="184"/>
      <c r="U132" s="77"/>
      <c r="V132" s="184"/>
      <c r="W132" s="78"/>
    </row>
    <row r="133" spans="1:23" ht="14.25" thickTop="1" thickBot="1" x14ac:dyDescent="0.25">
      <c r="A133" s="3" t="str">
        <f>IF(ISERROR(F133/G133)," ",IF(F133/G133&gt;0.5,IF(F133/G133&lt;1.5," ","NOT OK"),"NOT OK"))</f>
        <v xml:space="preserve"> </v>
      </c>
      <c r="L133" s="84" t="s">
        <v>32</v>
      </c>
      <c r="M133" s="85">
        <f t="shared" ref="M133:Q133" si="123">+M130+M131+M132</f>
        <v>76</v>
      </c>
      <c r="N133" s="85">
        <f t="shared" si="123"/>
        <v>101</v>
      </c>
      <c r="O133" s="185">
        <f t="shared" si="123"/>
        <v>177</v>
      </c>
      <c r="P133" s="86">
        <f t="shared" si="123"/>
        <v>0</v>
      </c>
      <c r="Q133" s="185">
        <f t="shared" si="123"/>
        <v>177</v>
      </c>
      <c r="R133" s="85"/>
      <c r="S133" s="85"/>
      <c r="T133" s="185"/>
      <c r="U133" s="86"/>
      <c r="V133" s="185"/>
      <c r="W133" s="87"/>
    </row>
    <row r="134" spans="1:23" ht="14.25" thickTop="1" thickBot="1" x14ac:dyDescent="0.25">
      <c r="L134" s="520" t="s">
        <v>33</v>
      </c>
      <c r="M134" s="548">
        <f t="shared" ref="M134:Q134" si="124">+M124+M129+M133</f>
        <v>645</v>
      </c>
      <c r="N134" s="545">
        <f t="shared" si="124"/>
        <v>1270</v>
      </c>
      <c r="O134" s="534">
        <f t="shared" si="124"/>
        <v>1915</v>
      </c>
      <c r="P134" s="533">
        <f t="shared" si="124"/>
        <v>0</v>
      </c>
      <c r="Q134" s="534">
        <f t="shared" si="124"/>
        <v>1915</v>
      </c>
      <c r="R134" s="548"/>
      <c r="S134" s="545"/>
      <c r="T134" s="534"/>
      <c r="U134" s="533"/>
      <c r="V134" s="534"/>
      <c r="W134" s="535"/>
    </row>
    <row r="135" spans="1:23" ht="14.25" thickTop="1" thickBot="1" x14ac:dyDescent="0.25">
      <c r="L135" s="79" t="s">
        <v>34</v>
      </c>
      <c r="M135" s="80">
        <f t="shared" ref="M135:Q135" si="125">+M120+M124+M129+M133</f>
        <v>1025</v>
      </c>
      <c r="N135" s="81">
        <f t="shared" si="125"/>
        <v>2277</v>
      </c>
      <c r="O135" s="175">
        <f t="shared" si="125"/>
        <v>3302</v>
      </c>
      <c r="P135" s="80">
        <f t="shared" si="125"/>
        <v>0</v>
      </c>
      <c r="Q135" s="175">
        <f t="shared" si="125"/>
        <v>3302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35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90" t="s">
        <v>54</v>
      </c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2"/>
    </row>
    <row r="138" spans="1:23" ht="13.5" thickBot="1" x14ac:dyDescent="0.25">
      <c r="L138" s="593" t="s">
        <v>55</v>
      </c>
      <c r="M138" s="594"/>
      <c r="N138" s="594"/>
      <c r="O138" s="594"/>
      <c r="P138" s="594"/>
      <c r="Q138" s="594"/>
      <c r="R138" s="594"/>
      <c r="S138" s="594"/>
      <c r="T138" s="594"/>
      <c r="U138" s="594"/>
      <c r="V138" s="594"/>
      <c r="W138" s="595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47</v>
      </c>
    </row>
    <row r="140" spans="1:23" ht="24.75" customHeight="1" thickTop="1" thickBot="1" x14ac:dyDescent="0.25">
      <c r="L140" s="57"/>
      <c r="M140" s="596" t="s">
        <v>4</v>
      </c>
      <c r="N140" s="597"/>
      <c r="O140" s="597"/>
      <c r="P140" s="597"/>
      <c r="Q140" s="598"/>
      <c r="R140" s="596" t="s">
        <v>5</v>
      </c>
      <c r="S140" s="597"/>
      <c r="T140" s="597"/>
      <c r="U140" s="597"/>
      <c r="V140" s="598"/>
      <c r="W140" s="310" t="s">
        <v>6</v>
      </c>
    </row>
    <row r="141" spans="1:23" ht="13.5" thickTop="1" x14ac:dyDescent="0.2">
      <c r="L141" s="59" t="s">
        <v>7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1" t="s">
        <v>8</v>
      </c>
    </row>
    <row r="142" spans="1:23" ht="13.5" thickBot="1" x14ac:dyDescent="0.25">
      <c r="L142" s="64"/>
      <c r="M142" s="65" t="s">
        <v>48</v>
      </c>
      <c r="N142" s="66" t="s">
        <v>49</v>
      </c>
      <c r="O142" s="67" t="s">
        <v>50</v>
      </c>
      <c r="P142" s="68" t="s">
        <v>15</v>
      </c>
      <c r="Q142" s="567" t="s">
        <v>11</v>
      </c>
      <c r="R142" s="65" t="s">
        <v>48</v>
      </c>
      <c r="S142" s="66" t="s">
        <v>49</v>
      </c>
      <c r="T142" s="67" t="s">
        <v>50</v>
      </c>
      <c r="U142" s="68" t="s">
        <v>15</v>
      </c>
      <c r="V142" s="567" t="s">
        <v>11</v>
      </c>
      <c r="W142" s="312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16</v>
      </c>
      <c r="M144" s="75">
        <f t="shared" ref="M144:N146" si="126">+M90+M117</f>
        <v>113</v>
      </c>
      <c r="N144" s="76">
        <f t="shared" si="126"/>
        <v>260</v>
      </c>
      <c r="O144" s="182">
        <f>M144+N144</f>
        <v>373</v>
      </c>
      <c r="P144" s="77">
        <f>+P90+P117</f>
        <v>0</v>
      </c>
      <c r="Q144" s="188">
        <f>O144+P144</f>
        <v>373</v>
      </c>
      <c r="R144" s="75">
        <f t="shared" ref="R144:S146" si="127">+R90+R117</f>
        <v>58</v>
      </c>
      <c r="S144" s="76">
        <f t="shared" si="127"/>
        <v>108</v>
      </c>
      <c r="T144" s="182">
        <f>R144+S144</f>
        <v>166</v>
      </c>
      <c r="U144" s="77">
        <f>+U90+U117</f>
        <v>0</v>
      </c>
      <c r="V144" s="188">
        <f>T144+U144</f>
        <v>166</v>
      </c>
      <c r="W144" s="78">
        <f>IF(Q144=0,0,((V144/Q144)-1)*100)</f>
        <v>-55.495978552278814</v>
      </c>
    </row>
    <row r="145" spans="1:23" x14ac:dyDescent="0.2">
      <c r="L145" s="59" t="s">
        <v>17</v>
      </c>
      <c r="M145" s="75">
        <f t="shared" si="126"/>
        <v>150</v>
      </c>
      <c r="N145" s="76">
        <f t="shared" si="126"/>
        <v>922</v>
      </c>
      <c r="O145" s="182">
        <f t="shared" ref="O145:O146" si="128">M145+N145</f>
        <v>1072</v>
      </c>
      <c r="P145" s="77">
        <f>+P91+P118</f>
        <v>0</v>
      </c>
      <c r="Q145" s="188">
        <f>O145+P145</f>
        <v>1072</v>
      </c>
      <c r="R145" s="75">
        <f t="shared" si="127"/>
        <v>75</v>
      </c>
      <c r="S145" s="76">
        <f t="shared" si="127"/>
        <v>118</v>
      </c>
      <c r="T145" s="182">
        <f t="shared" ref="T145:T146" si="129">R145+S145</f>
        <v>193</v>
      </c>
      <c r="U145" s="77">
        <f>+U91+U118</f>
        <v>0</v>
      </c>
      <c r="V145" s="188">
        <f>T145+U145</f>
        <v>193</v>
      </c>
      <c r="W145" s="78">
        <f>IF(Q145=0,0,((V145/Q145)-1)*100)</f>
        <v>-81.996268656716424</v>
      </c>
    </row>
    <row r="146" spans="1:23" ht="13.5" thickBot="1" x14ac:dyDescent="0.25">
      <c r="L146" s="64" t="s">
        <v>18</v>
      </c>
      <c r="M146" s="75">
        <f t="shared" si="126"/>
        <v>141</v>
      </c>
      <c r="N146" s="76">
        <f t="shared" si="126"/>
        <v>486</v>
      </c>
      <c r="O146" s="182">
        <f t="shared" si="128"/>
        <v>627</v>
      </c>
      <c r="P146" s="77">
        <f>+P92+P119</f>
        <v>0</v>
      </c>
      <c r="Q146" s="188">
        <f>O146+P146</f>
        <v>627</v>
      </c>
      <c r="R146" s="75">
        <f t="shared" si="127"/>
        <v>106</v>
      </c>
      <c r="S146" s="76">
        <f t="shared" si="127"/>
        <v>200</v>
      </c>
      <c r="T146" s="182">
        <f t="shared" si="129"/>
        <v>306</v>
      </c>
      <c r="U146" s="77">
        <f>+U92+U119</f>
        <v>0</v>
      </c>
      <c r="V146" s="188">
        <f>T146+U146</f>
        <v>306</v>
      </c>
      <c r="W146" s="78">
        <f>IF(Q146=0,0,((V146/Q146)-1)*100)</f>
        <v>-51.196172248803826</v>
      </c>
    </row>
    <row r="147" spans="1:23" ht="14.25" thickTop="1" thickBot="1" x14ac:dyDescent="0.25">
      <c r="L147" s="79" t="s">
        <v>53</v>
      </c>
      <c r="M147" s="80">
        <f t="shared" ref="M147:V147" si="130">+M144+M145+M146</f>
        <v>404</v>
      </c>
      <c r="N147" s="81">
        <f t="shared" si="130"/>
        <v>1668</v>
      </c>
      <c r="O147" s="183">
        <f t="shared" si="130"/>
        <v>2072</v>
      </c>
      <c r="P147" s="80">
        <f t="shared" si="130"/>
        <v>0</v>
      </c>
      <c r="Q147" s="183">
        <f t="shared" si="130"/>
        <v>2072</v>
      </c>
      <c r="R147" s="80">
        <f t="shared" si="130"/>
        <v>239</v>
      </c>
      <c r="S147" s="81">
        <f t="shared" si="130"/>
        <v>426</v>
      </c>
      <c r="T147" s="183">
        <f t="shared" si="130"/>
        <v>665</v>
      </c>
      <c r="U147" s="80">
        <f t="shared" si="130"/>
        <v>0</v>
      </c>
      <c r="V147" s="183">
        <f t="shared" si="130"/>
        <v>665</v>
      </c>
      <c r="W147" s="82">
        <f t="shared" ref="W147" si="131">IF(Q147=0,0,((V147/Q147)-1)*100)</f>
        <v>-67.905405405405403</v>
      </c>
    </row>
    <row r="148" spans="1:23" ht="13.5" thickTop="1" x14ac:dyDescent="0.2">
      <c r="L148" s="59" t="s">
        <v>20</v>
      </c>
      <c r="M148" s="75">
        <f t="shared" ref="M148:N150" si="132">+M94+M121</f>
        <v>122</v>
      </c>
      <c r="N148" s="76">
        <f t="shared" si="132"/>
        <v>351</v>
      </c>
      <c r="O148" s="182">
        <f>M148+N148</f>
        <v>473</v>
      </c>
      <c r="P148" s="77">
        <f>+P94+P121</f>
        <v>0</v>
      </c>
      <c r="Q148" s="188">
        <f>O148+P148</f>
        <v>473</v>
      </c>
      <c r="R148" s="75">
        <f t="shared" ref="R148:S150" si="133">+R94+R121</f>
        <v>116</v>
      </c>
      <c r="S148" s="76">
        <f t="shared" si="133"/>
        <v>189</v>
      </c>
      <c r="T148" s="182">
        <f>R148+S148</f>
        <v>305</v>
      </c>
      <c r="U148" s="77">
        <f>+U94+U121</f>
        <v>0</v>
      </c>
      <c r="V148" s="188">
        <f>T148+U148</f>
        <v>305</v>
      </c>
      <c r="W148" s="78">
        <f>IF(Q148=0,0,((V148/Q148)-1)*100)</f>
        <v>-35.517970401691336</v>
      </c>
    </row>
    <row r="149" spans="1:23" x14ac:dyDescent="0.2">
      <c r="L149" s="59" t="s">
        <v>21</v>
      </c>
      <c r="M149" s="75">
        <f t="shared" si="132"/>
        <v>131</v>
      </c>
      <c r="N149" s="76">
        <f t="shared" si="132"/>
        <v>409</v>
      </c>
      <c r="O149" s="182">
        <f>M149+N149</f>
        <v>540</v>
      </c>
      <c r="P149" s="77">
        <f>+P95+P122</f>
        <v>0</v>
      </c>
      <c r="Q149" s="188">
        <f>O149+P149</f>
        <v>540</v>
      </c>
      <c r="R149" s="75">
        <f t="shared" si="133"/>
        <v>97</v>
      </c>
      <c r="S149" s="76">
        <f t="shared" si="133"/>
        <v>200</v>
      </c>
      <c r="T149" s="182">
        <f>R149+S149</f>
        <v>297</v>
      </c>
      <c r="U149" s="77">
        <f>+U95+U122</f>
        <v>0</v>
      </c>
      <c r="V149" s="188">
        <f>T149+U149</f>
        <v>297</v>
      </c>
      <c r="W149" s="78">
        <f>IF(Q149=0,0,((V149/Q149)-1)*100)</f>
        <v>-44.999999999999993</v>
      </c>
    </row>
    <row r="150" spans="1:23" ht="13.5" thickBot="1" x14ac:dyDescent="0.25">
      <c r="L150" s="59" t="s">
        <v>22</v>
      </c>
      <c r="M150" s="75">
        <f t="shared" si="132"/>
        <v>143</v>
      </c>
      <c r="N150" s="76">
        <f t="shared" si="132"/>
        <v>422</v>
      </c>
      <c r="O150" s="182">
        <f>M150+N150</f>
        <v>565</v>
      </c>
      <c r="P150" s="77">
        <f>+P96+P123</f>
        <v>0</v>
      </c>
      <c r="Q150" s="188">
        <f>O150+P150</f>
        <v>565</v>
      </c>
      <c r="R150" s="75">
        <f t="shared" si="133"/>
        <v>118</v>
      </c>
      <c r="S150" s="76">
        <f t="shared" si="133"/>
        <v>211</v>
      </c>
      <c r="T150" s="182">
        <f>R150+S150</f>
        <v>329</v>
      </c>
      <c r="U150" s="77">
        <f>+U96+U123</f>
        <v>0</v>
      </c>
      <c r="V150" s="188">
        <f>T150+U150</f>
        <v>329</v>
      </c>
      <c r="W150" s="78">
        <f>IF(Q150=0,0,((V150/Q150)-1)*100)</f>
        <v>-41.769911504424783</v>
      </c>
    </row>
    <row r="151" spans="1:23" ht="14.25" thickTop="1" thickBot="1" x14ac:dyDescent="0.25">
      <c r="L151" s="79" t="s">
        <v>23</v>
      </c>
      <c r="M151" s="80">
        <f>+M148+M149+M150</f>
        <v>396</v>
      </c>
      <c r="N151" s="81">
        <f t="shared" ref="N151:V151" si="134">+N148+N149+N150</f>
        <v>1182</v>
      </c>
      <c r="O151" s="183">
        <f t="shared" si="134"/>
        <v>1578</v>
      </c>
      <c r="P151" s="80">
        <f t="shared" si="134"/>
        <v>0</v>
      </c>
      <c r="Q151" s="183">
        <f t="shared" si="134"/>
        <v>1578</v>
      </c>
      <c r="R151" s="80">
        <f t="shared" si="134"/>
        <v>331</v>
      </c>
      <c r="S151" s="81">
        <f t="shared" si="134"/>
        <v>600</v>
      </c>
      <c r="T151" s="183">
        <f t="shared" si="134"/>
        <v>931</v>
      </c>
      <c r="U151" s="80">
        <f t="shared" si="134"/>
        <v>0</v>
      </c>
      <c r="V151" s="183">
        <f t="shared" si="134"/>
        <v>931</v>
      </c>
      <c r="W151" s="82">
        <f t="shared" ref="W151:W152" si="135">IF(Q151=0,0,((V151/Q151)-1)*100)</f>
        <v>-41.001267427122947</v>
      </c>
    </row>
    <row r="152" spans="1:23" ht="14.25" thickTop="1" thickBot="1" x14ac:dyDescent="0.25">
      <c r="L152" s="79" t="s">
        <v>68</v>
      </c>
      <c r="M152" s="80">
        <f>+M147+M151</f>
        <v>800</v>
      </c>
      <c r="N152" s="81">
        <f t="shared" ref="N152:V152" si="136">+N147+N151</f>
        <v>2850</v>
      </c>
      <c r="O152" s="175">
        <f t="shared" si="136"/>
        <v>3650</v>
      </c>
      <c r="P152" s="80">
        <f t="shared" si="136"/>
        <v>0</v>
      </c>
      <c r="Q152" s="175">
        <f t="shared" si="136"/>
        <v>3650</v>
      </c>
      <c r="R152" s="80">
        <f t="shared" si="136"/>
        <v>570</v>
      </c>
      <c r="S152" s="81">
        <f t="shared" si="136"/>
        <v>1026</v>
      </c>
      <c r="T152" s="175">
        <f t="shared" si="136"/>
        <v>1596</v>
      </c>
      <c r="U152" s="80">
        <f t="shared" si="136"/>
        <v>0</v>
      </c>
      <c r="V152" s="175">
        <f t="shared" si="136"/>
        <v>1596</v>
      </c>
      <c r="W152" s="82">
        <f t="shared" si="135"/>
        <v>-56.273972602739718</v>
      </c>
    </row>
    <row r="153" spans="1:23" ht="13.5" thickTop="1" x14ac:dyDescent="0.2">
      <c r="L153" s="59" t="s">
        <v>24</v>
      </c>
      <c r="M153" s="75">
        <f t="shared" ref="M153:N155" si="137">+M99+M126</f>
        <v>153</v>
      </c>
      <c r="N153" s="76">
        <f t="shared" si="137"/>
        <v>827</v>
      </c>
      <c r="O153" s="182">
        <f t="shared" ref="O153" si="138">M153+N153</f>
        <v>980</v>
      </c>
      <c r="P153" s="77">
        <f>+P99+P126</f>
        <v>0</v>
      </c>
      <c r="Q153" s="188">
        <f>O153+P153</f>
        <v>980</v>
      </c>
      <c r="R153" s="75"/>
      <c r="S153" s="76"/>
      <c r="T153" s="182"/>
      <c r="U153" s="77"/>
      <c r="V153" s="188"/>
      <c r="W153" s="78"/>
    </row>
    <row r="154" spans="1:23" x14ac:dyDescent="0.2">
      <c r="L154" s="59" t="s">
        <v>25</v>
      </c>
      <c r="M154" s="75">
        <f t="shared" si="137"/>
        <v>96</v>
      </c>
      <c r="N154" s="76">
        <f t="shared" si="137"/>
        <v>813</v>
      </c>
      <c r="O154" s="182">
        <f>M154+N154</f>
        <v>909</v>
      </c>
      <c r="P154" s="77">
        <f>+P100+P127</f>
        <v>0</v>
      </c>
      <c r="Q154" s="188">
        <f>O154+P154</f>
        <v>909</v>
      </c>
      <c r="R154" s="75"/>
      <c r="S154" s="76"/>
      <c r="T154" s="182"/>
      <c r="U154" s="77"/>
      <c r="V154" s="188"/>
      <c r="W154" s="78"/>
    </row>
    <row r="155" spans="1:23" ht="13.5" thickBot="1" x14ac:dyDescent="0.25">
      <c r="L155" s="59" t="s">
        <v>26</v>
      </c>
      <c r="M155" s="75">
        <f t="shared" si="137"/>
        <v>73</v>
      </c>
      <c r="N155" s="76">
        <f t="shared" si="137"/>
        <v>615</v>
      </c>
      <c r="O155" s="184">
        <f>M155+N155</f>
        <v>688</v>
      </c>
      <c r="P155" s="83">
        <f>+P101+P128</f>
        <v>0</v>
      </c>
      <c r="Q155" s="188">
        <f>O155+P155</f>
        <v>688</v>
      </c>
      <c r="R155" s="75"/>
      <c r="S155" s="76"/>
      <c r="T155" s="184"/>
      <c r="U155" s="83"/>
      <c r="V155" s="188"/>
      <c r="W155" s="78"/>
    </row>
    <row r="156" spans="1:23" ht="14.25" thickTop="1" thickBot="1" x14ac:dyDescent="0.25">
      <c r="A156" s="3" t="str">
        <f>IF(ISERROR(F156/G156)," ",IF(F156/G156&gt;0.5,IF(F156/G156&lt;1.5," ","NOT OK"),"NOT OK"))</f>
        <v xml:space="preserve"> </v>
      </c>
      <c r="L156" s="84" t="s">
        <v>27</v>
      </c>
      <c r="M156" s="85">
        <f t="shared" ref="M156:Q156" si="139">+M153+M154+M155</f>
        <v>322</v>
      </c>
      <c r="N156" s="85">
        <f t="shared" si="139"/>
        <v>2255</v>
      </c>
      <c r="O156" s="185">
        <f t="shared" si="139"/>
        <v>2577</v>
      </c>
      <c r="P156" s="86">
        <f t="shared" si="139"/>
        <v>0</v>
      </c>
      <c r="Q156" s="185">
        <f t="shared" si="139"/>
        <v>2577</v>
      </c>
      <c r="R156" s="85"/>
      <c r="S156" s="85"/>
      <c r="T156" s="185"/>
      <c r="U156" s="86"/>
      <c r="V156" s="185"/>
      <c r="W156" s="87"/>
    </row>
    <row r="157" spans="1:23" ht="13.5" thickTop="1" x14ac:dyDescent="0.2">
      <c r="L157" s="59" t="s">
        <v>29</v>
      </c>
      <c r="M157" s="75">
        <f t="shared" ref="M157:N159" si="140">+M103+M130</f>
        <v>38</v>
      </c>
      <c r="N157" s="76">
        <f t="shared" si="140"/>
        <v>665</v>
      </c>
      <c r="O157" s="184">
        <f>M157+N157</f>
        <v>703</v>
      </c>
      <c r="P157" s="88">
        <f>+P103+P130</f>
        <v>0</v>
      </c>
      <c r="Q157" s="188">
        <f>O157+P157</f>
        <v>703</v>
      </c>
      <c r="R157" s="75"/>
      <c r="S157" s="76"/>
      <c r="T157" s="184"/>
      <c r="U157" s="88"/>
      <c r="V157" s="188"/>
      <c r="W157" s="78"/>
    </row>
    <row r="158" spans="1:23" x14ac:dyDescent="0.2">
      <c r="L158" s="59" t="s">
        <v>30</v>
      </c>
      <c r="M158" s="75">
        <f t="shared" si="140"/>
        <v>0</v>
      </c>
      <c r="N158" s="76">
        <f t="shared" si="140"/>
        <v>448</v>
      </c>
      <c r="O158" s="184">
        <f t="shared" ref="O158" si="141">M158+N158</f>
        <v>448</v>
      </c>
      <c r="P158" s="77">
        <f>+P104+P131</f>
        <v>0</v>
      </c>
      <c r="Q158" s="188">
        <f>O158+P158</f>
        <v>448</v>
      </c>
      <c r="R158" s="75"/>
      <c r="S158" s="76"/>
      <c r="T158" s="184"/>
      <c r="U158" s="77"/>
      <c r="V158" s="188"/>
      <c r="W158" s="78"/>
    </row>
    <row r="159" spans="1:23" ht="13.5" thickBot="1" x14ac:dyDescent="0.25">
      <c r="A159" s="323"/>
      <c r="K159" s="323"/>
      <c r="L159" s="59" t="s">
        <v>31</v>
      </c>
      <c r="M159" s="75">
        <f t="shared" si="140"/>
        <v>38</v>
      </c>
      <c r="N159" s="76">
        <f t="shared" si="140"/>
        <v>63</v>
      </c>
      <c r="O159" s="184">
        <f>M159+N159</f>
        <v>101</v>
      </c>
      <c r="P159" s="77">
        <f>+P105+P132</f>
        <v>0</v>
      </c>
      <c r="Q159" s="188">
        <f>O159+P159</f>
        <v>101</v>
      </c>
      <c r="R159" s="75"/>
      <c r="S159" s="76"/>
      <c r="T159" s="184"/>
      <c r="U159" s="77"/>
      <c r="V159" s="188"/>
      <c r="W159" s="78"/>
    </row>
    <row r="160" spans="1:23" ht="14.25" thickTop="1" thickBot="1" x14ac:dyDescent="0.25">
      <c r="A160" s="3" t="str">
        <f>IF(ISERROR(F160/G160)," ",IF(F160/G160&gt;0.5,IF(F160/G160&lt;1.5," ","NOT OK"),"NOT OK"))</f>
        <v xml:space="preserve"> </v>
      </c>
      <c r="L160" s="84" t="s">
        <v>32</v>
      </c>
      <c r="M160" s="85">
        <f t="shared" ref="M160:Q160" si="142">+M157+M158+M159</f>
        <v>76</v>
      </c>
      <c r="N160" s="85">
        <f t="shared" si="142"/>
        <v>1176</v>
      </c>
      <c r="O160" s="185">
        <f t="shared" si="142"/>
        <v>1252</v>
      </c>
      <c r="P160" s="86">
        <f t="shared" si="142"/>
        <v>0</v>
      </c>
      <c r="Q160" s="185">
        <f t="shared" si="142"/>
        <v>1252</v>
      </c>
      <c r="R160" s="85"/>
      <c r="S160" s="85"/>
      <c r="T160" s="185"/>
      <c r="U160" s="86"/>
      <c r="V160" s="185"/>
      <c r="W160" s="87"/>
    </row>
    <row r="161" spans="12:23" ht="14.25" thickTop="1" thickBot="1" x14ac:dyDescent="0.25">
      <c r="L161" s="520" t="s">
        <v>33</v>
      </c>
      <c r="M161" s="548">
        <f t="shared" ref="M161:Q161" si="143">+M151+M156+M160</f>
        <v>794</v>
      </c>
      <c r="N161" s="545">
        <f t="shared" si="143"/>
        <v>4613</v>
      </c>
      <c r="O161" s="534">
        <f t="shared" si="143"/>
        <v>5407</v>
      </c>
      <c r="P161" s="533">
        <f t="shared" si="143"/>
        <v>0</v>
      </c>
      <c r="Q161" s="534">
        <f t="shared" si="143"/>
        <v>5407</v>
      </c>
      <c r="R161" s="548"/>
      <c r="S161" s="545"/>
      <c r="T161" s="534"/>
      <c r="U161" s="533"/>
      <c r="V161" s="534"/>
      <c r="W161" s="535"/>
    </row>
    <row r="162" spans="12:23" ht="14.25" thickTop="1" thickBot="1" x14ac:dyDescent="0.25">
      <c r="L162" s="79" t="s">
        <v>34</v>
      </c>
      <c r="M162" s="80">
        <f t="shared" ref="M162:Q162" si="144">+M147+M151+M156+M160</f>
        <v>1198</v>
      </c>
      <c r="N162" s="81">
        <f t="shared" si="144"/>
        <v>6281</v>
      </c>
      <c r="O162" s="175">
        <f t="shared" si="144"/>
        <v>7479</v>
      </c>
      <c r="P162" s="80">
        <f t="shared" si="144"/>
        <v>0</v>
      </c>
      <c r="Q162" s="175">
        <f t="shared" si="144"/>
        <v>7479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35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605" t="s">
        <v>56</v>
      </c>
      <c r="M164" s="606"/>
      <c r="N164" s="606"/>
      <c r="O164" s="606"/>
      <c r="P164" s="606"/>
      <c r="Q164" s="606"/>
      <c r="R164" s="606"/>
      <c r="S164" s="606"/>
      <c r="T164" s="606"/>
      <c r="U164" s="606"/>
      <c r="V164" s="606"/>
      <c r="W164" s="607"/>
    </row>
    <row r="165" spans="12:23" ht="24.75" customHeight="1" thickBot="1" x14ac:dyDescent="0.25">
      <c r="L165" s="608" t="s">
        <v>57</v>
      </c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10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47</v>
      </c>
    </row>
    <row r="167" spans="12:23" ht="14.25" thickTop="1" thickBot="1" x14ac:dyDescent="0.25">
      <c r="L167" s="214"/>
      <c r="M167" s="215" t="s">
        <v>4</v>
      </c>
      <c r="N167" s="216"/>
      <c r="O167" s="253"/>
      <c r="P167" s="215"/>
      <c r="Q167" s="215"/>
      <c r="R167" s="215" t="s">
        <v>5</v>
      </c>
      <c r="S167" s="216"/>
      <c r="T167" s="253"/>
      <c r="U167" s="215"/>
      <c r="V167" s="215"/>
      <c r="W167" s="307" t="s">
        <v>6</v>
      </c>
    </row>
    <row r="168" spans="12:23" ht="13.5" thickTop="1" x14ac:dyDescent="0.2">
      <c r="L168" s="218" t="s">
        <v>7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8" t="s">
        <v>8</v>
      </c>
    </row>
    <row r="169" spans="12:23" ht="13.5" thickBot="1" x14ac:dyDescent="0.25">
      <c r="L169" s="223"/>
      <c r="M169" s="224" t="s">
        <v>48</v>
      </c>
      <c r="N169" s="225" t="s">
        <v>49</v>
      </c>
      <c r="O169" s="226" t="s">
        <v>50</v>
      </c>
      <c r="P169" s="227" t="s">
        <v>15</v>
      </c>
      <c r="Q169" s="226" t="s">
        <v>11</v>
      </c>
      <c r="R169" s="224" t="s">
        <v>48</v>
      </c>
      <c r="S169" s="225" t="s">
        <v>49</v>
      </c>
      <c r="T169" s="226" t="s">
        <v>50</v>
      </c>
      <c r="U169" s="227" t="s">
        <v>15</v>
      </c>
      <c r="V169" s="226" t="s">
        <v>11</v>
      </c>
      <c r="W169" s="309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16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>T171+U171</f>
        <v>0</v>
      </c>
      <c r="W171" s="339">
        <f>IF(Q171=0,0,((V171/Q171)-1)*100)</f>
        <v>0</v>
      </c>
    </row>
    <row r="172" spans="12:23" x14ac:dyDescent="0.2">
      <c r="L172" s="218" t="s">
        <v>17</v>
      </c>
      <c r="M172" s="234">
        <v>0</v>
      </c>
      <c r="N172" s="235">
        <v>0</v>
      </c>
      <c r="O172" s="236">
        <f>M172+N172</f>
        <v>0</v>
      </c>
      <c r="P172" s="237">
        <v>0</v>
      </c>
      <c r="Q172" s="236">
        <f>O172+P172</f>
        <v>0</v>
      </c>
      <c r="R172" s="234">
        <v>0</v>
      </c>
      <c r="S172" s="235">
        <v>0</v>
      </c>
      <c r="T172" s="236">
        <f>R172+S172</f>
        <v>0</v>
      </c>
      <c r="U172" s="237">
        <v>0</v>
      </c>
      <c r="V172" s="236">
        <f>T172+U172</f>
        <v>0</v>
      </c>
      <c r="W172" s="339">
        <f>IF(Q172=0,0,((V172/Q172)-1)*100)</f>
        <v>0</v>
      </c>
    </row>
    <row r="173" spans="12:23" ht="13.5" thickBot="1" x14ac:dyDescent="0.25">
      <c r="L173" s="223" t="s">
        <v>18</v>
      </c>
      <c r="M173" s="234">
        <v>0</v>
      </c>
      <c r="N173" s="235">
        <v>0</v>
      </c>
      <c r="O173" s="236">
        <f>M173+N173</f>
        <v>0</v>
      </c>
      <c r="P173" s="237">
        <v>0</v>
      </c>
      <c r="Q173" s="236">
        <f t="shared" ref="Q173" si="145">O173+P173</f>
        <v>0</v>
      </c>
      <c r="R173" s="234">
        <v>0</v>
      </c>
      <c r="S173" s="235">
        <v>0</v>
      </c>
      <c r="T173" s="236">
        <f>R173+S173</f>
        <v>0</v>
      </c>
      <c r="U173" s="237">
        <v>0</v>
      </c>
      <c r="V173" s="236">
        <f t="shared" ref="V173" si="146">T173+U173</f>
        <v>0</v>
      </c>
      <c r="W173" s="339">
        <f>IF(Q173=0,0,((V173/Q173)-1)*100)</f>
        <v>0</v>
      </c>
    </row>
    <row r="174" spans="12:23" ht="14.25" thickTop="1" thickBot="1" x14ac:dyDescent="0.25">
      <c r="L174" s="239" t="s">
        <v>19</v>
      </c>
      <c r="M174" s="240">
        <f t="shared" ref="M174:V174" si="147">+M171+M172+M173</f>
        <v>0</v>
      </c>
      <c r="N174" s="241">
        <f t="shared" si="147"/>
        <v>0</v>
      </c>
      <c r="O174" s="242">
        <f t="shared" si="147"/>
        <v>0</v>
      </c>
      <c r="P174" s="240">
        <f t="shared" si="147"/>
        <v>0</v>
      </c>
      <c r="Q174" s="242">
        <f t="shared" si="147"/>
        <v>0</v>
      </c>
      <c r="R174" s="240">
        <f t="shared" si="147"/>
        <v>0</v>
      </c>
      <c r="S174" s="241">
        <f t="shared" si="147"/>
        <v>0</v>
      </c>
      <c r="T174" s="242">
        <f t="shared" si="147"/>
        <v>0</v>
      </c>
      <c r="U174" s="240">
        <f t="shared" si="147"/>
        <v>0</v>
      </c>
      <c r="V174" s="242">
        <f t="shared" si="147"/>
        <v>0</v>
      </c>
      <c r="W174" s="338">
        <f t="shared" ref="W174:W179" si="148">IF(Q174=0,0,((V174/Q174)-1)*100)</f>
        <v>0</v>
      </c>
    </row>
    <row r="175" spans="12:23" ht="13.5" thickTop="1" x14ac:dyDescent="0.2">
      <c r="L175" s="218" t="s">
        <v>20</v>
      </c>
      <c r="M175" s="234">
        <v>0</v>
      </c>
      <c r="N175" s="235">
        <v>0</v>
      </c>
      <c r="O175" s="236">
        <f>SUM(M175:N175)</f>
        <v>0</v>
      </c>
      <c r="P175" s="237">
        <v>0</v>
      </c>
      <c r="Q175" s="236">
        <f>O175+P175</f>
        <v>0</v>
      </c>
      <c r="R175" s="234">
        <v>0</v>
      </c>
      <c r="S175" s="235">
        <v>0</v>
      </c>
      <c r="T175" s="236">
        <f>SUM(R175:S175)</f>
        <v>0</v>
      </c>
      <c r="U175" s="237">
        <v>0</v>
      </c>
      <c r="V175" s="236">
        <f>T175+U175</f>
        <v>0</v>
      </c>
      <c r="W175" s="339">
        <f t="shared" si="148"/>
        <v>0</v>
      </c>
    </row>
    <row r="176" spans="12:23" x14ac:dyDescent="0.2">
      <c r="L176" s="218" t="s">
        <v>21</v>
      </c>
      <c r="M176" s="234">
        <v>0</v>
      </c>
      <c r="N176" s="235">
        <v>0</v>
      </c>
      <c r="O176" s="236">
        <f>SUM(M176:N176)</f>
        <v>0</v>
      </c>
      <c r="P176" s="237">
        <v>0</v>
      </c>
      <c r="Q176" s="236">
        <f>O176+P176</f>
        <v>0</v>
      </c>
      <c r="R176" s="234">
        <v>0</v>
      </c>
      <c r="S176" s="235">
        <v>0</v>
      </c>
      <c r="T176" s="236">
        <f>SUM(R176:S176)</f>
        <v>0</v>
      </c>
      <c r="U176" s="237">
        <v>0</v>
      </c>
      <c r="V176" s="236">
        <f>T176+U176</f>
        <v>0</v>
      </c>
      <c r="W176" s="339">
        <f>IF(Q176=0,0,((V176/Q176)-1)*100)</f>
        <v>0</v>
      </c>
    </row>
    <row r="177" spans="1:23" ht="13.5" thickBot="1" x14ac:dyDescent="0.25">
      <c r="L177" s="218" t="s">
        <v>22</v>
      </c>
      <c r="M177" s="234">
        <v>0</v>
      </c>
      <c r="N177" s="235">
        <v>0</v>
      </c>
      <c r="O177" s="236">
        <f>SUM(M177:N177)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>SUM(R177:S177)</f>
        <v>0</v>
      </c>
      <c r="U177" s="237">
        <v>0</v>
      </c>
      <c r="V177" s="236">
        <f>T177+U177</f>
        <v>0</v>
      </c>
      <c r="W177" s="339">
        <f>IF(Q177=0,0,((V177/Q177)-1)*100)</f>
        <v>0</v>
      </c>
    </row>
    <row r="178" spans="1:23" ht="14.25" thickTop="1" thickBot="1" x14ac:dyDescent="0.25">
      <c r="L178" s="239" t="s">
        <v>23</v>
      </c>
      <c r="M178" s="240">
        <f>+M175+M176+M177</f>
        <v>0</v>
      </c>
      <c r="N178" s="241">
        <f t="shared" ref="N178:V178" si="149">+N175+N176+N177</f>
        <v>0</v>
      </c>
      <c r="O178" s="242">
        <f t="shared" si="149"/>
        <v>0</v>
      </c>
      <c r="P178" s="240">
        <f t="shared" si="149"/>
        <v>0</v>
      </c>
      <c r="Q178" s="242">
        <f t="shared" si="149"/>
        <v>0</v>
      </c>
      <c r="R178" s="240">
        <f t="shared" si="149"/>
        <v>0</v>
      </c>
      <c r="S178" s="241">
        <f t="shared" si="149"/>
        <v>0</v>
      </c>
      <c r="T178" s="242">
        <f t="shared" si="149"/>
        <v>0</v>
      </c>
      <c r="U178" s="240">
        <f t="shared" si="149"/>
        <v>0</v>
      </c>
      <c r="V178" s="242">
        <f t="shared" si="149"/>
        <v>0</v>
      </c>
      <c r="W178" s="338">
        <f t="shared" ref="W178" si="150">IF(Q178=0,0,((V178/Q178)-1)*100)</f>
        <v>0</v>
      </c>
    </row>
    <row r="179" spans="1:23" ht="14.25" thickTop="1" thickBot="1" x14ac:dyDescent="0.25">
      <c r="L179" s="239" t="s">
        <v>68</v>
      </c>
      <c r="M179" s="240">
        <f>+M174+M178</f>
        <v>0</v>
      </c>
      <c r="N179" s="241">
        <f t="shared" ref="N179:V179" si="151">+N174+N178</f>
        <v>0</v>
      </c>
      <c r="O179" s="242">
        <f t="shared" si="151"/>
        <v>0</v>
      </c>
      <c r="P179" s="240">
        <f t="shared" si="151"/>
        <v>0</v>
      </c>
      <c r="Q179" s="242">
        <f t="shared" si="151"/>
        <v>0</v>
      </c>
      <c r="R179" s="240">
        <f t="shared" si="151"/>
        <v>0</v>
      </c>
      <c r="S179" s="241">
        <f t="shared" si="151"/>
        <v>0</v>
      </c>
      <c r="T179" s="242">
        <f t="shared" si="151"/>
        <v>0</v>
      </c>
      <c r="U179" s="240">
        <f t="shared" si="151"/>
        <v>0</v>
      </c>
      <c r="V179" s="242">
        <f t="shared" si="151"/>
        <v>0</v>
      </c>
      <c r="W179" s="338">
        <f t="shared" si="148"/>
        <v>0</v>
      </c>
    </row>
    <row r="180" spans="1:23" ht="13.5" thickTop="1" x14ac:dyDescent="0.2">
      <c r="L180" s="218" t="s">
        <v>24</v>
      </c>
      <c r="M180" s="234">
        <v>0</v>
      </c>
      <c r="N180" s="235">
        <v>0</v>
      </c>
      <c r="O180" s="236">
        <f t="shared" ref="O180" si="152">SUM(M180:N180)</f>
        <v>0</v>
      </c>
      <c r="P180" s="237">
        <v>0</v>
      </c>
      <c r="Q180" s="236">
        <f t="shared" ref="Q180" si="153">O180+P180</f>
        <v>0</v>
      </c>
      <c r="R180" s="234"/>
      <c r="S180" s="235"/>
      <c r="T180" s="236"/>
      <c r="U180" s="237"/>
      <c r="V180" s="236"/>
      <c r="W180" s="339"/>
    </row>
    <row r="181" spans="1:23" x14ac:dyDescent="0.2">
      <c r="L181" s="218" t="s">
        <v>25</v>
      </c>
      <c r="M181" s="234">
        <v>0</v>
      </c>
      <c r="N181" s="235">
        <v>0</v>
      </c>
      <c r="O181" s="236">
        <f>SUM(M181:N181)</f>
        <v>0</v>
      </c>
      <c r="P181" s="237">
        <v>0</v>
      </c>
      <c r="Q181" s="236">
        <f>O181+P181</f>
        <v>0</v>
      </c>
      <c r="R181" s="234"/>
      <c r="S181" s="235"/>
      <c r="T181" s="236"/>
      <c r="U181" s="237"/>
      <c r="V181" s="236"/>
      <c r="W181" s="339"/>
    </row>
    <row r="182" spans="1:23" ht="13.5" thickBot="1" x14ac:dyDescent="0.25">
      <c r="L182" s="218" t="s">
        <v>26</v>
      </c>
      <c r="M182" s="234">
        <v>0</v>
      </c>
      <c r="N182" s="235">
        <v>0</v>
      </c>
      <c r="O182" s="244">
        <f>SUM(M182:N182)</f>
        <v>0</v>
      </c>
      <c r="P182" s="245">
        <v>0</v>
      </c>
      <c r="Q182" s="244">
        <f>O182+P182</f>
        <v>0</v>
      </c>
      <c r="R182" s="234"/>
      <c r="S182" s="235"/>
      <c r="T182" s="244"/>
      <c r="U182" s="245"/>
      <c r="V182" s="244"/>
      <c r="W182" s="339"/>
    </row>
    <row r="183" spans="1:23" ht="14.25" thickTop="1" thickBot="1" x14ac:dyDescent="0.25">
      <c r="L183" s="246" t="s">
        <v>27</v>
      </c>
      <c r="M183" s="247">
        <f t="shared" ref="M183:Q183" si="154">+M180+M181+M182</f>
        <v>0</v>
      </c>
      <c r="N183" s="247">
        <f t="shared" si="154"/>
        <v>0</v>
      </c>
      <c r="O183" s="248">
        <f t="shared" si="154"/>
        <v>0</v>
      </c>
      <c r="P183" s="249">
        <f t="shared" si="154"/>
        <v>0</v>
      </c>
      <c r="Q183" s="248">
        <f t="shared" si="154"/>
        <v>0</v>
      </c>
      <c r="R183" s="247"/>
      <c r="S183" s="247"/>
      <c r="T183" s="248"/>
      <c r="U183" s="249"/>
      <c r="V183" s="248"/>
      <c r="W183" s="340"/>
    </row>
    <row r="184" spans="1:23" ht="13.5" thickTop="1" x14ac:dyDescent="0.2">
      <c r="A184" s="323"/>
      <c r="K184" s="323"/>
      <c r="L184" s="218" t="s">
        <v>29</v>
      </c>
      <c r="M184" s="234">
        <v>0</v>
      </c>
      <c r="N184" s="235">
        <v>0</v>
      </c>
      <c r="O184" s="244">
        <f t="shared" ref="O184" si="155">SUM(M184:N184)</f>
        <v>0</v>
      </c>
      <c r="P184" s="251">
        <v>0</v>
      </c>
      <c r="Q184" s="244">
        <f>O184+P184</f>
        <v>0</v>
      </c>
      <c r="R184" s="234"/>
      <c r="S184" s="235"/>
      <c r="T184" s="244"/>
      <c r="U184" s="251"/>
      <c r="V184" s="244"/>
      <c r="W184" s="339"/>
    </row>
    <row r="185" spans="1:23" x14ac:dyDescent="0.2">
      <c r="A185" s="323"/>
      <c r="K185" s="323"/>
      <c r="L185" s="218" t="s">
        <v>30</v>
      </c>
      <c r="M185" s="234">
        <v>0</v>
      </c>
      <c r="N185" s="235">
        <v>0</v>
      </c>
      <c r="O185" s="244">
        <f>SUM(M185:N185)</f>
        <v>0</v>
      </c>
      <c r="P185" s="237">
        <v>0</v>
      </c>
      <c r="Q185" s="244">
        <f>O185+P185</f>
        <v>0</v>
      </c>
      <c r="R185" s="234"/>
      <c r="S185" s="235"/>
      <c r="T185" s="244"/>
      <c r="U185" s="237"/>
      <c r="V185" s="244"/>
      <c r="W185" s="339"/>
    </row>
    <row r="186" spans="1:23" ht="13.5" thickBot="1" x14ac:dyDescent="0.25">
      <c r="A186" s="323"/>
      <c r="K186" s="323"/>
      <c r="L186" s="218" t="s">
        <v>31</v>
      </c>
      <c r="M186" s="234">
        <v>0</v>
      </c>
      <c r="N186" s="235">
        <v>0</v>
      </c>
      <c r="O186" s="244">
        <f>SUM(M186:N186)</f>
        <v>0</v>
      </c>
      <c r="P186" s="237">
        <v>0</v>
      </c>
      <c r="Q186" s="244">
        <f>O186+P186</f>
        <v>0</v>
      </c>
      <c r="R186" s="234"/>
      <c r="S186" s="235"/>
      <c r="T186" s="244"/>
      <c r="U186" s="237"/>
      <c r="V186" s="244"/>
      <c r="W186" s="339"/>
    </row>
    <row r="187" spans="1:23" ht="14.25" thickTop="1" thickBot="1" x14ac:dyDescent="0.25">
      <c r="L187" s="246" t="s">
        <v>32</v>
      </c>
      <c r="M187" s="553">
        <f t="shared" ref="M187:Q187" si="156">+M184+M185+M186</f>
        <v>0</v>
      </c>
      <c r="N187" s="247">
        <f t="shared" si="156"/>
        <v>0</v>
      </c>
      <c r="O187" s="248">
        <f t="shared" si="156"/>
        <v>0</v>
      </c>
      <c r="P187" s="249">
        <f t="shared" si="156"/>
        <v>0</v>
      </c>
      <c r="Q187" s="248">
        <f t="shared" si="156"/>
        <v>0</v>
      </c>
      <c r="R187" s="553"/>
      <c r="S187" s="247"/>
      <c r="T187" s="248"/>
      <c r="U187" s="249"/>
      <c r="V187" s="248"/>
      <c r="W187" s="340"/>
    </row>
    <row r="188" spans="1:23" ht="14.25" thickTop="1" thickBot="1" x14ac:dyDescent="0.25">
      <c r="L188" s="555" t="s">
        <v>33</v>
      </c>
      <c r="M188" s="554">
        <f t="shared" ref="M188:Q188" si="157">+M178+M183+M187</f>
        <v>0</v>
      </c>
      <c r="N188" s="552">
        <f t="shared" si="157"/>
        <v>0</v>
      </c>
      <c r="O188" s="550">
        <f t="shared" si="157"/>
        <v>0</v>
      </c>
      <c r="P188" s="549">
        <f t="shared" si="157"/>
        <v>0</v>
      </c>
      <c r="Q188" s="550">
        <f t="shared" si="157"/>
        <v>0</v>
      </c>
      <c r="R188" s="554"/>
      <c r="S188" s="552"/>
      <c r="T188" s="550"/>
      <c r="U188" s="549"/>
      <c r="V188" s="550"/>
      <c r="W188" s="340"/>
    </row>
    <row r="189" spans="1:23" ht="14.25" thickTop="1" thickBot="1" x14ac:dyDescent="0.25">
      <c r="L189" s="556" t="s">
        <v>34</v>
      </c>
      <c r="M189" s="240">
        <f t="shared" ref="M189:Q189" si="158">+M174+M178+M183+M187</f>
        <v>0</v>
      </c>
      <c r="N189" s="241">
        <f t="shared" si="158"/>
        <v>0</v>
      </c>
      <c r="O189" s="242">
        <f t="shared" si="158"/>
        <v>0</v>
      </c>
      <c r="P189" s="240">
        <f t="shared" si="158"/>
        <v>0</v>
      </c>
      <c r="Q189" s="242">
        <f t="shared" si="158"/>
        <v>0</v>
      </c>
      <c r="R189" s="240"/>
      <c r="S189" s="241"/>
      <c r="T189" s="242"/>
      <c r="U189" s="240"/>
      <c r="V189" s="242"/>
      <c r="W189" s="340"/>
    </row>
    <row r="190" spans="1:23" ht="14.25" thickTop="1" thickBot="1" x14ac:dyDescent="0.25">
      <c r="L190" s="252" t="s">
        <v>35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605" t="s">
        <v>58</v>
      </c>
      <c r="M191" s="606"/>
      <c r="N191" s="606"/>
      <c r="O191" s="606"/>
      <c r="P191" s="606"/>
      <c r="Q191" s="606"/>
      <c r="R191" s="606"/>
      <c r="S191" s="606"/>
      <c r="T191" s="606"/>
      <c r="U191" s="606"/>
      <c r="V191" s="606"/>
      <c r="W191" s="607"/>
    </row>
    <row r="192" spans="1:23" ht="13.5" thickBot="1" x14ac:dyDescent="0.25">
      <c r="L192" s="608" t="s">
        <v>59</v>
      </c>
      <c r="M192" s="609"/>
      <c r="N192" s="609"/>
      <c r="O192" s="609"/>
      <c r="P192" s="609"/>
      <c r="Q192" s="609"/>
      <c r="R192" s="609"/>
      <c r="S192" s="609"/>
      <c r="T192" s="609"/>
      <c r="U192" s="609"/>
      <c r="V192" s="609"/>
      <c r="W192" s="610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47</v>
      </c>
    </row>
    <row r="194" spans="12:23" ht="14.25" thickTop="1" thickBot="1" x14ac:dyDescent="0.25">
      <c r="L194" s="214"/>
      <c r="M194" s="215" t="s">
        <v>4</v>
      </c>
      <c r="N194" s="216"/>
      <c r="O194" s="253"/>
      <c r="P194" s="215"/>
      <c r="Q194" s="215"/>
      <c r="R194" s="215" t="s">
        <v>5</v>
      </c>
      <c r="S194" s="216"/>
      <c r="T194" s="253"/>
      <c r="U194" s="215"/>
      <c r="V194" s="215"/>
      <c r="W194" s="307" t="s">
        <v>6</v>
      </c>
    </row>
    <row r="195" spans="12:23" ht="13.5" thickTop="1" x14ac:dyDescent="0.2">
      <c r="L195" s="218" t="s">
        <v>7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8" t="s">
        <v>8</v>
      </c>
    </row>
    <row r="196" spans="12:23" ht="13.5" thickBot="1" x14ac:dyDescent="0.25">
      <c r="L196" s="223"/>
      <c r="M196" s="224" t="s">
        <v>48</v>
      </c>
      <c r="N196" s="225" t="s">
        <v>49</v>
      </c>
      <c r="O196" s="226" t="s">
        <v>50</v>
      </c>
      <c r="P196" s="227" t="s">
        <v>15</v>
      </c>
      <c r="Q196" s="226" t="s">
        <v>11</v>
      </c>
      <c r="R196" s="224" t="s">
        <v>48</v>
      </c>
      <c r="S196" s="225" t="s">
        <v>49</v>
      </c>
      <c r="T196" s="226" t="s">
        <v>50</v>
      </c>
      <c r="U196" s="227" t="s">
        <v>15</v>
      </c>
      <c r="V196" s="226" t="s">
        <v>11</v>
      </c>
      <c r="W196" s="309"/>
    </row>
    <row r="197" spans="12:23" ht="6" customHeight="1" thickTop="1" x14ac:dyDescent="0.2">
      <c r="L197" s="218"/>
      <c r="M197" s="229"/>
      <c r="N197" s="230"/>
      <c r="O197" s="231"/>
      <c r="P197" s="232"/>
      <c r="Q197" s="231"/>
      <c r="R197" s="229"/>
      <c r="S197" s="230"/>
      <c r="T197" s="231"/>
      <c r="U197" s="232"/>
      <c r="V197" s="231"/>
      <c r="W197" s="233"/>
    </row>
    <row r="198" spans="12:23" x14ac:dyDescent="0.2">
      <c r="L198" s="218" t="s">
        <v>16</v>
      </c>
      <c r="M198" s="234">
        <v>0</v>
      </c>
      <c r="N198" s="235">
        <v>0</v>
      </c>
      <c r="O198" s="236">
        <f>M198+N198</f>
        <v>0</v>
      </c>
      <c r="P198" s="237">
        <v>0</v>
      </c>
      <c r="Q198" s="236">
        <f>O198+P198</f>
        <v>0</v>
      </c>
      <c r="R198" s="234">
        <v>0</v>
      </c>
      <c r="S198" s="235">
        <v>0</v>
      </c>
      <c r="T198" s="236">
        <f>R198+S198</f>
        <v>0</v>
      </c>
      <c r="U198" s="237">
        <v>0</v>
      </c>
      <c r="V198" s="236">
        <f>T198+U198</f>
        <v>0</v>
      </c>
      <c r="W198" s="339">
        <f>IF(Q198=0,0,((V198/Q198)-1)*100)</f>
        <v>0</v>
      </c>
    </row>
    <row r="199" spans="12:23" x14ac:dyDescent="0.2">
      <c r="L199" s="218" t="s">
        <v>17</v>
      </c>
      <c r="M199" s="234">
        <v>0</v>
      </c>
      <c r="N199" s="235">
        <v>0</v>
      </c>
      <c r="O199" s="236">
        <f>M199+N199</f>
        <v>0</v>
      </c>
      <c r="P199" s="237">
        <v>0</v>
      </c>
      <c r="Q199" s="236">
        <f>O199+P199</f>
        <v>0</v>
      </c>
      <c r="R199" s="234">
        <v>0</v>
      </c>
      <c r="S199" s="235">
        <v>0</v>
      </c>
      <c r="T199" s="236">
        <f>R199+S199</f>
        <v>0</v>
      </c>
      <c r="U199" s="237">
        <v>0</v>
      </c>
      <c r="V199" s="236">
        <f>T199+U199</f>
        <v>0</v>
      </c>
      <c r="W199" s="339">
        <f>IF(Q199=0,0,((V199/Q199)-1)*100)</f>
        <v>0</v>
      </c>
    </row>
    <row r="200" spans="12:23" ht="13.5" thickBot="1" x14ac:dyDescent="0.25">
      <c r="L200" s="223" t="s">
        <v>18</v>
      </c>
      <c r="M200" s="234">
        <v>0</v>
      </c>
      <c r="N200" s="235">
        <v>0</v>
      </c>
      <c r="O200" s="236">
        <f>M200+N200</f>
        <v>0</v>
      </c>
      <c r="P200" s="237">
        <v>0</v>
      </c>
      <c r="Q200" s="236">
        <f t="shared" ref="Q200" si="159">O200+P200</f>
        <v>0</v>
      </c>
      <c r="R200" s="234">
        <v>0</v>
      </c>
      <c r="S200" s="235">
        <v>0</v>
      </c>
      <c r="T200" s="236">
        <f>R200+S200</f>
        <v>0</v>
      </c>
      <c r="U200" s="237">
        <v>0</v>
      </c>
      <c r="V200" s="236">
        <f t="shared" ref="V200" si="160">T200+U200</f>
        <v>0</v>
      </c>
      <c r="W200" s="339">
        <f>IF(Q200=0,0,((V200/Q200)-1)*100)</f>
        <v>0</v>
      </c>
    </row>
    <row r="201" spans="12:23" ht="14.25" thickTop="1" thickBot="1" x14ac:dyDescent="0.25">
      <c r="L201" s="239" t="s">
        <v>53</v>
      </c>
      <c r="M201" s="240">
        <f t="shared" ref="M201:V201" si="161">+M198+M199+M200</f>
        <v>0</v>
      </c>
      <c r="N201" s="241">
        <f t="shared" si="161"/>
        <v>0</v>
      </c>
      <c r="O201" s="242">
        <f t="shared" si="161"/>
        <v>0</v>
      </c>
      <c r="P201" s="240">
        <f t="shared" si="161"/>
        <v>0</v>
      </c>
      <c r="Q201" s="242">
        <f t="shared" si="161"/>
        <v>0</v>
      </c>
      <c r="R201" s="240">
        <f t="shared" si="161"/>
        <v>0</v>
      </c>
      <c r="S201" s="241">
        <f t="shared" si="161"/>
        <v>0</v>
      </c>
      <c r="T201" s="242">
        <f t="shared" si="161"/>
        <v>0</v>
      </c>
      <c r="U201" s="240">
        <f t="shared" si="161"/>
        <v>0</v>
      </c>
      <c r="V201" s="242">
        <f t="shared" si="161"/>
        <v>0</v>
      </c>
      <c r="W201" s="338">
        <f t="shared" ref="W201:W202" si="162">IF(Q201=0,0,((V201/Q201)-1)*100)</f>
        <v>0</v>
      </c>
    </row>
    <row r="202" spans="12:23" ht="13.5" thickTop="1" x14ac:dyDescent="0.2">
      <c r="L202" s="218" t="s">
        <v>20</v>
      </c>
      <c r="M202" s="234">
        <v>0</v>
      </c>
      <c r="N202" s="235">
        <v>0</v>
      </c>
      <c r="O202" s="236">
        <f>SUM(M202:N202)</f>
        <v>0</v>
      </c>
      <c r="P202" s="237">
        <v>0</v>
      </c>
      <c r="Q202" s="236">
        <f>O202+P202</f>
        <v>0</v>
      </c>
      <c r="R202" s="234">
        <v>0</v>
      </c>
      <c r="S202" s="235">
        <v>0</v>
      </c>
      <c r="T202" s="236">
        <f>SUM(R202:S202)</f>
        <v>0</v>
      </c>
      <c r="U202" s="237">
        <v>0</v>
      </c>
      <c r="V202" s="236">
        <f>T202+U202</f>
        <v>0</v>
      </c>
      <c r="W202" s="339">
        <f t="shared" si="162"/>
        <v>0</v>
      </c>
    </row>
    <row r="203" spans="12:23" ht="15.75" customHeight="1" x14ac:dyDescent="0.2">
      <c r="L203" s="218" t="s">
        <v>21</v>
      </c>
      <c r="M203" s="234">
        <v>0</v>
      </c>
      <c r="N203" s="235">
        <v>0</v>
      </c>
      <c r="O203" s="236">
        <f>SUM(M203:N203)</f>
        <v>0</v>
      </c>
      <c r="P203" s="237">
        <v>0</v>
      </c>
      <c r="Q203" s="236">
        <f>O203+P203</f>
        <v>0</v>
      </c>
      <c r="R203" s="234">
        <v>0</v>
      </c>
      <c r="S203" s="235">
        <v>0</v>
      </c>
      <c r="T203" s="236">
        <f>SUM(R203:S203)</f>
        <v>0</v>
      </c>
      <c r="U203" s="237">
        <v>0</v>
      </c>
      <c r="V203" s="236">
        <f>T203+U203</f>
        <v>0</v>
      </c>
      <c r="W203" s="339">
        <f>IF(Q203=0,0,((V203/Q203)-1)*100)</f>
        <v>0</v>
      </c>
    </row>
    <row r="204" spans="12:23" ht="13.5" thickBot="1" x14ac:dyDescent="0.25">
      <c r="L204" s="218" t="s">
        <v>22</v>
      </c>
      <c r="M204" s="234">
        <v>0</v>
      </c>
      <c r="N204" s="235">
        <v>0</v>
      </c>
      <c r="O204" s="236">
        <f>SUM(M204:N204)</f>
        <v>0</v>
      </c>
      <c r="P204" s="237">
        <v>0</v>
      </c>
      <c r="Q204" s="236">
        <f>O204+P204</f>
        <v>0</v>
      </c>
      <c r="R204" s="234">
        <v>0</v>
      </c>
      <c r="S204" s="235">
        <v>0</v>
      </c>
      <c r="T204" s="236">
        <f>SUM(R204:S204)</f>
        <v>0</v>
      </c>
      <c r="U204" s="237">
        <v>0</v>
      </c>
      <c r="V204" s="236">
        <f>T204+U204</f>
        <v>0</v>
      </c>
      <c r="W204" s="339">
        <f>IF(Q204=0,0,((V204/Q204)-1)*100)</f>
        <v>0</v>
      </c>
    </row>
    <row r="205" spans="12:23" ht="14.25" thickTop="1" thickBot="1" x14ac:dyDescent="0.25">
      <c r="L205" s="239" t="s">
        <v>23</v>
      </c>
      <c r="M205" s="240">
        <f>+M202+M203+M204</f>
        <v>0</v>
      </c>
      <c r="N205" s="241">
        <f t="shared" ref="N205:V205" si="163">+N202+N203+N204</f>
        <v>0</v>
      </c>
      <c r="O205" s="242">
        <f t="shared" si="163"/>
        <v>0</v>
      </c>
      <c r="P205" s="240">
        <f t="shared" si="163"/>
        <v>0</v>
      </c>
      <c r="Q205" s="242">
        <f t="shared" si="163"/>
        <v>0</v>
      </c>
      <c r="R205" s="240">
        <f t="shared" si="163"/>
        <v>0</v>
      </c>
      <c r="S205" s="241">
        <f t="shared" si="163"/>
        <v>0</v>
      </c>
      <c r="T205" s="242">
        <f t="shared" si="163"/>
        <v>0</v>
      </c>
      <c r="U205" s="240">
        <f t="shared" si="163"/>
        <v>0</v>
      </c>
      <c r="V205" s="242">
        <f t="shared" si="163"/>
        <v>0</v>
      </c>
      <c r="W205" s="338">
        <f t="shared" ref="W205:W206" si="164">IF(Q205=0,0,((V205/Q205)-1)*100)</f>
        <v>0</v>
      </c>
    </row>
    <row r="206" spans="12:23" ht="14.25" thickTop="1" thickBot="1" x14ac:dyDescent="0.25">
      <c r="L206" s="239" t="s">
        <v>68</v>
      </c>
      <c r="M206" s="240">
        <f>+M201+M205</f>
        <v>0</v>
      </c>
      <c r="N206" s="241">
        <f t="shared" ref="N206:V206" si="165">+N201+N205</f>
        <v>0</v>
      </c>
      <c r="O206" s="242">
        <f t="shared" si="165"/>
        <v>0</v>
      </c>
      <c r="P206" s="240">
        <f t="shared" si="165"/>
        <v>0</v>
      </c>
      <c r="Q206" s="242">
        <f t="shared" si="165"/>
        <v>0</v>
      </c>
      <c r="R206" s="240">
        <f t="shared" si="165"/>
        <v>0</v>
      </c>
      <c r="S206" s="241">
        <f t="shared" si="165"/>
        <v>0</v>
      </c>
      <c r="T206" s="242">
        <f t="shared" si="165"/>
        <v>0</v>
      </c>
      <c r="U206" s="240">
        <f t="shared" si="165"/>
        <v>0</v>
      </c>
      <c r="V206" s="242">
        <f t="shared" si="165"/>
        <v>0</v>
      </c>
      <c r="W206" s="338">
        <f t="shared" si="164"/>
        <v>0</v>
      </c>
    </row>
    <row r="207" spans="12:23" ht="13.5" thickTop="1" x14ac:dyDescent="0.2">
      <c r="L207" s="218" t="s">
        <v>24</v>
      </c>
      <c r="M207" s="234">
        <v>0</v>
      </c>
      <c r="N207" s="235">
        <v>0</v>
      </c>
      <c r="O207" s="236">
        <f t="shared" ref="O207" si="166">SUM(M207:N207)</f>
        <v>0</v>
      </c>
      <c r="P207" s="237">
        <v>0</v>
      </c>
      <c r="Q207" s="236">
        <f>O207+P207</f>
        <v>0</v>
      </c>
      <c r="R207" s="234"/>
      <c r="S207" s="235"/>
      <c r="T207" s="236"/>
      <c r="U207" s="237"/>
      <c r="V207" s="236"/>
      <c r="W207" s="339"/>
    </row>
    <row r="208" spans="12:23" x14ac:dyDescent="0.2">
      <c r="L208" s="218" t="s">
        <v>25</v>
      </c>
      <c r="M208" s="234">
        <v>0</v>
      </c>
      <c r="N208" s="235">
        <v>0</v>
      </c>
      <c r="O208" s="236">
        <f>SUM(M208:N208)</f>
        <v>0</v>
      </c>
      <c r="P208" s="237">
        <v>0</v>
      </c>
      <c r="Q208" s="236">
        <f>O208+P208</f>
        <v>0</v>
      </c>
      <c r="R208" s="234"/>
      <c r="S208" s="235"/>
      <c r="T208" s="236"/>
      <c r="U208" s="237"/>
      <c r="V208" s="236"/>
      <c r="W208" s="339"/>
    </row>
    <row r="209" spans="1:23" ht="13.5" thickBot="1" x14ac:dyDescent="0.25">
      <c r="L209" s="218" t="s">
        <v>26</v>
      </c>
      <c r="M209" s="234">
        <v>0</v>
      </c>
      <c r="N209" s="235">
        <v>0</v>
      </c>
      <c r="O209" s="244">
        <f>SUM(M209:N209)</f>
        <v>0</v>
      </c>
      <c r="P209" s="245">
        <v>0</v>
      </c>
      <c r="Q209" s="244">
        <f>O209+P209</f>
        <v>0</v>
      </c>
      <c r="R209" s="234"/>
      <c r="S209" s="235"/>
      <c r="T209" s="244"/>
      <c r="U209" s="245"/>
      <c r="V209" s="244"/>
      <c r="W209" s="339"/>
    </row>
    <row r="210" spans="1:23" ht="14.25" thickTop="1" thickBot="1" x14ac:dyDescent="0.25">
      <c r="L210" s="246" t="s">
        <v>27</v>
      </c>
      <c r="M210" s="247">
        <f t="shared" ref="M210:Q210" si="167">+M207+M208+M209</f>
        <v>0</v>
      </c>
      <c r="N210" s="247">
        <f t="shared" si="167"/>
        <v>0</v>
      </c>
      <c r="O210" s="248">
        <f t="shared" si="167"/>
        <v>0</v>
      </c>
      <c r="P210" s="249">
        <f t="shared" si="167"/>
        <v>0</v>
      </c>
      <c r="Q210" s="248">
        <f t="shared" si="167"/>
        <v>0</v>
      </c>
      <c r="R210" s="247"/>
      <c r="S210" s="247"/>
      <c r="T210" s="248"/>
      <c r="U210" s="249"/>
      <c r="V210" s="248"/>
      <c r="W210" s="340"/>
    </row>
    <row r="211" spans="1:23" ht="13.5" thickTop="1" x14ac:dyDescent="0.2">
      <c r="A211" s="323"/>
      <c r="K211" s="323"/>
      <c r="L211" s="218" t="s">
        <v>29</v>
      </c>
      <c r="M211" s="234">
        <v>0</v>
      </c>
      <c r="N211" s="235">
        <v>0</v>
      </c>
      <c r="O211" s="244">
        <f t="shared" ref="O211" si="168">SUM(M211:N211)</f>
        <v>0</v>
      </c>
      <c r="P211" s="251">
        <v>0</v>
      </c>
      <c r="Q211" s="244">
        <f>O211+P211</f>
        <v>0</v>
      </c>
      <c r="R211" s="234"/>
      <c r="S211" s="235"/>
      <c r="T211" s="244"/>
      <c r="U211" s="251"/>
      <c r="V211" s="244"/>
      <c r="W211" s="339"/>
    </row>
    <row r="212" spans="1:23" x14ac:dyDescent="0.2">
      <c r="A212" s="323"/>
      <c r="K212" s="323"/>
      <c r="L212" s="218" t="s">
        <v>30</v>
      </c>
      <c r="M212" s="234">
        <v>0</v>
      </c>
      <c r="N212" s="235">
        <v>0</v>
      </c>
      <c r="O212" s="244">
        <f>SUM(M212:N212)</f>
        <v>0</v>
      </c>
      <c r="P212" s="237">
        <v>0</v>
      </c>
      <c r="Q212" s="244">
        <f>O212+P212</f>
        <v>0</v>
      </c>
      <c r="R212" s="234"/>
      <c r="S212" s="235"/>
      <c r="T212" s="244"/>
      <c r="U212" s="237"/>
      <c r="V212" s="244"/>
      <c r="W212" s="339"/>
    </row>
    <row r="213" spans="1:23" ht="13.5" thickBot="1" x14ac:dyDescent="0.25">
      <c r="A213" s="323"/>
      <c r="K213" s="323"/>
      <c r="L213" s="218" t="s">
        <v>31</v>
      </c>
      <c r="M213" s="234">
        <v>0</v>
      </c>
      <c r="N213" s="235">
        <v>0</v>
      </c>
      <c r="O213" s="244">
        <f>SUM(M213:N213)</f>
        <v>0</v>
      </c>
      <c r="P213" s="237">
        <v>0</v>
      </c>
      <c r="Q213" s="244">
        <f>O213+P213</f>
        <v>0</v>
      </c>
      <c r="R213" s="234"/>
      <c r="S213" s="235"/>
      <c r="T213" s="244"/>
      <c r="U213" s="237"/>
      <c r="V213" s="244"/>
      <c r="W213" s="339"/>
    </row>
    <row r="214" spans="1:23" ht="14.25" thickTop="1" thickBot="1" x14ac:dyDescent="0.25">
      <c r="L214" s="246" t="s">
        <v>32</v>
      </c>
      <c r="M214" s="247">
        <f t="shared" ref="M214:Q214" si="169">+M211+M212+M213</f>
        <v>0</v>
      </c>
      <c r="N214" s="247">
        <f t="shared" si="169"/>
        <v>0</v>
      </c>
      <c r="O214" s="248">
        <f t="shared" si="169"/>
        <v>0</v>
      </c>
      <c r="P214" s="249">
        <f t="shared" si="169"/>
        <v>0</v>
      </c>
      <c r="Q214" s="248">
        <f t="shared" si="169"/>
        <v>0</v>
      </c>
      <c r="R214" s="247"/>
      <c r="S214" s="247"/>
      <c r="T214" s="248"/>
      <c r="U214" s="249"/>
      <c r="V214" s="248"/>
      <c r="W214" s="340"/>
    </row>
    <row r="215" spans="1:23" ht="14.25" thickTop="1" thickBot="1" x14ac:dyDescent="0.25">
      <c r="L215" s="555" t="s">
        <v>33</v>
      </c>
      <c r="M215" s="554">
        <f t="shared" ref="M215:Q215" si="170">+M205+M210+M214</f>
        <v>0</v>
      </c>
      <c r="N215" s="552">
        <f t="shared" si="170"/>
        <v>0</v>
      </c>
      <c r="O215" s="550">
        <f t="shared" si="170"/>
        <v>0</v>
      </c>
      <c r="P215" s="549">
        <f t="shared" si="170"/>
        <v>0</v>
      </c>
      <c r="Q215" s="550">
        <f t="shared" si="170"/>
        <v>0</v>
      </c>
      <c r="R215" s="554"/>
      <c r="S215" s="552"/>
      <c r="T215" s="550"/>
      <c r="U215" s="549"/>
      <c r="V215" s="550"/>
      <c r="W215" s="551"/>
    </row>
    <row r="216" spans="1:23" ht="14.25" thickTop="1" thickBot="1" x14ac:dyDescent="0.25">
      <c r="L216" s="239" t="s">
        <v>34</v>
      </c>
      <c r="M216" s="240">
        <f t="shared" ref="M216:Q216" si="171">+M201+M205+M210+M214</f>
        <v>0</v>
      </c>
      <c r="N216" s="241">
        <f t="shared" si="171"/>
        <v>0</v>
      </c>
      <c r="O216" s="242">
        <f t="shared" si="171"/>
        <v>0</v>
      </c>
      <c r="P216" s="240">
        <f t="shared" si="171"/>
        <v>0</v>
      </c>
      <c r="Q216" s="242">
        <f t="shared" si="171"/>
        <v>0</v>
      </c>
      <c r="R216" s="240"/>
      <c r="S216" s="241"/>
      <c r="T216" s="242"/>
      <c r="U216" s="240"/>
      <c r="V216" s="242"/>
      <c r="W216" s="338"/>
    </row>
    <row r="217" spans="1:23" ht="14.25" thickTop="1" thickBot="1" x14ac:dyDescent="0.25">
      <c r="L217" s="252" t="s">
        <v>35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99" t="s">
        <v>60</v>
      </c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1"/>
    </row>
    <row r="219" spans="1:23" ht="13.5" thickBot="1" x14ac:dyDescent="0.25">
      <c r="L219" s="602" t="s">
        <v>61</v>
      </c>
      <c r="M219" s="603"/>
      <c r="N219" s="603"/>
      <c r="O219" s="603"/>
      <c r="P219" s="603"/>
      <c r="Q219" s="603"/>
      <c r="R219" s="603"/>
      <c r="S219" s="603"/>
      <c r="T219" s="603"/>
      <c r="U219" s="603"/>
      <c r="V219" s="603"/>
      <c r="W219" s="604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47</v>
      </c>
    </row>
    <row r="221" spans="1:23" ht="14.25" thickTop="1" thickBot="1" x14ac:dyDescent="0.25">
      <c r="L221" s="214"/>
      <c r="M221" s="215" t="s">
        <v>4</v>
      </c>
      <c r="N221" s="216"/>
      <c r="O221" s="253"/>
      <c r="P221" s="215"/>
      <c r="Q221" s="215"/>
      <c r="R221" s="215" t="s">
        <v>5</v>
      </c>
      <c r="S221" s="216"/>
      <c r="T221" s="253"/>
      <c r="U221" s="215"/>
      <c r="V221" s="215"/>
      <c r="W221" s="307" t="s">
        <v>6</v>
      </c>
    </row>
    <row r="222" spans="1:23" ht="13.5" thickTop="1" x14ac:dyDescent="0.2">
      <c r="L222" s="218" t="s">
        <v>7</v>
      </c>
      <c r="M222" s="219"/>
      <c r="N222" s="211"/>
      <c r="O222" s="220"/>
      <c r="P222" s="221"/>
      <c r="Q222" s="306"/>
      <c r="R222" s="219"/>
      <c r="S222" s="211"/>
      <c r="T222" s="220"/>
      <c r="U222" s="221"/>
      <c r="V222" s="306"/>
      <c r="W222" s="308" t="s">
        <v>8</v>
      </c>
    </row>
    <row r="223" spans="1:23" ht="13.5" thickBot="1" x14ac:dyDescent="0.25">
      <c r="L223" s="223"/>
      <c r="M223" s="224" t="s">
        <v>48</v>
      </c>
      <c r="N223" s="225" t="s">
        <v>49</v>
      </c>
      <c r="O223" s="226" t="s">
        <v>50</v>
      </c>
      <c r="P223" s="227" t="s">
        <v>15</v>
      </c>
      <c r="Q223" s="569" t="s">
        <v>11</v>
      </c>
      <c r="R223" s="224" t="s">
        <v>48</v>
      </c>
      <c r="S223" s="225" t="s">
        <v>49</v>
      </c>
      <c r="T223" s="226" t="s">
        <v>50</v>
      </c>
      <c r="U223" s="227" t="s">
        <v>15</v>
      </c>
      <c r="V223" s="569" t="s">
        <v>11</v>
      </c>
      <c r="W223" s="309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x14ac:dyDescent="0.2">
      <c r="L225" s="218" t="s">
        <v>16</v>
      </c>
      <c r="M225" s="234">
        <f t="shared" ref="M225:N227" si="172">+M171+M198</f>
        <v>0</v>
      </c>
      <c r="N225" s="235">
        <f t="shared" si="172"/>
        <v>0</v>
      </c>
      <c r="O225" s="236">
        <f>M225+N225</f>
        <v>0</v>
      </c>
      <c r="P225" s="237">
        <f>+P171+P198</f>
        <v>0</v>
      </c>
      <c r="Q225" s="265">
        <f>O225+P225</f>
        <v>0</v>
      </c>
      <c r="R225" s="234">
        <f t="shared" ref="R225:S227" si="173">+R171+R198</f>
        <v>0</v>
      </c>
      <c r="S225" s="235">
        <f t="shared" si="173"/>
        <v>0</v>
      </c>
      <c r="T225" s="236">
        <f>R225+S225</f>
        <v>0</v>
      </c>
      <c r="U225" s="237">
        <f>+U171+U198</f>
        <v>0</v>
      </c>
      <c r="V225" s="265">
        <f>T225+U225</f>
        <v>0</v>
      </c>
      <c r="W225" s="339">
        <f>IF(Q225=0,0,((V225/Q225)-1)*100)</f>
        <v>0</v>
      </c>
    </row>
    <row r="226" spans="1:23" x14ac:dyDescent="0.2">
      <c r="L226" s="218" t="s">
        <v>17</v>
      </c>
      <c r="M226" s="234">
        <f t="shared" si="172"/>
        <v>0</v>
      </c>
      <c r="N226" s="235">
        <f t="shared" si="172"/>
        <v>0</v>
      </c>
      <c r="O226" s="236">
        <f t="shared" ref="O226:O227" si="174">M226+N226</f>
        <v>0</v>
      </c>
      <c r="P226" s="237">
        <f>+P172+P199</f>
        <v>0</v>
      </c>
      <c r="Q226" s="265">
        <f>O226+P226</f>
        <v>0</v>
      </c>
      <c r="R226" s="234">
        <f t="shared" si="173"/>
        <v>0</v>
      </c>
      <c r="S226" s="235">
        <f t="shared" si="173"/>
        <v>0</v>
      </c>
      <c r="T226" s="236">
        <f t="shared" ref="T226:T227" si="175">R226+S226</f>
        <v>0</v>
      </c>
      <c r="U226" s="237">
        <f>+U172+U199</f>
        <v>0</v>
      </c>
      <c r="V226" s="265">
        <f>T226+U226</f>
        <v>0</v>
      </c>
      <c r="W226" s="339">
        <f>IF(Q226=0,0,((V226/Q226)-1)*100)</f>
        <v>0</v>
      </c>
    </row>
    <row r="227" spans="1:23" ht="13.5" thickBot="1" x14ac:dyDescent="0.25">
      <c r="L227" s="223" t="s">
        <v>18</v>
      </c>
      <c r="M227" s="234">
        <f t="shared" si="172"/>
        <v>0</v>
      </c>
      <c r="N227" s="235">
        <f t="shared" si="172"/>
        <v>0</v>
      </c>
      <c r="O227" s="236">
        <f t="shared" si="174"/>
        <v>0</v>
      </c>
      <c r="P227" s="237">
        <f>+P173+P200</f>
        <v>0</v>
      </c>
      <c r="Q227" s="265">
        <f>O227+P227</f>
        <v>0</v>
      </c>
      <c r="R227" s="234">
        <f t="shared" si="173"/>
        <v>0</v>
      </c>
      <c r="S227" s="235">
        <f t="shared" si="173"/>
        <v>0</v>
      </c>
      <c r="T227" s="236">
        <f t="shared" si="175"/>
        <v>0</v>
      </c>
      <c r="U227" s="237">
        <f>+U173+U200</f>
        <v>0</v>
      </c>
      <c r="V227" s="265">
        <f>T227+U227</f>
        <v>0</v>
      </c>
      <c r="W227" s="339">
        <f>IF(Q227=0,0,((V227/Q227)-1)*100)</f>
        <v>0</v>
      </c>
    </row>
    <row r="228" spans="1:23" ht="14.25" thickTop="1" thickBot="1" x14ac:dyDescent="0.25">
      <c r="L228" s="239" t="s">
        <v>53</v>
      </c>
      <c r="M228" s="240">
        <f t="shared" ref="M228:V228" si="176">+M225+M226+M227</f>
        <v>0</v>
      </c>
      <c r="N228" s="241">
        <f t="shared" si="176"/>
        <v>0</v>
      </c>
      <c r="O228" s="242">
        <f t="shared" si="176"/>
        <v>0</v>
      </c>
      <c r="P228" s="240">
        <f t="shared" si="176"/>
        <v>0</v>
      </c>
      <c r="Q228" s="242">
        <f t="shared" si="176"/>
        <v>0</v>
      </c>
      <c r="R228" s="240">
        <f t="shared" si="176"/>
        <v>0</v>
      </c>
      <c r="S228" s="241">
        <f t="shared" si="176"/>
        <v>0</v>
      </c>
      <c r="T228" s="242">
        <f t="shared" si="176"/>
        <v>0</v>
      </c>
      <c r="U228" s="240">
        <f t="shared" si="176"/>
        <v>0</v>
      </c>
      <c r="V228" s="242">
        <f t="shared" si="176"/>
        <v>0</v>
      </c>
      <c r="W228" s="338">
        <f t="shared" ref="W228" si="177">IF(Q228=0,0,((V228/Q228)-1)*100)</f>
        <v>0</v>
      </c>
    </row>
    <row r="229" spans="1:23" ht="13.5" thickTop="1" x14ac:dyDescent="0.2">
      <c r="L229" s="218" t="s">
        <v>20</v>
      </c>
      <c r="M229" s="234">
        <f t="shared" ref="M229:N231" si="178">+M175+M202</f>
        <v>0</v>
      </c>
      <c r="N229" s="235">
        <f t="shared" si="178"/>
        <v>0</v>
      </c>
      <c r="O229" s="236">
        <f>M229+N229</f>
        <v>0</v>
      </c>
      <c r="P229" s="258">
        <f>+P175+P202</f>
        <v>0</v>
      </c>
      <c r="Q229" s="336">
        <f>O229+P229</f>
        <v>0</v>
      </c>
      <c r="R229" s="234">
        <f t="shared" ref="R229:S231" si="179">+R175+R202</f>
        <v>0</v>
      </c>
      <c r="S229" s="235">
        <f t="shared" si="179"/>
        <v>0</v>
      </c>
      <c r="T229" s="236">
        <f>R229+S229</f>
        <v>0</v>
      </c>
      <c r="U229" s="258">
        <f>+U175+U202</f>
        <v>0</v>
      </c>
      <c r="V229" s="336">
        <f>T229+U229</f>
        <v>0</v>
      </c>
      <c r="W229" s="339">
        <f>IF(Q229=0,0,((V229/Q229)-1)*100)</f>
        <v>0</v>
      </c>
    </row>
    <row r="230" spans="1:23" x14ac:dyDescent="0.2">
      <c r="L230" s="218" t="s">
        <v>21</v>
      </c>
      <c r="M230" s="234">
        <f t="shared" si="178"/>
        <v>0</v>
      </c>
      <c r="N230" s="235">
        <f t="shared" si="178"/>
        <v>0</v>
      </c>
      <c r="O230" s="244">
        <f>M230+N230</f>
        <v>0</v>
      </c>
      <c r="P230" s="258">
        <f>+P176+P203</f>
        <v>0</v>
      </c>
      <c r="Q230" s="236">
        <f>O230+P230</f>
        <v>0</v>
      </c>
      <c r="R230" s="234">
        <f t="shared" si="179"/>
        <v>0</v>
      </c>
      <c r="S230" s="235">
        <f t="shared" si="179"/>
        <v>0</v>
      </c>
      <c r="T230" s="244">
        <f>R230+S230</f>
        <v>0</v>
      </c>
      <c r="U230" s="258">
        <f>+U176+U203</f>
        <v>0</v>
      </c>
      <c r="V230" s="236">
        <f>T230+U230</f>
        <v>0</v>
      </c>
      <c r="W230" s="339">
        <f>IF(Q230=0,0,((V230/Q230)-1)*100)</f>
        <v>0</v>
      </c>
    </row>
    <row r="231" spans="1:23" ht="13.5" thickBot="1" x14ac:dyDescent="0.25">
      <c r="L231" s="218" t="s">
        <v>22</v>
      </c>
      <c r="M231" s="304">
        <f t="shared" si="178"/>
        <v>0</v>
      </c>
      <c r="N231" s="342">
        <f t="shared" si="178"/>
        <v>0</v>
      </c>
      <c r="O231" s="266">
        <f>M231+N231</f>
        <v>0</v>
      </c>
      <c r="P231" s="245">
        <f>+P177+P204</f>
        <v>0</v>
      </c>
      <c r="Q231" s="343">
        <f>O231+P231</f>
        <v>0</v>
      </c>
      <c r="R231" s="304">
        <f t="shared" si="179"/>
        <v>0</v>
      </c>
      <c r="S231" s="342">
        <f t="shared" si="179"/>
        <v>0</v>
      </c>
      <c r="T231" s="266">
        <f>R231+S231</f>
        <v>0</v>
      </c>
      <c r="U231" s="245">
        <f>+U177+U204</f>
        <v>0</v>
      </c>
      <c r="V231" s="343">
        <f>T231+U231</f>
        <v>0</v>
      </c>
      <c r="W231" s="339">
        <f>IF(Q231=0,0,((V231/Q231)-1)*100)</f>
        <v>0</v>
      </c>
    </row>
    <row r="232" spans="1:23" ht="14.25" thickTop="1" thickBot="1" x14ac:dyDescent="0.25">
      <c r="L232" s="239" t="s">
        <v>23</v>
      </c>
      <c r="M232" s="240">
        <f>+M229+M230+M231</f>
        <v>0</v>
      </c>
      <c r="N232" s="241">
        <f t="shared" ref="N232:V232" si="180">+N229+N230+N231</f>
        <v>0</v>
      </c>
      <c r="O232" s="242">
        <f t="shared" si="180"/>
        <v>0</v>
      </c>
      <c r="P232" s="240">
        <f t="shared" si="180"/>
        <v>0</v>
      </c>
      <c r="Q232" s="242">
        <f t="shared" si="180"/>
        <v>0</v>
      </c>
      <c r="R232" s="240">
        <f t="shared" si="180"/>
        <v>0</v>
      </c>
      <c r="S232" s="241">
        <f t="shared" si="180"/>
        <v>0</v>
      </c>
      <c r="T232" s="242">
        <f t="shared" si="180"/>
        <v>0</v>
      </c>
      <c r="U232" s="240">
        <f t="shared" si="180"/>
        <v>0</v>
      </c>
      <c r="V232" s="242">
        <f t="shared" si="180"/>
        <v>0</v>
      </c>
      <c r="W232" s="338">
        <f t="shared" ref="W232:W233" si="181">IF(Q232=0,0,((V232/Q232)-1)*100)</f>
        <v>0</v>
      </c>
    </row>
    <row r="233" spans="1:23" ht="14.25" thickTop="1" thickBot="1" x14ac:dyDescent="0.25">
      <c r="L233" s="239" t="s">
        <v>68</v>
      </c>
      <c r="M233" s="240">
        <f>+M228+M232</f>
        <v>0</v>
      </c>
      <c r="N233" s="241">
        <f t="shared" ref="N233:V233" si="182">+N228+N232</f>
        <v>0</v>
      </c>
      <c r="O233" s="242">
        <f t="shared" si="182"/>
        <v>0</v>
      </c>
      <c r="P233" s="240">
        <f t="shared" si="182"/>
        <v>0</v>
      </c>
      <c r="Q233" s="242">
        <f t="shared" si="182"/>
        <v>0</v>
      </c>
      <c r="R233" s="240">
        <f t="shared" si="182"/>
        <v>0</v>
      </c>
      <c r="S233" s="241">
        <f t="shared" si="182"/>
        <v>0</v>
      </c>
      <c r="T233" s="242">
        <f t="shared" si="182"/>
        <v>0</v>
      </c>
      <c r="U233" s="240">
        <f t="shared" si="182"/>
        <v>0</v>
      </c>
      <c r="V233" s="242">
        <f t="shared" si="182"/>
        <v>0</v>
      </c>
      <c r="W233" s="338">
        <f t="shared" si="181"/>
        <v>0</v>
      </c>
    </row>
    <row r="234" spans="1:23" ht="13.5" thickTop="1" x14ac:dyDescent="0.2">
      <c r="L234" s="218" t="s">
        <v>24</v>
      </c>
      <c r="M234" s="234">
        <f t="shared" ref="M234:N236" si="183">+M180+M207</f>
        <v>0</v>
      </c>
      <c r="N234" s="235">
        <f t="shared" si="183"/>
        <v>0</v>
      </c>
      <c r="O234" s="236">
        <f t="shared" ref="O234" si="184">M234+N234</f>
        <v>0</v>
      </c>
      <c r="P234" s="237">
        <f>+P180+P207</f>
        <v>0</v>
      </c>
      <c r="Q234" s="265">
        <f>O234+P234</f>
        <v>0</v>
      </c>
      <c r="R234" s="234"/>
      <c r="S234" s="235"/>
      <c r="T234" s="236"/>
      <c r="U234" s="237"/>
      <c r="V234" s="265"/>
      <c r="W234" s="339"/>
    </row>
    <row r="235" spans="1:23" x14ac:dyDescent="0.2">
      <c r="L235" s="218" t="s">
        <v>25</v>
      </c>
      <c r="M235" s="234">
        <f t="shared" si="183"/>
        <v>0</v>
      </c>
      <c r="N235" s="235">
        <f t="shared" si="183"/>
        <v>0</v>
      </c>
      <c r="O235" s="236">
        <f>M235+N235</f>
        <v>0</v>
      </c>
      <c r="P235" s="237">
        <f>+P181+P208</f>
        <v>0</v>
      </c>
      <c r="Q235" s="265">
        <f>O235+P235</f>
        <v>0</v>
      </c>
      <c r="R235" s="234"/>
      <c r="S235" s="235"/>
      <c r="T235" s="236"/>
      <c r="U235" s="237"/>
      <c r="V235" s="265"/>
      <c r="W235" s="339"/>
    </row>
    <row r="236" spans="1:23" ht="13.5" thickBot="1" x14ac:dyDescent="0.25">
      <c r="L236" s="218" t="s">
        <v>26</v>
      </c>
      <c r="M236" s="234">
        <f t="shared" si="183"/>
        <v>0</v>
      </c>
      <c r="N236" s="235">
        <f t="shared" si="183"/>
        <v>0</v>
      </c>
      <c r="O236" s="244">
        <f>M236+N236</f>
        <v>0</v>
      </c>
      <c r="P236" s="245">
        <f>+P182+P209</f>
        <v>0</v>
      </c>
      <c r="Q236" s="265">
        <f>O236+P236</f>
        <v>0</v>
      </c>
      <c r="R236" s="234"/>
      <c r="S236" s="235"/>
      <c r="T236" s="244"/>
      <c r="U236" s="245"/>
      <c r="V236" s="265"/>
      <c r="W236" s="339"/>
    </row>
    <row r="237" spans="1:23" ht="14.25" thickTop="1" thickBot="1" x14ac:dyDescent="0.25">
      <c r="L237" s="246" t="s">
        <v>27</v>
      </c>
      <c r="M237" s="247">
        <f t="shared" ref="M237:Q237" si="185">+M234+M235+M236</f>
        <v>0</v>
      </c>
      <c r="N237" s="247">
        <f t="shared" si="185"/>
        <v>0</v>
      </c>
      <c r="O237" s="248">
        <f t="shared" si="185"/>
        <v>0</v>
      </c>
      <c r="P237" s="249">
        <f t="shared" si="185"/>
        <v>0</v>
      </c>
      <c r="Q237" s="248">
        <f t="shared" si="185"/>
        <v>0</v>
      </c>
      <c r="R237" s="247"/>
      <c r="S237" s="247"/>
      <c r="T237" s="248"/>
      <c r="U237" s="249"/>
      <c r="V237" s="248"/>
      <c r="W237" s="340"/>
    </row>
    <row r="238" spans="1:23" ht="13.5" thickTop="1" x14ac:dyDescent="0.2">
      <c r="A238" s="323"/>
      <c r="K238" s="323"/>
      <c r="L238" s="218" t="s">
        <v>29</v>
      </c>
      <c r="M238" s="234">
        <f t="shared" ref="M238:N240" si="186">+M184+M211</f>
        <v>0</v>
      </c>
      <c r="N238" s="235">
        <f t="shared" si="186"/>
        <v>0</v>
      </c>
      <c r="O238" s="244">
        <f t="shared" ref="O238" si="187">M238+N238</f>
        <v>0</v>
      </c>
      <c r="P238" s="251">
        <f>+P184+P211</f>
        <v>0</v>
      </c>
      <c r="Q238" s="265">
        <f>O238+P238</f>
        <v>0</v>
      </c>
      <c r="R238" s="234"/>
      <c r="S238" s="235"/>
      <c r="T238" s="244"/>
      <c r="U238" s="251"/>
      <c r="V238" s="265"/>
      <c r="W238" s="339"/>
    </row>
    <row r="239" spans="1:23" x14ac:dyDescent="0.2">
      <c r="A239" s="323"/>
      <c r="K239" s="323"/>
      <c r="L239" s="218" t="s">
        <v>30</v>
      </c>
      <c r="M239" s="234">
        <f t="shared" si="186"/>
        <v>0</v>
      </c>
      <c r="N239" s="235">
        <f t="shared" si="186"/>
        <v>0</v>
      </c>
      <c r="O239" s="244">
        <f>M239+N239</f>
        <v>0</v>
      </c>
      <c r="P239" s="237">
        <f>+P185+P212</f>
        <v>0</v>
      </c>
      <c r="Q239" s="265">
        <f>O239+P239</f>
        <v>0</v>
      </c>
      <c r="R239" s="234"/>
      <c r="S239" s="235"/>
      <c r="T239" s="244"/>
      <c r="U239" s="237"/>
      <c r="V239" s="265"/>
      <c r="W239" s="339"/>
    </row>
    <row r="240" spans="1:23" ht="13.5" thickBot="1" x14ac:dyDescent="0.25">
      <c r="A240" s="323"/>
      <c r="K240" s="323"/>
      <c r="L240" s="218" t="s">
        <v>31</v>
      </c>
      <c r="M240" s="234">
        <f t="shared" si="186"/>
        <v>0</v>
      </c>
      <c r="N240" s="235">
        <f t="shared" si="186"/>
        <v>0</v>
      </c>
      <c r="O240" s="244">
        <f>M240+N240</f>
        <v>0</v>
      </c>
      <c r="P240" s="237">
        <f>+P186+P213</f>
        <v>0</v>
      </c>
      <c r="Q240" s="265">
        <f t="shared" ref="Q240" si="188">O240+P240</f>
        <v>0</v>
      </c>
      <c r="R240" s="234"/>
      <c r="S240" s="235"/>
      <c r="T240" s="244"/>
      <c r="U240" s="237"/>
      <c r="V240" s="265"/>
      <c r="W240" s="339"/>
    </row>
    <row r="241" spans="12:23" ht="14.25" thickTop="1" thickBot="1" x14ac:dyDescent="0.25">
      <c r="L241" s="246" t="s">
        <v>32</v>
      </c>
      <c r="M241" s="247">
        <f t="shared" ref="M241:Q241" si="189">+M238+M239+M240</f>
        <v>0</v>
      </c>
      <c r="N241" s="247">
        <f t="shared" si="189"/>
        <v>0</v>
      </c>
      <c r="O241" s="248">
        <f t="shared" si="189"/>
        <v>0</v>
      </c>
      <c r="P241" s="249">
        <f t="shared" si="189"/>
        <v>0</v>
      </c>
      <c r="Q241" s="248">
        <f t="shared" si="189"/>
        <v>0</v>
      </c>
      <c r="R241" s="247"/>
      <c r="S241" s="247"/>
      <c r="T241" s="248"/>
      <c r="U241" s="249"/>
      <c r="V241" s="248"/>
      <c r="W241" s="340"/>
    </row>
    <row r="242" spans="12:23" ht="14.25" thickTop="1" thickBot="1" x14ac:dyDescent="0.25">
      <c r="L242" s="555" t="s">
        <v>33</v>
      </c>
      <c r="M242" s="554">
        <f t="shared" ref="M242:Q242" si="190">+M232+M237+M241</f>
        <v>0</v>
      </c>
      <c r="N242" s="552">
        <f t="shared" si="190"/>
        <v>0</v>
      </c>
      <c r="O242" s="550">
        <f t="shared" si="190"/>
        <v>0</v>
      </c>
      <c r="P242" s="549">
        <f t="shared" si="190"/>
        <v>0</v>
      </c>
      <c r="Q242" s="550">
        <f t="shared" si="190"/>
        <v>0</v>
      </c>
      <c r="R242" s="554"/>
      <c r="S242" s="552"/>
      <c r="T242" s="550"/>
      <c r="U242" s="549"/>
      <c r="V242" s="550"/>
      <c r="W242" s="340"/>
    </row>
    <row r="243" spans="12:23" ht="14.25" thickTop="1" thickBot="1" x14ac:dyDescent="0.25">
      <c r="L243" s="239" t="s">
        <v>34</v>
      </c>
      <c r="M243" s="240">
        <f t="shared" ref="M243:Q243" si="191">+M228+M232+M237+M241</f>
        <v>0</v>
      </c>
      <c r="N243" s="241">
        <f t="shared" si="191"/>
        <v>0</v>
      </c>
      <c r="O243" s="242">
        <f t="shared" si="191"/>
        <v>0</v>
      </c>
      <c r="P243" s="240">
        <f t="shared" si="191"/>
        <v>0</v>
      </c>
      <c r="Q243" s="242">
        <f t="shared" si="191"/>
        <v>0</v>
      </c>
      <c r="R243" s="240"/>
      <c r="S243" s="241"/>
      <c r="T243" s="242"/>
      <c r="U243" s="240"/>
      <c r="V243" s="242"/>
      <c r="W243" s="340"/>
    </row>
    <row r="244" spans="12:23" ht="13.5" thickTop="1" x14ac:dyDescent="0.2">
      <c r="L244" s="252" t="s">
        <v>35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password="CF53" sheet="1" objects="1" scenarios="1"/>
  <mergeCells count="42">
    <mergeCell ref="L138:W138"/>
    <mergeCell ref="L218:W218"/>
    <mergeCell ref="L219:W219"/>
    <mergeCell ref="L164:W164"/>
    <mergeCell ref="L165:W165"/>
    <mergeCell ref="L191:W191"/>
    <mergeCell ref="L192:W192"/>
    <mergeCell ref="M140:Q140"/>
    <mergeCell ref="R140:V140"/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  <mergeCell ref="B56:I56"/>
    <mergeCell ref="B57:I57"/>
    <mergeCell ref="C59:E59"/>
    <mergeCell ref="F59:H59"/>
    <mergeCell ref="L56:W56"/>
    <mergeCell ref="L57:W57"/>
    <mergeCell ref="M59:Q59"/>
    <mergeCell ref="R59:V59"/>
    <mergeCell ref="B2:I2"/>
    <mergeCell ref="B3:I3"/>
    <mergeCell ref="C5:E5"/>
    <mergeCell ref="F5:H5"/>
    <mergeCell ref="L2:W2"/>
    <mergeCell ref="L3:W3"/>
    <mergeCell ref="M5:Q5"/>
    <mergeCell ref="R5:V5"/>
    <mergeCell ref="B29:I29"/>
    <mergeCell ref="B30:I30"/>
    <mergeCell ref="C32:E32"/>
    <mergeCell ref="F32:H32"/>
    <mergeCell ref="L29:W29"/>
    <mergeCell ref="L30:W30"/>
    <mergeCell ref="M32:Q32"/>
    <mergeCell ref="R32:V32"/>
  </mergeCells>
  <conditionalFormatting sqref="K27:K31 A27:A31 A49:A51 K49:K51 A76:A78 K76:K78 A108:A112 K108:K112 K130:K132 A130:A132 K157:K159 A157:A159 A211:A213 K211:K213 A216 K216 A238:A240 K238:K240 A244:A1048576 K244:K1048576 K45:K47 A45:A47 A72:A74 K72:K74 A126:A128 K126:K128 A153:A155 K153:K155 A207:A209 K207:K209 A234:A236 K234:K236 K180:K186 A180:A186 K189:K193 A189:A193 K41:K42 A41:A42 K68:K69 A68:A69 K114:K123 A114:A123 A141:A150 K141:K150 K163:K178 A163:A178 K203:K204 A203:A204 A230:A231 K230:K231 A18:A24 A14:A16 K18:K24 K14:K16 K99:K105 K95:K97 A99:A105 A95:A97">
    <cfRule type="containsText" dxfId="424" priority="75" operator="containsText" text="NOT OK">
      <formula>NOT(ISERROR(SEARCH("NOT OK",A14)))</formula>
    </cfRule>
  </conditionalFormatting>
  <conditionalFormatting sqref="A55:A58 K55:K58 K136:K139 K132 A136:A139 A132 K159 A159 K217:K220 K213 A217:A220 A213 K240 A240 A45:A47 K45:K47 K72:K74 A72:A74 K126:K128 A126:A128 K153:K155 A153:A155 K207:K209 A207:A209 K234:K236 A234:A236 A1:A16 K1:K16 K33:K42 A33:A42 K60:K69 A60:A69 K82:K97 A82:A97 K195:K204 A195:A204 A222:A231 K222:K231">
    <cfRule type="containsText" dxfId="423" priority="74" operator="containsText" text="NOT OK">
      <formula>NOT(ISERROR(SEARCH("NOT OK",A1)))</formula>
    </cfRule>
  </conditionalFormatting>
  <conditionalFormatting sqref="A15:A16 K15:K16">
    <cfRule type="containsText" dxfId="422" priority="73" operator="containsText" text="NOT OK">
      <formula>NOT(ISERROR(SEARCH("NOT OK",A15)))</formula>
    </cfRule>
  </conditionalFormatting>
  <conditionalFormatting sqref="K42 A42">
    <cfRule type="containsText" dxfId="421" priority="72" operator="containsText" text="NOT OK">
      <formula>NOT(ISERROR(SEARCH("NOT OK",A42)))</formula>
    </cfRule>
  </conditionalFormatting>
  <conditionalFormatting sqref="K69 A69">
    <cfRule type="containsText" dxfId="420" priority="71" operator="containsText" text="NOT OK">
      <formula>NOT(ISERROR(SEARCH("NOT OK",A69)))</formula>
    </cfRule>
  </conditionalFormatting>
  <conditionalFormatting sqref="A123 K123">
    <cfRule type="containsText" dxfId="419" priority="70" operator="containsText" text="NOT OK">
      <formula>NOT(ISERROR(SEARCH("NOT OK",A123)))</formula>
    </cfRule>
  </conditionalFormatting>
  <conditionalFormatting sqref="K150 A150">
    <cfRule type="containsText" dxfId="418" priority="69" operator="containsText" text="NOT OK">
      <formula>NOT(ISERROR(SEARCH("NOT OK",A150)))</formula>
    </cfRule>
  </conditionalFormatting>
  <conditionalFormatting sqref="K204 A204">
    <cfRule type="containsText" dxfId="417" priority="68" operator="containsText" text="NOT OK">
      <formula>NOT(ISERROR(SEARCH("NOT OK",A204)))</formula>
    </cfRule>
  </conditionalFormatting>
  <conditionalFormatting sqref="K231 A231">
    <cfRule type="containsText" dxfId="416" priority="67" operator="containsText" text="NOT OK">
      <formula>NOT(ISERROR(SEARCH("NOT OK",A231)))</formula>
    </cfRule>
  </conditionalFormatting>
  <conditionalFormatting sqref="A231 K231">
    <cfRule type="containsText" dxfId="415" priority="66" operator="containsText" text="NOT OK">
      <formula>NOT(ISERROR(SEARCH("NOT OK",A231)))</formula>
    </cfRule>
  </conditionalFormatting>
  <conditionalFormatting sqref="A27 K27">
    <cfRule type="containsText" dxfId="414" priority="65" operator="containsText" text="NOT OK">
      <formula>NOT(ISERROR(SEARCH("NOT OK",A27)))</formula>
    </cfRule>
  </conditionalFormatting>
  <conditionalFormatting sqref="K108 A108">
    <cfRule type="containsText" dxfId="413" priority="64" operator="containsText" text="NOT OK">
      <formula>NOT(ISERROR(SEARCH("NOT OK",A108)))</formula>
    </cfRule>
  </conditionalFormatting>
  <conditionalFormatting sqref="A189 K189">
    <cfRule type="containsText" dxfId="412" priority="63" operator="containsText" text="NOT OK">
      <formula>NOT(ISERROR(SEARCH("NOT OK",A189)))</formula>
    </cfRule>
  </conditionalFormatting>
  <conditionalFormatting sqref="A216 K216">
    <cfRule type="containsText" dxfId="411" priority="62" operator="containsText" text="NOT OK">
      <formula>NOT(ISERROR(SEARCH("NOT OK",A216)))</formula>
    </cfRule>
  </conditionalFormatting>
  <conditionalFormatting sqref="K178 A178">
    <cfRule type="containsText" dxfId="410" priority="61" operator="containsText" text="NOT OK">
      <formula>NOT(ISERROR(SEARCH("NOT OK",A178)))</formula>
    </cfRule>
  </conditionalFormatting>
  <conditionalFormatting sqref="A187:A188 K187:K188">
    <cfRule type="containsText" dxfId="409" priority="58" operator="containsText" text="NOT OK">
      <formula>NOT(ISERROR(SEARCH("NOT OK",A187)))</formula>
    </cfRule>
  </conditionalFormatting>
  <conditionalFormatting sqref="A106:A107 K106:K107">
    <cfRule type="containsText" dxfId="408" priority="59" operator="containsText" text="NOT OK">
      <formula>NOT(ISERROR(SEARCH("NOT OK",A106)))</formula>
    </cfRule>
  </conditionalFormatting>
  <conditionalFormatting sqref="K25:K26 A25:A26">
    <cfRule type="containsText" dxfId="407" priority="60" operator="containsText" text="NOT OK">
      <formula>NOT(ISERROR(SEARCH("NOT OK",A25)))</formula>
    </cfRule>
  </conditionalFormatting>
  <conditionalFormatting sqref="A214 K214">
    <cfRule type="containsText" dxfId="406" priority="57" operator="containsText" text="NOT OK">
      <formula>NOT(ISERROR(SEARCH("NOT OK",A214)))</formula>
    </cfRule>
  </conditionalFormatting>
  <conditionalFormatting sqref="K54 A54">
    <cfRule type="containsText" dxfId="405" priority="56" operator="containsText" text="NOT OK">
      <formula>NOT(ISERROR(SEARCH("NOT OK",A54)))</formula>
    </cfRule>
  </conditionalFormatting>
  <conditionalFormatting sqref="A54 K54">
    <cfRule type="containsText" dxfId="404" priority="55" operator="containsText" text="NOT OK">
      <formula>NOT(ISERROR(SEARCH("NOT OK",A54)))</formula>
    </cfRule>
  </conditionalFormatting>
  <conditionalFormatting sqref="K52 A52">
    <cfRule type="containsText" dxfId="403" priority="54" operator="containsText" text="NOT OK">
      <formula>NOT(ISERROR(SEARCH("NOT OK",A52)))</formula>
    </cfRule>
  </conditionalFormatting>
  <conditionalFormatting sqref="K81 A81">
    <cfRule type="containsText" dxfId="402" priority="53" operator="containsText" text="NOT OK">
      <formula>NOT(ISERROR(SEARCH("NOT OK",A81)))</formula>
    </cfRule>
  </conditionalFormatting>
  <conditionalFormatting sqref="A81 K81">
    <cfRule type="containsText" dxfId="401" priority="52" operator="containsText" text="NOT OK">
      <formula>NOT(ISERROR(SEARCH("NOT OK",A81)))</formula>
    </cfRule>
  </conditionalFormatting>
  <conditionalFormatting sqref="A135 K135">
    <cfRule type="containsText" dxfId="400" priority="51" operator="containsText" text="NOT OK">
      <formula>NOT(ISERROR(SEARCH("NOT OK",A135)))</formula>
    </cfRule>
  </conditionalFormatting>
  <conditionalFormatting sqref="K135 A135">
    <cfRule type="containsText" dxfId="399" priority="50" operator="containsText" text="NOT OK">
      <formula>NOT(ISERROR(SEARCH("NOT OK",A135)))</formula>
    </cfRule>
  </conditionalFormatting>
  <conditionalFormatting sqref="A133 K133">
    <cfRule type="containsText" dxfId="398" priority="49" operator="containsText" text="NOT OK">
      <formula>NOT(ISERROR(SEARCH("NOT OK",A133)))</formula>
    </cfRule>
  </conditionalFormatting>
  <conditionalFormatting sqref="A162 K162">
    <cfRule type="containsText" dxfId="397" priority="48" operator="containsText" text="NOT OK">
      <formula>NOT(ISERROR(SEARCH("NOT OK",A162)))</formula>
    </cfRule>
  </conditionalFormatting>
  <conditionalFormatting sqref="K162 A162">
    <cfRule type="containsText" dxfId="396" priority="47" operator="containsText" text="NOT OK">
      <formula>NOT(ISERROR(SEARCH("NOT OK",A162)))</formula>
    </cfRule>
  </conditionalFormatting>
  <conditionalFormatting sqref="A160 K160">
    <cfRule type="containsText" dxfId="395" priority="46" operator="containsText" text="NOT OK">
      <formula>NOT(ISERROR(SEARCH("NOT OK",A160)))</formula>
    </cfRule>
  </conditionalFormatting>
  <conditionalFormatting sqref="A243 K243">
    <cfRule type="containsText" dxfId="394" priority="45" operator="containsText" text="NOT OK">
      <formula>NOT(ISERROR(SEARCH("NOT OK",A243)))</formula>
    </cfRule>
  </conditionalFormatting>
  <conditionalFormatting sqref="A243 K243">
    <cfRule type="containsText" dxfId="393" priority="44" operator="containsText" text="NOT OK">
      <formula>NOT(ISERROR(SEARCH("NOT OK",A243)))</formula>
    </cfRule>
  </conditionalFormatting>
  <conditionalFormatting sqref="A241 K241">
    <cfRule type="containsText" dxfId="392" priority="43" operator="containsText" text="NOT OK">
      <formula>NOT(ISERROR(SEARCH("NOT OK",A241)))</formula>
    </cfRule>
  </conditionalFormatting>
  <conditionalFormatting sqref="A48 K48">
    <cfRule type="containsText" dxfId="391" priority="42" operator="containsText" text="NOT OK">
      <formula>NOT(ISERROR(SEARCH("NOT OK",A48)))</formula>
    </cfRule>
  </conditionalFormatting>
  <conditionalFormatting sqref="A75 K75">
    <cfRule type="containsText" dxfId="390" priority="41" operator="containsText" text="NOT OK">
      <formula>NOT(ISERROR(SEARCH("NOT OK",A75)))</formula>
    </cfRule>
  </conditionalFormatting>
  <conditionalFormatting sqref="K129 A129">
    <cfRule type="containsText" dxfId="389" priority="40" operator="containsText" text="NOT OK">
      <formula>NOT(ISERROR(SEARCH("NOT OK",A129)))</formula>
    </cfRule>
  </conditionalFormatting>
  <conditionalFormatting sqref="K156 A156">
    <cfRule type="containsText" dxfId="388" priority="39" operator="containsText" text="NOT OK">
      <formula>NOT(ISERROR(SEARCH("NOT OK",A156)))</formula>
    </cfRule>
  </conditionalFormatting>
  <conditionalFormatting sqref="K210 A210">
    <cfRule type="containsText" dxfId="387" priority="38" operator="containsText" text="NOT OK">
      <formula>NOT(ISERROR(SEARCH("NOT OK",A210)))</formula>
    </cfRule>
  </conditionalFormatting>
  <conditionalFormatting sqref="K237 A237">
    <cfRule type="containsText" dxfId="386" priority="37" operator="containsText" text="NOT OK">
      <formula>NOT(ISERROR(SEARCH("NOT OK",A237)))</formula>
    </cfRule>
  </conditionalFormatting>
  <conditionalFormatting sqref="K53 A53">
    <cfRule type="containsText" dxfId="385" priority="36" operator="containsText" text="NOT OK">
      <formula>NOT(ISERROR(SEARCH("NOT OK",A53)))</formula>
    </cfRule>
  </conditionalFormatting>
  <conditionalFormatting sqref="K80 A80">
    <cfRule type="containsText" dxfId="384" priority="35" operator="containsText" text="NOT OK">
      <formula>NOT(ISERROR(SEARCH("NOT OK",A80)))</formula>
    </cfRule>
  </conditionalFormatting>
  <conditionalFormatting sqref="K79 A79">
    <cfRule type="containsText" dxfId="383" priority="34" operator="containsText" text="NOT OK">
      <formula>NOT(ISERROR(SEARCH("NOT OK",A79)))</formula>
    </cfRule>
  </conditionalFormatting>
  <conditionalFormatting sqref="A134 K134">
    <cfRule type="containsText" dxfId="382" priority="33" operator="containsText" text="NOT OK">
      <formula>NOT(ISERROR(SEARCH("NOT OK",A134)))</formula>
    </cfRule>
  </conditionalFormatting>
  <conditionalFormatting sqref="A161 K161">
    <cfRule type="containsText" dxfId="381" priority="32" operator="containsText" text="NOT OK">
      <formula>NOT(ISERROR(SEARCH("NOT OK",A161)))</formula>
    </cfRule>
  </conditionalFormatting>
  <conditionalFormatting sqref="A215 K215">
    <cfRule type="containsText" dxfId="380" priority="31" operator="containsText" text="NOT OK">
      <formula>NOT(ISERROR(SEARCH("NOT OK",A215)))</formula>
    </cfRule>
  </conditionalFormatting>
  <conditionalFormatting sqref="A242 K242">
    <cfRule type="containsText" dxfId="379" priority="30" operator="containsText" text="NOT OK">
      <formula>NOT(ISERROR(SEARCH("NOT OK",A242)))</formula>
    </cfRule>
  </conditionalFormatting>
  <conditionalFormatting sqref="K32 A32">
    <cfRule type="containsText" dxfId="378" priority="29" operator="containsText" text="NOT OK">
      <formula>NOT(ISERROR(SEARCH("NOT OK",A32)))</formula>
    </cfRule>
  </conditionalFormatting>
  <conditionalFormatting sqref="K59 A59">
    <cfRule type="containsText" dxfId="377" priority="28" operator="containsText" text="NOT OK">
      <formula>NOT(ISERROR(SEARCH("NOT OK",A59)))</formula>
    </cfRule>
  </conditionalFormatting>
  <conditionalFormatting sqref="A113 K113">
    <cfRule type="containsText" dxfId="376" priority="27" operator="containsText" text="NOT OK">
      <formula>NOT(ISERROR(SEARCH("NOT OK",A113)))</formula>
    </cfRule>
  </conditionalFormatting>
  <conditionalFormatting sqref="A140 K140">
    <cfRule type="containsText" dxfId="375" priority="26" operator="containsText" text="NOT OK">
      <formula>NOT(ISERROR(SEARCH("NOT OK",A140)))</formula>
    </cfRule>
  </conditionalFormatting>
  <conditionalFormatting sqref="A194 K194">
    <cfRule type="containsText" dxfId="374" priority="25" operator="containsText" text="NOT OK">
      <formula>NOT(ISERROR(SEARCH("NOT OK",A194)))</formula>
    </cfRule>
  </conditionalFormatting>
  <conditionalFormatting sqref="A221 K221">
    <cfRule type="containsText" dxfId="373" priority="24" operator="containsText" text="NOT OK">
      <formula>NOT(ISERROR(SEARCH("NOT OK",A221)))</formula>
    </cfRule>
  </conditionalFormatting>
  <conditionalFormatting sqref="A17 K17">
    <cfRule type="containsText" dxfId="372" priority="23" operator="containsText" text="NOT OK">
      <formula>NOT(ISERROR(SEARCH("NOT OK",A17)))</formula>
    </cfRule>
  </conditionalFormatting>
  <conditionalFormatting sqref="A179 K179">
    <cfRule type="containsText" dxfId="371" priority="21" operator="containsText" text="NOT OK">
      <formula>NOT(ISERROR(SEARCH("NOT OK",A179)))</formula>
    </cfRule>
  </conditionalFormatting>
  <conditionalFormatting sqref="K98 A98">
    <cfRule type="containsText" dxfId="370" priority="22" operator="containsText" text="NOT OK">
      <formula>NOT(ISERROR(SEARCH("NOT OK",A98)))</formula>
    </cfRule>
  </conditionalFormatting>
  <conditionalFormatting sqref="A43 K43">
    <cfRule type="containsText" dxfId="369" priority="20" operator="containsText" text="NOT OK">
      <formula>NOT(ISERROR(SEARCH("NOT OK",A43)))</formula>
    </cfRule>
  </conditionalFormatting>
  <conditionalFormatting sqref="A43 K43">
    <cfRule type="containsText" dxfId="368" priority="19" operator="containsText" text="NOT OK">
      <formula>NOT(ISERROR(SEARCH("NOT OK",A43)))</formula>
    </cfRule>
  </conditionalFormatting>
  <conditionalFormatting sqref="A43 K43">
    <cfRule type="containsText" dxfId="367" priority="18" operator="containsText" text="NOT OK">
      <formula>NOT(ISERROR(SEARCH("NOT OK",A43)))</formula>
    </cfRule>
  </conditionalFormatting>
  <conditionalFormatting sqref="A44 K44">
    <cfRule type="containsText" dxfId="366" priority="17" operator="containsText" text="NOT OK">
      <formula>NOT(ISERROR(SEARCH("NOT OK",A44)))</formula>
    </cfRule>
  </conditionalFormatting>
  <conditionalFormatting sqref="A70 K70">
    <cfRule type="containsText" dxfId="365" priority="16" operator="containsText" text="NOT OK">
      <formula>NOT(ISERROR(SEARCH("NOT OK",A70)))</formula>
    </cfRule>
  </conditionalFormatting>
  <conditionalFormatting sqref="A70 K70">
    <cfRule type="containsText" dxfId="364" priority="15" operator="containsText" text="NOT OK">
      <formula>NOT(ISERROR(SEARCH("NOT OK",A70)))</formula>
    </cfRule>
  </conditionalFormatting>
  <conditionalFormatting sqref="A70 K70">
    <cfRule type="containsText" dxfId="363" priority="14" operator="containsText" text="NOT OK">
      <formula>NOT(ISERROR(SEARCH("NOT OK",A70)))</formula>
    </cfRule>
  </conditionalFormatting>
  <conditionalFormatting sqref="A71 K71">
    <cfRule type="containsText" dxfId="362" priority="13" operator="containsText" text="NOT OK">
      <formula>NOT(ISERROR(SEARCH("NOT OK",A71)))</formula>
    </cfRule>
  </conditionalFormatting>
  <conditionalFormatting sqref="K124 A124">
    <cfRule type="containsText" dxfId="361" priority="12" operator="containsText" text="NOT OK">
      <formula>NOT(ISERROR(SEARCH("NOT OK",A124)))</formula>
    </cfRule>
  </conditionalFormatting>
  <conditionalFormatting sqref="K124 A124">
    <cfRule type="containsText" dxfId="360" priority="11" operator="containsText" text="NOT OK">
      <formula>NOT(ISERROR(SEARCH("NOT OK",A124)))</formula>
    </cfRule>
  </conditionalFormatting>
  <conditionalFormatting sqref="K125 A125">
    <cfRule type="containsText" dxfId="359" priority="10" operator="containsText" text="NOT OK">
      <formula>NOT(ISERROR(SEARCH("NOT OK",A125)))</formula>
    </cfRule>
  </conditionalFormatting>
  <conditionalFormatting sqref="K151 A151">
    <cfRule type="containsText" dxfId="358" priority="9" operator="containsText" text="NOT OK">
      <formula>NOT(ISERROR(SEARCH("NOT OK",A151)))</formula>
    </cfRule>
  </conditionalFormatting>
  <conditionalFormatting sqref="K151 A151">
    <cfRule type="containsText" dxfId="357" priority="8" operator="containsText" text="NOT OK">
      <formula>NOT(ISERROR(SEARCH("NOT OK",A151)))</formula>
    </cfRule>
  </conditionalFormatting>
  <conditionalFormatting sqref="K152 A152">
    <cfRule type="containsText" dxfId="356" priority="7" operator="containsText" text="NOT OK">
      <formula>NOT(ISERROR(SEARCH("NOT OK",A152)))</formula>
    </cfRule>
  </conditionalFormatting>
  <conditionalFormatting sqref="K205 A205">
    <cfRule type="containsText" dxfId="355" priority="6" operator="containsText" text="NOT OK">
      <formula>NOT(ISERROR(SEARCH("NOT OK",A205)))</formula>
    </cfRule>
  </conditionalFormatting>
  <conditionalFormatting sqref="K205 A205">
    <cfRule type="containsText" dxfId="354" priority="5" operator="containsText" text="NOT OK">
      <formula>NOT(ISERROR(SEARCH("NOT OK",A205)))</formula>
    </cfRule>
  </conditionalFormatting>
  <conditionalFormatting sqref="A206 K206">
    <cfRule type="containsText" dxfId="353" priority="4" operator="containsText" text="NOT OK">
      <formula>NOT(ISERROR(SEARCH("NOT OK",A206)))</formula>
    </cfRule>
  </conditionalFormatting>
  <conditionalFormatting sqref="K232 A232">
    <cfRule type="containsText" dxfId="352" priority="3" operator="containsText" text="NOT OK">
      <formula>NOT(ISERROR(SEARCH("NOT OK",A232)))</formula>
    </cfRule>
  </conditionalFormatting>
  <conditionalFormatting sqref="K232 A232">
    <cfRule type="containsText" dxfId="351" priority="2" operator="containsText" text="NOT OK">
      <formula>NOT(ISERROR(SEARCH("NOT OK",A232)))</formula>
    </cfRule>
  </conditionalFormatting>
  <conditionalFormatting sqref="A233 K233">
    <cfRule type="containsText" dxfId="350" priority="1" operator="containsText" text="NOT OK">
      <formula>NOT(ISERROR(SEARCH("NOT OK",A233)))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2" min="11" max="22" man="1"/>
    <brk id="163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44"/>
  <sheetViews>
    <sheetView zoomScale="90" zoomScaleNormal="9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2.28515625" style="1" customWidth="1"/>
    <col min="4" max="4" width="12.85546875" style="1" customWidth="1"/>
    <col min="5" max="5" width="13.140625" style="1" customWidth="1"/>
    <col min="6" max="6" width="12.5703125" style="1" customWidth="1"/>
    <col min="7" max="7" width="13.85546875" style="1" customWidth="1"/>
    <col min="8" max="8" width="12.7109375" style="1" customWidth="1"/>
    <col min="9" max="9" width="11.85546875" style="2" customWidth="1"/>
    <col min="10" max="10" width="7" style="1" customWidth="1"/>
    <col min="11" max="11" width="7" style="3"/>
    <col min="12" max="12" width="13" style="1" customWidth="1"/>
    <col min="13" max="13" width="14.28515625" style="1" customWidth="1"/>
    <col min="14" max="14" width="14.140625" style="1" customWidth="1"/>
    <col min="15" max="15" width="15.42578125" style="1" customWidth="1"/>
    <col min="16" max="16" width="13.5703125" style="1" customWidth="1"/>
    <col min="17" max="17" width="13.28515625" style="1" customWidth="1"/>
    <col min="18" max="18" width="13.42578125" style="1" customWidth="1"/>
    <col min="19" max="19" width="13.140625" style="1" customWidth="1"/>
    <col min="20" max="20" width="15.28515625" style="1" customWidth="1"/>
    <col min="21" max="21" width="14.140625" style="1" customWidth="1"/>
    <col min="22" max="22" width="13.28515625" style="1" customWidth="1"/>
    <col min="23" max="23" width="13.710937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72" t="s">
        <v>0</v>
      </c>
      <c r="C2" s="573"/>
      <c r="D2" s="573"/>
      <c r="E2" s="573"/>
      <c r="F2" s="573"/>
      <c r="G2" s="573"/>
      <c r="H2" s="573"/>
      <c r="I2" s="574"/>
      <c r="J2" s="3"/>
      <c r="L2" s="575" t="s">
        <v>1</v>
      </c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</row>
    <row r="3" spans="1:23" ht="13.5" thickBot="1" x14ac:dyDescent="0.25">
      <c r="B3" s="578" t="s">
        <v>2</v>
      </c>
      <c r="C3" s="579"/>
      <c r="D3" s="579"/>
      <c r="E3" s="579"/>
      <c r="F3" s="579"/>
      <c r="G3" s="579"/>
      <c r="H3" s="579"/>
      <c r="I3" s="580"/>
      <c r="J3" s="3"/>
      <c r="L3" s="581" t="s">
        <v>3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84" t="s">
        <v>4</v>
      </c>
      <c r="D5" s="585"/>
      <c r="E5" s="586"/>
      <c r="F5" s="584" t="s">
        <v>5</v>
      </c>
      <c r="G5" s="585"/>
      <c r="H5" s="586"/>
      <c r="I5" s="105" t="s">
        <v>6</v>
      </c>
      <c r="J5" s="3"/>
      <c r="L5" s="11"/>
      <c r="M5" s="587" t="s">
        <v>4</v>
      </c>
      <c r="N5" s="588"/>
      <c r="O5" s="588"/>
      <c r="P5" s="588"/>
      <c r="Q5" s="589"/>
      <c r="R5" s="587" t="s">
        <v>5</v>
      </c>
      <c r="S5" s="588"/>
      <c r="T5" s="588"/>
      <c r="U5" s="588"/>
      <c r="V5" s="589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7"/>
      <c r="Q8" s="34"/>
      <c r="R8" s="33"/>
      <c r="S8" s="30"/>
      <c r="T8" s="31"/>
      <c r="U8" s="327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v>0</v>
      </c>
      <c r="D9" s="122">
        <v>0</v>
      </c>
      <c r="E9" s="158">
        <f>SUM(C9:D9)</f>
        <v>0</v>
      </c>
      <c r="F9" s="120">
        <v>0</v>
      </c>
      <c r="G9" s="122">
        <v>0</v>
      </c>
      <c r="H9" s="158">
        <f>SUM(F9:G9)</f>
        <v>0</v>
      </c>
      <c r="I9" s="123">
        <f>IF(E9=0,0,((H9/E9)-1)*100)</f>
        <v>0</v>
      </c>
      <c r="J9" s="3"/>
      <c r="L9" s="13" t="s">
        <v>16</v>
      </c>
      <c r="M9" s="39">
        <v>0</v>
      </c>
      <c r="N9" s="37">
        <v>0</v>
      </c>
      <c r="O9" s="169">
        <f>SUM(M9:N9)</f>
        <v>0</v>
      </c>
      <c r="P9" s="325">
        <v>0</v>
      </c>
      <c r="Q9" s="169">
        <f>O9+P9</f>
        <v>0</v>
      </c>
      <c r="R9" s="39">
        <v>0</v>
      </c>
      <c r="S9" s="37">
        <v>0</v>
      </c>
      <c r="T9" s="169">
        <f>SUM(R9:S9)</f>
        <v>0</v>
      </c>
      <c r="U9" s="325">
        <v>0</v>
      </c>
      <c r="V9" s="169">
        <f>T9+U9</f>
        <v>0</v>
      </c>
      <c r="W9" s="40">
        <f>IF(Q9=0,0,((V9/Q9)-1)*100)</f>
        <v>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v>0</v>
      </c>
      <c r="D10" s="122">
        <v>0</v>
      </c>
      <c r="E10" s="158">
        <f t="shared" ref="E10:E13" si="0">SUM(C10:D10)</f>
        <v>0</v>
      </c>
      <c r="F10" s="120">
        <v>4</v>
      </c>
      <c r="G10" s="122">
        <v>4</v>
      </c>
      <c r="H10" s="158">
        <f t="shared" ref="H10:H13" si="1">SUM(F10:G10)</f>
        <v>8</v>
      </c>
      <c r="I10" s="123">
        <f>IF(E10=0,0,((H10/E10)-1)*100)</f>
        <v>0</v>
      </c>
      <c r="J10" s="3"/>
      <c r="K10" s="6"/>
      <c r="L10" s="13" t="s">
        <v>17</v>
      </c>
      <c r="M10" s="39">
        <v>0</v>
      </c>
      <c r="N10" s="37">
        <v>0</v>
      </c>
      <c r="O10" s="169">
        <f>SUM(M10:N10)</f>
        <v>0</v>
      </c>
      <c r="P10" s="325">
        <v>0</v>
      </c>
      <c r="Q10" s="169">
        <f>O10+P10</f>
        <v>0</v>
      </c>
      <c r="R10" s="39">
        <v>456</v>
      </c>
      <c r="S10" s="37">
        <v>263</v>
      </c>
      <c r="T10" s="169">
        <f>SUM(R10:S10)</f>
        <v>719</v>
      </c>
      <c r="U10" s="325">
        <v>0</v>
      </c>
      <c r="V10" s="169">
        <f>T10+U10</f>
        <v>719</v>
      </c>
      <c r="W10" s="40">
        <f>IF(Q10=0,0,((V10/Q10)-1)*100)</f>
        <v>0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v>0</v>
      </c>
      <c r="D11" s="125">
        <v>0</v>
      </c>
      <c r="E11" s="158">
        <f t="shared" si="0"/>
        <v>0</v>
      </c>
      <c r="F11" s="124">
        <v>16</v>
      </c>
      <c r="G11" s="125">
        <v>16</v>
      </c>
      <c r="H11" s="158">
        <f t="shared" si="1"/>
        <v>32</v>
      </c>
      <c r="I11" s="123">
        <f>IF(E11=0,0,((H11/E11)-1)*100)</f>
        <v>0</v>
      </c>
      <c r="J11" s="3"/>
      <c r="K11" s="6"/>
      <c r="L11" s="22" t="s">
        <v>18</v>
      </c>
      <c r="M11" s="39">
        <v>0</v>
      </c>
      <c r="N11" s="37">
        <v>0</v>
      </c>
      <c r="O11" s="169">
        <f t="shared" ref="O11" si="2">SUM(M11:N11)</f>
        <v>0</v>
      </c>
      <c r="P11" s="326">
        <v>0</v>
      </c>
      <c r="Q11" s="267">
        <f t="shared" ref="Q11" si="3">O11+P11</f>
        <v>0</v>
      </c>
      <c r="R11" s="39">
        <v>484</v>
      </c>
      <c r="S11" s="37">
        <v>227</v>
      </c>
      <c r="T11" s="169">
        <f t="shared" ref="T11" si="4">SUM(R11:S11)</f>
        <v>711</v>
      </c>
      <c r="U11" s="326">
        <v>0</v>
      </c>
      <c r="V11" s="267">
        <f t="shared" ref="V11" si="5">T11+U11</f>
        <v>711</v>
      </c>
      <c r="W11" s="40">
        <f>IF(Q11=0,0,((V11/Q11)-1)*100)</f>
        <v>0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6">+C9+C10+C11</f>
        <v>0</v>
      </c>
      <c r="D12" s="129">
        <f t="shared" si="6"/>
        <v>0</v>
      </c>
      <c r="E12" s="162">
        <f t="shared" si="0"/>
        <v>0</v>
      </c>
      <c r="F12" s="127">
        <f t="shared" ref="F12:G12" si="7">+F9+F10+F11</f>
        <v>20</v>
      </c>
      <c r="G12" s="129">
        <f t="shared" si="7"/>
        <v>20</v>
      </c>
      <c r="H12" s="162">
        <f t="shared" si="1"/>
        <v>40</v>
      </c>
      <c r="I12" s="130">
        <f>IF(E12=0,0,((H12/E12)-1)*100)</f>
        <v>0</v>
      </c>
      <c r="J12" s="3"/>
      <c r="L12" s="41" t="s">
        <v>19</v>
      </c>
      <c r="M12" s="45">
        <f>+M9+M10+M11</f>
        <v>0</v>
      </c>
      <c r="N12" s="43">
        <f t="shared" ref="N12:Q12" si="8">+N9+N10+N11</f>
        <v>0</v>
      </c>
      <c r="O12" s="170">
        <f t="shared" si="8"/>
        <v>0</v>
      </c>
      <c r="P12" s="43">
        <f t="shared" si="8"/>
        <v>0</v>
      </c>
      <c r="Q12" s="170">
        <f t="shared" si="8"/>
        <v>0</v>
      </c>
      <c r="R12" s="45">
        <f>+R9+R10+R11</f>
        <v>940</v>
      </c>
      <c r="S12" s="43">
        <f t="shared" ref="S12:V12" si="9">+S9+S10+S11</f>
        <v>490</v>
      </c>
      <c r="T12" s="170">
        <f t="shared" si="9"/>
        <v>1430</v>
      </c>
      <c r="U12" s="43">
        <f t="shared" si="9"/>
        <v>0</v>
      </c>
      <c r="V12" s="170">
        <f t="shared" si="9"/>
        <v>1430</v>
      </c>
      <c r="W12" s="46">
        <f>IF(Q12=0,0,((V12/Q12)-1)*100)</f>
        <v>0</v>
      </c>
    </row>
    <row r="13" spans="1:23" ht="13.5" thickTop="1" x14ac:dyDescent="0.2">
      <c r="A13" s="3" t="str">
        <f t="shared" ref="A13:A67" si="10">IF(ISERROR(F13/G13)," ",IF(F13/G13&gt;0.5,IF(F13/G13&lt;1.5," ","NOT OK"),"NOT OK"))</f>
        <v xml:space="preserve"> </v>
      </c>
      <c r="B13" s="106" t="s">
        <v>20</v>
      </c>
      <c r="C13" s="120">
        <v>0</v>
      </c>
      <c r="D13" s="122">
        <v>0</v>
      </c>
      <c r="E13" s="158">
        <f t="shared" si="0"/>
        <v>0</v>
      </c>
      <c r="F13" s="120">
        <v>18</v>
      </c>
      <c r="G13" s="122">
        <v>18</v>
      </c>
      <c r="H13" s="158">
        <f t="shared" si="1"/>
        <v>36</v>
      </c>
      <c r="I13" s="123">
        <f t="shared" ref="I13" si="11">IF(E13=0,0,((H13/E13)-1)*100)</f>
        <v>0</v>
      </c>
      <c r="J13" s="3"/>
      <c r="L13" s="13" t="s">
        <v>20</v>
      </c>
      <c r="M13" s="39">
        <v>0</v>
      </c>
      <c r="N13" s="485">
        <v>0</v>
      </c>
      <c r="O13" s="169">
        <f t="shared" ref="O13" si="12">+M13+N13</f>
        <v>0</v>
      </c>
      <c r="P13" s="325">
        <v>0</v>
      </c>
      <c r="Q13" s="169">
        <f>O13+P13</f>
        <v>0</v>
      </c>
      <c r="R13" s="39">
        <v>67</v>
      </c>
      <c r="S13" s="485">
        <v>177</v>
      </c>
      <c r="T13" s="169">
        <f t="shared" ref="T13" si="13">+R13+S13</f>
        <v>244</v>
      </c>
      <c r="U13" s="325">
        <v>0</v>
      </c>
      <c r="V13" s="169">
        <f>T13+U13</f>
        <v>244</v>
      </c>
      <c r="W13" s="40">
        <f t="shared" ref="W13" si="14">IF(Q13=0,0,((V13/Q13)-1)*100)</f>
        <v>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v>0</v>
      </c>
      <c r="D14" s="122">
        <v>0</v>
      </c>
      <c r="E14" s="158">
        <f>SUM(C14:D14)</f>
        <v>0</v>
      </c>
      <c r="F14" s="120">
        <v>16</v>
      </c>
      <c r="G14" s="122">
        <v>16</v>
      </c>
      <c r="H14" s="158">
        <f>SUM(F14:G14)</f>
        <v>32</v>
      </c>
      <c r="I14" s="123">
        <f>IF(E14=0,0,((H14/E14)-1)*100)</f>
        <v>0</v>
      </c>
      <c r="J14" s="3"/>
      <c r="L14" s="13" t="s">
        <v>21</v>
      </c>
      <c r="M14" s="37">
        <v>0</v>
      </c>
      <c r="N14" s="467">
        <v>0</v>
      </c>
      <c r="O14" s="172">
        <f>+M14+N14</f>
        <v>0</v>
      </c>
      <c r="P14" s="325">
        <v>0</v>
      </c>
      <c r="Q14" s="169">
        <f>O14+P14</f>
        <v>0</v>
      </c>
      <c r="R14" s="37">
        <v>324</v>
      </c>
      <c r="S14" s="467">
        <v>112</v>
      </c>
      <c r="T14" s="172">
        <f>+R14+S14</f>
        <v>436</v>
      </c>
      <c r="U14" s="325">
        <v>0</v>
      </c>
      <c r="V14" s="169">
        <f>T14+U14</f>
        <v>436</v>
      </c>
      <c r="W14" s="40">
        <f>IF(Q14=0,0,((V14/Q14)-1)*100)</f>
        <v>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v>0</v>
      </c>
      <c r="D15" s="122">
        <v>0</v>
      </c>
      <c r="E15" s="158">
        <f>SUM(C15:D15)</f>
        <v>0</v>
      </c>
      <c r="F15" s="120">
        <v>20</v>
      </c>
      <c r="G15" s="122">
        <v>20</v>
      </c>
      <c r="H15" s="158">
        <f>SUM(F15:G15)</f>
        <v>40</v>
      </c>
      <c r="I15" s="123">
        <f>IF(E15=0,0,((H15/E15)-1)*100)</f>
        <v>0</v>
      </c>
      <c r="J15" s="7"/>
      <c r="L15" s="13" t="s">
        <v>22</v>
      </c>
      <c r="M15" s="37">
        <v>0</v>
      </c>
      <c r="N15" s="467">
        <v>0</v>
      </c>
      <c r="O15" s="471">
        <f>+M15+N15</f>
        <v>0</v>
      </c>
      <c r="P15" s="483">
        <v>0</v>
      </c>
      <c r="Q15" s="169">
        <f>O15+P15</f>
        <v>0</v>
      </c>
      <c r="R15" s="37">
        <v>847</v>
      </c>
      <c r="S15" s="467">
        <v>690</v>
      </c>
      <c r="T15" s="471">
        <f>+R15+S15</f>
        <v>1537</v>
      </c>
      <c r="U15" s="483">
        <v>3</v>
      </c>
      <c r="V15" s="169">
        <f>T15+U15</f>
        <v>1540</v>
      </c>
      <c r="W15" s="40">
        <f>IF(Q15=0,0,((V15/Q15)-1)*100)</f>
        <v>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0</v>
      </c>
      <c r="D16" s="129">
        <f t="shared" ref="D16:H16" si="15">+D13+D14+D15</f>
        <v>0</v>
      </c>
      <c r="E16" s="162">
        <f t="shared" si="15"/>
        <v>0</v>
      </c>
      <c r="F16" s="127">
        <f t="shared" si="15"/>
        <v>54</v>
      </c>
      <c r="G16" s="129">
        <f t="shared" si="15"/>
        <v>54</v>
      </c>
      <c r="H16" s="162">
        <f t="shared" si="15"/>
        <v>108</v>
      </c>
      <c r="I16" s="130">
        <f>IF(E16=0,0,((H16/E16)-1)*100)</f>
        <v>0</v>
      </c>
      <c r="J16" s="3"/>
      <c r="L16" s="41" t="s">
        <v>23</v>
      </c>
      <c r="M16" s="43">
        <f>SUM(M13:M15)</f>
        <v>0</v>
      </c>
      <c r="N16" s="468">
        <f t="shared" ref="N16:V16" si="16">SUM(N13:N15)</f>
        <v>0</v>
      </c>
      <c r="O16" s="477">
        <f t="shared" si="16"/>
        <v>0</v>
      </c>
      <c r="P16" s="481">
        <f t="shared" si="16"/>
        <v>0</v>
      </c>
      <c r="Q16" s="170">
        <f t="shared" si="16"/>
        <v>0</v>
      </c>
      <c r="R16" s="43">
        <f t="shared" si="16"/>
        <v>1238</v>
      </c>
      <c r="S16" s="468">
        <f t="shared" si="16"/>
        <v>979</v>
      </c>
      <c r="T16" s="477">
        <f t="shared" si="16"/>
        <v>2217</v>
      </c>
      <c r="U16" s="481">
        <f t="shared" si="16"/>
        <v>3</v>
      </c>
      <c r="V16" s="170">
        <f t="shared" si="16"/>
        <v>2220</v>
      </c>
      <c r="W16" s="46">
        <f>IF(Q16=0,0,((V16/Q16)-1)*100)</f>
        <v>0</v>
      </c>
    </row>
    <row r="17" spans="1:23" ht="14.25" thickTop="1" thickBot="1" x14ac:dyDescent="0.25">
      <c r="A17" s="3" t="str">
        <f>IF(ISERROR(F17/G17)," ",IF(F17/G17&gt;0.5,IF(F17/G17&lt;1.5," ","NOT OK"),"NOT OK"))</f>
        <v xml:space="preserve"> </v>
      </c>
      <c r="B17" s="126" t="s">
        <v>68</v>
      </c>
      <c r="C17" s="127">
        <f>+C12+C16</f>
        <v>0</v>
      </c>
      <c r="D17" s="129">
        <f t="shared" ref="D17:H17" si="17">+D12+D16</f>
        <v>0</v>
      </c>
      <c r="E17" s="298">
        <f t="shared" si="17"/>
        <v>0</v>
      </c>
      <c r="F17" s="127">
        <f t="shared" si="17"/>
        <v>74</v>
      </c>
      <c r="G17" s="129">
        <f t="shared" si="17"/>
        <v>74</v>
      </c>
      <c r="H17" s="298">
        <f t="shared" si="17"/>
        <v>148</v>
      </c>
      <c r="I17" s="130">
        <f>IF(E17=0,0,((H17/E17)-1)*100)</f>
        <v>0</v>
      </c>
      <c r="J17" s="3"/>
      <c r="L17" s="41" t="s">
        <v>68</v>
      </c>
      <c r="M17" s="45">
        <f>+M12+M16</f>
        <v>0</v>
      </c>
      <c r="N17" s="43">
        <f t="shared" ref="N17:V17" si="18">+N12+N16</f>
        <v>0</v>
      </c>
      <c r="O17" s="300">
        <f t="shared" si="18"/>
        <v>0</v>
      </c>
      <c r="P17" s="43">
        <f t="shared" si="18"/>
        <v>0</v>
      </c>
      <c r="Q17" s="300">
        <f t="shared" si="18"/>
        <v>0</v>
      </c>
      <c r="R17" s="45">
        <f t="shared" si="18"/>
        <v>2178</v>
      </c>
      <c r="S17" s="43">
        <f t="shared" si="18"/>
        <v>1469</v>
      </c>
      <c r="T17" s="300">
        <f t="shared" si="18"/>
        <v>3647</v>
      </c>
      <c r="U17" s="43">
        <f t="shared" si="18"/>
        <v>3</v>
      </c>
      <c r="V17" s="300">
        <f t="shared" si="18"/>
        <v>3650</v>
      </c>
      <c r="W17" s="46">
        <f>IF(Q17=0,0,((V17/Q17)-1)*100)</f>
        <v>0</v>
      </c>
    </row>
    <row r="18" spans="1:23" ht="13.5" thickTop="1" x14ac:dyDescent="0.2">
      <c r="A18" s="3" t="str">
        <f t="shared" ref="A18" si="19">IF(ISERROR(F18/G18)," ",IF(F18/G18&gt;0.5,IF(F18/G18&lt;1.5," ","NOT OK"),"NOT OK"))</f>
        <v xml:space="preserve"> </v>
      </c>
      <c r="B18" s="106" t="s">
        <v>24</v>
      </c>
      <c r="C18" s="120">
        <v>0</v>
      </c>
      <c r="D18" s="122">
        <v>0</v>
      </c>
      <c r="E18" s="158">
        <f t="shared" ref="E18" si="20">SUM(C18:D18)</f>
        <v>0</v>
      </c>
      <c r="F18" s="120"/>
      <c r="G18" s="122"/>
      <c r="H18" s="158"/>
      <c r="I18" s="123"/>
      <c r="J18" s="7"/>
      <c r="L18" s="13" t="s">
        <v>24</v>
      </c>
      <c r="M18" s="37">
        <v>0</v>
      </c>
      <c r="N18" s="467">
        <v>0</v>
      </c>
      <c r="O18" s="471">
        <f>+M18+N18</f>
        <v>0</v>
      </c>
      <c r="P18" s="483">
        <v>0</v>
      </c>
      <c r="Q18" s="169">
        <f>O18+P18</f>
        <v>0</v>
      </c>
      <c r="R18" s="37"/>
      <c r="S18" s="467"/>
      <c r="T18" s="471"/>
      <c r="U18" s="483"/>
      <c r="V18" s="169"/>
      <c r="W18" s="40"/>
    </row>
    <row r="19" spans="1:23" x14ac:dyDescent="0.2">
      <c r="A19" s="3" t="str">
        <f t="shared" ref="A19" si="21">IF(ISERROR(F19/G19)," ",IF(F19/G19&gt;0.5,IF(F19/G19&lt;1.5," ","NOT OK"),"NOT OK"))</f>
        <v xml:space="preserve"> </v>
      </c>
      <c r="B19" s="106" t="s">
        <v>25</v>
      </c>
      <c r="C19" s="120">
        <v>0</v>
      </c>
      <c r="D19" s="122">
        <v>0</v>
      </c>
      <c r="E19" s="158">
        <f>SUM(C19:D19)</f>
        <v>0</v>
      </c>
      <c r="F19" s="120"/>
      <c r="G19" s="122"/>
      <c r="H19" s="158"/>
      <c r="I19" s="123"/>
      <c r="L19" s="13" t="s">
        <v>25</v>
      </c>
      <c r="M19" s="37">
        <v>0</v>
      </c>
      <c r="N19" s="467">
        <v>0</v>
      </c>
      <c r="O19" s="471">
        <f>+M19+N19</f>
        <v>0</v>
      </c>
      <c r="P19" s="483">
        <v>0</v>
      </c>
      <c r="Q19" s="169">
        <f>O19+P19</f>
        <v>0</v>
      </c>
      <c r="R19" s="37"/>
      <c r="S19" s="467"/>
      <c r="T19" s="471"/>
      <c r="U19" s="483"/>
      <c r="V19" s="169"/>
      <c r="W19" s="40"/>
    </row>
    <row r="20" spans="1:23" ht="13.5" thickBot="1" x14ac:dyDescent="0.25">
      <c r="A20" s="8" t="str">
        <f>IF(ISERROR(F20/G20)," ",IF(F20/G20&gt;0.5,IF(F20/G20&lt;1.5," ","NOT OK"),"NOT OK"))</f>
        <v xml:space="preserve"> </v>
      </c>
      <c r="B20" s="106" t="s">
        <v>26</v>
      </c>
      <c r="C20" s="120">
        <v>0</v>
      </c>
      <c r="D20" s="122">
        <v>0</v>
      </c>
      <c r="E20" s="158">
        <f>SUM(C20:D20)</f>
        <v>0</v>
      </c>
      <c r="F20" s="120"/>
      <c r="G20" s="122"/>
      <c r="H20" s="158"/>
      <c r="I20" s="123"/>
      <c r="J20" s="8"/>
      <c r="L20" s="13" t="s">
        <v>26</v>
      </c>
      <c r="M20" s="37">
        <v>0</v>
      </c>
      <c r="N20" s="467">
        <v>0</v>
      </c>
      <c r="O20" s="471">
        <f>+M20+N20</f>
        <v>0</v>
      </c>
      <c r="P20" s="483">
        <v>0</v>
      </c>
      <c r="Q20" s="169">
        <f>O20+P20</f>
        <v>0</v>
      </c>
      <c r="R20" s="37"/>
      <c r="S20" s="467"/>
      <c r="T20" s="471"/>
      <c r="U20" s="483"/>
      <c r="V20" s="169"/>
      <c r="W20" s="40"/>
    </row>
    <row r="21" spans="1:23" ht="15.75" customHeight="1" thickTop="1" thickBot="1" x14ac:dyDescent="0.25">
      <c r="A21" s="9" t="str">
        <f>IF(ISERROR(F21/G21)," ",IF(F21/G21&gt;0.5,IF(F21/G21&lt;1.5," ","NOT OK"),"NOT OK"))</f>
        <v xml:space="preserve"> </v>
      </c>
      <c r="B21" s="133" t="s">
        <v>27</v>
      </c>
      <c r="C21" s="127">
        <f t="shared" ref="C21:E21" si="22">+C18+C19+C20</f>
        <v>0</v>
      </c>
      <c r="D21" s="135">
        <f t="shared" si="22"/>
        <v>0</v>
      </c>
      <c r="E21" s="160">
        <f t="shared" si="22"/>
        <v>0</v>
      </c>
      <c r="F21" s="127"/>
      <c r="G21" s="135"/>
      <c r="H21" s="160"/>
      <c r="I21" s="130"/>
      <c r="J21" s="9"/>
      <c r="K21" s="10"/>
      <c r="L21" s="47" t="s">
        <v>27</v>
      </c>
      <c r="M21" s="49">
        <f t="shared" ref="M21:Q21" si="23">SUM(M18:M20)</f>
        <v>0</v>
      </c>
      <c r="N21" s="469">
        <f t="shared" si="23"/>
        <v>0</v>
      </c>
      <c r="O21" s="473">
        <f t="shared" si="23"/>
        <v>0</v>
      </c>
      <c r="P21" s="482">
        <f t="shared" si="23"/>
        <v>0</v>
      </c>
      <c r="Q21" s="171">
        <f t="shared" si="23"/>
        <v>0</v>
      </c>
      <c r="R21" s="49"/>
      <c r="S21" s="469"/>
      <c r="T21" s="473"/>
      <c r="U21" s="482"/>
      <c r="V21" s="171"/>
      <c r="W21" s="50"/>
    </row>
    <row r="22" spans="1:23" ht="13.5" thickTop="1" x14ac:dyDescent="0.2">
      <c r="A22" s="3" t="str">
        <f>IF(ISERROR(F22/G22)," ",IF(F22/G22&gt;0.5,IF(F22/G22&lt;1.5," ","NOT OK"),"NOT OK"))</f>
        <v xml:space="preserve"> </v>
      </c>
      <c r="B22" s="106" t="s">
        <v>28</v>
      </c>
      <c r="C22" s="120">
        <v>0</v>
      </c>
      <c r="D22" s="122">
        <v>0</v>
      </c>
      <c r="E22" s="161">
        <f>SUM(C22:D22)</f>
        <v>0</v>
      </c>
      <c r="F22" s="120"/>
      <c r="G22" s="122"/>
      <c r="H22" s="161"/>
      <c r="I22" s="123"/>
      <c r="J22" s="3"/>
      <c r="L22" s="13" t="s">
        <v>29</v>
      </c>
      <c r="M22" s="37">
        <v>0</v>
      </c>
      <c r="N22" s="467">
        <v>0</v>
      </c>
      <c r="O22" s="471">
        <f>+M22+N22</f>
        <v>0</v>
      </c>
      <c r="P22" s="483">
        <v>0</v>
      </c>
      <c r="Q22" s="169">
        <f>O22+P22</f>
        <v>0</v>
      </c>
      <c r="R22" s="37"/>
      <c r="S22" s="467"/>
      <c r="T22" s="471"/>
      <c r="U22" s="483"/>
      <c r="V22" s="169"/>
      <c r="W22" s="40"/>
    </row>
    <row r="23" spans="1:23" x14ac:dyDescent="0.2">
      <c r="A23" s="3" t="str">
        <f t="shared" ref="A23" si="24">IF(ISERROR(F23/G23)," ",IF(F23/G23&gt;0.5,IF(F23/G23&lt;1.5," ","NOT OK"),"NOT OK"))</f>
        <v xml:space="preserve"> </v>
      </c>
      <c r="B23" s="106" t="s">
        <v>30</v>
      </c>
      <c r="C23" s="120">
        <v>0</v>
      </c>
      <c r="D23" s="121">
        <v>0</v>
      </c>
      <c r="E23" s="152">
        <f>SUM(C23:D23)</f>
        <v>0</v>
      </c>
      <c r="F23" s="120"/>
      <c r="G23" s="121"/>
      <c r="H23" s="152"/>
      <c r="I23" s="123"/>
      <c r="J23" s="3"/>
      <c r="L23" s="13" t="s">
        <v>30</v>
      </c>
      <c r="M23" s="37">
        <v>0</v>
      </c>
      <c r="N23" s="467">
        <v>0</v>
      </c>
      <c r="O23" s="471">
        <f t="shared" ref="O23" si="25">+M23+N23</f>
        <v>0</v>
      </c>
      <c r="P23" s="483">
        <v>0</v>
      </c>
      <c r="Q23" s="169">
        <f>O23+P23</f>
        <v>0</v>
      </c>
      <c r="R23" s="37"/>
      <c r="S23" s="467"/>
      <c r="T23" s="471"/>
      <c r="U23" s="483"/>
      <c r="V23" s="169"/>
      <c r="W23" s="40"/>
    </row>
    <row r="24" spans="1:23" ht="13.5" thickBot="1" x14ac:dyDescent="0.25">
      <c r="A24" s="3" t="str">
        <f>IF(ISERROR(F24/G24)," ",IF(F24/G24&gt;0.5,IF(F24/G24&lt;1.5," ","NOT OK"),"NOT OK"))</f>
        <v xml:space="preserve"> </v>
      </c>
      <c r="B24" s="106" t="s">
        <v>31</v>
      </c>
      <c r="C24" s="120">
        <v>0</v>
      </c>
      <c r="D24" s="524">
        <v>0</v>
      </c>
      <c r="E24" s="156">
        <f>SUM(C24:D24)</f>
        <v>0</v>
      </c>
      <c r="F24" s="120"/>
      <c r="G24" s="524"/>
      <c r="H24" s="156"/>
      <c r="I24" s="137"/>
      <c r="J24" s="3"/>
      <c r="L24" s="13" t="s">
        <v>31</v>
      </c>
      <c r="M24" s="37">
        <v>0</v>
      </c>
      <c r="N24" s="467">
        <v>0</v>
      </c>
      <c r="O24" s="471">
        <f>+M24+N24</f>
        <v>0</v>
      </c>
      <c r="P24" s="483">
        <v>0</v>
      </c>
      <c r="Q24" s="169">
        <f>O24+P24</f>
        <v>0</v>
      </c>
      <c r="R24" s="37"/>
      <c r="S24" s="467"/>
      <c r="T24" s="471"/>
      <c r="U24" s="483"/>
      <c r="V24" s="169"/>
      <c r="W24" s="40"/>
    </row>
    <row r="25" spans="1:23" ht="15.75" customHeight="1" thickTop="1" thickBot="1" x14ac:dyDescent="0.25">
      <c r="A25" s="9" t="str">
        <f>IF(ISERROR(F25/G25)," ",IF(F25/G25&gt;0.5,IF(F25/G25&lt;1.5," ","NOT OK"),"NOT OK"))</f>
        <v xml:space="preserve"> </v>
      </c>
      <c r="B25" s="521" t="s">
        <v>32</v>
      </c>
      <c r="C25" s="127">
        <f t="shared" ref="C25:E25" si="26">+C22+C23+C24</f>
        <v>0</v>
      </c>
      <c r="D25" s="128">
        <f t="shared" si="26"/>
        <v>0</v>
      </c>
      <c r="E25" s="153">
        <f t="shared" si="26"/>
        <v>0</v>
      </c>
      <c r="F25" s="127"/>
      <c r="G25" s="128"/>
      <c r="H25" s="153"/>
      <c r="I25" s="130"/>
      <c r="J25" s="9"/>
      <c r="K25" s="10"/>
      <c r="L25" s="47" t="s">
        <v>32</v>
      </c>
      <c r="M25" s="49">
        <f>SUM(M22:M24)</f>
        <v>0</v>
      </c>
      <c r="N25" s="469">
        <f t="shared" ref="N25:Q25" si="27">SUM(N22:N24)</f>
        <v>0</v>
      </c>
      <c r="O25" s="473">
        <f t="shared" si="27"/>
        <v>0</v>
      </c>
      <c r="P25" s="482">
        <f t="shared" si="27"/>
        <v>0</v>
      </c>
      <c r="Q25" s="171">
        <f t="shared" si="27"/>
        <v>0</v>
      </c>
      <c r="R25" s="49"/>
      <c r="S25" s="469"/>
      <c r="T25" s="473"/>
      <c r="U25" s="482"/>
      <c r="V25" s="171"/>
      <c r="W25" s="50"/>
    </row>
    <row r="26" spans="1:23" ht="15.75" customHeight="1" thickTop="1" thickBot="1" x14ac:dyDescent="0.25">
      <c r="A26" s="9"/>
      <c r="B26" s="522" t="s">
        <v>33</v>
      </c>
      <c r="C26" s="127">
        <f t="shared" ref="C26:E26" si="28">+C16+C21+C25</f>
        <v>0</v>
      </c>
      <c r="D26" s="128">
        <f t="shared" si="28"/>
        <v>0</v>
      </c>
      <c r="E26" s="153">
        <f t="shared" si="28"/>
        <v>0</v>
      </c>
      <c r="F26" s="127"/>
      <c r="G26" s="128"/>
      <c r="H26" s="153"/>
      <c r="I26" s="130"/>
      <c r="J26" s="9"/>
      <c r="K26" s="10"/>
      <c r="L26" s="530" t="s">
        <v>33</v>
      </c>
      <c r="M26" s="508">
        <f t="shared" ref="M26:Q26" si="29">+M16+M21+M25</f>
        <v>0</v>
      </c>
      <c r="N26" s="509">
        <f t="shared" si="29"/>
        <v>0</v>
      </c>
      <c r="O26" s="510">
        <f t="shared" si="29"/>
        <v>0</v>
      </c>
      <c r="P26" s="511">
        <f t="shared" si="29"/>
        <v>0</v>
      </c>
      <c r="Q26" s="512">
        <f t="shared" si="29"/>
        <v>0</v>
      </c>
      <c r="R26" s="508"/>
      <c r="S26" s="509"/>
      <c r="T26" s="510"/>
      <c r="U26" s="511"/>
      <c r="V26" s="512"/>
      <c r="W26" s="50"/>
    </row>
    <row r="27" spans="1:23" ht="14.25" thickTop="1" thickBot="1" x14ac:dyDescent="0.25">
      <c r="A27" s="3" t="str">
        <f t="shared" ref="A27" si="30">IF(ISERROR(F27/G27)," ",IF(F27/G27&gt;0.5,IF(F27/G27&lt;1.5," ","NOT OK"),"NOT OK"))</f>
        <v xml:space="preserve"> </v>
      </c>
      <c r="B27" s="523" t="s">
        <v>34</v>
      </c>
      <c r="C27" s="127">
        <f t="shared" ref="C27:E27" si="31">+C12+C16+C21+C25</f>
        <v>0</v>
      </c>
      <c r="D27" s="128">
        <f t="shared" si="31"/>
        <v>0</v>
      </c>
      <c r="E27" s="526">
        <f t="shared" si="31"/>
        <v>0</v>
      </c>
      <c r="F27" s="127"/>
      <c r="G27" s="128"/>
      <c r="H27" s="526"/>
      <c r="I27" s="130"/>
      <c r="J27" s="3"/>
      <c r="L27" s="466" t="s">
        <v>34</v>
      </c>
      <c r="M27" s="43">
        <f t="shared" ref="M27:Q27" si="32">+M12+M16+M21+M25</f>
        <v>0</v>
      </c>
      <c r="N27" s="468">
        <f t="shared" si="32"/>
        <v>0</v>
      </c>
      <c r="O27" s="472">
        <f t="shared" si="32"/>
        <v>0</v>
      </c>
      <c r="P27" s="481">
        <f t="shared" si="32"/>
        <v>0</v>
      </c>
      <c r="Q27" s="300">
        <f t="shared" si="32"/>
        <v>0</v>
      </c>
      <c r="R27" s="43"/>
      <c r="S27" s="468"/>
      <c r="T27" s="472"/>
      <c r="U27" s="481"/>
      <c r="V27" s="300"/>
      <c r="W27" s="46"/>
    </row>
    <row r="28" spans="1:23" ht="14.25" thickTop="1" thickBot="1" x14ac:dyDescent="0.25">
      <c r="B28" s="138" t="s">
        <v>35</v>
      </c>
      <c r="C28" s="102"/>
      <c r="D28" s="102"/>
      <c r="E28" s="102"/>
      <c r="F28" s="102"/>
      <c r="G28" s="102"/>
      <c r="H28" s="102"/>
      <c r="I28" s="102"/>
      <c r="J28" s="3"/>
      <c r="L28" s="53" t="s">
        <v>35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72" t="s">
        <v>36</v>
      </c>
      <c r="C29" s="573"/>
      <c r="D29" s="573"/>
      <c r="E29" s="573"/>
      <c r="F29" s="573"/>
      <c r="G29" s="573"/>
      <c r="H29" s="573"/>
      <c r="I29" s="574"/>
      <c r="J29" s="3"/>
      <c r="L29" s="575" t="s">
        <v>37</v>
      </c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</row>
    <row r="30" spans="1:23" ht="13.5" thickBot="1" x14ac:dyDescent="0.25">
      <c r="B30" s="578" t="s">
        <v>38</v>
      </c>
      <c r="C30" s="579"/>
      <c r="D30" s="579"/>
      <c r="E30" s="579"/>
      <c r="F30" s="579"/>
      <c r="G30" s="579"/>
      <c r="H30" s="579"/>
      <c r="I30" s="580"/>
      <c r="J30" s="3"/>
      <c r="L30" s="581" t="s">
        <v>39</v>
      </c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3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84" t="s">
        <v>4</v>
      </c>
      <c r="D32" s="585"/>
      <c r="E32" s="586"/>
      <c r="F32" s="584" t="s">
        <v>5</v>
      </c>
      <c r="G32" s="585"/>
      <c r="H32" s="586"/>
      <c r="I32" s="105" t="s">
        <v>6</v>
      </c>
      <c r="J32" s="3"/>
      <c r="L32" s="11"/>
      <c r="M32" s="587" t="s">
        <v>4</v>
      </c>
      <c r="N32" s="588"/>
      <c r="O32" s="588"/>
      <c r="P32" s="588"/>
      <c r="Q32" s="589"/>
      <c r="R32" s="587" t="s">
        <v>5</v>
      </c>
      <c r="S32" s="588"/>
      <c r="T32" s="588"/>
      <c r="U32" s="588"/>
      <c r="V32" s="589"/>
      <c r="W32" s="12" t="s">
        <v>6</v>
      </c>
    </row>
    <row r="33" spans="1:23" ht="13.5" thickTop="1" x14ac:dyDescent="0.2">
      <c r="B33" s="106" t="s">
        <v>7</v>
      </c>
      <c r="C33" s="107"/>
      <c r="D33" s="108"/>
      <c r="E33" s="109"/>
      <c r="F33" s="107"/>
      <c r="G33" s="108"/>
      <c r="H33" s="109"/>
      <c r="I33" s="110" t="s">
        <v>8</v>
      </c>
      <c r="J33" s="3"/>
      <c r="L33" s="13" t="s">
        <v>7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8</v>
      </c>
    </row>
    <row r="34" spans="1:23" ht="13.5" thickBot="1" x14ac:dyDescent="0.25">
      <c r="B34" s="111"/>
      <c r="C34" s="112" t="s">
        <v>9</v>
      </c>
      <c r="D34" s="113" t="s">
        <v>10</v>
      </c>
      <c r="E34" s="114" t="s">
        <v>11</v>
      </c>
      <c r="F34" s="112" t="s">
        <v>9</v>
      </c>
      <c r="G34" s="113" t="s">
        <v>10</v>
      </c>
      <c r="H34" s="114" t="s">
        <v>11</v>
      </c>
      <c r="I34" s="115"/>
      <c r="J34" s="3"/>
      <c r="L34" s="22"/>
      <c r="M34" s="27" t="s">
        <v>12</v>
      </c>
      <c r="N34" s="24" t="s">
        <v>13</v>
      </c>
      <c r="O34" s="25" t="s">
        <v>14</v>
      </c>
      <c r="P34" s="26" t="s">
        <v>15</v>
      </c>
      <c r="Q34" s="25" t="s">
        <v>11</v>
      </c>
      <c r="R34" s="27" t="s">
        <v>12</v>
      </c>
      <c r="S34" s="24" t="s">
        <v>13</v>
      </c>
      <c r="T34" s="25" t="s">
        <v>14</v>
      </c>
      <c r="U34" s="26" t="s">
        <v>15</v>
      </c>
      <c r="V34" s="25" t="s">
        <v>11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7"/>
      <c r="Q35" s="34"/>
      <c r="R35" s="33"/>
      <c r="S35" s="30"/>
      <c r="T35" s="31"/>
      <c r="U35" s="327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16</v>
      </c>
      <c r="C36" s="120">
        <v>1558</v>
      </c>
      <c r="D36" s="122">
        <v>1558</v>
      </c>
      <c r="E36" s="158">
        <f t="shared" ref="E36:E40" si="33">SUM(C36:D36)</f>
        <v>3116</v>
      </c>
      <c r="F36" s="120">
        <v>412</v>
      </c>
      <c r="G36" s="122">
        <v>413</v>
      </c>
      <c r="H36" s="158">
        <f t="shared" ref="H36:H40" si="34">SUM(F36:G36)</f>
        <v>825</v>
      </c>
      <c r="I36" s="123">
        <f t="shared" ref="I36:I38" si="35">IF(E36=0,0,((H36/E36)-1)*100)</f>
        <v>-73.523748395378703</v>
      </c>
      <c r="J36" s="3"/>
      <c r="K36" s="6"/>
      <c r="L36" s="13" t="s">
        <v>16</v>
      </c>
      <c r="M36" s="39">
        <v>204027</v>
      </c>
      <c r="N36" s="37">
        <v>196807</v>
      </c>
      <c r="O36" s="169">
        <f>SUM(M36:N36)</f>
        <v>400834</v>
      </c>
      <c r="P36" s="325">
        <v>0</v>
      </c>
      <c r="Q36" s="169">
        <f>O36+P36</f>
        <v>400834</v>
      </c>
      <c r="R36" s="39">
        <v>53758</v>
      </c>
      <c r="S36" s="37">
        <v>54221</v>
      </c>
      <c r="T36" s="169">
        <f>SUM(R36:S36)</f>
        <v>107979</v>
      </c>
      <c r="U36" s="39">
        <v>0</v>
      </c>
      <c r="V36" s="169">
        <f>T36+U36</f>
        <v>107979</v>
      </c>
      <c r="W36" s="40">
        <f t="shared" ref="W36:W38" si="36">IF(Q36=0,0,((V36/Q36)-1)*100)</f>
        <v>-73.061416945668284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17</v>
      </c>
      <c r="C37" s="120">
        <v>1677</v>
      </c>
      <c r="D37" s="122">
        <v>1677</v>
      </c>
      <c r="E37" s="158">
        <f t="shared" si="33"/>
        <v>3354</v>
      </c>
      <c r="F37" s="120">
        <v>781</v>
      </c>
      <c r="G37" s="122">
        <v>781</v>
      </c>
      <c r="H37" s="158">
        <f t="shared" si="34"/>
        <v>1562</v>
      </c>
      <c r="I37" s="123">
        <f t="shared" si="35"/>
        <v>-53.428741800834821</v>
      </c>
      <c r="J37" s="3"/>
      <c r="K37" s="6"/>
      <c r="L37" s="13" t="s">
        <v>17</v>
      </c>
      <c r="M37" s="39">
        <v>251578</v>
      </c>
      <c r="N37" s="37">
        <v>255486</v>
      </c>
      <c r="O37" s="169">
        <f>SUM(M37:N37)</f>
        <v>507064</v>
      </c>
      <c r="P37" s="325">
        <v>0</v>
      </c>
      <c r="Q37" s="169">
        <f>O37+P37</f>
        <v>507064</v>
      </c>
      <c r="R37" s="39">
        <v>97951</v>
      </c>
      <c r="S37" s="37">
        <v>98267</v>
      </c>
      <c r="T37" s="169">
        <f>SUM(R37:S37)</f>
        <v>196218</v>
      </c>
      <c r="U37" s="39">
        <v>170</v>
      </c>
      <c r="V37" s="169">
        <f>T37+U37</f>
        <v>196388</v>
      </c>
      <c r="W37" s="40">
        <f t="shared" si="36"/>
        <v>-61.269583326759538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18</v>
      </c>
      <c r="C38" s="124">
        <v>1888</v>
      </c>
      <c r="D38" s="125">
        <v>1887</v>
      </c>
      <c r="E38" s="158">
        <f t="shared" si="33"/>
        <v>3775</v>
      </c>
      <c r="F38" s="124">
        <v>1191</v>
      </c>
      <c r="G38" s="125">
        <v>1190</v>
      </c>
      <c r="H38" s="158">
        <f t="shared" si="34"/>
        <v>2381</v>
      </c>
      <c r="I38" s="123">
        <f t="shared" si="35"/>
        <v>-36.927152317880797</v>
      </c>
      <c r="J38" s="3"/>
      <c r="K38" s="6"/>
      <c r="L38" s="22" t="s">
        <v>18</v>
      </c>
      <c r="M38" s="39">
        <v>214544</v>
      </c>
      <c r="N38" s="37">
        <v>209651</v>
      </c>
      <c r="O38" s="169">
        <f t="shared" ref="O38" si="37">SUM(M38:N38)</f>
        <v>424195</v>
      </c>
      <c r="P38" s="326">
        <v>120</v>
      </c>
      <c r="Q38" s="172">
        <f t="shared" ref="Q38" si="38">O38+P38</f>
        <v>424315</v>
      </c>
      <c r="R38" s="39">
        <v>174734</v>
      </c>
      <c r="S38" s="37">
        <v>161101</v>
      </c>
      <c r="T38" s="169">
        <f t="shared" ref="T38" si="39">SUM(R38:S38)</f>
        <v>335835</v>
      </c>
      <c r="U38" s="39">
        <v>148</v>
      </c>
      <c r="V38" s="172">
        <f t="shared" ref="V38" si="40">T38+U38</f>
        <v>335983</v>
      </c>
      <c r="W38" s="40">
        <f t="shared" si="36"/>
        <v>-20.817552997183697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19</v>
      </c>
      <c r="C39" s="127">
        <f t="shared" ref="C39:D39" si="41">+C36+C37+C38</f>
        <v>5123</v>
      </c>
      <c r="D39" s="129">
        <f t="shared" si="41"/>
        <v>5122</v>
      </c>
      <c r="E39" s="162">
        <f t="shared" si="33"/>
        <v>10245</v>
      </c>
      <c r="F39" s="127">
        <f>+F36+F37+F38</f>
        <v>2384</v>
      </c>
      <c r="G39" s="129">
        <f t="shared" ref="G39" si="42">+G36+G37+G38</f>
        <v>2384</v>
      </c>
      <c r="H39" s="162">
        <f t="shared" si="34"/>
        <v>4768</v>
      </c>
      <c r="I39" s="130">
        <f>IF(E39=0,0,((H39/E39)-1)*100)</f>
        <v>-53.460224499755981</v>
      </c>
      <c r="J39" s="3"/>
      <c r="L39" s="41" t="s">
        <v>19</v>
      </c>
      <c r="M39" s="45">
        <f t="shared" ref="M39:N39" si="43">+M36+M37+M38</f>
        <v>670149</v>
      </c>
      <c r="N39" s="43">
        <f t="shared" si="43"/>
        <v>661944</v>
      </c>
      <c r="O39" s="170">
        <f>+O36+O37+O38</f>
        <v>1332093</v>
      </c>
      <c r="P39" s="43">
        <f t="shared" ref="P39:Q39" si="44">+P36+P37+P38</f>
        <v>120</v>
      </c>
      <c r="Q39" s="170">
        <f t="shared" si="44"/>
        <v>1332213</v>
      </c>
      <c r="R39" s="45">
        <f t="shared" ref="R39:V39" si="45">+R36+R37+R38</f>
        <v>326443</v>
      </c>
      <c r="S39" s="43">
        <f t="shared" si="45"/>
        <v>313589</v>
      </c>
      <c r="T39" s="170">
        <f>+T36+T37+T38</f>
        <v>640032</v>
      </c>
      <c r="U39" s="43">
        <f t="shared" si="45"/>
        <v>318</v>
      </c>
      <c r="V39" s="170">
        <f t="shared" si="45"/>
        <v>640350</v>
      </c>
      <c r="W39" s="46">
        <f>IF(Q39=0,0,((V39/Q39)-1)*100)</f>
        <v>-51.933362007426744</v>
      </c>
    </row>
    <row r="40" spans="1:23" ht="13.5" thickTop="1" x14ac:dyDescent="0.2">
      <c r="A40" s="3" t="str">
        <f t="shared" si="10"/>
        <v xml:space="preserve"> </v>
      </c>
      <c r="B40" s="106" t="s">
        <v>20</v>
      </c>
      <c r="C40" s="120">
        <v>671</v>
      </c>
      <c r="D40" s="122">
        <v>673</v>
      </c>
      <c r="E40" s="158">
        <f t="shared" si="33"/>
        <v>1344</v>
      </c>
      <c r="F40" s="120">
        <v>1192</v>
      </c>
      <c r="G40" s="122">
        <v>1193</v>
      </c>
      <c r="H40" s="158">
        <f t="shared" si="34"/>
        <v>2385</v>
      </c>
      <c r="I40" s="123">
        <f t="shared" ref="I40" si="46">IF(E40=0,0,((H40/E40)-1)*100)</f>
        <v>77.455357142857139</v>
      </c>
      <c r="L40" s="13" t="s">
        <v>20</v>
      </c>
      <c r="M40" s="39">
        <v>36769</v>
      </c>
      <c r="N40" s="37">
        <v>55249</v>
      </c>
      <c r="O40" s="169">
        <f t="shared" ref="O40" si="47">+M40+N40</f>
        <v>92018</v>
      </c>
      <c r="P40" s="326">
        <v>0</v>
      </c>
      <c r="Q40" s="172">
        <f>O40+P40</f>
        <v>92018</v>
      </c>
      <c r="R40" s="39">
        <v>138171</v>
      </c>
      <c r="S40" s="37">
        <v>153991</v>
      </c>
      <c r="T40" s="169">
        <f t="shared" ref="T40" si="48">+R40+S40</f>
        <v>292162</v>
      </c>
      <c r="U40" s="39">
        <v>469</v>
      </c>
      <c r="V40" s="172">
        <f>T40+U40</f>
        <v>292631</v>
      </c>
      <c r="W40" s="40">
        <f t="shared" ref="W40" si="49">IF(Q40=0,0,((V40/Q40)-1)*100)</f>
        <v>218.01495359603558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21</v>
      </c>
      <c r="C41" s="120">
        <v>444</v>
      </c>
      <c r="D41" s="122">
        <v>443</v>
      </c>
      <c r="E41" s="158">
        <f>SUM(C41:D41)</f>
        <v>887</v>
      </c>
      <c r="F41" s="120">
        <v>987</v>
      </c>
      <c r="G41" s="122">
        <v>987</v>
      </c>
      <c r="H41" s="158">
        <f>SUM(F41:G41)</f>
        <v>1974</v>
      </c>
      <c r="I41" s="123">
        <f>IF(E41=0,0,((H41/E41)-1)*100)</f>
        <v>122.5479143179256</v>
      </c>
      <c r="J41" s="3"/>
      <c r="L41" s="13" t="s">
        <v>21</v>
      </c>
      <c r="M41" s="39">
        <v>68102</v>
      </c>
      <c r="N41" s="37">
        <v>67304</v>
      </c>
      <c r="O41" s="169">
        <f>+M41+N41</f>
        <v>135406</v>
      </c>
      <c r="P41" s="326">
        <v>0</v>
      </c>
      <c r="Q41" s="172">
        <f>O41+P41</f>
        <v>135406</v>
      </c>
      <c r="R41" s="39">
        <v>125435</v>
      </c>
      <c r="S41" s="37">
        <v>129155</v>
      </c>
      <c r="T41" s="169">
        <f>+R41+S41</f>
        <v>254590</v>
      </c>
      <c r="U41" s="39">
        <v>0</v>
      </c>
      <c r="V41" s="172">
        <f>T41+U41</f>
        <v>254590</v>
      </c>
      <c r="W41" s="40">
        <f>IF(Q41=0,0,((V41/Q41)-1)*100)</f>
        <v>88.01973324668036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22</v>
      </c>
      <c r="C42" s="120">
        <v>950</v>
      </c>
      <c r="D42" s="122">
        <v>949</v>
      </c>
      <c r="E42" s="158">
        <f t="shared" ref="E42" si="50">SUM(C42:D42)</f>
        <v>1899</v>
      </c>
      <c r="F42" s="120">
        <v>1008</v>
      </c>
      <c r="G42" s="122">
        <v>1007</v>
      </c>
      <c r="H42" s="158">
        <f t="shared" ref="H42" si="51">SUM(F42:G42)</f>
        <v>2015</v>
      </c>
      <c r="I42" s="123">
        <f>IF(E42=0,0,((H42/E42)-1)*100)</f>
        <v>6.1084781463928373</v>
      </c>
      <c r="J42" s="3"/>
      <c r="L42" s="13" t="s">
        <v>22</v>
      </c>
      <c r="M42" s="39">
        <v>121510</v>
      </c>
      <c r="N42" s="37">
        <v>127589</v>
      </c>
      <c r="O42" s="169">
        <f>+M42+N42</f>
        <v>249099</v>
      </c>
      <c r="P42" s="326">
        <v>25</v>
      </c>
      <c r="Q42" s="172">
        <f>O42+P42</f>
        <v>249124</v>
      </c>
      <c r="R42" s="39">
        <v>120895</v>
      </c>
      <c r="S42" s="37">
        <v>130037</v>
      </c>
      <c r="T42" s="169">
        <f>+R42+S42</f>
        <v>250932</v>
      </c>
      <c r="U42" s="326">
        <v>0</v>
      </c>
      <c r="V42" s="172">
        <f>T42+U42</f>
        <v>250932</v>
      </c>
      <c r="W42" s="40">
        <f>IF(Q42=0,0,((V42/Q42)-1)*100)</f>
        <v>0.72574300348420273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23</v>
      </c>
      <c r="C43" s="127">
        <f>+C40+C41+C42</f>
        <v>2065</v>
      </c>
      <c r="D43" s="129">
        <f t="shared" ref="D43" si="52">+D40+D41+D42</f>
        <v>2065</v>
      </c>
      <c r="E43" s="162">
        <f t="shared" ref="E43" si="53">+E40+E41+E42</f>
        <v>4130</v>
      </c>
      <c r="F43" s="127">
        <f t="shared" ref="F43" si="54">+F40+F41+F42</f>
        <v>3187</v>
      </c>
      <c r="G43" s="129">
        <f t="shared" ref="G43" si="55">+G40+G41+G42</f>
        <v>3187</v>
      </c>
      <c r="H43" s="162">
        <f t="shared" ref="H43" si="56">+H40+H41+H42</f>
        <v>6374</v>
      </c>
      <c r="I43" s="130">
        <f>IF(E43=0,0,((H43/E43)-1)*100)</f>
        <v>54.334140435835351</v>
      </c>
      <c r="J43" s="3"/>
      <c r="L43" s="41" t="s">
        <v>23</v>
      </c>
      <c r="M43" s="43">
        <f>SUM(M40:M42)</f>
        <v>226381</v>
      </c>
      <c r="N43" s="468">
        <f t="shared" ref="N43" si="57">SUM(N40:N42)</f>
        <v>250142</v>
      </c>
      <c r="O43" s="477">
        <f t="shared" ref="O43" si="58">SUM(O40:O42)</f>
        <v>476523</v>
      </c>
      <c r="P43" s="481">
        <f t="shared" ref="P43" si="59">SUM(P40:P42)</f>
        <v>25</v>
      </c>
      <c r="Q43" s="170">
        <f t="shared" ref="Q43" si="60">SUM(Q40:Q42)</f>
        <v>476548</v>
      </c>
      <c r="R43" s="43">
        <f t="shared" ref="R43" si="61">SUM(R40:R42)</f>
        <v>384501</v>
      </c>
      <c r="S43" s="468">
        <f t="shared" ref="S43" si="62">SUM(S40:S42)</f>
        <v>413183</v>
      </c>
      <c r="T43" s="477">
        <f t="shared" ref="T43" si="63">SUM(T40:T42)</f>
        <v>797684</v>
      </c>
      <c r="U43" s="481">
        <f t="shared" ref="U43" si="64">SUM(U40:U42)</f>
        <v>469</v>
      </c>
      <c r="V43" s="170">
        <f t="shared" ref="V43" si="65">SUM(V40:V42)</f>
        <v>798153</v>
      </c>
      <c r="W43" s="46">
        <f>IF(Q43=0,0,((V43/Q43)-1)*100)</f>
        <v>67.48638122497627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68</v>
      </c>
      <c r="C44" s="127">
        <f>+C39+C43</f>
        <v>7188</v>
      </c>
      <c r="D44" s="129">
        <f t="shared" ref="D44" si="66">+D39+D43</f>
        <v>7187</v>
      </c>
      <c r="E44" s="298">
        <f t="shared" ref="E44" si="67">+E39+E43</f>
        <v>14375</v>
      </c>
      <c r="F44" s="127">
        <f t="shared" ref="F44" si="68">+F39+F43</f>
        <v>5571</v>
      </c>
      <c r="G44" s="129">
        <f t="shared" ref="G44" si="69">+G39+G43</f>
        <v>5571</v>
      </c>
      <c r="H44" s="298">
        <f t="shared" ref="H44" si="70">+H39+H43</f>
        <v>11142</v>
      </c>
      <c r="I44" s="130">
        <f>IF(E44=0,0,((H44/E44)-1)*100)</f>
        <v>-22.490434782608691</v>
      </c>
      <c r="J44" s="3"/>
      <c r="L44" s="41" t="s">
        <v>68</v>
      </c>
      <c r="M44" s="45">
        <f>+M39+M43</f>
        <v>896530</v>
      </c>
      <c r="N44" s="43">
        <f t="shared" ref="N44" si="71">+N39+N43</f>
        <v>912086</v>
      </c>
      <c r="O44" s="300">
        <f t="shared" ref="O44" si="72">+O39+O43</f>
        <v>1808616</v>
      </c>
      <c r="P44" s="43">
        <f t="shared" ref="P44" si="73">+P39+P43</f>
        <v>145</v>
      </c>
      <c r="Q44" s="300">
        <f t="shared" ref="Q44" si="74">+Q39+Q43</f>
        <v>1808761</v>
      </c>
      <c r="R44" s="45">
        <f t="shared" ref="R44" si="75">+R39+R43</f>
        <v>710944</v>
      </c>
      <c r="S44" s="43">
        <f t="shared" ref="S44" si="76">+S39+S43</f>
        <v>726772</v>
      </c>
      <c r="T44" s="300">
        <f t="shared" ref="T44" si="77">+T39+T43</f>
        <v>1437716</v>
      </c>
      <c r="U44" s="43">
        <f t="shared" ref="U44" si="78">+U39+U43</f>
        <v>787</v>
      </c>
      <c r="V44" s="300">
        <f t="shared" ref="V44" si="79">+V39+V43</f>
        <v>1438503</v>
      </c>
      <c r="W44" s="46">
        <f>IF(Q44=0,0,((V44/Q44)-1)*100)</f>
        <v>-20.470255605909237</v>
      </c>
    </row>
    <row r="45" spans="1:23" ht="13.5" thickTop="1" x14ac:dyDescent="0.2">
      <c r="A45" s="3" t="str">
        <f t="shared" ref="A45" si="80">IF(ISERROR(F45/G45)," ",IF(F45/G45&gt;0.5,IF(F45/G45&lt;1.5," ","NOT OK"),"NOT OK"))</f>
        <v xml:space="preserve"> </v>
      </c>
      <c r="B45" s="106" t="s">
        <v>24</v>
      </c>
      <c r="C45" s="120">
        <v>1075</v>
      </c>
      <c r="D45" s="122">
        <v>1078</v>
      </c>
      <c r="E45" s="158">
        <f t="shared" ref="E45" si="81">SUM(C45:D45)</f>
        <v>2153</v>
      </c>
      <c r="F45" s="120"/>
      <c r="G45" s="122"/>
      <c r="H45" s="158"/>
      <c r="I45" s="123"/>
      <c r="J45" s="7"/>
      <c r="L45" s="13" t="s">
        <v>24</v>
      </c>
      <c r="M45" s="39">
        <v>84018</v>
      </c>
      <c r="N45" s="37">
        <v>85290</v>
      </c>
      <c r="O45" s="169">
        <f>+M45+N45</f>
        <v>169308</v>
      </c>
      <c r="P45" s="325">
        <v>322</v>
      </c>
      <c r="Q45" s="269">
        <f>O45+P45</f>
        <v>169630</v>
      </c>
      <c r="R45" s="39"/>
      <c r="S45" s="37"/>
      <c r="T45" s="169"/>
      <c r="U45" s="325"/>
      <c r="V45" s="269"/>
      <c r="W45" s="40"/>
    </row>
    <row r="46" spans="1:23" x14ac:dyDescent="0.2">
      <c r="A46" s="3" t="str">
        <f t="shared" ref="A46" si="82">IF(ISERROR(F46/G46)," ",IF(F46/G46&gt;0.5,IF(F46/G46&lt;1.5," ","NOT OK"),"NOT OK"))</f>
        <v xml:space="preserve"> </v>
      </c>
      <c r="B46" s="106" t="s">
        <v>25</v>
      </c>
      <c r="C46" s="120">
        <v>132</v>
      </c>
      <c r="D46" s="122">
        <v>132</v>
      </c>
      <c r="E46" s="158">
        <f>SUM(C46:D46)</f>
        <v>264</v>
      </c>
      <c r="F46" s="120"/>
      <c r="G46" s="122"/>
      <c r="H46" s="158"/>
      <c r="I46" s="123"/>
      <c r="J46" s="3"/>
      <c r="L46" s="13" t="s">
        <v>25</v>
      </c>
      <c r="M46" s="39">
        <v>13696</v>
      </c>
      <c r="N46" s="37">
        <v>13408</v>
      </c>
      <c r="O46" s="169">
        <f>+M46+N46</f>
        <v>27104</v>
      </c>
      <c r="P46" s="325">
        <v>0</v>
      </c>
      <c r="Q46" s="169">
        <f>O46+P46</f>
        <v>27104</v>
      </c>
      <c r="R46" s="39"/>
      <c r="S46" s="37"/>
      <c r="T46" s="169"/>
      <c r="U46" s="325"/>
      <c r="V46" s="169"/>
      <c r="W46" s="40"/>
    </row>
    <row r="47" spans="1:23" ht="13.5" thickBot="1" x14ac:dyDescent="0.25">
      <c r="A47" s="3" t="str">
        <f>IF(ISERROR(F47/G47)," ",IF(F47/G47&gt;0.5,IF(F47/G47&lt;1.5," ","NOT OK"),"NOT OK"))</f>
        <v xml:space="preserve"> </v>
      </c>
      <c r="B47" s="106" t="s">
        <v>26</v>
      </c>
      <c r="C47" s="120">
        <v>216</v>
      </c>
      <c r="D47" s="122">
        <v>216</v>
      </c>
      <c r="E47" s="158">
        <f>SUM(C47:D47)</f>
        <v>432</v>
      </c>
      <c r="F47" s="120"/>
      <c r="G47" s="122"/>
      <c r="H47" s="158"/>
      <c r="I47" s="123"/>
      <c r="J47" s="3"/>
      <c r="L47" s="13" t="s">
        <v>26</v>
      </c>
      <c r="M47" s="37">
        <v>30877</v>
      </c>
      <c r="N47" s="467">
        <v>30437</v>
      </c>
      <c r="O47" s="172">
        <f>+M47+N47</f>
        <v>61314</v>
      </c>
      <c r="P47" s="325">
        <v>141</v>
      </c>
      <c r="Q47" s="169">
        <f>O47+P47</f>
        <v>61455</v>
      </c>
      <c r="R47" s="37"/>
      <c r="S47" s="467"/>
      <c r="T47" s="172"/>
      <c r="U47" s="325"/>
      <c r="V47" s="169"/>
      <c r="W47" s="40"/>
    </row>
    <row r="48" spans="1:23" ht="15.75" customHeight="1" thickTop="1" thickBot="1" x14ac:dyDescent="0.25">
      <c r="A48" s="9" t="str">
        <f>IF(ISERROR(F48/G48)," ",IF(F48/G48&gt;0.5,IF(F48/G48&lt;1.5," ","NOT OK"),"NOT OK"))</f>
        <v xml:space="preserve"> </v>
      </c>
      <c r="B48" s="133" t="s">
        <v>27</v>
      </c>
      <c r="C48" s="127">
        <f t="shared" ref="C48:E48" si="83">+C45+C46+C47</f>
        <v>1423</v>
      </c>
      <c r="D48" s="135">
        <f t="shared" si="83"/>
        <v>1426</v>
      </c>
      <c r="E48" s="160">
        <f t="shared" si="83"/>
        <v>2849</v>
      </c>
      <c r="F48" s="127"/>
      <c r="G48" s="135"/>
      <c r="H48" s="160"/>
      <c r="I48" s="130"/>
      <c r="J48" s="9"/>
      <c r="K48" s="10"/>
      <c r="L48" s="47" t="s">
        <v>27</v>
      </c>
      <c r="M48" s="49">
        <f t="shared" ref="M48:Q48" si="84">SUM(M45:M47)</f>
        <v>128591</v>
      </c>
      <c r="N48" s="469">
        <f t="shared" si="84"/>
        <v>129135</v>
      </c>
      <c r="O48" s="473">
        <f t="shared" si="84"/>
        <v>257726</v>
      </c>
      <c r="P48" s="482">
        <f t="shared" si="84"/>
        <v>463</v>
      </c>
      <c r="Q48" s="171">
        <f t="shared" si="84"/>
        <v>258189</v>
      </c>
      <c r="R48" s="49"/>
      <c r="S48" s="469"/>
      <c r="T48" s="473"/>
      <c r="U48" s="482"/>
      <c r="V48" s="171"/>
      <c r="W48" s="50"/>
    </row>
    <row r="49" spans="1:23" ht="13.5" thickTop="1" x14ac:dyDescent="0.2">
      <c r="A49" s="3" t="str">
        <f>IF(ISERROR(F49/G49)," ",IF(F49/G49&gt;0.5,IF(F49/G49&lt;1.5," ","NOT OK"),"NOT OK"))</f>
        <v xml:space="preserve"> </v>
      </c>
      <c r="B49" s="106" t="s">
        <v>28</v>
      </c>
      <c r="C49" s="120">
        <v>130</v>
      </c>
      <c r="D49" s="122">
        <v>129</v>
      </c>
      <c r="E49" s="161">
        <f>SUM(C49:D49)</f>
        <v>259</v>
      </c>
      <c r="F49" s="120"/>
      <c r="G49" s="122"/>
      <c r="H49" s="161"/>
      <c r="I49" s="123"/>
      <c r="J49" s="3"/>
      <c r="L49" s="13" t="s">
        <v>29</v>
      </c>
      <c r="M49" s="37">
        <v>11006</v>
      </c>
      <c r="N49" s="467">
        <v>11106</v>
      </c>
      <c r="O49" s="172">
        <f>+M49+N49</f>
        <v>22112</v>
      </c>
      <c r="P49" s="325">
        <v>0</v>
      </c>
      <c r="Q49" s="169">
        <f>O49+P49</f>
        <v>22112</v>
      </c>
      <c r="R49" s="37"/>
      <c r="S49" s="467"/>
      <c r="T49" s="172"/>
      <c r="U49" s="325"/>
      <c r="V49" s="169"/>
      <c r="W49" s="40"/>
    </row>
    <row r="50" spans="1:23" x14ac:dyDescent="0.2">
      <c r="A50" s="3" t="str">
        <f t="shared" ref="A50" si="85">IF(ISERROR(F50/G50)," ",IF(F50/G50&gt;0.5,IF(F50/G50&lt;1.5," ","NOT OK"),"NOT OK"))</f>
        <v xml:space="preserve"> </v>
      </c>
      <c r="B50" s="106" t="s">
        <v>30</v>
      </c>
      <c r="C50" s="120">
        <v>14</v>
      </c>
      <c r="D50" s="122">
        <v>14</v>
      </c>
      <c r="E50" s="152">
        <f>SUM(C50:D50)</f>
        <v>28</v>
      </c>
      <c r="F50" s="120"/>
      <c r="G50" s="122"/>
      <c r="H50" s="152"/>
      <c r="I50" s="123"/>
      <c r="J50" s="3"/>
      <c r="L50" s="13" t="s">
        <v>30</v>
      </c>
      <c r="M50" s="37">
        <v>382</v>
      </c>
      <c r="N50" s="467">
        <v>342</v>
      </c>
      <c r="O50" s="169">
        <f t="shared" ref="O50" si="86">+M50+N50</f>
        <v>724</v>
      </c>
      <c r="P50" s="483">
        <v>0</v>
      </c>
      <c r="Q50" s="169">
        <f>O50+P50</f>
        <v>724</v>
      </c>
      <c r="R50" s="37"/>
      <c r="S50" s="467"/>
      <c r="T50" s="169"/>
      <c r="U50" s="483"/>
      <c r="V50" s="169"/>
      <c r="W50" s="40"/>
    </row>
    <row r="51" spans="1:23" ht="13.5" thickBot="1" x14ac:dyDescent="0.25">
      <c r="A51" s="3" t="str">
        <f>IF(ISERROR(F51/G51)," ",IF(F51/G51&gt;0.5,IF(F51/G51&lt;1.5," ","NOT OK"),"NOT OK"))</f>
        <v xml:space="preserve"> </v>
      </c>
      <c r="B51" s="106" t="s">
        <v>31</v>
      </c>
      <c r="C51" s="120">
        <v>185</v>
      </c>
      <c r="D51" s="136">
        <v>186</v>
      </c>
      <c r="E51" s="156">
        <f t="shared" ref="E51" si="87">SUM(C51:D51)</f>
        <v>371</v>
      </c>
      <c r="F51" s="120"/>
      <c r="G51" s="136"/>
      <c r="H51" s="156"/>
      <c r="I51" s="137"/>
      <c r="J51" s="3"/>
      <c r="L51" s="13" t="s">
        <v>31</v>
      </c>
      <c r="M51" s="37">
        <v>20885</v>
      </c>
      <c r="N51" s="467">
        <v>20350</v>
      </c>
      <c r="O51" s="169">
        <f>+M51+N51</f>
        <v>41235</v>
      </c>
      <c r="P51" s="483">
        <v>34</v>
      </c>
      <c r="Q51" s="169">
        <f>O51+P51</f>
        <v>41269</v>
      </c>
      <c r="R51" s="37"/>
      <c r="S51" s="467"/>
      <c r="T51" s="169"/>
      <c r="U51" s="483"/>
      <c r="V51" s="169"/>
      <c r="W51" s="40"/>
    </row>
    <row r="52" spans="1:23" ht="15.75" customHeight="1" thickTop="1" thickBot="1" x14ac:dyDescent="0.25">
      <c r="A52" s="9" t="str">
        <f>IF(ISERROR(F52/G52)," ",IF(F52/G52&gt;0.5,IF(F52/G52&lt;1.5," ","NOT OK"),"NOT OK"))</f>
        <v xml:space="preserve"> </v>
      </c>
      <c r="B52" s="133" t="s">
        <v>32</v>
      </c>
      <c r="C52" s="127">
        <f t="shared" ref="C52:E52" si="88">+C49+C50+C51</f>
        <v>329</v>
      </c>
      <c r="D52" s="135">
        <f t="shared" si="88"/>
        <v>329</v>
      </c>
      <c r="E52" s="160">
        <f t="shared" si="88"/>
        <v>658</v>
      </c>
      <c r="F52" s="127"/>
      <c r="G52" s="135"/>
      <c r="H52" s="160"/>
      <c r="I52" s="130"/>
      <c r="J52" s="9"/>
      <c r="K52" s="10"/>
      <c r="L52" s="47" t="s">
        <v>32</v>
      </c>
      <c r="M52" s="49">
        <f t="shared" ref="M52:Q52" si="89">+M49+M50+M51</f>
        <v>32273</v>
      </c>
      <c r="N52" s="469">
        <f t="shared" si="89"/>
        <v>31798</v>
      </c>
      <c r="O52" s="473">
        <f t="shared" si="89"/>
        <v>64071</v>
      </c>
      <c r="P52" s="482">
        <f t="shared" si="89"/>
        <v>34</v>
      </c>
      <c r="Q52" s="171">
        <f t="shared" si="89"/>
        <v>64105</v>
      </c>
      <c r="R52" s="49"/>
      <c r="S52" s="469"/>
      <c r="T52" s="473"/>
      <c r="U52" s="482"/>
      <c r="V52" s="171"/>
      <c r="W52" s="50"/>
    </row>
    <row r="53" spans="1:23" ht="15.75" customHeight="1" thickTop="1" thickBot="1" x14ac:dyDescent="0.25">
      <c r="A53" s="9"/>
      <c r="B53" s="522" t="s">
        <v>33</v>
      </c>
      <c r="C53" s="127">
        <f t="shared" ref="C53:E53" si="90">+C43+C48+C52</f>
        <v>3817</v>
      </c>
      <c r="D53" s="128">
        <f t="shared" si="90"/>
        <v>3820</v>
      </c>
      <c r="E53" s="153">
        <f t="shared" si="90"/>
        <v>7637</v>
      </c>
      <c r="F53" s="127"/>
      <c r="G53" s="128"/>
      <c r="H53" s="153"/>
      <c r="I53" s="130"/>
      <c r="J53" s="9"/>
      <c r="K53" s="10"/>
      <c r="L53" s="530" t="s">
        <v>33</v>
      </c>
      <c r="M53" s="508">
        <f t="shared" ref="M53:Q53" si="91">+M43+M48+M52</f>
        <v>387245</v>
      </c>
      <c r="N53" s="509">
        <f t="shared" si="91"/>
        <v>411075</v>
      </c>
      <c r="O53" s="510">
        <f t="shared" si="91"/>
        <v>798320</v>
      </c>
      <c r="P53" s="511">
        <f t="shared" si="91"/>
        <v>522</v>
      </c>
      <c r="Q53" s="512">
        <f t="shared" si="91"/>
        <v>798842</v>
      </c>
      <c r="R53" s="508"/>
      <c r="S53" s="509"/>
      <c r="T53" s="510"/>
      <c r="U53" s="511"/>
      <c r="V53" s="512"/>
      <c r="W53" s="50"/>
    </row>
    <row r="54" spans="1:23" ht="14.25" thickTop="1" thickBot="1" x14ac:dyDescent="0.25">
      <c r="A54" s="3" t="str">
        <f t="shared" ref="A54" si="92">IF(ISERROR(F54/G54)," ",IF(F54/G54&gt;0.5,IF(F54/G54&lt;1.5," ","NOT OK"),"NOT OK"))</f>
        <v xml:space="preserve"> </v>
      </c>
      <c r="B54" s="126" t="s">
        <v>34</v>
      </c>
      <c r="C54" s="127">
        <f t="shared" ref="C54:E54" si="93">+C39+C43+C48+C52</f>
        <v>8940</v>
      </c>
      <c r="D54" s="129">
        <f t="shared" si="93"/>
        <v>8942</v>
      </c>
      <c r="E54" s="298">
        <f t="shared" si="93"/>
        <v>17882</v>
      </c>
      <c r="F54" s="127"/>
      <c r="G54" s="129"/>
      <c r="H54" s="298"/>
      <c r="I54" s="130"/>
      <c r="J54" s="3"/>
      <c r="L54" s="466" t="s">
        <v>34</v>
      </c>
      <c r="M54" s="43">
        <f t="shared" ref="M54:Q54" si="94">+M39+M43+M48+M52</f>
        <v>1057394</v>
      </c>
      <c r="N54" s="468">
        <f t="shared" si="94"/>
        <v>1073019</v>
      </c>
      <c r="O54" s="472">
        <f t="shared" si="94"/>
        <v>2130413</v>
      </c>
      <c r="P54" s="481">
        <f t="shared" si="94"/>
        <v>642</v>
      </c>
      <c r="Q54" s="300">
        <f t="shared" si="94"/>
        <v>2131055</v>
      </c>
      <c r="R54" s="43"/>
      <c r="S54" s="468"/>
      <c r="T54" s="472"/>
      <c r="U54" s="481"/>
      <c r="V54" s="300"/>
      <c r="W54" s="46"/>
    </row>
    <row r="55" spans="1:23" ht="14.25" thickTop="1" thickBot="1" x14ac:dyDescent="0.25">
      <c r="B55" s="138" t="s">
        <v>35</v>
      </c>
      <c r="C55" s="102"/>
      <c r="D55" s="102"/>
      <c r="E55" s="102"/>
      <c r="F55" s="102"/>
      <c r="G55" s="102"/>
      <c r="H55" s="102"/>
      <c r="I55" s="102"/>
      <c r="J55" s="3"/>
      <c r="L55" s="53" t="s">
        <v>35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72" t="s">
        <v>40</v>
      </c>
      <c r="C56" s="573"/>
      <c r="D56" s="573"/>
      <c r="E56" s="573"/>
      <c r="F56" s="573"/>
      <c r="G56" s="573"/>
      <c r="H56" s="573"/>
      <c r="I56" s="574"/>
      <c r="J56" s="3"/>
      <c r="L56" s="575" t="s">
        <v>41</v>
      </c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</row>
    <row r="57" spans="1:23" ht="13.5" thickBot="1" x14ac:dyDescent="0.25">
      <c r="B57" s="578" t="s">
        <v>42</v>
      </c>
      <c r="C57" s="579"/>
      <c r="D57" s="579"/>
      <c r="E57" s="579"/>
      <c r="F57" s="579"/>
      <c r="G57" s="579"/>
      <c r="H57" s="579"/>
      <c r="I57" s="580"/>
      <c r="J57" s="3"/>
      <c r="L57" s="581" t="s">
        <v>43</v>
      </c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3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84" t="s">
        <v>4</v>
      </c>
      <c r="D59" s="585"/>
      <c r="E59" s="586"/>
      <c r="F59" s="584" t="s">
        <v>5</v>
      </c>
      <c r="G59" s="585"/>
      <c r="H59" s="586"/>
      <c r="I59" s="105" t="s">
        <v>6</v>
      </c>
      <c r="J59" s="3"/>
      <c r="L59" s="11"/>
      <c r="M59" s="587" t="s">
        <v>4</v>
      </c>
      <c r="N59" s="588"/>
      <c r="O59" s="588"/>
      <c r="P59" s="588"/>
      <c r="Q59" s="589"/>
      <c r="R59" s="587" t="s">
        <v>5</v>
      </c>
      <c r="S59" s="588"/>
      <c r="T59" s="588"/>
      <c r="U59" s="588"/>
      <c r="V59" s="589"/>
      <c r="W59" s="12" t="s">
        <v>6</v>
      </c>
    </row>
    <row r="60" spans="1:23" ht="13.5" thickTop="1" x14ac:dyDescent="0.2">
      <c r="B60" s="106" t="s">
        <v>7</v>
      </c>
      <c r="C60" s="107"/>
      <c r="D60" s="108"/>
      <c r="E60" s="109"/>
      <c r="F60" s="107"/>
      <c r="G60" s="108"/>
      <c r="H60" s="109"/>
      <c r="I60" s="110" t="s">
        <v>8</v>
      </c>
      <c r="J60" s="3"/>
      <c r="L60" s="13" t="s">
        <v>7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8</v>
      </c>
    </row>
    <row r="61" spans="1:23" ht="13.5" thickBot="1" x14ac:dyDescent="0.25">
      <c r="B61" s="111" t="s">
        <v>44</v>
      </c>
      <c r="C61" s="112" t="s">
        <v>9</v>
      </c>
      <c r="D61" s="113" t="s">
        <v>10</v>
      </c>
      <c r="E61" s="114" t="s">
        <v>11</v>
      </c>
      <c r="F61" s="112" t="s">
        <v>9</v>
      </c>
      <c r="G61" s="113" t="s">
        <v>10</v>
      </c>
      <c r="H61" s="114" t="s">
        <v>11</v>
      </c>
      <c r="I61" s="115"/>
      <c r="J61" s="3"/>
      <c r="L61" s="22"/>
      <c r="M61" s="27" t="s">
        <v>12</v>
      </c>
      <c r="N61" s="24" t="s">
        <v>13</v>
      </c>
      <c r="O61" s="25" t="s">
        <v>14</v>
      </c>
      <c r="P61" s="26" t="s">
        <v>15</v>
      </c>
      <c r="Q61" s="25" t="s">
        <v>11</v>
      </c>
      <c r="R61" s="27" t="s">
        <v>12</v>
      </c>
      <c r="S61" s="24" t="s">
        <v>13</v>
      </c>
      <c r="T61" s="25" t="s">
        <v>14</v>
      </c>
      <c r="U61" s="26" t="s">
        <v>15</v>
      </c>
      <c r="V61" s="25" t="s">
        <v>11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16</v>
      </c>
      <c r="C63" s="120">
        <f t="shared" ref="C63:H69" si="95">+C9+C36</f>
        <v>1558</v>
      </c>
      <c r="D63" s="122">
        <f t="shared" si="95"/>
        <v>1558</v>
      </c>
      <c r="E63" s="158">
        <f t="shared" si="95"/>
        <v>3116</v>
      </c>
      <c r="F63" s="120">
        <f t="shared" si="95"/>
        <v>412</v>
      </c>
      <c r="G63" s="122">
        <f t="shared" si="95"/>
        <v>413</v>
      </c>
      <c r="H63" s="158">
        <f t="shared" si="95"/>
        <v>825</v>
      </c>
      <c r="I63" s="123">
        <f t="shared" ref="I63:I65" si="96">IF(E63=0,0,((H63/E63)-1)*100)</f>
        <v>-73.523748395378703</v>
      </c>
      <c r="J63" s="3"/>
      <c r="K63" s="6"/>
      <c r="L63" s="13" t="s">
        <v>16</v>
      </c>
      <c r="M63" s="39">
        <f t="shared" ref="M63:N69" si="97">+M9+M36</f>
        <v>204027</v>
      </c>
      <c r="N63" s="37">
        <f t="shared" si="97"/>
        <v>196807</v>
      </c>
      <c r="O63" s="169">
        <f>SUM(M63:N63)</f>
        <v>400834</v>
      </c>
      <c r="P63" s="38">
        <f t="shared" ref="P63:P69" si="98">P9+P36</f>
        <v>0</v>
      </c>
      <c r="Q63" s="172">
        <f>+O63+P63</f>
        <v>400834</v>
      </c>
      <c r="R63" s="39">
        <f t="shared" ref="R63:S69" si="99">+R9+R36</f>
        <v>53758</v>
      </c>
      <c r="S63" s="37">
        <f t="shared" si="99"/>
        <v>54221</v>
      </c>
      <c r="T63" s="169">
        <f>SUM(R63:S63)</f>
        <v>107979</v>
      </c>
      <c r="U63" s="38">
        <f t="shared" ref="U63:U69" si="100">U9+U36</f>
        <v>0</v>
      </c>
      <c r="V63" s="172">
        <f>+T63+U63</f>
        <v>107979</v>
      </c>
      <c r="W63" s="40">
        <f t="shared" ref="W63" si="101">IF(Q63=0,0,((V63/Q63)-1)*100)</f>
        <v>-73.061416945668284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17</v>
      </c>
      <c r="C64" s="120">
        <f t="shared" si="95"/>
        <v>1677</v>
      </c>
      <c r="D64" s="122">
        <f t="shared" si="95"/>
        <v>1677</v>
      </c>
      <c r="E64" s="158">
        <f t="shared" si="95"/>
        <v>3354</v>
      </c>
      <c r="F64" s="120">
        <f t="shared" si="95"/>
        <v>785</v>
      </c>
      <c r="G64" s="122">
        <f t="shared" si="95"/>
        <v>785</v>
      </c>
      <c r="H64" s="158">
        <f t="shared" si="95"/>
        <v>1570</v>
      </c>
      <c r="I64" s="123">
        <f t="shared" si="96"/>
        <v>-53.1902206320811</v>
      </c>
      <c r="J64" s="3"/>
      <c r="K64" s="6"/>
      <c r="L64" s="13" t="s">
        <v>17</v>
      </c>
      <c r="M64" s="39">
        <f t="shared" si="97"/>
        <v>251578</v>
      </c>
      <c r="N64" s="37">
        <f t="shared" si="97"/>
        <v>255486</v>
      </c>
      <c r="O64" s="169">
        <f t="shared" ref="O64:O67" si="102">SUM(M64:N64)</f>
        <v>507064</v>
      </c>
      <c r="P64" s="38">
        <f t="shared" si="98"/>
        <v>0</v>
      </c>
      <c r="Q64" s="172">
        <f t="shared" ref="Q64:Q67" si="103">+O64+P64</f>
        <v>507064</v>
      </c>
      <c r="R64" s="39">
        <f t="shared" si="99"/>
        <v>98407</v>
      </c>
      <c r="S64" s="37">
        <f t="shared" si="99"/>
        <v>98530</v>
      </c>
      <c r="T64" s="169">
        <f t="shared" ref="T64:T67" si="104">SUM(R64:S64)</f>
        <v>196937</v>
      </c>
      <c r="U64" s="38">
        <f t="shared" si="100"/>
        <v>170</v>
      </c>
      <c r="V64" s="172">
        <f t="shared" ref="V64:V67" si="105">+T64+U64</f>
        <v>197107</v>
      </c>
      <c r="W64" s="40">
        <f t="shared" ref="W64:W67" si="106">IF(Q64=0,0,((V64/Q64)-1)*100)</f>
        <v>-61.127786630484515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18</v>
      </c>
      <c r="C65" s="124">
        <f t="shared" si="95"/>
        <v>1888</v>
      </c>
      <c r="D65" s="125">
        <f t="shared" si="95"/>
        <v>1887</v>
      </c>
      <c r="E65" s="158">
        <f t="shared" si="95"/>
        <v>3775</v>
      </c>
      <c r="F65" s="124">
        <f t="shared" si="95"/>
        <v>1207</v>
      </c>
      <c r="G65" s="125">
        <f t="shared" si="95"/>
        <v>1206</v>
      </c>
      <c r="H65" s="158">
        <f t="shared" si="95"/>
        <v>2413</v>
      </c>
      <c r="I65" s="123">
        <f t="shared" si="96"/>
        <v>-36.079470198675502</v>
      </c>
      <c r="J65" s="3"/>
      <c r="K65" s="6"/>
      <c r="L65" s="22" t="s">
        <v>18</v>
      </c>
      <c r="M65" s="39">
        <f t="shared" si="97"/>
        <v>214544</v>
      </c>
      <c r="N65" s="37">
        <f t="shared" si="97"/>
        <v>209651</v>
      </c>
      <c r="O65" s="169">
        <f t="shared" si="102"/>
        <v>424195</v>
      </c>
      <c r="P65" s="38">
        <f t="shared" si="98"/>
        <v>120</v>
      </c>
      <c r="Q65" s="172">
        <f t="shared" si="103"/>
        <v>424315</v>
      </c>
      <c r="R65" s="39">
        <f t="shared" si="99"/>
        <v>175218</v>
      </c>
      <c r="S65" s="37">
        <f t="shared" si="99"/>
        <v>161328</v>
      </c>
      <c r="T65" s="169">
        <f t="shared" si="104"/>
        <v>336546</v>
      </c>
      <c r="U65" s="38">
        <f t="shared" si="100"/>
        <v>148</v>
      </c>
      <c r="V65" s="172">
        <f t="shared" si="105"/>
        <v>336694</v>
      </c>
      <c r="W65" s="40">
        <f t="shared" si="106"/>
        <v>-20.649988805486487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19</v>
      </c>
      <c r="C66" s="127">
        <f t="shared" si="95"/>
        <v>5123</v>
      </c>
      <c r="D66" s="129">
        <f t="shared" si="95"/>
        <v>5122</v>
      </c>
      <c r="E66" s="162">
        <f t="shared" si="95"/>
        <v>10245</v>
      </c>
      <c r="F66" s="127">
        <f t="shared" si="95"/>
        <v>2404</v>
      </c>
      <c r="G66" s="129">
        <f t="shared" si="95"/>
        <v>2404</v>
      </c>
      <c r="H66" s="162">
        <f t="shared" si="95"/>
        <v>4808</v>
      </c>
      <c r="I66" s="130">
        <f>IF(E66=0,0,((H66/E66)-1)*100)</f>
        <v>-53.069790141532458</v>
      </c>
      <c r="J66" s="3"/>
      <c r="L66" s="41" t="s">
        <v>19</v>
      </c>
      <c r="M66" s="45">
        <f t="shared" si="97"/>
        <v>670149</v>
      </c>
      <c r="N66" s="43">
        <f t="shared" si="97"/>
        <v>661944</v>
      </c>
      <c r="O66" s="170">
        <f t="shared" si="102"/>
        <v>1332093</v>
      </c>
      <c r="P66" s="43">
        <f t="shared" si="98"/>
        <v>120</v>
      </c>
      <c r="Q66" s="170">
        <f t="shared" si="103"/>
        <v>1332213</v>
      </c>
      <c r="R66" s="45">
        <f t="shared" si="99"/>
        <v>327383</v>
      </c>
      <c r="S66" s="43">
        <f t="shared" si="99"/>
        <v>314079</v>
      </c>
      <c r="T66" s="170">
        <f t="shared" si="104"/>
        <v>641462</v>
      </c>
      <c r="U66" s="43">
        <f t="shared" si="100"/>
        <v>318</v>
      </c>
      <c r="V66" s="170">
        <f t="shared" si="105"/>
        <v>641780</v>
      </c>
      <c r="W66" s="46">
        <f t="shared" si="106"/>
        <v>-51.826021814829915</v>
      </c>
    </row>
    <row r="67" spans="1:23" ht="13.5" thickTop="1" x14ac:dyDescent="0.2">
      <c r="A67" s="3" t="str">
        <f t="shared" si="10"/>
        <v xml:space="preserve"> </v>
      </c>
      <c r="B67" s="106" t="s">
        <v>20</v>
      </c>
      <c r="C67" s="120">
        <f t="shared" si="95"/>
        <v>671</v>
      </c>
      <c r="D67" s="122">
        <f t="shared" si="95"/>
        <v>673</v>
      </c>
      <c r="E67" s="158">
        <f t="shared" si="95"/>
        <v>1344</v>
      </c>
      <c r="F67" s="120">
        <f t="shared" si="95"/>
        <v>1210</v>
      </c>
      <c r="G67" s="122">
        <f t="shared" si="95"/>
        <v>1211</v>
      </c>
      <c r="H67" s="158">
        <f t="shared" si="95"/>
        <v>2421</v>
      </c>
      <c r="I67" s="123">
        <f t="shared" ref="I67" si="107">IF(E67=0,0,((H67/E67)-1)*100)</f>
        <v>80.133928571428584</v>
      </c>
      <c r="J67" s="3"/>
      <c r="L67" s="13" t="s">
        <v>20</v>
      </c>
      <c r="M67" s="39">
        <f t="shared" si="97"/>
        <v>36769</v>
      </c>
      <c r="N67" s="37">
        <f t="shared" si="97"/>
        <v>55249</v>
      </c>
      <c r="O67" s="169">
        <f t="shared" si="102"/>
        <v>92018</v>
      </c>
      <c r="P67" s="38">
        <f t="shared" si="98"/>
        <v>0</v>
      </c>
      <c r="Q67" s="172">
        <f t="shared" si="103"/>
        <v>92018</v>
      </c>
      <c r="R67" s="39">
        <f t="shared" si="99"/>
        <v>138238</v>
      </c>
      <c r="S67" s="37">
        <f t="shared" si="99"/>
        <v>154168</v>
      </c>
      <c r="T67" s="169">
        <f t="shared" si="104"/>
        <v>292406</v>
      </c>
      <c r="U67" s="38">
        <f t="shared" si="100"/>
        <v>469</v>
      </c>
      <c r="V67" s="172">
        <f t="shared" si="105"/>
        <v>292875</v>
      </c>
      <c r="W67" s="40">
        <f t="shared" si="106"/>
        <v>218.28011910713121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21</v>
      </c>
      <c r="C68" s="120">
        <f t="shared" si="95"/>
        <v>444</v>
      </c>
      <c r="D68" s="122">
        <f t="shared" si="95"/>
        <v>443</v>
      </c>
      <c r="E68" s="158">
        <f t="shared" si="95"/>
        <v>887</v>
      </c>
      <c r="F68" s="120">
        <f t="shared" si="95"/>
        <v>1003</v>
      </c>
      <c r="G68" s="122">
        <f t="shared" si="95"/>
        <v>1003</v>
      </c>
      <c r="H68" s="158">
        <f t="shared" si="95"/>
        <v>2006</v>
      </c>
      <c r="I68" s="123">
        <f>IF(E68=0,0,((H68/E68)-1)*100)</f>
        <v>126.15558060879368</v>
      </c>
      <c r="J68" s="3"/>
      <c r="L68" s="13" t="s">
        <v>21</v>
      </c>
      <c r="M68" s="39">
        <f t="shared" si="97"/>
        <v>68102</v>
      </c>
      <c r="N68" s="37">
        <f t="shared" si="97"/>
        <v>67304</v>
      </c>
      <c r="O68" s="169">
        <f>SUM(M68:N68)</f>
        <v>135406</v>
      </c>
      <c r="P68" s="38">
        <f t="shared" si="98"/>
        <v>0</v>
      </c>
      <c r="Q68" s="172">
        <f>+O68+P68</f>
        <v>135406</v>
      </c>
      <c r="R68" s="39">
        <f t="shared" si="99"/>
        <v>125759</v>
      </c>
      <c r="S68" s="37">
        <f t="shared" si="99"/>
        <v>129267</v>
      </c>
      <c r="T68" s="169">
        <f>SUM(R68:S68)</f>
        <v>255026</v>
      </c>
      <c r="U68" s="38">
        <f t="shared" si="100"/>
        <v>0</v>
      </c>
      <c r="V68" s="172">
        <f>+T68+U68</f>
        <v>255026</v>
      </c>
      <c r="W68" s="40">
        <f>IF(Q68=0,0,((V68/Q68)-1)*100)</f>
        <v>88.341727840716075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22</v>
      </c>
      <c r="C69" s="120">
        <f t="shared" si="95"/>
        <v>950</v>
      </c>
      <c r="D69" s="122">
        <f t="shared" si="95"/>
        <v>949</v>
      </c>
      <c r="E69" s="158">
        <f t="shared" si="95"/>
        <v>1899</v>
      </c>
      <c r="F69" s="120">
        <f t="shared" si="95"/>
        <v>1028</v>
      </c>
      <c r="G69" s="122">
        <f t="shared" si="95"/>
        <v>1027</v>
      </c>
      <c r="H69" s="158">
        <f t="shared" si="95"/>
        <v>2055</v>
      </c>
      <c r="I69" s="123">
        <f>IF(E69=0,0,((H69/E69)-1)*100)</f>
        <v>8.2148499210110693</v>
      </c>
      <c r="J69" s="3"/>
      <c r="L69" s="13" t="s">
        <v>22</v>
      </c>
      <c r="M69" s="39">
        <f t="shared" si="97"/>
        <v>121510</v>
      </c>
      <c r="N69" s="37">
        <f t="shared" si="97"/>
        <v>127589</v>
      </c>
      <c r="O69" s="169">
        <f>SUM(M69:N69)</f>
        <v>249099</v>
      </c>
      <c r="P69" s="38">
        <f t="shared" si="98"/>
        <v>25</v>
      </c>
      <c r="Q69" s="172">
        <f>+O69+P69</f>
        <v>249124</v>
      </c>
      <c r="R69" s="39">
        <f t="shared" si="99"/>
        <v>121742</v>
      </c>
      <c r="S69" s="37">
        <f t="shared" si="99"/>
        <v>130727</v>
      </c>
      <c r="T69" s="169">
        <f>SUM(R69:S69)</f>
        <v>252469</v>
      </c>
      <c r="U69" s="38">
        <f t="shared" si="100"/>
        <v>3</v>
      </c>
      <c r="V69" s="172">
        <f>+T69+U69</f>
        <v>252472</v>
      </c>
      <c r="W69" s="40">
        <f>IF(Q69=0,0,((V69/Q69)-1)*100)</f>
        <v>1.3439090573369006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23</v>
      </c>
      <c r="C70" s="127">
        <f>+C67+C68+C69</f>
        <v>2065</v>
      </c>
      <c r="D70" s="129">
        <f t="shared" ref="D70" si="108">+D67+D68+D69</f>
        <v>2065</v>
      </c>
      <c r="E70" s="162">
        <f t="shared" ref="E70" si="109">+E67+E68+E69</f>
        <v>4130</v>
      </c>
      <c r="F70" s="127">
        <f t="shared" ref="F70" si="110">+F67+F68+F69</f>
        <v>3241</v>
      </c>
      <c r="G70" s="129">
        <f t="shared" ref="G70" si="111">+G67+G68+G69</f>
        <v>3241</v>
      </c>
      <c r="H70" s="162">
        <f t="shared" ref="H70" si="112">+H67+H68+H69</f>
        <v>6482</v>
      </c>
      <c r="I70" s="130">
        <f>IF(E70=0,0,((H70/E70)-1)*100)</f>
        <v>56.949152542372872</v>
      </c>
      <c r="J70" s="3"/>
      <c r="L70" s="41" t="s">
        <v>23</v>
      </c>
      <c r="M70" s="43">
        <f>SUM(M67:M69)</f>
        <v>226381</v>
      </c>
      <c r="N70" s="468">
        <f t="shared" ref="N70" si="113">SUM(N67:N69)</f>
        <v>250142</v>
      </c>
      <c r="O70" s="477">
        <f t="shared" ref="O70" si="114">SUM(O67:O69)</f>
        <v>476523</v>
      </c>
      <c r="P70" s="481">
        <f t="shared" ref="P70" si="115">SUM(P67:P69)</f>
        <v>25</v>
      </c>
      <c r="Q70" s="170">
        <f t="shared" ref="Q70" si="116">SUM(Q67:Q69)</f>
        <v>476548</v>
      </c>
      <c r="R70" s="43">
        <f t="shared" ref="R70" si="117">SUM(R67:R69)</f>
        <v>385739</v>
      </c>
      <c r="S70" s="468">
        <f t="shared" ref="S70" si="118">SUM(S67:S69)</f>
        <v>414162</v>
      </c>
      <c r="T70" s="477">
        <f t="shared" ref="T70" si="119">SUM(T67:T69)</f>
        <v>799901</v>
      </c>
      <c r="U70" s="481">
        <f t="shared" ref="U70" si="120">SUM(U67:U69)</f>
        <v>472</v>
      </c>
      <c r="V70" s="170">
        <f t="shared" ref="V70" si="121">SUM(V67:V69)</f>
        <v>800373</v>
      </c>
      <c r="W70" s="46">
        <f>IF(Q70=0,0,((V70/Q70)-1)*100)</f>
        <v>67.952231464616375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68</v>
      </c>
      <c r="C71" s="127">
        <f>+C66+C70</f>
        <v>7188</v>
      </c>
      <c r="D71" s="129">
        <f t="shared" ref="D71" si="122">+D66+D70</f>
        <v>7187</v>
      </c>
      <c r="E71" s="298">
        <f t="shared" ref="E71" si="123">+E66+E70</f>
        <v>14375</v>
      </c>
      <c r="F71" s="127">
        <f t="shared" ref="F71" si="124">+F66+F70</f>
        <v>5645</v>
      </c>
      <c r="G71" s="129">
        <f t="shared" ref="G71" si="125">+G66+G70</f>
        <v>5645</v>
      </c>
      <c r="H71" s="298">
        <f t="shared" ref="H71" si="126">+H66+H70</f>
        <v>11290</v>
      </c>
      <c r="I71" s="130">
        <f>IF(E71=0,0,((H71/E71)-1)*100)</f>
        <v>-21.46086956521739</v>
      </c>
      <c r="J71" s="3"/>
      <c r="L71" s="41" t="s">
        <v>68</v>
      </c>
      <c r="M71" s="45">
        <f>+M66+M70</f>
        <v>896530</v>
      </c>
      <c r="N71" s="43">
        <f t="shared" ref="N71" si="127">+N66+N70</f>
        <v>912086</v>
      </c>
      <c r="O71" s="300">
        <f t="shared" ref="O71" si="128">+O66+O70</f>
        <v>1808616</v>
      </c>
      <c r="P71" s="43">
        <f t="shared" ref="P71" si="129">+P66+P70</f>
        <v>145</v>
      </c>
      <c r="Q71" s="300">
        <f t="shared" ref="Q71" si="130">+Q66+Q70</f>
        <v>1808761</v>
      </c>
      <c r="R71" s="45">
        <f t="shared" ref="R71" si="131">+R66+R70</f>
        <v>713122</v>
      </c>
      <c r="S71" s="43">
        <f t="shared" ref="S71" si="132">+S66+S70</f>
        <v>728241</v>
      </c>
      <c r="T71" s="300">
        <f t="shared" ref="T71" si="133">+T66+T70</f>
        <v>1441363</v>
      </c>
      <c r="U71" s="43">
        <f t="shared" ref="U71" si="134">+U66+U70</f>
        <v>790</v>
      </c>
      <c r="V71" s="300">
        <f t="shared" ref="V71" si="135">+V66+V70</f>
        <v>1442153</v>
      </c>
      <c r="W71" s="46">
        <f>IF(Q71=0,0,((V71/Q71)-1)*100)</f>
        <v>-20.26846001212985</v>
      </c>
    </row>
    <row r="72" spans="1:23" ht="13.5" thickTop="1" x14ac:dyDescent="0.2">
      <c r="A72" s="3" t="str">
        <f t="shared" ref="A72" si="136">IF(ISERROR(F72/G72)," ",IF(F72/G72&gt;0.5,IF(F72/G72&lt;1.5," ","NOT OK"),"NOT OK"))</f>
        <v xml:space="preserve"> </v>
      </c>
      <c r="B72" s="106" t="s">
        <v>24</v>
      </c>
      <c r="C72" s="120">
        <f t="shared" ref="C72:E74" si="137">+C18+C45</f>
        <v>1075</v>
      </c>
      <c r="D72" s="122">
        <f t="shared" si="137"/>
        <v>1078</v>
      </c>
      <c r="E72" s="158">
        <f t="shared" si="137"/>
        <v>2153</v>
      </c>
      <c r="F72" s="120"/>
      <c r="G72" s="122"/>
      <c r="H72" s="158"/>
      <c r="I72" s="123"/>
      <c r="J72" s="7"/>
      <c r="L72" s="13" t="s">
        <v>24</v>
      </c>
      <c r="M72" s="39">
        <f t="shared" ref="M72:N74" si="138">+M18+M45</f>
        <v>84018</v>
      </c>
      <c r="N72" s="37">
        <f t="shared" si="138"/>
        <v>85290</v>
      </c>
      <c r="O72" s="169">
        <f>SUM(M72:N72)</f>
        <v>169308</v>
      </c>
      <c r="P72" s="38">
        <f>P18+P45</f>
        <v>322</v>
      </c>
      <c r="Q72" s="172">
        <f>+O72+P72</f>
        <v>169630</v>
      </c>
      <c r="R72" s="39"/>
      <c r="S72" s="37"/>
      <c r="T72" s="169"/>
      <c r="U72" s="38"/>
      <c r="V72" s="172"/>
      <c r="W72" s="40"/>
    </row>
    <row r="73" spans="1:23" x14ac:dyDescent="0.2">
      <c r="A73" s="3" t="str">
        <f t="shared" ref="A73" si="139">IF(ISERROR(F73/G73)," ",IF(F73/G73&gt;0.5,IF(F73/G73&lt;1.5," ","NOT OK"),"NOT OK"))</f>
        <v xml:space="preserve"> </v>
      </c>
      <c r="B73" s="106" t="s">
        <v>25</v>
      </c>
      <c r="C73" s="120">
        <f t="shared" si="137"/>
        <v>132</v>
      </c>
      <c r="D73" s="122">
        <f t="shared" si="137"/>
        <v>132</v>
      </c>
      <c r="E73" s="158">
        <f t="shared" si="137"/>
        <v>264</v>
      </c>
      <c r="F73" s="120"/>
      <c r="G73" s="122"/>
      <c r="H73" s="158"/>
      <c r="I73" s="123"/>
      <c r="J73" s="3"/>
      <c r="L73" s="13" t="s">
        <v>25</v>
      </c>
      <c r="M73" s="39">
        <f t="shared" si="138"/>
        <v>13696</v>
      </c>
      <c r="N73" s="37">
        <f t="shared" si="138"/>
        <v>13408</v>
      </c>
      <c r="O73" s="169">
        <f>SUM(M73:N73)</f>
        <v>27104</v>
      </c>
      <c r="P73" s="140">
        <f>P19+P46</f>
        <v>0</v>
      </c>
      <c r="Q73" s="169">
        <f>+O73+P73</f>
        <v>27104</v>
      </c>
      <c r="R73" s="39"/>
      <c r="S73" s="37"/>
      <c r="T73" s="169"/>
      <c r="U73" s="140"/>
      <c r="V73" s="169"/>
      <c r="W73" s="40"/>
    </row>
    <row r="74" spans="1:23" ht="13.5" thickBot="1" x14ac:dyDescent="0.25">
      <c r="A74" s="3" t="str">
        <f>IF(ISERROR(F74/G74)," ",IF(F74/G74&gt;0.5,IF(F74/G74&lt;1.5," ","NOT OK"),"NOT OK"))</f>
        <v xml:space="preserve"> </v>
      </c>
      <c r="B74" s="106" t="s">
        <v>26</v>
      </c>
      <c r="C74" s="120">
        <f t="shared" si="137"/>
        <v>216</v>
      </c>
      <c r="D74" s="122">
        <f t="shared" si="137"/>
        <v>216</v>
      </c>
      <c r="E74" s="158">
        <f t="shared" si="137"/>
        <v>432</v>
      </c>
      <c r="F74" s="120"/>
      <c r="G74" s="122"/>
      <c r="H74" s="158"/>
      <c r="I74" s="123"/>
      <c r="J74" s="3"/>
      <c r="L74" s="13" t="s">
        <v>26</v>
      </c>
      <c r="M74" s="39">
        <f t="shared" si="138"/>
        <v>30877</v>
      </c>
      <c r="N74" s="37">
        <f t="shared" si="138"/>
        <v>30437</v>
      </c>
      <c r="O74" s="169">
        <f>SUM(M74:N74)</f>
        <v>61314</v>
      </c>
      <c r="P74" s="140">
        <f>P20+P47</f>
        <v>141</v>
      </c>
      <c r="Q74" s="169">
        <f>+O74+P74</f>
        <v>61455</v>
      </c>
      <c r="R74" s="39"/>
      <c r="S74" s="37"/>
      <c r="T74" s="169"/>
      <c r="U74" s="140"/>
      <c r="V74" s="169"/>
      <c r="W74" s="40"/>
    </row>
    <row r="75" spans="1:23" ht="15.75" customHeight="1" thickTop="1" thickBot="1" x14ac:dyDescent="0.25">
      <c r="A75" s="9" t="str">
        <f>IF(ISERROR(F75/G75)," ",IF(F75/G75&gt;0.5,IF(F75/G75&lt;1.5," ","NOT OK"),"NOT OK"))</f>
        <v xml:space="preserve"> </v>
      </c>
      <c r="B75" s="133" t="s">
        <v>27</v>
      </c>
      <c r="C75" s="127">
        <f t="shared" ref="C75:E75" si="140">+C72+C73+C74</f>
        <v>1423</v>
      </c>
      <c r="D75" s="135">
        <f t="shared" si="140"/>
        <v>1426</v>
      </c>
      <c r="E75" s="160">
        <f t="shared" si="140"/>
        <v>2849</v>
      </c>
      <c r="F75" s="127"/>
      <c r="G75" s="135"/>
      <c r="H75" s="160"/>
      <c r="I75" s="130"/>
      <c r="J75" s="9"/>
      <c r="K75" s="10"/>
      <c r="L75" s="47" t="s">
        <v>27</v>
      </c>
      <c r="M75" s="49">
        <f t="shared" ref="M75:Q75" si="141">SUM(M72:M74)</f>
        <v>128591</v>
      </c>
      <c r="N75" s="469">
        <f t="shared" si="141"/>
        <v>129135</v>
      </c>
      <c r="O75" s="473">
        <f t="shared" si="141"/>
        <v>257726</v>
      </c>
      <c r="P75" s="482">
        <f t="shared" si="141"/>
        <v>463</v>
      </c>
      <c r="Q75" s="171">
        <f t="shared" si="141"/>
        <v>258189</v>
      </c>
      <c r="R75" s="49"/>
      <c r="S75" s="469"/>
      <c r="T75" s="473"/>
      <c r="U75" s="482"/>
      <c r="V75" s="171"/>
      <c r="W75" s="50"/>
    </row>
    <row r="76" spans="1:23" ht="13.5" thickTop="1" x14ac:dyDescent="0.2">
      <c r="A76" s="3" t="str">
        <f>IF(ISERROR(F76/G76)," ",IF(F76/G76&gt;0.5,IF(F76/G76&lt;1.5," ","NOT OK"),"NOT OK"))</f>
        <v xml:space="preserve"> </v>
      </c>
      <c r="B76" s="106" t="s">
        <v>28</v>
      </c>
      <c r="C76" s="120">
        <f t="shared" ref="C76:E78" si="142">+C22+C49</f>
        <v>130</v>
      </c>
      <c r="D76" s="122">
        <f t="shared" si="142"/>
        <v>129</v>
      </c>
      <c r="E76" s="161">
        <f t="shared" si="142"/>
        <v>259</v>
      </c>
      <c r="F76" s="120"/>
      <c r="G76" s="122"/>
      <c r="H76" s="161"/>
      <c r="I76" s="123"/>
      <c r="J76" s="3"/>
      <c r="L76" s="13" t="s">
        <v>29</v>
      </c>
      <c r="M76" s="39">
        <f t="shared" ref="M76:N78" si="143">+M22+M49</f>
        <v>11006</v>
      </c>
      <c r="N76" s="37">
        <f t="shared" si="143"/>
        <v>11106</v>
      </c>
      <c r="O76" s="169">
        <f>SUM(M76:N76)</f>
        <v>22112</v>
      </c>
      <c r="P76" s="140">
        <f>P22+P49</f>
        <v>0</v>
      </c>
      <c r="Q76" s="169">
        <f>+O76+P76</f>
        <v>22112</v>
      </c>
      <c r="R76" s="39"/>
      <c r="S76" s="37"/>
      <c r="T76" s="169"/>
      <c r="U76" s="140"/>
      <c r="V76" s="169"/>
      <c r="W76" s="40"/>
    </row>
    <row r="77" spans="1:23" x14ac:dyDescent="0.2">
      <c r="A77" s="3" t="str">
        <f t="shared" ref="A77" si="144">IF(ISERROR(F77/G77)," ",IF(F77/G77&gt;0.5,IF(F77/G77&lt;1.5," ","NOT OK"),"NOT OK"))</f>
        <v xml:space="preserve"> </v>
      </c>
      <c r="B77" s="106" t="s">
        <v>30</v>
      </c>
      <c r="C77" s="120">
        <f t="shared" si="142"/>
        <v>14</v>
      </c>
      <c r="D77" s="122">
        <f t="shared" si="142"/>
        <v>14</v>
      </c>
      <c r="E77" s="152">
        <f t="shared" si="142"/>
        <v>28</v>
      </c>
      <c r="F77" s="120"/>
      <c r="G77" s="122"/>
      <c r="H77" s="152"/>
      <c r="I77" s="123"/>
      <c r="J77" s="3"/>
      <c r="L77" s="13" t="s">
        <v>30</v>
      </c>
      <c r="M77" s="39">
        <f t="shared" si="143"/>
        <v>382</v>
      </c>
      <c r="N77" s="37">
        <f t="shared" si="143"/>
        <v>342</v>
      </c>
      <c r="O77" s="169">
        <f t="shared" ref="O77" si="145">SUM(M77:N77)</f>
        <v>724</v>
      </c>
      <c r="P77" s="140">
        <f>P23+P50</f>
        <v>0</v>
      </c>
      <c r="Q77" s="169">
        <f t="shared" ref="Q77" si="146">+O77+P77</f>
        <v>724</v>
      </c>
      <c r="R77" s="39"/>
      <c r="S77" s="37"/>
      <c r="T77" s="169"/>
      <c r="U77" s="140"/>
      <c r="V77" s="169"/>
      <c r="W77" s="40"/>
    </row>
    <row r="78" spans="1:23" ht="13.5" thickBot="1" x14ac:dyDescent="0.25">
      <c r="A78" s="3" t="str">
        <f t="shared" ref="A78" si="147">IF(ISERROR(F78/G78)," ",IF(F78/G78&gt;0.5,IF(F78/G78&lt;1.5," ","NOT OK"),"NOT OK"))</f>
        <v xml:space="preserve"> </v>
      </c>
      <c r="B78" s="106" t="s">
        <v>31</v>
      </c>
      <c r="C78" s="120">
        <f t="shared" si="142"/>
        <v>185</v>
      </c>
      <c r="D78" s="136">
        <f t="shared" si="142"/>
        <v>186</v>
      </c>
      <c r="E78" s="156">
        <f t="shared" si="142"/>
        <v>371</v>
      </c>
      <c r="F78" s="120"/>
      <c r="G78" s="136"/>
      <c r="H78" s="156"/>
      <c r="I78" s="137"/>
      <c r="J78" s="3"/>
      <c r="L78" s="13" t="s">
        <v>31</v>
      </c>
      <c r="M78" s="39">
        <f t="shared" si="143"/>
        <v>20885</v>
      </c>
      <c r="N78" s="37">
        <f t="shared" si="143"/>
        <v>20350</v>
      </c>
      <c r="O78" s="169">
        <f>SUM(M78:N78)</f>
        <v>41235</v>
      </c>
      <c r="P78" s="38">
        <f>P24+P51</f>
        <v>34</v>
      </c>
      <c r="Q78" s="172">
        <f>+O78+P78</f>
        <v>41269</v>
      </c>
      <c r="R78" s="39"/>
      <c r="S78" s="37"/>
      <c r="T78" s="169"/>
      <c r="U78" s="38"/>
      <c r="V78" s="172"/>
      <c r="W78" s="40"/>
    </row>
    <row r="79" spans="1:23" ht="15.75" customHeight="1" thickTop="1" thickBot="1" x14ac:dyDescent="0.25">
      <c r="A79" s="9" t="str">
        <f>IF(ISERROR(F79/G79)," ",IF(F79/G79&gt;0.5,IF(F79/G79&lt;1.5," ","NOT OK"),"NOT OK"))</f>
        <v xml:space="preserve"> </v>
      </c>
      <c r="B79" s="133" t="s">
        <v>32</v>
      </c>
      <c r="C79" s="127">
        <f t="shared" ref="C79:E79" si="148">+C76+C77+C78</f>
        <v>329</v>
      </c>
      <c r="D79" s="135">
        <f t="shared" si="148"/>
        <v>329</v>
      </c>
      <c r="E79" s="160">
        <f t="shared" si="148"/>
        <v>658</v>
      </c>
      <c r="F79" s="127"/>
      <c r="G79" s="135"/>
      <c r="H79" s="160"/>
      <c r="I79" s="130"/>
      <c r="J79" s="9"/>
      <c r="K79" s="10"/>
      <c r="L79" s="47" t="s">
        <v>32</v>
      </c>
      <c r="M79" s="49">
        <f t="shared" ref="M79:Q79" si="149">+M76+M77+M78</f>
        <v>32273</v>
      </c>
      <c r="N79" s="469">
        <f t="shared" si="149"/>
        <v>31798</v>
      </c>
      <c r="O79" s="473">
        <f t="shared" si="149"/>
        <v>64071</v>
      </c>
      <c r="P79" s="482">
        <f t="shared" si="149"/>
        <v>34</v>
      </c>
      <c r="Q79" s="171">
        <f t="shared" si="149"/>
        <v>64105</v>
      </c>
      <c r="R79" s="49"/>
      <c r="S79" s="469"/>
      <c r="T79" s="473"/>
      <c r="U79" s="482"/>
      <c r="V79" s="171"/>
      <c r="W79" s="50"/>
    </row>
    <row r="80" spans="1:23" ht="15.75" customHeight="1" thickTop="1" thickBot="1" x14ac:dyDescent="0.25">
      <c r="A80" s="9"/>
      <c r="B80" s="522" t="s">
        <v>33</v>
      </c>
      <c r="C80" s="127">
        <f t="shared" ref="C80:E80" si="150">+C70+C75+C79</f>
        <v>3817</v>
      </c>
      <c r="D80" s="128">
        <f t="shared" si="150"/>
        <v>3820</v>
      </c>
      <c r="E80" s="153">
        <f t="shared" si="150"/>
        <v>7637</v>
      </c>
      <c r="F80" s="127"/>
      <c r="G80" s="128"/>
      <c r="H80" s="153"/>
      <c r="I80" s="130"/>
      <c r="J80" s="9"/>
      <c r="K80" s="10"/>
      <c r="L80" s="530" t="s">
        <v>33</v>
      </c>
      <c r="M80" s="508">
        <f t="shared" ref="M80:Q80" si="151">+M70+M75+M79</f>
        <v>387245</v>
      </c>
      <c r="N80" s="509">
        <f t="shared" si="151"/>
        <v>411075</v>
      </c>
      <c r="O80" s="510">
        <f t="shared" si="151"/>
        <v>798320</v>
      </c>
      <c r="P80" s="511">
        <f t="shared" si="151"/>
        <v>522</v>
      </c>
      <c r="Q80" s="512">
        <f t="shared" si="151"/>
        <v>798842</v>
      </c>
      <c r="R80" s="508"/>
      <c r="S80" s="509"/>
      <c r="T80" s="510"/>
      <c r="U80" s="511"/>
      <c r="V80" s="512"/>
      <c r="W80" s="50"/>
    </row>
    <row r="81" spans="1:23" ht="14.25" thickTop="1" thickBot="1" x14ac:dyDescent="0.25">
      <c r="A81" s="3" t="str">
        <f t="shared" ref="A81" si="152">IF(ISERROR(F81/G81)," ",IF(F81/G81&gt;0.5,IF(F81/G81&lt;1.5," ","NOT OK"),"NOT OK"))</f>
        <v xml:space="preserve"> </v>
      </c>
      <c r="B81" s="126" t="s">
        <v>34</v>
      </c>
      <c r="C81" s="127">
        <f t="shared" ref="C81:E81" si="153">+C66+C70+C75+C79</f>
        <v>8940</v>
      </c>
      <c r="D81" s="129">
        <f t="shared" si="153"/>
        <v>8942</v>
      </c>
      <c r="E81" s="298">
        <f t="shared" si="153"/>
        <v>17882</v>
      </c>
      <c r="F81" s="127"/>
      <c r="G81" s="129"/>
      <c r="H81" s="298"/>
      <c r="I81" s="130"/>
      <c r="J81" s="3"/>
      <c r="L81" s="466" t="s">
        <v>34</v>
      </c>
      <c r="M81" s="43">
        <f t="shared" ref="M81:Q81" si="154">+M66+M70+M75+M79</f>
        <v>1057394</v>
      </c>
      <c r="N81" s="468">
        <f t="shared" si="154"/>
        <v>1073019</v>
      </c>
      <c r="O81" s="472">
        <f t="shared" si="154"/>
        <v>2130413</v>
      </c>
      <c r="P81" s="481">
        <f t="shared" si="154"/>
        <v>642</v>
      </c>
      <c r="Q81" s="300">
        <f t="shared" si="154"/>
        <v>2131055</v>
      </c>
      <c r="R81" s="43"/>
      <c r="S81" s="468"/>
      <c r="T81" s="472"/>
      <c r="U81" s="481"/>
      <c r="V81" s="300"/>
      <c r="W81" s="46"/>
    </row>
    <row r="82" spans="1:23" ht="14.25" thickTop="1" thickBot="1" x14ac:dyDescent="0.25">
      <c r="B82" s="138" t="s">
        <v>35</v>
      </c>
      <c r="C82" s="102"/>
      <c r="D82" s="102"/>
      <c r="E82" s="102"/>
      <c r="F82" s="102"/>
      <c r="G82" s="102"/>
      <c r="H82" s="102"/>
      <c r="I82" s="102"/>
      <c r="J82" s="102"/>
      <c r="L82" s="53" t="s">
        <v>35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90" t="s">
        <v>45</v>
      </c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2"/>
    </row>
    <row r="84" spans="1:23" ht="13.5" thickBot="1" x14ac:dyDescent="0.25">
      <c r="L84" s="593" t="s">
        <v>46</v>
      </c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5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47</v>
      </c>
    </row>
    <row r="86" spans="1:23" ht="24.75" customHeight="1" thickTop="1" thickBot="1" x14ac:dyDescent="0.25">
      <c r="L86" s="57"/>
      <c r="M86" s="596" t="s">
        <v>4</v>
      </c>
      <c r="N86" s="597"/>
      <c r="O86" s="597"/>
      <c r="P86" s="597"/>
      <c r="Q86" s="598"/>
      <c r="R86" s="596" t="s">
        <v>5</v>
      </c>
      <c r="S86" s="597"/>
      <c r="T86" s="597"/>
      <c r="U86" s="597"/>
      <c r="V86" s="598"/>
      <c r="W86" s="310" t="s">
        <v>6</v>
      </c>
    </row>
    <row r="87" spans="1:23" ht="13.5" thickTop="1" x14ac:dyDescent="0.2">
      <c r="L87" s="59" t="s">
        <v>7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1" t="s">
        <v>8</v>
      </c>
    </row>
    <row r="88" spans="1:23" ht="13.5" thickBot="1" x14ac:dyDescent="0.25">
      <c r="L88" s="64"/>
      <c r="M88" s="65" t="s">
        <v>48</v>
      </c>
      <c r="N88" s="66" t="s">
        <v>49</v>
      </c>
      <c r="O88" s="67" t="s">
        <v>50</v>
      </c>
      <c r="P88" s="68" t="s">
        <v>15</v>
      </c>
      <c r="Q88" s="67" t="s">
        <v>11</v>
      </c>
      <c r="R88" s="65" t="s">
        <v>48</v>
      </c>
      <c r="S88" s="66" t="s">
        <v>49</v>
      </c>
      <c r="T88" s="67" t="s">
        <v>50</v>
      </c>
      <c r="U88" s="68" t="s">
        <v>15</v>
      </c>
      <c r="V88" s="67" t="s">
        <v>11</v>
      </c>
      <c r="W88" s="309"/>
    </row>
    <row r="89" spans="1:23" ht="5.2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16</v>
      </c>
      <c r="M90" s="75">
        <v>0</v>
      </c>
      <c r="N90" s="76">
        <v>0</v>
      </c>
      <c r="O90" s="182">
        <f>M90+N90</f>
        <v>0</v>
      </c>
      <c r="P90" s="77">
        <v>0</v>
      </c>
      <c r="Q90" s="182">
        <f>O90+P90</f>
        <v>0</v>
      </c>
      <c r="R90" s="75">
        <v>0</v>
      </c>
      <c r="S90" s="76">
        <v>0</v>
      </c>
      <c r="T90" s="182">
        <f>R90+S90</f>
        <v>0</v>
      </c>
      <c r="U90" s="77">
        <v>0</v>
      </c>
      <c r="V90" s="182">
        <f>T90+U90</f>
        <v>0</v>
      </c>
      <c r="W90" s="488">
        <f>IF(Q90=0,0,((V90/Q90)-1)*100)</f>
        <v>0</v>
      </c>
    </row>
    <row r="91" spans="1:23" x14ac:dyDescent="0.2">
      <c r="L91" s="59" t="s">
        <v>17</v>
      </c>
      <c r="M91" s="75">
        <v>0</v>
      </c>
      <c r="N91" s="76">
        <v>0</v>
      </c>
      <c r="O91" s="182">
        <f>M91+N91</f>
        <v>0</v>
      </c>
      <c r="P91" s="77">
        <v>0</v>
      </c>
      <c r="Q91" s="182">
        <f>O91+P91</f>
        <v>0</v>
      </c>
      <c r="R91" s="75">
        <v>0</v>
      </c>
      <c r="S91" s="76">
        <v>0</v>
      </c>
      <c r="T91" s="182">
        <f>R91+S91</f>
        <v>0</v>
      </c>
      <c r="U91" s="77">
        <v>0</v>
      </c>
      <c r="V91" s="182">
        <f>T91+U91</f>
        <v>0</v>
      </c>
      <c r="W91" s="488">
        <f>IF(Q91=0,0,((V91/Q91)-1)*100)</f>
        <v>0</v>
      </c>
    </row>
    <row r="92" spans="1:23" ht="13.5" thickBot="1" x14ac:dyDescent="0.25">
      <c r="L92" s="64" t="s">
        <v>18</v>
      </c>
      <c r="M92" s="75">
        <v>0</v>
      </c>
      <c r="N92" s="76">
        <v>0</v>
      </c>
      <c r="O92" s="182">
        <f>M92+N92</f>
        <v>0</v>
      </c>
      <c r="P92" s="77">
        <v>0</v>
      </c>
      <c r="Q92" s="182">
        <f t="shared" ref="Q92" si="155">O92+P92</f>
        <v>0</v>
      </c>
      <c r="R92" s="75">
        <v>0</v>
      </c>
      <c r="S92" s="76">
        <v>0</v>
      </c>
      <c r="T92" s="182">
        <f>R92+S92</f>
        <v>0</v>
      </c>
      <c r="U92" s="77">
        <v>0</v>
      </c>
      <c r="V92" s="182">
        <f t="shared" ref="V92" si="156">T92+U92</f>
        <v>0</v>
      </c>
      <c r="W92" s="488">
        <f>IF(Q92=0,0,((V92/Q92)-1)*100)</f>
        <v>0</v>
      </c>
    </row>
    <row r="93" spans="1:23" ht="14.25" thickTop="1" thickBot="1" x14ac:dyDescent="0.25">
      <c r="L93" s="79" t="s">
        <v>19</v>
      </c>
      <c r="M93" s="80">
        <f t="shared" ref="M93:Q93" si="157">+M90+M91+M92</f>
        <v>0</v>
      </c>
      <c r="N93" s="81">
        <f t="shared" si="157"/>
        <v>0</v>
      </c>
      <c r="O93" s="183">
        <f t="shared" si="157"/>
        <v>0</v>
      </c>
      <c r="P93" s="80">
        <f t="shared" si="157"/>
        <v>0</v>
      </c>
      <c r="Q93" s="183">
        <f t="shared" si="157"/>
        <v>0</v>
      </c>
      <c r="R93" s="80">
        <f t="shared" ref="R93:V93" si="158">+R90+R91+R92</f>
        <v>0</v>
      </c>
      <c r="S93" s="81">
        <f t="shared" si="158"/>
        <v>0</v>
      </c>
      <c r="T93" s="183">
        <f t="shared" si="158"/>
        <v>0</v>
      </c>
      <c r="U93" s="80">
        <f t="shared" si="158"/>
        <v>0</v>
      </c>
      <c r="V93" s="183">
        <f t="shared" si="158"/>
        <v>0</v>
      </c>
      <c r="W93" s="337">
        <f>IF(Q93=0,0,((V93/Q93)-1)*100)</f>
        <v>0</v>
      </c>
    </row>
    <row r="94" spans="1:23" ht="13.5" thickTop="1" x14ac:dyDescent="0.2">
      <c r="L94" s="59" t="s">
        <v>20</v>
      </c>
      <c r="M94" s="75">
        <v>0</v>
      </c>
      <c r="N94" s="76">
        <v>0</v>
      </c>
      <c r="O94" s="324">
        <f>M94+N94</f>
        <v>0</v>
      </c>
      <c r="P94" s="77">
        <v>0</v>
      </c>
      <c r="Q94" s="182">
        <f>O94+P94</f>
        <v>0</v>
      </c>
      <c r="R94" s="75">
        <v>0</v>
      </c>
      <c r="S94" s="76">
        <v>0</v>
      </c>
      <c r="T94" s="324">
        <f>R94+S94</f>
        <v>0</v>
      </c>
      <c r="U94" s="77">
        <v>0</v>
      </c>
      <c r="V94" s="182">
        <f>T94+U94</f>
        <v>0</v>
      </c>
      <c r="W94" s="488">
        <f t="shared" ref="W94:W98" si="159">IF(Q94=0,0,((V94/Q94)-1)*100)</f>
        <v>0</v>
      </c>
    </row>
    <row r="95" spans="1:23" x14ac:dyDescent="0.2">
      <c r="L95" s="59" t="s">
        <v>21</v>
      </c>
      <c r="M95" s="75">
        <v>0</v>
      </c>
      <c r="N95" s="76">
        <v>0</v>
      </c>
      <c r="O95" s="182">
        <f>M95+N95</f>
        <v>0</v>
      </c>
      <c r="P95" s="77">
        <v>0</v>
      </c>
      <c r="Q95" s="182">
        <f>O95+P95</f>
        <v>0</v>
      </c>
      <c r="R95" s="75">
        <v>0</v>
      </c>
      <c r="S95" s="76">
        <v>0</v>
      </c>
      <c r="T95" s="182">
        <f>R95+S95</f>
        <v>0</v>
      </c>
      <c r="U95" s="77">
        <v>0</v>
      </c>
      <c r="V95" s="182">
        <f>T95+U95</f>
        <v>0</v>
      </c>
      <c r="W95" s="488">
        <f>IF(Q95=0,0,((V95/Q95)-1)*100)</f>
        <v>0</v>
      </c>
    </row>
    <row r="96" spans="1:23" ht="13.5" thickBot="1" x14ac:dyDescent="0.25">
      <c r="L96" s="59" t="s">
        <v>22</v>
      </c>
      <c r="M96" s="75">
        <v>0</v>
      </c>
      <c r="N96" s="76">
        <v>0</v>
      </c>
      <c r="O96" s="208">
        <f t="shared" ref="O96" si="160">M96+N96</f>
        <v>0</v>
      </c>
      <c r="P96" s="77">
        <v>0</v>
      </c>
      <c r="Q96" s="182">
        <f>O96+P96</f>
        <v>0</v>
      </c>
      <c r="R96" s="75">
        <v>0</v>
      </c>
      <c r="S96" s="76">
        <v>0</v>
      </c>
      <c r="T96" s="208">
        <f t="shared" ref="T96" si="161">R96+S96</f>
        <v>0</v>
      </c>
      <c r="U96" s="77">
        <v>0</v>
      </c>
      <c r="V96" s="182">
        <f>T96+U96</f>
        <v>0</v>
      </c>
      <c r="W96" s="488">
        <f>IF(Q96=0,0,((V96/Q96)-1)*100)</f>
        <v>0</v>
      </c>
    </row>
    <row r="97" spans="1:23" ht="14.25" thickTop="1" thickBot="1" x14ac:dyDescent="0.25">
      <c r="L97" s="79" t="s">
        <v>23</v>
      </c>
      <c r="M97" s="80">
        <f>+M94+M95+M96</f>
        <v>0</v>
      </c>
      <c r="N97" s="81">
        <f t="shared" ref="N97:V97" si="162">+N94+N95+N96</f>
        <v>0</v>
      </c>
      <c r="O97" s="183">
        <f t="shared" si="162"/>
        <v>0</v>
      </c>
      <c r="P97" s="80">
        <f t="shared" si="162"/>
        <v>0</v>
      </c>
      <c r="Q97" s="183">
        <f t="shared" si="162"/>
        <v>0</v>
      </c>
      <c r="R97" s="80">
        <f t="shared" si="162"/>
        <v>0</v>
      </c>
      <c r="S97" s="81">
        <f t="shared" si="162"/>
        <v>0</v>
      </c>
      <c r="T97" s="183">
        <f t="shared" si="162"/>
        <v>0</v>
      </c>
      <c r="U97" s="80">
        <f t="shared" si="162"/>
        <v>0</v>
      </c>
      <c r="V97" s="183">
        <f t="shared" si="162"/>
        <v>0</v>
      </c>
      <c r="W97" s="337">
        <f>IF(Q97=0,0,((V97/Q97)-1)*100)</f>
        <v>0</v>
      </c>
    </row>
    <row r="98" spans="1:23" ht="14.25" thickTop="1" thickBot="1" x14ac:dyDescent="0.25">
      <c r="L98" s="79" t="s">
        <v>68</v>
      </c>
      <c r="M98" s="80">
        <f>+M93+M97</f>
        <v>0</v>
      </c>
      <c r="N98" s="81">
        <f t="shared" ref="N98:V98" si="163">+N93+N97</f>
        <v>0</v>
      </c>
      <c r="O98" s="175">
        <f t="shared" si="163"/>
        <v>0</v>
      </c>
      <c r="P98" s="80">
        <f t="shared" si="163"/>
        <v>0</v>
      </c>
      <c r="Q98" s="175">
        <f t="shared" si="163"/>
        <v>0</v>
      </c>
      <c r="R98" s="80">
        <f t="shared" si="163"/>
        <v>0</v>
      </c>
      <c r="S98" s="81">
        <f t="shared" si="163"/>
        <v>0</v>
      </c>
      <c r="T98" s="175">
        <f t="shared" si="163"/>
        <v>0</v>
      </c>
      <c r="U98" s="80">
        <f t="shared" si="163"/>
        <v>0</v>
      </c>
      <c r="V98" s="175">
        <f t="shared" si="163"/>
        <v>0</v>
      </c>
      <c r="W98" s="337">
        <f t="shared" si="159"/>
        <v>0</v>
      </c>
    </row>
    <row r="99" spans="1:23" ht="13.5" thickTop="1" x14ac:dyDescent="0.2">
      <c r="L99" s="59" t="s">
        <v>24</v>
      </c>
      <c r="M99" s="75">
        <v>0</v>
      </c>
      <c r="N99" s="76">
        <v>0</v>
      </c>
      <c r="O99" s="182">
        <f>+M99+N99</f>
        <v>0</v>
      </c>
      <c r="P99" s="77">
        <v>0</v>
      </c>
      <c r="Q99" s="182">
        <f>O99+P99</f>
        <v>0</v>
      </c>
      <c r="R99" s="75"/>
      <c r="S99" s="76"/>
      <c r="T99" s="182"/>
      <c r="U99" s="77"/>
      <c r="V99" s="182"/>
      <c r="W99" s="78"/>
    </row>
    <row r="100" spans="1:23" x14ac:dyDescent="0.2">
      <c r="L100" s="59" t="s">
        <v>25</v>
      </c>
      <c r="M100" s="75">
        <v>0</v>
      </c>
      <c r="N100" s="76">
        <v>0</v>
      </c>
      <c r="O100" s="182">
        <f>+M100+N100</f>
        <v>0</v>
      </c>
      <c r="P100" s="77">
        <v>0</v>
      </c>
      <c r="Q100" s="182">
        <f>O100+P100</f>
        <v>0</v>
      </c>
      <c r="R100" s="75"/>
      <c r="S100" s="76"/>
      <c r="T100" s="182"/>
      <c r="U100" s="77"/>
      <c r="V100" s="182"/>
      <c r="W100" s="78"/>
    </row>
    <row r="101" spans="1:23" ht="13.5" thickBot="1" x14ac:dyDescent="0.25">
      <c r="L101" s="59" t="s">
        <v>26</v>
      </c>
      <c r="M101" s="75">
        <v>0</v>
      </c>
      <c r="N101" s="76">
        <v>0</v>
      </c>
      <c r="O101" s="184">
        <f>+M101+N101</f>
        <v>0</v>
      </c>
      <c r="P101" s="83">
        <v>0</v>
      </c>
      <c r="Q101" s="184">
        <f>O101+P101</f>
        <v>0</v>
      </c>
      <c r="R101" s="75"/>
      <c r="S101" s="76"/>
      <c r="T101" s="184"/>
      <c r="U101" s="83"/>
      <c r="V101" s="184"/>
      <c r="W101" s="78"/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27</v>
      </c>
      <c r="M102" s="85">
        <f t="shared" ref="M102:Q102" si="164">+M99+M100+M101</f>
        <v>0</v>
      </c>
      <c r="N102" s="85">
        <f t="shared" si="164"/>
        <v>0</v>
      </c>
      <c r="O102" s="185">
        <f t="shared" si="164"/>
        <v>0</v>
      </c>
      <c r="P102" s="86">
        <f t="shared" si="164"/>
        <v>0</v>
      </c>
      <c r="Q102" s="185">
        <f t="shared" si="164"/>
        <v>0</v>
      </c>
      <c r="R102" s="85"/>
      <c r="S102" s="85"/>
      <c r="T102" s="185"/>
      <c r="U102" s="86"/>
      <c r="V102" s="185"/>
      <c r="W102" s="87"/>
    </row>
    <row r="103" spans="1:23" ht="13.5" thickTop="1" x14ac:dyDescent="0.2">
      <c r="L103" s="59" t="s">
        <v>29</v>
      </c>
      <c r="M103" s="75">
        <v>0</v>
      </c>
      <c r="N103" s="76">
        <v>0</v>
      </c>
      <c r="O103" s="184">
        <f>+M103+N103</f>
        <v>0</v>
      </c>
      <c r="P103" s="88">
        <v>0</v>
      </c>
      <c r="Q103" s="184">
        <f>O103+P103</f>
        <v>0</v>
      </c>
      <c r="R103" s="75"/>
      <c r="S103" s="76"/>
      <c r="T103" s="184"/>
      <c r="U103" s="88"/>
      <c r="V103" s="184"/>
      <c r="W103" s="78"/>
    </row>
    <row r="104" spans="1:23" x14ac:dyDescent="0.2">
      <c r="L104" s="59" t="s">
        <v>30</v>
      </c>
      <c r="M104" s="75">
        <v>0</v>
      </c>
      <c r="N104" s="76">
        <v>0</v>
      </c>
      <c r="O104" s="184">
        <f t="shared" ref="O104" si="165">+M104+N104</f>
        <v>0</v>
      </c>
      <c r="P104" s="77">
        <v>0</v>
      </c>
      <c r="Q104" s="184">
        <f>O104+P104</f>
        <v>0</v>
      </c>
      <c r="R104" s="75"/>
      <c r="S104" s="76"/>
      <c r="T104" s="184"/>
      <c r="U104" s="77"/>
      <c r="V104" s="184"/>
      <c r="W104" s="78"/>
    </row>
    <row r="105" spans="1:23" ht="13.5" thickBot="1" x14ac:dyDescent="0.25">
      <c r="L105" s="59" t="s">
        <v>31</v>
      </c>
      <c r="M105" s="75">
        <v>0</v>
      </c>
      <c r="N105" s="76">
        <v>0</v>
      </c>
      <c r="O105" s="184">
        <f>+M105+N105</f>
        <v>0</v>
      </c>
      <c r="P105" s="77">
        <v>0</v>
      </c>
      <c r="Q105" s="184">
        <f>O105+P105</f>
        <v>0</v>
      </c>
      <c r="R105" s="75"/>
      <c r="S105" s="76"/>
      <c r="T105" s="184"/>
      <c r="U105" s="77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498" t="s">
        <v>32</v>
      </c>
      <c r="M106" s="547">
        <f t="shared" ref="M106:Q106" si="166">+M103+M104+M105</f>
        <v>0</v>
      </c>
      <c r="N106" s="544">
        <f t="shared" si="166"/>
        <v>0</v>
      </c>
      <c r="O106" s="207">
        <f t="shared" si="166"/>
        <v>0</v>
      </c>
      <c r="P106" s="531">
        <f t="shared" si="166"/>
        <v>0</v>
      </c>
      <c r="Q106" s="207">
        <f t="shared" si="166"/>
        <v>0</v>
      </c>
      <c r="R106" s="547"/>
      <c r="S106" s="544"/>
      <c r="T106" s="207"/>
      <c r="U106" s="531"/>
      <c r="V106" s="207"/>
      <c r="W106" s="532"/>
    </row>
    <row r="107" spans="1:23" ht="14.25" thickTop="1" thickBot="1" x14ac:dyDescent="0.25">
      <c r="L107" s="520" t="s">
        <v>33</v>
      </c>
      <c r="M107" s="548">
        <f t="shared" ref="M107:Q107" si="167">+M97+M102+M106</f>
        <v>0</v>
      </c>
      <c r="N107" s="545">
        <f t="shared" si="167"/>
        <v>0</v>
      </c>
      <c r="O107" s="534">
        <f t="shared" si="167"/>
        <v>0</v>
      </c>
      <c r="P107" s="533">
        <f t="shared" si="167"/>
        <v>0</v>
      </c>
      <c r="Q107" s="534">
        <f t="shared" si="167"/>
        <v>0</v>
      </c>
      <c r="R107" s="548"/>
      <c r="S107" s="545"/>
      <c r="T107" s="534"/>
      <c r="U107" s="533"/>
      <c r="V107" s="534"/>
      <c r="W107" s="535"/>
    </row>
    <row r="108" spans="1:23" ht="14.25" thickTop="1" thickBot="1" x14ac:dyDescent="0.25">
      <c r="L108" s="497" t="s">
        <v>34</v>
      </c>
      <c r="M108" s="80">
        <f t="shared" ref="M108:Q108" si="168">+M93+M97+M102+M106</f>
        <v>0</v>
      </c>
      <c r="N108" s="546">
        <f t="shared" si="168"/>
        <v>0</v>
      </c>
      <c r="O108" s="537">
        <f t="shared" si="168"/>
        <v>0</v>
      </c>
      <c r="P108" s="536">
        <f t="shared" si="168"/>
        <v>0</v>
      </c>
      <c r="Q108" s="537">
        <f t="shared" si="168"/>
        <v>0</v>
      </c>
      <c r="R108" s="80"/>
      <c r="S108" s="546"/>
      <c r="T108" s="537"/>
      <c r="U108" s="536"/>
      <c r="V108" s="537"/>
      <c r="W108" s="82"/>
    </row>
    <row r="109" spans="1:23" ht="14.25" thickTop="1" thickBot="1" x14ac:dyDescent="0.25">
      <c r="L109" s="89" t="s">
        <v>35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90" t="s">
        <v>51</v>
      </c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2"/>
    </row>
    <row r="111" spans="1:23" ht="13.5" thickBot="1" x14ac:dyDescent="0.25">
      <c r="L111" s="593" t="s">
        <v>52</v>
      </c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5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47</v>
      </c>
    </row>
    <row r="113" spans="12:23" ht="24.75" customHeight="1" thickTop="1" thickBot="1" x14ac:dyDescent="0.25">
      <c r="L113" s="57"/>
      <c r="M113" s="596" t="s">
        <v>4</v>
      </c>
      <c r="N113" s="597"/>
      <c r="O113" s="597"/>
      <c r="P113" s="597"/>
      <c r="Q113" s="598"/>
      <c r="R113" s="596" t="s">
        <v>5</v>
      </c>
      <c r="S113" s="597"/>
      <c r="T113" s="597"/>
      <c r="U113" s="597"/>
      <c r="V113" s="598"/>
      <c r="W113" s="310" t="s">
        <v>6</v>
      </c>
    </row>
    <row r="114" spans="12:23" ht="13.5" thickTop="1" x14ac:dyDescent="0.2">
      <c r="L114" s="59" t="s">
        <v>7</v>
      </c>
      <c r="M114" s="60"/>
      <c r="N114" s="54"/>
      <c r="O114" s="61"/>
      <c r="P114" s="62"/>
      <c r="Q114" s="61"/>
      <c r="R114" s="60"/>
      <c r="S114" s="54"/>
      <c r="T114" s="61"/>
      <c r="U114" s="62"/>
      <c r="V114" s="61"/>
      <c r="W114" s="311" t="s">
        <v>8</v>
      </c>
    </row>
    <row r="115" spans="12:23" ht="13.5" thickBot="1" x14ac:dyDescent="0.25">
      <c r="L115" s="64"/>
      <c r="M115" s="65" t="s">
        <v>48</v>
      </c>
      <c r="N115" s="66" t="s">
        <v>49</v>
      </c>
      <c r="O115" s="67" t="s">
        <v>50</v>
      </c>
      <c r="P115" s="68" t="s">
        <v>15</v>
      </c>
      <c r="Q115" s="67" t="s">
        <v>11</v>
      </c>
      <c r="R115" s="65" t="s">
        <v>48</v>
      </c>
      <c r="S115" s="66" t="s">
        <v>49</v>
      </c>
      <c r="T115" s="67" t="s">
        <v>50</v>
      </c>
      <c r="U115" s="68" t="s">
        <v>15</v>
      </c>
      <c r="V115" s="67" t="s">
        <v>11</v>
      </c>
      <c r="W115" s="312"/>
    </row>
    <row r="116" spans="12:23" ht="5.25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16</v>
      </c>
      <c r="M117" s="75">
        <v>24</v>
      </c>
      <c r="N117" s="76">
        <v>49</v>
      </c>
      <c r="O117" s="182">
        <f>M117+N117</f>
        <v>73</v>
      </c>
      <c r="P117" s="77">
        <v>0</v>
      </c>
      <c r="Q117" s="182">
        <f>O117+P117</f>
        <v>73</v>
      </c>
      <c r="R117" s="75">
        <v>51</v>
      </c>
      <c r="S117" s="76">
        <v>41</v>
      </c>
      <c r="T117" s="182">
        <f>R117+S117</f>
        <v>92</v>
      </c>
      <c r="U117" s="77">
        <v>0</v>
      </c>
      <c r="V117" s="182">
        <f>T117+U117</f>
        <v>92</v>
      </c>
      <c r="W117" s="78">
        <f>IF(Q117=0,0,((V117/Q117)-1)*100)</f>
        <v>26.027397260273965</v>
      </c>
    </row>
    <row r="118" spans="12:23" x14ac:dyDescent="0.2">
      <c r="L118" s="59" t="s">
        <v>17</v>
      </c>
      <c r="M118" s="75">
        <v>43</v>
      </c>
      <c r="N118" s="76">
        <v>75</v>
      </c>
      <c r="O118" s="182">
        <f>M118+N118</f>
        <v>118</v>
      </c>
      <c r="P118" s="77">
        <v>0</v>
      </c>
      <c r="Q118" s="182">
        <f>O118+P118</f>
        <v>118</v>
      </c>
      <c r="R118" s="75">
        <v>38</v>
      </c>
      <c r="S118" s="76">
        <v>86</v>
      </c>
      <c r="T118" s="182">
        <f>R118+S118</f>
        <v>124</v>
      </c>
      <c r="U118" s="77">
        <v>0</v>
      </c>
      <c r="V118" s="182">
        <f>T118+U118</f>
        <v>124</v>
      </c>
      <c r="W118" s="78">
        <f>IF(Q118=0,0,((V118/Q118)-1)*100)</f>
        <v>5.0847457627118731</v>
      </c>
    </row>
    <row r="119" spans="12:23" ht="13.5" thickBot="1" x14ac:dyDescent="0.25">
      <c r="L119" s="64" t="s">
        <v>18</v>
      </c>
      <c r="M119" s="75">
        <v>48</v>
      </c>
      <c r="N119" s="76">
        <v>123</v>
      </c>
      <c r="O119" s="182">
        <f>M119+N119</f>
        <v>171</v>
      </c>
      <c r="P119" s="77">
        <v>0</v>
      </c>
      <c r="Q119" s="182">
        <f t="shared" ref="Q119" si="169">O119+P119</f>
        <v>171</v>
      </c>
      <c r="R119" s="75">
        <v>54</v>
      </c>
      <c r="S119" s="76">
        <v>220</v>
      </c>
      <c r="T119" s="182">
        <f>R119+S119</f>
        <v>274</v>
      </c>
      <c r="U119" s="77">
        <v>0</v>
      </c>
      <c r="V119" s="182">
        <f t="shared" ref="V119" si="170">T119+U119</f>
        <v>274</v>
      </c>
      <c r="W119" s="78">
        <f>IF(Q119=0,0,((V119/Q119)-1)*100)</f>
        <v>60.23391812865497</v>
      </c>
    </row>
    <row r="120" spans="12:23" ht="14.25" thickTop="1" thickBot="1" x14ac:dyDescent="0.25">
      <c r="L120" s="79" t="s">
        <v>53</v>
      </c>
      <c r="M120" s="80">
        <f t="shared" ref="M120:Q120" si="171">+M117+M118+M119</f>
        <v>115</v>
      </c>
      <c r="N120" s="81">
        <f t="shared" si="171"/>
        <v>247</v>
      </c>
      <c r="O120" s="183">
        <f t="shared" si="171"/>
        <v>362</v>
      </c>
      <c r="P120" s="80">
        <f t="shared" si="171"/>
        <v>0</v>
      </c>
      <c r="Q120" s="183">
        <f t="shared" si="171"/>
        <v>362</v>
      </c>
      <c r="R120" s="80">
        <f t="shared" ref="R120:V120" si="172">+R117+R118+R119</f>
        <v>143</v>
      </c>
      <c r="S120" s="81">
        <f t="shared" si="172"/>
        <v>347</v>
      </c>
      <c r="T120" s="183">
        <f t="shared" si="172"/>
        <v>490</v>
      </c>
      <c r="U120" s="80">
        <f t="shared" si="172"/>
        <v>0</v>
      </c>
      <c r="V120" s="183">
        <f t="shared" si="172"/>
        <v>490</v>
      </c>
      <c r="W120" s="82">
        <f>IF(Q120=0,0,((V120/Q120)-1)*100)</f>
        <v>35.359116022099442</v>
      </c>
    </row>
    <row r="121" spans="12:23" ht="13.5" thickTop="1" x14ac:dyDescent="0.2">
      <c r="L121" s="59" t="s">
        <v>20</v>
      </c>
      <c r="M121" s="75">
        <v>24</v>
      </c>
      <c r="N121" s="76">
        <v>148</v>
      </c>
      <c r="O121" s="182">
        <f>M121+N121</f>
        <v>172</v>
      </c>
      <c r="P121" s="77">
        <v>0</v>
      </c>
      <c r="Q121" s="182">
        <f>O121+P121</f>
        <v>172</v>
      </c>
      <c r="R121" s="75">
        <v>55</v>
      </c>
      <c r="S121" s="76">
        <v>232</v>
      </c>
      <c r="T121" s="182">
        <f>R121+S121</f>
        <v>287</v>
      </c>
      <c r="U121" s="77">
        <v>0</v>
      </c>
      <c r="V121" s="182">
        <f>T121+U121</f>
        <v>287</v>
      </c>
      <c r="W121" s="78">
        <f t="shared" ref="W121" si="173">IF(Q121=0,0,((V121/Q121)-1)*100)</f>
        <v>66.860465116279073</v>
      </c>
    </row>
    <row r="122" spans="12:23" x14ac:dyDescent="0.2">
      <c r="L122" s="59" t="s">
        <v>21</v>
      </c>
      <c r="M122" s="75">
        <v>42</v>
      </c>
      <c r="N122" s="76">
        <v>152</v>
      </c>
      <c r="O122" s="182">
        <f>M122+N122</f>
        <v>194</v>
      </c>
      <c r="P122" s="77">
        <v>0</v>
      </c>
      <c r="Q122" s="182">
        <f>O122+P122</f>
        <v>194</v>
      </c>
      <c r="R122" s="75">
        <v>44</v>
      </c>
      <c r="S122" s="76">
        <v>257</v>
      </c>
      <c r="T122" s="182">
        <f>R122+S122</f>
        <v>301</v>
      </c>
      <c r="U122" s="77">
        <v>0</v>
      </c>
      <c r="V122" s="182">
        <f>T122+U122</f>
        <v>301</v>
      </c>
      <c r="W122" s="78">
        <f>IF(Q122=0,0,((V122/Q122)-1)*100)</f>
        <v>55.154639175257735</v>
      </c>
    </row>
    <row r="123" spans="12:23" ht="13.5" thickBot="1" x14ac:dyDescent="0.25">
      <c r="L123" s="59" t="s">
        <v>22</v>
      </c>
      <c r="M123" s="75">
        <v>37</v>
      </c>
      <c r="N123" s="76">
        <v>125</v>
      </c>
      <c r="O123" s="182">
        <f>M123+N123</f>
        <v>162</v>
      </c>
      <c r="P123" s="77">
        <v>0</v>
      </c>
      <c r="Q123" s="182">
        <f>O123+P123</f>
        <v>162</v>
      </c>
      <c r="R123" s="75">
        <v>52</v>
      </c>
      <c r="S123" s="76">
        <v>246</v>
      </c>
      <c r="T123" s="182">
        <f>R123+S123</f>
        <v>298</v>
      </c>
      <c r="U123" s="77">
        <v>0</v>
      </c>
      <c r="V123" s="182">
        <f>T123+U123</f>
        <v>298</v>
      </c>
      <c r="W123" s="78">
        <f>IF(Q123=0,0,((V123/Q123)-1)*100)</f>
        <v>83.950617283950606</v>
      </c>
    </row>
    <row r="124" spans="12:23" ht="14.25" thickTop="1" thickBot="1" x14ac:dyDescent="0.25">
      <c r="L124" s="79" t="s">
        <v>23</v>
      </c>
      <c r="M124" s="80">
        <f>+M121+M122+M123</f>
        <v>103</v>
      </c>
      <c r="N124" s="81">
        <f t="shared" ref="N124" si="174">+N121+N122+N123</f>
        <v>425</v>
      </c>
      <c r="O124" s="183">
        <f t="shared" ref="O124" si="175">+O121+O122+O123</f>
        <v>528</v>
      </c>
      <c r="P124" s="80">
        <f t="shared" ref="P124" si="176">+P121+P122+P123</f>
        <v>0</v>
      </c>
      <c r="Q124" s="183">
        <f t="shared" ref="Q124" si="177">+Q121+Q122+Q123</f>
        <v>528</v>
      </c>
      <c r="R124" s="80">
        <f t="shared" ref="R124" si="178">+R121+R122+R123</f>
        <v>151</v>
      </c>
      <c r="S124" s="81">
        <f t="shared" ref="S124" si="179">+S121+S122+S123</f>
        <v>735</v>
      </c>
      <c r="T124" s="183">
        <f t="shared" ref="T124" si="180">+T121+T122+T123</f>
        <v>886</v>
      </c>
      <c r="U124" s="80">
        <f t="shared" ref="U124" si="181">+U121+U122+U123</f>
        <v>0</v>
      </c>
      <c r="V124" s="183">
        <f t="shared" ref="V124" si="182">+V121+V122+V123</f>
        <v>886</v>
      </c>
      <c r="W124" s="82">
        <f>IF(Q124=0,0,((V124/Q124)-1)*100)</f>
        <v>67.803030303030297</v>
      </c>
    </row>
    <row r="125" spans="12:23" ht="14.25" thickTop="1" thickBot="1" x14ac:dyDescent="0.25">
      <c r="L125" s="79" t="s">
        <v>68</v>
      </c>
      <c r="M125" s="80">
        <f>+M120+M124</f>
        <v>218</v>
      </c>
      <c r="N125" s="81">
        <f t="shared" ref="N125" si="183">+N120+N124</f>
        <v>672</v>
      </c>
      <c r="O125" s="175">
        <f t="shared" ref="O125" si="184">+O120+O124</f>
        <v>890</v>
      </c>
      <c r="P125" s="80">
        <f t="shared" ref="P125" si="185">+P120+P124</f>
        <v>0</v>
      </c>
      <c r="Q125" s="175">
        <f t="shared" ref="Q125" si="186">+Q120+Q124</f>
        <v>890</v>
      </c>
      <c r="R125" s="80">
        <f t="shared" ref="R125" si="187">+R120+R124</f>
        <v>294</v>
      </c>
      <c r="S125" s="81">
        <f t="shared" ref="S125" si="188">+S120+S124</f>
        <v>1082</v>
      </c>
      <c r="T125" s="175">
        <f t="shared" ref="T125" si="189">+T120+T124</f>
        <v>1376</v>
      </c>
      <c r="U125" s="80">
        <f t="shared" ref="U125" si="190">+U120+U124</f>
        <v>0</v>
      </c>
      <c r="V125" s="175">
        <f t="shared" ref="V125" si="191">+V120+V124</f>
        <v>1376</v>
      </c>
      <c r="W125" s="82">
        <f t="shared" ref="W125" si="192">IF(Q125=0,0,((V125/Q125)-1)*100)</f>
        <v>54.606741573033716</v>
      </c>
    </row>
    <row r="126" spans="12:23" ht="13.5" thickTop="1" x14ac:dyDescent="0.2">
      <c r="L126" s="59" t="s">
        <v>24</v>
      </c>
      <c r="M126" s="75">
        <v>36</v>
      </c>
      <c r="N126" s="76">
        <v>71</v>
      </c>
      <c r="O126" s="182">
        <f>SUM(M126:N126)</f>
        <v>107</v>
      </c>
      <c r="P126" s="77">
        <v>0</v>
      </c>
      <c r="Q126" s="182">
        <f>O126+P126</f>
        <v>107</v>
      </c>
      <c r="R126" s="75"/>
      <c r="S126" s="76"/>
      <c r="T126" s="182"/>
      <c r="U126" s="77"/>
      <c r="V126" s="182"/>
      <c r="W126" s="78"/>
    </row>
    <row r="127" spans="12:23" x14ac:dyDescent="0.2">
      <c r="L127" s="59" t="s">
        <v>25</v>
      </c>
      <c r="M127" s="75">
        <v>45</v>
      </c>
      <c r="N127" s="76">
        <v>49</v>
      </c>
      <c r="O127" s="182">
        <f>SUM(M127:N127)</f>
        <v>94</v>
      </c>
      <c r="P127" s="77">
        <v>0</v>
      </c>
      <c r="Q127" s="182">
        <f>O127+P127</f>
        <v>94</v>
      </c>
      <c r="R127" s="75"/>
      <c r="S127" s="76"/>
      <c r="T127" s="182"/>
      <c r="U127" s="77"/>
      <c r="V127" s="182"/>
      <c r="W127" s="78"/>
    </row>
    <row r="128" spans="12:23" ht="13.5" thickBot="1" x14ac:dyDescent="0.25">
      <c r="L128" s="59" t="s">
        <v>26</v>
      </c>
      <c r="M128" s="75">
        <v>63</v>
      </c>
      <c r="N128" s="76">
        <v>49</v>
      </c>
      <c r="O128" s="184">
        <f>SUM(M128:N128)</f>
        <v>112</v>
      </c>
      <c r="P128" s="83">
        <v>0</v>
      </c>
      <c r="Q128" s="184">
        <f>O128+P128</f>
        <v>112</v>
      </c>
      <c r="R128" s="75"/>
      <c r="S128" s="76"/>
      <c r="T128" s="184"/>
      <c r="U128" s="83"/>
      <c r="V128" s="184"/>
      <c r="W128" s="78"/>
    </row>
    <row r="129" spans="1:23" ht="14.25" thickTop="1" thickBot="1" x14ac:dyDescent="0.25">
      <c r="A129" s="3" t="str">
        <f>IF(ISERROR(F129/G129)," ",IF(F129/G129&gt;0.5,IF(F129/G129&lt;1.5," ","NOT OK"),"NOT OK"))</f>
        <v xml:space="preserve"> </v>
      </c>
      <c r="L129" s="84" t="s">
        <v>27</v>
      </c>
      <c r="M129" s="85">
        <f t="shared" ref="M129:Q129" si="193">+M126+M127+M128</f>
        <v>144</v>
      </c>
      <c r="N129" s="85">
        <f t="shared" si="193"/>
        <v>169</v>
      </c>
      <c r="O129" s="185">
        <f t="shared" si="193"/>
        <v>313</v>
      </c>
      <c r="P129" s="86">
        <f t="shared" si="193"/>
        <v>0</v>
      </c>
      <c r="Q129" s="185">
        <f t="shared" si="193"/>
        <v>313</v>
      </c>
      <c r="R129" s="85"/>
      <c r="S129" s="85"/>
      <c r="T129" s="185"/>
      <c r="U129" s="86"/>
      <c r="V129" s="185"/>
      <c r="W129" s="87"/>
    </row>
    <row r="130" spans="1:23" ht="13.5" thickTop="1" x14ac:dyDescent="0.2">
      <c r="A130" s="323"/>
      <c r="K130" s="323"/>
      <c r="L130" s="59" t="s">
        <v>29</v>
      </c>
      <c r="M130" s="75">
        <v>26</v>
      </c>
      <c r="N130" s="76">
        <v>53</v>
      </c>
      <c r="O130" s="184">
        <f>SUM(M130:N130)</f>
        <v>79</v>
      </c>
      <c r="P130" s="88">
        <v>0</v>
      </c>
      <c r="Q130" s="184">
        <f>O130+P130</f>
        <v>79</v>
      </c>
      <c r="R130" s="75"/>
      <c r="S130" s="76"/>
      <c r="T130" s="184"/>
      <c r="U130" s="88"/>
      <c r="V130" s="184"/>
      <c r="W130" s="78"/>
    </row>
    <row r="131" spans="1:23" x14ac:dyDescent="0.2">
      <c r="A131" s="323"/>
      <c r="K131" s="323"/>
      <c r="L131" s="59" t="s">
        <v>30</v>
      </c>
      <c r="M131" s="75">
        <v>0</v>
      </c>
      <c r="N131" s="76">
        <v>0</v>
      </c>
      <c r="O131" s="184">
        <f>SUM(M131:N131)</f>
        <v>0</v>
      </c>
      <c r="P131" s="77">
        <v>0</v>
      </c>
      <c r="Q131" s="184">
        <f>O131+P131</f>
        <v>0</v>
      </c>
      <c r="R131" s="75"/>
      <c r="S131" s="76"/>
      <c r="T131" s="184"/>
      <c r="U131" s="77"/>
      <c r="V131" s="184"/>
      <c r="W131" s="78"/>
    </row>
    <row r="132" spans="1:23" ht="13.5" thickBot="1" x14ac:dyDescent="0.25">
      <c r="A132" s="323"/>
      <c r="K132" s="323"/>
      <c r="L132" s="59" t="s">
        <v>31</v>
      </c>
      <c r="M132" s="75">
        <v>46</v>
      </c>
      <c r="N132" s="76">
        <v>24</v>
      </c>
      <c r="O132" s="184">
        <f>SUM(M132:N132)</f>
        <v>70</v>
      </c>
      <c r="P132" s="77">
        <v>0</v>
      </c>
      <c r="Q132" s="184">
        <f>O132+P132</f>
        <v>70</v>
      </c>
      <c r="R132" s="75"/>
      <c r="S132" s="76"/>
      <c r="T132" s="184"/>
      <c r="U132" s="77"/>
      <c r="V132" s="184"/>
      <c r="W132" s="78"/>
    </row>
    <row r="133" spans="1:23" ht="14.25" thickTop="1" thickBot="1" x14ac:dyDescent="0.25">
      <c r="A133" s="3" t="str">
        <f>IF(ISERROR(F133/G133)," ",IF(F133/G133&gt;0.5,IF(F133/G133&lt;1.5," ","NOT OK"),"NOT OK"))</f>
        <v xml:space="preserve"> </v>
      </c>
      <c r="L133" s="84" t="s">
        <v>32</v>
      </c>
      <c r="M133" s="85">
        <f t="shared" ref="M133:Q133" si="194">+M130+M131+M132</f>
        <v>72</v>
      </c>
      <c r="N133" s="85">
        <f t="shared" si="194"/>
        <v>77</v>
      </c>
      <c r="O133" s="185">
        <f t="shared" si="194"/>
        <v>149</v>
      </c>
      <c r="P133" s="86">
        <f t="shared" si="194"/>
        <v>0</v>
      </c>
      <c r="Q133" s="185">
        <f t="shared" si="194"/>
        <v>149</v>
      </c>
      <c r="R133" s="85"/>
      <c r="S133" s="85"/>
      <c r="T133" s="185"/>
      <c r="U133" s="86"/>
      <c r="V133" s="185"/>
      <c r="W133" s="87"/>
    </row>
    <row r="134" spans="1:23" ht="14.25" thickTop="1" thickBot="1" x14ac:dyDescent="0.25">
      <c r="L134" s="520" t="s">
        <v>33</v>
      </c>
      <c r="M134" s="548">
        <f t="shared" ref="M134:Q134" si="195">+M124+M129+M133</f>
        <v>319</v>
      </c>
      <c r="N134" s="545">
        <f t="shared" si="195"/>
        <v>671</v>
      </c>
      <c r="O134" s="534">
        <f t="shared" si="195"/>
        <v>990</v>
      </c>
      <c r="P134" s="533">
        <f t="shared" si="195"/>
        <v>0</v>
      </c>
      <c r="Q134" s="534">
        <f t="shared" si="195"/>
        <v>990</v>
      </c>
      <c r="R134" s="548"/>
      <c r="S134" s="545"/>
      <c r="T134" s="534"/>
      <c r="U134" s="533"/>
      <c r="V134" s="534"/>
      <c r="W134" s="535"/>
    </row>
    <row r="135" spans="1:23" ht="14.25" thickTop="1" thickBot="1" x14ac:dyDescent="0.25">
      <c r="L135" s="79" t="s">
        <v>34</v>
      </c>
      <c r="M135" s="80">
        <f t="shared" ref="M135:Q135" si="196">+M120+M124+M129+M133</f>
        <v>434</v>
      </c>
      <c r="N135" s="81">
        <f t="shared" si="196"/>
        <v>918</v>
      </c>
      <c r="O135" s="175">
        <f t="shared" si="196"/>
        <v>1352</v>
      </c>
      <c r="P135" s="80">
        <f t="shared" si="196"/>
        <v>0</v>
      </c>
      <c r="Q135" s="175">
        <f t="shared" si="196"/>
        <v>1352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35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90" t="s">
        <v>54</v>
      </c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2"/>
    </row>
    <row r="138" spans="1:23" ht="13.5" thickBot="1" x14ac:dyDescent="0.25">
      <c r="L138" s="593" t="s">
        <v>55</v>
      </c>
      <c r="M138" s="594"/>
      <c r="N138" s="594"/>
      <c r="O138" s="594"/>
      <c r="P138" s="594"/>
      <c r="Q138" s="594"/>
      <c r="R138" s="594"/>
      <c r="S138" s="594"/>
      <c r="T138" s="594"/>
      <c r="U138" s="594"/>
      <c r="V138" s="594"/>
      <c r="W138" s="595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47</v>
      </c>
    </row>
    <row r="140" spans="1:23" ht="24.75" customHeight="1" thickTop="1" thickBot="1" x14ac:dyDescent="0.25">
      <c r="L140" s="57"/>
      <c r="M140" s="596" t="s">
        <v>4</v>
      </c>
      <c r="N140" s="597"/>
      <c r="O140" s="597"/>
      <c r="P140" s="597"/>
      <c r="Q140" s="598"/>
      <c r="R140" s="596" t="s">
        <v>5</v>
      </c>
      <c r="S140" s="597"/>
      <c r="T140" s="597"/>
      <c r="U140" s="597"/>
      <c r="V140" s="598"/>
      <c r="W140" s="310" t="s">
        <v>6</v>
      </c>
    </row>
    <row r="141" spans="1:23" ht="13.5" thickTop="1" x14ac:dyDescent="0.2">
      <c r="L141" s="59" t="s">
        <v>7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1" t="s">
        <v>8</v>
      </c>
    </row>
    <row r="142" spans="1:23" ht="13.5" thickBot="1" x14ac:dyDescent="0.25">
      <c r="L142" s="64"/>
      <c r="M142" s="65" t="s">
        <v>48</v>
      </c>
      <c r="N142" s="66" t="s">
        <v>49</v>
      </c>
      <c r="O142" s="67" t="s">
        <v>50</v>
      </c>
      <c r="P142" s="68" t="s">
        <v>15</v>
      </c>
      <c r="Q142" s="99" t="s">
        <v>11</v>
      </c>
      <c r="R142" s="65" t="s">
        <v>48</v>
      </c>
      <c r="S142" s="66" t="s">
        <v>49</v>
      </c>
      <c r="T142" s="67" t="s">
        <v>50</v>
      </c>
      <c r="U142" s="68" t="s">
        <v>15</v>
      </c>
      <c r="V142" s="99" t="s">
        <v>11</v>
      </c>
      <c r="W142" s="312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16</v>
      </c>
      <c r="M144" s="75">
        <f t="shared" ref="M144:N146" si="197">+M90+M117</f>
        <v>24</v>
      </c>
      <c r="N144" s="76">
        <f t="shared" si="197"/>
        <v>49</v>
      </c>
      <c r="O144" s="182">
        <f>M144+N144</f>
        <v>73</v>
      </c>
      <c r="P144" s="77">
        <f>+P90+P117</f>
        <v>0</v>
      </c>
      <c r="Q144" s="188">
        <f>O144+P144</f>
        <v>73</v>
      </c>
      <c r="R144" s="75">
        <f t="shared" ref="R144:S146" si="198">+R90+R117</f>
        <v>51</v>
      </c>
      <c r="S144" s="76">
        <f t="shared" si="198"/>
        <v>41</v>
      </c>
      <c r="T144" s="182">
        <f>R144+S144</f>
        <v>92</v>
      </c>
      <c r="U144" s="77">
        <f>+U90+U117</f>
        <v>0</v>
      </c>
      <c r="V144" s="188">
        <f>T144+U144</f>
        <v>92</v>
      </c>
      <c r="W144" s="78">
        <f>IF(Q144=0,0,((V144/Q144)-1)*100)</f>
        <v>26.027397260273965</v>
      </c>
    </row>
    <row r="145" spans="1:23" x14ac:dyDescent="0.2">
      <c r="L145" s="59" t="s">
        <v>17</v>
      </c>
      <c r="M145" s="75">
        <f t="shared" si="197"/>
        <v>43</v>
      </c>
      <c r="N145" s="76">
        <f t="shared" si="197"/>
        <v>75</v>
      </c>
      <c r="O145" s="182">
        <f>M145+N145</f>
        <v>118</v>
      </c>
      <c r="P145" s="77">
        <f>+P91+P118</f>
        <v>0</v>
      </c>
      <c r="Q145" s="188">
        <f>O145+P145</f>
        <v>118</v>
      </c>
      <c r="R145" s="75">
        <f t="shared" si="198"/>
        <v>38</v>
      </c>
      <c r="S145" s="76">
        <f t="shared" si="198"/>
        <v>86</v>
      </c>
      <c r="T145" s="182">
        <f>R145+S145</f>
        <v>124</v>
      </c>
      <c r="U145" s="77">
        <f>+U91+U118</f>
        <v>0</v>
      </c>
      <c r="V145" s="188">
        <f>T145+U145</f>
        <v>124</v>
      </c>
      <c r="W145" s="78">
        <f>IF(Q145=0,0,((V145/Q145)-1)*100)</f>
        <v>5.0847457627118731</v>
      </c>
    </row>
    <row r="146" spans="1:23" ht="13.5" thickBot="1" x14ac:dyDescent="0.25">
      <c r="L146" s="64" t="s">
        <v>18</v>
      </c>
      <c r="M146" s="75">
        <f t="shared" si="197"/>
        <v>48</v>
      </c>
      <c r="N146" s="76">
        <f t="shared" si="197"/>
        <v>123</v>
      </c>
      <c r="O146" s="182">
        <f>M146+N146</f>
        <v>171</v>
      </c>
      <c r="P146" s="77">
        <f>+P92+P119</f>
        <v>0</v>
      </c>
      <c r="Q146" s="188">
        <f>O146+P146</f>
        <v>171</v>
      </c>
      <c r="R146" s="75">
        <f t="shared" si="198"/>
        <v>54</v>
      </c>
      <c r="S146" s="76">
        <f t="shared" si="198"/>
        <v>220</v>
      </c>
      <c r="T146" s="182">
        <f>R146+S146</f>
        <v>274</v>
      </c>
      <c r="U146" s="77">
        <f>+U92+U119</f>
        <v>0</v>
      </c>
      <c r="V146" s="188">
        <f>T146+U146</f>
        <v>274</v>
      </c>
      <c r="W146" s="78">
        <f>IF(Q146=0,0,((V146/Q146)-1)*100)</f>
        <v>60.23391812865497</v>
      </c>
    </row>
    <row r="147" spans="1:23" ht="14.25" thickTop="1" thickBot="1" x14ac:dyDescent="0.25">
      <c r="L147" s="79" t="s">
        <v>53</v>
      </c>
      <c r="M147" s="80">
        <f t="shared" ref="M147:Q147" si="199">+M144+M145+M146</f>
        <v>115</v>
      </c>
      <c r="N147" s="81">
        <f t="shared" si="199"/>
        <v>247</v>
      </c>
      <c r="O147" s="183">
        <f t="shared" si="199"/>
        <v>362</v>
      </c>
      <c r="P147" s="80">
        <f t="shared" si="199"/>
        <v>0</v>
      </c>
      <c r="Q147" s="183">
        <f t="shared" si="199"/>
        <v>362</v>
      </c>
      <c r="R147" s="80">
        <f t="shared" ref="R147:V147" si="200">+R144+R145+R146</f>
        <v>143</v>
      </c>
      <c r="S147" s="81">
        <f t="shared" si="200"/>
        <v>347</v>
      </c>
      <c r="T147" s="183">
        <f t="shared" si="200"/>
        <v>490</v>
      </c>
      <c r="U147" s="80">
        <f t="shared" si="200"/>
        <v>0</v>
      </c>
      <c r="V147" s="183">
        <f t="shared" si="200"/>
        <v>490</v>
      </c>
      <c r="W147" s="82">
        <f t="shared" ref="W147" si="201">IF(Q147=0,0,((V147/Q147)-1)*100)</f>
        <v>35.359116022099442</v>
      </c>
    </row>
    <row r="148" spans="1:23" ht="13.5" thickTop="1" x14ac:dyDescent="0.2">
      <c r="L148" s="59" t="s">
        <v>20</v>
      </c>
      <c r="M148" s="75">
        <f t="shared" ref="M148:N150" si="202">+M94+M121</f>
        <v>24</v>
      </c>
      <c r="N148" s="76">
        <f t="shared" si="202"/>
        <v>148</v>
      </c>
      <c r="O148" s="182">
        <f>M148+N148</f>
        <v>172</v>
      </c>
      <c r="P148" s="77">
        <f>+P94+P121</f>
        <v>0</v>
      </c>
      <c r="Q148" s="188">
        <f>O148+P148</f>
        <v>172</v>
      </c>
      <c r="R148" s="75">
        <f t="shared" ref="R148:S150" si="203">+R94+R121</f>
        <v>55</v>
      </c>
      <c r="S148" s="76">
        <f t="shared" si="203"/>
        <v>232</v>
      </c>
      <c r="T148" s="182">
        <f>R148+S148</f>
        <v>287</v>
      </c>
      <c r="U148" s="77">
        <f>+U94+U121</f>
        <v>0</v>
      </c>
      <c r="V148" s="188">
        <f>T148+U148</f>
        <v>287</v>
      </c>
      <c r="W148" s="78">
        <f t="shared" ref="W148" si="204">IF(Q148=0,0,((V148/Q148)-1)*100)</f>
        <v>66.860465116279073</v>
      </c>
    </row>
    <row r="149" spans="1:23" x14ac:dyDescent="0.2">
      <c r="L149" s="59" t="s">
        <v>21</v>
      </c>
      <c r="M149" s="75">
        <f t="shared" si="202"/>
        <v>42</v>
      </c>
      <c r="N149" s="76">
        <f t="shared" si="202"/>
        <v>152</v>
      </c>
      <c r="O149" s="182">
        <f>M149+N149</f>
        <v>194</v>
      </c>
      <c r="P149" s="77">
        <f>+P95+P122</f>
        <v>0</v>
      </c>
      <c r="Q149" s="188">
        <f>O149+P149</f>
        <v>194</v>
      </c>
      <c r="R149" s="75">
        <f t="shared" si="203"/>
        <v>44</v>
      </c>
      <c r="S149" s="76">
        <f t="shared" si="203"/>
        <v>257</v>
      </c>
      <c r="T149" s="182">
        <f>R149+S149</f>
        <v>301</v>
      </c>
      <c r="U149" s="77">
        <f>+U95+U122</f>
        <v>0</v>
      </c>
      <c r="V149" s="188">
        <f>T149+U149</f>
        <v>301</v>
      </c>
      <c r="W149" s="78">
        <f>IF(Q149=0,0,((V149/Q149)-1)*100)</f>
        <v>55.154639175257735</v>
      </c>
    </row>
    <row r="150" spans="1:23" ht="13.5" thickBot="1" x14ac:dyDescent="0.25">
      <c r="L150" s="59" t="s">
        <v>22</v>
      </c>
      <c r="M150" s="75">
        <f t="shared" si="202"/>
        <v>37</v>
      </c>
      <c r="N150" s="76">
        <f t="shared" si="202"/>
        <v>125</v>
      </c>
      <c r="O150" s="182">
        <f>M150+N150</f>
        <v>162</v>
      </c>
      <c r="P150" s="77">
        <f>+P96+P123</f>
        <v>0</v>
      </c>
      <c r="Q150" s="188">
        <f>O150+P150</f>
        <v>162</v>
      </c>
      <c r="R150" s="75">
        <f t="shared" si="203"/>
        <v>52</v>
      </c>
      <c r="S150" s="76">
        <f t="shared" si="203"/>
        <v>246</v>
      </c>
      <c r="T150" s="182">
        <f>R150+S150</f>
        <v>298</v>
      </c>
      <c r="U150" s="77">
        <f>+U96+U123</f>
        <v>0</v>
      </c>
      <c r="V150" s="188">
        <f>T150+U150</f>
        <v>298</v>
      </c>
      <c r="W150" s="78">
        <f>IF(Q150=0,0,((V150/Q150)-1)*100)</f>
        <v>83.950617283950606</v>
      </c>
    </row>
    <row r="151" spans="1:23" ht="14.25" thickTop="1" thickBot="1" x14ac:dyDescent="0.25">
      <c r="L151" s="79" t="s">
        <v>23</v>
      </c>
      <c r="M151" s="80">
        <f>+M148+M149+M150</f>
        <v>103</v>
      </c>
      <c r="N151" s="81">
        <f t="shared" ref="N151" si="205">+N148+N149+N150</f>
        <v>425</v>
      </c>
      <c r="O151" s="183">
        <f t="shared" ref="O151" si="206">+O148+O149+O150</f>
        <v>528</v>
      </c>
      <c r="P151" s="80">
        <f t="shared" ref="P151" si="207">+P148+P149+P150</f>
        <v>0</v>
      </c>
      <c r="Q151" s="183">
        <f t="shared" ref="Q151" si="208">+Q148+Q149+Q150</f>
        <v>528</v>
      </c>
      <c r="R151" s="80">
        <f t="shared" ref="R151" si="209">+R148+R149+R150</f>
        <v>151</v>
      </c>
      <c r="S151" s="81">
        <f t="shared" ref="S151" si="210">+S148+S149+S150</f>
        <v>735</v>
      </c>
      <c r="T151" s="183">
        <f t="shared" ref="T151" si="211">+T148+T149+T150</f>
        <v>886</v>
      </c>
      <c r="U151" s="80">
        <f t="shared" ref="U151" si="212">+U148+U149+U150</f>
        <v>0</v>
      </c>
      <c r="V151" s="183">
        <f t="shared" ref="V151" si="213">+V148+V149+V150</f>
        <v>886</v>
      </c>
      <c r="W151" s="82">
        <f>IF(Q151=0,0,((V151/Q151)-1)*100)</f>
        <v>67.803030303030297</v>
      </c>
    </row>
    <row r="152" spans="1:23" ht="14.25" thickTop="1" thickBot="1" x14ac:dyDescent="0.25">
      <c r="L152" s="79" t="s">
        <v>68</v>
      </c>
      <c r="M152" s="80">
        <f>+M147+M151</f>
        <v>218</v>
      </c>
      <c r="N152" s="81">
        <f t="shared" ref="N152" si="214">+N147+N151</f>
        <v>672</v>
      </c>
      <c r="O152" s="175">
        <f t="shared" ref="O152" si="215">+O147+O151</f>
        <v>890</v>
      </c>
      <c r="P152" s="80">
        <f t="shared" ref="P152" si="216">+P147+P151</f>
        <v>0</v>
      </c>
      <c r="Q152" s="175">
        <f t="shared" ref="Q152" si="217">+Q147+Q151</f>
        <v>890</v>
      </c>
      <c r="R152" s="80">
        <f t="shared" ref="R152" si="218">+R147+R151</f>
        <v>294</v>
      </c>
      <c r="S152" s="81">
        <f t="shared" ref="S152" si="219">+S147+S151</f>
        <v>1082</v>
      </c>
      <c r="T152" s="175">
        <f t="shared" ref="T152" si="220">+T147+T151</f>
        <v>1376</v>
      </c>
      <c r="U152" s="80">
        <f t="shared" ref="U152" si="221">+U147+U151</f>
        <v>0</v>
      </c>
      <c r="V152" s="175">
        <f t="shared" ref="V152" si="222">+V147+V151</f>
        <v>1376</v>
      </c>
      <c r="W152" s="82">
        <f t="shared" ref="W152" si="223">IF(Q152=0,0,((V152/Q152)-1)*100)</f>
        <v>54.606741573033716</v>
      </c>
    </row>
    <row r="153" spans="1:23" ht="13.5" thickTop="1" x14ac:dyDescent="0.2">
      <c r="L153" s="59" t="s">
        <v>24</v>
      </c>
      <c r="M153" s="75">
        <f t="shared" ref="M153:N155" si="224">+M99+M126</f>
        <v>36</v>
      </c>
      <c r="N153" s="76">
        <f t="shared" si="224"/>
        <v>71</v>
      </c>
      <c r="O153" s="182">
        <f t="shared" ref="O153" si="225">M153+N153</f>
        <v>107</v>
      </c>
      <c r="P153" s="77">
        <f>+P99+P126</f>
        <v>0</v>
      </c>
      <c r="Q153" s="188">
        <f>O153+P153</f>
        <v>107</v>
      </c>
      <c r="R153" s="75"/>
      <c r="S153" s="76"/>
      <c r="T153" s="182"/>
      <c r="U153" s="77"/>
      <c r="V153" s="188"/>
      <c r="W153" s="78"/>
    </row>
    <row r="154" spans="1:23" x14ac:dyDescent="0.2">
      <c r="L154" s="59" t="s">
        <v>25</v>
      </c>
      <c r="M154" s="75">
        <f t="shared" si="224"/>
        <v>45</v>
      </c>
      <c r="N154" s="76">
        <f t="shared" si="224"/>
        <v>49</v>
      </c>
      <c r="O154" s="182">
        <f>M154+N154</f>
        <v>94</v>
      </c>
      <c r="P154" s="77">
        <f>+P100+P127</f>
        <v>0</v>
      </c>
      <c r="Q154" s="188">
        <f>O154+P154</f>
        <v>94</v>
      </c>
      <c r="R154" s="75"/>
      <c r="S154" s="76"/>
      <c r="T154" s="182"/>
      <c r="U154" s="77"/>
      <c r="V154" s="188"/>
      <c r="W154" s="78"/>
    </row>
    <row r="155" spans="1:23" ht="13.5" thickBot="1" x14ac:dyDescent="0.25">
      <c r="L155" s="59" t="s">
        <v>26</v>
      </c>
      <c r="M155" s="75">
        <f t="shared" si="224"/>
        <v>63</v>
      </c>
      <c r="N155" s="76">
        <f t="shared" si="224"/>
        <v>49</v>
      </c>
      <c r="O155" s="184">
        <f>M155+N155</f>
        <v>112</v>
      </c>
      <c r="P155" s="83">
        <f>+P101+P128</f>
        <v>0</v>
      </c>
      <c r="Q155" s="188">
        <f>O155+P155</f>
        <v>112</v>
      </c>
      <c r="R155" s="75"/>
      <c r="S155" s="76"/>
      <c r="T155" s="184"/>
      <c r="U155" s="83"/>
      <c r="V155" s="188"/>
      <c r="W155" s="78"/>
    </row>
    <row r="156" spans="1:23" ht="14.25" thickTop="1" thickBot="1" x14ac:dyDescent="0.25">
      <c r="A156" s="3" t="str">
        <f>IF(ISERROR(F156/G156)," ",IF(F156/G156&gt;0.5,IF(F156/G156&lt;1.5," ","NOT OK"),"NOT OK"))</f>
        <v xml:space="preserve"> </v>
      </c>
      <c r="L156" s="84" t="s">
        <v>27</v>
      </c>
      <c r="M156" s="85">
        <f t="shared" ref="M156:Q156" si="226">+M153+M154+M155</f>
        <v>144</v>
      </c>
      <c r="N156" s="85">
        <f t="shared" si="226"/>
        <v>169</v>
      </c>
      <c r="O156" s="185">
        <f t="shared" si="226"/>
        <v>313</v>
      </c>
      <c r="P156" s="86">
        <f t="shared" si="226"/>
        <v>0</v>
      </c>
      <c r="Q156" s="185">
        <f t="shared" si="226"/>
        <v>313</v>
      </c>
      <c r="R156" s="85"/>
      <c r="S156" s="85"/>
      <c r="T156" s="185"/>
      <c r="U156" s="86"/>
      <c r="V156" s="185"/>
      <c r="W156" s="87"/>
    </row>
    <row r="157" spans="1:23" ht="13.5" thickTop="1" x14ac:dyDescent="0.2">
      <c r="L157" s="59" t="s">
        <v>29</v>
      </c>
      <c r="M157" s="75">
        <f t="shared" ref="M157:N159" si="227">+M103+M130</f>
        <v>26</v>
      </c>
      <c r="N157" s="76">
        <f t="shared" si="227"/>
        <v>53</v>
      </c>
      <c r="O157" s="184">
        <f>M157+N157</f>
        <v>79</v>
      </c>
      <c r="P157" s="88">
        <f>+P103+P130</f>
        <v>0</v>
      </c>
      <c r="Q157" s="188">
        <f>O157+P157</f>
        <v>79</v>
      </c>
      <c r="R157" s="75"/>
      <c r="S157" s="76"/>
      <c r="T157" s="184"/>
      <c r="U157" s="88"/>
      <c r="V157" s="188"/>
      <c r="W157" s="78"/>
    </row>
    <row r="158" spans="1:23" x14ac:dyDescent="0.2">
      <c r="L158" s="59" t="s">
        <v>30</v>
      </c>
      <c r="M158" s="75">
        <f t="shared" si="227"/>
        <v>0</v>
      </c>
      <c r="N158" s="76">
        <f t="shared" si="227"/>
        <v>0</v>
      </c>
      <c r="O158" s="184">
        <f t="shared" ref="O158" si="228">M158+N158</f>
        <v>0</v>
      </c>
      <c r="P158" s="77">
        <f>+P104+P131</f>
        <v>0</v>
      </c>
      <c r="Q158" s="188">
        <f>O158+P158</f>
        <v>0</v>
      </c>
      <c r="R158" s="75"/>
      <c r="S158" s="76"/>
      <c r="T158" s="184"/>
      <c r="U158" s="77"/>
      <c r="V158" s="188"/>
      <c r="W158" s="78"/>
    </row>
    <row r="159" spans="1:23" ht="13.5" thickBot="1" x14ac:dyDescent="0.25">
      <c r="A159" s="323"/>
      <c r="K159" s="323"/>
      <c r="L159" s="59" t="s">
        <v>31</v>
      </c>
      <c r="M159" s="75">
        <f t="shared" si="227"/>
        <v>46</v>
      </c>
      <c r="N159" s="76">
        <f t="shared" si="227"/>
        <v>24</v>
      </c>
      <c r="O159" s="184">
        <f>M159+N159</f>
        <v>70</v>
      </c>
      <c r="P159" s="77">
        <f>+P105+P132</f>
        <v>0</v>
      </c>
      <c r="Q159" s="188">
        <f>O159+P159</f>
        <v>70</v>
      </c>
      <c r="R159" s="75"/>
      <c r="S159" s="76"/>
      <c r="T159" s="184"/>
      <c r="U159" s="77"/>
      <c r="V159" s="188"/>
      <c r="W159" s="78"/>
    </row>
    <row r="160" spans="1:23" ht="14.25" thickTop="1" thickBot="1" x14ac:dyDescent="0.25">
      <c r="A160" s="3" t="str">
        <f>IF(ISERROR(F160/G160)," ",IF(F160/G160&gt;0.5,IF(F160/G160&lt;1.5," ","NOT OK"),"NOT OK"))</f>
        <v xml:space="preserve"> </v>
      </c>
      <c r="L160" s="84" t="s">
        <v>32</v>
      </c>
      <c r="M160" s="85">
        <f t="shared" ref="M160:Q160" si="229">+M157+M158+M159</f>
        <v>72</v>
      </c>
      <c r="N160" s="85">
        <f t="shared" si="229"/>
        <v>77</v>
      </c>
      <c r="O160" s="185">
        <f t="shared" si="229"/>
        <v>149</v>
      </c>
      <c r="P160" s="86">
        <f t="shared" si="229"/>
        <v>0</v>
      </c>
      <c r="Q160" s="185">
        <f t="shared" si="229"/>
        <v>149</v>
      </c>
      <c r="R160" s="85"/>
      <c r="S160" s="85"/>
      <c r="T160" s="185"/>
      <c r="U160" s="86"/>
      <c r="V160" s="185"/>
      <c r="W160" s="87"/>
    </row>
    <row r="161" spans="12:23" ht="14.25" thickTop="1" thickBot="1" x14ac:dyDescent="0.25">
      <c r="L161" s="520" t="s">
        <v>33</v>
      </c>
      <c r="M161" s="548">
        <f t="shared" ref="M161:Q161" si="230">+M151+M156+M160</f>
        <v>319</v>
      </c>
      <c r="N161" s="545">
        <f t="shared" si="230"/>
        <v>671</v>
      </c>
      <c r="O161" s="534">
        <f t="shared" si="230"/>
        <v>990</v>
      </c>
      <c r="P161" s="533">
        <f t="shared" si="230"/>
        <v>0</v>
      </c>
      <c r="Q161" s="534">
        <f t="shared" si="230"/>
        <v>990</v>
      </c>
      <c r="R161" s="548"/>
      <c r="S161" s="545"/>
      <c r="T161" s="534"/>
      <c r="U161" s="533"/>
      <c r="V161" s="534"/>
      <c r="W161" s="535"/>
    </row>
    <row r="162" spans="12:23" ht="14.25" thickTop="1" thickBot="1" x14ac:dyDescent="0.25">
      <c r="L162" s="79" t="s">
        <v>34</v>
      </c>
      <c r="M162" s="80">
        <f t="shared" ref="M162:Q162" si="231">+M147+M151+M156+M160</f>
        <v>434</v>
      </c>
      <c r="N162" s="81">
        <f t="shared" si="231"/>
        <v>918</v>
      </c>
      <c r="O162" s="175">
        <f t="shared" si="231"/>
        <v>1352</v>
      </c>
      <c r="P162" s="80">
        <f t="shared" si="231"/>
        <v>0</v>
      </c>
      <c r="Q162" s="175">
        <f t="shared" si="231"/>
        <v>1352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35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605" t="s">
        <v>56</v>
      </c>
      <c r="M164" s="606"/>
      <c r="N164" s="606"/>
      <c r="O164" s="606"/>
      <c r="P164" s="606"/>
      <c r="Q164" s="606"/>
      <c r="R164" s="606"/>
      <c r="S164" s="606"/>
      <c r="T164" s="606"/>
      <c r="U164" s="606"/>
      <c r="V164" s="606"/>
      <c r="W164" s="607"/>
    </row>
    <row r="165" spans="12:23" ht="24.75" customHeight="1" thickBot="1" x14ac:dyDescent="0.25">
      <c r="L165" s="608" t="s">
        <v>57</v>
      </c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10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47</v>
      </c>
    </row>
    <row r="167" spans="12:23" ht="14.25" thickTop="1" thickBot="1" x14ac:dyDescent="0.25">
      <c r="L167" s="214"/>
      <c r="M167" s="215" t="s">
        <v>4</v>
      </c>
      <c r="N167" s="216"/>
      <c r="O167" s="253"/>
      <c r="P167" s="215"/>
      <c r="Q167" s="215"/>
      <c r="R167" s="215" t="s">
        <v>5</v>
      </c>
      <c r="S167" s="216"/>
      <c r="T167" s="253"/>
      <c r="U167" s="215"/>
      <c r="V167" s="215"/>
      <c r="W167" s="307" t="s">
        <v>6</v>
      </c>
    </row>
    <row r="168" spans="12:23" ht="13.5" thickTop="1" x14ac:dyDescent="0.2">
      <c r="L168" s="218" t="s">
        <v>7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8" t="s">
        <v>8</v>
      </c>
    </row>
    <row r="169" spans="12:23" ht="13.5" thickBot="1" x14ac:dyDescent="0.25">
      <c r="L169" s="223"/>
      <c r="M169" s="224" t="s">
        <v>48</v>
      </c>
      <c r="N169" s="225" t="s">
        <v>49</v>
      </c>
      <c r="O169" s="226" t="s">
        <v>50</v>
      </c>
      <c r="P169" s="227" t="s">
        <v>15</v>
      </c>
      <c r="Q169" s="226" t="s">
        <v>11</v>
      </c>
      <c r="R169" s="224" t="s">
        <v>48</v>
      </c>
      <c r="S169" s="225" t="s">
        <v>49</v>
      </c>
      <c r="T169" s="226" t="s">
        <v>50</v>
      </c>
      <c r="U169" s="227" t="s">
        <v>15</v>
      </c>
      <c r="V169" s="226" t="s">
        <v>11</v>
      </c>
      <c r="W169" s="309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16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 t="shared" ref="Q171" si="232"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 t="shared" ref="V171" si="233">T171+U171</f>
        <v>0</v>
      </c>
      <c r="W171" s="339">
        <f>IF(Q171=0,0,((V171/Q171)-1)*100)</f>
        <v>0</v>
      </c>
    </row>
    <row r="172" spans="12:23" x14ac:dyDescent="0.2">
      <c r="L172" s="218" t="s">
        <v>17</v>
      </c>
      <c r="M172" s="234">
        <v>0</v>
      </c>
      <c r="N172" s="235">
        <v>0</v>
      </c>
      <c r="O172" s="236">
        <f>M172+N172</f>
        <v>0</v>
      </c>
      <c r="P172" s="237">
        <v>0</v>
      </c>
      <c r="Q172" s="236">
        <f>O172+P172</f>
        <v>0</v>
      </c>
      <c r="R172" s="234">
        <v>0</v>
      </c>
      <c r="S172" s="235">
        <v>0</v>
      </c>
      <c r="T172" s="236">
        <f>R172+S172</f>
        <v>0</v>
      </c>
      <c r="U172" s="237">
        <v>0</v>
      </c>
      <c r="V172" s="236">
        <f>T172+U172</f>
        <v>0</v>
      </c>
      <c r="W172" s="339">
        <f>IF(Q172=0,0,((V172/Q172)-1)*100)</f>
        <v>0</v>
      </c>
    </row>
    <row r="173" spans="12:23" ht="13.5" thickBot="1" x14ac:dyDescent="0.25">
      <c r="L173" s="223" t="s">
        <v>18</v>
      </c>
      <c r="M173" s="234">
        <v>0</v>
      </c>
      <c r="N173" s="235">
        <v>0</v>
      </c>
      <c r="O173" s="236">
        <f>M173+N173</f>
        <v>0</v>
      </c>
      <c r="P173" s="237">
        <v>0</v>
      </c>
      <c r="Q173" s="236">
        <f>O173+P173</f>
        <v>0</v>
      </c>
      <c r="R173" s="234">
        <v>0</v>
      </c>
      <c r="S173" s="235">
        <v>0</v>
      </c>
      <c r="T173" s="236">
        <f>R173+S173</f>
        <v>0</v>
      </c>
      <c r="U173" s="237">
        <v>0</v>
      </c>
      <c r="V173" s="236">
        <f>T173+U173</f>
        <v>0</v>
      </c>
      <c r="W173" s="339">
        <f>IF(Q173=0,0,((V173/Q173)-1)*100)</f>
        <v>0</v>
      </c>
    </row>
    <row r="174" spans="12:23" ht="14.25" thickTop="1" thickBot="1" x14ac:dyDescent="0.25">
      <c r="L174" s="239" t="s">
        <v>19</v>
      </c>
      <c r="M174" s="240">
        <f t="shared" ref="M174:Q174" si="234">+M171+M172+M173</f>
        <v>0</v>
      </c>
      <c r="N174" s="241">
        <f t="shared" si="234"/>
        <v>0</v>
      </c>
      <c r="O174" s="242">
        <f t="shared" si="234"/>
        <v>0</v>
      </c>
      <c r="P174" s="240">
        <f t="shared" si="234"/>
        <v>0</v>
      </c>
      <c r="Q174" s="242">
        <f t="shared" si="234"/>
        <v>0</v>
      </c>
      <c r="R174" s="240">
        <f t="shared" ref="R174:V174" si="235">+R171+R172+R173</f>
        <v>0</v>
      </c>
      <c r="S174" s="241">
        <f t="shared" si="235"/>
        <v>0</v>
      </c>
      <c r="T174" s="242">
        <f t="shared" si="235"/>
        <v>0</v>
      </c>
      <c r="U174" s="240">
        <f t="shared" si="235"/>
        <v>0</v>
      </c>
      <c r="V174" s="242">
        <f t="shared" si="235"/>
        <v>0</v>
      </c>
      <c r="W174" s="338">
        <f>IF(Q174=0,0,((V174/Q174)-1)*100)</f>
        <v>0</v>
      </c>
    </row>
    <row r="175" spans="12:23" ht="13.5" thickTop="1" x14ac:dyDescent="0.2">
      <c r="L175" s="218" t="s">
        <v>20</v>
      </c>
      <c r="M175" s="234">
        <v>0</v>
      </c>
      <c r="N175" s="235">
        <v>0</v>
      </c>
      <c r="O175" s="236">
        <f>SUM(M175:N175)</f>
        <v>0</v>
      </c>
      <c r="P175" s="237">
        <v>0</v>
      </c>
      <c r="Q175" s="236">
        <f>O175+P175</f>
        <v>0</v>
      </c>
      <c r="R175" s="234">
        <v>0</v>
      </c>
      <c r="S175" s="235">
        <v>0</v>
      </c>
      <c r="T175" s="236">
        <f>SUM(R175:S175)</f>
        <v>0</v>
      </c>
      <c r="U175" s="237">
        <v>0</v>
      </c>
      <c r="V175" s="236">
        <f>T175+U175</f>
        <v>0</v>
      </c>
      <c r="W175" s="339">
        <f t="shared" ref="W175:W179" si="236">IF(Q175=0,0,((V175/Q175)-1)*100)</f>
        <v>0</v>
      </c>
    </row>
    <row r="176" spans="12:23" x14ac:dyDescent="0.2">
      <c r="L176" s="218" t="s">
        <v>21</v>
      </c>
      <c r="M176" s="234">
        <v>0</v>
      </c>
      <c r="N176" s="235">
        <v>0</v>
      </c>
      <c r="O176" s="236">
        <f>SUM(M176:N176)</f>
        <v>0</v>
      </c>
      <c r="P176" s="237">
        <v>0</v>
      </c>
      <c r="Q176" s="236">
        <f>O176+P176</f>
        <v>0</v>
      </c>
      <c r="R176" s="234">
        <v>0</v>
      </c>
      <c r="S176" s="235">
        <v>0</v>
      </c>
      <c r="T176" s="236">
        <f>SUM(R176:S176)</f>
        <v>0</v>
      </c>
      <c r="U176" s="237">
        <v>0</v>
      </c>
      <c r="V176" s="236">
        <f>T176+U176</f>
        <v>0</v>
      </c>
      <c r="W176" s="339">
        <f>IF(Q176=0,0,((V176/Q176)-1)*100)</f>
        <v>0</v>
      </c>
    </row>
    <row r="177" spans="1:23" ht="13.5" thickBot="1" x14ac:dyDescent="0.25">
      <c r="L177" s="218" t="s">
        <v>22</v>
      </c>
      <c r="M177" s="234">
        <v>0</v>
      </c>
      <c r="N177" s="235">
        <v>0</v>
      </c>
      <c r="O177" s="236">
        <f>SUM(M177:N177)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>SUM(R177:S177)</f>
        <v>0</v>
      </c>
      <c r="U177" s="237">
        <v>0</v>
      </c>
      <c r="V177" s="236">
        <f>T177+U177</f>
        <v>0</v>
      </c>
      <c r="W177" s="339">
        <f>IF(Q177=0,0,((V177/Q177)-1)*100)</f>
        <v>0</v>
      </c>
    </row>
    <row r="178" spans="1:23" ht="14.25" thickTop="1" thickBot="1" x14ac:dyDescent="0.25">
      <c r="L178" s="239" t="s">
        <v>23</v>
      </c>
      <c r="M178" s="240">
        <f>+M175+M176+M177</f>
        <v>0</v>
      </c>
      <c r="N178" s="241">
        <f t="shared" ref="N178:V178" si="237">+N175+N176+N177</f>
        <v>0</v>
      </c>
      <c r="O178" s="242">
        <f t="shared" si="237"/>
        <v>0</v>
      </c>
      <c r="P178" s="240">
        <f t="shared" si="237"/>
        <v>0</v>
      </c>
      <c r="Q178" s="242">
        <f t="shared" si="237"/>
        <v>0</v>
      </c>
      <c r="R178" s="240">
        <f t="shared" si="237"/>
        <v>0</v>
      </c>
      <c r="S178" s="241">
        <f t="shared" si="237"/>
        <v>0</v>
      </c>
      <c r="T178" s="242">
        <f t="shared" si="237"/>
        <v>0</v>
      </c>
      <c r="U178" s="240">
        <f t="shared" si="237"/>
        <v>0</v>
      </c>
      <c r="V178" s="242">
        <f t="shared" si="237"/>
        <v>0</v>
      </c>
      <c r="W178" s="338">
        <f t="shared" ref="W178" si="238">IF(Q178=0,0,((V178/Q178)-1)*100)</f>
        <v>0</v>
      </c>
    </row>
    <row r="179" spans="1:23" ht="14.25" thickTop="1" thickBot="1" x14ac:dyDescent="0.25">
      <c r="L179" s="239" t="s">
        <v>68</v>
      </c>
      <c r="M179" s="240">
        <f>+M174+M178</f>
        <v>0</v>
      </c>
      <c r="N179" s="241">
        <f t="shared" ref="N179:V179" si="239">+N174+N178</f>
        <v>0</v>
      </c>
      <c r="O179" s="242">
        <f t="shared" si="239"/>
        <v>0</v>
      </c>
      <c r="P179" s="240">
        <f t="shared" si="239"/>
        <v>0</v>
      </c>
      <c r="Q179" s="242">
        <f t="shared" si="239"/>
        <v>0</v>
      </c>
      <c r="R179" s="240">
        <f t="shared" si="239"/>
        <v>0</v>
      </c>
      <c r="S179" s="241">
        <f t="shared" si="239"/>
        <v>0</v>
      </c>
      <c r="T179" s="242">
        <f t="shared" si="239"/>
        <v>0</v>
      </c>
      <c r="U179" s="240">
        <f t="shared" si="239"/>
        <v>0</v>
      </c>
      <c r="V179" s="242">
        <f t="shared" si="239"/>
        <v>0</v>
      </c>
      <c r="W179" s="338">
        <f t="shared" si="236"/>
        <v>0</v>
      </c>
    </row>
    <row r="180" spans="1:23" ht="13.5" thickTop="1" x14ac:dyDescent="0.2">
      <c r="L180" s="218" t="s">
        <v>24</v>
      </c>
      <c r="M180" s="234">
        <v>0</v>
      </c>
      <c r="N180" s="235">
        <v>0</v>
      </c>
      <c r="O180" s="236">
        <f t="shared" ref="O180" si="240">SUM(M180:N180)</f>
        <v>0</v>
      </c>
      <c r="P180" s="237">
        <v>0</v>
      </c>
      <c r="Q180" s="236">
        <f t="shared" ref="Q180" si="241">O180+P180</f>
        <v>0</v>
      </c>
      <c r="R180" s="234"/>
      <c r="S180" s="235"/>
      <c r="T180" s="236"/>
      <c r="U180" s="237"/>
      <c r="V180" s="236"/>
      <c r="W180" s="339"/>
    </row>
    <row r="181" spans="1:23" x14ac:dyDescent="0.2">
      <c r="L181" s="218" t="s">
        <v>25</v>
      </c>
      <c r="M181" s="234">
        <v>0</v>
      </c>
      <c r="N181" s="235">
        <v>0</v>
      </c>
      <c r="O181" s="236">
        <f>SUM(M181:N181)</f>
        <v>0</v>
      </c>
      <c r="P181" s="237">
        <v>0</v>
      </c>
      <c r="Q181" s="236">
        <f>O181+P181</f>
        <v>0</v>
      </c>
      <c r="R181" s="234"/>
      <c r="S181" s="235"/>
      <c r="T181" s="236"/>
      <c r="U181" s="237"/>
      <c r="V181" s="236"/>
      <c r="W181" s="339"/>
    </row>
    <row r="182" spans="1:23" ht="13.5" thickBot="1" x14ac:dyDescent="0.25">
      <c r="L182" s="218" t="s">
        <v>26</v>
      </c>
      <c r="M182" s="234">
        <v>0</v>
      </c>
      <c r="N182" s="235">
        <v>0</v>
      </c>
      <c r="O182" s="244">
        <f>SUM(M182:N182)</f>
        <v>0</v>
      </c>
      <c r="P182" s="245">
        <v>0</v>
      </c>
      <c r="Q182" s="244">
        <f>O182+P182</f>
        <v>0</v>
      </c>
      <c r="R182" s="234"/>
      <c r="S182" s="235"/>
      <c r="T182" s="244"/>
      <c r="U182" s="245"/>
      <c r="V182" s="244"/>
      <c r="W182" s="339"/>
    </row>
    <row r="183" spans="1:23" ht="14.25" thickTop="1" thickBot="1" x14ac:dyDescent="0.25">
      <c r="L183" s="246" t="s">
        <v>27</v>
      </c>
      <c r="M183" s="247">
        <f t="shared" ref="M183:Q183" si="242">+M180+M181+M182</f>
        <v>0</v>
      </c>
      <c r="N183" s="247">
        <f t="shared" si="242"/>
        <v>0</v>
      </c>
      <c r="O183" s="248">
        <f t="shared" si="242"/>
        <v>0</v>
      </c>
      <c r="P183" s="249">
        <f t="shared" si="242"/>
        <v>0</v>
      </c>
      <c r="Q183" s="248">
        <f t="shared" si="242"/>
        <v>0</v>
      </c>
      <c r="R183" s="247"/>
      <c r="S183" s="247"/>
      <c r="T183" s="248"/>
      <c r="U183" s="249"/>
      <c r="V183" s="248"/>
      <c r="W183" s="340"/>
    </row>
    <row r="184" spans="1:23" ht="13.5" thickTop="1" x14ac:dyDescent="0.2">
      <c r="A184" s="323"/>
      <c r="K184" s="323"/>
      <c r="L184" s="218" t="s">
        <v>29</v>
      </c>
      <c r="M184" s="234">
        <v>0</v>
      </c>
      <c r="N184" s="235">
        <v>0</v>
      </c>
      <c r="O184" s="244">
        <f>SUM(M184:N184)</f>
        <v>0</v>
      </c>
      <c r="P184" s="251">
        <v>0</v>
      </c>
      <c r="Q184" s="244">
        <f>O184+P184</f>
        <v>0</v>
      </c>
      <c r="R184" s="234"/>
      <c r="S184" s="235"/>
      <c r="T184" s="244"/>
      <c r="U184" s="251"/>
      <c r="V184" s="244"/>
      <c r="W184" s="339"/>
    </row>
    <row r="185" spans="1:23" x14ac:dyDescent="0.2">
      <c r="A185" s="323"/>
      <c r="K185" s="323"/>
      <c r="L185" s="218" t="s">
        <v>30</v>
      </c>
      <c r="M185" s="234">
        <v>0</v>
      </c>
      <c r="N185" s="235">
        <v>0</v>
      </c>
      <c r="O185" s="244">
        <f>SUM(M185:N185)</f>
        <v>0</v>
      </c>
      <c r="P185" s="237">
        <v>0</v>
      </c>
      <c r="Q185" s="244">
        <f>O185+P185</f>
        <v>0</v>
      </c>
      <c r="R185" s="234"/>
      <c r="S185" s="235"/>
      <c r="T185" s="244"/>
      <c r="U185" s="237"/>
      <c r="V185" s="244"/>
      <c r="W185" s="339"/>
    </row>
    <row r="186" spans="1:23" ht="13.5" thickBot="1" x14ac:dyDescent="0.25">
      <c r="A186" s="323"/>
      <c r="K186" s="323"/>
      <c r="L186" s="218" t="s">
        <v>31</v>
      </c>
      <c r="M186" s="234">
        <v>0</v>
      </c>
      <c r="N186" s="235">
        <v>0</v>
      </c>
      <c r="O186" s="244">
        <f>SUM(M186:N186)</f>
        <v>0</v>
      </c>
      <c r="P186" s="237">
        <v>0</v>
      </c>
      <c r="Q186" s="244">
        <f>O186+P186</f>
        <v>0</v>
      </c>
      <c r="R186" s="234"/>
      <c r="S186" s="235"/>
      <c r="T186" s="244"/>
      <c r="U186" s="237"/>
      <c r="V186" s="244"/>
      <c r="W186" s="339"/>
    </row>
    <row r="187" spans="1:23" ht="14.25" thickTop="1" thickBot="1" x14ac:dyDescent="0.25">
      <c r="L187" s="246" t="s">
        <v>32</v>
      </c>
      <c r="M187" s="553">
        <f t="shared" ref="M187:Q187" si="243">+M184+M185+M186</f>
        <v>0</v>
      </c>
      <c r="N187" s="247">
        <f t="shared" si="243"/>
        <v>0</v>
      </c>
      <c r="O187" s="248">
        <f t="shared" si="243"/>
        <v>0</v>
      </c>
      <c r="P187" s="249">
        <f t="shared" si="243"/>
        <v>0</v>
      </c>
      <c r="Q187" s="248">
        <f t="shared" si="243"/>
        <v>0</v>
      </c>
      <c r="R187" s="553"/>
      <c r="S187" s="247"/>
      <c r="T187" s="248"/>
      <c r="U187" s="249"/>
      <c r="V187" s="248"/>
      <c r="W187" s="340"/>
    </row>
    <row r="188" spans="1:23" ht="14.25" thickTop="1" thickBot="1" x14ac:dyDescent="0.25">
      <c r="L188" s="555" t="s">
        <v>33</v>
      </c>
      <c r="M188" s="554">
        <f t="shared" ref="M188:Q188" si="244">+M178+M183+M187</f>
        <v>0</v>
      </c>
      <c r="N188" s="552">
        <f t="shared" si="244"/>
        <v>0</v>
      </c>
      <c r="O188" s="550">
        <f t="shared" si="244"/>
        <v>0</v>
      </c>
      <c r="P188" s="549">
        <f t="shared" si="244"/>
        <v>0</v>
      </c>
      <c r="Q188" s="550">
        <f t="shared" si="244"/>
        <v>0</v>
      </c>
      <c r="R188" s="554"/>
      <c r="S188" s="552"/>
      <c r="T188" s="550"/>
      <c r="U188" s="549"/>
      <c r="V188" s="550"/>
      <c r="W188" s="340"/>
    </row>
    <row r="189" spans="1:23" ht="14.25" thickTop="1" thickBot="1" x14ac:dyDescent="0.25">
      <c r="L189" s="556" t="s">
        <v>34</v>
      </c>
      <c r="M189" s="240">
        <f t="shared" ref="M189:Q189" si="245">+M174+M178+M183+M187</f>
        <v>0</v>
      </c>
      <c r="N189" s="241">
        <f t="shared" si="245"/>
        <v>0</v>
      </c>
      <c r="O189" s="242">
        <f t="shared" si="245"/>
        <v>0</v>
      </c>
      <c r="P189" s="240">
        <f t="shared" si="245"/>
        <v>0</v>
      </c>
      <c r="Q189" s="242">
        <f t="shared" si="245"/>
        <v>0</v>
      </c>
      <c r="R189" s="240"/>
      <c r="S189" s="241"/>
      <c r="T189" s="242"/>
      <c r="U189" s="240"/>
      <c r="V189" s="242"/>
      <c r="W189" s="340"/>
    </row>
    <row r="190" spans="1:23" ht="14.25" thickTop="1" thickBot="1" x14ac:dyDescent="0.25">
      <c r="L190" s="252" t="s">
        <v>35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605" t="s">
        <v>58</v>
      </c>
      <c r="M191" s="606"/>
      <c r="N191" s="606"/>
      <c r="O191" s="606"/>
      <c r="P191" s="606"/>
      <c r="Q191" s="606"/>
      <c r="R191" s="606"/>
      <c r="S191" s="606"/>
      <c r="T191" s="606"/>
      <c r="U191" s="606"/>
      <c r="V191" s="606"/>
      <c r="W191" s="607"/>
    </row>
    <row r="192" spans="1:23" ht="13.5" thickBot="1" x14ac:dyDescent="0.25">
      <c r="L192" s="608" t="s">
        <v>59</v>
      </c>
      <c r="M192" s="609"/>
      <c r="N192" s="609"/>
      <c r="O192" s="609"/>
      <c r="P192" s="609"/>
      <c r="Q192" s="609"/>
      <c r="R192" s="609"/>
      <c r="S192" s="609"/>
      <c r="T192" s="609"/>
      <c r="U192" s="609"/>
      <c r="V192" s="609"/>
      <c r="W192" s="610"/>
    </row>
    <row r="193" spans="1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47</v>
      </c>
    </row>
    <row r="194" spans="1:23" ht="14.25" thickTop="1" thickBot="1" x14ac:dyDescent="0.25">
      <c r="L194" s="214"/>
      <c r="M194" s="215" t="s">
        <v>4</v>
      </c>
      <c r="N194" s="216"/>
      <c r="O194" s="253"/>
      <c r="P194" s="215"/>
      <c r="Q194" s="215"/>
      <c r="R194" s="215" t="s">
        <v>5</v>
      </c>
      <c r="S194" s="216"/>
      <c r="T194" s="253"/>
      <c r="U194" s="215"/>
      <c r="V194" s="215"/>
      <c r="W194" s="307" t="s">
        <v>6</v>
      </c>
    </row>
    <row r="195" spans="1:23" ht="12" customHeight="1" thickTop="1" x14ac:dyDescent="0.2">
      <c r="L195" s="218" t="s">
        <v>7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8" t="s">
        <v>8</v>
      </c>
    </row>
    <row r="196" spans="1:23" s="282" customFormat="1" ht="12" customHeight="1" thickBot="1" x14ac:dyDescent="0.25">
      <c r="A196" s="3"/>
      <c r="I196" s="281"/>
      <c r="K196" s="3"/>
      <c r="L196" s="223"/>
      <c r="M196" s="224" t="s">
        <v>48</v>
      </c>
      <c r="N196" s="225" t="s">
        <v>49</v>
      </c>
      <c r="O196" s="226" t="s">
        <v>50</v>
      </c>
      <c r="P196" s="227" t="s">
        <v>15</v>
      </c>
      <c r="Q196" s="226" t="s">
        <v>11</v>
      </c>
      <c r="R196" s="224" t="s">
        <v>48</v>
      </c>
      <c r="S196" s="225" t="s">
        <v>49</v>
      </c>
      <c r="T196" s="226" t="s">
        <v>50</v>
      </c>
      <c r="U196" s="227" t="s">
        <v>15</v>
      </c>
      <c r="V196" s="226" t="s">
        <v>11</v>
      </c>
      <c r="W196" s="309"/>
    </row>
    <row r="197" spans="1:23" ht="6" customHeight="1" thickTop="1" x14ac:dyDescent="0.2">
      <c r="L197" s="218"/>
      <c r="M197" s="229"/>
      <c r="N197" s="230"/>
      <c r="O197" s="231"/>
      <c r="P197" s="232"/>
      <c r="Q197" s="231"/>
      <c r="R197" s="229"/>
      <c r="S197" s="230"/>
      <c r="T197" s="231"/>
      <c r="U197" s="232"/>
      <c r="V197" s="231"/>
      <c r="W197" s="233"/>
    </row>
    <row r="198" spans="1:23" x14ac:dyDescent="0.2">
      <c r="L198" s="218" t="s">
        <v>16</v>
      </c>
      <c r="M198" s="234">
        <v>0</v>
      </c>
      <c r="N198" s="235">
        <v>0</v>
      </c>
      <c r="O198" s="236">
        <f>M198+N198</f>
        <v>0</v>
      </c>
      <c r="P198" s="235">
        <v>0</v>
      </c>
      <c r="Q198" s="236">
        <f>O198+P198</f>
        <v>0</v>
      </c>
      <c r="R198" s="234">
        <v>0</v>
      </c>
      <c r="S198" s="235">
        <v>0</v>
      </c>
      <c r="T198" s="236">
        <f>R198+S198</f>
        <v>0</v>
      </c>
      <c r="U198" s="235">
        <v>0</v>
      </c>
      <c r="V198" s="236">
        <f>T198+U198</f>
        <v>0</v>
      </c>
      <c r="W198" s="339">
        <f>IF(Q198=0,0,((V198/Q198)-1)*100)</f>
        <v>0</v>
      </c>
    </row>
    <row r="199" spans="1:23" x14ac:dyDescent="0.2">
      <c r="L199" s="283" t="s">
        <v>17</v>
      </c>
      <c r="M199" s="331">
        <v>0</v>
      </c>
      <c r="N199" s="332">
        <v>0</v>
      </c>
      <c r="O199" s="284">
        <f>M199+N199</f>
        <v>0</v>
      </c>
      <c r="P199" s="285">
        <v>0</v>
      </c>
      <c r="Q199" s="284">
        <f>O199+P199</f>
        <v>0</v>
      </c>
      <c r="R199" s="331">
        <v>0</v>
      </c>
      <c r="S199" s="332">
        <v>0</v>
      </c>
      <c r="T199" s="284">
        <f>R199+S199</f>
        <v>0</v>
      </c>
      <c r="U199" s="285">
        <v>0</v>
      </c>
      <c r="V199" s="284">
        <f>T199+U199</f>
        <v>0</v>
      </c>
      <c r="W199" s="490">
        <f>IF(Q199=0,0,((V199/Q199)-1)*100)</f>
        <v>0</v>
      </c>
    </row>
    <row r="200" spans="1:23" ht="13.5" thickBot="1" x14ac:dyDescent="0.25">
      <c r="L200" s="223" t="s">
        <v>18</v>
      </c>
      <c r="M200" s="304">
        <v>0</v>
      </c>
      <c r="N200" s="235">
        <v>0</v>
      </c>
      <c r="O200" s="236">
        <f>M200+N200</f>
        <v>0</v>
      </c>
      <c r="P200" s="237">
        <v>0</v>
      </c>
      <c r="Q200" s="236">
        <f t="shared" ref="Q200" si="246">O200+P200</f>
        <v>0</v>
      </c>
      <c r="R200" s="304">
        <v>0</v>
      </c>
      <c r="S200" s="235">
        <v>0</v>
      </c>
      <c r="T200" s="236">
        <f>R200+S200</f>
        <v>0</v>
      </c>
      <c r="U200" s="237">
        <v>0</v>
      </c>
      <c r="V200" s="236">
        <f t="shared" ref="V200" si="247">T200+U200</f>
        <v>0</v>
      </c>
      <c r="W200" s="491">
        <f>IF(Q200=0,0,((V200/Q200)-1)*100)</f>
        <v>0</v>
      </c>
    </row>
    <row r="201" spans="1:23" ht="14.25" thickTop="1" thickBot="1" x14ac:dyDescent="0.25">
      <c r="L201" s="239" t="s">
        <v>53</v>
      </c>
      <c r="M201" s="240">
        <f t="shared" ref="M201:Q201" si="248">+M198+M199+M200</f>
        <v>0</v>
      </c>
      <c r="N201" s="241">
        <f t="shared" si="248"/>
        <v>0</v>
      </c>
      <c r="O201" s="242">
        <f t="shared" si="248"/>
        <v>0</v>
      </c>
      <c r="P201" s="240">
        <f t="shared" si="248"/>
        <v>0</v>
      </c>
      <c r="Q201" s="242">
        <f t="shared" si="248"/>
        <v>0</v>
      </c>
      <c r="R201" s="240">
        <f t="shared" ref="R201:V201" si="249">+R198+R199+R200</f>
        <v>0</v>
      </c>
      <c r="S201" s="241">
        <f>+S198+S199+S200</f>
        <v>0</v>
      </c>
      <c r="T201" s="242">
        <f t="shared" si="249"/>
        <v>0</v>
      </c>
      <c r="U201" s="240">
        <f t="shared" si="249"/>
        <v>0</v>
      </c>
      <c r="V201" s="242">
        <f t="shared" si="249"/>
        <v>0</v>
      </c>
      <c r="W201" s="338">
        <f>IF(Q201=0,0,((V201/Q201)-1)*100)</f>
        <v>0</v>
      </c>
    </row>
    <row r="202" spans="1:23" ht="13.5" thickTop="1" x14ac:dyDescent="0.2">
      <c r="L202" s="218" t="s">
        <v>20</v>
      </c>
      <c r="M202" s="234">
        <v>0</v>
      </c>
      <c r="N202" s="235">
        <v>0</v>
      </c>
      <c r="O202" s="236">
        <f>SUM(M202:N202)</f>
        <v>0</v>
      </c>
      <c r="P202" s="237">
        <v>0</v>
      </c>
      <c r="Q202" s="236">
        <f>O202+P202</f>
        <v>0</v>
      </c>
      <c r="R202" s="234">
        <v>0</v>
      </c>
      <c r="S202" s="235">
        <v>0</v>
      </c>
      <c r="T202" s="236">
        <f>SUM(R202:S202)</f>
        <v>0</v>
      </c>
      <c r="U202" s="237">
        <v>0</v>
      </c>
      <c r="V202" s="236">
        <f>T202+U202</f>
        <v>0</v>
      </c>
      <c r="W202" s="339">
        <f t="shared" ref="W202" si="250">IF(Q202=0,0,((V202/Q202)-1)*100)</f>
        <v>0</v>
      </c>
    </row>
    <row r="203" spans="1:23" ht="15.75" customHeight="1" x14ac:dyDescent="0.2">
      <c r="L203" s="218" t="s">
        <v>21</v>
      </c>
      <c r="M203" s="234">
        <v>0</v>
      </c>
      <c r="N203" s="235">
        <v>0</v>
      </c>
      <c r="O203" s="236">
        <f>SUM(M203:N203)</f>
        <v>0</v>
      </c>
      <c r="P203" s="237">
        <v>0</v>
      </c>
      <c r="Q203" s="236">
        <f>O203+P203</f>
        <v>0</v>
      </c>
      <c r="R203" s="234">
        <v>0</v>
      </c>
      <c r="S203" s="235">
        <v>0</v>
      </c>
      <c r="T203" s="236">
        <f>SUM(R203:S203)</f>
        <v>0</v>
      </c>
      <c r="U203" s="237">
        <v>0</v>
      </c>
      <c r="V203" s="236">
        <f>T203+U203</f>
        <v>0</v>
      </c>
      <c r="W203" s="339">
        <f>IF(Q203=0,0,((V203/Q203)-1)*100)</f>
        <v>0</v>
      </c>
    </row>
    <row r="204" spans="1:23" ht="13.5" thickBot="1" x14ac:dyDescent="0.25">
      <c r="L204" s="218" t="s">
        <v>22</v>
      </c>
      <c r="M204" s="234">
        <v>0</v>
      </c>
      <c r="N204" s="235">
        <v>0</v>
      </c>
      <c r="O204" s="236">
        <f>SUM(M204:N204)</f>
        <v>0</v>
      </c>
      <c r="P204" s="237">
        <v>0</v>
      </c>
      <c r="Q204" s="236">
        <f>O204+P204</f>
        <v>0</v>
      </c>
      <c r="R204" s="234">
        <v>0</v>
      </c>
      <c r="S204" s="235">
        <v>0</v>
      </c>
      <c r="T204" s="236">
        <f>SUM(R204:S204)</f>
        <v>0</v>
      </c>
      <c r="U204" s="237">
        <v>0</v>
      </c>
      <c r="V204" s="236">
        <f>T204+U204</f>
        <v>0</v>
      </c>
      <c r="W204" s="339">
        <f>IF(Q204=0,0,((V204/Q204)-1)*100)</f>
        <v>0</v>
      </c>
    </row>
    <row r="205" spans="1:23" ht="14.25" thickTop="1" thickBot="1" x14ac:dyDescent="0.25">
      <c r="L205" s="239" t="s">
        <v>23</v>
      </c>
      <c r="M205" s="240">
        <f>+M202+M203+M204</f>
        <v>0</v>
      </c>
      <c r="N205" s="241">
        <f t="shared" ref="N205" si="251">+N202+N203+N204</f>
        <v>0</v>
      </c>
      <c r="O205" s="242">
        <f t="shared" ref="O205" si="252">+O202+O203+O204</f>
        <v>0</v>
      </c>
      <c r="P205" s="240">
        <f t="shared" ref="P205" si="253">+P202+P203+P204</f>
        <v>0</v>
      </c>
      <c r="Q205" s="242">
        <f t="shared" ref="Q205" si="254">+Q202+Q203+Q204</f>
        <v>0</v>
      </c>
      <c r="R205" s="240">
        <f t="shared" ref="R205" si="255">+R202+R203+R204</f>
        <v>0</v>
      </c>
      <c r="S205" s="241">
        <f t="shared" ref="S205" si="256">+S202+S203+S204</f>
        <v>0</v>
      </c>
      <c r="T205" s="242">
        <f t="shared" ref="T205" si="257">+T202+T203+T204</f>
        <v>0</v>
      </c>
      <c r="U205" s="240">
        <f t="shared" ref="U205" si="258">+U202+U203+U204</f>
        <v>0</v>
      </c>
      <c r="V205" s="242">
        <f t="shared" ref="V205" si="259">+V202+V203+V204</f>
        <v>0</v>
      </c>
      <c r="W205" s="338">
        <f t="shared" ref="W205:W206" si="260">IF(Q205=0,0,((V205/Q205)-1)*100)</f>
        <v>0</v>
      </c>
    </row>
    <row r="206" spans="1:23" ht="14.25" thickTop="1" thickBot="1" x14ac:dyDescent="0.25">
      <c r="L206" s="239" t="s">
        <v>68</v>
      </c>
      <c r="M206" s="240">
        <f>+M201+M205</f>
        <v>0</v>
      </c>
      <c r="N206" s="241">
        <f t="shared" ref="N206" si="261">+N201+N205</f>
        <v>0</v>
      </c>
      <c r="O206" s="242">
        <f t="shared" ref="O206" si="262">+O201+O205</f>
        <v>0</v>
      </c>
      <c r="P206" s="240">
        <f t="shared" ref="P206" si="263">+P201+P205</f>
        <v>0</v>
      </c>
      <c r="Q206" s="242">
        <f t="shared" ref="Q206" si="264">+Q201+Q205</f>
        <v>0</v>
      </c>
      <c r="R206" s="240">
        <f t="shared" ref="R206" si="265">+R201+R205</f>
        <v>0</v>
      </c>
      <c r="S206" s="241">
        <f t="shared" ref="S206" si="266">+S201+S205</f>
        <v>0</v>
      </c>
      <c r="T206" s="242">
        <f t="shared" ref="T206" si="267">+T201+T205</f>
        <v>0</v>
      </c>
      <c r="U206" s="240">
        <f t="shared" ref="U206" si="268">+U201+U205</f>
        <v>0</v>
      </c>
      <c r="V206" s="242">
        <f t="shared" ref="V206" si="269">+V201+V205</f>
        <v>0</v>
      </c>
      <c r="W206" s="338">
        <f t="shared" si="260"/>
        <v>0</v>
      </c>
    </row>
    <row r="207" spans="1:23" ht="13.5" thickTop="1" x14ac:dyDescent="0.2">
      <c r="L207" s="218" t="s">
        <v>24</v>
      </c>
      <c r="M207" s="234">
        <v>0</v>
      </c>
      <c r="N207" s="235">
        <v>0</v>
      </c>
      <c r="O207" s="236">
        <f t="shared" ref="O207" si="270">SUM(M207:N207)</f>
        <v>0</v>
      </c>
      <c r="P207" s="237">
        <v>0</v>
      </c>
      <c r="Q207" s="236">
        <f>O207+P207</f>
        <v>0</v>
      </c>
      <c r="R207" s="234"/>
      <c r="S207" s="235"/>
      <c r="T207" s="236"/>
      <c r="U207" s="237"/>
      <c r="V207" s="236"/>
      <c r="W207" s="339"/>
    </row>
    <row r="208" spans="1:23" x14ac:dyDescent="0.2">
      <c r="L208" s="218" t="s">
        <v>25</v>
      </c>
      <c r="M208" s="234">
        <v>0</v>
      </c>
      <c r="N208" s="235">
        <v>0</v>
      </c>
      <c r="O208" s="236">
        <f>SUM(M208:N208)</f>
        <v>0</v>
      </c>
      <c r="P208" s="237">
        <v>0</v>
      </c>
      <c r="Q208" s="236">
        <f>O208+P208</f>
        <v>0</v>
      </c>
      <c r="R208" s="234"/>
      <c r="S208" s="235"/>
      <c r="T208" s="236"/>
      <c r="U208" s="237"/>
      <c r="V208" s="236"/>
      <c r="W208" s="339"/>
    </row>
    <row r="209" spans="1:23" ht="13.5" thickBot="1" x14ac:dyDescent="0.25">
      <c r="L209" s="218" t="s">
        <v>26</v>
      </c>
      <c r="M209" s="234">
        <v>0</v>
      </c>
      <c r="N209" s="235">
        <v>0</v>
      </c>
      <c r="O209" s="244">
        <f>SUM(M209:N209)</f>
        <v>0</v>
      </c>
      <c r="P209" s="245">
        <v>0</v>
      </c>
      <c r="Q209" s="244">
        <f>O209+P209</f>
        <v>0</v>
      </c>
      <c r="R209" s="234"/>
      <c r="S209" s="235"/>
      <c r="T209" s="244"/>
      <c r="U209" s="245"/>
      <c r="V209" s="244"/>
      <c r="W209" s="339"/>
    </row>
    <row r="210" spans="1:23" ht="14.25" thickTop="1" thickBot="1" x14ac:dyDescent="0.25">
      <c r="L210" s="246" t="s">
        <v>27</v>
      </c>
      <c r="M210" s="247">
        <f t="shared" ref="M210:Q210" si="271">+M207+M208+M209</f>
        <v>0</v>
      </c>
      <c r="N210" s="247">
        <f t="shared" si="271"/>
        <v>0</v>
      </c>
      <c r="O210" s="248">
        <f t="shared" si="271"/>
        <v>0</v>
      </c>
      <c r="P210" s="249">
        <f t="shared" si="271"/>
        <v>0</v>
      </c>
      <c r="Q210" s="248">
        <f t="shared" si="271"/>
        <v>0</v>
      </c>
      <c r="R210" s="247"/>
      <c r="S210" s="247"/>
      <c r="T210" s="248"/>
      <c r="U210" s="249"/>
      <c r="V210" s="248"/>
      <c r="W210" s="340"/>
    </row>
    <row r="211" spans="1:23" ht="13.5" thickTop="1" x14ac:dyDescent="0.2">
      <c r="A211" s="323"/>
      <c r="K211" s="323"/>
      <c r="L211" s="218" t="s">
        <v>29</v>
      </c>
      <c r="M211" s="234">
        <v>0</v>
      </c>
      <c r="N211" s="235">
        <v>0</v>
      </c>
      <c r="O211" s="244">
        <f>SUM(M211:N211)</f>
        <v>0</v>
      </c>
      <c r="P211" s="251">
        <v>0</v>
      </c>
      <c r="Q211" s="244">
        <f>O211+P211</f>
        <v>0</v>
      </c>
      <c r="R211" s="234"/>
      <c r="S211" s="235"/>
      <c r="T211" s="244"/>
      <c r="U211" s="251"/>
      <c r="V211" s="244"/>
      <c r="W211" s="339"/>
    </row>
    <row r="212" spans="1:23" x14ac:dyDescent="0.2">
      <c r="A212" s="323"/>
      <c r="K212" s="323"/>
      <c r="L212" s="218" t="s">
        <v>30</v>
      </c>
      <c r="M212" s="234">
        <v>0</v>
      </c>
      <c r="N212" s="235">
        <v>0</v>
      </c>
      <c r="O212" s="244">
        <f>SUM(M212:N212)</f>
        <v>0</v>
      </c>
      <c r="P212" s="237">
        <v>0</v>
      </c>
      <c r="Q212" s="244">
        <f>O212+P212</f>
        <v>0</v>
      </c>
      <c r="R212" s="234"/>
      <c r="S212" s="235"/>
      <c r="T212" s="244"/>
      <c r="U212" s="237"/>
      <c r="V212" s="244"/>
      <c r="W212" s="339"/>
    </row>
    <row r="213" spans="1:23" ht="13.5" thickBot="1" x14ac:dyDescent="0.25">
      <c r="A213" s="323"/>
      <c r="K213" s="323"/>
      <c r="L213" s="218" t="s">
        <v>31</v>
      </c>
      <c r="M213" s="234">
        <v>0</v>
      </c>
      <c r="N213" s="235">
        <v>0</v>
      </c>
      <c r="O213" s="244">
        <f>SUM(M213:N213)</f>
        <v>0</v>
      </c>
      <c r="P213" s="237">
        <v>0</v>
      </c>
      <c r="Q213" s="244">
        <f>O213+P213</f>
        <v>0</v>
      </c>
      <c r="R213" s="234"/>
      <c r="S213" s="235"/>
      <c r="T213" s="244"/>
      <c r="U213" s="237"/>
      <c r="V213" s="244"/>
      <c r="W213" s="339"/>
    </row>
    <row r="214" spans="1:23" ht="14.25" thickTop="1" thickBot="1" x14ac:dyDescent="0.25">
      <c r="L214" s="246" t="s">
        <v>32</v>
      </c>
      <c r="M214" s="247">
        <f t="shared" ref="M214:Q214" si="272">+M211+M212+M213</f>
        <v>0</v>
      </c>
      <c r="N214" s="247">
        <f t="shared" si="272"/>
        <v>0</v>
      </c>
      <c r="O214" s="248">
        <f t="shared" si="272"/>
        <v>0</v>
      </c>
      <c r="P214" s="249">
        <f t="shared" si="272"/>
        <v>0</v>
      </c>
      <c r="Q214" s="248">
        <f t="shared" si="272"/>
        <v>0</v>
      </c>
      <c r="R214" s="247"/>
      <c r="S214" s="247"/>
      <c r="T214" s="248"/>
      <c r="U214" s="249"/>
      <c r="V214" s="248"/>
      <c r="W214" s="340"/>
    </row>
    <row r="215" spans="1:23" ht="14.25" thickTop="1" thickBot="1" x14ac:dyDescent="0.25">
      <c r="L215" s="555" t="s">
        <v>33</v>
      </c>
      <c r="M215" s="554">
        <f t="shared" ref="M215:Q215" si="273">+M205+M210+M214</f>
        <v>0</v>
      </c>
      <c r="N215" s="552">
        <f t="shared" si="273"/>
        <v>0</v>
      </c>
      <c r="O215" s="550">
        <f t="shared" si="273"/>
        <v>0</v>
      </c>
      <c r="P215" s="549">
        <f t="shared" si="273"/>
        <v>0</v>
      </c>
      <c r="Q215" s="550">
        <f t="shared" si="273"/>
        <v>0</v>
      </c>
      <c r="R215" s="554"/>
      <c r="S215" s="552"/>
      <c r="T215" s="550"/>
      <c r="U215" s="549"/>
      <c r="V215" s="550"/>
      <c r="W215" s="551"/>
    </row>
    <row r="216" spans="1:23" ht="14.25" thickTop="1" thickBot="1" x14ac:dyDescent="0.25">
      <c r="L216" s="239" t="s">
        <v>34</v>
      </c>
      <c r="M216" s="240">
        <f t="shared" ref="M216:Q216" si="274">+M201+M205+M210+M214</f>
        <v>0</v>
      </c>
      <c r="N216" s="241">
        <f t="shared" si="274"/>
        <v>0</v>
      </c>
      <c r="O216" s="242">
        <f t="shared" si="274"/>
        <v>0</v>
      </c>
      <c r="P216" s="240">
        <f t="shared" si="274"/>
        <v>0</v>
      </c>
      <c r="Q216" s="242">
        <f t="shared" si="274"/>
        <v>0</v>
      </c>
      <c r="R216" s="240"/>
      <c r="S216" s="241"/>
      <c r="T216" s="242"/>
      <c r="U216" s="240"/>
      <c r="V216" s="242"/>
      <c r="W216" s="338"/>
    </row>
    <row r="217" spans="1:23" ht="14.25" thickTop="1" thickBot="1" x14ac:dyDescent="0.25">
      <c r="L217" s="252" t="s">
        <v>35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99" t="s">
        <v>60</v>
      </c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1"/>
    </row>
    <row r="219" spans="1:23" ht="13.5" thickBot="1" x14ac:dyDescent="0.25">
      <c r="L219" s="602" t="s">
        <v>61</v>
      </c>
      <c r="M219" s="603"/>
      <c r="N219" s="603"/>
      <c r="O219" s="603"/>
      <c r="P219" s="603"/>
      <c r="Q219" s="603"/>
      <c r="R219" s="603"/>
      <c r="S219" s="603"/>
      <c r="T219" s="603"/>
      <c r="U219" s="603"/>
      <c r="V219" s="603"/>
      <c r="W219" s="604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47</v>
      </c>
    </row>
    <row r="221" spans="1:23" ht="14.25" thickTop="1" thickBot="1" x14ac:dyDescent="0.25">
      <c r="L221" s="214"/>
      <c r="M221" s="215" t="s">
        <v>4</v>
      </c>
      <c r="N221" s="216"/>
      <c r="O221" s="253"/>
      <c r="P221" s="215"/>
      <c r="Q221" s="215"/>
      <c r="R221" s="215" t="s">
        <v>5</v>
      </c>
      <c r="S221" s="216"/>
      <c r="T221" s="253"/>
      <c r="U221" s="215"/>
      <c r="V221" s="215"/>
      <c r="W221" s="307" t="s">
        <v>6</v>
      </c>
    </row>
    <row r="222" spans="1:23" ht="13.5" thickTop="1" x14ac:dyDescent="0.2">
      <c r="L222" s="218" t="s">
        <v>7</v>
      </c>
      <c r="M222" s="219"/>
      <c r="N222" s="211"/>
      <c r="O222" s="220"/>
      <c r="P222" s="221"/>
      <c r="Q222" s="306"/>
      <c r="R222" s="219"/>
      <c r="S222" s="211"/>
      <c r="T222" s="220"/>
      <c r="U222" s="221"/>
      <c r="V222" s="306"/>
      <c r="W222" s="308" t="s">
        <v>8</v>
      </c>
    </row>
    <row r="223" spans="1:23" ht="13.5" thickBot="1" x14ac:dyDescent="0.25">
      <c r="L223" s="223"/>
      <c r="M223" s="224" t="s">
        <v>48</v>
      </c>
      <c r="N223" s="225" t="s">
        <v>49</v>
      </c>
      <c r="O223" s="226" t="s">
        <v>50</v>
      </c>
      <c r="P223" s="227" t="s">
        <v>15</v>
      </c>
      <c r="Q223" s="302" t="s">
        <v>11</v>
      </c>
      <c r="R223" s="224" t="s">
        <v>48</v>
      </c>
      <c r="S223" s="225" t="s">
        <v>49</v>
      </c>
      <c r="T223" s="226" t="s">
        <v>50</v>
      </c>
      <c r="U223" s="227" t="s">
        <v>15</v>
      </c>
      <c r="V223" s="302" t="s">
        <v>11</v>
      </c>
      <c r="W223" s="309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x14ac:dyDescent="0.2">
      <c r="L225" s="218" t="s">
        <v>16</v>
      </c>
      <c r="M225" s="234">
        <f t="shared" ref="M225:N227" si="275">+M171+M198</f>
        <v>0</v>
      </c>
      <c r="N225" s="235">
        <f t="shared" si="275"/>
        <v>0</v>
      </c>
      <c r="O225" s="236">
        <f>M225+N225</f>
        <v>0</v>
      </c>
      <c r="P225" s="237">
        <f>+P171+P198</f>
        <v>0</v>
      </c>
      <c r="Q225" s="265">
        <f>O225+P225</f>
        <v>0</v>
      </c>
      <c r="R225" s="234">
        <f t="shared" ref="R225:S227" si="276">+R171+R198</f>
        <v>0</v>
      </c>
      <c r="S225" s="235">
        <f t="shared" si="276"/>
        <v>0</v>
      </c>
      <c r="T225" s="236">
        <f>R225+S225</f>
        <v>0</v>
      </c>
      <c r="U225" s="237">
        <f>+U171+U198</f>
        <v>0</v>
      </c>
      <c r="V225" s="265">
        <f>T225+U225</f>
        <v>0</v>
      </c>
      <c r="W225" s="339">
        <f>IF(Q225=0,0,((V225/Q225)-1)*100)</f>
        <v>0</v>
      </c>
    </row>
    <row r="226" spans="1:23" x14ac:dyDescent="0.2">
      <c r="L226" s="218" t="s">
        <v>17</v>
      </c>
      <c r="M226" s="234">
        <f t="shared" si="275"/>
        <v>0</v>
      </c>
      <c r="N226" s="235">
        <f t="shared" si="275"/>
        <v>0</v>
      </c>
      <c r="O226" s="236">
        <f t="shared" ref="O226:O227" si="277">M226+N226</f>
        <v>0</v>
      </c>
      <c r="P226" s="237">
        <f>+P172+P199</f>
        <v>0</v>
      </c>
      <c r="Q226" s="265">
        <f>O226+P226</f>
        <v>0</v>
      </c>
      <c r="R226" s="234">
        <f t="shared" si="276"/>
        <v>0</v>
      </c>
      <c r="S226" s="235">
        <f t="shared" si="276"/>
        <v>0</v>
      </c>
      <c r="T226" s="236">
        <f t="shared" ref="T226:T227" si="278">R226+S226</f>
        <v>0</v>
      </c>
      <c r="U226" s="237">
        <f>+U172+U199</f>
        <v>0</v>
      </c>
      <c r="V226" s="265">
        <f>T226+U226</f>
        <v>0</v>
      </c>
      <c r="W226" s="339">
        <f>IF(Q226=0,0,((V226/Q226)-1)*100)</f>
        <v>0</v>
      </c>
    </row>
    <row r="227" spans="1:23" ht="13.5" thickBot="1" x14ac:dyDescent="0.25">
      <c r="L227" s="223" t="s">
        <v>18</v>
      </c>
      <c r="M227" s="234">
        <f t="shared" si="275"/>
        <v>0</v>
      </c>
      <c r="N227" s="235">
        <f t="shared" si="275"/>
        <v>0</v>
      </c>
      <c r="O227" s="236">
        <f t="shared" si="277"/>
        <v>0</v>
      </c>
      <c r="P227" s="237">
        <f>+P173+P200</f>
        <v>0</v>
      </c>
      <c r="Q227" s="265">
        <f>O227+P227</f>
        <v>0</v>
      </c>
      <c r="R227" s="234">
        <f t="shared" si="276"/>
        <v>0</v>
      </c>
      <c r="S227" s="235">
        <f t="shared" si="276"/>
        <v>0</v>
      </c>
      <c r="T227" s="236">
        <f t="shared" si="278"/>
        <v>0</v>
      </c>
      <c r="U227" s="237">
        <f>+U173+U200</f>
        <v>0</v>
      </c>
      <c r="V227" s="265">
        <f>T227+U227</f>
        <v>0</v>
      </c>
      <c r="W227" s="339">
        <f>IF(Q227=0,0,((V227/Q227)-1)*100)</f>
        <v>0</v>
      </c>
    </row>
    <row r="228" spans="1:23" ht="14.25" thickTop="1" thickBot="1" x14ac:dyDescent="0.25">
      <c r="L228" s="239" t="s">
        <v>53</v>
      </c>
      <c r="M228" s="240">
        <f t="shared" ref="M228:Q228" si="279">+M225+M226+M227</f>
        <v>0</v>
      </c>
      <c r="N228" s="241">
        <f t="shared" si="279"/>
        <v>0</v>
      </c>
      <c r="O228" s="242">
        <f t="shared" si="279"/>
        <v>0</v>
      </c>
      <c r="P228" s="240">
        <f t="shared" si="279"/>
        <v>0</v>
      </c>
      <c r="Q228" s="242">
        <f t="shared" si="279"/>
        <v>0</v>
      </c>
      <c r="R228" s="240">
        <f t="shared" ref="R228:V228" si="280">+R225+R226+R227</f>
        <v>0</v>
      </c>
      <c r="S228" s="241">
        <f t="shared" si="280"/>
        <v>0</v>
      </c>
      <c r="T228" s="242">
        <f t="shared" si="280"/>
        <v>0</v>
      </c>
      <c r="U228" s="240">
        <f t="shared" si="280"/>
        <v>0</v>
      </c>
      <c r="V228" s="242">
        <f t="shared" si="280"/>
        <v>0</v>
      </c>
      <c r="W228" s="338">
        <f t="shared" ref="W228" si="281">IF(Q228=0,0,((V228/Q228)-1)*100)</f>
        <v>0</v>
      </c>
    </row>
    <row r="229" spans="1:23" ht="13.5" thickTop="1" x14ac:dyDescent="0.2">
      <c r="L229" s="218" t="s">
        <v>20</v>
      </c>
      <c r="M229" s="234">
        <f t="shared" ref="M229:N231" si="282">+M175+M202</f>
        <v>0</v>
      </c>
      <c r="N229" s="235">
        <f t="shared" si="282"/>
        <v>0</v>
      </c>
      <c r="O229" s="236">
        <f>M229+N229</f>
        <v>0</v>
      </c>
      <c r="P229" s="258">
        <f>+P175+P202</f>
        <v>0</v>
      </c>
      <c r="Q229" s="336">
        <f>O229+P229</f>
        <v>0</v>
      </c>
      <c r="R229" s="234">
        <f t="shared" ref="R229:S231" si="283">+R175+R202</f>
        <v>0</v>
      </c>
      <c r="S229" s="235">
        <f t="shared" si="283"/>
        <v>0</v>
      </c>
      <c r="T229" s="236">
        <f>R229+S229</f>
        <v>0</v>
      </c>
      <c r="U229" s="258">
        <f>+U175+U202</f>
        <v>0</v>
      </c>
      <c r="V229" s="336">
        <f>T229+U229</f>
        <v>0</v>
      </c>
      <c r="W229" s="339">
        <f t="shared" ref="W229" si="284">IF(Q229=0,0,((V229/Q229)-1)*100)</f>
        <v>0</v>
      </c>
    </row>
    <row r="230" spans="1:23" x14ac:dyDescent="0.2">
      <c r="L230" s="218" t="s">
        <v>21</v>
      </c>
      <c r="M230" s="234">
        <f t="shared" si="282"/>
        <v>0</v>
      </c>
      <c r="N230" s="235">
        <f t="shared" si="282"/>
        <v>0</v>
      </c>
      <c r="O230" s="244">
        <f>M230+N230</f>
        <v>0</v>
      </c>
      <c r="P230" s="258">
        <f>+P176+P203</f>
        <v>0</v>
      </c>
      <c r="Q230" s="236">
        <f>O230+P230</f>
        <v>0</v>
      </c>
      <c r="R230" s="234">
        <f t="shared" si="283"/>
        <v>0</v>
      </c>
      <c r="S230" s="235">
        <f t="shared" si="283"/>
        <v>0</v>
      </c>
      <c r="T230" s="244">
        <f>R230+S230</f>
        <v>0</v>
      </c>
      <c r="U230" s="258">
        <f>+U176+U203</f>
        <v>0</v>
      </c>
      <c r="V230" s="236">
        <f>T230+U230</f>
        <v>0</v>
      </c>
      <c r="W230" s="339">
        <f>IF(Q230=0,0,((V230/Q230)-1)*100)</f>
        <v>0</v>
      </c>
    </row>
    <row r="231" spans="1:23" ht="13.5" thickBot="1" x14ac:dyDescent="0.25">
      <c r="L231" s="218" t="s">
        <v>22</v>
      </c>
      <c r="M231" s="304">
        <f t="shared" si="282"/>
        <v>0</v>
      </c>
      <c r="N231" s="342">
        <f t="shared" si="282"/>
        <v>0</v>
      </c>
      <c r="O231" s="266">
        <f>M231+N231</f>
        <v>0</v>
      </c>
      <c r="P231" s="245">
        <f>+P177+P204</f>
        <v>0</v>
      </c>
      <c r="Q231" s="343">
        <f>+Q226+Q227+Q229</f>
        <v>0</v>
      </c>
      <c r="R231" s="304">
        <f t="shared" si="283"/>
        <v>0</v>
      </c>
      <c r="S231" s="342">
        <f t="shared" si="283"/>
        <v>0</v>
      </c>
      <c r="T231" s="266">
        <f>R231+S231</f>
        <v>0</v>
      </c>
      <c r="U231" s="245">
        <f>+U177+U204</f>
        <v>0</v>
      </c>
      <c r="V231" s="343">
        <f>+V226+V227+V229</f>
        <v>0</v>
      </c>
      <c r="W231" s="339">
        <f t="shared" ref="W231:W233" si="285">IF(Q231=0,0,((V231/Q231)-1)*100)</f>
        <v>0</v>
      </c>
    </row>
    <row r="232" spans="1:23" ht="14.25" thickTop="1" thickBot="1" x14ac:dyDescent="0.25">
      <c r="L232" s="239" t="s">
        <v>23</v>
      </c>
      <c r="M232" s="240">
        <f>+M229+M230+M231</f>
        <v>0</v>
      </c>
      <c r="N232" s="241">
        <f t="shared" ref="N232" si="286">+N229+N230+N231</f>
        <v>0</v>
      </c>
      <c r="O232" s="242">
        <f t="shared" ref="O232" si="287">+O229+O230+O231</f>
        <v>0</v>
      </c>
      <c r="P232" s="240">
        <f t="shared" ref="P232" si="288">+P229+P230+P231</f>
        <v>0</v>
      </c>
      <c r="Q232" s="242">
        <f t="shared" ref="Q232" si="289">+Q229+Q230+Q231</f>
        <v>0</v>
      </c>
      <c r="R232" s="240">
        <f t="shared" ref="R232" si="290">+R229+R230+R231</f>
        <v>0</v>
      </c>
      <c r="S232" s="241">
        <f t="shared" ref="S232" si="291">+S229+S230+S231</f>
        <v>0</v>
      </c>
      <c r="T232" s="242">
        <f t="shared" ref="T232" si="292">+T229+T230+T231</f>
        <v>0</v>
      </c>
      <c r="U232" s="240">
        <f t="shared" ref="U232" si="293">+U229+U230+U231</f>
        <v>0</v>
      </c>
      <c r="V232" s="242">
        <f t="shared" ref="V232" si="294">+V229+V230+V231</f>
        <v>0</v>
      </c>
      <c r="W232" s="338">
        <f t="shared" si="285"/>
        <v>0</v>
      </c>
    </row>
    <row r="233" spans="1:23" ht="14.25" thickTop="1" thickBot="1" x14ac:dyDescent="0.25">
      <c r="L233" s="239" t="s">
        <v>68</v>
      </c>
      <c r="M233" s="240">
        <f>+M228+M232</f>
        <v>0</v>
      </c>
      <c r="N233" s="241">
        <f t="shared" ref="N233" si="295">+N228+N232</f>
        <v>0</v>
      </c>
      <c r="O233" s="242">
        <f t="shared" ref="O233" si="296">+O228+O232</f>
        <v>0</v>
      </c>
      <c r="P233" s="240">
        <f t="shared" ref="P233" si="297">+P228+P232</f>
        <v>0</v>
      </c>
      <c r="Q233" s="242">
        <f t="shared" ref="Q233" si="298">+Q228+Q232</f>
        <v>0</v>
      </c>
      <c r="R233" s="240">
        <f t="shared" ref="R233" si="299">+R228+R232</f>
        <v>0</v>
      </c>
      <c r="S233" s="241">
        <f t="shared" ref="S233" si="300">+S228+S232</f>
        <v>0</v>
      </c>
      <c r="T233" s="242">
        <f t="shared" ref="T233" si="301">+T228+T232</f>
        <v>0</v>
      </c>
      <c r="U233" s="240">
        <f t="shared" ref="U233" si="302">+U228+U232</f>
        <v>0</v>
      </c>
      <c r="V233" s="242">
        <f t="shared" ref="V233" si="303">+V228+V232</f>
        <v>0</v>
      </c>
      <c r="W233" s="338">
        <f t="shared" si="285"/>
        <v>0</v>
      </c>
    </row>
    <row r="234" spans="1:23" ht="13.5" thickTop="1" x14ac:dyDescent="0.2">
      <c r="L234" s="218" t="s">
        <v>24</v>
      </c>
      <c r="M234" s="234">
        <f t="shared" ref="M234:N236" si="304">+M180+M207</f>
        <v>0</v>
      </c>
      <c r="N234" s="235">
        <f t="shared" si="304"/>
        <v>0</v>
      </c>
      <c r="O234" s="236">
        <f t="shared" ref="O234" si="305">M234+N234</f>
        <v>0</v>
      </c>
      <c r="P234" s="237">
        <f>+P180+P207</f>
        <v>0</v>
      </c>
      <c r="Q234" s="265">
        <f>O234+P234</f>
        <v>0</v>
      </c>
      <c r="R234" s="234"/>
      <c r="S234" s="235"/>
      <c r="T234" s="236"/>
      <c r="U234" s="237"/>
      <c r="V234" s="265"/>
      <c r="W234" s="339"/>
    </row>
    <row r="235" spans="1:23" x14ac:dyDescent="0.2">
      <c r="L235" s="218" t="s">
        <v>25</v>
      </c>
      <c r="M235" s="234">
        <f t="shared" si="304"/>
        <v>0</v>
      </c>
      <c r="N235" s="235">
        <f t="shared" si="304"/>
        <v>0</v>
      </c>
      <c r="O235" s="236">
        <f>M235+N235</f>
        <v>0</v>
      </c>
      <c r="P235" s="237">
        <f>+P181+P208</f>
        <v>0</v>
      </c>
      <c r="Q235" s="265">
        <f>O235+P235</f>
        <v>0</v>
      </c>
      <c r="R235" s="234"/>
      <c r="S235" s="235"/>
      <c r="T235" s="236"/>
      <c r="U235" s="237"/>
      <c r="V235" s="265"/>
      <c r="W235" s="339"/>
    </row>
    <row r="236" spans="1:23" ht="13.5" thickBot="1" x14ac:dyDescent="0.25">
      <c r="L236" s="218" t="s">
        <v>26</v>
      </c>
      <c r="M236" s="234">
        <f t="shared" si="304"/>
        <v>0</v>
      </c>
      <c r="N236" s="235">
        <f t="shared" si="304"/>
        <v>0</v>
      </c>
      <c r="O236" s="244">
        <f>M236+N236</f>
        <v>0</v>
      </c>
      <c r="P236" s="245">
        <f>+P182+P209</f>
        <v>0</v>
      </c>
      <c r="Q236" s="265">
        <f>O236+P236</f>
        <v>0</v>
      </c>
      <c r="R236" s="234"/>
      <c r="S236" s="235"/>
      <c r="T236" s="244"/>
      <c r="U236" s="245"/>
      <c r="V236" s="265"/>
      <c r="W236" s="339"/>
    </row>
    <row r="237" spans="1:23" ht="14.25" thickTop="1" thickBot="1" x14ac:dyDescent="0.25">
      <c r="L237" s="246" t="s">
        <v>27</v>
      </c>
      <c r="M237" s="247">
        <f t="shared" ref="M237:Q237" si="306">+M234+M235+M236</f>
        <v>0</v>
      </c>
      <c r="N237" s="247">
        <f t="shared" si="306"/>
        <v>0</v>
      </c>
      <c r="O237" s="248">
        <f t="shared" si="306"/>
        <v>0</v>
      </c>
      <c r="P237" s="249">
        <f t="shared" si="306"/>
        <v>0</v>
      </c>
      <c r="Q237" s="248">
        <f t="shared" si="306"/>
        <v>0</v>
      </c>
      <c r="R237" s="247"/>
      <c r="S237" s="247"/>
      <c r="T237" s="248"/>
      <c r="U237" s="249"/>
      <c r="V237" s="248"/>
      <c r="W237" s="340"/>
    </row>
    <row r="238" spans="1:23" ht="13.5" thickTop="1" x14ac:dyDescent="0.2">
      <c r="A238" s="323"/>
      <c r="K238" s="323"/>
      <c r="L238" s="218" t="s">
        <v>29</v>
      </c>
      <c r="M238" s="234">
        <f t="shared" ref="M238:N240" si="307">+M184+M211</f>
        <v>0</v>
      </c>
      <c r="N238" s="235">
        <f t="shared" si="307"/>
        <v>0</v>
      </c>
      <c r="O238" s="244">
        <f t="shared" ref="O238" si="308">M238+N238</f>
        <v>0</v>
      </c>
      <c r="P238" s="251">
        <f>+P184+P211</f>
        <v>0</v>
      </c>
      <c r="Q238" s="265">
        <f>O238+P238</f>
        <v>0</v>
      </c>
      <c r="R238" s="234"/>
      <c r="S238" s="235"/>
      <c r="T238" s="244"/>
      <c r="U238" s="251"/>
      <c r="V238" s="265"/>
      <c r="W238" s="339"/>
    </row>
    <row r="239" spans="1:23" x14ac:dyDescent="0.2">
      <c r="A239" s="323"/>
      <c r="K239" s="323"/>
      <c r="L239" s="218" t="s">
        <v>30</v>
      </c>
      <c r="M239" s="234">
        <f t="shared" si="307"/>
        <v>0</v>
      </c>
      <c r="N239" s="235">
        <f t="shared" si="307"/>
        <v>0</v>
      </c>
      <c r="O239" s="244">
        <f>M239+N239</f>
        <v>0</v>
      </c>
      <c r="P239" s="237">
        <f>+P185+P212</f>
        <v>0</v>
      </c>
      <c r="Q239" s="265">
        <f>O239+P239</f>
        <v>0</v>
      </c>
      <c r="R239" s="234"/>
      <c r="S239" s="235"/>
      <c r="T239" s="244"/>
      <c r="U239" s="237"/>
      <c r="V239" s="265"/>
      <c r="W239" s="339"/>
    </row>
    <row r="240" spans="1:23" ht="13.5" thickBot="1" x14ac:dyDescent="0.25">
      <c r="A240" s="323"/>
      <c r="K240" s="323"/>
      <c r="L240" s="218" t="s">
        <v>31</v>
      </c>
      <c r="M240" s="234">
        <f t="shared" si="307"/>
        <v>0</v>
      </c>
      <c r="N240" s="235">
        <f t="shared" si="307"/>
        <v>0</v>
      </c>
      <c r="O240" s="244">
        <f>M240+N240</f>
        <v>0</v>
      </c>
      <c r="P240" s="237">
        <f>+P186+P213</f>
        <v>0</v>
      </c>
      <c r="Q240" s="265">
        <f>O240+P240</f>
        <v>0</v>
      </c>
      <c r="R240" s="234"/>
      <c r="S240" s="235"/>
      <c r="T240" s="244"/>
      <c r="U240" s="237"/>
      <c r="V240" s="265"/>
      <c r="W240" s="339"/>
    </row>
    <row r="241" spans="12:23" ht="14.25" thickTop="1" thickBot="1" x14ac:dyDescent="0.25">
      <c r="L241" s="246" t="s">
        <v>32</v>
      </c>
      <c r="M241" s="247">
        <f t="shared" ref="M241:Q241" si="309">+M238+M239+M240</f>
        <v>0</v>
      </c>
      <c r="N241" s="247">
        <f t="shared" si="309"/>
        <v>0</v>
      </c>
      <c r="O241" s="248">
        <f t="shared" si="309"/>
        <v>0</v>
      </c>
      <c r="P241" s="249">
        <f t="shared" si="309"/>
        <v>0</v>
      </c>
      <c r="Q241" s="248">
        <f t="shared" si="309"/>
        <v>0</v>
      </c>
      <c r="R241" s="247"/>
      <c r="S241" s="247"/>
      <c r="T241" s="248"/>
      <c r="U241" s="249"/>
      <c r="V241" s="248"/>
      <c r="W241" s="340"/>
    </row>
    <row r="242" spans="12:23" ht="14.25" thickTop="1" thickBot="1" x14ac:dyDescent="0.25">
      <c r="L242" s="555" t="s">
        <v>33</v>
      </c>
      <c r="M242" s="554">
        <f t="shared" ref="M242:Q242" si="310">+M232+M237+M241</f>
        <v>0</v>
      </c>
      <c r="N242" s="552">
        <f t="shared" si="310"/>
        <v>0</v>
      </c>
      <c r="O242" s="550">
        <f t="shared" si="310"/>
        <v>0</v>
      </c>
      <c r="P242" s="549">
        <f t="shared" si="310"/>
        <v>0</v>
      </c>
      <c r="Q242" s="550">
        <f t="shared" si="310"/>
        <v>0</v>
      </c>
      <c r="R242" s="554"/>
      <c r="S242" s="552"/>
      <c r="T242" s="550"/>
      <c r="U242" s="549"/>
      <c r="V242" s="550"/>
      <c r="W242" s="340"/>
    </row>
    <row r="243" spans="12:23" ht="14.25" thickTop="1" thickBot="1" x14ac:dyDescent="0.25">
      <c r="L243" s="239" t="s">
        <v>34</v>
      </c>
      <c r="M243" s="240">
        <f t="shared" ref="M243:Q243" si="311">+M228+M232+M237+M241</f>
        <v>0</v>
      </c>
      <c r="N243" s="241">
        <f t="shared" si="311"/>
        <v>0</v>
      </c>
      <c r="O243" s="242">
        <f t="shared" si="311"/>
        <v>0</v>
      </c>
      <c r="P243" s="240">
        <f t="shared" si="311"/>
        <v>0</v>
      </c>
      <c r="Q243" s="242">
        <f t="shared" si="311"/>
        <v>0</v>
      </c>
      <c r="R243" s="240"/>
      <c r="S243" s="241"/>
      <c r="T243" s="242"/>
      <c r="U243" s="240"/>
      <c r="V243" s="242"/>
      <c r="W243" s="340"/>
    </row>
    <row r="244" spans="12:23" ht="13.5" thickTop="1" x14ac:dyDescent="0.2">
      <c r="L244" s="252" t="s">
        <v>35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password="CF53" sheet="1" objects="1" scenarios="1"/>
  <mergeCells count="42">
    <mergeCell ref="L138:W138"/>
    <mergeCell ref="L218:W218"/>
    <mergeCell ref="L219:W219"/>
    <mergeCell ref="L164:W164"/>
    <mergeCell ref="L165:W165"/>
    <mergeCell ref="L191:W191"/>
    <mergeCell ref="L192:W192"/>
    <mergeCell ref="M140:Q140"/>
    <mergeCell ref="R140:V140"/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  <mergeCell ref="B56:I56"/>
    <mergeCell ref="B57:I57"/>
    <mergeCell ref="C59:E59"/>
    <mergeCell ref="F59:H59"/>
    <mergeCell ref="L56:W56"/>
    <mergeCell ref="L57:W57"/>
    <mergeCell ref="M59:Q59"/>
    <mergeCell ref="R59:V59"/>
    <mergeCell ref="B2:I2"/>
    <mergeCell ref="B3:I3"/>
    <mergeCell ref="C5:E5"/>
    <mergeCell ref="F5:H5"/>
    <mergeCell ref="L2:W2"/>
    <mergeCell ref="L3:W3"/>
    <mergeCell ref="M5:Q5"/>
    <mergeCell ref="R5:V5"/>
    <mergeCell ref="B29:I29"/>
    <mergeCell ref="B30:I30"/>
    <mergeCell ref="C32:E32"/>
    <mergeCell ref="F32:H32"/>
    <mergeCell ref="L29:W29"/>
    <mergeCell ref="L30:W30"/>
    <mergeCell ref="M32:Q32"/>
    <mergeCell ref="R32:V32"/>
  </mergeCells>
  <conditionalFormatting sqref="A27:A31 K27:K31 K49:K51 A49:A51 K55:K58 A55:A58 K76:K78 A76:A78 K108:K112 A108:A112 K130:K132 A130:A132 K136:K139 A136:A139 K157:K159 A157:A159 A211:A213 K211:K213 A216:A220 K216:K220 A238:A240 K238:K240 A244:A1048576 K244:K1048576 K45:K47 A45:A47 K72:K74 A72:A74 K126:K128 A126:A128 K153:K155 A153:A155 A207:A209 K207:K209 A234:A236 K234:K236 K180:K186 A180:A186 K189:K193 A189:A193 K33:K42 A33:A42 K60:K69 A60:A69 A114:A123 K114:K123 A141:A150 K141:K150 K163:K178 A163:A178 K195:K204 A195:A204 K222:K231 A222:A231 A18:A24 A1:A16 K18:K24 K1:K16 K99:K105 K82:K97 A99:A105 A82:A97">
    <cfRule type="containsText" dxfId="349" priority="855" operator="containsText" text="NOT OK">
      <formula>NOT(ISERROR(SEARCH("NOT OK",A1)))</formula>
    </cfRule>
  </conditionalFormatting>
  <conditionalFormatting sqref="A15:A16 K15:K16">
    <cfRule type="containsText" dxfId="348" priority="685" operator="containsText" text="NOT OK">
      <formula>NOT(ISERROR(SEARCH("NOT OK",A15)))</formula>
    </cfRule>
  </conditionalFormatting>
  <conditionalFormatting sqref="K42 A42">
    <cfRule type="containsText" dxfId="347" priority="684" operator="containsText" text="NOT OK">
      <formula>NOT(ISERROR(SEARCH("NOT OK",A42)))</formula>
    </cfRule>
  </conditionalFormatting>
  <conditionalFormatting sqref="K69 A69">
    <cfRule type="containsText" dxfId="346" priority="682" operator="containsText" text="NOT OK">
      <formula>NOT(ISERROR(SEARCH("NOT OK",A69)))</formula>
    </cfRule>
  </conditionalFormatting>
  <conditionalFormatting sqref="A123 K123">
    <cfRule type="containsText" dxfId="345" priority="679" operator="containsText" text="NOT OK">
      <formula>NOT(ISERROR(SEARCH("NOT OK",A123)))</formula>
    </cfRule>
  </conditionalFormatting>
  <conditionalFormatting sqref="K150 A150">
    <cfRule type="containsText" dxfId="344" priority="677" operator="containsText" text="NOT OK">
      <formula>NOT(ISERROR(SEARCH("NOT OK",A150)))</formula>
    </cfRule>
  </conditionalFormatting>
  <conditionalFormatting sqref="K204 A204">
    <cfRule type="containsText" dxfId="343" priority="674" operator="containsText" text="NOT OK">
      <formula>NOT(ISERROR(SEARCH("NOT OK",A204)))</formula>
    </cfRule>
  </conditionalFormatting>
  <conditionalFormatting sqref="K231 A231">
    <cfRule type="containsText" dxfId="342" priority="672" operator="containsText" text="NOT OK">
      <formula>NOT(ISERROR(SEARCH("NOT OK",A231)))</formula>
    </cfRule>
  </conditionalFormatting>
  <conditionalFormatting sqref="A231 K231">
    <cfRule type="containsText" dxfId="341" priority="670" operator="containsText" text="NOT OK">
      <formula>NOT(ISERROR(SEARCH("NOT OK",A231)))</formula>
    </cfRule>
  </conditionalFormatting>
  <conditionalFormatting sqref="A27 K27">
    <cfRule type="containsText" dxfId="340" priority="645" operator="containsText" text="NOT OK">
      <formula>NOT(ISERROR(SEARCH("NOT OK",A27)))</formula>
    </cfRule>
  </conditionalFormatting>
  <conditionalFormatting sqref="K108 A108">
    <cfRule type="containsText" dxfId="339" priority="640" operator="containsText" text="NOT OK">
      <formula>NOT(ISERROR(SEARCH("NOT OK",A108)))</formula>
    </cfRule>
  </conditionalFormatting>
  <conditionalFormatting sqref="A189 K189">
    <cfRule type="containsText" dxfId="338" priority="634" operator="containsText" text="NOT OK">
      <formula>NOT(ISERROR(SEARCH("NOT OK",A189)))</formula>
    </cfRule>
  </conditionalFormatting>
  <conditionalFormatting sqref="A216 K216">
    <cfRule type="containsText" dxfId="337" priority="562" operator="containsText" text="NOT OK">
      <formula>NOT(ISERROR(SEARCH("NOT OK",A216)))</formula>
    </cfRule>
  </conditionalFormatting>
  <conditionalFormatting sqref="K178 A178">
    <cfRule type="containsText" dxfId="336" priority="262" operator="containsText" text="NOT OK">
      <formula>NOT(ISERROR(SEARCH("NOT OK",A178)))</formula>
    </cfRule>
  </conditionalFormatting>
  <conditionalFormatting sqref="A187:A188 K187:K188">
    <cfRule type="containsText" dxfId="335" priority="197" operator="containsText" text="NOT OK">
      <formula>NOT(ISERROR(SEARCH("NOT OK",A187)))</formula>
    </cfRule>
  </conditionalFormatting>
  <conditionalFormatting sqref="K106:K107 A106:A107">
    <cfRule type="containsText" dxfId="334" priority="199" operator="containsText" text="NOT OK">
      <formula>NOT(ISERROR(SEARCH("NOT OK",A106)))</formula>
    </cfRule>
  </conditionalFormatting>
  <conditionalFormatting sqref="A25:A26 K25:K26">
    <cfRule type="containsText" dxfId="333" priority="200" operator="containsText" text="NOT OK">
      <formula>NOT(ISERROR(SEARCH("NOT OK",A25)))</formula>
    </cfRule>
  </conditionalFormatting>
  <conditionalFormatting sqref="A214 K214">
    <cfRule type="containsText" dxfId="332" priority="190" operator="containsText" text="NOT OK">
      <formula>NOT(ISERROR(SEARCH("NOT OK",A214)))</formula>
    </cfRule>
  </conditionalFormatting>
  <conditionalFormatting sqref="A54 K54">
    <cfRule type="containsText" dxfId="331" priority="175" operator="containsText" text="NOT OK">
      <formula>NOT(ISERROR(SEARCH("NOT OK",A54)))</formula>
    </cfRule>
  </conditionalFormatting>
  <conditionalFormatting sqref="A54 K54">
    <cfRule type="containsText" dxfId="330" priority="174" operator="containsText" text="NOT OK">
      <formula>NOT(ISERROR(SEARCH("NOT OK",A54)))</formula>
    </cfRule>
  </conditionalFormatting>
  <conditionalFormatting sqref="A52 K52">
    <cfRule type="containsText" dxfId="329" priority="172" operator="containsText" text="NOT OK">
      <formula>NOT(ISERROR(SEARCH("NOT OK",A52)))</formula>
    </cfRule>
  </conditionalFormatting>
  <conditionalFormatting sqref="A81 K81">
    <cfRule type="containsText" dxfId="328" priority="171" operator="containsText" text="NOT OK">
      <formula>NOT(ISERROR(SEARCH("NOT OK",A81)))</formula>
    </cfRule>
  </conditionalFormatting>
  <conditionalFormatting sqref="A81 K81">
    <cfRule type="containsText" dxfId="327" priority="170" operator="containsText" text="NOT OK">
      <formula>NOT(ISERROR(SEARCH("NOT OK",A81)))</formula>
    </cfRule>
  </conditionalFormatting>
  <conditionalFormatting sqref="K135 A135">
    <cfRule type="containsText" dxfId="326" priority="167" operator="containsText" text="NOT OK">
      <formula>NOT(ISERROR(SEARCH("NOT OK",A135)))</formula>
    </cfRule>
  </conditionalFormatting>
  <conditionalFormatting sqref="K135 A135">
    <cfRule type="containsText" dxfId="325" priority="166" operator="containsText" text="NOT OK">
      <formula>NOT(ISERROR(SEARCH("NOT OK",A135)))</formula>
    </cfRule>
  </conditionalFormatting>
  <conditionalFormatting sqref="K133 A133">
    <cfRule type="containsText" dxfId="324" priority="164" operator="containsText" text="NOT OK">
      <formula>NOT(ISERROR(SEARCH("NOT OK",A133)))</formula>
    </cfRule>
  </conditionalFormatting>
  <conditionalFormatting sqref="K162 A162">
    <cfRule type="containsText" dxfId="323" priority="163" operator="containsText" text="NOT OK">
      <formula>NOT(ISERROR(SEARCH("NOT OK",A162)))</formula>
    </cfRule>
  </conditionalFormatting>
  <conditionalFormatting sqref="K162 A162">
    <cfRule type="containsText" dxfId="322" priority="162" operator="containsText" text="NOT OK">
      <formula>NOT(ISERROR(SEARCH("NOT OK",A162)))</formula>
    </cfRule>
  </conditionalFormatting>
  <conditionalFormatting sqref="K160 A160">
    <cfRule type="containsText" dxfId="321" priority="160" operator="containsText" text="NOT OK">
      <formula>NOT(ISERROR(SEARCH("NOT OK",A160)))</formula>
    </cfRule>
  </conditionalFormatting>
  <conditionalFormatting sqref="A243 K243">
    <cfRule type="containsText" dxfId="320" priority="159" operator="containsText" text="NOT OK">
      <formula>NOT(ISERROR(SEARCH("NOT OK",A243)))</formula>
    </cfRule>
  </conditionalFormatting>
  <conditionalFormatting sqref="A243 K243">
    <cfRule type="containsText" dxfId="319" priority="158" operator="containsText" text="NOT OK">
      <formula>NOT(ISERROR(SEARCH("NOT OK",A243)))</formula>
    </cfRule>
  </conditionalFormatting>
  <conditionalFormatting sqref="A241 K241">
    <cfRule type="containsText" dxfId="318" priority="155" operator="containsText" text="NOT OK">
      <formula>NOT(ISERROR(SEARCH("NOT OK",A241)))</formula>
    </cfRule>
  </conditionalFormatting>
  <conditionalFormatting sqref="K48 A48">
    <cfRule type="containsText" dxfId="317" priority="83" operator="containsText" text="NOT OK">
      <formula>NOT(ISERROR(SEARCH("NOT OK",A48)))</formula>
    </cfRule>
  </conditionalFormatting>
  <conditionalFormatting sqref="K75 A75">
    <cfRule type="containsText" dxfId="316" priority="80" operator="containsText" text="NOT OK">
      <formula>NOT(ISERROR(SEARCH("NOT OK",A75)))</formula>
    </cfRule>
  </conditionalFormatting>
  <conditionalFormatting sqref="A129 K129">
    <cfRule type="containsText" dxfId="315" priority="77" operator="containsText" text="NOT OK">
      <formula>NOT(ISERROR(SEARCH("NOT OK",A129)))</formula>
    </cfRule>
  </conditionalFormatting>
  <conditionalFormatting sqref="A156 K156">
    <cfRule type="containsText" dxfId="314" priority="74" operator="containsText" text="NOT OK">
      <formula>NOT(ISERROR(SEARCH("NOT OK",A156)))</formula>
    </cfRule>
  </conditionalFormatting>
  <conditionalFormatting sqref="K210 A210">
    <cfRule type="containsText" dxfId="313" priority="71" operator="containsText" text="NOT OK">
      <formula>NOT(ISERROR(SEARCH("NOT OK",A210)))</formula>
    </cfRule>
  </conditionalFormatting>
  <conditionalFormatting sqref="K237 A237">
    <cfRule type="containsText" dxfId="312" priority="68" operator="containsText" text="NOT OK">
      <formula>NOT(ISERROR(SEARCH("NOT OK",A237)))</formula>
    </cfRule>
  </conditionalFormatting>
  <conditionalFormatting sqref="A53 K53">
    <cfRule type="containsText" dxfId="311" priority="65" operator="containsText" text="NOT OK">
      <formula>NOT(ISERROR(SEARCH("NOT OK",A53)))</formula>
    </cfRule>
  </conditionalFormatting>
  <conditionalFormatting sqref="A80 K80">
    <cfRule type="containsText" dxfId="310" priority="63" operator="containsText" text="NOT OK">
      <formula>NOT(ISERROR(SEARCH("NOT OK",A80)))</formula>
    </cfRule>
  </conditionalFormatting>
  <conditionalFormatting sqref="A79 K79">
    <cfRule type="containsText" dxfId="309" priority="62" operator="containsText" text="NOT OK">
      <formula>NOT(ISERROR(SEARCH("NOT OK",A79)))</formula>
    </cfRule>
  </conditionalFormatting>
  <conditionalFormatting sqref="K134 A134">
    <cfRule type="containsText" dxfId="308" priority="61" operator="containsText" text="NOT OK">
      <formula>NOT(ISERROR(SEARCH("NOT OK",A134)))</formula>
    </cfRule>
  </conditionalFormatting>
  <conditionalFormatting sqref="K161 A161">
    <cfRule type="containsText" dxfId="307" priority="60" operator="containsText" text="NOT OK">
      <formula>NOT(ISERROR(SEARCH("NOT OK",A161)))</formula>
    </cfRule>
  </conditionalFormatting>
  <conditionalFormatting sqref="A215 K215">
    <cfRule type="containsText" dxfId="306" priority="59" operator="containsText" text="NOT OK">
      <formula>NOT(ISERROR(SEARCH("NOT OK",A215)))</formula>
    </cfRule>
  </conditionalFormatting>
  <conditionalFormatting sqref="A242 K242">
    <cfRule type="containsText" dxfId="305" priority="58" operator="containsText" text="NOT OK">
      <formula>NOT(ISERROR(SEARCH("NOT OK",A242)))</formula>
    </cfRule>
  </conditionalFormatting>
  <conditionalFormatting sqref="K32 A32">
    <cfRule type="containsText" dxfId="304" priority="57" operator="containsText" text="NOT OK">
      <formula>NOT(ISERROR(SEARCH("NOT OK",A32)))</formula>
    </cfRule>
  </conditionalFormatting>
  <conditionalFormatting sqref="K59 A59">
    <cfRule type="containsText" dxfId="303" priority="56" operator="containsText" text="NOT OK">
      <formula>NOT(ISERROR(SEARCH("NOT OK",A59)))</formula>
    </cfRule>
  </conditionalFormatting>
  <conditionalFormatting sqref="A113 K113">
    <cfRule type="containsText" dxfId="302" priority="55" operator="containsText" text="NOT OK">
      <formula>NOT(ISERROR(SEARCH("NOT OK",A113)))</formula>
    </cfRule>
  </conditionalFormatting>
  <conditionalFormatting sqref="A140 K140">
    <cfRule type="containsText" dxfId="301" priority="54" operator="containsText" text="NOT OK">
      <formula>NOT(ISERROR(SEARCH("NOT OK",A140)))</formula>
    </cfRule>
  </conditionalFormatting>
  <conditionalFormatting sqref="A194 K194">
    <cfRule type="containsText" dxfId="300" priority="53" operator="containsText" text="NOT OK">
      <formula>NOT(ISERROR(SEARCH("NOT OK",A194)))</formula>
    </cfRule>
  </conditionalFormatting>
  <conditionalFormatting sqref="A221 K221">
    <cfRule type="containsText" dxfId="299" priority="52" operator="containsText" text="NOT OK">
      <formula>NOT(ISERROR(SEARCH("NOT OK",A221)))</formula>
    </cfRule>
  </conditionalFormatting>
  <conditionalFormatting sqref="A17 K17">
    <cfRule type="containsText" dxfId="298" priority="51" operator="containsText" text="NOT OK">
      <formula>NOT(ISERROR(SEARCH("NOT OK",A17)))</formula>
    </cfRule>
  </conditionalFormatting>
  <conditionalFormatting sqref="A179 K179">
    <cfRule type="containsText" dxfId="297" priority="45" operator="containsText" text="NOT OK">
      <formula>NOT(ISERROR(SEARCH("NOT OK",A179)))</formula>
    </cfRule>
  </conditionalFormatting>
  <conditionalFormatting sqref="K98 A98">
    <cfRule type="containsText" dxfId="296" priority="48" operator="containsText" text="NOT OK">
      <formula>NOT(ISERROR(SEARCH("NOT OK",A98)))</formula>
    </cfRule>
  </conditionalFormatting>
  <conditionalFormatting sqref="A43 K43">
    <cfRule type="containsText" dxfId="295" priority="16" operator="containsText" text="NOT OK">
      <formula>NOT(ISERROR(SEARCH("NOT OK",A43)))</formula>
    </cfRule>
  </conditionalFormatting>
  <conditionalFormatting sqref="A43 K43">
    <cfRule type="containsText" dxfId="294" priority="15" operator="containsText" text="NOT OK">
      <formula>NOT(ISERROR(SEARCH("NOT OK",A43)))</formula>
    </cfRule>
  </conditionalFormatting>
  <conditionalFormatting sqref="A44 K44">
    <cfRule type="containsText" dxfId="293" priority="14" operator="containsText" text="NOT OK">
      <formula>NOT(ISERROR(SEARCH("NOT OK",A44)))</formula>
    </cfRule>
  </conditionalFormatting>
  <conditionalFormatting sqref="A70 K70">
    <cfRule type="containsText" dxfId="292" priority="13" operator="containsText" text="NOT OK">
      <formula>NOT(ISERROR(SEARCH("NOT OK",A70)))</formula>
    </cfRule>
  </conditionalFormatting>
  <conditionalFormatting sqref="A70 K70">
    <cfRule type="containsText" dxfId="291" priority="12" operator="containsText" text="NOT OK">
      <formula>NOT(ISERROR(SEARCH("NOT OK",A70)))</formula>
    </cfRule>
  </conditionalFormatting>
  <conditionalFormatting sqref="A71 K71">
    <cfRule type="containsText" dxfId="290" priority="11" operator="containsText" text="NOT OK">
      <formula>NOT(ISERROR(SEARCH("NOT OK",A71)))</formula>
    </cfRule>
  </conditionalFormatting>
  <conditionalFormatting sqref="K124 A124">
    <cfRule type="containsText" dxfId="289" priority="10" operator="containsText" text="NOT OK">
      <formula>NOT(ISERROR(SEARCH("NOT OK",A124)))</formula>
    </cfRule>
  </conditionalFormatting>
  <conditionalFormatting sqref="K125 A125">
    <cfRule type="containsText" dxfId="288" priority="9" operator="containsText" text="NOT OK">
      <formula>NOT(ISERROR(SEARCH("NOT OK",A125)))</formula>
    </cfRule>
  </conditionalFormatting>
  <conditionalFormatting sqref="K151 A151">
    <cfRule type="containsText" dxfId="287" priority="8" operator="containsText" text="NOT OK">
      <formula>NOT(ISERROR(SEARCH("NOT OK",A151)))</formula>
    </cfRule>
  </conditionalFormatting>
  <conditionalFormatting sqref="K152 A152">
    <cfRule type="containsText" dxfId="286" priority="7" operator="containsText" text="NOT OK">
      <formula>NOT(ISERROR(SEARCH("NOT OK",A152)))</formula>
    </cfRule>
  </conditionalFormatting>
  <conditionalFormatting sqref="K205 A205">
    <cfRule type="containsText" dxfId="285" priority="6" operator="containsText" text="NOT OK">
      <formula>NOT(ISERROR(SEARCH("NOT OK",A205)))</formula>
    </cfRule>
  </conditionalFormatting>
  <conditionalFormatting sqref="K205 A205">
    <cfRule type="containsText" dxfId="284" priority="5" operator="containsText" text="NOT OK">
      <formula>NOT(ISERROR(SEARCH("NOT OK",A205)))</formula>
    </cfRule>
  </conditionalFormatting>
  <conditionalFormatting sqref="A206 K206">
    <cfRule type="containsText" dxfId="283" priority="4" operator="containsText" text="NOT OK">
      <formula>NOT(ISERROR(SEARCH("NOT OK",A206)))</formula>
    </cfRule>
  </conditionalFormatting>
  <conditionalFormatting sqref="K232 A232">
    <cfRule type="containsText" dxfId="282" priority="3" operator="containsText" text="NOT OK">
      <formula>NOT(ISERROR(SEARCH("NOT OK",A232)))</formula>
    </cfRule>
  </conditionalFormatting>
  <conditionalFormatting sqref="K232 A232">
    <cfRule type="containsText" dxfId="281" priority="2" operator="containsText" text="NOT OK">
      <formula>NOT(ISERROR(SEARCH("NOT OK",A232)))</formula>
    </cfRule>
  </conditionalFormatting>
  <conditionalFormatting sqref="A233 K233">
    <cfRule type="containsText" dxfId="280" priority="1" operator="containsText" text="NOT OK">
      <formula>NOT(ISERROR(SEARCH("NOT OK",A233)))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2" min="11" max="22" man="1"/>
    <brk id="163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 x14ac:dyDescent="0.2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 x14ac:dyDescent="0.25"/>
    <row r="2" spans="2:25" ht="13.5" thickTop="1" x14ac:dyDescent="0.2">
      <c r="B2" s="572" t="s">
        <v>0</v>
      </c>
      <c r="C2" s="573"/>
      <c r="D2" s="573"/>
      <c r="E2" s="573"/>
      <c r="F2" s="573"/>
      <c r="G2" s="573"/>
      <c r="H2" s="573"/>
      <c r="I2" s="574"/>
      <c r="J2" s="3"/>
      <c r="K2" s="3"/>
      <c r="L2" s="575" t="s">
        <v>1</v>
      </c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</row>
    <row r="3" spans="2:25" ht="13.5" thickBot="1" x14ac:dyDescent="0.25">
      <c r="B3" s="578" t="s">
        <v>2</v>
      </c>
      <c r="C3" s="579"/>
      <c r="D3" s="579"/>
      <c r="E3" s="579"/>
      <c r="F3" s="579"/>
      <c r="G3" s="579"/>
      <c r="H3" s="579"/>
      <c r="I3" s="580"/>
      <c r="J3" s="3"/>
      <c r="K3" s="3"/>
      <c r="L3" s="581" t="s">
        <v>3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</row>
    <row r="4" spans="2:25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K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2:25" ht="14.25" thickTop="1" thickBot="1" x14ac:dyDescent="0.25">
      <c r="B5" s="104"/>
      <c r="C5" s="611" t="s">
        <v>62</v>
      </c>
      <c r="D5" s="612"/>
      <c r="E5" s="613"/>
      <c r="F5" s="584" t="s">
        <v>63</v>
      </c>
      <c r="G5" s="585"/>
      <c r="H5" s="586"/>
      <c r="I5" s="105" t="s">
        <v>6</v>
      </c>
      <c r="J5" s="3"/>
      <c r="K5" s="3"/>
      <c r="L5" s="11"/>
      <c r="M5" s="587" t="s">
        <v>62</v>
      </c>
      <c r="N5" s="588"/>
      <c r="O5" s="588"/>
      <c r="P5" s="588"/>
      <c r="Q5" s="589"/>
      <c r="R5" s="587" t="s">
        <v>63</v>
      </c>
      <c r="S5" s="588"/>
      <c r="T5" s="588"/>
      <c r="U5" s="588"/>
      <c r="V5" s="589"/>
      <c r="W5" s="12" t="s">
        <v>6</v>
      </c>
    </row>
    <row r="6" spans="2:25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K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2:25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K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2:25" ht="6" customHeight="1" thickTop="1" x14ac:dyDescent="0.2">
      <c r="B8" s="106"/>
      <c r="C8" s="116"/>
      <c r="D8" s="117"/>
      <c r="E8" s="118"/>
      <c r="F8" s="116"/>
      <c r="G8" s="117"/>
      <c r="H8" s="157"/>
      <c r="I8" s="119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 x14ac:dyDescent="0.2">
      <c r="B9" s="106" t="s">
        <v>16</v>
      </c>
      <c r="C9" s="120">
        <v>77</v>
      </c>
      <c r="D9" s="122">
        <v>76</v>
      </c>
      <c r="E9" s="152">
        <f>SUM(C9:D9)</f>
        <v>153</v>
      </c>
      <c r="F9" s="120">
        <v>126</v>
      </c>
      <c r="G9" s="122">
        <v>126</v>
      </c>
      <c r="H9" s="158">
        <f>SUM(F9:G9)</f>
        <v>252</v>
      </c>
      <c r="I9" s="123">
        <f>IF(E9=0,0,((H9/E9)-1)*100)</f>
        <v>64.705882352941174</v>
      </c>
      <c r="J9" s="3"/>
      <c r="K9" s="6"/>
      <c r="L9" s="13" t="s">
        <v>16</v>
      </c>
      <c r="M9" s="39">
        <v>10312</v>
      </c>
      <c r="N9" s="37">
        <v>10376</v>
      </c>
      <c r="O9" s="169">
        <f>SUM(M9:N9)</f>
        <v>20688</v>
      </c>
      <c r="P9" s="140">
        <v>0</v>
      </c>
      <c r="Q9" s="169">
        <f t="shared" ref="Q9:Q11" si="0">O9+P9</f>
        <v>20688</v>
      </c>
      <c r="R9" s="39">
        <v>13252</v>
      </c>
      <c r="S9" s="37">
        <v>12730</v>
      </c>
      <c r="T9" s="169">
        <f>SUM(R9:S9)</f>
        <v>25982</v>
      </c>
      <c r="U9" s="140">
        <v>0</v>
      </c>
      <c r="V9" s="169">
        <f>T9+U9</f>
        <v>25982</v>
      </c>
      <c r="W9" s="40">
        <f>IF(Q9=0,0,((V9/Q9)-1)*100)</f>
        <v>25.589713843774177</v>
      </c>
    </row>
    <row r="10" spans="2:25" x14ac:dyDescent="0.2">
      <c r="B10" s="106" t="s">
        <v>17</v>
      </c>
      <c r="C10" s="120">
        <v>75</v>
      </c>
      <c r="D10" s="122">
        <v>75</v>
      </c>
      <c r="E10" s="152">
        <f>SUM(C10:D10)</f>
        <v>150</v>
      </c>
      <c r="F10" s="120">
        <v>138</v>
      </c>
      <c r="G10" s="122">
        <v>138</v>
      </c>
      <c r="H10" s="158">
        <f>SUM(F10:G10)</f>
        <v>276</v>
      </c>
      <c r="I10" s="123">
        <f>IF(E10=0,0,((H10/E10)-1)*100)</f>
        <v>84.000000000000014</v>
      </c>
      <c r="J10" s="3"/>
      <c r="K10" s="6"/>
      <c r="L10" s="13" t="s">
        <v>17</v>
      </c>
      <c r="M10" s="39">
        <v>11409</v>
      </c>
      <c r="N10" s="37">
        <v>10264</v>
      </c>
      <c r="O10" s="169">
        <f t="shared" ref="O10:O11" si="1">SUM(M10:N10)</f>
        <v>21673</v>
      </c>
      <c r="P10" s="140">
        <v>0</v>
      </c>
      <c r="Q10" s="169">
        <f t="shared" si="0"/>
        <v>21673</v>
      </c>
      <c r="R10" s="39">
        <v>20059</v>
      </c>
      <c r="S10" s="37">
        <v>18151</v>
      </c>
      <c r="T10" s="169">
        <f t="shared" ref="T10:T11" si="2">SUM(R10:S10)</f>
        <v>38210</v>
      </c>
      <c r="U10" s="140">
        <v>0</v>
      </c>
      <c r="V10" s="169">
        <f>T10+U10</f>
        <v>38210</v>
      </c>
      <c r="W10" s="40">
        <f>IF(Q10=0,0,((V10/Q10)-1)*100)</f>
        <v>76.30231163198448</v>
      </c>
    </row>
    <row r="11" spans="2:25" ht="13.5" thickBot="1" x14ac:dyDescent="0.25">
      <c r="B11" s="111" t="s">
        <v>18</v>
      </c>
      <c r="C11" s="124">
        <v>75</v>
      </c>
      <c r="D11" s="125">
        <v>75</v>
      </c>
      <c r="E11" s="152">
        <f>SUM(C11:D11)</f>
        <v>150</v>
      </c>
      <c r="F11" s="124">
        <v>138</v>
      </c>
      <c r="G11" s="125">
        <v>138</v>
      </c>
      <c r="H11" s="158">
        <f>SUM(F11:G11)</f>
        <v>276</v>
      </c>
      <c r="I11" s="123">
        <f>IF(E11=0,0,((H11/E11)-1)*100)</f>
        <v>84.000000000000014</v>
      </c>
      <c r="J11" s="3"/>
      <c r="K11" s="6"/>
      <c r="L11" s="22" t="s">
        <v>18</v>
      </c>
      <c r="M11" s="39">
        <v>11238</v>
      </c>
      <c r="N11" s="37">
        <v>11031</v>
      </c>
      <c r="O11" s="169">
        <f t="shared" si="1"/>
        <v>22269</v>
      </c>
      <c r="P11" s="38">
        <v>0</v>
      </c>
      <c r="Q11" s="267">
        <f t="shared" si="0"/>
        <v>22269</v>
      </c>
      <c r="R11" s="39">
        <v>19459</v>
      </c>
      <c r="S11" s="37">
        <v>18866</v>
      </c>
      <c r="T11" s="169">
        <f t="shared" si="2"/>
        <v>38325</v>
      </c>
      <c r="U11" s="38">
        <v>0</v>
      </c>
      <c r="V11" s="267">
        <f>T11+U11</f>
        <v>38325</v>
      </c>
      <c r="W11" s="40">
        <f>IF(Q11=0,0,((V11/Q11)-1)*100)</f>
        <v>72.100229017917286</v>
      </c>
    </row>
    <row r="12" spans="2:25" ht="14.25" thickTop="1" thickBot="1" x14ac:dyDescent="0.25">
      <c r="B12" s="126" t="s">
        <v>19</v>
      </c>
      <c r="C12" s="127">
        <f>+C9+C10+C11</f>
        <v>227</v>
      </c>
      <c r="D12" s="129">
        <f t="shared" ref="D12:H12" si="3">+D9+D10+D11</f>
        <v>226</v>
      </c>
      <c r="E12" s="153">
        <f t="shared" si="3"/>
        <v>453</v>
      </c>
      <c r="F12" s="127">
        <f t="shared" si="3"/>
        <v>402</v>
      </c>
      <c r="G12" s="129">
        <f t="shared" si="3"/>
        <v>402</v>
      </c>
      <c r="H12" s="162">
        <f t="shared" si="3"/>
        <v>804</v>
      </c>
      <c r="I12" s="130">
        <f>IF(E12=0,0,((H12/E12)-1)*100)</f>
        <v>77.483443708609272</v>
      </c>
      <c r="J12" s="3"/>
      <c r="K12" s="3"/>
      <c r="L12" s="41" t="s">
        <v>19</v>
      </c>
      <c r="M12" s="45">
        <f>+M9+M10+M11</f>
        <v>32959</v>
      </c>
      <c r="N12" s="43">
        <f t="shared" ref="N12:V12" si="4">+N9+N10+N11</f>
        <v>31671</v>
      </c>
      <c r="O12" s="170">
        <f t="shared" si="4"/>
        <v>64630</v>
      </c>
      <c r="P12" s="43">
        <f t="shared" si="4"/>
        <v>0</v>
      </c>
      <c r="Q12" s="170">
        <f t="shared" si="4"/>
        <v>64630</v>
      </c>
      <c r="R12" s="45">
        <f t="shared" si="4"/>
        <v>52770</v>
      </c>
      <c r="S12" s="43">
        <f t="shared" si="4"/>
        <v>49747</v>
      </c>
      <c r="T12" s="170">
        <f t="shared" si="4"/>
        <v>102517</v>
      </c>
      <c r="U12" s="43">
        <f t="shared" si="4"/>
        <v>0</v>
      </c>
      <c r="V12" s="170">
        <f t="shared" si="4"/>
        <v>102517</v>
      </c>
      <c r="W12" s="46">
        <f>IF(Q12=0,0,((V12/Q12)-1)*100)</f>
        <v>58.621383258548661</v>
      </c>
    </row>
    <row r="13" spans="2:25" ht="13.5" thickTop="1" x14ac:dyDescent="0.2">
      <c r="B13" s="106" t="s">
        <v>20</v>
      </c>
      <c r="C13" s="120">
        <v>76</v>
      </c>
      <c r="D13" s="122">
        <v>76</v>
      </c>
      <c r="E13" s="152">
        <f t="shared" ref="E13:E23" si="5">SUM(C13:D13)</f>
        <v>152</v>
      </c>
      <c r="F13" s="120">
        <v>198</v>
      </c>
      <c r="G13" s="122">
        <v>198</v>
      </c>
      <c r="H13" s="158">
        <f>SUM(F13:G13)</f>
        <v>396</v>
      </c>
      <c r="I13" s="123">
        <f t="shared" ref="I13:I24" si="6">IF(E13=0,0,((H13/E13)-1)*100)</f>
        <v>160.52631578947367</v>
      </c>
      <c r="J13" s="3"/>
      <c r="K13" s="3"/>
      <c r="L13" s="13" t="s">
        <v>20</v>
      </c>
      <c r="M13" s="39">
        <v>11012</v>
      </c>
      <c r="N13" s="37">
        <v>10614</v>
      </c>
      <c r="O13" s="169">
        <f>SUM(M13:N13)</f>
        <v>21626</v>
      </c>
      <c r="P13" s="140">
        <v>0</v>
      </c>
      <c r="Q13" s="169">
        <f t="shared" ref="Q13:Q14" si="7">O13+P13</f>
        <v>21626</v>
      </c>
      <c r="R13" s="39">
        <v>26211</v>
      </c>
      <c r="S13" s="37">
        <v>23852</v>
      </c>
      <c r="T13" s="169">
        <f>SUM(R13:S13)</f>
        <v>50063</v>
      </c>
      <c r="U13" s="140">
        <v>0</v>
      </c>
      <c r="V13" s="169">
        <f>T13+U13</f>
        <v>50063</v>
      </c>
      <c r="W13" s="40">
        <f t="shared" ref="W13:W24" si="8">IF(Q13=0,0,((V13/Q13)-1)*100)</f>
        <v>131.49449736428372</v>
      </c>
    </row>
    <row r="14" spans="2:25" x14ac:dyDescent="0.2">
      <c r="B14" s="106" t="s">
        <v>21</v>
      </c>
      <c r="C14" s="120">
        <v>75</v>
      </c>
      <c r="D14" s="122">
        <v>75</v>
      </c>
      <c r="E14" s="152">
        <f t="shared" si="5"/>
        <v>150</v>
      </c>
      <c r="F14" s="120">
        <v>186</v>
      </c>
      <c r="G14" s="122">
        <v>187</v>
      </c>
      <c r="H14" s="158">
        <f>SUM(F14:G14)</f>
        <v>373</v>
      </c>
      <c r="I14" s="123">
        <f t="shared" si="6"/>
        <v>148.66666666666669</v>
      </c>
      <c r="J14" s="3"/>
      <c r="K14" s="3"/>
      <c r="L14" s="13" t="s">
        <v>21</v>
      </c>
      <c r="M14" s="39">
        <v>12113</v>
      </c>
      <c r="N14" s="37">
        <v>11200</v>
      </c>
      <c r="O14" s="169">
        <f t="shared" ref="O14" si="9">SUM(M14:N14)</f>
        <v>23313</v>
      </c>
      <c r="P14" s="140">
        <v>0</v>
      </c>
      <c r="Q14" s="169">
        <f t="shared" si="7"/>
        <v>23313</v>
      </c>
      <c r="R14" s="39">
        <v>24525</v>
      </c>
      <c r="S14" s="37">
        <v>26270</v>
      </c>
      <c r="T14" s="169">
        <f t="shared" ref="T14" si="10">SUM(R14:S14)</f>
        <v>50795</v>
      </c>
      <c r="U14" s="140">
        <v>0</v>
      </c>
      <c r="V14" s="169">
        <f>T14+U14</f>
        <v>50795</v>
      </c>
      <c r="W14" s="40">
        <f t="shared" si="8"/>
        <v>117.88272637584178</v>
      </c>
    </row>
    <row r="15" spans="2:25" ht="13.5" thickBot="1" x14ac:dyDescent="0.25">
      <c r="B15" s="106" t="s">
        <v>22</v>
      </c>
      <c r="C15" s="120">
        <v>118</v>
      </c>
      <c r="D15" s="122">
        <v>118</v>
      </c>
      <c r="E15" s="152">
        <f>SUM(C15:D15)</f>
        <v>236</v>
      </c>
      <c r="F15" s="120">
        <v>206</v>
      </c>
      <c r="G15" s="122">
        <v>206</v>
      </c>
      <c r="H15" s="158">
        <f>SUM(F15:G15)</f>
        <v>412</v>
      </c>
      <c r="I15" s="123">
        <f>IF(E15=0,0,((H15/E15)-1)*100)</f>
        <v>74.576271186440678</v>
      </c>
      <c r="J15" s="7"/>
      <c r="K15" s="3"/>
      <c r="L15" s="13" t="s">
        <v>22</v>
      </c>
      <c r="M15" s="39">
        <v>12897</v>
      </c>
      <c r="N15" s="37">
        <v>12411</v>
      </c>
      <c r="O15" s="169">
        <f>SUM(M15:N15)</f>
        <v>25308</v>
      </c>
      <c r="P15" s="140">
        <v>0</v>
      </c>
      <c r="Q15" s="169">
        <f>O15+P15</f>
        <v>25308</v>
      </c>
      <c r="R15" s="39">
        <v>26182</v>
      </c>
      <c r="S15" s="37">
        <v>26598</v>
      </c>
      <c r="T15" s="169">
        <f>SUM(R15:S15)</f>
        <v>52780</v>
      </c>
      <c r="U15" s="140">
        <v>0</v>
      </c>
      <c r="V15" s="169">
        <f>T15+U15</f>
        <v>52780</v>
      </c>
      <c r="W15" s="40">
        <f>IF(Q15=0,0,((V15/Q15)-1)*100)</f>
        <v>108.55065591907697</v>
      </c>
    </row>
    <row r="16" spans="2:25" ht="14.25" thickTop="1" thickBot="1" x14ac:dyDescent="0.25">
      <c r="B16" s="126" t="s">
        <v>23</v>
      </c>
      <c r="C16" s="127">
        <f>+C13+C14+C15</f>
        <v>269</v>
      </c>
      <c r="D16" s="129">
        <f t="shared" ref="D16:H16" si="11">+D13+D14+D15</f>
        <v>269</v>
      </c>
      <c r="E16" s="153">
        <f t="shared" si="11"/>
        <v>538</v>
      </c>
      <c r="F16" s="127">
        <f t="shared" si="11"/>
        <v>590</v>
      </c>
      <c r="G16" s="129">
        <f t="shared" si="11"/>
        <v>591</v>
      </c>
      <c r="H16" s="159">
        <f t="shared" si="11"/>
        <v>1181</v>
      </c>
      <c r="I16" s="131">
        <f t="shared" ref="I16" si="12">IF(E16=0,0,((H16/E16)-1)*100)</f>
        <v>119.51672862453533</v>
      </c>
      <c r="J16" s="7"/>
      <c r="K16" s="7"/>
      <c r="L16" s="41" t="s">
        <v>23</v>
      </c>
      <c r="M16" s="45">
        <f>+M13+M14+M15</f>
        <v>36022</v>
      </c>
      <c r="N16" s="43">
        <f t="shared" ref="N16:V16" si="13">+N13+N14+N15</f>
        <v>34225</v>
      </c>
      <c r="O16" s="170">
        <f t="shared" si="13"/>
        <v>70247</v>
      </c>
      <c r="P16" s="43">
        <f t="shared" si="13"/>
        <v>0</v>
      </c>
      <c r="Q16" s="170">
        <f t="shared" si="13"/>
        <v>70247</v>
      </c>
      <c r="R16" s="45">
        <f t="shared" si="13"/>
        <v>76918</v>
      </c>
      <c r="S16" s="43">
        <f t="shared" si="13"/>
        <v>76720</v>
      </c>
      <c r="T16" s="170">
        <f t="shared" si="13"/>
        <v>153638</v>
      </c>
      <c r="U16" s="43">
        <f t="shared" si="13"/>
        <v>0</v>
      </c>
      <c r="V16" s="170">
        <f t="shared" si="13"/>
        <v>153638</v>
      </c>
      <c r="W16" s="46">
        <f t="shared" ref="W16" si="14">IF(Q16=0,0,((V16/Q16)-1)*100)</f>
        <v>118.71111933605705</v>
      </c>
      <c r="X16" s="279"/>
      <c r="Y16" s="279"/>
    </row>
    <row r="17" spans="2:25" ht="13.5" thickTop="1" x14ac:dyDescent="0.2">
      <c r="B17" s="106" t="s">
        <v>24</v>
      </c>
      <c r="C17" s="120">
        <v>114</v>
      </c>
      <c r="D17" s="122">
        <v>114</v>
      </c>
      <c r="E17" s="152">
        <f t="shared" si="5"/>
        <v>228</v>
      </c>
      <c r="F17" s="120">
        <v>193</v>
      </c>
      <c r="G17" s="122">
        <v>193</v>
      </c>
      <c r="H17" s="158">
        <f t="shared" ref="H17:H23" si="15">SUM(F17:G17)</f>
        <v>386</v>
      </c>
      <c r="I17" s="123">
        <f t="shared" si="6"/>
        <v>69.298245614035082</v>
      </c>
      <c r="J17" s="7"/>
      <c r="K17" s="3"/>
      <c r="L17" s="13" t="s">
        <v>24</v>
      </c>
      <c r="M17" s="39">
        <v>12812</v>
      </c>
      <c r="N17" s="37">
        <v>12225</v>
      </c>
      <c r="O17" s="169">
        <f t="shared" ref="O17:O19" si="16">SUM(M17:N17)</f>
        <v>25037</v>
      </c>
      <c r="P17" s="140">
        <v>0</v>
      </c>
      <c r="Q17" s="169">
        <f>O17+P17</f>
        <v>25037</v>
      </c>
      <c r="R17" s="39">
        <v>24411</v>
      </c>
      <c r="S17" s="37">
        <v>24850</v>
      </c>
      <c r="T17" s="169">
        <f t="shared" ref="T17:T19" si="17">SUM(R17:S17)</f>
        <v>49261</v>
      </c>
      <c r="U17" s="140">
        <v>0</v>
      </c>
      <c r="V17" s="169">
        <f>T17+U17</f>
        <v>49261</v>
      </c>
      <c r="W17" s="40">
        <f t="shared" si="8"/>
        <v>96.75280584734594</v>
      </c>
    </row>
    <row r="18" spans="2:25" x14ac:dyDescent="0.2">
      <c r="B18" s="106" t="s">
        <v>64</v>
      </c>
      <c r="C18" s="120">
        <v>121</v>
      </c>
      <c r="D18" s="122">
        <v>121</v>
      </c>
      <c r="E18" s="152">
        <f>SUM(C18:D18)</f>
        <v>242</v>
      </c>
      <c r="F18" s="120">
        <v>198</v>
      </c>
      <c r="G18" s="122">
        <v>198</v>
      </c>
      <c r="H18" s="158">
        <f>SUM(F18:G18)</f>
        <v>396</v>
      </c>
      <c r="I18" s="123">
        <f>IF(E18=0,0,((H18/E18)-1)*100)</f>
        <v>63.636363636363647</v>
      </c>
      <c r="K18" s="3"/>
      <c r="L18" s="13" t="s">
        <v>64</v>
      </c>
      <c r="M18" s="39">
        <v>12984</v>
      </c>
      <c r="N18" s="37">
        <v>12467</v>
      </c>
      <c r="O18" s="169">
        <f>SUM(M18:N18)</f>
        <v>25451</v>
      </c>
      <c r="P18" s="140">
        <v>0</v>
      </c>
      <c r="Q18" s="169">
        <f>O18+P18</f>
        <v>25451</v>
      </c>
      <c r="R18" s="39">
        <v>24120</v>
      </c>
      <c r="S18" s="37">
        <v>23014</v>
      </c>
      <c r="T18" s="169">
        <f>SUM(R18:S18)</f>
        <v>47134</v>
      </c>
      <c r="U18" s="140">
        <v>0</v>
      </c>
      <c r="V18" s="169">
        <f>T18+U18</f>
        <v>47134</v>
      </c>
      <c r="W18" s="40">
        <f>IF(Q18=0,0,((V18/Q18)-1)*100)</f>
        <v>85.195080743389269</v>
      </c>
    </row>
    <row r="19" spans="2:25" ht="13.5" thickBot="1" x14ac:dyDescent="0.25">
      <c r="B19" s="106" t="s">
        <v>26</v>
      </c>
      <c r="C19" s="120">
        <v>118</v>
      </c>
      <c r="D19" s="122">
        <v>118</v>
      </c>
      <c r="E19" s="152">
        <f t="shared" si="5"/>
        <v>236</v>
      </c>
      <c r="F19" s="120">
        <v>186</v>
      </c>
      <c r="G19" s="122">
        <v>186</v>
      </c>
      <c r="H19" s="158">
        <f t="shared" si="15"/>
        <v>372</v>
      </c>
      <c r="I19" s="123">
        <f t="shared" si="6"/>
        <v>57.627118644067799</v>
      </c>
      <c r="J19" s="8"/>
      <c r="K19" s="3"/>
      <c r="L19" s="13" t="s">
        <v>26</v>
      </c>
      <c r="M19" s="39">
        <v>13469</v>
      </c>
      <c r="N19" s="37">
        <v>13028</v>
      </c>
      <c r="O19" s="169">
        <f t="shared" si="16"/>
        <v>26497</v>
      </c>
      <c r="P19" s="140">
        <v>0</v>
      </c>
      <c r="Q19" s="169">
        <f t="shared" ref="Q19" si="18">O19+P19</f>
        <v>26497</v>
      </c>
      <c r="R19" s="39">
        <v>22564</v>
      </c>
      <c r="S19" s="37">
        <v>21569</v>
      </c>
      <c r="T19" s="169">
        <f t="shared" si="17"/>
        <v>44133</v>
      </c>
      <c r="U19" s="140">
        <v>0</v>
      </c>
      <c r="V19" s="169">
        <f>T19+U19</f>
        <v>44133</v>
      </c>
      <c r="W19" s="40">
        <f t="shared" si="8"/>
        <v>66.558478318300189</v>
      </c>
    </row>
    <row r="20" spans="2:25" ht="15.75" customHeight="1" thickTop="1" thickBot="1" x14ac:dyDescent="0.25">
      <c r="B20" s="133" t="s">
        <v>27</v>
      </c>
      <c r="C20" s="127">
        <f>+C17+C18+C19</f>
        <v>353</v>
      </c>
      <c r="D20" s="135">
        <f t="shared" ref="D20:H20" si="19">+D17+D18+D19</f>
        <v>353</v>
      </c>
      <c r="E20" s="154">
        <f t="shared" si="19"/>
        <v>706</v>
      </c>
      <c r="F20" s="127">
        <f t="shared" si="19"/>
        <v>577</v>
      </c>
      <c r="G20" s="135">
        <f t="shared" si="19"/>
        <v>577</v>
      </c>
      <c r="H20" s="160">
        <f t="shared" si="19"/>
        <v>1154</v>
      </c>
      <c r="I20" s="130">
        <f t="shared" si="6"/>
        <v>63.456090651558085</v>
      </c>
      <c r="J20" s="9"/>
      <c r="K20" s="10"/>
      <c r="L20" s="47" t="s">
        <v>27</v>
      </c>
      <c r="M20" s="48">
        <f>+M17+M18+M19</f>
        <v>39265</v>
      </c>
      <c r="N20" s="49">
        <f t="shared" ref="N20:V20" si="20">+N17+N18+N19</f>
        <v>37720</v>
      </c>
      <c r="O20" s="171">
        <f t="shared" si="20"/>
        <v>76985</v>
      </c>
      <c r="P20" s="49">
        <f t="shared" si="20"/>
        <v>0</v>
      </c>
      <c r="Q20" s="171">
        <f t="shared" si="20"/>
        <v>76985</v>
      </c>
      <c r="R20" s="48">
        <f t="shared" si="20"/>
        <v>71095</v>
      </c>
      <c r="S20" s="49">
        <f t="shared" si="20"/>
        <v>69433</v>
      </c>
      <c r="T20" s="171">
        <f t="shared" si="20"/>
        <v>140528</v>
      </c>
      <c r="U20" s="49">
        <f t="shared" si="20"/>
        <v>0</v>
      </c>
      <c r="V20" s="171">
        <f t="shared" si="20"/>
        <v>140528</v>
      </c>
      <c r="W20" s="50">
        <f t="shared" si="8"/>
        <v>82.539455738130798</v>
      </c>
    </row>
    <row r="21" spans="2:25" ht="13.5" thickTop="1" x14ac:dyDescent="0.2">
      <c r="B21" s="106" t="s">
        <v>28</v>
      </c>
      <c r="C21" s="120">
        <v>127</v>
      </c>
      <c r="D21" s="122">
        <v>127</v>
      </c>
      <c r="E21" s="155">
        <f t="shared" si="5"/>
        <v>254</v>
      </c>
      <c r="F21" s="120">
        <v>197</v>
      </c>
      <c r="G21" s="122">
        <v>197</v>
      </c>
      <c r="H21" s="161">
        <f t="shared" si="15"/>
        <v>394</v>
      </c>
      <c r="I21" s="123">
        <f t="shared" si="6"/>
        <v>55.11811023622046</v>
      </c>
      <c r="J21" s="3"/>
      <c r="K21" s="3"/>
      <c r="L21" s="13" t="s">
        <v>29</v>
      </c>
      <c r="M21" s="39">
        <v>14067</v>
      </c>
      <c r="N21" s="37">
        <v>12971</v>
      </c>
      <c r="O21" s="169">
        <f t="shared" ref="O21:O23" si="21">SUM(M21:N21)</f>
        <v>27038</v>
      </c>
      <c r="P21" s="140">
        <v>0</v>
      </c>
      <c r="Q21" s="169">
        <f t="shared" ref="Q21:Q23" si="22">O21+P21</f>
        <v>27038</v>
      </c>
      <c r="R21" s="39">
        <v>27795</v>
      </c>
      <c r="S21" s="37">
        <v>25070</v>
      </c>
      <c r="T21" s="169">
        <f t="shared" ref="T21:T23" si="23">SUM(R21:S21)</f>
        <v>52865</v>
      </c>
      <c r="U21" s="140">
        <v>0</v>
      </c>
      <c r="V21" s="169">
        <f>T21+U21</f>
        <v>52865</v>
      </c>
      <c r="W21" s="40">
        <f t="shared" si="8"/>
        <v>95.521118425919084</v>
      </c>
    </row>
    <row r="22" spans="2:25" x14ac:dyDescent="0.2">
      <c r="B22" s="106" t="s">
        <v>30</v>
      </c>
      <c r="C22" s="120">
        <v>142</v>
      </c>
      <c r="D22" s="122">
        <v>142</v>
      </c>
      <c r="E22" s="152">
        <f t="shared" si="5"/>
        <v>284</v>
      </c>
      <c r="F22" s="120">
        <v>197</v>
      </c>
      <c r="G22" s="122">
        <v>197</v>
      </c>
      <c r="H22" s="152">
        <f t="shared" si="15"/>
        <v>394</v>
      </c>
      <c r="I22" s="123">
        <f t="shared" si="6"/>
        <v>38.732394366197177</v>
      </c>
      <c r="J22" s="3"/>
      <c r="K22" s="3"/>
      <c r="L22" s="13" t="s">
        <v>30</v>
      </c>
      <c r="M22" s="39">
        <v>15559</v>
      </c>
      <c r="N22" s="37">
        <v>15682</v>
      </c>
      <c r="O22" s="169">
        <f t="shared" si="21"/>
        <v>31241</v>
      </c>
      <c r="P22" s="140">
        <v>0</v>
      </c>
      <c r="Q22" s="169">
        <f t="shared" si="22"/>
        <v>31241</v>
      </c>
      <c r="R22" s="39">
        <v>27658</v>
      </c>
      <c r="S22" s="37">
        <v>27603</v>
      </c>
      <c r="T22" s="169">
        <f t="shared" si="23"/>
        <v>55261</v>
      </c>
      <c r="U22" s="140">
        <v>1</v>
      </c>
      <c r="V22" s="169">
        <f>T22+U22</f>
        <v>55262</v>
      </c>
      <c r="W22" s="40">
        <f t="shared" si="8"/>
        <v>76.889344131109752</v>
      </c>
    </row>
    <row r="23" spans="2:25" ht="13.5" thickBot="1" x14ac:dyDescent="0.25">
      <c r="B23" s="106" t="s">
        <v>31</v>
      </c>
      <c r="C23" s="120">
        <v>119</v>
      </c>
      <c r="D23" s="136">
        <v>119</v>
      </c>
      <c r="E23" s="156">
        <f t="shared" si="5"/>
        <v>238</v>
      </c>
      <c r="F23" s="120">
        <v>184</v>
      </c>
      <c r="G23" s="136">
        <v>185</v>
      </c>
      <c r="H23" s="156">
        <f t="shared" si="15"/>
        <v>369</v>
      </c>
      <c r="I23" s="137">
        <f t="shared" si="6"/>
        <v>55.042016806722692</v>
      </c>
      <c r="J23" s="3"/>
      <c r="K23" s="3"/>
      <c r="L23" s="13" t="s">
        <v>31</v>
      </c>
      <c r="M23" s="39">
        <v>12831</v>
      </c>
      <c r="N23" s="37">
        <v>12106</v>
      </c>
      <c r="O23" s="169">
        <f t="shared" si="21"/>
        <v>24937</v>
      </c>
      <c r="P23" s="140">
        <v>0</v>
      </c>
      <c r="Q23" s="169">
        <f t="shared" si="22"/>
        <v>24937</v>
      </c>
      <c r="R23" s="39">
        <v>24836</v>
      </c>
      <c r="S23" s="37">
        <v>22936</v>
      </c>
      <c r="T23" s="169">
        <f t="shared" si="23"/>
        <v>47772</v>
      </c>
      <c r="U23" s="140">
        <v>0</v>
      </c>
      <c r="V23" s="169">
        <f>T23+U23</f>
        <v>47772</v>
      </c>
      <c r="W23" s="40">
        <f t="shared" si="8"/>
        <v>91.570758310943575</v>
      </c>
    </row>
    <row r="24" spans="2:25" ht="14.25" thickTop="1" thickBot="1" x14ac:dyDescent="0.25">
      <c r="B24" s="126" t="s">
        <v>65</v>
      </c>
      <c r="C24" s="127">
        <f>+C21+C22+C23</f>
        <v>388</v>
      </c>
      <c r="D24" s="129">
        <f t="shared" ref="D24:H24" si="24">+D21+D22+D23</f>
        <v>388</v>
      </c>
      <c r="E24" s="153">
        <f t="shared" si="24"/>
        <v>776</v>
      </c>
      <c r="F24" s="127">
        <f t="shared" si="24"/>
        <v>578</v>
      </c>
      <c r="G24" s="129">
        <f t="shared" si="24"/>
        <v>579</v>
      </c>
      <c r="H24" s="162">
        <f t="shared" si="24"/>
        <v>1157</v>
      </c>
      <c r="I24" s="130">
        <f t="shared" si="6"/>
        <v>49.097938144329902</v>
      </c>
      <c r="J24" s="3"/>
      <c r="K24" s="3"/>
      <c r="L24" s="41" t="s">
        <v>65</v>
      </c>
      <c r="M24" s="45">
        <f>+M21+M22+M23</f>
        <v>42457</v>
      </c>
      <c r="N24" s="43">
        <f t="shared" ref="N24:V24" si="25">+N21+N22+N23</f>
        <v>40759</v>
      </c>
      <c r="O24" s="170">
        <f t="shared" si="25"/>
        <v>83216</v>
      </c>
      <c r="P24" s="43">
        <f t="shared" si="25"/>
        <v>0</v>
      </c>
      <c r="Q24" s="170">
        <f t="shared" si="25"/>
        <v>83216</v>
      </c>
      <c r="R24" s="45">
        <f t="shared" si="25"/>
        <v>80289</v>
      </c>
      <c r="S24" s="43">
        <f t="shared" si="25"/>
        <v>75609</v>
      </c>
      <c r="T24" s="170">
        <f t="shared" si="25"/>
        <v>155898</v>
      </c>
      <c r="U24" s="43">
        <f t="shared" si="25"/>
        <v>1</v>
      </c>
      <c r="V24" s="170">
        <f t="shared" si="25"/>
        <v>155899</v>
      </c>
      <c r="W24" s="46">
        <f t="shared" si="8"/>
        <v>87.34257835031724</v>
      </c>
    </row>
    <row r="25" spans="2:25" ht="14.25" thickTop="1" thickBot="1" x14ac:dyDescent="0.25">
      <c r="B25" s="126" t="s">
        <v>66</v>
      </c>
      <c r="C25" s="127">
        <f>+C16+C20+C24</f>
        <v>1010</v>
      </c>
      <c r="D25" s="129">
        <f t="shared" ref="D25:H25" si="26">+D16+D20+D24</f>
        <v>1010</v>
      </c>
      <c r="E25" s="153">
        <f t="shared" si="26"/>
        <v>2020</v>
      </c>
      <c r="F25" s="127">
        <f t="shared" si="26"/>
        <v>1745</v>
      </c>
      <c r="G25" s="129">
        <f t="shared" si="26"/>
        <v>1747</v>
      </c>
      <c r="H25" s="159">
        <f t="shared" si="26"/>
        <v>3492</v>
      </c>
      <c r="I25" s="131">
        <f>IF(E25=0,0,((H25/E25)-1)*100)</f>
        <v>72.871287128712865</v>
      </c>
      <c r="J25" s="7"/>
      <c r="K25" s="3"/>
      <c r="L25" s="41" t="s">
        <v>66</v>
      </c>
      <c r="M25" s="45">
        <f t="shared" ref="M25:V25" si="27">+M16+M20+M24</f>
        <v>117744</v>
      </c>
      <c r="N25" s="43">
        <f t="shared" si="27"/>
        <v>112704</v>
      </c>
      <c r="O25" s="170">
        <f t="shared" si="27"/>
        <v>230448</v>
      </c>
      <c r="P25" s="44">
        <f t="shared" si="27"/>
        <v>0</v>
      </c>
      <c r="Q25" s="173">
        <f t="shared" si="27"/>
        <v>230448</v>
      </c>
      <c r="R25" s="45">
        <f t="shared" si="27"/>
        <v>228302</v>
      </c>
      <c r="S25" s="43">
        <f t="shared" si="27"/>
        <v>221762</v>
      </c>
      <c r="T25" s="170">
        <f t="shared" si="27"/>
        <v>450064</v>
      </c>
      <c r="U25" s="44">
        <f t="shared" si="27"/>
        <v>1</v>
      </c>
      <c r="V25" s="173">
        <f t="shared" si="27"/>
        <v>450065</v>
      </c>
      <c r="W25" s="46">
        <f>IF(Q25=0,0,((V25/Q25)-1)*100)</f>
        <v>95.300024300492964</v>
      </c>
      <c r="X25" s="279"/>
      <c r="Y25" s="279"/>
    </row>
    <row r="26" spans="2:25" ht="14.25" thickTop="1" thickBot="1" x14ac:dyDescent="0.25">
      <c r="B26" s="126" t="s">
        <v>11</v>
      </c>
      <c r="C26" s="127">
        <f>+C25+C12</f>
        <v>1237</v>
      </c>
      <c r="D26" s="129">
        <f t="shared" ref="D26:H26" si="28">+D25+D12</f>
        <v>1236</v>
      </c>
      <c r="E26" s="153">
        <f t="shared" si="28"/>
        <v>2473</v>
      </c>
      <c r="F26" s="127">
        <f t="shared" si="28"/>
        <v>2147</v>
      </c>
      <c r="G26" s="129">
        <f t="shared" si="28"/>
        <v>2149</v>
      </c>
      <c r="H26" s="159">
        <f t="shared" si="28"/>
        <v>4296</v>
      </c>
      <c r="I26" s="131">
        <f t="shared" ref="I26" si="29">IF(E26=0,0,((H26/E26)-1)*100)</f>
        <v>73.716134249898914</v>
      </c>
      <c r="J26" s="7"/>
      <c r="K26" s="7"/>
      <c r="L26" s="41" t="s">
        <v>11</v>
      </c>
      <c r="M26" s="45">
        <f>+M25+M12</f>
        <v>150703</v>
      </c>
      <c r="N26" s="43">
        <f t="shared" ref="N26:V26" si="30">+N25+N12</f>
        <v>144375</v>
      </c>
      <c r="O26" s="170">
        <f t="shared" si="30"/>
        <v>295078</v>
      </c>
      <c r="P26" s="43">
        <f t="shared" si="30"/>
        <v>0</v>
      </c>
      <c r="Q26" s="170">
        <f t="shared" si="30"/>
        <v>295078</v>
      </c>
      <c r="R26" s="45">
        <f t="shared" si="30"/>
        <v>281072</v>
      </c>
      <c r="S26" s="43">
        <f t="shared" si="30"/>
        <v>271509</v>
      </c>
      <c r="T26" s="170">
        <f t="shared" si="30"/>
        <v>552581</v>
      </c>
      <c r="U26" s="43">
        <f t="shared" si="30"/>
        <v>1</v>
      </c>
      <c r="V26" s="170">
        <f t="shared" si="30"/>
        <v>552582</v>
      </c>
      <c r="W26" s="46">
        <f t="shared" ref="W26" si="31">IF(Q26=0,0,((V26/Q26)-1)*100)</f>
        <v>87.266417692948977</v>
      </c>
      <c r="X26" s="279"/>
      <c r="Y26" s="279"/>
    </row>
    <row r="27" spans="2:25" ht="14.25" thickTop="1" thickBot="1" x14ac:dyDescent="0.25">
      <c r="B27" s="138" t="s">
        <v>35</v>
      </c>
      <c r="C27" s="102"/>
      <c r="D27" s="102"/>
      <c r="E27" s="102"/>
      <c r="F27" s="102"/>
      <c r="G27" s="102"/>
      <c r="H27" s="102"/>
      <c r="I27" s="103"/>
      <c r="J27" s="3"/>
      <c r="K27" s="3"/>
      <c r="L27" s="53" t="s">
        <v>35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2:25" ht="13.5" thickTop="1" x14ac:dyDescent="0.2">
      <c r="B28" s="572" t="s">
        <v>36</v>
      </c>
      <c r="C28" s="573"/>
      <c r="D28" s="573"/>
      <c r="E28" s="573"/>
      <c r="F28" s="573"/>
      <c r="G28" s="573"/>
      <c r="H28" s="573"/>
      <c r="I28" s="574"/>
      <c r="J28" s="3"/>
      <c r="K28" s="3"/>
      <c r="L28" s="575" t="s">
        <v>37</v>
      </c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7"/>
    </row>
    <row r="29" spans="2:25" ht="13.5" thickBot="1" x14ac:dyDescent="0.25">
      <c r="B29" s="578" t="s">
        <v>38</v>
      </c>
      <c r="C29" s="579"/>
      <c r="D29" s="579"/>
      <c r="E29" s="579"/>
      <c r="F29" s="579"/>
      <c r="G29" s="579"/>
      <c r="H29" s="579"/>
      <c r="I29" s="580"/>
      <c r="J29" s="3"/>
      <c r="K29" s="3"/>
      <c r="L29" s="581" t="s">
        <v>39</v>
      </c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3"/>
    </row>
    <row r="30" spans="2:25" ht="14.25" thickTop="1" thickBot="1" x14ac:dyDescent="0.25">
      <c r="B30" s="101"/>
      <c r="C30" s="102"/>
      <c r="D30" s="102"/>
      <c r="E30" s="102"/>
      <c r="F30" s="102"/>
      <c r="G30" s="102"/>
      <c r="H30" s="102"/>
      <c r="I30" s="103"/>
      <c r="J30" s="3"/>
      <c r="K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2:25" ht="14.25" thickTop="1" thickBot="1" x14ac:dyDescent="0.25">
      <c r="B31" s="104"/>
      <c r="C31" s="611" t="s">
        <v>62</v>
      </c>
      <c r="D31" s="612"/>
      <c r="E31" s="613"/>
      <c r="F31" s="584" t="s">
        <v>63</v>
      </c>
      <c r="G31" s="585"/>
      <c r="H31" s="586"/>
      <c r="I31" s="105" t="s">
        <v>6</v>
      </c>
      <c r="J31" s="3"/>
      <c r="K31" s="3"/>
      <c r="L31" s="11"/>
      <c r="M31" s="587" t="s">
        <v>62</v>
      </c>
      <c r="N31" s="588"/>
      <c r="O31" s="588"/>
      <c r="P31" s="588"/>
      <c r="Q31" s="589"/>
      <c r="R31" s="587" t="s">
        <v>63</v>
      </c>
      <c r="S31" s="588"/>
      <c r="T31" s="588"/>
      <c r="U31" s="588"/>
      <c r="V31" s="589"/>
      <c r="W31" s="12" t="s">
        <v>6</v>
      </c>
    </row>
    <row r="32" spans="2:25" ht="13.5" thickTop="1" x14ac:dyDescent="0.2">
      <c r="B32" s="106" t="s">
        <v>7</v>
      </c>
      <c r="C32" s="107"/>
      <c r="D32" s="108"/>
      <c r="E32" s="109"/>
      <c r="F32" s="107"/>
      <c r="G32" s="108"/>
      <c r="H32" s="109"/>
      <c r="I32" s="110" t="s">
        <v>8</v>
      </c>
      <c r="J32" s="3"/>
      <c r="K32" s="3"/>
      <c r="L32" s="13" t="s">
        <v>7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8</v>
      </c>
    </row>
    <row r="33" spans="2:25" ht="13.5" thickBot="1" x14ac:dyDescent="0.25">
      <c r="B33" s="111"/>
      <c r="C33" s="112" t="s">
        <v>9</v>
      </c>
      <c r="D33" s="113" t="s">
        <v>10</v>
      </c>
      <c r="E33" s="114" t="s">
        <v>11</v>
      </c>
      <c r="F33" s="112" t="s">
        <v>9</v>
      </c>
      <c r="G33" s="113" t="s">
        <v>10</v>
      </c>
      <c r="H33" s="114" t="s">
        <v>11</v>
      </c>
      <c r="I33" s="115"/>
      <c r="J33" s="3"/>
      <c r="K33" s="3"/>
      <c r="L33" s="22"/>
      <c r="M33" s="23" t="s">
        <v>12</v>
      </c>
      <c r="N33" s="24" t="s">
        <v>13</v>
      </c>
      <c r="O33" s="25" t="s">
        <v>14</v>
      </c>
      <c r="P33" s="26" t="s">
        <v>15</v>
      </c>
      <c r="Q33" s="25" t="s">
        <v>11</v>
      </c>
      <c r="R33" s="27" t="s">
        <v>12</v>
      </c>
      <c r="S33" s="24" t="s">
        <v>13</v>
      </c>
      <c r="T33" s="25" t="s">
        <v>14</v>
      </c>
      <c r="U33" s="26" t="s">
        <v>15</v>
      </c>
      <c r="V33" s="25" t="s">
        <v>11</v>
      </c>
      <c r="W33" s="28"/>
    </row>
    <row r="34" spans="2:25" ht="5.25" customHeight="1" thickTop="1" x14ac:dyDescent="0.2">
      <c r="B34" s="106"/>
      <c r="C34" s="116"/>
      <c r="D34" s="117"/>
      <c r="E34" s="118"/>
      <c r="F34" s="116"/>
      <c r="G34" s="117"/>
      <c r="H34" s="118"/>
      <c r="I34" s="119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 x14ac:dyDescent="0.2">
      <c r="B35" s="106" t="s">
        <v>16</v>
      </c>
      <c r="C35" s="120">
        <v>574</v>
      </c>
      <c r="D35" s="122">
        <v>573</v>
      </c>
      <c r="E35" s="152">
        <f>SUM(C35:D35)</f>
        <v>1147</v>
      </c>
      <c r="F35" s="120">
        <v>708</v>
      </c>
      <c r="G35" s="122">
        <v>708</v>
      </c>
      <c r="H35" s="158">
        <f t="shared" ref="H35:H37" si="32">SUM(F35:G35)</f>
        <v>1416</v>
      </c>
      <c r="I35" s="123">
        <f t="shared" ref="I35:I37" si="33">IF(E35=0,0,((H35/E35)-1)*100)</f>
        <v>23.452484742807322</v>
      </c>
      <c r="J35" s="3"/>
      <c r="K35" s="6"/>
      <c r="L35" s="13" t="s">
        <v>16</v>
      </c>
      <c r="M35" s="39">
        <v>80272</v>
      </c>
      <c r="N35" s="37">
        <v>81927</v>
      </c>
      <c r="O35" s="169">
        <f>SUM(M35:N35)</f>
        <v>162199</v>
      </c>
      <c r="P35" s="38">
        <v>0</v>
      </c>
      <c r="Q35" s="169">
        <f t="shared" ref="Q35:Q37" si="34">O35+P35</f>
        <v>162199</v>
      </c>
      <c r="R35" s="39">
        <v>106113</v>
      </c>
      <c r="S35" s="37">
        <v>106063</v>
      </c>
      <c r="T35" s="169">
        <f>SUM(R35:S35)</f>
        <v>212176</v>
      </c>
      <c r="U35" s="140">
        <v>0</v>
      </c>
      <c r="V35" s="169">
        <f>T35+U35</f>
        <v>212176</v>
      </c>
      <c r="W35" s="40">
        <f t="shared" ref="W35:W37" si="35">IF(Q35=0,0,((V35/Q35)-1)*100)</f>
        <v>30.812150506476609</v>
      </c>
    </row>
    <row r="36" spans="2:25" x14ac:dyDescent="0.2">
      <c r="B36" s="106" t="s">
        <v>17</v>
      </c>
      <c r="C36" s="120">
        <v>574</v>
      </c>
      <c r="D36" s="122">
        <v>575</v>
      </c>
      <c r="E36" s="152">
        <f t="shared" ref="E36:E37" si="36">SUM(C36:D36)</f>
        <v>1149</v>
      </c>
      <c r="F36" s="120">
        <v>672</v>
      </c>
      <c r="G36" s="122">
        <v>672</v>
      </c>
      <c r="H36" s="158">
        <f t="shared" si="32"/>
        <v>1344</v>
      </c>
      <c r="I36" s="123">
        <f t="shared" si="33"/>
        <v>16.971279373368155</v>
      </c>
      <c r="J36" s="3"/>
      <c r="K36" s="6"/>
      <c r="L36" s="13" t="s">
        <v>17</v>
      </c>
      <c r="M36" s="39">
        <v>84082</v>
      </c>
      <c r="N36" s="37">
        <v>84120</v>
      </c>
      <c r="O36" s="169">
        <f t="shared" ref="O36:O37" si="37">SUM(M36:N36)</f>
        <v>168202</v>
      </c>
      <c r="P36" s="38">
        <v>0</v>
      </c>
      <c r="Q36" s="169">
        <f t="shared" si="34"/>
        <v>168202</v>
      </c>
      <c r="R36" s="39">
        <v>110311</v>
      </c>
      <c r="S36" s="37">
        <v>109278</v>
      </c>
      <c r="T36" s="169">
        <f t="shared" ref="T36:T37" si="38">SUM(R36:S36)</f>
        <v>219589</v>
      </c>
      <c r="U36" s="140">
        <v>0</v>
      </c>
      <c r="V36" s="169">
        <f>T36+U36</f>
        <v>219589</v>
      </c>
      <c r="W36" s="40">
        <f t="shared" si="35"/>
        <v>30.550766340471579</v>
      </c>
    </row>
    <row r="37" spans="2:25" ht="13.5" thickBot="1" x14ac:dyDescent="0.25">
      <c r="B37" s="111" t="s">
        <v>18</v>
      </c>
      <c r="C37" s="124">
        <v>683</v>
      </c>
      <c r="D37" s="125">
        <v>712</v>
      </c>
      <c r="E37" s="152">
        <f t="shared" si="36"/>
        <v>1395</v>
      </c>
      <c r="F37" s="124">
        <v>903</v>
      </c>
      <c r="G37" s="125">
        <v>901</v>
      </c>
      <c r="H37" s="158">
        <f t="shared" si="32"/>
        <v>1804</v>
      </c>
      <c r="I37" s="123">
        <f t="shared" si="33"/>
        <v>29.318996415770606</v>
      </c>
      <c r="J37" s="3"/>
      <c r="K37" s="6"/>
      <c r="L37" s="22" t="s">
        <v>18</v>
      </c>
      <c r="M37" s="39">
        <v>107751</v>
      </c>
      <c r="N37" s="37">
        <v>105957</v>
      </c>
      <c r="O37" s="169">
        <f t="shared" si="37"/>
        <v>213708</v>
      </c>
      <c r="P37" s="38">
        <v>0</v>
      </c>
      <c r="Q37" s="172">
        <f t="shared" si="34"/>
        <v>213708</v>
      </c>
      <c r="R37" s="39">
        <v>138828</v>
      </c>
      <c r="S37" s="37">
        <v>134948</v>
      </c>
      <c r="T37" s="169">
        <f t="shared" si="38"/>
        <v>273776</v>
      </c>
      <c r="U37" s="38">
        <v>0</v>
      </c>
      <c r="V37" s="172">
        <f>T37+U37</f>
        <v>273776</v>
      </c>
      <c r="W37" s="40">
        <f t="shared" si="35"/>
        <v>28.107511183484</v>
      </c>
    </row>
    <row r="38" spans="2:25" ht="14.25" thickTop="1" thickBot="1" x14ac:dyDescent="0.25">
      <c r="B38" s="126" t="s">
        <v>19</v>
      </c>
      <c r="C38" s="127">
        <f>+C35+C36+C37</f>
        <v>1831</v>
      </c>
      <c r="D38" s="128">
        <f t="shared" ref="D38:H38" si="39">+D35+D36+D37</f>
        <v>1860</v>
      </c>
      <c r="E38" s="153">
        <f t="shared" si="39"/>
        <v>3691</v>
      </c>
      <c r="F38" s="127">
        <f t="shared" si="39"/>
        <v>2283</v>
      </c>
      <c r="G38" s="129">
        <f t="shared" si="39"/>
        <v>2281</v>
      </c>
      <c r="H38" s="162">
        <f t="shared" si="39"/>
        <v>4564</v>
      </c>
      <c r="I38" s="130">
        <f>IF(E38=0,0,((H38/E38)-1)*100)</f>
        <v>23.652126794906536</v>
      </c>
      <c r="J38" s="3"/>
      <c r="K38" s="3"/>
      <c r="L38" s="41" t="s">
        <v>19</v>
      </c>
      <c r="M38" s="42">
        <f>+M35+M36+M37</f>
        <v>272105</v>
      </c>
      <c r="N38" s="43">
        <f t="shared" ref="N38:V38" si="40">+N35+N36+N37</f>
        <v>272004</v>
      </c>
      <c r="O38" s="170">
        <f t="shared" si="40"/>
        <v>544109</v>
      </c>
      <c r="P38" s="44">
        <f t="shared" si="40"/>
        <v>0</v>
      </c>
      <c r="Q38" s="170">
        <f t="shared" si="40"/>
        <v>544109</v>
      </c>
      <c r="R38" s="45">
        <f t="shared" si="40"/>
        <v>355252</v>
      </c>
      <c r="S38" s="43">
        <f t="shared" si="40"/>
        <v>350289</v>
      </c>
      <c r="T38" s="170">
        <f t="shared" si="40"/>
        <v>705541</v>
      </c>
      <c r="U38" s="43">
        <f t="shared" si="40"/>
        <v>0</v>
      </c>
      <c r="V38" s="170">
        <f t="shared" si="40"/>
        <v>705541</v>
      </c>
      <c r="W38" s="46">
        <f>IF(Q38=0,0,((V38/Q38)-1)*100)</f>
        <v>29.669055281202851</v>
      </c>
    </row>
    <row r="39" spans="2:25" ht="13.5" thickTop="1" x14ac:dyDescent="0.2">
      <c r="B39" s="106" t="s">
        <v>20</v>
      </c>
      <c r="C39" s="120">
        <v>775</v>
      </c>
      <c r="D39" s="122">
        <v>775</v>
      </c>
      <c r="E39" s="152">
        <f t="shared" ref="E39:E40" si="41">SUM(C39:D39)</f>
        <v>1550</v>
      </c>
      <c r="F39" s="120">
        <v>928</v>
      </c>
      <c r="G39" s="122">
        <v>928</v>
      </c>
      <c r="H39" s="158">
        <f t="shared" ref="H39:H40" si="42">SUM(F39:G39)</f>
        <v>1856</v>
      </c>
      <c r="I39" s="123">
        <f t="shared" ref="I39:I50" si="43">IF(E39=0,0,((H39/E39)-1)*100)</f>
        <v>19.741935483870975</v>
      </c>
      <c r="L39" s="13" t="s">
        <v>20</v>
      </c>
      <c r="M39" s="39">
        <v>106563</v>
      </c>
      <c r="N39" s="37">
        <v>116690</v>
      </c>
      <c r="O39" s="169">
        <f t="shared" ref="O39:O40" si="44">SUM(M39:N39)</f>
        <v>223253</v>
      </c>
      <c r="P39" s="38">
        <v>0</v>
      </c>
      <c r="Q39" s="172">
        <f t="shared" ref="Q39:Q40" si="45">O39+P39</f>
        <v>223253</v>
      </c>
      <c r="R39" s="39">
        <v>135070</v>
      </c>
      <c r="S39" s="37">
        <v>137498</v>
      </c>
      <c r="T39" s="169">
        <f t="shared" ref="T39:T40" si="46">SUM(R39:S39)</f>
        <v>272568</v>
      </c>
      <c r="U39" s="38">
        <v>0</v>
      </c>
      <c r="V39" s="172">
        <f>T39+U39</f>
        <v>272568</v>
      </c>
      <c r="W39" s="40">
        <f t="shared" ref="W39:W50" si="47">IF(Q39=0,0,((V39/Q39)-1)*100)</f>
        <v>22.089288833744682</v>
      </c>
    </row>
    <row r="40" spans="2:25" x14ac:dyDescent="0.2">
      <c r="B40" s="106" t="s">
        <v>21</v>
      </c>
      <c r="C40" s="120">
        <v>658</v>
      </c>
      <c r="D40" s="122">
        <v>658</v>
      </c>
      <c r="E40" s="152">
        <f t="shared" si="41"/>
        <v>1316</v>
      </c>
      <c r="F40" s="120">
        <v>812</v>
      </c>
      <c r="G40" s="122">
        <v>812</v>
      </c>
      <c r="H40" s="158">
        <f t="shared" si="42"/>
        <v>1624</v>
      </c>
      <c r="I40" s="123">
        <f t="shared" si="43"/>
        <v>23.404255319148938</v>
      </c>
      <c r="J40" s="3"/>
      <c r="K40" s="3"/>
      <c r="L40" s="13" t="s">
        <v>21</v>
      </c>
      <c r="M40" s="39">
        <v>98040</v>
      </c>
      <c r="N40" s="37">
        <v>104731</v>
      </c>
      <c r="O40" s="169">
        <f t="shared" si="44"/>
        <v>202771</v>
      </c>
      <c r="P40" s="38">
        <v>0</v>
      </c>
      <c r="Q40" s="172">
        <f t="shared" si="45"/>
        <v>202771</v>
      </c>
      <c r="R40" s="39">
        <v>116432</v>
      </c>
      <c r="S40" s="37">
        <v>123722</v>
      </c>
      <c r="T40" s="169">
        <f t="shared" si="46"/>
        <v>240154</v>
      </c>
      <c r="U40" s="38">
        <v>0</v>
      </c>
      <c r="V40" s="172">
        <f>T40+U40</f>
        <v>240154</v>
      </c>
      <c r="W40" s="40">
        <f t="shared" si="47"/>
        <v>18.436068274062855</v>
      </c>
    </row>
    <row r="41" spans="2:25" ht="13.5" thickBot="1" x14ac:dyDescent="0.25">
      <c r="B41" s="106" t="s">
        <v>22</v>
      </c>
      <c r="C41" s="120">
        <v>694</v>
      </c>
      <c r="D41" s="122">
        <v>694</v>
      </c>
      <c r="E41" s="152">
        <f>SUM(C41:D41)</f>
        <v>1388</v>
      </c>
      <c r="F41" s="120">
        <v>1013</v>
      </c>
      <c r="G41" s="122">
        <v>1013</v>
      </c>
      <c r="H41" s="158">
        <f>SUM(F41:G41)</f>
        <v>2026</v>
      </c>
      <c r="I41" s="123">
        <f>IF(E41=0,0,((H41/E41)-1)*100)</f>
        <v>45.965417867435157</v>
      </c>
      <c r="J41" s="3"/>
      <c r="K41" s="3"/>
      <c r="L41" s="13" t="s">
        <v>22</v>
      </c>
      <c r="M41" s="39">
        <v>102753</v>
      </c>
      <c r="N41" s="37">
        <v>106116</v>
      </c>
      <c r="O41" s="169">
        <f>SUM(M41:N41)</f>
        <v>208869</v>
      </c>
      <c r="P41" s="38">
        <v>0</v>
      </c>
      <c r="Q41" s="172">
        <f>O41+P41</f>
        <v>208869</v>
      </c>
      <c r="R41" s="39">
        <v>130000</v>
      </c>
      <c r="S41" s="37">
        <v>135450</v>
      </c>
      <c r="T41" s="169">
        <f>SUM(R41:S41)</f>
        <v>265450</v>
      </c>
      <c r="U41" s="38">
        <v>0</v>
      </c>
      <c r="V41" s="172">
        <f>T41+U41</f>
        <v>265450</v>
      </c>
      <c r="W41" s="40">
        <f>IF(Q41=0,0,((V41/Q41)-1)*100)</f>
        <v>27.08922817651256</v>
      </c>
    </row>
    <row r="42" spans="2:25" ht="14.25" thickTop="1" thickBot="1" x14ac:dyDescent="0.25">
      <c r="B42" s="126" t="s">
        <v>23</v>
      </c>
      <c r="C42" s="127">
        <f>+C39+C40+C41</f>
        <v>2127</v>
      </c>
      <c r="D42" s="129">
        <f t="shared" ref="D42:H42" si="48">+D39+D40+D41</f>
        <v>2127</v>
      </c>
      <c r="E42" s="153">
        <f t="shared" si="48"/>
        <v>4254</v>
      </c>
      <c r="F42" s="127">
        <f t="shared" si="48"/>
        <v>2753</v>
      </c>
      <c r="G42" s="129">
        <f t="shared" si="48"/>
        <v>2753</v>
      </c>
      <c r="H42" s="159">
        <f t="shared" si="48"/>
        <v>5506</v>
      </c>
      <c r="I42" s="131">
        <f t="shared" ref="I42" si="49">IF(E42=0,0,((H42/E42)-1)*100)</f>
        <v>29.431123648330981</v>
      </c>
      <c r="J42" s="7"/>
      <c r="K42" s="7"/>
      <c r="L42" s="41" t="s">
        <v>23</v>
      </c>
      <c r="M42" s="45">
        <f>+M39+M40+M41</f>
        <v>307356</v>
      </c>
      <c r="N42" s="43">
        <f t="shared" ref="N42:V42" si="50">+N39+N40+N41</f>
        <v>327537</v>
      </c>
      <c r="O42" s="170">
        <f t="shared" si="50"/>
        <v>634893</v>
      </c>
      <c r="P42" s="44">
        <f t="shared" si="50"/>
        <v>0</v>
      </c>
      <c r="Q42" s="173">
        <f t="shared" si="50"/>
        <v>634893</v>
      </c>
      <c r="R42" s="45">
        <f t="shared" si="50"/>
        <v>381502</v>
      </c>
      <c r="S42" s="43">
        <f t="shared" si="50"/>
        <v>396670</v>
      </c>
      <c r="T42" s="170">
        <f t="shared" si="50"/>
        <v>778172</v>
      </c>
      <c r="U42" s="44">
        <f t="shared" si="50"/>
        <v>0</v>
      </c>
      <c r="V42" s="173">
        <f t="shared" si="50"/>
        <v>778172</v>
      </c>
      <c r="W42" s="46">
        <f t="shared" ref="W42" si="51">IF(Q42=0,0,((V42/Q42)-1)*100)</f>
        <v>22.567424747162114</v>
      </c>
      <c r="X42" s="279"/>
      <c r="Y42" s="279"/>
    </row>
    <row r="43" spans="2:25" ht="13.5" thickTop="1" x14ac:dyDescent="0.2">
      <c r="B43" s="106" t="s">
        <v>24</v>
      </c>
      <c r="C43" s="120">
        <v>635</v>
      </c>
      <c r="D43" s="122">
        <v>635</v>
      </c>
      <c r="E43" s="152">
        <f t="shared" ref="E43:E45" si="52">SUM(C43:D43)</f>
        <v>1270</v>
      </c>
      <c r="F43" s="120">
        <v>939</v>
      </c>
      <c r="G43" s="122">
        <v>939</v>
      </c>
      <c r="H43" s="158">
        <f t="shared" ref="H43:H45" si="53">SUM(F43:G43)</f>
        <v>1878</v>
      </c>
      <c r="I43" s="123">
        <f t="shared" si="43"/>
        <v>47.874015748031496</v>
      </c>
      <c r="J43" s="7"/>
      <c r="K43" s="3"/>
      <c r="L43" s="13" t="s">
        <v>24</v>
      </c>
      <c r="M43" s="39">
        <v>91126</v>
      </c>
      <c r="N43" s="37">
        <v>91821</v>
      </c>
      <c r="O43" s="169">
        <f t="shared" ref="O43:O45" si="54">SUM(M43:N43)</f>
        <v>182947</v>
      </c>
      <c r="P43" s="140">
        <v>0</v>
      </c>
      <c r="Q43" s="269">
        <f t="shared" ref="Q43:Q45" si="55">O43+P43</f>
        <v>182947</v>
      </c>
      <c r="R43" s="39">
        <v>131160</v>
      </c>
      <c r="S43" s="37">
        <v>131202</v>
      </c>
      <c r="T43" s="169">
        <f t="shared" ref="T43:T45" si="56">SUM(R43:S43)</f>
        <v>262362</v>
      </c>
      <c r="U43" s="140">
        <v>0</v>
      </c>
      <c r="V43" s="269">
        <f>T43+U43</f>
        <v>262362</v>
      </c>
      <c r="W43" s="40">
        <f t="shared" si="47"/>
        <v>43.408746795520003</v>
      </c>
    </row>
    <row r="44" spans="2:25" x14ac:dyDescent="0.2">
      <c r="B44" s="106" t="s">
        <v>64</v>
      </c>
      <c r="C44" s="120">
        <v>545</v>
      </c>
      <c r="D44" s="122">
        <v>545</v>
      </c>
      <c r="E44" s="152">
        <f>SUM(C44:D44)</f>
        <v>1090</v>
      </c>
      <c r="F44" s="120">
        <v>885</v>
      </c>
      <c r="G44" s="122">
        <v>885</v>
      </c>
      <c r="H44" s="158">
        <f>SUM(F44:G44)</f>
        <v>1770</v>
      </c>
      <c r="I44" s="123">
        <f>IF(E44=0,0,((H44/E44)-1)*100)</f>
        <v>62.385321100917437</v>
      </c>
      <c r="J44" s="3"/>
      <c r="K44" s="3"/>
      <c r="L44" s="13" t="s">
        <v>64</v>
      </c>
      <c r="M44" s="39">
        <v>78625</v>
      </c>
      <c r="N44" s="37">
        <v>78250</v>
      </c>
      <c r="O44" s="169">
        <f>SUM(M44:N44)</f>
        <v>156875</v>
      </c>
      <c r="P44" s="140">
        <v>0</v>
      </c>
      <c r="Q44" s="169">
        <f>O44+P44</f>
        <v>156875</v>
      </c>
      <c r="R44" s="39">
        <v>121010</v>
      </c>
      <c r="S44" s="37">
        <v>120633</v>
      </c>
      <c r="T44" s="169">
        <f>SUM(R44:S44)</f>
        <v>241643</v>
      </c>
      <c r="U44" s="140">
        <v>0</v>
      </c>
      <c r="V44" s="169">
        <f>T44+U44</f>
        <v>241643</v>
      </c>
      <c r="W44" s="40">
        <f>IF(Q44=0,0,((V44/Q44)-1)*100)</f>
        <v>54.035378486055777</v>
      </c>
    </row>
    <row r="45" spans="2:25" ht="13.5" thickBot="1" x14ac:dyDescent="0.25">
      <c r="B45" s="106" t="s">
        <v>26</v>
      </c>
      <c r="C45" s="120">
        <v>516</v>
      </c>
      <c r="D45" s="122">
        <v>516</v>
      </c>
      <c r="E45" s="152">
        <f t="shared" si="52"/>
        <v>1032</v>
      </c>
      <c r="F45" s="120">
        <v>751</v>
      </c>
      <c r="G45" s="122">
        <v>752</v>
      </c>
      <c r="H45" s="158">
        <f t="shared" si="53"/>
        <v>1503</v>
      </c>
      <c r="I45" s="123">
        <f t="shared" si="43"/>
        <v>45.63953488372092</v>
      </c>
      <c r="J45" s="3"/>
      <c r="K45" s="3"/>
      <c r="L45" s="13" t="s">
        <v>26</v>
      </c>
      <c r="M45" s="39">
        <v>69508</v>
      </c>
      <c r="N45" s="37">
        <v>69360</v>
      </c>
      <c r="O45" s="169">
        <f t="shared" si="54"/>
        <v>138868</v>
      </c>
      <c r="P45" s="140">
        <v>0</v>
      </c>
      <c r="Q45" s="169">
        <f t="shared" si="55"/>
        <v>138868</v>
      </c>
      <c r="R45" s="39">
        <v>113099</v>
      </c>
      <c r="S45" s="37">
        <v>113326</v>
      </c>
      <c r="T45" s="169">
        <f t="shared" si="56"/>
        <v>226425</v>
      </c>
      <c r="U45" s="140">
        <v>0</v>
      </c>
      <c r="V45" s="169">
        <f>T45+U45</f>
        <v>226425</v>
      </c>
      <c r="W45" s="40">
        <f t="shared" si="47"/>
        <v>63.050522798628904</v>
      </c>
    </row>
    <row r="46" spans="2:25" ht="16.5" thickTop="1" thickBot="1" x14ac:dyDescent="0.25">
      <c r="B46" s="133" t="s">
        <v>27</v>
      </c>
      <c r="C46" s="127">
        <f>+C43+C44+C45</f>
        <v>1696</v>
      </c>
      <c r="D46" s="135">
        <f t="shared" ref="D46:H46" si="57">+D43+D44+D45</f>
        <v>1696</v>
      </c>
      <c r="E46" s="154">
        <f t="shared" si="57"/>
        <v>3392</v>
      </c>
      <c r="F46" s="127">
        <f t="shared" si="57"/>
        <v>2575</v>
      </c>
      <c r="G46" s="135">
        <f t="shared" si="57"/>
        <v>2576</v>
      </c>
      <c r="H46" s="160">
        <f t="shared" si="57"/>
        <v>5151</v>
      </c>
      <c r="I46" s="130">
        <f t="shared" si="43"/>
        <v>51.857311320754704</v>
      </c>
      <c r="J46" s="9"/>
      <c r="K46" s="10"/>
      <c r="L46" s="47" t="s">
        <v>27</v>
      </c>
      <c r="M46" s="48">
        <f>+M43+M44+M45</f>
        <v>239259</v>
      </c>
      <c r="N46" s="49">
        <f t="shared" ref="N46:V46" si="58">+N43+N44+N45</f>
        <v>239431</v>
      </c>
      <c r="O46" s="171">
        <f t="shared" si="58"/>
        <v>478690</v>
      </c>
      <c r="P46" s="49">
        <f t="shared" si="58"/>
        <v>0</v>
      </c>
      <c r="Q46" s="171">
        <f t="shared" si="58"/>
        <v>478690</v>
      </c>
      <c r="R46" s="48">
        <f t="shared" si="58"/>
        <v>365269</v>
      </c>
      <c r="S46" s="49">
        <f t="shared" si="58"/>
        <v>365161</v>
      </c>
      <c r="T46" s="171">
        <f t="shared" si="58"/>
        <v>730430</v>
      </c>
      <c r="U46" s="49">
        <f t="shared" si="58"/>
        <v>0</v>
      </c>
      <c r="V46" s="171">
        <f t="shared" si="58"/>
        <v>730430</v>
      </c>
      <c r="W46" s="50">
        <f t="shared" si="47"/>
        <v>52.589358457456804</v>
      </c>
    </row>
    <row r="47" spans="2:25" ht="13.5" thickTop="1" x14ac:dyDescent="0.2">
      <c r="B47" s="106" t="s">
        <v>28</v>
      </c>
      <c r="C47" s="120">
        <v>482</v>
      </c>
      <c r="D47" s="122">
        <v>482</v>
      </c>
      <c r="E47" s="155">
        <f t="shared" ref="E47:E49" si="59">SUM(C47:D47)</f>
        <v>964</v>
      </c>
      <c r="F47" s="120">
        <v>792</v>
      </c>
      <c r="G47" s="122">
        <v>791</v>
      </c>
      <c r="H47" s="161">
        <f t="shared" ref="H47:H49" si="60">SUM(F47:G47)</f>
        <v>1583</v>
      </c>
      <c r="I47" s="123">
        <f t="shared" si="43"/>
        <v>64.211618257261406</v>
      </c>
      <c r="J47" s="3"/>
      <c r="K47" s="3"/>
      <c r="L47" s="13" t="s">
        <v>29</v>
      </c>
      <c r="M47" s="39">
        <v>74545</v>
      </c>
      <c r="N47" s="37">
        <v>77281</v>
      </c>
      <c r="O47" s="169">
        <f t="shared" ref="O47:O49" si="61">SUM(M47:N47)</f>
        <v>151826</v>
      </c>
      <c r="P47" s="140">
        <v>0</v>
      </c>
      <c r="Q47" s="169">
        <f>O47+P47</f>
        <v>151826</v>
      </c>
      <c r="R47" s="39">
        <v>126436</v>
      </c>
      <c r="S47" s="37">
        <v>127137</v>
      </c>
      <c r="T47" s="169">
        <f t="shared" ref="T47:T49" si="62">SUM(R47:S47)</f>
        <v>253573</v>
      </c>
      <c r="U47" s="140">
        <v>0</v>
      </c>
      <c r="V47" s="169">
        <f>T47+U47</f>
        <v>253573</v>
      </c>
      <c r="W47" s="40">
        <f t="shared" si="47"/>
        <v>67.015530936730201</v>
      </c>
    </row>
    <row r="48" spans="2:25" x14ac:dyDescent="0.2">
      <c r="B48" s="106" t="s">
        <v>30</v>
      </c>
      <c r="C48" s="120">
        <v>546</v>
      </c>
      <c r="D48" s="122">
        <v>546</v>
      </c>
      <c r="E48" s="152">
        <f t="shared" si="59"/>
        <v>1092</v>
      </c>
      <c r="F48" s="120">
        <v>868</v>
      </c>
      <c r="G48" s="122">
        <v>868</v>
      </c>
      <c r="H48" s="152">
        <f t="shared" si="60"/>
        <v>1736</v>
      </c>
      <c r="I48" s="123">
        <f t="shared" si="43"/>
        <v>58.974358974358964</v>
      </c>
      <c r="J48" s="3"/>
      <c r="K48" s="3"/>
      <c r="L48" s="13" t="s">
        <v>30</v>
      </c>
      <c r="M48" s="39">
        <v>80825</v>
      </c>
      <c r="N48" s="37">
        <v>86333</v>
      </c>
      <c r="O48" s="169">
        <f t="shared" si="61"/>
        <v>167158</v>
      </c>
      <c r="P48" s="140">
        <v>0</v>
      </c>
      <c r="Q48" s="169">
        <f t="shared" ref="Q48:Q49" si="63">O48+P48</f>
        <v>167158</v>
      </c>
      <c r="R48" s="39">
        <v>132281</v>
      </c>
      <c r="S48" s="37">
        <v>137289</v>
      </c>
      <c r="T48" s="169">
        <f t="shared" si="62"/>
        <v>269570</v>
      </c>
      <c r="U48" s="140">
        <v>0</v>
      </c>
      <c r="V48" s="169">
        <f>T48+U48</f>
        <v>269570</v>
      </c>
      <c r="W48" s="40">
        <f t="shared" si="47"/>
        <v>61.266586104164929</v>
      </c>
    </row>
    <row r="49" spans="2:25" ht="13.5" thickBot="1" x14ac:dyDescent="0.25">
      <c r="B49" s="106" t="s">
        <v>31</v>
      </c>
      <c r="C49" s="120">
        <v>510</v>
      </c>
      <c r="D49" s="136">
        <v>510</v>
      </c>
      <c r="E49" s="156">
        <f t="shared" si="59"/>
        <v>1020</v>
      </c>
      <c r="F49" s="120">
        <v>798</v>
      </c>
      <c r="G49" s="136">
        <v>799</v>
      </c>
      <c r="H49" s="156">
        <f t="shared" si="60"/>
        <v>1597</v>
      </c>
      <c r="I49" s="137">
        <f t="shared" si="43"/>
        <v>56.568627450980394</v>
      </c>
      <c r="J49" s="3"/>
      <c r="K49" s="3"/>
      <c r="L49" s="13" t="s">
        <v>31</v>
      </c>
      <c r="M49" s="39">
        <v>79105</v>
      </c>
      <c r="N49" s="37">
        <v>81299</v>
      </c>
      <c r="O49" s="169">
        <f t="shared" si="61"/>
        <v>160404</v>
      </c>
      <c r="P49" s="140">
        <v>0</v>
      </c>
      <c r="Q49" s="169">
        <f t="shared" si="63"/>
        <v>160404</v>
      </c>
      <c r="R49" s="39">
        <v>121573</v>
      </c>
      <c r="S49" s="37">
        <v>122821</v>
      </c>
      <c r="T49" s="169">
        <f t="shared" si="62"/>
        <v>244394</v>
      </c>
      <c r="U49" s="140">
        <v>0</v>
      </c>
      <c r="V49" s="169">
        <f>T49+U49</f>
        <v>244394</v>
      </c>
      <c r="W49" s="40">
        <f t="shared" si="47"/>
        <v>52.36153711877509</v>
      </c>
    </row>
    <row r="50" spans="2:25" ht="14.25" thickTop="1" thickBot="1" x14ac:dyDescent="0.25">
      <c r="B50" s="126" t="s">
        <v>65</v>
      </c>
      <c r="C50" s="127">
        <f>+C47+C48+C49</f>
        <v>1538</v>
      </c>
      <c r="D50" s="129">
        <f t="shared" ref="D50:H50" si="64">+D47+D48+D49</f>
        <v>1538</v>
      </c>
      <c r="E50" s="153">
        <f t="shared" si="64"/>
        <v>3076</v>
      </c>
      <c r="F50" s="127">
        <f t="shared" si="64"/>
        <v>2458</v>
      </c>
      <c r="G50" s="129">
        <f t="shared" si="64"/>
        <v>2458</v>
      </c>
      <c r="H50" s="162">
        <f t="shared" si="64"/>
        <v>4916</v>
      </c>
      <c r="I50" s="130">
        <f t="shared" si="43"/>
        <v>59.81794538361509</v>
      </c>
      <c r="J50" s="3"/>
      <c r="K50" s="3"/>
      <c r="L50" s="41" t="s">
        <v>65</v>
      </c>
      <c r="M50" s="45">
        <f>+M47+M48+M49</f>
        <v>234475</v>
      </c>
      <c r="N50" s="43">
        <f t="shared" ref="N50:V50" si="65">+N47+N48+N49</f>
        <v>244913</v>
      </c>
      <c r="O50" s="170">
        <f t="shared" si="65"/>
        <v>479388</v>
      </c>
      <c r="P50" s="43">
        <f t="shared" si="65"/>
        <v>0</v>
      </c>
      <c r="Q50" s="170">
        <f t="shared" si="65"/>
        <v>479388</v>
      </c>
      <c r="R50" s="45">
        <f t="shared" si="65"/>
        <v>380290</v>
      </c>
      <c r="S50" s="43">
        <f t="shared" si="65"/>
        <v>387247</v>
      </c>
      <c r="T50" s="170">
        <f t="shared" si="65"/>
        <v>767537</v>
      </c>
      <c r="U50" s="43">
        <f t="shared" si="65"/>
        <v>0</v>
      </c>
      <c r="V50" s="170">
        <f t="shared" si="65"/>
        <v>767537</v>
      </c>
      <c r="W50" s="46">
        <f t="shared" si="47"/>
        <v>60.107678957337264</v>
      </c>
    </row>
    <row r="51" spans="2:25" ht="14.25" thickTop="1" thickBot="1" x14ac:dyDescent="0.25">
      <c r="B51" s="126" t="s">
        <v>66</v>
      </c>
      <c r="C51" s="127">
        <f t="shared" ref="C51:H51" si="66">+C42+C46+C50</f>
        <v>5361</v>
      </c>
      <c r="D51" s="129">
        <f t="shared" si="66"/>
        <v>5361</v>
      </c>
      <c r="E51" s="153">
        <f t="shared" si="66"/>
        <v>10722</v>
      </c>
      <c r="F51" s="127">
        <f t="shared" si="66"/>
        <v>7786</v>
      </c>
      <c r="G51" s="129">
        <f t="shared" si="66"/>
        <v>7787</v>
      </c>
      <c r="H51" s="159">
        <f t="shared" si="66"/>
        <v>15573</v>
      </c>
      <c r="I51" s="131">
        <f>IF(E51=0,0,((H51/E51)-1)*100)</f>
        <v>45.243424734191386</v>
      </c>
      <c r="J51" s="7"/>
      <c r="K51" s="3"/>
      <c r="L51" s="41" t="s">
        <v>66</v>
      </c>
      <c r="M51" s="45">
        <f t="shared" ref="M51:V51" si="67">+M42+M46+M50</f>
        <v>781090</v>
      </c>
      <c r="N51" s="43">
        <f t="shared" si="67"/>
        <v>811881</v>
      </c>
      <c r="O51" s="170">
        <f t="shared" si="67"/>
        <v>1592971</v>
      </c>
      <c r="P51" s="44">
        <f t="shared" si="67"/>
        <v>0</v>
      </c>
      <c r="Q51" s="173">
        <f t="shared" si="67"/>
        <v>1592971</v>
      </c>
      <c r="R51" s="45">
        <f t="shared" si="67"/>
        <v>1127061</v>
      </c>
      <c r="S51" s="43">
        <f t="shared" si="67"/>
        <v>1149078</v>
      </c>
      <c r="T51" s="170">
        <f t="shared" si="67"/>
        <v>2276139</v>
      </c>
      <c r="U51" s="44">
        <f t="shared" si="67"/>
        <v>0</v>
      </c>
      <c r="V51" s="173">
        <f t="shared" si="67"/>
        <v>2276139</v>
      </c>
      <c r="W51" s="46">
        <f>IF(Q51=0,0,((V51/Q51)-1)*100)</f>
        <v>42.886405339456914</v>
      </c>
      <c r="X51" s="279"/>
      <c r="Y51" s="279"/>
    </row>
    <row r="52" spans="2:25" ht="14.25" thickTop="1" thickBot="1" x14ac:dyDescent="0.25">
      <c r="B52" s="126" t="s">
        <v>11</v>
      </c>
      <c r="C52" s="127">
        <f>+C51+C38</f>
        <v>7192</v>
      </c>
      <c r="D52" s="129">
        <f t="shared" ref="D52:H52" si="68">+D51+D38</f>
        <v>7221</v>
      </c>
      <c r="E52" s="153">
        <f t="shared" si="68"/>
        <v>14413</v>
      </c>
      <c r="F52" s="127">
        <f t="shared" si="68"/>
        <v>10069</v>
      </c>
      <c r="G52" s="129">
        <f t="shared" si="68"/>
        <v>10068</v>
      </c>
      <c r="H52" s="159">
        <f t="shared" si="68"/>
        <v>20137</v>
      </c>
      <c r="I52" s="131">
        <f t="shared" ref="I52" si="69">IF(E52=0,0,((H52/E52)-1)*100)</f>
        <v>39.71414695066953</v>
      </c>
      <c r="J52" s="7"/>
      <c r="K52" s="7"/>
      <c r="L52" s="41" t="s">
        <v>11</v>
      </c>
      <c r="M52" s="45">
        <f>+M51+M38</f>
        <v>1053195</v>
      </c>
      <c r="N52" s="43">
        <f t="shared" ref="N52:V52" si="70">+N51+N38</f>
        <v>1083885</v>
      </c>
      <c r="O52" s="170">
        <f t="shared" si="70"/>
        <v>2137080</v>
      </c>
      <c r="P52" s="44">
        <f t="shared" si="70"/>
        <v>0</v>
      </c>
      <c r="Q52" s="173">
        <f t="shared" si="70"/>
        <v>2137080</v>
      </c>
      <c r="R52" s="45">
        <f t="shared" si="70"/>
        <v>1482313</v>
      </c>
      <c r="S52" s="43">
        <f t="shared" si="70"/>
        <v>1499367</v>
      </c>
      <c r="T52" s="170">
        <f t="shared" si="70"/>
        <v>2981680</v>
      </c>
      <c r="U52" s="44">
        <f t="shared" si="70"/>
        <v>0</v>
      </c>
      <c r="V52" s="173">
        <f t="shared" si="70"/>
        <v>2981680</v>
      </c>
      <c r="W52" s="46">
        <f t="shared" ref="W52" si="71">IF(Q52=0,0,((V52/Q52)-1)*100)</f>
        <v>39.521215864637725</v>
      </c>
      <c r="X52" s="279"/>
      <c r="Y52" s="279"/>
    </row>
    <row r="53" spans="2:25" ht="14.25" thickTop="1" thickBot="1" x14ac:dyDescent="0.25">
      <c r="B53" s="138" t="s">
        <v>35</v>
      </c>
      <c r="C53" s="102"/>
      <c r="D53" s="102"/>
      <c r="E53" s="102"/>
      <c r="F53" s="102"/>
      <c r="G53" s="102"/>
      <c r="H53" s="102"/>
      <c r="I53" s="103"/>
      <c r="J53" s="3"/>
      <c r="K53" s="3"/>
      <c r="L53" s="53" t="s">
        <v>35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</row>
    <row r="54" spans="2:25" ht="13.5" thickTop="1" x14ac:dyDescent="0.2">
      <c r="B54" s="572" t="s">
        <v>40</v>
      </c>
      <c r="C54" s="573"/>
      <c r="D54" s="573"/>
      <c r="E54" s="573"/>
      <c r="F54" s="573"/>
      <c r="G54" s="573"/>
      <c r="H54" s="573"/>
      <c r="I54" s="574"/>
      <c r="J54" s="3"/>
      <c r="K54" s="3"/>
      <c r="L54" s="575" t="s">
        <v>41</v>
      </c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7"/>
    </row>
    <row r="55" spans="2:25" ht="13.5" thickBot="1" x14ac:dyDescent="0.25">
      <c r="B55" s="578" t="s">
        <v>42</v>
      </c>
      <c r="C55" s="579"/>
      <c r="D55" s="579"/>
      <c r="E55" s="579"/>
      <c r="F55" s="579"/>
      <c r="G55" s="579"/>
      <c r="H55" s="579"/>
      <c r="I55" s="580"/>
      <c r="J55" s="3"/>
      <c r="K55" s="3"/>
      <c r="L55" s="581" t="s">
        <v>43</v>
      </c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3"/>
    </row>
    <row r="56" spans="2:25" ht="14.25" thickTop="1" thickBot="1" x14ac:dyDescent="0.25">
      <c r="B56" s="101"/>
      <c r="C56" s="102"/>
      <c r="D56" s="102"/>
      <c r="E56" s="102"/>
      <c r="F56" s="102"/>
      <c r="G56" s="102"/>
      <c r="H56" s="102"/>
      <c r="I56" s="103"/>
      <c r="J56" s="3"/>
      <c r="K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2:25" ht="14.25" thickTop="1" thickBot="1" x14ac:dyDescent="0.25">
      <c r="B57" s="104"/>
      <c r="C57" s="611" t="s">
        <v>62</v>
      </c>
      <c r="D57" s="612"/>
      <c r="E57" s="613"/>
      <c r="F57" s="584" t="s">
        <v>63</v>
      </c>
      <c r="G57" s="585"/>
      <c r="H57" s="586"/>
      <c r="I57" s="105" t="s">
        <v>6</v>
      </c>
      <c r="J57" s="3"/>
      <c r="K57" s="3"/>
      <c r="L57" s="11"/>
      <c r="M57" s="587" t="s">
        <v>62</v>
      </c>
      <c r="N57" s="588"/>
      <c r="O57" s="588"/>
      <c r="P57" s="588"/>
      <c r="Q57" s="589"/>
      <c r="R57" s="587" t="s">
        <v>63</v>
      </c>
      <c r="S57" s="588"/>
      <c r="T57" s="588"/>
      <c r="U57" s="588"/>
      <c r="V57" s="589"/>
      <c r="W57" s="12" t="s">
        <v>6</v>
      </c>
    </row>
    <row r="58" spans="2:25" ht="13.5" thickTop="1" x14ac:dyDescent="0.2">
      <c r="B58" s="106" t="s">
        <v>7</v>
      </c>
      <c r="C58" s="107"/>
      <c r="D58" s="108"/>
      <c r="E58" s="109"/>
      <c r="F58" s="107"/>
      <c r="G58" s="108"/>
      <c r="H58" s="109"/>
      <c r="I58" s="110" t="s">
        <v>8</v>
      </c>
      <c r="J58" s="3"/>
      <c r="K58" s="3"/>
      <c r="L58" s="13" t="s">
        <v>7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8</v>
      </c>
    </row>
    <row r="59" spans="2:25" ht="13.5" thickBot="1" x14ac:dyDescent="0.25">
      <c r="B59" s="111" t="s">
        <v>44</v>
      </c>
      <c r="C59" s="112" t="s">
        <v>9</v>
      </c>
      <c r="D59" s="113" t="s">
        <v>10</v>
      </c>
      <c r="E59" s="114" t="s">
        <v>11</v>
      </c>
      <c r="F59" s="112" t="s">
        <v>9</v>
      </c>
      <c r="G59" s="113" t="s">
        <v>10</v>
      </c>
      <c r="H59" s="114" t="s">
        <v>11</v>
      </c>
      <c r="I59" s="115"/>
      <c r="J59" s="3"/>
      <c r="K59" s="3"/>
      <c r="L59" s="22"/>
      <c r="M59" s="23" t="s">
        <v>12</v>
      </c>
      <c r="N59" s="24" t="s">
        <v>13</v>
      </c>
      <c r="O59" s="25" t="s">
        <v>14</v>
      </c>
      <c r="P59" s="26" t="s">
        <v>15</v>
      </c>
      <c r="Q59" s="25" t="s">
        <v>11</v>
      </c>
      <c r="R59" s="27" t="s">
        <v>12</v>
      </c>
      <c r="S59" s="24" t="s">
        <v>13</v>
      </c>
      <c r="T59" s="25" t="s">
        <v>14</v>
      </c>
      <c r="U59" s="26" t="s">
        <v>15</v>
      </c>
      <c r="V59" s="25" t="s">
        <v>11</v>
      </c>
      <c r="W59" s="28"/>
    </row>
    <row r="60" spans="2:25" ht="5.25" customHeight="1" thickTop="1" x14ac:dyDescent="0.2">
      <c r="B60" s="106"/>
      <c r="C60" s="116"/>
      <c r="D60" s="117"/>
      <c r="E60" s="118"/>
      <c r="F60" s="116"/>
      <c r="G60" s="117"/>
      <c r="H60" s="118"/>
      <c r="I60" s="119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 x14ac:dyDescent="0.2">
      <c r="B61" s="106" t="s">
        <v>16</v>
      </c>
      <c r="C61" s="120">
        <f t="shared" ref="C61:H63" si="72">+C9+C35</f>
        <v>651</v>
      </c>
      <c r="D61" s="122">
        <f t="shared" si="72"/>
        <v>649</v>
      </c>
      <c r="E61" s="158">
        <f t="shared" si="72"/>
        <v>1300</v>
      </c>
      <c r="F61" s="120">
        <f t="shared" si="72"/>
        <v>834</v>
      </c>
      <c r="G61" s="122">
        <f t="shared" si="72"/>
        <v>834</v>
      </c>
      <c r="H61" s="158">
        <f t="shared" si="72"/>
        <v>1668</v>
      </c>
      <c r="I61" s="123">
        <f t="shared" ref="I61:I63" si="73">IF(E61=0,0,((H61/E61)-1)*100)</f>
        <v>28.307692307692299</v>
      </c>
      <c r="J61" s="3"/>
      <c r="K61" s="6"/>
      <c r="L61" s="13" t="s">
        <v>16</v>
      </c>
      <c r="M61" s="36">
        <f t="shared" ref="M61:N63" si="74">+M9+M35</f>
        <v>90584</v>
      </c>
      <c r="N61" s="37">
        <f t="shared" si="74"/>
        <v>92303</v>
      </c>
      <c r="O61" s="169">
        <f>SUM(M61:N61)</f>
        <v>182887</v>
      </c>
      <c r="P61" s="38">
        <f t="shared" ref="P61:S63" si="75">+P9+P35</f>
        <v>0</v>
      </c>
      <c r="Q61" s="169">
        <f t="shared" si="75"/>
        <v>182887</v>
      </c>
      <c r="R61" s="39">
        <f t="shared" si="75"/>
        <v>119365</v>
      </c>
      <c r="S61" s="37">
        <f t="shared" si="75"/>
        <v>118793</v>
      </c>
      <c r="T61" s="169">
        <f>SUM(R61:S61)</f>
        <v>238158</v>
      </c>
      <c r="U61" s="38">
        <f>U9+U35</f>
        <v>0</v>
      </c>
      <c r="V61" s="172">
        <f>+T61+U61</f>
        <v>238158</v>
      </c>
      <c r="W61" s="40">
        <f t="shared" ref="W61:W63" si="76">IF(Q61=0,0,((V61/Q61)-1)*100)</f>
        <v>30.22139353808635</v>
      </c>
    </row>
    <row r="62" spans="2:25" x14ac:dyDescent="0.2">
      <c r="B62" s="106" t="s">
        <v>17</v>
      </c>
      <c r="C62" s="120">
        <f t="shared" si="72"/>
        <v>649</v>
      </c>
      <c r="D62" s="122">
        <f t="shared" si="72"/>
        <v>650</v>
      </c>
      <c r="E62" s="158">
        <f t="shared" si="72"/>
        <v>1299</v>
      </c>
      <c r="F62" s="120">
        <f t="shared" si="72"/>
        <v>810</v>
      </c>
      <c r="G62" s="122">
        <f t="shared" si="72"/>
        <v>810</v>
      </c>
      <c r="H62" s="158">
        <f t="shared" si="72"/>
        <v>1620</v>
      </c>
      <c r="I62" s="123">
        <f t="shared" si="73"/>
        <v>24.711316397228632</v>
      </c>
      <c r="J62" s="3"/>
      <c r="K62" s="6"/>
      <c r="L62" s="13" t="s">
        <v>17</v>
      </c>
      <c r="M62" s="36">
        <f t="shared" si="74"/>
        <v>95491</v>
      </c>
      <c r="N62" s="37">
        <f t="shared" si="74"/>
        <v>94384</v>
      </c>
      <c r="O62" s="169">
        <f t="shared" ref="O62:O63" si="77">SUM(M62:N62)</f>
        <v>189875</v>
      </c>
      <c r="P62" s="38">
        <f t="shared" si="75"/>
        <v>0</v>
      </c>
      <c r="Q62" s="169">
        <f t="shared" si="75"/>
        <v>189875</v>
      </c>
      <c r="R62" s="39">
        <f t="shared" si="75"/>
        <v>130370</v>
      </c>
      <c r="S62" s="37">
        <f t="shared" si="75"/>
        <v>127429</v>
      </c>
      <c r="T62" s="169">
        <f t="shared" ref="T62:T63" si="78">SUM(R62:S62)</f>
        <v>257799</v>
      </c>
      <c r="U62" s="38">
        <f>U10+U36</f>
        <v>0</v>
      </c>
      <c r="V62" s="172">
        <f>+T62+U62</f>
        <v>257799</v>
      </c>
      <c r="W62" s="40">
        <f t="shared" si="76"/>
        <v>35.773008558262021</v>
      </c>
    </row>
    <row r="63" spans="2:25" ht="13.5" thickBot="1" x14ac:dyDescent="0.25">
      <c r="B63" s="111" t="s">
        <v>18</v>
      </c>
      <c r="C63" s="124">
        <f t="shared" si="72"/>
        <v>758</v>
      </c>
      <c r="D63" s="125">
        <f t="shared" si="72"/>
        <v>787</v>
      </c>
      <c r="E63" s="158">
        <f t="shared" si="72"/>
        <v>1545</v>
      </c>
      <c r="F63" s="124">
        <f t="shared" si="72"/>
        <v>1041</v>
      </c>
      <c r="G63" s="125">
        <f t="shared" si="72"/>
        <v>1039</v>
      </c>
      <c r="H63" s="158">
        <f t="shared" si="72"/>
        <v>2080</v>
      </c>
      <c r="I63" s="123">
        <f t="shared" si="73"/>
        <v>34.627831715210355</v>
      </c>
      <c r="J63" s="3"/>
      <c r="K63" s="6"/>
      <c r="L63" s="22" t="s">
        <v>18</v>
      </c>
      <c r="M63" s="36">
        <f t="shared" si="74"/>
        <v>118989</v>
      </c>
      <c r="N63" s="37">
        <f t="shared" si="74"/>
        <v>116988</v>
      </c>
      <c r="O63" s="169">
        <f t="shared" si="77"/>
        <v>235977</v>
      </c>
      <c r="P63" s="38">
        <f t="shared" si="75"/>
        <v>0</v>
      </c>
      <c r="Q63" s="169">
        <f t="shared" si="75"/>
        <v>235977</v>
      </c>
      <c r="R63" s="39">
        <f t="shared" si="75"/>
        <v>158287</v>
      </c>
      <c r="S63" s="37">
        <f t="shared" si="75"/>
        <v>153814</v>
      </c>
      <c r="T63" s="169">
        <f t="shared" si="78"/>
        <v>312101</v>
      </c>
      <c r="U63" s="38">
        <f>U11+U37</f>
        <v>0</v>
      </c>
      <c r="V63" s="172">
        <f>+T63+U63</f>
        <v>312101</v>
      </c>
      <c r="W63" s="40">
        <f t="shared" si="76"/>
        <v>32.25907609639922</v>
      </c>
    </row>
    <row r="64" spans="2:25" ht="14.25" thickTop="1" thickBot="1" x14ac:dyDescent="0.25">
      <c r="B64" s="126" t="s">
        <v>19</v>
      </c>
      <c r="C64" s="127">
        <f>+C61+C62+C63</f>
        <v>2058</v>
      </c>
      <c r="D64" s="128">
        <f t="shared" ref="D64:H64" si="79">+D61+D62+D63</f>
        <v>2086</v>
      </c>
      <c r="E64" s="153">
        <f t="shared" si="79"/>
        <v>4144</v>
      </c>
      <c r="F64" s="127">
        <f t="shared" si="79"/>
        <v>2685</v>
      </c>
      <c r="G64" s="129">
        <f t="shared" si="79"/>
        <v>2683</v>
      </c>
      <c r="H64" s="162">
        <f t="shared" si="79"/>
        <v>5368</v>
      </c>
      <c r="I64" s="130">
        <f>IF(E64=0,0,((H64/E64)-1)*100)</f>
        <v>29.536679536679532</v>
      </c>
      <c r="J64" s="3"/>
      <c r="K64" s="3"/>
      <c r="L64" s="41" t="s">
        <v>19</v>
      </c>
      <c r="M64" s="42">
        <f>+M61+M62+M63</f>
        <v>305064</v>
      </c>
      <c r="N64" s="43">
        <f t="shared" ref="N64:V64" si="80">+N61+N62+N63</f>
        <v>303675</v>
      </c>
      <c r="O64" s="170">
        <f t="shared" si="80"/>
        <v>608739</v>
      </c>
      <c r="P64" s="44">
        <f t="shared" si="80"/>
        <v>0</v>
      </c>
      <c r="Q64" s="170">
        <f t="shared" si="80"/>
        <v>608739</v>
      </c>
      <c r="R64" s="45">
        <f t="shared" si="80"/>
        <v>408022</v>
      </c>
      <c r="S64" s="43">
        <f t="shared" si="80"/>
        <v>400036</v>
      </c>
      <c r="T64" s="170">
        <f t="shared" si="80"/>
        <v>808058</v>
      </c>
      <c r="U64" s="43">
        <f t="shared" si="80"/>
        <v>0</v>
      </c>
      <c r="V64" s="170">
        <f t="shared" si="80"/>
        <v>808058</v>
      </c>
      <c r="W64" s="46">
        <f>IF(Q64=0,0,((V64/Q64)-1)*100)</f>
        <v>32.742932521162601</v>
      </c>
    </row>
    <row r="65" spans="2:25" ht="13.5" thickTop="1" x14ac:dyDescent="0.2">
      <c r="B65" s="106" t="s">
        <v>20</v>
      </c>
      <c r="C65" s="120">
        <f t="shared" ref="C65:H67" si="81">+C13+C39</f>
        <v>851</v>
      </c>
      <c r="D65" s="122">
        <f t="shared" si="81"/>
        <v>851</v>
      </c>
      <c r="E65" s="158">
        <f t="shared" si="81"/>
        <v>1702</v>
      </c>
      <c r="F65" s="120">
        <f t="shared" si="81"/>
        <v>1126</v>
      </c>
      <c r="G65" s="122">
        <f t="shared" si="81"/>
        <v>1126</v>
      </c>
      <c r="H65" s="158">
        <f t="shared" si="81"/>
        <v>2252</v>
      </c>
      <c r="I65" s="123">
        <f t="shared" ref="I65:I76" si="82">IF(E65=0,0,((H65/E65)-1)*100)</f>
        <v>32.31492361927144</v>
      </c>
      <c r="J65" s="3"/>
      <c r="K65" s="3"/>
      <c r="L65" s="13" t="s">
        <v>20</v>
      </c>
      <c r="M65" s="36">
        <f t="shared" ref="M65:N67" si="83">+M13+M39</f>
        <v>117575</v>
      </c>
      <c r="N65" s="37">
        <f t="shared" si="83"/>
        <v>127304</v>
      </c>
      <c r="O65" s="169">
        <f t="shared" ref="O65:O66" si="84">SUM(M65:N65)</f>
        <v>244879</v>
      </c>
      <c r="P65" s="38">
        <f t="shared" ref="P65:S67" si="85">+P13+P39</f>
        <v>0</v>
      </c>
      <c r="Q65" s="169">
        <f t="shared" si="85"/>
        <v>244879</v>
      </c>
      <c r="R65" s="39">
        <f t="shared" si="85"/>
        <v>161281</v>
      </c>
      <c r="S65" s="37">
        <f t="shared" si="85"/>
        <v>161350</v>
      </c>
      <c r="T65" s="169">
        <f t="shared" ref="T65:T66" si="86">SUM(R65:S65)</f>
        <v>322631</v>
      </c>
      <c r="U65" s="38">
        <f>U13+U39</f>
        <v>0</v>
      </c>
      <c r="V65" s="172">
        <f>+T65+U65</f>
        <v>322631</v>
      </c>
      <c r="W65" s="40">
        <f t="shared" ref="W65:W76" si="87">IF(Q65=0,0,((V65/Q65)-1)*100)</f>
        <v>31.751191404734591</v>
      </c>
    </row>
    <row r="66" spans="2:25" x14ac:dyDescent="0.2">
      <c r="B66" s="106" t="s">
        <v>21</v>
      </c>
      <c r="C66" s="120">
        <f t="shared" si="81"/>
        <v>733</v>
      </c>
      <c r="D66" s="122">
        <f t="shared" si="81"/>
        <v>733</v>
      </c>
      <c r="E66" s="158">
        <f t="shared" si="81"/>
        <v>1466</v>
      </c>
      <c r="F66" s="120">
        <f t="shared" si="81"/>
        <v>998</v>
      </c>
      <c r="G66" s="122">
        <f t="shared" si="81"/>
        <v>999</v>
      </c>
      <c r="H66" s="158">
        <f t="shared" si="81"/>
        <v>1997</v>
      </c>
      <c r="I66" s="123">
        <f t="shared" si="82"/>
        <v>36.221009549795369</v>
      </c>
      <c r="J66" s="3"/>
      <c r="K66" s="3"/>
      <c r="L66" s="13" t="s">
        <v>21</v>
      </c>
      <c r="M66" s="36">
        <f t="shared" si="83"/>
        <v>110153</v>
      </c>
      <c r="N66" s="37">
        <f t="shared" si="83"/>
        <v>115931</v>
      </c>
      <c r="O66" s="169">
        <f t="shared" si="84"/>
        <v>226084</v>
      </c>
      <c r="P66" s="38">
        <f t="shared" si="85"/>
        <v>0</v>
      </c>
      <c r="Q66" s="169">
        <f t="shared" si="85"/>
        <v>226084</v>
      </c>
      <c r="R66" s="39">
        <f t="shared" si="85"/>
        <v>140957</v>
      </c>
      <c r="S66" s="37">
        <f t="shared" si="85"/>
        <v>149992</v>
      </c>
      <c r="T66" s="169">
        <f t="shared" si="86"/>
        <v>290949</v>
      </c>
      <c r="U66" s="38">
        <f>U14+U40</f>
        <v>0</v>
      </c>
      <c r="V66" s="172">
        <f>+T66+U66</f>
        <v>290949</v>
      </c>
      <c r="W66" s="40">
        <f t="shared" si="87"/>
        <v>28.690663647139992</v>
      </c>
    </row>
    <row r="67" spans="2:25" ht="13.5" thickBot="1" x14ac:dyDescent="0.25">
      <c r="B67" s="106" t="s">
        <v>22</v>
      </c>
      <c r="C67" s="120">
        <f t="shared" si="81"/>
        <v>812</v>
      </c>
      <c r="D67" s="122">
        <f t="shared" si="81"/>
        <v>812</v>
      </c>
      <c r="E67" s="158">
        <f t="shared" si="81"/>
        <v>1624</v>
      </c>
      <c r="F67" s="120">
        <f t="shared" si="81"/>
        <v>1219</v>
      </c>
      <c r="G67" s="122">
        <f t="shared" si="81"/>
        <v>1219</v>
      </c>
      <c r="H67" s="158">
        <f t="shared" si="81"/>
        <v>2438</v>
      </c>
      <c r="I67" s="123">
        <f>IF(E67=0,0,((H67/E67)-1)*100)</f>
        <v>50.123152709359609</v>
      </c>
      <c r="J67" s="3"/>
      <c r="K67" s="3"/>
      <c r="L67" s="13" t="s">
        <v>22</v>
      </c>
      <c r="M67" s="36">
        <f t="shared" si="83"/>
        <v>115650</v>
      </c>
      <c r="N67" s="37">
        <f t="shared" si="83"/>
        <v>118527</v>
      </c>
      <c r="O67" s="169">
        <f>SUM(M67:N67)</f>
        <v>234177</v>
      </c>
      <c r="P67" s="38">
        <f t="shared" si="85"/>
        <v>0</v>
      </c>
      <c r="Q67" s="169">
        <f t="shared" si="85"/>
        <v>234177</v>
      </c>
      <c r="R67" s="39">
        <f t="shared" si="85"/>
        <v>156182</v>
      </c>
      <c r="S67" s="37">
        <f t="shared" si="85"/>
        <v>162048</v>
      </c>
      <c r="T67" s="169">
        <f>SUM(R67:S67)</f>
        <v>318230</v>
      </c>
      <c r="U67" s="38">
        <f>U15+U41</f>
        <v>0</v>
      </c>
      <c r="V67" s="172">
        <f>+T67+U67</f>
        <v>318230</v>
      </c>
      <c r="W67" s="40">
        <f>IF(Q67=0,0,((V67/Q67)-1)*100)</f>
        <v>35.892935685400353</v>
      </c>
    </row>
    <row r="68" spans="2:25" ht="14.25" thickTop="1" thickBot="1" x14ac:dyDescent="0.25">
      <c r="B68" s="126" t="s">
        <v>23</v>
      </c>
      <c r="C68" s="127">
        <f>+C65+C66+C67</f>
        <v>2396</v>
      </c>
      <c r="D68" s="129">
        <f t="shared" ref="D68:H68" si="88">+D65+D66+D67</f>
        <v>2396</v>
      </c>
      <c r="E68" s="153">
        <f t="shared" si="88"/>
        <v>4792</v>
      </c>
      <c r="F68" s="127">
        <f t="shared" si="88"/>
        <v>3343</v>
      </c>
      <c r="G68" s="129">
        <f t="shared" si="88"/>
        <v>3344</v>
      </c>
      <c r="H68" s="159">
        <f t="shared" si="88"/>
        <v>6687</v>
      </c>
      <c r="I68" s="131">
        <f>IF(E68=0,0,((H68/E68)-1)*100)</f>
        <v>39.545075125208683</v>
      </c>
      <c r="J68" s="7"/>
      <c r="K68" s="7"/>
      <c r="L68" s="41" t="s">
        <v>23</v>
      </c>
      <c r="M68" s="45">
        <f>+M65+M66+M67</f>
        <v>343378</v>
      </c>
      <c r="N68" s="43">
        <f t="shared" ref="N68:V68" si="89">+N65+N66+N67</f>
        <v>361762</v>
      </c>
      <c r="O68" s="170">
        <f t="shared" si="89"/>
        <v>705140</v>
      </c>
      <c r="P68" s="44">
        <f t="shared" si="89"/>
        <v>0</v>
      </c>
      <c r="Q68" s="173">
        <f t="shared" si="89"/>
        <v>705140</v>
      </c>
      <c r="R68" s="45">
        <f t="shared" si="89"/>
        <v>458420</v>
      </c>
      <c r="S68" s="43">
        <f t="shared" si="89"/>
        <v>473390</v>
      </c>
      <c r="T68" s="170">
        <f t="shared" si="89"/>
        <v>931810</v>
      </c>
      <c r="U68" s="44">
        <f t="shared" si="89"/>
        <v>0</v>
      </c>
      <c r="V68" s="173">
        <f t="shared" si="89"/>
        <v>931810</v>
      </c>
      <c r="W68" s="46">
        <f>IF(Q68=0,0,((V68/Q68)-1)*100)</f>
        <v>32.145389568029039</v>
      </c>
      <c r="X68" s="279"/>
      <c r="Y68" s="279"/>
    </row>
    <row r="69" spans="2:25" ht="13.5" thickTop="1" x14ac:dyDescent="0.2">
      <c r="B69" s="106" t="s">
        <v>24</v>
      </c>
      <c r="C69" s="120">
        <f t="shared" ref="C69:H71" si="90">+C17+C43</f>
        <v>749</v>
      </c>
      <c r="D69" s="122">
        <f t="shared" si="90"/>
        <v>749</v>
      </c>
      <c r="E69" s="158">
        <f t="shared" si="90"/>
        <v>1498</v>
      </c>
      <c r="F69" s="120">
        <f t="shared" si="90"/>
        <v>1132</v>
      </c>
      <c r="G69" s="122">
        <f t="shared" si="90"/>
        <v>1132</v>
      </c>
      <c r="H69" s="158">
        <f t="shared" si="90"/>
        <v>2264</v>
      </c>
      <c r="I69" s="123">
        <f t="shared" si="82"/>
        <v>51.134846461949259</v>
      </c>
      <c r="J69" s="7"/>
      <c r="K69" s="3"/>
      <c r="L69" s="13" t="s">
        <v>24</v>
      </c>
      <c r="M69" s="36">
        <f t="shared" ref="M69:N71" si="91">+M17+M43</f>
        <v>103938</v>
      </c>
      <c r="N69" s="37">
        <f t="shared" si="91"/>
        <v>104046</v>
      </c>
      <c r="O69" s="169">
        <f t="shared" ref="O69:O71" si="92">SUM(M69:N69)</f>
        <v>207984</v>
      </c>
      <c r="P69" s="38">
        <f t="shared" ref="P69:S71" si="93">+P17+P43</f>
        <v>0</v>
      </c>
      <c r="Q69" s="169">
        <f t="shared" si="93"/>
        <v>207984</v>
      </c>
      <c r="R69" s="39">
        <f t="shared" si="93"/>
        <v>155571</v>
      </c>
      <c r="S69" s="37">
        <f t="shared" si="93"/>
        <v>156052</v>
      </c>
      <c r="T69" s="169">
        <f t="shared" ref="T69:T71" si="94">SUM(R69:S69)</f>
        <v>311623</v>
      </c>
      <c r="U69" s="38">
        <f>U17+U43</f>
        <v>0</v>
      </c>
      <c r="V69" s="172">
        <f>+T69+U69</f>
        <v>311623</v>
      </c>
      <c r="W69" s="40">
        <f t="shared" si="87"/>
        <v>49.83027540580045</v>
      </c>
    </row>
    <row r="70" spans="2:25" x14ac:dyDescent="0.2">
      <c r="B70" s="106" t="s">
        <v>64</v>
      </c>
      <c r="C70" s="120">
        <f t="shared" si="90"/>
        <v>666</v>
      </c>
      <c r="D70" s="122">
        <f t="shared" si="90"/>
        <v>666</v>
      </c>
      <c r="E70" s="158">
        <f t="shared" si="90"/>
        <v>1332</v>
      </c>
      <c r="F70" s="120">
        <f t="shared" si="90"/>
        <v>1083</v>
      </c>
      <c r="G70" s="122">
        <f t="shared" si="90"/>
        <v>1083</v>
      </c>
      <c r="H70" s="158">
        <f t="shared" si="90"/>
        <v>2166</v>
      </c>
      <c r="I70" s="123">
        <f>IF(E70=0,0,((H70/E70)-1)*100)</f>
        <v>62.612612612612615</v>
      </c>
      <c r="J70" s="3"/>
      <c r="K70" s="3"/>
      <c r="L70" s="13" t="s">
        <v>64</v>
      </c>
      <c r="M70" s="36">
        <f t="shared" si="91"/>
        <v>91609</v>
      </c>
      <c r="N70" s="37">
        <f t="shared" si="91"/>
        <v>90717</v>
      </c>
      <c r="O70" s="169">
        <f>SUM(M70:N70)</f>
        <v>182326</v>
      </c>
      <c r="P70" s="38">
        <f t="shared" si="93"/>
        <v>0</v>
      </c>
      <c r="Q70" s="169">
        <f t="shared" si="93"/>
        <v>182326</v>
      </c>
      <c r="R70" s="39">
        <f t="shared" si="93"/>
        <v>145130</v>
      </c>
      <c r="S70" s="37">
        <f t="shared" si="93"/>
        <v>143647</v>
      </c>
      <c r="T70" s="169">
        <f>SUM(R70:S70)</f>
        <v>288777</v>
      </c>
      <c r="U70" s="140">
        <f>U18+U44</f>
        <v>0</v>
      </c>
      <c r="V70" s="169">
        <f>+T70+U70</f>
        <v>288777</v>
      </c>
      <c r="W70" s="40">
        <f>IF(Q70=0,0,((V70/Q70)-1)*100)</f>
        <v>58.384980748768697</v>
      </c>
    </row>
    <row r="71" spans="2:25" ht="13.5" thickBot="1" x14ac:dyDescent="0.25">
      <c r="B71" s="106" t="s">
        <v>26</v>
      </c>
      <c r="C71" s="120">
        <f t="shared" si="90"/>
        <v>634</v>
      </c>
      <c r="D71" s="122">
        <f t="shared" si="90"/>
        <v>634</v>
      </c>
      <c r="E71" s="158">
        <f t="shared" si="90"/>
        <v>1268</v>
      </c>
      <c r="F71" s="120">
        <f t="shared" si="90"/>
        <v>937</v>
      </c>
      <c r="G71" s="122">
        <f t="shared" si="90"/>
        <v>938</v>
      </c>
      <c r="H71" s="158">
        <f t="shared" si="90"/>
        <v>1875</v>
      </c>
      <c r="I71" s="123">
        <f t="shared" si="82"/>
        <v>47.870662460567814</v>
      </c>
      <c r="J71" s="3"/>
      <c r="K71" s="3"/>
      <c r="L71" s="13" t="s">
        <v>26</v>
      </c>
      <c r="M71" s="36">
        <f t="shared" si="91"/>
        <v>82977</v>
      </c>
      <c r="N71" s="37">
        <f t="shared" si="91"/>
        <v>82388</v>
      </c>
      <c r="O71" s="169">
        <f t="shared" si="92"/>
        <v>165365</v>
      </c>
      <c r="P71" s="38">
        <f t="shared" si="93"/>
        <v>0</v>
      </c>
      <c r="Q71" s="169">
        <f t="shared" si="93"/>
        <v>165365</v>
      </c>
      <c r="R71" s="39">
        <f t="shared" si="93"/>
        <v>135663</v>
      </c>
      <c r="S71" s="37">
        <f t="shared" si="93"/>
        <v>134895</v>
      </c>
      <c r="T71" s="169">
        <f t="shared" si="94"/>
        <v>270558</v>
      </c>
      <c r="U71" s="140">
        <f>U19+U45</f>
        <v>0</v>
      </c>
      <c r="V71" s="169">
        <f>+T71+U71</f>
        <v>270558</v>
      </c>
      <c r="W71" s="40">
        <f t="shared" si="87"/>
        <v>63.61261451939648</v>
      </c>
    </row>
    <row r="72" spans="2:25" ht="16.5" thickTop="1" thickBot="1" x14ac:dyDescent="0.25">
      <c r="B72" s="133" t="s">
        <v>27</v>
      </c>
      <c r="C72" s="134">
        <f>+C69+C70+C71</f>
        <v>2049</v>
      </c>
      <c r="D72" s="139">
        <f t="shared" ref="D72:H72" si="95">+D69+D70+D71</f>
        <v>2049</v>
      </c>
      <c r="E72" s="163">
        <f t="shared" si="95"/>
        <v>4098</v>
      </c>
      <c r="F72" s="127">
        <f t="shared" si="95"/>
        <v>3152</v>
      </c>
      <c r="G72" s="135">
        <f t="shared" si="95"/>
        <v>3153</v>
      </c>
      <c r="H72" s="160">
        <f t="shared" si="95"/>
        <v>6305</v>
      </c>
      <c r="I72" s="130">
        <f t="shared" si="82"/>
        <v>53.855539287457297</v>
      </c>
      <c r="J72" s="9"/>
      <c r="K72" s="10"/>
      <c r="L72" s="47" t="s">
        <v>27</v>
      </c>
      <c r="M72" s="48">
        <f>+M69+M70+M71</f>
        <v>278524</v>
      </c>
      <c r="N72" s="49">
        <f t="shared" ref="N72:V72" si="96">+N69+N70+N71</f>
        <v>277151</v>
      </c>
      <c r="O72" s="171">
        <f t="shared" si="96"/>
        <v>555675</v>
      </c>
      <c r="P72" s="49">
        <f t="shared" si="96"/>
        <v>0</v>
      </c>
      <c r="Q72" s="171">
        <f t="shared" si="96"/>
        <v>555675</v>
      </c>
      <c r="R72" s="48">
        <f t="shared" si="96"/>
        <v>436364</v>
      </c>
      <c r="S72" s="49">
        <f t="shared" si="96"/>
        <v>434594</v>
      </c>
      <c r="T72" s="171">
        <f t="shared" si="96"/>
        <v>870958</v>
      </c>
      <c r="U72" s="49">
        <f t="shared" si="96"/>
        <v>0</v>
      </c>
      <c r="V72" s="171">
        <f t="shared" si="96"/>
        <v>870958</v>
      </c>
      <c r="W72" s="50">
        <f t="shared" si="87"/>
        <v>56.738741170648325</v>
      </c>
    </row>
    <row r="73" spans="2:25" ht="13.5" thickTop="1" x14ac:dyDescent="0.2">
      <c r="B73" s="106" t="s">
        <v>29</v>
      </c>
      <c r="C73" s="120">
        <f t="shared" ref="C73:H75" si="97">+C21+C47</f>
        <v>609</v>
      </c>
      <c r="D73" s="122">
        <f t="shared" si="97"/>
        <v>609</v>
      </c>
      <c r="E73" s="164">
        <f t="shared" si="97"/>
        <v>1218</v>
      </c>
      <c r="F73" s="120">
        <f t="shared" si="97"/>
        <v>989</v>
      </c>
      <c r="G73" s="122">
        <f t="shared" si="97"/>
        <v>988</v>
      </c>
      <c r="H73" s="161">
        <f t="shared" si="97"/>
        <v>1977</v>
      </c>
      <c r="I73" s="123">
        <f t="shared" si="82"/>
        <v>62.315270935960584</v>
      </c>
      <c r="J73" s="3"/>
      <c r="K73" s="3"/>
      <c r="L73" s="13" t="s">
        <v>29</v>
      </c>
      <c r="M73" s="36">
        <f t="shared" ref="M73:N75" si="98">+M21+M47</f>
        <v>88612</v>
      </c>
      <c r="N73" s="37">
        <f t="shared" si="98"/>
        <v>90252</v>
      </c>
      <c r="O73" s="169">
        <f t="shared" ref="O73:O75" si="99">SUM(M73:N73)</f>
        <v>178864</v>
      </c>
      <c r="P73" s="38">
        <f t="shared" ref="P73:S75" si="100">+P21+P47</f>
        <v>0</v>
      </c>
      <c r="Q73" s="169">
        <f t="shared" si="100"/>
        <v>178864</v>
      </c>
      <c r="R73" s="39">
        <f t="shared" si="100"/>
        <v>154231</v>
      </c>
      <c r="S73" s="37">
        <f t="shared" si="100"/>
        <v>152207</v>
      </c>
      <c r="T73" s="169">
        <f t="shared" ref="T73:T75" si="101">SUM(R73:S73)</f>
        <v>306438</v>
      </c>
      <c r="U73" s="140">
        <f>U21+U47</f>
        <v>0</v>
      </c>
      <c r="V73" s="169">
        <f>+T73+U73</f>
        <v>306438</v>
      </c>
      <c r="W73" s="40">
        <f t="shared" si="87"/>
        <v>71.324581805170411</v>
      </c>
    </row>
    <row r="74" spans="2:25" x14ac:dyDescent="0.2">
      <c r="B74" s="106" t="s">
        <v>30</v>
      </c>
      <c r="C74" s="120">
        <f t="shared" si="97"/>
        <v>688</v>
      </c>
      <c r="D74" s="122">
        <f t="shared" si="97"/>
        <v>688</v>
      </c>
      <c r="E74" s="152">
        <f t="shared" si="97"/>
        <v>1376</v>
      </c>
      <c r="F74" s="120">
        <f t="shared" si="97"/>
        <v>1065</v>
      </c>
      <c r="G74" s="122">
        <f t="shared" si="97"/>
        <v>1065</v>
      </c>
      <c r="H74" s="152">
        <f t="shared" si="97"/>
        <v>2130</v>
      </c>
      <c r="I74" s="123">
        <f t="shared" si="82"/>
        <v>54.796511627906973</v>
      </c>
      <c r="J74" s="3"/>
      <c r="K74" s="3"/>
      <c r="L74" s="13" t="s">
        <v>30</v>
      </c>
      <c r="M74" s="36">
        <f t="shared" si="98"/>
        <v>96384</v>
      </c>
      <c r="N74" s="37">
        <f t="shared" si="98"/>
        <v>102015</v>
      </c>
      <c r="O74" s="169">
        <f t="shared" si="99"/>
        <v>198399</v>
      </c>
      <c r="P74" s="38">
        <f t="shared" si="100"/>
        <v>0</v>
      </c>
      <c r="Q74" s="169">
        <f t="shared" si="100"/>
        <v>198399</v>
      </c>
      <c r="R74" s="39">
        <f t="shared" si="100"/>
        <v>159939</v>
      </c>
      <c r="S74" s="37">
        <f t="shared" si="100"/>
        <v>164892</v>
      </c>
      <c r="T74" s="169">
        <f t="shared" si="101"/>
        <v>324831</v>
      </c>
      <c r="U74" s="140">
        <f>U22+U48</f>
        <v>1</v>
      </c>
      <c r="V74" s="169">
        <f>+T74+U74</f>
        <v>324832</v>
      </c>
      <c r="W74" s="40">
        <f t="shared" si="87"/>
        <v>63.726631686651643</v>
      </c>
    </row>
    <row r="75" spans="2:25" ht="13.5" thickBot="1" x14ac:dyDescent="0.25">
      <c r="B75" s="106" t="s">
        <v>31</v>
      </c>
      <c r="C75" s="120">
        <f t="shared" si="97"/>
        <v>629</v>
      </c>
      <c r="D75" s="136">
        <f t="shared" si="97"/>
        <v>629</v>
      </c>
      <c r="E75" s="156">
        <f t="shared" si="97"/>
        <v>1258</v>
      </c>
      <c r="F75" s="120">
        <f t="shared" si="97"/>
        <v>982</v>
      </c>
      <c r="G75" s="136">
        <f t="shared" si="97"/>
        <v>984</v>
      </c>
      <c r="H75" s="156">
        <f t="shared" si="97"/>
        <v>1966</v>
      </c>
      <c r="I75" s="137">
        <f t="shared" si="82"/>
        <v>56.279809220985697</v>
      </c>
      <c r="J75" s="3"/>
      <c r="K75" s="3"/>
      <c r="L75" s="13" t="s">
        <v>31</v>
      </c>
      <c r="M75" s="36">
        <f t="shared" si="98"/>
        <v>91936</v>
      </c>
      <c r="N75" s="37">
        <f t="shared" si="98"/>
        <v>93405</v>
      </c>
      <c r="O75" s="169">
        <f t="shared" si="99"/>
        <v>185341</v>
      </c>
      <c r="P75" s="38">
        <f t="shared" si="100"/>
        <v>0</v>
      </c>
      <c r="Q75" s="169">
        <f t="shared" si="100"/>
        <v>185341</v>
      </c>
      <c r="R75" s="39">
        <f t="shared" si="100"/>
        <v>146409</v>
      </c>
      <c r="S75" s="37">
        <f t="shared" si="100"/>
        <v>145757</v>
      </c>
      <c r="T75" s="169">
        <f t="shared" si="101"/>
        <v>292166</v>
      </c>
      <c r="U75" s="38">
        <f>U23+U49</f>
        <v>0</v>
      </c>
      <c r="V75" s="172">
        <f>+T75+U75</f>
        <v>292166</v>
      </c>
      <c r="W75" s="40">
        <f t="shared" si="87"/>
        <v>57.637004224645395</v>
      </c>
    </row>
    <row r="76" spans="2:25" ht="14.25" thickTop="1" thickBot="1" x14ac:dyDescent="0.25">
      <c r="B76" s="126" t="s">
        <v>65</v>
      </c>
      <c r="C76" s="127">
        <f>+C73+C74+C75</f>
        <v>1926</v>
      </c>
      <c r="D76" s="129">
        <f t="shared" ref="D76:H76" si="102">+D73+D74+D75</f>
        <v>1926</v>
      </c>
      <c r="E76" s="162">
        <f t="shared" si="102"/>
        <v>3852</v>
      </c>
      <c r="F76" s="127">
        <f t="shared" si="102"/>
        <v>3036</v>
      </c>
      <c r="G76" s="129">
        <f t="shared" si="102"/>
        <v>3037</v>
      </c>
      <c r="H76" s="162">
        <f t="shared" si="102"/>
        <v>6073</v>
      </c>
      <c r="I76" s="130">
        <f t="shared" si="82"/>
        <v>57.658359293873303</v>
      </c>
      <c r="J76" s="3"/>
      <c r="K76" s="3"/>
      <c r="L76" s="41" t="s">
        <v>65</v>
      </c>
      <c r="M76" s="42">
        <f>+M73+M74+M75</f>
        <v>276932</v>
      </c>
      <c r="N76" s="43">
        <f t="shared" ref="N76:V76" si="103">+N73+N74+N75</f>
        <v>285672</v>
      </c>
      <c r="O76" s="170">
        <f t="shared" si="103"/>
        <v>562604</v>
      </c>
      <c r="P76" s="44">
        <f t="shared" si="103"/>
        <v>0</v>
      </c>
      <c r="Q76" s="170">
        <f t="shared" si="103"/>
        <v>562604</v>
      </c>
      <c r="R76" s="45">
        <f t="shared" si="103"/>
        <v>460579</v>
      </c>
      <c r="S76" s="43">
        <f t="shared" si="103"/>
        <v>462856</v>
      </c>
      <c r="T76" s="170">
        <f t="shared" si="103"/>
        <v>923435</v>
      </c>
      <c r="U76" s="44">
        <f t="shared" si="103"/>
        <v>1</v>
      </c>
      <c r="V76" s="173">
        <f t="shared" si="103"/>
        <v>923436</v>
      </c>
      <c r="W76" s="46">
        <f t="shared" si="87"/>
        <v>64.136053067521743</v>
      </c>
    </row>
    <row r="77" spans="2:25" ht="14.25" thickTop="1" thickBot="1" x14ac:dyDescent="0.25">
      <c r="B77" s="126" t="s">
        <v>66</v>
      </c>
      <c r="C77" s="127">
        <f t="shared" ref="C77:H77" si="104">+C68+C72+C76</f>
        <v>6371</v>
      </c>
      <c r="D77" s="129">
        <f t="shared" si="104"/>
        <v>6371</v>
      </c>
      <c r="E77" s="153">
        <f t="shared" si="104"/>
        <v>12742</v>
      </c>
      <c r="F77" s="127">
        <f t="shared" si="104"/>
        <v>9531</v>
      </c>
      <c r="G77" s="129">
        <f t="shared" si="104"/>
        <v>9534</v>
      </c>
      <c r="H77" s="159">
        <f t="shared" si="104"/>
        <v>19065</v>
      </c>
      <c r="I77" s="131">
        <f>IF(E77=0,0,((H77/E77)-1)*100)</f>
        <v>49.623293046617476</v>
      </c>
      <c r="J77" s="7"/>
      <c r="K77" s="3"/>
      <c r="L77" s="41" t="s">
        <v>66</v>
      </c>
      <c r="M77" s="45">
        <f t="shared" ref="M77:V77" si="105">+M68+M72+M76</f>
        <v>898834</v>
      </c>
      <c r="N77" s="43">
        <f t="shared" si="105"/>
        <v>924585</v>
      </c>
      <c r="O77" s="170">
        <f t="shared" si="105"/>
        <v>1823419</v>
      </c>
      <c r="P77" s="44">
        <f t="shared" si="105"/>
        <v>0</v>
      </c>
      <c r="Q77" s="173">
        <f t="shared" si="105"/>
        <v>1823419</v>
      </c>
      <c r="R77" s="45">
        <f t="shared" si="105"/>
        <v>1355363</v>
      </c>
      <c r="S77" s="43">
        <f t="shared" si="105"/>
        <v>1370840</v>
      </c>
      <c r="T77" s="170">
        <f t="shared" si="105"/>
        <v>2726203</v>
      </c>
      <c r="U77" s="44">
        <f t="shared" si="105"/>
        <v>1</v>
      </c>
      <c r="V77" s="173">
        <f t="shared" si="105"/>
        <v>2726204</v>
      </c>
      <c r="W77" s="46">
        <f>IF(Q77=0,0,((V77/Q77)-1)*100)</f>
        <v>49.510562300820602</v>
      </c>
      <c r="X77" s="279"/>
      <c r="Y77" s="279"/>
    </row>
    <row r="78" spans="2:25" ht="14.25" thickTop="1" thickBot="1" x14ac:dyDescent="0.25">
      <c r="B78" s="126" t="s">
        <v>11</v>
      </c>
      <c r="C78" s="127">
        <f>+C77+C64</f>
        <v>8429</v>
      </c>
      <c r="D78" s="129">
        <f t="shared" ref="D78:H78" si="106">+D77+D64</f>
        <v>8457</v>
      </c>
      <c r="E78" s="153">
        <f t="shared" si="106"/>
        <v>16886</v>
      </c>
      <c r="F78" s="127">
        <f t="shared" si="106"/>
        <v>12216</v>
      </c>
      <c r="G78" s="129">
        <f t="shared" si="106"/>
        <v>12217</v>
      </c>
      <c r="H78" s="159">
        <f t="shared" si="106"/>
        <v>24433</v>
      </c>
      <c r="I78" s="131">
        <f>IF(E78=0,0,((H78/E78)-1)*100)</f>
        <v>44.693829207627608</v>
      </c>
      <c r="J78" s="7"/>
      <c r="K78" s="7"/>
      <c r="L78" s="41" t="s">
        <v>11</v>
      </c>
      <c r="M78" s="45">
        <f>+M77+M64</f>
        <v>1203898</v>
      </c>
      <c r="N78" s="43">
        <f t="shared" ref="N78:V78" si="107">+N77+N64</f>
        <v>1228260</v>
      </c>
      <c r="O78" s="170">
        <f t="shared" si="107"/>
        <v>2432158</v>
      </c>
      <c r="P78" s="44">
        <f t="shared" si="107"/>
        <v>0</v>
      </c>
      <c r="Q78" s="173">
        <f t="shared" si="107"/>
        <v>2432158</v>
      </c>
      <c r="R78" s="45">
        <f t="shared" si="107"/>
        <v>1763385</v>
      </c>
      <c r="S78" s="43">
        <f t="shared" si="107"/>
        <v>1770876</v>
      </c>
      <c r="T78" s="170">
        <f t="shared" si="107"/>
        <v>3534261</v>
      </c>
      <c r="U78" s="44">
        <f t="shared" si="107"/>
        <v>1</v>
      </c>
      <c r="V78" s="173">
        <f t="shared" si="107"/>
        <v>3534262</v>
      </c>
      <c r="W78" s="46">
        <f>IF(Q78=0,0,((V78/Q78)-1)*100)</f>
        <v>45.313832407269587</v>
      </c>
      <c r="X78" s="279"/>
      <c r="Y78" s="279"/>
    </row>
    <row r="79" spans="2:25" ht="14.25" thickTop="1" thickBot="1" x14ac:dyDescent="0.25">
      <c r="B79" s="138" t="s">
        <v>35</v>
      </c>
      <c r="C79" s="102"/>
      <c r="D79" s="102"/>
      <c r="E79" s="102"/>
      <c r="F79" s="102"/>
      <c r="G79" s="102"/>
      <c r="H79" s="102"/>
      <c r="I79" s="103"/>
      <c r="J79" s="3"/>
      <c r="K79" s="3"/>
      <c r="L79" s="53" t="s">
        <v>35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</row>
    <row r="80" spans="2:25" ht="13.5" thickTop="1" x14ac:dyDescent="0.2">
      <c r="L80" s="590" t="s">
        <v>45</v>
      </c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2"/>
    </row>
    <row r="81" spans="12:26" ht="13.5" thickBot="1" x14ac:dyDescent="0.25">
      <c r="L81" s="593" t="s">
        <v>46</v>
      </c>
      <c r="M81" s="594"/>
      <c r="N81" s="594"/>
      <c r="O81" s="594"/>
      <c r="P81" s="594"/>
      <c r="Q81" s="594"/>
      <c r="R81" s="594"/>
      <c r="S81" s="594"/>
      <c r="T81" s="594"/>
      <c r="U81" s="594"/>
      <c r="V81" s="594"/>
      <c r="W81" s="595"/>
    </row>
    <row r="82" spans="12:26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47</v>
      </c>
    </row>
    <row r="83" spans="12:26" ht="14.25" thickTop="1" thickBot="1" x14ac:dyDescent="0.25">
      <c r="L83" s="57"/>
      <c r="M83" s="189" t="s">
        <v>62</v>
      </c>
      <c r="N83" s="190"/>
      <c r="O83" s="191"/>
      <c r="P83" s="189"/>
      <c r="Q83" s="189"/>
      <c r="R83" s="189" t="s">
        <v>63</v>
      </c>
      <c r="S83" s="190"/>
      <c r="T83" s="191"/>
      <c r="U83" s="189"/>
      <c r="V83" s="189"/>
      <c r="W83" s="310" t="s">
        <v>6</v>
      </c>
    </row>
    <row r="84" spans="12:26" ht="13.5" thickTop="1" x14ac:dyDescent="0.2">
      <c r="L84" s="59" t="s">
        <v>7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11" t="s">
        <v>8</v>
      </c>
    </row>
    <row r="85" spans="12:26" ht="13.5" thickBot="1" x14ac:dyDescent="0.25">
      <c r="L85" s="64"/>
      <c r="M85" s="65" t="s">
        <v>48</v>
      </c>
      <c r="N85" s="66" t="s">
        <v>49</v>
      </c>
      <c r="O85" s="67" t="s">
        <v>50</v>
      </c>
      <c r="P85" s="68" t="s">
        <v>15</v>
      </c>
      <c r="Q85" s="67" t="s">
        <v>11</v>
      </c>
      <c r="R85" s="65" t="s">
        <v>48</v>
      </c>
      <c r="S85" s="66" t="s">
        <v>49</v>
      </c>
      <c r="T85" s="67" t="s">
        <v>50</v>
      </c>
      <c r="U85" s="68" t="s">
        <v>15</v>
      </c>
      <c r="V85" s="67" t="s">
        <v>11</v>
      </c>
      <c r="W85" s="309"/>
    </row>
    <row r="86" spans="12:26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6" x14ac:dyDescent="0.2">
      <c r="L87" s="59" t="s">
        <v>16</v>
      </c>
      <c r="M87" s="75">
        <v>4</v>
      </c>
      <c r="N87" s="76">
        <v>0</v>
      </c>
      <c r="O87" s="182">
        <f>M87+N87</f>
        <v>4</v>
      </c>
      <c r="P87" s="77">
        <v>0</v>
      </c>
      <c r="Q87" s="182">
        <f t="shared" ref="Q87:Q89" si="108">O87+P87</f>
        <v>4</v>
      </c>
      <c r="R87" s="75">
        <v>3</v>
      </c>
      <c r="S87" s="76">
        <v>0</v>
      </c>
      <c r="T87" s="182">
        <f>R87+S87</f>
        <v>3</v>
      </c>
      <c r="U87" s="77">
        <v>0</v>
      </c>
      <c r="V87" s="182">
        <f>T87+U87</f>
        <v>3</v>
      </c>
      <c r="W87" s="78">
        <f>IF(Q87=0,0,((V87/Q87)-1)*100)</f>
        <v>-25</v>
      </c>
      <c r="X87" s="280"/>
    </row>
    <row r="88" spans="12:26" x14ac:dyDescent="0.2">
      <c r="L88" s="59" t="s">
        <v>17</v>
      </c>
      <c r="M88" s="75">
        <v>4</v>
      </c>
      <c r="N88" s="76">
        <v>0</v>
      </c>
      <c r="O88" s="182">
        <f>M88+N88</f>
        <v>4</v>
      </c>
      <c r="P88" s="77">
        <v>0</v>
      </c>
      <c r="Q88" s="182">
        <f t="shared" si="108"/>
        <v>4</v>
      </c>
      <c r="R88" s="75">
        <v>7</v>
      </c>
      <c r="S88" s="76">
        <v>0</v>
      </c>
      <c r="T88" s="182">
        <f>R88+S88</f>
        <v>7</v>
      </c>
      <c r="U88" s="77">
        <v>0</v>
      </c>
      <c r="V88" s="182">
        <f>T88+U88</f>
        <v>7</v>
      </c>
      <c r="W88" s="78">
        <f>IF(Q88=0,0,((V88/Q88)-1)*100)</f>
        <v>75</v>
      </c>
      <c r="X88" s="280"/>
    </row>
    <row r="89" spans="12:26" ht="13.5" thickBot="1" x14ac:dyDescent="0.25">
      <c r="L89" s="64" t="s">
        <v>18</v>
      </c>
      <c r="M89" s="75">
        <v>3</v>
      </c>
      <c r="N89" s="76">
        <v>0</v>
      </c>
      <c r="O89" s="182">
        <f>M89+N89</f>
        <v>3</v>
      </c>
      <c r="P89" s="77">
        <v>0</v>
      </c>
      <c r="Q89" s="182">
        <f t="shared" si="108"/>
        <v>3</v>
      </c>
      <c r="R89" s="75">
        <v>5</v>
      </c>
      <c r="S89" s="76">
        <v>0</v>
      </c>
      <c r="T89" s="182">
        <f>R89+S89</f>
        <v>5</v>
      </c>
      <c r="U89" s="77">
        <v>0</v>
      </c>
      <c r="V89" s="182">
        <f>T89+U89</f>
        <v>5</v>
      </c>
      <c r="W89" s="78">
        <f>IF(Q89=0,0,((V89/Q89)-1)*100)</f>
        <v>66.666666666666671</v>
      </c>
    </row>
    <row r="90" spans="12:26" ht="14.25" thickTop="1" thickBot="1" x14ac:dyDescent="0.25">
      <c r="L90" s="79" t="s">
        <v>19</v>
      </c>
      <c r="M90" s="80">
        <f>+M87+M88+M89</f>
        <v>11</v>
      </c>
      <c r="N90" s="81">
        <f t="shared" ref="N90:V90" si="109">+N87+N88+N89</f>
        <v>0</v>
      </c>
      <c r="O90" s="183">
        <f t="shared" si="109"/>
        <v>11</v>
      </c>
      <c r="P90" s="80">
        <f t="shared" si="109"/>
        <v>0</v>
      </c>
      <c r="Q90" s="183">
        <f t="shared" si="109"/>
        <v>11</v>
      </c>
      <c r="R90" s="80">
        <f t="shared" si="109"/>
        <v>15</v>
      </c>
      <c r="S90" s="81">
        <f t="shared" si="109"/>
        <v>0</v>
      </c>
      <c r="T90" s="183">
        <f t="shared" si="109"/>
        <v>15</v>
      </c>
      <c r="U90" s="80">
        <f t="shared" si="109"/>
        <v>0</v>
      </c>
      <c r="V90" s="183">
        <f t="shared" si="109"/>
        <v>15</v>
      </c>
      <c r="W90" s="82">
        <f t="shared" ref="W90:W102" si="110">IF(Q90=0,0,((V90/Q90)-1)*100)</f>
        <v>36.363636363636353</v>
      </c>
      <c r="X90" s="288"/>
    </row>
    <row r="91" spans="12:26" ht="13.5" thickTop="1" x14ac:dyDescent="0.2">
      <c r="L91" s="59" t="s">
        <v>20</v>
      </c>
      <c r="M91" s="75">
        <v>8</v>
      </c>
      <c r="N91" s="76">
        <v>0</v>
      </c>
      <c r="O91" s="182">
        <f>M91+N91</f>
        <v>8</v>
      </c>
      <c r="P91" s="77">
        <v>0</v>
      </c>
      <c r="Q91" s="182">
        <f t="shared" ref="Q91:Q92" si="111">O91+P91</f>
        <v>8</v>
      </c>
      <c r="R91" s="75">
        <v>4</v>
      </c>
      <c r="S91" s="76">
        <v>0</v>
      </c>
      <c r="T91" s="182">
        <f>R91+S91</f>
        <v>4</v>
      </c>
      <c r="U91" s="77">
        <v>0</v>
      </c>
      <c r="V91" s="182">
        <f>T91+U91</f>
        <v>4</v>
      </c>
      <c r="W91" s="78">
        <f t="shared" si="110"/>
        <v>-50</v>
      </c>
      <c r="X91" s="288"/>
    </row>
    <row r="92" spans="12:26" x14ac:dyDescent="0.2">
      <c r="L92" s="59" t="s">
        <v>21</v>
      </c>
      <c r="M92" s="75">
        <v>5</v>
      </c>
      <c r="N92" s="76">
        <v>0</v>
      </c>
      <c r="O92" s="182">
        <f>M92+N92</f>
        <v>5</v>
      </c>
      <c r="P92" s="77">
        <v>0</v>
      </c>
      <c r="Q92" s="182">
        <f t="shared" si="111"/>
        <v>5</v>
      </c>
      <c r="R92" s="75">
        <v>3</v>
      </c>
      <c r="S92" s="76">
        <v>1</v>
      </c>
      <c r="T92" s="182">
        <f>R92+S92</f>
        <v>4</v>
      </c>
      <c r="U92" s="77">
        <v>0</v>
      </c>
      <c r="V92" s="182">
        <f>T92+U92</f>
        <v>4</v>
      </c>
      <c r="W92" s="78">
        <f t="shared" si="110"/>
        <v>-19.999999999999996</v>
      </c>
    </row>
    <row r="93" spans="12:26" ht="13.5" thickBot="1" x14ac:dyDescent="0.25">
      <c r="L93" s="59" t="s">
        <v>22</v>
      </c>
      <c r="M93" s="75">
        <v>7</v>
      </c>
      <c r="N93" s="76">
        <v>0</v>
      </c>
      <c r="O93" s="182">
        <f>M93+N93</f>
        <v>7</v>
      </c>
      <c r="P93" s="77">
        <v>0</v>
      </c>
      <c r="Q93" s="182">
        <f>O93+P93</f>
        <v>7</v>
      </c>
      <c r="R93" s="75">
        <v>4</v>
      </c>
      <c r="S93" s="76">
        <v>0</v>
      </c>
      <c r="T93" s="182">
        <f>R93+S93</f>
        <v>4</v>
      </c>
      <c r="U93" s="77">
        <v>0</v>
      </c>
      <c r="V93" s="182">
        <f>T93+U93</f>
        <v>4</v>
      </c>
      <c r="W93" s="78">
        <f>IF(Q93=0,0,((V93/Q93)-1)*100)</f>
        <v>-42.857142857142861</v>
      </c>
    </row>
    <row r="94" spans="12:26" ht="14.25" thickTop="1" thickBot="1" x14ac:dyDescent="0.25">
      <c r="L94" s="79" t="s">
        <v>23</v>
      </c>
      <c r="M94" s="80">
        <f>+M91+M92+M93</f>
        <v>20</v>
      </c>
      <c r="N94" s="81">
        <f t="shared" ref="N94:V94" si="112">+N91+N92+N93</f>
        <v>0</v>
      </c>
      <c r="O94" s="183">
        <f t="shared" si="112"/>
        <v>20</v>
      </c>
      <c r="P94" s="80">
        <f t="shared" si="112"/>
        <v>0</v>
      </c>
      <c r="Q94" s="183">
        <f t="shared" si="112"/>
        <v>20</v>
      </c>
      <c r="R94" s="80">
        <f t="shared" si="112"/>
        <v>11</v>
      </c>
      <c r="S94" s="81">
        <f t="shared" si="112"/>
        <v>1</v>
      </c>
      <c r="T94" s="183">
        <f t="shared" si="112"/>
        <v>12</v>
      </c>
      <c r="U94" s="80">
        <f t="shared" si="112"/>
        <v>0</v>
      </c>
      <c r="V94" s="183">
        <f t="shared" si="112"/>
        <v>12</v>
      </c>
      <c r="W94" s="82">
        <f>IF(Q94=0,0,((V94/Q94)-1)*100)</f>
        <v>-40</v>
      </c>
      <c r="X94" s="288"/>
      <c r="Y94" s="279"/>
      <c r="Z94" s="279">
        <f>SUM(X94:Y94)</f>
        <v>0</v>
      </c>
    </row>
    <row r="95" spans="12:26" ht="13.5" thickTop="1" x14ac:dyDescent="0.2">
      <c r="L95" s="59" t="s">
        <v>24</v>
      </c>
      <c r="M95" s="75">
        <v>1</v>
      </c>
      <c r="N95" s="76">
        <v>0</v>
      </c>
      <c r="O95" s="182">
        <f>SUM(M95:N95)</f>
        <v>1</v>
      </c>
      <c r="P95" s="77">
        <v>0</v>
      </c>
      <c r="Q95" s="182">
        <f t="shared" ref="Q95:Q97" si="113">O95+P95</f>
        <v>1</v>
      </c>
      <c r="R95" s="75">
        <v>4</v>
      </c>
      <c r="S95" s="76">
        <v>0</v>
      </c>
      <c r="T95" s="182">
        <f>SUM(R95:S95)</f>
        <v>4</v>
      </c>
      <c r="U95" s="77">
        <v>0</v>
      </c>
      <c r="V95" s="182">
        <f>T95+U95</f>
        <v>4</v>
      </c>
      <c r="W95" s="78">
        <f t="shared" si="110"/>
        <v>300</v>
      </c>
    </row>
    <row r="96" spans="12:26" x14ac:dyDescent="0.2">
      <c r="L96" s="59" t="s">
        <v>64</v>
      </c>
      <c r="M96" s="75">
        <v>2</v>
      </c>
      <c r="N96" s="76">
        <v>0</v>
      </c>
      <c r="O96" s="182">
        <f>SUM(M96:N96)</f>
        <v>2</v>
      </c>
      <c r="P96" s="77">
        <v>0</v>
      </c>
      <c r="Q96" s="182">
        <f>O96+P96</f>
        <v>2</v>
      </c>
      <c r="R96" s="75">
        <v>1</v>
      </c>
      <c r="S96" s="76">
        <v>0</v>
      </c>
      <c r="T96" s="182">
        <f>SUM(R96:S96)</f>
        <v>1</v>
      </c>
      <c r="U96" s="77">
        <v>0</v>
      </c>
      <c r="V96" s="182">
        <f>T96+U96</f>
        <v>1</v>
      </c>
      <c r="W96" s="78">
        <f>IF(Q96=0,0,((V96/Q96)-1)*100)</f>
        <v>-50</v>
      </c>
    </row>
    <row r="97" spans="12:26" ht="13.5" thickBot="1" x14ac:dyDescent="0.25">
      <c r="L97" s="59" t="s">
        <v>26</v>
      </c>
      <c r="M97" s="75">
        <v>4</v>
      </c>
      <c r="N97" s="76">
        <v>0</v>
      </c>
      <c r="O97" s="184">
        <f>SUM(M97:N97)</f>
        <v>4</v>
      </c>
      <c r="P97" s="83">
        <v>0</v>
      </c>
      <c r="Q97" s="184">
        <f t="shared" si="113"/>
        <v>4</v>
      </c>
      <c r="R97" s="75">
        <v>1</v>
      </c>
      <c r="S97" s="76">
        <v>0</v>
      </c>
      <c r="T97" s="184">
        <f>SUM(R97:S97)</f>
        <v>1</v>
      </c>
      <c r="U97" s="83">
        <v>0</v>
      </c>
      <c r="V97" s="184">
        <f>T97+U97</f>
        <v>1</v>
      </c>
      <c r="W97" s="78">
        <f t="shared" si="110"/>
        <v>-75</v>
      </c>
    </row>
    <row r="98" spans="12:26" ht="14.25" thickTop="1" thickBot="1" x14ac:dyDescent="0.25">
      <c r="L98" s="84" t="s">
        <v>67</v>
      </c>
      <c r="M98" s="85">
        <f>+M95+M96+M97</f>
        <v>7</v>
      </c>
      <c r="N98" s="85">
        <f t="shared" ref="N98:V98" si="114">+N95+N96+N97</f>
        <v>0</v>
      </c>
      <c r="O98" s="185">
        <f t="shared" si="114"/>
        <v>7</v>
      </c>
      <c r="P98" s="86">
        <f t="shared" si="114"/>
        <v>0</v>
      </c>
      <c r="Q98" s="185">
        <f t="shared" si="114"/>
        <v>7</v>
      </c>
      <c r="R98" s="85">
        <f t="shared" si="114"/>
        <v>6</v>
      </c>
      <c r="S98" s="85">
        <f t="shared" si="114"/>
        <v>0</v>
      </c>
      <c r="T98" s="185">
        <f t="shared" si="114"/>
        <v>6</v>
      </c>
      <c r="U98" s="86">
        <f t="shared" si="114"/>
        <v>0</v>
      </c>
      <c r="V98" s="185">
        <f t="shared" si="114"/>
        <v>6</v>
      </c>
      <c r="W98" s="87">
        <f t="shared" si="110"/>
        <v>-14.28571428571429</v>
      </c>
    </row>
    <row r="99" spans="12:26" ht="13.5" thickTop="1" x14ac:dyDescent="0.2">
      <c r="L99" s="59" t="s">
        <v>29</v>
      </c>
      <c r="M99" s="75">
        <v>2</v>
      </c>
      <c r="N99" s="76">
        <v>0</v>
      </c>
      <c r="O99" s="184">
        <f>SUM(M99:N99)</f>
        <v>2</v>
      </c>
      <c r="P99" s="88">
        <v>0</v>
      </c>
      <c r="Q99" s="184">
        <f t="shared" ref="Q99:Q101" si="115">O99+P99</f>
        <v>2</v>
      </c>
      <c r="R99" s="75">
        <v>1</v>
      </c>
      <c r="S99" s="76">
        <v>0</v>
      </c>
      <c r="T99" s="184">
        <f>SUM(R99:S99)</f>
        <v>1</v>
      </c>
      <c r="U99" s="88">
        <v>0</v>
      </c>
      <c r="V99" s="184">
        <f>T99+U99</f>
        <v>1</v>
      </c>
      <c r="W99" s="78">
        <f t="shared" si="110"/>
        <v>-50</v>
      </c>
    </row>
    <row r="100" spans="12:26" x14ac:dyDescent="0.2">
      <c r="L100" s="59" t="s">
        <v>30</v>
      </c>
      <c r="M100" s="75">
        <v>6</v>
      </c>
      <c r="N100" s="76">
        <v>0</v>
      </c>
      <c r="O100" s="184">
        <f>SUM(M100:N100)</f>
        <v>6</v>
      </c>
      <c r="P100" s="77">
        <v>0</v>
      </c>
      <c r="Q100" s="184">
        <f t="shared" si="115"/>
        <v>6</v>
      </c>
      <c r="R100" s="75">
        <v>5</v>
      </c>
      <c r="S100" s="76">
        <v>0</v>
      </c>
      <c r="T100" s="184">
        <f>SUM(R100:S100)</f>
        <v>5</v>
      </c>
      <c r="U100" s="77">
        <v>0</v>
      </c>
      <c r="V100" s="184">
        <f>T100+U100</f>
        <v>5</v>
      </c>
      <c r="W100" s="78">
        <f t="shared" si="110"/>
        <v>-16.666666666666664</v>
      </c>
    </row>
    <row r="101" spans="12:26" ht="13.5" thickBot="1" x14ac:dyDescent="0.25">
      <c r="L101" s="59" t="s">
        <v>31</v>
      </c>
      <c r="M101" s="75">
        <v>5</v>
      </c>
      <c r="N101" s="76">
        <v>0</v>
      </c>
      <c r="O101" s="184">
        <f>SUM(M101:N101)</f>
        <v>5</v>
      </c>
      <c r="P101" s="77">
        <v>0</v>
      </c>
      <c r="Q101" s="184">
        <f t="shared" si="115"/>
        <v>5</v>
      </c>
      <c r="R101" s="75">
        <v>24</v>
      </c>
      <c r="S101" s="76">
        <v>0</v>
      </c>
      <c r="T101" s="184">
        <f>SUM(R101:S101)</f>
        <v>24</v>
      </c>
      <c r="U101" s="77"/>
      <c r="V101" s="184">
        <f>T101+U101</f>
        <v>24</v>
      </c>
      <c r="W101" s="78">
        <f t="shared" si="110"/>
        <v>380</v>
      </c>
    </row>
    <row r="102" spans="12:26" ht="14.25" thickTop="1" thickBot="1" x14ac:dyDescent="0.25">
      <c r="L102" s="79" t="s">
        <v>32</v>
      </c>
      <c r="M102" s="80">
        <f>+M99+M100+M101</f>
        <v>13</v>
      </c>
      <c r="N102" s="81">
        <f t="shared" ref="N102:V102" si="116">+N99+N100+N101</f>
        <v>0</v>
      </c>
      <c r="O102" s="183">
        <f t="shared" si="116"/>
        <v>13</v>
      </c>
      <c r="P102" s="80">
        <f t="shared" si="116"/>
        <v>0</v>
      </c>
      <c r="Q102" s="183">
        <f t="shared" si="116"/>
        <v>13</v>
      </c>
      <c r="R102" s="80">
        <f t="shared" si="116"/>
        <v>30</v>
      </c>
      <c r="S102" s="81">
        <f t="shared" si="116"/>
        <v>0</v>
      </c>
      <c r="T102" s="183">
        <f t="shared" si="116"/>
        <v>30</v>
      </c>
      <c r="U102" s="80">
        <f t="shared" si="116"/>
        <v>0</v>
      </c>
      <c r="V102" s="183">
        <f t="shared" si="116"/>
        <v>30</v>
      </c>
      <c r="W102" s="82">
        <f t="shared" si="110"/>
        <v>130.76923076923075</v>
      </c>
    </row>
    <row r="103" spans="12:26" ht="14.25" thickTop="1" thickBot="1" x14ac:dyDescent="0.25">
      <c r="L103" s="79" t="s">
        <v>66</v>
      </c>
      <c r="M103" s="80">
        <f t="shared" ref="M103:V103" si="117">+M94+M98+M102</f>
        <v>40</v>
      </c>
      <c r="N103" s="81">
        <f t="shared" si="117"/>
        <v>0</v>
      </c>
      <c r="O103" s="183">
        <f t="shared" si="117"/>
        <v>40</v>
      </c>
      <c r="P103" s="80">
        <f t="shared" si="117"/>
        <v>0</v>
      </c>
      <c r="Q103" s="183">
        <f t="shared" si="117"/>
        <v>40</v>
      </c>
      <c r="R103" s="80">
        <f t="shared" si="117"/>
        <v>47</v>
      </c>
      <c r="S103" s="81">
        <f t="shared" si="117"/>
        <v>1</v>
      </c>
      <c r="T103" s="183">
        <f t="shared" si="117"/>
        <v>48</v>
      </c>
      <c r="U103" s="80">
        <f t="shared" si="117"/>
        <v>0</v>
      </c>
      <c r="V103" s="183">
        <f t="shared" si="117"/>
        <v>48</v>
      </c>
      <c r="W103" s="82">
        <f>IF(Q103=0,0,((V103/Q103)-1)*100)</f>
        <v>19.999999999999996</v>
      </c>
      <c r="X103" s="319">
        <f>+O103+O181</f>
        <v>40</v>
      </c>
      <c r="Y103" s="279">
        <f>+T103+T181</f>
        <v>48</v>
      </c>
      <c r="Z103" s="288">
        <f>IF(X103=0,0,(Y103/X103-1))</f>
        <v>0.19999999999999996</v>
      </c>
    </row>
    <row r="104" spans="12:26" ht="14.25" thickTop="1" thickBot="1" x14ac:dyDescent="0.25">
      <c r="L104" s="79" t="s">
        <v>11</v>
      </c>
      <c r="M104" s="80">
        <f t="shared" ref="M104:V104" si="118">+M90+M94+M98+M102</f>
        <v>51</v>
      </c>
      <c r="N104" s="81">
        <f t="shared" si="118"/>
        <v>0</v>
      </c>
      <c r="O104" s="183">
        <f t="shared" si="118"/>
        <v>51</v>
      </c>
      <c r="P104" s="80">
        <f t="shared" si="118"/>
        <v>0</v>
      </c>
      <c r="Q104" s="183">
        <f t="shared" si="118"/>
        <v>51</v>
      </c>
      <c r="R104" s="80">
        <f t="shared" si="118"/>
        <v>62</v>
      </c>
      <c r="S104" s="81">
        <f t="shared" si="118"/>
        <v>1</v>
      </c>
      <c r="T104" s="183">
        <f t="shared" si="118"/>
        <v>63</v>
      </c>
      <c r="U104" s="80">
        <f t="shared" si="118"/>
        <v>0</v>
      </c>
      <c r="V104" s="183">
        <f t="shared" si="118"/>
        <v>63</v>
      </c>
      <c r="W104" s="82">
        <f>IF(Q104=0,0,((V104/Q104)-1)*100)</f>
        <v>23.529411764705888</v>
      </c>
      <c r="X104" s="319">
        <f>+O104+O130</f>
        <v>1141</v>
      </c>
      <c r="Y104" s="279">
        <f>+T104+T182</f>
        <v>63</v>
      </c>
      <c r="Z104" s="288">
        <f>IF(X104=0,0,(Y104/X104-1))</f>
        <v>-0.94478527607361962</v>
      </c>
    </row>
    <row r="105" spans="12:26" ht="14.25" thickTop="1" thickBot="1" x14ac:dyDescent="0.25">
      <c r="L105" s="89" t="s">
        <v>35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2:26" ht="13.5" thickTop="1" x14ac:dyDescent="0.2">
      <c r="L106" s="590" t="s">
        <v>51</v>
      </c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2"/>
    </row>
    <row r="107" spans="12:26" ht="13.5" thickBot="1" x14ac:dyDescent="0.25">
      <c r="L107" s="593" t="s">
        <v>52</v>
      </c>
      <c r="M107" s="594"/>
      <c r="N107" s="594"/>
      <c r="O107" s="594"/>
      <c r="P107" s="594"/>
      <c r="Q107" s="594"/>
      <c r="R107" s="594"/>
      <c r="S107" s="594"/>
      <c r="T107" s="594"/>
      <c r="U107" s="594"/>
      <c r="V107" s="594"/>
      <c r="W107" s="595"/>
    </row>
    <row r="108" spans="12:26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47</v>
      </c>
    </row>
    <row r="109" spans="12:26" ht="14.25" thickTop="1" thickBot="1" x14ac:dyDescent="0.25">
      <c r="L109" s="57"/>
      <c r="M109" s="189" t="s">
        <v>62</v>
      </c>
      <c r="N109" s="190"/>
      <c r="O109" s="191"/>
      <c r="P109" s="189"/>
      <c r="Q109" s="189"/>
      <c r="R109" s="189" t="s">
        <v>63</v>
      </c>
      <c r="S109" s="190"/>
      <c r="T109" s="191"/>
      <c r="U109" s="189"/>
      <c r="V109" s="189"/>
      <c r="W109" s="310" t="s">
        <v>6</v>
      </c>
    </row>
    <row r="110" spans="12:26" ht="13.5" thickTop="1" x14ac:dyDescent="0.2">
      <c r="L110" s="59" t="s">
        <v>7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11" t="s">
        <v>8</v>
      </c>
    </row>
    <row r="111" spans="12:26" ht="13.5" thickBot="1" x14ac:dyDescent="0.25">
      <c r="L111" s="64"/>
      <c r="M111" s="65" t="s">
        <v>48</v>
      </c>
      <c r="N111" s="66" t="s">
        <v>49</v>
      </c>
      <c r="O111" s="67" t="s">
        <v>50</v>
      </c>
      <c r="P111" s="68" t="s">
        <v>15</v>
      </c>
      <c r="Q111" s="67" t="s">
        <v>11</v>
      </c>
      <c r="R111" s="65" t="s">
        <v>48</v>
      </c>
      <c r="S111" s="66" t="s">
        <v>49</v>
      </c>
      <c r="T111" s="67" t="s">
        <v>50</v>
      </c>
      <c r="U111" s="68" t="s">
        <v>15</v>
      </c>
      <c r="V111" s="67" t="s">
        <v>11</v>
      </c>
      <c r="W111" s="312"/>
    </row>
    <row r="112" spans="12:26" ht="5.25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2:26" x14ac:dyDescent="0.2">
      <c r="L113" s="59" t="s">
        <v>16</v>
      </c>
      <c r="M113" s="75">
        <v>29</v>
      </c>
      <c r="N113" s="76">
        <v>41</v>
      </c>
      <c r="O113" s="182">
        <f>M113+N113</f>
        <v>70</v>
      </c>
      <c r="P113" s="77">
        <v>0</v>
      </c>
      <c r="Q113" s="182">
        <f t="shared" ref="Q113:Q115" si="119">O113+P113</f>
        <v>70</v>
      </c>
      <c r="R113" s="75">
        <v>91</v>
      </c>
      <c r="S113" s="76">
        <v>63</v>
      </c>
      <c r="T113" s="182">
        <f>R113+S113</f>
        <v>154</v>
      </c>
      <c r="U113" s="77">
        <v>0</v>
      </c>
      <c r="V113" s="182">
        <f>T113+U113</f>
        <v>154</v>
      </c>
      <c r="W113" s="78">
        <f>IF(Q113=0,0,((V113/Q113)-1)*100)</f>
        <v>120.00000000000001</v>
      </c>
      <c r="X113" s="280"/>
    </row>
    <row r="114" spans="12:26" x14ac:dyDescent="0.2">
      <c r="L114" s="59" t="s">
        <v>17</v>
      </c>
      <c r="M114" s="75">
        <v>25</v>
      </c>
      <c r="N114" s="76">
        <v>49</v>
      </c>
      <c r="O114" s="182">
        <f>M114+N114</f>
        <v>74</v>
      </c>
      <c r="P114" s="77">
        <v>0</v>
      </c>
      <c r="Q114" s="182">
        <f t="shared" si="119"/>
        <v>74</v>
      </c>
      <c r="R114" s="75">
        <v>88</v>
      </c>
      <c r="S114" s="76">
        <v>67</v>
      </c>
      <c r="T114" s="182">
        <f>R114+S114</f>
        <v>155</v>
      </c>
      <c r="U114" s="77">
        <v>0</v>
      </c>
      <c r="V114" s="182">
        <f>T114+U114</f>
        <v>155</v>
      </c>
      <c r="W114" s="78">
        <f>IF(Q114=0,0,((V114/Q114)-1)*100)</f>
        <v>109.45945945945948</v>
      </c>
      <c r="X114" s="280"/>
    </row>
    <row r="115" spans="12:26" ht="13.5" thickBot="1" x14ac:dyDescent="0.25">
      <c r="L115" s="64" t="s">
        <v>18</v>
      </c>
      <c r="M115" s="75">
        <v>32</v>
      </c>
      <c r="N115" s="76">
        <v>43</v>
      </c>
      <c r="O115" s="182">
        <f>M115+N115</f>
        <v>75</v>
      </c>
      <c r="P115" s="77">
        <v>0</v>
      </c>
      <c r="Q115" s="182">
        <f t="shared" si="119"/>
        <v>75</v>
      </c>
      <c r="R115" s="75">
        <v>93</v>
      </c>
      <c r="S115" s="76">
        <v>83</v>
      </c>
      <c r="T115" s="182">
        <f>R115+S115</f>
        <v>176</v>
      </c>
      <c r="U115" s="77">
        <v>0</v>
      </c>
      <c r="V115" s="182">
        <f>T115+U115</f>
        <v>176</v>
      </c>
      <c r="W115" s="78">
        <f>IF(Q115=0,0,((V115/Q115)-1)*100)</f>
        <v>134.66666666666666</v>
      </c>
    </row>
    <row r="116" spans="12:26" ht="14.25" thickTop="1" thickBot="1" x14ac:dyDescent="0.25">
      <c r="L116" s="79" t="s">
        <v>53</v>
      </c>
      <c r="M116" s="80">
        <f>+M113+M114+M115</f>
        <v>86</v>
      </c>
      <c r="N116" s="81">
        <f t="shared" ref="N116:V116" si="120">+N113+N114+N115</f>
        <v>133</v>
      </c>
      <c r="O116" s="183">
        <f t="shared" si="120"/>
        <v>219</v>
      </c>
      <c r="P116" s="80">
        <f t="shared" si="120"/>
        <v>0</v>
      </c>
      <c r="Q116" s="183">
        <f t="shared" si="120"/>
        <v>219</v>
      </c>
      <c r="R116" s="80">
        <f t="shared" si="120"/>
        <v>272</v>
      </c>
      <c r="S116" s="81">
        <f t="shared" si="120"/>
        <v>213</v>
      </c>
      <c r="T116" s="183">
        <f t="shared" si="120"/>
        <v>485</v>
      </c>
      <c r="U116" s="80">
        <f t="shared" si="120"/>
        <v>0</v>
      </c>
      <c r="V116" s="183">
        <f t="shared" si="120"/>
        <v>485</v>
      </c>
      <c r="W116" s="82">
        <f t="shared" ref="W116:W128" si="121">IF(Q116=0,0,((V116/Q116)-1)*100)</f>
        <v>121.46118721461185</v>
      </c>
      <c r="X116" s="288"/>
    </row>
    <row r="117" spans="12:26" ht="13.5" thickTop="1" x14ac:dyDescent="0.2">
      <c r="L117" s="59" t="s">
        <v>20</v>
      </c>
      <c r="M117" s="75">
        <v>29</v>
      </c>
      <c r="N117" s="76">
        <v>46</v>
      </c>
      <c r="O117" s="182">
        <f>M117+N117</f>
        <v>75</v>
      </c>
      <c r="P117" s="77">
        <v>0</v>
      </c>
      <c r="Q117" s="182">
        <f t="shared" ref="Q117:Q118" si="122">O117+P117</f>
        <v>75</v>
      </c>
      <c r="R117" s="75">
        <v>84</v>
      </c>
      <c r="S117" s="76">
        <v>118</v>
      </c>
      <c r="T117" s="182">
        <f>R117+S117</f>
        <v>202</v>
      </c>
      <c r="U117" s="77">
        <v>0</v>
      </c>
      <c r="V117" s="182">
        <f>T117+U117</f>
        <v>202</v>
      </c>
      <c r="W117" s="78">
        <f t="shared" si="121"/>
        <v>169.33333333333334</v>
      </c>
      <c r="X117" s="288"/>
    </row>
    <row r="118" spans="12:26" x14ac:dyDescent="0.2">
      <c r="L118" s="59" t="s">
        <v>21</v>
      </c>
      <c r="M118" s="75">
        <v>25</v>
      </c>
      <c r="N118" s="76">
        <v>52</v>
      </c>
      <c r="O118" s="182">
        <f>M118+N118</f>
        <v>77</v>
      </c>
      <c r="P118" s="77">
        <v>0</v>
      </c>
      <c r="Q118" s="182">
        <f t="shared" si="122"/>
        <v>77</v>
      </c>
      <c r="R118" s="75">
        <v>81</v>
      </c>
      <c r="S118" s="76">
        <v>154</v>
      </c>
      <c r="T118" s="182">
        <f>R118+S118</f>
        <v>235</v>
      </c>
      <c r="U118" s="77">
        <v>0</v>
      </c>
      <c r="V118" s="182">
        <f>T118+U118</f>
        <v>235</v>
      </c>
      <c r="W118" s="78">
        <f t="shared" si="121"/>
        <v>205.19480519480518</v>
      </c>
    </row>
    <row r="119" spans="12:26" ht="13.5" thickBot="1" x14ac:dyDescent="0.25">
      <c r="L119" s="59" t="s">
        <v>22</v>
      </c>
      <c r="M119" s="75">
        <v>30</v>
      </c>
      <c r="N119" s="76">
        <v>43</v>
      </c>
      <c r="O119" s="182">
        <f>M119+N119</f>
        <v>73</v>
      </c>
      <c r="P119" s="77">
        <v>0</v>
      </c>
      <c r="Q119" s="182">
        <f>O119+P119</f>
        <v>73</v>
      </c>
      <c r="R119" s="75">
        <v>99</v>
      </c>
      <c r="S119" s="76">
        <v>110</v>
      </c>
      <c r="T119" s="182">
        <f>R119+S119</f>
        <v>209</v>
      </c>
      <c r="U119" s="77">
        <v>0</v>
      </c>
      <c r="V119" s="182">
        <f>T119+U119</f>
        <v>209</v>
      </c>
      <c r="W119" s="78">
        <f>IF(Q119=0,0,((V119/Q119)-1)*100)</f>
        <v>186.30136986301369</v>
      </c>
    </row>
    <row r="120" spans="12:26" ht="14.25" thickTop="1" thickBot="1" x14ac:dyDescent="0.25">
      <c r="L120" s="79" t="s">
        <v>23</v>
      </c>
      <c r="M120" s="80">
        <f>+M117+M118+M119</f>
        <v>84</v>
      </c>
      <c r="N120" s="81">
        <f t="shared" ref="N120:V120" si="123">+N117+N118+N119</f>
        <v>141</v>
      </c>
      <c r="O120" s="183">
        <f t="shared" si="123"/>
        <v>225</v>
      </c>
      <c r="P120" s="80">
        <f t="shared" si="123"/>
        <v>0</v>
      </c>
      <c r="Q120" s="183">
        <f t="shared" si="123"/>
        <v>225</v>
      </c>
      <c r="R120" s="80">
        <f t="shared" si="123"/>
        <v>264</v>
      </c>
      <c r="S120" s="81">
        <f t="shared" si="123"/>
        <v>382</v>
      </c>
      <c r="T120" s="183">
        <f t="shared" si="123"/>
        <v>646</v>
      </c>
      <c r="U120" s="80">
        <f t="shared" si="123"/>
        <v>0</v>
      </c>
      <c r="V120" s="183">
        <f t="shared" si="123"/>
        <v>646</v>
      </c>
      <c r="W120" s="82">
        <f>IF(Q120=0,0,((V120/Q120)-1)*100)</f>
        <v>187.11111111111109</v>
      </c>
      <c r="X120" s="288"/>
      <c r="Y120" s="279"/>
      <c r="Z120" s="279">
        <f>SUM(X120:Y120)</f>
        <v>0</v>
      </c>
    </row>
    <row r="121" spans="12:26" ht="13.5" thickTop="1" x14ac:dyDescent="0.2">
      <c r="L121" s="59" t="s">
        <v>24</v>
      </c>
      <c r="M121" s="75">
        <v>22</v>
      </c>
      <c r="N121" s="76">
        <v>47</v>
      </c>
      <c r="O121" s="182">
        <f>SUM(M121:N121)</f>
        <v>69</v>
      </c>
      <c r="P121" s="77">
        <v>0</v>
      </c>
      <c r="Q121" s="182">
        <f t="shared" ref="Q121:Q123" si="124">O121+P121</f>
        <v>69</v>
      </c>
      <c r="R121" s="75">
        <v>99</v>
      </c>
      <c r="S121" s="76">
        <v>110</v>
      </c>
      <c r="T121" s="182">
        <f>SUM(R121:S121)</f>
        <v>209</v>
      </c>
      <c r="U121" s="77">
        <v>0</v>
      </c>
      <c r="V121" s="182">
        <f>T121+U121</f>
        <v>209</v>
      </c>
      <c r="W121" s="78">
        <f t="shared" si="121"/>
        <v>202.89855072463769</v>
      </c>
    </row>
    <row r="122" spans="12:26" x14ac:dyDescent="0.2">
      <c r="L122" s="59" t="s">
        <v>64</v>
      </c>
      <c r="M122" s="75">
        <v>36</v>
      </c>
      <c r="N122" s="76">
        <v>69</v>
      </c>
      <c r="O122" s="182">
        <f>SUM(M122:N122)</f>
        <v>105</v>
      </c>
      <c r="P122" s="77">
        <v>0</v>
      </c>
      <c r="Q122" s="182">
        <f>O122+P122</f>
        <v>105</v>
      </c>
      <c r="R122" s="75">
        <v>114</v>
      </c>
      <c r="S122" s="76">
        <v>98</v>
      </c>
      <c r="T122" s="182">
        <f>SUM(R122:S122)</f>
        <v>212</v>
      </c>
      <c r="U122" s="77">
        <v>0</v>
      </c>
      <c r="V122" s="182">
        <f>T122+U122</f>
        <v>212</v>
      </c>
      <c r="W122" s="78">
        <f>IF(Q122=0,0,((V122/Q122)-1)*100)</f>
        <v>101.9047619047619</v>
      </c>
    </row>
    <row r="123" spans="12:26" ht="13.5" thickBot="1" x14ac:dyDescent="0.25">
      <c r="L123" s="59" t="s">
        <v>26</v>
      </c>
      <c r="M123" s="75">
        <v>35</v>
      </c>
      <c r="N123" s="76">
        <v>76</v>
      </c>
      <c r="O123" s="184">
        <f>SUM(M123:N123)</f>
        <v>111</v>
      </c>
      <c r="P123" s="83">
        <v>0</v>
      </c>
      <c r="Q123" s="184">
        <f t="shared" si="124"/>
        <v>111</v>
      </c>
      <c r="R123" s="75">
        <v>95</v>
      </c>
      <c r="S123" s="76">
        <v>112</v>
      </c>
      <c r="T123" s="184">
        <f>SUM(R123:S123)</f>
        <v>207</v>
      </c>
      <c r="U123" s="83">
        <v>0</v>
      </c>
      <c r="V123" s="184">
        <f>T123+U123</f>
        <v>207</v>
      </c>
      <c r="W123" s="78">
        <f t="shared" si="121"/>
        <v>86.486486486486484</v>
      </c>
    </row>
    <row r="124" spans="12:26" ht="14.25" thickTop="1" thickBot="1" x14ac:dyDescent="0.25">
      <c r="L124" s="84" t="s">
        <v>67</v>
      </c>
      <c r="M124" s="85">
        <f>+M121+M122+M123</f>
        <v>93</v>
      </c>
      <c r="N124" s="85">
        <f t="shared" ref="N124:V124" si="125">+N121+N122+N123</f>
        <v>192</v>
      </c>
      <c r="O124" s="185">
        <f t="shared" si="125"/>
        <v>285</v>
      </c>
      <c r="P124" s="86">
        <f t="shared" si="125"/>
        <v>0</v>
      </c>
      <c r="Q124" s="185">
        <f t="shared" si="125"/>
        <v>285</v>
      </c>
      <c r="R124" s="85">
        <f t="shared" si="125"/>
        <v>308</v>
      </c>
      <c r="S124" s="85">
        <f t="shared" si="125"/>
        <v>320</v>
      </c>
      <c r="T124" s="185">
        <f t="shared" si="125"/>
        <v>628</v>
      </c>
      <c r="U124" s="86">
        <f t="shared" si="125"/>
        <v>0</v>
      </c>
      <c r="V124" s="185">
        <f t="shared" si="125"/>
        <v>628</v>
      </c>
      <c r="W124" s="87">
        <f t="shared" si="121"/>
        <v>120.35087719298248</v>
      </c>
    </row>
    <row r="125" spans="12:26" ht="13.5" thickTop="1" x14ac:dyDescent="0.2">
      <c r="L125" s="59" t="s">
        <v>29</v>
      </c>
      <c r="M125" s="75">
        <v>35</v>
      </c>
      <c r="N125" s="76">
        <v>73</v>
      </c>
      <c r="O125" s="184">
        <f>SUM(M125:N125)</f>
        <v>108</v>
      </c>
      <c r="P125" s="88">
        <v>0</v>
      </c>
      <c r="Q125" s="184">
        <f t="shared" ref="Q125:Q127" si="126">O125+P125</f>
        <v>108</v>
      </c>
      <c r="R125" s="75">
        <v>98</v>
      </c>
      <c r="S125" s="76">
        <v>126</v>
      </c>
      <c r="T125" s="184">
        <f>SUM(R125:S125)</f>
        <v>224</v>
      </c>
      <c r="U125" s="88">
        <v>0</v>
      </c>
      <c r="V125" s="184">
        <f>T125+U125</f>
        <v>224</v>
      </c>
      <c r="W125" s="78">
        <f t="shared" si="121"/>
        <v>107.40740740740739</v>
      </c>
    </row>
    <row r="126" spans="12:26" x14ac:dyDescent="0.2">
      <c r="L126" s="59" t="s">
        <v>30</v>
      </c>
      <c r="M126" s="75">
        <v>85</v>
      </c>
      <c r="N126" s="76">
        <v>50</v>
      </c>
      <c r="O126" s="184">
        <f>SUM(M126:N126)</f>
        <v>135</v>
      </c>
      <c r="P126" s="77">
        <v>0</v>
      </c>
      <c r="Q126" s="184">
        <f t="shared" si="126"/>
        <v>135</v>
      </c>
      <c r="R126" s="75">
        <v>89</v>
      </c>
      <c r="S126" s="76">
        <v>110</v>
      </c>
      <c r="T126" s="184">
        <f>SUM(R126:S126)</f>
        <v>199</v>
      </c>
      <c r="U126" s="77">
        <v>0</v>
      </c>
      <c r="V126" s="184">
        <f>T126+U126</f>
        <v>199</v>
      </c>
      <c r="W126" s="78">
        <f t="shared" si="121"/>
        <v>47.407407407407412</v>
      </c>
    </row>
    <row r="127" spans="12:26" ht="13.5" thickBot="1" x14ac:dyDescent="0.25">
      <c r="L127" s="59" t="s">
        <v>31</v>
      </c>
      <c r="M127" s="75">
        <v>72</v>
      </c>
      <c r="N127" s="76">
        <v>46</v>
      </c>
      <c r="O127" s="184">
        <f>SUM(M127:N127)</f>
        <v>118</v>
      </c>
      <c r="P127" s="77">
        <v>0</v>
      </c>
      <c r="Q127" s="184">
        <f t="shared" si="126"/>
        <v>118</v>
      </c>
      <c r="R127" s="75">
        <v>98</v>
      </c>
      <c r="S127" s="76">
        <v>55</v>
      </c>
      <c r="T127" s="184">
        <f>SUM(R127:S127)</f>
        <v>153</v>
      </c>
      <c r="U127" s="77">
        <v>0</v>
      </c>
      <c r="V127" s="184">
        <f>T127+U127</f>
        <v>153</v>
      </c>
      <c r="W127" s="78">
        <f t="shared" si="121"/>
        <v>29.661016949152554</v>
      </c>
    </row>
    <row r="128" spans="12:26" ht="14.25" thickTop="1" thickBot="1" x14ac:dyDescent="0.25">
      <c r="L128" s="79" t="s">
        <v>32</v>
      </c>
      <c r="M128" s="80">
        <f>+M125+M126+M127</f>
        <v>192</v>
      </c>
      <c r="N128" s="81">
        <f t="shared" ref="N128:V128" si="127">+N125+N126+N127</f>
        <v>169</v>
      </c>
      <c r="O128" s="183">
        <f t="shared" si="127"/>
        <v>361</v>
      </c>
      <c r="P128" s="80">
        <f t="shared" si="127"/>
        <v>0</v>
      </c>
      <c r="Q128" s="183">
        <f t="shared" si="127"/>
        <v>361</v>
      </c>
      <c r="R128" s="80">
        <f t="shared" si="127"/>
        <v>285</v>
      </c>
      <c r="S128" s="81">
        <f t="shared" si="127"/>
        <v>291</v>
      </c>
      <c r="T128" s="183">
        <f t="shared" si="127"/>
        <v>576</v>
      </c>
      <c r="U128" s="80">
        <f t="shared" si="127"/>
        <v>0</v>
      </c>
      <c r="V128" s="183">
        <f t="shared" si="127"/>
        <v>576</v>
      </c>
      <c r="W128" s="82">
        <f t="shared" si="121"/>
        <v>59.556786703601119</v>
      </c>
      <c r="X128" s="280"/>
    </row>
    <row r="129" spans="12:26" ht="14.25" thickTop="1" thickBot="1" x14ac:dyDescent="0.25">
      <c r="L129" s="79" t="s">
        <v>66</v>
      </c>
      <c r="M129" s="80">
        <f t="shared" ref="M129:V129" si="128">+M120+M124+M128</f>
        <v>369</v>
      </c>
      <c r="N129" s="81">
        <f t="shared" si="128"/>
        <v>502</v>
      </c>
      <c r="O129" s="183">
        <f t="shared" si="128"/>
        <v>871</v>
      </c>
      <c r="P129" s="80">
        <f t="shared" si="128"/>
        <v>0</v>
      </c>
      <c r="Q129" s="183">
        <f t="shared" si="128"/>
        <v>871</v>
      </c>
      <c r="R129" s="80">
        <f t="shared" si="128"/>
        <v>857</v>
      </c>
      <c r="S129" s="81">
        <f t="shared" si="128"/>
        <v>993</v>
      </c>
      <c r="T129" s="183">
        <f t="shared" si="128"/>
        <v>1850</v>
      </c>
      <c r="U129" s="80">
        <f t="shared" si="128"/>
        <v>0</v>
      </c>
      <c r="V129" s="183">
        <f t="shared" si="128"/>
        <v>1850</v>
      </c>
      <c r="W129" s="82">
        <f>IF(Q129=0,0,((V129/Q129)-1)*100)</f>
        <v>112.39954075774969</v>
      </c>
      <c r="X129" s="319">
        <f>+O129+O207</f>
        <v>871</v>
      </c>
      <c r="Y129" s="279">
        <f>+T129+T207</f>
        <v>2863</v>
      </c>
      <c r="Z129" s="288">
        <f>IF(X129=0,0,(Y129/X129-1))</f>
        <v>2.2870264064293915</v>
      </c>
    </row>
    <row r="130" spans="12:26" ht="14.25" thickTop="1" thickBot="1" x14ac:dyDescent="0.25">
      <c r="L130" s="79" t="s">
        <v>11</v>
      </c>
      <c r="M130" s="80">
        <f t="shared" ref="M130:V130" si="129">+M116+M120+M124+M128</f>
        <v>455</v>
      </c>
      <c r="N130" s="81">
        <f t="shared" si="129"/>
        <v>635</v>
      </c>
      <c r="O130" s="183">
        <f t="shared" si="129"/>
        <v>1090</v>
      </c>
      <c r="P130" s="80">
        <f t="shared" si="129"/>
        <v>0</v>
      </c>
      <c r="Q130" s="183">
        <f t="shared" si="129"/>
        <v>1090</v>
      </c>
      <c r="R130" s="80">
        <f t="shared" si="129"/>
        <v>1129</v>
      </c>
      <c r="S130" s="81">
        <f t="shared" si="129"/>
        <v>1206</v>
      </c>
      <c r="T130" s="183">
        <f t="shared" si="129"/>
        <v>2335</v>
      </c>
      <c r="U130" s="80">
        <f t="shared" si="129"/>
        <v>0</v>
      </c>
      <c r="V130" s="183">
        <f t="shared" si="129"/>
        <v>2335</v>
      </c>
      <c r="W130" s="82">
        <f>IF(Q130=0,0,((V130/Q130)-1)*100)</f>
        <v>114.22018348623854</v>
      </c>
      <c r="X130" s="319">
        <f>+O130+O208</f>
        <v>1090</v>
      </c>
      <c r="Y130" s="279">
        <f>+T130+T208</f>
        <v>3512</v>
      </c>
      <c r="Z130" s="288">
        <f>IF(X130=0,0,(Y130/X130-1))</f>
        <v>2.2220183486238532</v>
      </c>
    </row>
    <row r="131" spans="12:26" ht="14.25" thickTop="1" thickBot="1" x14ac:dyDescent="0.25">
      <c r="L131" s="89" t="s">
        <v>35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6" ht="13.5" thickTop="1" x14ac:dyDescent="0.2">
      <c r="L132" s="590" t="s">
        <v>54</v>
      </c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2"/>
    </row>
    <row r="133" spans="12:26" ht="13.5" thickBot="1" x14ac:dyDescent="0.25">
      <c r="L133" s="593" t="s">
        <v>55</v>
      </c>
      <c r="M133" s="594"/>
      <c r="N133" s="594"/>
      <c r="O133" s="594"/>
      <c r="P133" s="594"/>
      <c r="Q133" s="594"/>
      <c r="R133" s="594"/>
      <c r="S133" s="594"/>
      <c r="T133" s="594"/>
      <c r="U133" s="594"/>
      <c r="V133" s="594"/>
      <c r="W133" s="595"/>
    </row>
    <row r="134" spans="12:26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47</v>
      </c>
    </row>
    <row r="135" spans="12:26" ht="14.25" thickTop="1" thickBot="1" x14ac:dyDescent="0.25">
      <c r="L135" s="57"/>
      <c r="M135" s="189" t="s">
        <v>62</v>
      </c>
      <c r="N135" s="190"/>
      <c r="O135" s="191"/>
      <c r="P135" s="189"/>
      <c r="Q135" s="189"/>
      <c r="R135" s="189" t="s">
        <v>63</v>
      </c>
      <c r="S135" s="190"/>
      <c r="T135" s="191"/>
      <c r="U135" s="189"/>
      <c r="V135" s="189"/>
      <c r="W135" s="310" t="s">
        <v>6</v>
      </c>
    </row>
    <row r="136" spans="12:26" ht="13.5" thickTop="1" x14ac:dyDescent="0.2">
      <c r="L136" s="59" t="s">
        <v>7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11" t="s">
        <v>8</v>
      </c>
    </row>
    <row r="137" spans="12:26" ht="13.5" thickBot="1" x14ac:dyDescent="0.25">
      <c r="L137" s="64"/>
      <c r="M137" s="65" t="s">
        <v>48</v>
      </c>
      <c r="N137" s="66" t="s">
        <v>49</v>
      </c>
      <c r="O137" s="67" t="s">
        <v>50</v>
      </c>
      <c r="P137" s="68" t="s">
        <v>15</v>
      </c>
      <c r="Q137" s="99" t="s">
        <v>11</v>
      </c>
      <c r="R137" s="65" t="s">
        <v>48</v>
      </c>
      <c r="S137" s="66" t="s">
        <v>49</v>
      </c>
      <c r="T137" s="67" t="s">
        <v>50</v>
      </c>
      <c r="U137" s="68" t="s">
        <v>15</v>
      </c>
      <c r="V137" s="99" t="s">
        <v>11</v>
      </c>
      <c r="W137" s="312"/>
    </row>
    <row r="138" spans="12:26" ht="5.25" customHeight="1" thickTop="1" x14ac:dyDescent="0.2">
      <c r="L138" s="59"/>
      <c r="M138" s="70"/>
      <c r="N138" s="71"/>
      <c r="O138" s="72"/>
      <c r="P138" s="73"/>
      <c r="Q138" s="100"/>
      <c r="R138" s="70"/>
      <c r="S138" s="71"/>
      <c r="T138" s="72"/>
      <c r="U138" s="73"/>
      <c r="V138" s="142"/>
      <c r="W138" s="74"/>
    </row>
    <row r="139" spans="12:26" x14ac:dyDescent="0.2">
      <c r="L139" s="59" t="s">
        <v>16</v>
      </c>
      <c r="M139" s="75">
        <f t="shared" ref="M139:N145" si="130">+M87+M113</f>
        <v>33</v>
      </c>
      <c r="N139" s="76">
        <f t="shared" si="130"/>
        <v>41</v>
      </c>
      <c r="O139" s="182">
        <f>M139+N139</f>
        <v>74</v>
      </c>
      <c r="P139" s="77">
        <f t="shared" ref="P139:P145" si="131">+P87+P113</f>
        <v>0</v>
      </c>
      <c r="Q139" s="187">
        <f t="shared" ref="Q139:Q141" si="132">O139+P139</f>
        <v>74</v>
      </c>
      <c r="R139" s="75">
        <f t="shared" ref="R139:S145" si="133">+R87+R113</f>
        <v>94</v>
      </c>
      <c r="S139" s="76">
        <f t="shared" si="133"/>
        <v>63</v>
      </c>
      <c r="T139" s="182">
        <f>R139+S139</f>
        <v>157</v>
      </c>
      <c r="U139" s="77">
        <f t="shared" ref="U139:U145" si="134">+U87+U113</f>
        <v>0</v>
      </c>
      <c r="V139" s="188">
        <f>T139+U139</f>
        <v>157</v>
      </c>
      <c r="W139" s="78">
        <f>IF(Q139=0,0,((V139/Q139)-1)*100)</f>
        <v>112.16216216216215</v>
      </c>
      <c r="X139" s="280"/>
    </row>
    <row r="140" spans="12:26" x14ac:dyDescent="0.2">
      <c r="L140" s="59" t="s">
        <v>17</v>
      </c>
      <c r="M140" s="75">
        <f t="shared" si="130"/>
        <v>29</v>
      </c>
      <c r="N140" s="76">
        <f t="shared" si="130"/>
        <v>49</v>
      </c>
      <c r="O140" s="182">
        <f>M140+N140</f>
        <v>78</v>
      </c>
      <c r="P140" s="77">
        <f t="shared" si="131"/>
        <v>0</v>
      </c>
      <c r="Q140" s="187">
        <f t="shared" si="132"/>
        <v>78</v>
      </c>
      <c r="R140" s="75">
        <f t="shared" si="133"/>
        <v>95</v>
      </c>
      <c r="S140" s="76">
        <f t="shared" si="133"/>
        <v>67</v>
      </c>
      <c r="T140" s="182">
        <f>R140+S140</f>
        <v>162</v>
      </c>
      <c r="U140" s="77">
        <f t="shared" si="134"/>
        <v>0</v>
      </c>
      <c r="V140" s="188">
        <f>T140+U140</f>
        <v>162</v>
      </c>
      <c r="W140" s="78">
        <f>IF(Q140=0,0,((V140/Q140)-1)*100)</f>
        <v>107.69230769230771</v>
      </c>
      <c r="X140" s="280"/>
    </row>
    <row r="141" spans="12:26" ht="13.5" thickBot="1" x14ac:dyDescent="0.25">
      <c r="L141" s="64" t="s">
        <v>18</v>
      </c>
      <c r="M141" s="75">
        <f t="shared" si="130"/>
        <v>35</v>
      </c>
      <c r="N141" s="76">
        <f t="shared" si="130"/>
        <v>43</v>
      </c>
      <c r="O141" s="182">
        <f>M141+N141</f>
        <v>78</v>
      </c>
      <c r="P141" s="77">
        <f t="shared" si="131"/>
        <v>0</v>
      </c>
      <c r="Q141" s="187">
        <f t="shared" si="132"/>
        <v>78</v>
      </c>
      <c r="R141" s="75">
        <f t="shared" si="133"/>
        <v>98</v>
      </c>
      <c r="S141" s="76">
        <f t="shared" si="133"/>
        <v>83</v>
      </c>
      <c r="T141" s="182">
        <f>R141+S141</f>
        <v>181</v>
      </c>
      <c r="U141" s="77">
        <f t="shared" si="134"/>
        <v>0</v>
      </c>
      <c r="V141" s="188">
        <f>T141+U141</f>
        <v>181</v>
      </c>
      <c r="W141" s="78">
        <f>IF(Q141=0,0,((V141/Q141)-1)*100)</f>
        <v>132.05128205128207</v>
      </c>
    </row>
    <row r="142" spans="12:26" ht="14.25" thickTop="1" thickBot="1" x14ac:dyDescent="0.25">
      <c r="L142" s="79" t="s">
        <v>53</v>
      </c>
      <c r="M142" s="80">
        <f>+M139+M140+M141</f>
        <v>97</v>
      </c>
      <c r="N142" s="81">
        <f t="shared" ref="N142:V142" si="135">+N139+N140+N141</f>
        <v>133</v>
      </c>
      <c r="O142" s="183">
        <f t="shared" si="135"/>
        <v>230</v>
      </c>
      <c r="P142" s="80">
        <f t="shared" si="135"/>
        <v>0</v>
      </c>
      <c r="Q142" s="183">
        <f t="shared" si="135"/>
        <v>230</v>
      </c>
      <c r="R142" s="80">
        <f t="shared" si="135"/>
        <v>287</v>
      </c>
      <c r="S142" s="81">
        <f t="shared" si="135"/>
        <v>213</v>
      </c>
      <c r="T142" s="183">
        <f t="shared" si="135"/>
        <v>500</v>
      </c>
      <c r="U142" s="80">
        <f t="shared" si="135"/>
        <v>0</v>
      </c>
      <c r="V142" s="183">
        <f t="shared" si="135"/>
        <v>500</v>
      </c>
      <c r="W142" s="82">
        <f t="shared" ref="W142" si="136">IF(Q142=0,0,((V142/Q142)-1)*100)</f>
        <v>117.39130434782608</v>
      </c>
      <c r="X142" s="288"/>
    </row>
    <row r="143" spans="12:26" ht="13.5" thickTop="1" x14ac:dyDescent="0.2">
      <c r="L143" s="59" t="s">
        <v>20</v>
      </c>
      <c r="M143" s="75">
        <f t="shared" si="130"/>
        <v>37</v>
      </c>
      <c r="N143" s="76">
        <f t="shared" si="130"/>
        <v>46</v>
      </c>
      <c r="O143" s="182">
        <f t="shared" ref="O143:O153" si="137">M143+N143</f>
        <v>83</v>
      </c>
      <c r="P143" s="77">
        <f t="shared" si="131"/>
        <v>0</v>
      </c>
      <c r="Q143" s="187">
        <f t="shared" ref="Q143:Q144" si="138">O143+P143</f>
        <v>83</v>
      </c>
      <c r="R143" s="75">
        <f t="shared" si="133"/>
        <v>88</v>
      </c>
      <c r="S143" s="76">
        <f t="shared" si="133"/>
        <v>118</v>
      </c>
      <c r="T143" s="182">
        <f t="shared" ref="T143:T153" si="139">R143+S143</f>
        <v>206</v>
      </c>
      <c r="U143" s="77">
        <f t="shared" si="134"/>
        <v>0</v>
      </c>
      <c r="V143" s="188">
        <f>T143+U143</f>
        <v>206</v>
      </c>
      <c r="W143" s="78">
        <f>IF(Q143=0,0,((V143/Q143)-1)*100)</f>
        <v>148.19277108433738</v>
      </c>
      <c r="X143" s="288"/>
    </row>
    <row r="144" spans="12:26" x14ac:dyDescent="0.2">
      <c r="L144" s="59" t="s">
        <v>21</v>
      </c>
      <c r="M144" s="75">
        <f t="shared" si="130"/>
        <v>30</v>
      </c>
      <c r="N144" s="76">
        <f t="shared" si="130"/>
        <v>52</v>
      </c>
      <c r="O144" s="182">
        <f t="shared" si="137"/>
        <v>82</v>
      </c>
      <c r="P144" s="77">
        <f t="shared" si="131"/>
        <v>0</v>
      </c>
      <c r="Q144" s="187">
        <f t="shared" si="138"/>
        <v>82</v>
      </c>
      <c r="R144" s="75">
        <f t="shared" si="133"/>
        <v>84</v>
      </c>
      <c r="S144" s="76">
        <f t="shared" si="133"/>
        <v>155</v>
      </c>
      <c r="T144" s="182">
        <f t="shared" si="139"/>
        <v>239</v>
      </c>
      <c r="U144" s="77">
        <f t="shared" si="134"/>
        <v>0</v>
      </c>
      <c r="V144" s="188">
        <f>T144+U144</f>
        <v>239</v>
      </c>
      <c r="W144" s="78">
        <f t="shared" ref="W144:W154" si="140">IF(Q144=0,0,((V144/Q144)-1)*100)</f>
        <v>191.46341463414635</v>
      </c>
      <c r="Z144" s="279" t="e">
        <f>SUM(#REF!)</f>
        <v>#REF!</v>
      </c>
    </row>
    <row r="145" spans="12:26" ht="13.5" thickBot="1" x14ac:dyDescent="0.25">
      <c r="L145" s="59" t="s">
        <v>22</v>
      </c>
      <c r="M145" s="75">
        <f t="shared" si="130"/>
        <v>37</v>
      </c>
      <c r="N145" s="76">
        <f t="shared" si="130"/>
        <v>43</v>
      </c>
      <c r="O145" s="182">
        <f>M145+N145</f>
        <v>80</v>
      </c>
      <c r="P145" s="77">
        <f t="shared" si="131"/>
        <v>0</v>
      </c>
      <c r="Q145" s="187">
        <f>O145+P145</f>
        <v>80</v>
      </c>
      <c r="R145" s="75">
        <f t="shared" si="133"/>
        <v>103</v>
      </c>
      <c r="S145" s="76">
        <f t="shared" si="133"/>
        <v>110</v>
      </c>
      <c r="T145" s="182">
        <f>R145+S145</f>
        <v>213</v>
      </c>
      <c r="U145" s="77">
        <f t="shared" si="134"/>
        <v>0</v>
      </c>
      <c r="V145" s="188">
        <f>T145+U145</f>
        <v>213</v>
      </c>
      <c r="W145" s="78">
        <f>IF(Q145=0,0,((V145/Q145)-1)*100)</f>
        <v>166.25</v>
      </c>
    </row>
    <row r="146" spans="12:26" ht="14.25" thickTop="1" thickBot="1" x14ac:dyDescent="0.25">
      <c r="L146" s="79" t="s">
        <v>23</v>
      </c>
      <c r="M146" s="80">
        <f>+M143+M144+M145</f>
        <v>104</v>
      </c>
      <c r="N146" s="81">
        <f t="shared" ref="N146:V146" si="141">+N143+N144+N145</f>
        <v>141</v>
      </c>
      <c r="O146" s="183">
        <f t="shared" si="141"/>
        <v>245</v>
      </c>
      <c r="P146" s="80">
        <f t="shared" si="141"/>
        <v>0</v>
      </c>
      <c r="Q146" s="183">
        <f t="shared" si="141"/>
        <v>245</v>
      </c>
      <c r="R146" s="80">
        <f t="shared" si="141"/>
        <v>275</v>
      </c>
      <c r="S146" s="81">
        <f t="shared" si="141"/>
        <v>383</v>
      </c>
      <c r="T146" s="183">
        <f t="shared" si="141"/>
        <v>658</v>
      </c>
      <c r="U146" s="80">
        <f t="shared" si="141"/>
        <v>0</v>
      </c>
      <c r="V146" s="183">
        <f t="shared" si="141"/>
        <v>658</v>
      </c>
      <c r="W146" s="82">
        <f>IF(Q146=0,0,((V146/Q146)-1)*100)</f>
        <v>168.57142857142856</v>
      </c>
      <c r="X146" s="288"/>
      <c r="Y146" s="279"/>
      <c r="Z146" s="279">
        <f>SUM(X146:Y146)</f>
        <v>0</v>
      </c>
    </row>
    <row r="147" spans="12:26" ht="13.5" thickTop="1" x14ac:dyDescent="0.2">
      <c r="L147" s="59" t="s">
        <v>24</v>
      </c>
      <c r="M147" s="75">
        <f t="shared" ref="M147:N149" si="142">+M95+M121</f>
        <v>23</v>
      </c>
      <c r="N147" s="76">
        <f t="shared" si="142"/>
        <v>47</v>
      </c>
      <c r="O147" s="182">
        <f t="shared" si="137"/>
        <v>70</v>
      </c>
      <c r="P147" s="77">
        <f>+P95+P121</f>
        <v>0</v>
      </c>
      <c r="Q147" s="187">
        <f t="shared" ref="Q147:Q153" si="143">O147+P147</f>
        <v>70</v>
      </c>
      <c r="R147" s="75">
        <f t="shared" ref="R147:S149" si="144">+R95+R121</f>
        <v>103</v>
      </c>
      <c r="S147" s="76">
        <f t="shared" si="144"/>
        <v>110</v>
      </c>
      <c r="T147" s="182">
        <f t="shared" si="139"/>
        <v>213</v>
      </c>
      <c r="U147" s="77">
        <f>+U95+U121</f>
        <v>0</v>
      </c>
      <c r="V147" s="188">
        <f>T147+U147</f>
        <v>213</v>
      </c>
      <c r="W147" s="78">
        <f t="shared" si="140"/>
        <v>204.28571428571428</v>
      </c>
    </row>
    <row r="148" spans="12:26" x14ac:dyDescent="0.2">
      <c r="L148" s="59" t="s">
        <v>64</v>
      </c>
      <c r="M148" s="75">
        <f t="shared" si="142"/>
        <v>38</v>
      </c>
      <c r="N148" s="76">
        <f t="shared" si="142"/>
        <v>69</v>
      </c>
      <c r="O148" s="182">
        <f>M148+N148</f>
        <v>107</v>
      </c>
      <c r="P148" s="77">
        <f>+P96+P122</f>
        <v>0</v>
      </c>
      <c r="Q148" s="187">
        <f>O148+P148</f>
        <v>107</v>
      </c>
      <c r="R148" s="75">
        <f t="shared" si="144"/>
        <v>115</v>
      </c>
      <c r="S148" s="76">
        <f t="shared" si="144"/>
        <v>98</v>
      </c>
      <c r="T148" s="182">
        <f>R148+S148</f>
        <v>213</v>
      </c>
      <c r="U148" s="77">
        <f>+U96+U122</f>
        <v>0</v>
      </c>
      <c r="V148" s="188">
        <f>T148+U148</f>
        <v>213</v>
      </c>
      <c r="W148" s="78">
        <f>IF(Q148=0,0,((V148/Q148)-1)*100)</f>
        <v>99.065420560747668</v>
      </c>
    </row>
    <row r="149" spans="12:26" ht="13.5" thickBot="1" x14ac:dyDescent="0.25">
      <c r="L149" s="59" t="s">
        <v>26</v>
      </c>
      <c r="M149" s="75">
        <f t="shared" si="142"/>
        <v>39</v>
      </c>
      <c r="N149" s="76">
        <f t="shared" si="142"/>
        <v>76</v>
      </c>
      <c r="O149" s="184">
        <f t="shared" si="137"/>
        <v>115</v>
      </c>
      <c r="P149" s="83">
        <f>+P97+P123</f>
        <v>0</v>
      </c>
      <c r="Q149" s="187">
        <f t="shared" si="143"/>
        <v>115</v>
      </c>
      <c r="R149" s="75">
        <f t="shared" si="144"/>
        <v>96</v>
      </c>
      <c r="S149" s="76">
        <f t="shared" si="144"/>
        <v>112</v>
      </c>
      <c r="T149" s="184">
        <f t="shared" si="139"/>
        <v>208</v>
      </c>
      <c r="U149" s="83">
        <f>+U97+U123</f>
        <v>0</v>
      </c>
      <c r="V149" s="188">
        <f>T149+U149</f>
        <v>208</v>
      </c>
      <c r="W149" s="78">
        <f t="shared" si="140"/>
        <v>80.869565217391298</v>
      </c>
    </row>
    <row r="150" spans="12:26" ht="14.25" thickTop="1" thickBot="1" x14ac:dyDescent="0.25">
      <c r="L150" s="84" t="s">
        <v>67</v>
      </c>
      <c r="M150" s="80">
        <f>+M147+M148+M149</f>
        <v>100</v>
      </c>
      <c r="N150" s="81">
        <f t="shared" ref="N150:V150" si="145">+N147+N148+N149</f>
        <v>192</v>
      </c>
      <c r="O150" s="183">
        <f t="shared" si="145"/>
        <v>292</v>
      </c>
      <c r="P150" s="80">
        <f t="shared" si="145"/>
        <v>0</v>
      </c>
      <c r="Q150" s="183">
        <f t="shared" si="145"/>
        <v>292</v>
      </c>
      <c r="R150" s="80">
        <f t="shared" si="145"/>
        <v>314</v>
      </c>
      <c r="S150" s="81">
        <f t="shared" si="145"/>
        <v>320</v>
      </c>
      <c r="T150" s="183">
        <f t="shared" si="145"/>
        <v>634</v>
      </c>
      <c r="U150" s="80">
        <f t="shared" si="145"/>
        <v>0</v>
      </c>
      <c r="V150" s="183">
        <f t="shared" si="145"/>
        <v>634</v>
      </c>
      <c r="W150" s="87">
        <f t="shared" si="140"/>
        <v>117.12328767123287</v>
      </c>
    </row>
    <row r="151" spans="12:26" ht="13.5" thickTop="1" x14ac:dyDescent="0.2">
      <c r="L151" s="59" t="s">
        <v>29</v>
      </c>
      <c r="M151" s="75">
        <f t="shared" ref="M151:N153" si="146">+M99+M125</f>
        <v>37</v>
      </c>
      <c r="N151" s="76">
        <f t="shared" si="146"/>
        <v>73</v>
      </c>
      <c r="O151" s="184">
        <f t="shared" si="137"/>
        <v>110</v>
      </c>
      <c r="P151" s="88">
        <f>+P99+P125</f>
        <v>0</v>
      </c>
      <c r="Q151" s="187">
        <f t="shared" si="143"/>
        <v>110</v>
      </c>
      <c r="R151" s="75">
        <f t="shared" ref="R151:S153" si="147">+R99+R125</f>
        <v>99</v>
      </c>
      <c r="S151" s="76">
        <f t="shared" si="147"/>
        <v>126</v>
      </c>
      <c r="T151" s="184">
        <f t="shared" si="139"/>
        <v>225</v>
      </c>
      <c r="U151" s="88">
        <f>+U99+U125</f>
        <v>0</v>
      </c>
      <c r="V151" s="188">
        <f>T151+U151</f>
        <v>225</v>
      </c>
      <c r="W151" s="78">
        <f t="shared" si="140"/>
        <v>104.54545454545455</v>
      </c>
    </row>
    <row r="152" spans="12:26" x14ac:dyDescent="0.2">
      <c r="L152" s="59" t="s">
        <v>30</v>
      </c>
      <c r="M152" s="75">
        <f t="shared" si="146"/>
        <v>91</v>
      </c>
      <c r="N152" s="76">
        <f t="shared" si="146"/>
        <v>50</v>
      </c>
      <c r="O152" s="184">
        <f t="shared" si="137"/>
        <v>141</v>
      </c>
      <c r="P152" s="77">
        <f>+P100+P126</f>
        <v>0</v>
      </c>
      <c r="Q152" s="187">
        <f t="shared" si="143"/>
        <v>141</v>
      </c>
      <c r="R152" s="75">
        <f t="shared" si="147"/>
        <v>94</v>
      </c>
      <c r="S152" s="76">
        <f t="shared" si="147"/>
        <v>110</v>
      </c>
      <c r="T152" s="184">
        <f t="shared" si="139"/>
        <v>204</v>
      </c>
      <c r="U152" s="77">
        <f>+U100+U126</f>
        <v>0</v>
      </c>
      <c r="V152" s="188">
        <f>T152+U152</f>
        <v>204</v>
      </c>
      <c r="W152" s="78">
        <f t="shared" si="140"/>
        <v>44.680851063829799</v>
      </c>
      <c r="X152" s="280"/>
    </row>
    <row r="153" spans="12:26" ht="13.5" thickBot="1" x14ac:dyDescent="0.25">
      <c r="L153" s="59" t="s">
        <v>31</v>
      </c>
      <c r="M153" s="75">
        <f t="shared" si="146"/>
        <v>77</v>
      </c>
      <c r="N153" s="76">
        <f t="shared" si="146"/>
        <v>46</v>
      </c>
      <c r="O153" s="184">
        <f t="shared" si="137"/>
        <v>123</v>
      </c>
      <c r="P153" s="77">
        <f>+P101+P127</f>
        <v>0</v>
      </c>
      <c r="Q153" s="187">
        <f t="shared" si="143"/>
        <v>123</v>
      </c>
      <c r="R153" s="75">
        <f t="shared" si="147"/>
        <v>122</v>
      </c>
      <c r="S153" s="76">
        <f t="shared" si="147"/>
        <v>55</v>
      </c>
      <c r="T153" s="184">
        <f t="shared" si="139"/>
        <v>177</v>
      </c>
      <c r="U153" s="77">
        <f>+U101+U127</f>
        <v>0</v>
      </c>
      <c r="V153" s="188">
        <f>T153+U153</f>
        <v>177</v>
      </c>
      <c r="W153" s="78">
        <f t="shared" si="140"/>
        <v>43.90243902439024</v>
      </c>
    </row>
    <row r="154" spans="12:26" ht="14.25" thickTop="1" thickBot="1" x14ac:dyDescent="0.25">
      <c r="L154" s="79" t="s">
        <v>32</v>
      </c>
      <c r="M154" s="80">
        <f>+M151+M152+M153</f>
        <v>205</v>
      </c>
      <c r="N154" s="81">
        <f t="shared" ref="N154:V154" si="148">+N151+N152+N153</f>
        <v>169</v>
      </c>
      <c r="O154" s="183">
        <f t="shared" si="148"/>
        <v>374</v>
      </c>
      <c r="P154" s="80">
        <f t="shared" si="148"/>
        <v>0</v>
      </c>
      <c r="Q154" s="183">
        <f t="shared" si="148"/>
        <v>374</v>
      </c>
      <c r="R154" s="80">
        <f t="shared" si="148"/>
        <v>315</v>
      </c>
      <c r="S154" s="81">
        <f t="shared" si="148"/>
        <v>291</v>
      </c>
      <c r="T154" s="183">
        <f t="shared" si="148"/>
        <v>606</v>
      </c>
      <c r="U154" s="80">
        <f t="shared" si="148"/>
        <v>0</v>
      </c>
      <c r="V154" s="183">
        <f t="shared" si="148"/>
        <v>606</v>
      </c>
      <c r="W154" s="82">
        <f t="shared" si="140"/>
        <v>62.032085561497333</v>
      </c>
    </row>
    <row r="155" spans="12:26" ht="14.25" thickTop="1" thickBot="1" x14ac:dyDescent="0.25">
      <c r="L155" s="79" t="s">
        <v>66</v>
      </c>
      <c r="M155" s="80">
        <f t="shared" ref="M155:V155" si="149">+M146+M150+M154</f>
        <v>409</v>
      </c>
      <c r="N155" s="81">
        <f t="shared" si="149"/>
        <v>502</v>
      </c>
      <c r="O155" s="183">
        <f t="shared" si="149"/>
        <v>911</v>
      </c>
      <c r="P155" s="80">
        <f t="shared" si="149"/>
        <v>0</v>
      </c>
      <c r="Q155" s="183">
        <f t="shared" si="149"/>
        <v>911</v>
      </c>
      <c r="R155" s="80">
        <f t="shared" si="149"/>
        <v>904</v>
      </c>
      <c r="S155" s="81">
        <f t="shared" si="149"/>
        <v>994</v>
      </c>
      <c r="T155" s="183">
        <f t="shared" si="149"/>
        <v>1898</v>
      </c>
      <c r="U155" s="80">
        <f t="shared" si="149"/>
        <v>0</v>
      </c>
      <c r="V155" s="183">
        <f t="shared" si="149"/>
        <v>1898</v>
      </c>
      <c r="W155" s="82">
        <f>IF(Q155=0,0,((V155/Q155)-1)*100)</f>
        <v>108.34248079034028</v>
      </c>
      <c r="X155" s="319">
        <f>+O155+O233</f>
        <v>911</v>
      </c>
      <c r="Y155" s="279">
        <f>+T155+T233</f>
        <v>2911</v>
      </c>
      <c r="Z155" s="288">
        <f>IF(X155=0,0,(Y155/X155-1))</f>
        <v>2.1953896816684964</v>
      </c>
    </row>
    <row r="156" spans="12:26" ht="14.25" thickTop="1" thickBot="1" x14ac:dyDescent="0.25">
      <c r="L156" s="79" t="s">
        <v>11</v>
      </c>
      <c r="M156" s="80">
        <f t="shared" ref="M156:V156" si="150">+M142+M146+M150+M154</f>
        <v>506</v>
      </c>
      <c r="N156" s="81">
        <f t="shared" si="150"/>
        <v>635</v>
      </c>
      <c r="O156" s="183">
        <f t="shared" si="150"/>
        <v>1141</v>
      </c>
      <c r="P156" s="80">
        <f t="shared" si="150"/>
        <v>0</v>
      </c>
      <c r="Q156" s="183">
        <f t="shared" si="150"/>
        <v>1141</v>
      </c>
      <c r="R156" s="80">
        <f t="shared" si="150"/>
        <v>1191</v>
      </c>
      <c r="S156" s="81">
        <f t="shared" si="150"/>
        <v>1207</v>
      </c>
      <c r="T156" s="183">
        <f t="shared" si="150"/>
        <v>2398</v>
      </c>
      <c r="U156" s="80">
        <f t="shared" si="150"/>
        <v>0</v>
      </c>
      <c r="V156" s="183">
        <f t="shared" si="150"/>
        <v>2398</v>
      </c>
      <c r="W156" s="82">
        <f>IF(Q156=0,0,((V156/Q156)-1)*100)</f>
        <v>110.16652059596845</v>
      </c>
      <c r="X156" s="319">
        <f>+O156+O234</f>
        <v>1141</v>
      </c>
      <c r="Y156" s="279">
        <f>+T156+T234</f>
        <v>3575</v>
      </c>
      <c r="Z156" s="288">
        <f>IF(X156=0,0,(Y156/X156-1))</f>
        <v>2.1332164767747588</v>
      </c>
    </row>
    <row r="157" spans="12:26" ht="14.25" thickTop="1" thickBot="1" x14ac:dyDescent="0.25">
      <c r="L157" s="89" t="s">
        <v>35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2:26" ht="13.5" thickTop="1" x14ac:dyDescent="0.2">
      <c r="L158" s="605" t="s">
        <v>56</v>
      </c>
      <c r="M158" s="606"/>
      <c r="N158" s="606"/>
      <c r="O158" s="606"/>
      <c r="P158" s="606"/>
      <c r="Q158" s="606"/>
      <c r="R158" s="606"/>
      <c r="S158" s="606"/>
      <c r="T158" s="606"/>
      <c r="U158" s="606"/>
      <c r="V158" s="606"/>
      <c r="W158" s="607"/>
    </row>
    <row r="159" spans="12:26" ht="24.75" customHeight="1" thickBot="1" x14ac:dyDescent="0.25">
      <c r="L159" s="608" t="s">
        <v>57</v>
      </c>
      <c r="M159" s="609"/>
      <c r="N159" s="609"/>
      <c r="O159" s="609"/>
      <c r="P159" s="609"/>
      <c r="Q159" s="609"/>
      <c r="R159" s="609"/>
      <c r="S159" s="609"/>
      <c r="T159" s="609"/>
      <c r="U159" s="609"/>
      <c r="V159" s="609"/>
      <c r="W159" s="610"/>
    </row>
    <row r="160" spans="12:26" ht="14.25" thickTop="1" thickBot="1" x14ac:dyDescent="0.25">
      <c r="L160" s="211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3" t="s">
        <v>47</v>
      </c>
    </row>
    <row r="161" spans="12:25" ht="14.25" thickTop="1" thickBot="1" x14ac:dyDescent="0.25">
      <c r="L161" s="214"/>
      <c r="M161" s="614" t="s">
        <v>62</v>
      </c>
      <c r="N161" s="615"/>
      <c r="O161" s="615"/>
      <c r="P161" s="615"/>
      <c r="Q161" s="615"/>
      <c r="R161" s="215" t="s">
        <v>63</v>
      </c>
      <c r="S161" s="216"/>
      <c r="T161" s="253"/>
      <c r="U161" s="215"/>
      <c r="V161" s="215"/>
      <c r="W161" s="307" t="s">
        <v>6</v>
      </c>
    </row>
    <row r="162" spans="12:25" ht="13.5" thickTop="1" x14ac:dyDescent="0.2">
      <c r="L162" s="218" t="s">
        <v>7</v>
      </c>
      <c r="M162" s="219"/>
      <c r="N162" s="211"/>
      <c r="O162" s="220"/>
      <c r="P162" s="221"/>
      <c r="Q162" s="220"/>
      <c r="R162" s="219"/>
      <c r="S162" s="211"/>
      <c r="T162" s="220"/>
      <c r="U162" s="221"/>
      <c r="V162" s="220"/>
      <c r="W162" s="308" t="s">
        <v>8</v>
      </c>
    </row>
    <row r="163" spans="12:25" ht="13.5" thickBot="1" x14ac:dyDescent="0.25">
      <c r="L163" s="223"/>
      <c r="M163" s="224" t="s">
        <v>48</v>
      </c>
      <c r="N163" s="225" t="s">
        <v>49</v>
      </c>
      <c r="O163" s="226" t="s">
        <v>50</v>
      </c>
      <c r="P163" s="227" t="s">
        <v>15</v>
      </c>
      <c r="Q163" s="226" t="s">
        <v>11</v>
      </c>
      <c r="R163" s="224" t="s">
        <v>48</v>
      </c>
      <c r="S163" s="225" t="s">
        <v>49</v>
      </c>
      <c r="T163" s="226" t="s">
        <v>50</v>
      </c>
      <c r="U163" s="227" t="s">
        <v>15</v>
      </c>
      <c r="V163" s="226" t="s">
        <v>11</v>
      </c>
      <c r="W163" s="309"/>
    </row>
    <row r="164" spans="12:25" ht="5.25" customHeight="1" thickTop="1" x14ac:dyDescent="0.2">
      <c r="L164" s="218"/>
      <c r="M164" s="229"/>
      <c r="N164" s="230"/>
      <c r="O164" s="231"/>
      <c r="P164" s="232"/>
      <c r="Q164" s="231"/>
      <c r="R164" s="229"/>
      <c r="S164" s="230"/>
      <c r="T164" s="231"/>
      <c r="U164" s="232"/>
      <c r="V164" s="231"/>
      <c r="W164" s="233"/>
    </row>
    <row r="165" spans="12:25" x14ac:dyDescent="0.2">
      <c r="L165" s="218" t="s">
        <v>16</v>
      </c>
      <c r="M165" s="234">
        <v>0</v>
      </c>
      <c r="N165" s="235">
        <v>0</v>
      </c>
      <c r="O165" s="236">
        <f>M165+N165</f>
        <v>0</v>
      </c>
      <c r="P165" s="237">
        <v>0</v>
      </c>
      <c r="Q165" s="236">
        <f t="shared" ref="Q165:Q167" si="151">O165+P165</f>
        <v>0</v>
      </c>
      <c r="R165" s="234">
        <v>0</v>
      </c>
      <c r="S165" s="235">
        <v>0</v>
      </c>
      <c r="T165" s="236">
        <f>R165+S165</f>
        <v>0</v>
      </c>
      <c r="U165" s="237">
        <v>0</v>
      </c>
      <c r="V165" s="236">
        <f>T165+U165</f>
        <v>0</v>
      </c>
      <c r="W165" s="238">
        <f>IF(Q165=0,0,((V165/Q165)-1)*100)</f>
        <v>0</v>
      </c>
    </row>
    <row r="166" spans="12:25" x14ac:dyDescent="0.2">
      <c r="L166" s="218" t="s">
        <v>17</v>
      </c>
      <c r="M166" s="234">
        <v>0</v>
      </c>
      <c r="N166" s="235">
        <v>0</v>
      </c>
      <c r="O166" s="236">
        <f>M166+N166</f>
        <v>0</v>
      </c>
      <c r="P166" s="237">
        <v>0</v>
      </c>
      <c r="Q166" s="236">
        <f t="shared" si="151"/>
        <v>0</v>
      </c>
      <c r="R166" s="234">
        <v>0</v>
      </c>
      <c r="S166" s="235">
        <v>0</v>
      </c>
      <c r="T166" s="236">
        <f>R166+S166</f>
        <v>0</v>
      </c>
      <c r="U166" s="237">
        <v>0</v>
      </c>
      <c r="V166" s="236">
        <f>T166+U166</f>
        <v>0</v>
      </c>
      <c r="W166" s="238">
        <f>IF(Q166=0,0,((V166/Q166)-1)*100)</f>
        <v>0</v>
      </c>
    </row>
    <row r="167" spans="12:25" ht="13.5" thickBot="1" x14ac:dyDescent="0.25">
      <c r="L167" s="223" t="s">
        <v>18</v>
      </c>
      <c r="M167" s="234">
        <v>0</v>
      </c>
      <c r="N167" s="235">
        <v>0</v>
      </c>
      <c r="O167" s="236">
        <f>M167+N167</f>
        <v>0</v>
      </c>
      <c r="P167" s="237">
        <v>0</v>
      </c>
      <c r="Q167" s="236">
        <f t="shared" si="151"/>
        <v>0</v>
      </c>
      <c r="R167" s="234">
        <v>0</v>
      </c>
      <c r="S167" s="235">
        <v>0</v>
      </c>
      <c r="T167" s="236">
        <f>R167+S167</f>
        <v>0</v>
      </c>
      <c r="U167" s="237">
        <v>0</v>
      </c>
      <c r="V167" s="236">
        <f>T167+U167</f>
        <v>0</v>
      </c>
      <c r="W167" s="238">
        <f>IF(Q167=0,0,((V167/Q167)-1)*100)</f>
        <v>0</v>
      </c>
    </row>
    <row r="168" spans="12:25" ht="14.25" thickTop="1" thickBot="1" x14ac:dyDescent="0.25">
      <c r="L168" s="239" t="s">
        <v>19</v>
      </c>
      <c r="M168" s="240">
        <f>+M165+M166+M167</f>
        <v>0</v>
      </c>
      <c r="N168" s="241">
        <f t="shared" ref="N168:V168" si="152">+N165+N166+N167</f>
        <v>0</v>
      </c>
      <c r="O168" s="242">
        <f t="shared" si="152"/>
        <v>0</v>
      </c>
      <c r="P168" s="240">
        <f t="shared" si="152"/>
        <v>0</v>
      </c>
      <c r="Q168" s="242">
        <f t="shared" si="152"/>
        <v>0</v>
      </c>
      <c r="R168" s="240">
        <f t="shared" si="152"/>
        <v>0</v>
      </c>
      <c r="S168" s="241">
        <f t="shared" si="152"/>
        <v>0</v>
      </c>
      <c r="T168" s="242">
        <f t="shared" si="152"/>
        <v>0</v>
      </c>
      <c r="U168" s="240">
        <f t="shared" si="152"/>
        <v>0</v>
      </c>
      <c r="V168" s="242">
        <f t="shared" si="152"/>
        <v>0</v>
      </c>
      <c r="W168" s="243">
        <f t="shared" ref="W168:W180" si="153">IF(Q168=0,0,((V168/Q168)-1)*100)</f>
        <v>0</v>
      </c>
    </row>
    <row r="169" spans="12:25" ht="13.5" thickTop="1" x14ac:dyDescent="0.2">
      <c r="L169" s="218" t="s">
        <v>20</v>
      </c>
      <c r="M169" s="234">
        <v>0</v>
      </c>
      <c r="N169" s="235">
        <v>0</v>
      </c>
      <c r="O169" s="236">
        <f>M169+N169</f>
        <v>0</v>
      </c>
      <c r="P169" s="237">
        <v>0</v>
      </c>
      <c r="Q169" s="236">
        <f t="shared" ref="Q169:Q170" si="154">O169+P169</f>
        <v>0</v>
      </c>
      <c r="R169" s="234">
        <v>0</v>
      </c>
      <c r="S169" s="235">
        <v>0</v>
      </c>
      <c r="T169" s="236">
        <f>R169+S169</f>
        <v>0</v>
      </c>
      <c r="U169" s="237">
        <v>0</v>
      </c>
      <c r="V169" s="236">
        <f>T169+U169</f>
        <v>0</v>
      </c>
      <c r="W169" s="238">
        <f t="shared" si="153"/>
        <v>0</v>
      </c>
      <c r="X169" s="279"/>
      <c r="Y169" s="279"/>
    </row>
    <row r="170" spans="12:25" x14ac:dyDescent="0.2">
      <c r="L170" s="218" t="s">
        <v>21</v>
      </c>
      <c r="M170" s="234">
        <v>0</v>
      </c>
      <c r="N170" s="235">
        <v>0</v>
      </c>
      <c r="O170" s="236">
        <f>M170+N170</f>
        <v>0</v>
      </c>
      <c r="P170" s="237">
        <v>0</v>
      </c>
      <c r="Q170" s="236">
        <f t="shared" si="154"/>
        <v>0</v>
      </c>
      <c r="R170" s="234">
        <v>0</v>
      </c>
      <c r="S170" s="235">
        <v>0</v>
      </c>
      <c r="T170" s="236">
        <f>R170+S170</f>
        <v>0</v>
      </c>
      <c r="U170" s="237">
        <v>0</v>
      </c>
      <c r="V170" s="236">
        <f>T170+U170</f>
        <v>0</v>
      </c>
      <c r="W170" s="238">
        <f t="shared" si="153"/>
        <v>0</v>
      </c>
    </row>
    <row r="171" spans="12:25" ht="13.5" thickBot="1" x14ac:dyDescent="0.25">
      <c r="L171" s="218" t="s">
        <v>22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>T171+U171</f>
        <v>0</v>
      </c>
      <c r="W171" s="238">
        <f>IF(Q171=0,0,((V171/Q171)-1)*100)</f>
        <v>0</v>
      </c>
    </row>
    <row r="172" spans="12:25" ht="14.25" thickTop="1" thickBot="1" x14ac:dyDescent="0.25">
      <c r="L172" s="239" t="s">
        <v>23</v>
      </c>
      <c r="M172" s="240">
        <f>+M169+M170+M171</f>
        <v>0</v>
      </c>
      <c r="N172" s="241">
        <f t="shared" ref="N172:V172" si="155">+N169+N170+N171</f>
        <v>0</v>
      </c>
      <c r="O172" s="242">
        <f t="shared" si="155"/>
        <v>0</v>
      </c>
      <c r="P172" s="240">
        <f t="shared" si="155"/>
        <v>0</v>
      </c>
      <c r="Q172" s="242">
        <f t="shared" si="155"/>
        <v>0</v>
      </c>
      <c r="R172" s="240">
        <f t="shared" si="155"/>
        <v>0</v>
      </c>
      <c r="S172" s="241">
        <f t="shared" si="155"/>
        <v>0</v>
      </c>
      <c r="T172" s="242">
        <f t="shared" si="155"/>
        <v>0</v>
      </c>
      <c r="U172" s="240">
        <f t="shared" si="155"/>
        <v>0</v>
      </c>
      <c r="V172" s="242">
        <f t="shared" si="155"/>
        <v>0</v>
      </c>
      <c r="W172" s="243">
        <f t="shared" ref="W172" si="156">IF(Q172=0,0,((V172/Q172)-1)*100)</f>
        <v>0</v>
      </c>
      <c r="X172" s="279"/>
    </row>
    <row r="173" spans="12:25" ht="13.5" thickTop="1" x14ac:dyDescent="0.2">
      <c r="L173" s="218" t="s">
        <v>24</v>
      </c>
      <c r="M173" s="234">
        <v>0</v>
      </c>
      <c r="N173" s="235">
        <v>0</v>
      </c>
      <c r="O173" s="236">
        <f>SUM(M173:N173)</f>
        <v>0</v>
      </c>
      <c r="P173" s="237">
        <v>0</v>
      </c>
      <c r="Q173" s="236">
        <f t="shared" ref="Q173:Q175" si="157">O173+P173</f>
        <v>0</v>
      </c>
      <c r="R173" s="234">
        <v>0</v>
      </c>
      <c r="S173" s="235">
        <v>0</v>
      </c>
      <c r="T173" s="236">
        <f>SUM(R173:S173)</f>
        <v>0</v>
      </c>
      <c r="U173" s="237">
        <v>0</v>
      </c>
      <c r="V173" s="236">
        <f t="shared" ref="V173" si="158">T173+U173</f>
        <v>0</v>
      </c>
      <c r="W173" s="238">
        <f t="shared" si="153"/>
        <v>0</v>
      </c>
    </row>
    <row r="174" spans="12:25" x14ac:dyDescent="0.2">
      <c r="L174" s="218" t="s">
        <v>64</v>
      </c>
      <c r="M174" s="234">
        <v>0</v>
      </c>
      <c r="N174" s="235">
        <v>0</v>
      </c>
      <c r="O174" s="236">
        <f>SUM(M174:N174)</f>
        <v>0</v>
      </c>
      <c r="P174" s="237">
        <v>0</v>
      </c>
      <c r="Q174" s="236">
        <f>O174+P174</f>
        <v>0</v>
      </c>
      <c r="R174" s="234">
        <v>0</v>
      </c>
      <c r="S174" s="235">
        <v>0</v>
      </c>
      <c r="T174" s="236">
        <f>SUM(R174:S174)</f>
        <v>0</v>
      </c>
      <c r="U174" s="237">
        <v>0</v>
      </c>
      <c r="V174" s="236">
        <f>T174+U174</f>
        <v>0</v>
      </c>
      <c r="W174" s="238">
        <f>IF(Q174=0,0,((V174/Q174)-1)*100)</f>
        <v>0</v>
      </c>
    </row>
    <row r="175" spans="12:25" ht="13.5" thickBot="1" x14ac:dyDescent="0.25">
      <c r="L175" s="218" t="s">
        <v>26</v>
      </c>
      <c r="M175" s="234">
        <v>0</v>
      </c>
      <c r="N175" s="235">
        <v>0</v>
      </c>
      <c r="O175" s="244">
        <f>SUM(M175:N175)</f>
        <v>0</v>
      </c>
      <c r="P175" s="245">
        <v>0</v>
      </c>
      <c r="Q175" s="244">
        <f t="shared" si="157"/>
        <v>0</v>
      </c>
      <c r="R175" s="234">
        <v>0</v>
      </c>
      <c r="S175" s="235">
        <v>0</v>
      </c>
      <c r="T175" s="244">
        <f>SUM(R175:S175)</f>
        <v>0</v>
      </c>
      <c r="U175" s="245">
        <v>0</v>
      </c>
      <c r="V175" s="244">
        <f>T175+U175</f>
        <v>0</v>
      </c>
      <c r="W175" s="238">
        <f t="shared" si="153"/>
        <v>0</v>
      </c>
    </row>
    <row r="176" spans="12:25" ht="14.25" thickTop="1" thickBot="1" x14ac:dyDescent="0.25">
      <c r="L176" s="246" t="s">
        <v>67</v>
      </c>
      <c r="M176" s="247">
        <f>+M173+M174+M175</f>
        <v>0</v>
      </c>
      <c r="N176" s="247">
        <f t="shared" ref="N176:V176" si="159">+N173+N174+N175</f>
        <v>0</v>
      </c>
      <c r="O176" s="248">
        <f t="shared" si="159"/>
        <v>0</v>
      </c>
      <c r="P176" s="249">
        <f t="shared" si="159"/>
        <v>0</v>
      </c>
      <c r="Q176" s="248">
        <f t="shared" si="159"/>
        <v>0</v>
      </c>
      <c r="R176" s="247">
        <f t="shared" si="159"/>
        <v>0</v>
      </c>
      <c r="S176" s="247">
        <f t="shared" si="159"/>
        <v>0</v>
      </c>
      <c r="T176" s="248">
        <f t="shared" si="159"/>
        <v>0</v>
      </c>
      <c r="U176" s="249">
        <f t="shared" si="159"/>
        <v>0</v>
      </c>
      <c r="V176" s="248">
        <f t="shared" si="159"/>
        <v>0</v>
      </c>
      <c r="W176" s="250">
        <f t="shared" si="153"/>
        <v>0</v>
      </c>
    </row>
    <row r="177" spans="9:25" ht="13.5" thickTop="1" x14ac:dyDescent="0.2">
      <c r="L177" s="218" t="s">
        <v>29</v>
      </c>
      <c r="M177" s="234">
        <v>0</v>
      </c>
      <c r="N177" s="235">
        <v>0</v>
      </c>
      <c r="O177" s="244">
        <f>SUM(M177:N177)</f>
        <v>0</v>
      </c>
      <c r="P177" s="251">
        <v>0</v>
      </c>
      <c r="Q177" s="244">
        <f t="shared" ref="Q177:Q179" si="160">O177+P177</f>
        <v>0</v>
      </c>
      <c r="R177" s="234">
        <v>0</v>
      </c>
      <c r="S177" s="235">
        <v>0</v>
      </c>
      <c r="T177" s="244">
        <f>SUM(R177:S177)</f>
        <v>0</v>
      </c>
      <c r="U177" s="251">
        <v>0</v>
      </c>
      <c r="V177" s="244">
        <f>T177+U177</f>
        <v>0</v>
      </c>
      <c r="W177" s="238">
        <f t="shared" si="153"/>
        <v>0</v>
      </c>
    </row>
    <row r="178" spans="9:25" x14ac:dyDescent="0.2">
      <c r="L178" s="218" t="s">
        <v>30</v>
      </c>
      <c r="M178" s="234">
        <v>0</v>
      </c>
      <c r="N178" s="235">
        <v>0</v>
      </c>
      <c r="O178" s="244">
        <f>SUM(M178:N178)</f>
        <v>0</v>
      </c>
      <c r="P178" s="237">
        <v>0</v>
      </c>
      <c r="Q178" s="244">
        <f t="shared" si="160"/>
        <v>0</v>
      </c>
      <c r="R178" s="234">
        <v>0</v>
      </c>
      <c r="S178" s="235">
        <v>0</v>
      </c>
      <c r="T178" s="244">
        <f>SUM(R178:S178)</f>
        <v>0</v>
      </c>
      <c r="U178" s="237">
        <v>0</v>
      </c>
      <c r="V178" s="244">
        <f>T178+U178</f>
        <v>0</v>
      </c>
      <c r="W178" s="238">
        <f t="shared" si="153"/>
        <v>0</v>
      </c>
    </row>
    <row r="179" spans="9:25" ht="13.5" thickBot="1" x14ac:dyDescent="0.25">
      <c r="L179" s="218" t="s">
        <v>31</v>
      </c>
      <c r="M179" s="234">
        <v>0</v>
      </c>
      <c r="N179" s="235">
        <v>0</v>
      </c>
      <c r="O179" s="244">
        <f>SUM(M179:N179)</f>
        <v>0</v>
      </c>
      <c r="P179" s="237">
        <v>0</v>
      </c>
      <c r="Q179" s="244">
        <f t="shared" si="160"/>
        <v>0</v>
      </c>
      <c r="R179" s="234">
        <v>0</v>
      </c>
      <c r="S179" s="235">
        <v>0</v>
      </c>
      <c r="T179" s="244">
        <f>SUM(R179:S179)</f>
        <v>0</v>
      </c>
      <c r="U179" s="237">
        <v>0</v>
      </c>
      <c r="V179" s="244">
        <f>T179+U179</f>
        <v>0</v>
      </c>
      <c r="W179" s="238">
        <f t="shared" si="153"/>
        <v>0</v>
      </c>
    </row>
    <row r="180" spans="9:25" ht="14.25" thickTop="1" thickBot="1" x14ac:dyDescent="0.25">
      <c r="L180" s="239" t="s">
        <v>32</v>
      </c>
      <c r="M180" s="240">
        <f>+M177+M178+M179</f>
        <v>0</v>
      </c>
      <c r="N180" s="241">
        <f t="shared" ref="N180:V180" si="161">+N177+N178+N179</f>
        <v>0</v>
      </c>
      <c r="O180" s="242">
        <f t="shared" si="161"/>
        <v>0</v>
      </c>
      <c r="P180" s="240">
        <f t="shared" si="161"/>
        <v>0</v>
      </c>
      <c r="Q180" s="242">
        <f t="shared" si="161"/>
        <v>0</v>
      </c>
      <c r="R180" s="240">
        <f t="shared" si="161"/>
        <v>0</v>
      </c>
      <c r="S180" s="241">
        <f t="shared" si="161"/>
        <v>0</v>
      </c>
      <c r="T180" s="242">
        <f t="shared" si="161"/>
        <v>0</v>
      </c>
      <c r="U180" s="240">
        <f t="shared" si="161"/>
        <v>0</v>
      </c>
      <c r="V180" s="242">
        <f t="shared" si="161"/>
        <v>0</v>
      </c>
      <c r="W180" s="243">
        <f t="shared" si="153"/>
        <v>0</v>
      </c>
    </row>
    <row r="181" spans="9:25" ht="14.25" thickTop="1" thickBot="1" x14ac:dyDescent="0.25">
      <c r="L181" s="239" t="s">
        <v>66</v>
      </c>
      <c r="M181" s="240">
        <f t="shared" ref="M181:V181" si="162">+M172+M176+M180</f>
        <v>0</v>
      </c>
      <c r="N181" s="241">
        <f t="shared" si="162"/>
        <v>0</v>
      </c>
      <c r="O181" s="242">
        <f t="shared" si="162"/>
        <v>0</v>
      </c>
      <c r="P181" s="240">
        <f t="shared" si="162"/>
        <v>0</v>
      </c>
      <c r="Q181" s="242">
        <f t="shared" si="162"/>
        <v>0</v>
      </c>
      <c r="R181" s="240">
        <f t="shared" si="162"/>
        <v>0</v>
      </c>
      <c r="S181" s="241">
        <f t="shared" si="162"/>
        <v>0</v>
      </c>
      <c r="T181" s="242">
        <f t="shared" si="162"/>
        <v>0</v>
      </c>
      <c r="U181" s="240">
        <f t="shared" si="162"/>
        <v>0</v>
      </c>
      <c r="V181" s="242">
        <f t="shared" si="162"/>
        <v>0</v>
      </c>
      <c r="W181" s="243">
        <f>IF(Q181=0,0,((V181/Q181)-1)*100)</f>
        <v>0</v>
      </c>
    </row>
    <row r="182" spans="9:25" ht="14.25" thickTop="1" thickBot="1" x14ac:dyDescent="0.25">
      <c r="L182" s="239" t="s">
        <v>11</v>
      </c>
      <c r="M182" s="240">
        <f>+M181+M168</f>
        <v>0</v>
      </c>
      <c r="N182" s="241">
        <f t="shared" ref="N182:V182" si="163">+N181+N168</f>
        <v>0</v>
      </c>
      <c r="O182" s="242">
        <f t="shared" si="163"/>
        <v>0</v>
      </c>
      <c r="P182" s="240">
        <f t="shared" si="163"/>
        <v>0</v>
      </c>
      <c r="Q182" s="242">
        <f t="shared" si="163"/>
        <v>0</v>
      </c>
      <c r="R182" s="240">
        <f t="shared" si="163"/>
        <v>0</v>
      </c>
      <c r="S182" s="241">
        <f t="shared" si="163"/>
        <v>0</v>
      </c>
      <c r="T182" s="242">
        <f t="shared" si="163"/>
        <v>0</v>
      </c>
      <c r="U182" s="240">
        <f t="shared" si="163"/>
        <v>0</v>
      </c>
      <c r="V182" s="242">
        <f t="shared" si="163"/>
        <v>0</v>
      </c>
      <c r="W182" s="243">
        <f t="shared" ref="W182" si="164">IF(Q182=0,0,((V182/Q182)-1)*100)</f>
        <v>0</v>
      </c>
    </row>
    <row r="183" spans="9:25" ht="14.25" thickTop="1" thickBot="1" x14ac:dyDescent="0.25">
      <c r="L183" s="252" t="s">
        <v>35</v>
      </c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</row>
    <row r="184" spans="9:25" ht="13.5" thickTop="1" x14ac:dyDescent="0.2">
      <c r="L184" s="605" t="s">
        <v>58</v>
      </c>
      <c r="M184" s="606"/>
      <c r="N184" s="606"/>
      <c r="O184" s="606"/>
      <c r="P184" s="606"/>
      <c r="Q184" s="606"/>
      <c r="R184" s="606"/>
      <c r="S184" s="606"/>
      <c r="T184" s="606"/>
      <c r="U184" s="606"/>
      <c r="V184" s="606"/>
      <c r="W184" s="607"/>
    </row>
    <row r="185" spans="9:25" ht="13.5" thickBot="1" x14ac:dyDescent="0.25">
      <c r="L185" s="608" t="s">
        <v>59</v>
      </c>
      <c r="M185" s="609"/>
      <c r="N185" s="609"/>
      <c r="O185" s="609"/>
      <c r="P185" s="609"/>
      <c r="Q185" s="609"/>
      <c r="R185" s="609"/>
      <c r="S185" s="609"/>
      <c r="T185" s="609"/>
      <c r="U185" s="609"/>
      <c r="V185" s="609"/>
      <c r="W185" s="610"/>
    </row>
    <row r="186" spans="9:25" ht="14.25" thickTop="1" thickBot="1" x14ac:dyDescent="0.25">
      <c r="L186" s="211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3" t="s">
        <v>47</v>
      </c>
    </row>
    <row r="187" spans="9:25" ht="14.25" thickTop="1" thickBot="1" x14ac:dyDescent="0.25">
      <c r="L187" s="214"/>
      <c r="M187" s="614" t="s">
        <v>62</v>
      </c>
      <c r="N187" s="615"/>
      <c r="O187" s="615"/>
      <c r="P187" s="615"/>
      <c r="Q187" s="615"/>
      <c r="R187" s="215" t="s">
        <v>63</v>
      </c>
      <c r="S187" s="216"/>
      <c r="T187" s="253"/>
      <c r="U187" s="215"/>
      <c r="V187" s="215"/>
      <c r="W187" s="307" t="s">
        <v>6</v>
      </c>
    </row>
    <row r="188" spans="9:25" ht="12" customHeight="1" thickTop="1" x14ac:dyDescent="0.2">
      <c r="L188" s="218" t="s">
        <v>7</v>
      </c>
      <c r="M188" s="219"/>
      <c r="N188" s="211"/>
      <c r="O188" s="220"/>
      <c r="P188" s="221"/>
      <c r="Q188" s="220"/>
      <c r="R188" s="219"/>
      <c r="S188" s="211"/>
      <c r="T188" s="220"/>
      <c r="U188" s="221"/>
      <c r="V188" s="220"/>
      <c r="W188" s="308" t="s">
        <v>8</v>
      </c>
      <c r="X188" s="282"/>
      <c r="Y188" s="282"/>
    </row>
    <row r="189" spans="9:25" s="282" customFormat="1" ht="12" customHeight="1" thickBot="1" x14ac:dyDescent="0.25">
      <c r="I189" s="281"/>
      <c r="L189" s="223"/>
      <c r="M189" s="224" t="s">
        <v>48</v>
      </c>
      <c r="N189" s="225" t="s">
        <v>49</v>
      </c>
      <c r="O189" s="226" t="s">
        <v>50</v>
      </c>
      <c r="P189" s="227" t="s">
        <v>15</v>
      </c>
      <c r="Q189" s="226" t="s">
        <v>11</v>
      </c>
      <c r="R189" s="224" t="s">
        <v>48</v>
      </c>
      <c r="S189" s="225" t="s">
        <v>49</v>
      </c>
      <c r="T189" s="226" t="s">
        <v>50</v>
      </c>
      <c r="U189" s="227" t="s">
        <v>15</v>
      </c>
      <c r="V189" s="226" t="s">
        <v>11</v>
      </c>
      <c r="W189" s="309"/>
      <c r="X189" s="1"/>
      <c r="Y189" s="1"/>
    </row>
    <row r="190" spans="9:25" ht="6" customHeight="1" thickTop="1" x14ac:dyDescent="0.2">
      <c r="L190" s="218"/>
      <c r="M190" s="229"/>
      <c r="N190" s="230"/>
      <c r="O190" s="231"/>
      <c r="P190" s="232"/>
      <c r="Q190" s="231"/>
      <c r="R190" s="229"/>
      <c r="S190" s="230"/>
      <c r="T190" s="231"/>
      <c r="U190" s="232"/>
      <c r="V190" s="231"/>
      <c r="W190" s="233"/>
    </row>
    <row r="191" spans="9:25" x14ac:dyDescent="0.2">
      <c r="L191" s="218" t="s">
        <v>16</v>
      </c>
      <c r="M191" s="234">
        <v>0</v>
      </c>
      <c r="N191" s="274">
        <v>0</v>
      </c>
      <c r="O191" s="236">
        <f>M191+N191</f>
        <v>0</v>
      </c>
      <c r="P191" s="237">
        <v>0</v>
      </c>
      <c r="Q191" s="236">
        <f t="shared" ref="Q191:Q193" si="165">O191+P191</f>
        <v>0</v>
      </c>
      <c r="R191" s="234">
        <v>0</v>
      </c>
      <c r="S191" s="235">
        <v>0</v>
      </c>
      <c r="T191" s="236">
        <f>R191+S191</f>
        <v>0</v>
      </c>
      <c r="U191" s="237">
        <v>0</v>
      </c>
      <c r="V191" s="236">
        <f>T191+U191</f>
        <v>0</v>
      </c>
      <c r="W191" s="238">
        <f>IF(Q191=0,0,((V191/Q191)-1)*100)</f>
        <v>0</v>
      </c>
    </row>
    <row r="192" spans="9:25" x14ac:dyDescent="0.2">
      <c r="L192" s="283" t="s">
        <v>17</v>
      </c>
      <c r="M192" s="303">
        <v>0</v>
      </c>
      <c r="N192" s="287">
        <v>0</v>
      </c>
      <c r="O192" s="284">
        <f>M192+N192</f>
        <v>0</v>
      </c>
      <c r="P192" s="285">
        <v>0</v>
      </c>
      <c r="Q192" s="284">
        <f t="shared" si="165"/>
        <v>0</v>
      </c>
      <c r="R192" s="303">
        <v>20</v>
      </c>
      <c r="S192" s="287">
        <v>34</v>
      </c>
      <c r="T192" s="284">
        <f>R192+S192</f>
        <v>54</v>
      </c>
      <c r="U192" s="285">
        <v>0</v>
      </c>
      <c r="V192" s="284">
        <f>T192+U192</f>
        <v>54</v>
      </c>
      <c r="W192" s="286">
        <f>IF(Q192=0,0,((V192/Q192)-1)*100)</f>
        <v>0</v>
      </c>
    </row>
    <row r="193" spans="12:25" ht="13.5" thickBot="1" x14ac:dyDescent="0.25">
      <c r="L193" s="223" t="s">
        <v>18</v>
      </c>
      <c r="M193" s="304">
        <v>0</v>
      </c>
      <c r="N193" s="235">
        <v>0</v>
      </c>
      <c r="O193" s="236">
        <f>M193+N193</f>
        <v>0</v>
      </c>
      <c r="P193" s="237">
        <v>0</v>
      </c>
      <c r="Q193" s="236">
        <f t="shared" si="165"/>
        <v>0</v>
      </c>
      <c r="R193" s="304">
        <v>54</v>
      </c>
      <c r="S193" s="235">
        <v>56</v>
      </c>
      <c r="T193" s="236">
        <f>R193+S193</f>
        <v>110</v>
      </c>
      <c r="U193" s="237">
        <v>0</v>
      </c>
      <c r="V193" s="236">
        <f>T193+U193</f>
        <v>110</v>
      </c>
      <c r="W193" s="305">
        <f>IF(Q193=0,0,((V193/Q193)-1)*100)</f>
        <v>0</v>
      </c>
    </row>
    <row r="194" spans="12:25" ht="14.25" thickTop="1" thickBot="1" x14ac:dyDescent="0.25">
      <c r="L194" s="239" t="s">
        <v>53</v>
      </c>
      <c r="M194" s="240">
        <f>+M191+M192+M193</f>
        <v>0</v>
      </c>
      <c r="N194" s="241">
        <f t="shared" ref="N194:V194" si="166">+N191+N192+N193</f>
        <v>0</v>
      </c>
      <c r="O194" s="242">
        <f t="shared" si="166"/>
        <v>0</v>
      </c>
      <c r="P194" s="240">
        <f t="shared" si="166"/>
        <v>0</v>
      </c>
      <c r="Q194" s="242">
        <f t="shared" si="166"/>
        <v>0</v>
      </c>
      <c r="R194" s="240">
        <f t="shared" si="166"/>
        <v>74</v>
      </c>
      <c r="S194" s="241">
        <f t="shared" si="166"/>
        <v>90</v>
      </c>
      <c r="T194" s="242">
        <f t="shared" si="166"/>
        <v>164</v>
      </c>
      <c r="U194" s="240">
        <f t="shared" si="166"/>
        <v>0</v>
      </c>
      <c r="V194" s="242">
        <f t="shared" si="166"/>
        <v>164</v>
      </c>
      <c r="W194" s="243">
        <f t="shared" ref="W194:W206" si="167">IF(Q194=0,0,((V194/Q194)-1)*100)</f>
        <v>0</v>
      </c>
      <c r="X194" s="279"/>
      <c r="Y194" s="279"/>
    </row>
    <row r="195" spans="12:25" ht="13.5" thickTop="1" x14ac:dyDescent="0.2">
      <c r="L195" s="218" t="s">
        <v>20</v>
      </c>
      <c r="M195" s="234">
        <v>0</v>
      </c>
      <c r="N195" s="235">
        <v>0</v>
      </c>
      <c r="O195" s="236">
        <f>M195+N195</f>
        <v>0</v>
      </c>
      <c r="P195" s="237">
        <v>0</v>
      </c>
      <c r="Q195" s="236">
        <f t="shared" ref="Q195:Q196" si="168">O195+P195</f>
        <v>0</v>
      </c>
      <c r="R195" s="234">
        <v>63</v>
      </c>
      <c r="S195" s="235">
        <v>74</v>
      </c>
      <c r="T195" s="236">
        <f>R195+S195</f>
        <v>137</v>
      </c>
      <c r="U195" s="237">
        <v>0</v>
      </c>
      <c r="V195" s="236">
        <f>T195+U195</f>
        <v>137</v>
      </c>
      <c r="W195" s="238">
        <f t="shared" si="167"/>
        <v>0</v>
      </c>
    </row>
    <row r="196" spans="12:25" x14ac:dyDescent="0.2">
      <c r="L196" s="218" t="s">
        <v>21</v>
      </c>
      <c r="M196" s="234">
        <v>0</v>
      </c>
      <c r="N196" s="235">
        <v>0</v>
      </c>
      <c r="O196" s="236">
        <f>M196+N196</f>
        <v>0</v>
      </c>
      <c r="P196" s="237">
        <v>0</v>
      </c>
      <c r="Q196" s="236">
        <f t="shared" si="168"/>
        <v>0</v>
      </c>
      <c r="R196" s="234">
        <v>44</v>
      </c>
      <c r="S196" s="235">
        <v>73</v>
      </c>
      <c r="T196" s="236">
        <f>R196+S196</f>
        <v>117</v>
      </c>
      <c r="U196" s="237">
        <v>0</v>
      </c>
      <c r="V196" s="236">
        <f>T196+U196</f>
        <v>117</v>
      </c>
      <c r="W196" s="238">
        <f t="shared" si="167"/>
        <v>0</v>
      </c>
    </row>
    <row r="197" spans="12:25" ht="13.5" thickBot="1" x14ac:dyDescent="0.25">
      <c r="L197" s="218" t="s">
        <v>22</v>
      </c>
      <c r="M197" s="234">
        <v>0</v>
      </c>
      <c r="N197" s="235">
        <v>0</v>
      </c>
      <c r="O197" s="236">
        <f>M197+N197</f>
        <v>0</v>
      </c>
      <c r="P197" s="237">
        <v>0</v>
      </c>
      <c r="Q197" s="236">
        <f>O197+P197</f>
        <v>0</v>
      </c>
      <c r="R197" s="234">
        <v>35</v>
      </c>
      <c r="S197" s="235">
        <v>57</v>
      </c>
      <c r="T197" s="236">
        <f>R197+S197</f>
        <v>92</v>
      </c>
      <c r="U197" s="237">
        <v>0</v>
      </c>
      <c r="V197" s="236">
        <f>T197+U197</f>
        <v>92</v>
      </c>
      <c r="W197" s="238">
        <f>IF(Q197=0,0,((V197/Q197)-1)*100)</f>
        <v>0</v>
      </c>
    </row>
    <row r="198" spans="12:25" ht="14.25" thickTop="1" thickBot="1" x14ac:dyDescent="0.25">
      <c r="L198" s="239" t="s">
        <v>23</v>
      </c>
      <c r="M198" s="240">
        <f>+M195+M196+M197</f>
        <v>0</v>
      </c>
      <c r="N198" s="241">
        <f t="shared" ref="N198:V198" si="169">+N195+N196+N197</f>
        <v>0</v>
      </c>
      <c r="O198" s="242">
        <f t="shared" si="169"/>
        <v>0</v>
      </c>
      <c r="P198" s="240">
        <f t="shared" si="169"/>
        <v>0</v>
      </c>
      <c r="Q198" s="242">
        <f t="shared" si="169"/>
        <v>0</v>
      </c>
      <c r="R198" s="240">
        <f t="shared" si="169"/>
        <v>142</v>
      </c>
      <c r="S198" s="241">
        <f t="shared" si="169"/>
        <v>204</v>
      </c>
      <c r="T198" s="242">
        <f t="shared" si="169"/>
        <v>346</v>
      </c>
      <c r="U198" s="240">
        <f t="shared" si="169"/>
        <v>0</v>
      </c>
      <c r="V198" s="242">
        <f t="shared" si="169"/>
        <v>346</v>
      </c>
      <c r="W198" s="243">
        <f t="shared" ref="W198" si="170">IF(Q198=0,0,((V198/Q198)-1)*100)</f>
        <v>0</v>
      </c>
      <c r="X198" s="279"/>
    </row>
    <row r="199" spans="12:25" ht="13.5" thickTop="1" x14ac:dyDescent="0.2">
      <c r="L199" s="218" t="s">
        <v>24</v>
      </c>
      <c r="M199" s="234">
        <v>0</v>
      </c>
      <c r="N199" s="235">
        <v>0</v>
      </c>
      <c r="O199" s="236">
        <f>SUM(M199:N199)</f>
        <v>0</v>
      </c>
      <c r="P199" s="237">
        <v>0</v>
      </c>
      <c r="Q199" s="236">
        <f t="shared" ref="Q199:Q201" si="171">O199+P199</f>
        <v>0</v>
      </c>
      <c r="R199" s="234">
        <v>35</v>
      </c>
      <c r="S199" s="235">
        <v>57</v>
      </c>
      <c r="T199" s="236">
        <f>SUM(R199:S199)</f>
        <v>92</v>
      </c>
      <c r="U199" s="237">
        <v>0</v>
      </c>
      <c r="V199" s="236">
        <f>T199+U199</f>
        <v>92</v>
      </c>
      <c r="W199" s="238">
        <f t="shared" si="167"/>
        <v>0</v>
      </c>
    </row>
    <row r="200" spans="12:25" x14ac:dyDescent="0.2">
      <c r="L200" s="218" t="s">
        <v>64</v>
      </c>
      <c r="M200" s="234">
        <v>0</v>
      </c>
      <c r="N200" s="235">
        <v>0</v>
      </c>
      <c r="O200" s="236">
        <f>SUM(M200:N200)</f>
        <v>0</v>
      </c>
      <c r="P200" s="237">
        <v>0</v>
      </c>
      <c r="Q200" s="236">
        <f>O200+P200</f>
        <v>0</v>
      </c>
      <c r="R200" s="234">
        <v>33</v>
      </c>
      <c r="S200" s="235">
        <v>49</v>
      </c>
      <c r="T200" s="236">
        <f>SUM(R200:S200)</f>
        <v>82</v>
      </c>
      <c r="U200" s="237">
        <v>0</v>
      </c>
      <c r="V200" s="236">
        <f>T200+U200</f>
        <v>82</v>
      </c>
      <c r="W200" s="238">
        <f>IF(Q200=0,0,((V200/Q200)-1)*100)</f>
        <v>0</v>
      </c>
    </row>
    <row r="201" spans="12:25" ht="13.5" thickBot="1" x14ac:dyDescent="0.25">
      <c r="L201" s="218" t="s">
        <v>26</v>
      </c>
      <c r="M201" s="234">
        <v>0</v>
      </c>
      <c r="N201" s="235">
        <v>0</v>
      </c>
      <c r="O201" s="244">
        <f>SUM(M201:N201)</f>
        <v>0</v>
      </c>
      <c r="P201" s="245">
        <v>0</v>
      </c>
      <c r="Q201" s="244">
        <f t="shared" si="171"/>
        <v>0</v>
      </c>
      <c r="R201" s="234">
        <v>45</v>
      </c>
      <c r="S201" s="235">
        <v>61</v>
      </c>
      <c r="T201" s="244">
        <f>SUM(R201:S201)</f>
        <v>106</v>
      </c>
      <c r="U201" s="245">
        <v>0</v>
      </c>
      <c r="V201" s="244">
        <f>T201+U201</f>
        <v>106</v>
      </c>
      <c r="W201" s="238">
        <f t="shared" si="167"/>
        <v>0</v>
      </c>
    </row>
    <row r="202" spans="12:25" ht="14.25" thickTop="1" thickBot="1" x14ac:dyDescent="0.25">
      <c r="L202" s="246" t="s">
        <v>67</v>
      </c>
      <c r="M202" s="247">
        <f>+M199+M200+M201</f>
        <v>0</v>
      </c>
      <c r="N202" s="247">
        <f t="shared" ref="N202:V202" si="172">+N199+N200+N201</f>
        <v>0</v>
      </c>
      <c r="O202" s="248">
        <f t="shared" si="172"/>
        <v>0</v>
      </c>
      <c r="P202" s="249">
        <f t="shared" si="172"/>
        <v>0</v>
      </c>
      <c r="Q202" s="248">
        <f t="shared" si="172"/>
        <v>0</v>
      </c>
      <c r="R202" s="247">
        <f t="shared" si="172"/>
        <v>113</v>
      </c>
      <c r="S202" s="247">
        <f t="shared" si="172"/>
        <v>167</v>
      </c>
      <c r="T202" s="248">
        <f t="shared" si="172"/>
        <v>280</v>
      </c>
      <c r="U202" s="249">
        <f t="shared" si="172"/>
        <v>0</v>
      </c>
      <c r="V202" s="248">
        <f t="shared" si="172"/>
        <v>280</v>
      </c>
      <c r="W202" s="250">
        <f t="shared" si="167"/>
        <v>0</v>
      </c>
    </row>
    <row r="203" spans="12:25" ht="13.5" thickTop="1" x14ac:dyDescent="0.2">
      <c r="L203" s="218" t="s">
        <v>29</v>
      </c>
      <c r="M203" s="234">
        <v>0</v>
      </c>
      <c r="N203" s="235">
        <v>0</v>
      </c>
      <c r="O203" s="244">
        <f>SUM(M203:N203)</f>
        <v>0</v>
      </c>
      <c r="P203" s="251">
        <v>0</v>
      </c>
      <c r="Q203" s="244">
        <f t="shared" ref="Q203:Q205" si="173">O203+P203</f>
        <v>0</v>
      </c>
      <c r="R203" s="234">
        <v>70</v>
      </c>
      <c r="S203" s="235">
        <v>71</v>
      </c>
      <c r="T203" s="244">
        <f>SUM(R203:S203)</f>
        <v>141</v>
      </c>
      <c r="U203" s="251">
        <v>0</v>
      </c>
      <c r="V203" s="244">
        <f>T203+U203</f>
        <v>141</v>
      </c>
      <c r="W203" s="238">
        <f t="shared" si="167"/>
        <v>0</v>
      </c>
    </row>
    <row r="204" spans="12:25" x14ac:dyDescent="0.2">
      <c r="L204" s="218" t="s">
        <v>30</v>
      </c>
      <c r="M204" s="234">
        <v>0</v>
      </c>
      <c r="N204" s="235">
        <v>0</v>
      </c>
      <c r="O204" s="244">
        <f>SUM(M204:N204)</f>
        <v>0</v>
      </c>
      <c r="P204" s="237">
        <v>0</v>
      </c>
      <c r="Q204" s="244">
        <f t="shared" si="173"/>
        <v>0</v>
      </c>
      <c r="R204" s="234">
        <v>72</v>
      </c>
      <c r="S204" s="235">
        <v>64</v>
      </c>
      <c r="T204" s="244">
        <f>SUM(R204:S204)</f>
        <v>136</v>
      </c>
      <c r="U204" s="237">
        <v>0</v>
      </c>
      <c r="V204" s="244">
        <f>T204+U204</f>
        <v>136</v>
      </c>
      <c r="W204" s="238">
        <f t="shared" si="167"/>
        <v>0</v>
      </c>
    </row>
    <row r="205" spans="12:25" ht="13.5" thickBot="1" x14ac:dyDescent="0.25">
      <c r="L205" s="218" t="s">
        <v>31</v>
      </c>
      <c r="M205" s="234">
        <v>0</v>
      </c>
      <c r="N205" s="235">
        <v>0</v>
      </c>
      <c r="O205" s="244">
        <f>SUM(M205:N205)</f>
        <v>0</v>
      </c>
      <c r="P205" s="237">
        <v>0</v>
      </c>
      <c r="Q205" s="244">
        <f t="shared" si="173"/>
        <v>0</v>
      </c>
      <c r="R205" s="234">
        <v>57</v>
      </c>
      <c r="S205" s="235">
        <v>53</v>
      </c>
      <c r="T205" s="244">
        <f>SUM(R205:S205)</f>
        <v>110</v>
      </c>
      <c r="U205" s="237">
        <v>0</v>
      </c>
      <c r="V205" s="244">
        <f>T205+U205</f>
        <v>110</v>
      </c>
      <c r="W205" s="238">
        <f t="shared" si="167"/>
        <v>0</v>
      </c>
    </row>
    <row r="206" spans="12:25" ht="14.25" thickTop="1" thickBot="1" x14ac:dyDescent="0.25">
      <c r="L206" s="239" t="s">
        <v>32</v>
      </c>
      <c r="M206" s="240">
        <f>+M203+M204+M205</f>
        <v>0</v>
      </c>
      <c r="N206" s="241">
        <f t="shared" ref="N206:V206" si="174">+N203+N204+N205</f>
        <v>0</v>
      </c>
      <c r="O206" s="242">
        <f t="shared" si="174"/>
        <v>0</v>
      </c>
      <c r="P206" s="240">
        <f t="shared" si="174"/>
        <v>0</v>
      </c>
      <c r="Q206" s="242">
        <f t="shared" si="174"/>
        <v>0</v>
      </c>
      <c r="R206" s="240">
        <f t="shared" si="174"/>
        <v>199</v>
      </c>
      <c r="S206" s="241">
        <f t="shared" si="174"/>
        <v>188</v>
      </c>
      <c r="T206" s="242">
        <f t="shared" si="174"/>
        <v>387</v>
      </c>
      <c r="U206" s="240">
        <f t="shared" si="174"/>
        <v>0</v>
      </c>
      <c r="V206" s="242">
        <f t="shared" si="174"/>
        <v>387</v>
      </c>
      <c r="W206" s="243">
        <f t="shared" si="167"/>
        <v>0</v>
      </c>
    </row>
    <row r="207" spans="12:25" ht="14.25" thickTop="1" thickBot="1" x14ac:dyDescent="0.25">
      <c r="L207" s="239" t="s">
        <v>66</v>
      </c>
      <c r="M207" s="240">
        <f t="shared" ref="M207:V207" si="175">+M198+M202+M206</f>
        <v>0</v>
      </c>
      <c r="N207" s="241">
        <f t="shared" si="175"/>
        <v>0</v>
      </c>
      <c r="O207" s="242">
        <f t="shared" si="175"/>
        <v>0</v>
      </c>
      <c r="P207" s="240">
        <f t="shared" si="175"/>
        <v>0</v>
      </c>
      <c r="Q207" s="242">
        <f t="shared" si="175"/>
        <v>0</v>
      </c>
      <c r="R207" s="240">
        <f t="shared" si="175"/>
        <v>454</v>
      </c>
      <c r="S207" s="241">
        <f t="shared" si="175"/>
        <v>559</v>
      </c>
      <c r="T207" s="242">
        <f t="shared" si="175"/>
        <v>1013</v>
      </c>
      <c r="U207" s="240">
        <f t="shared" si="175"/>
        <v>0</v>
      </c>
      <c r="V207" s="242">
        <f t="shared" si="175"/>
        <v>1013</v>
      </c>
      <c r="W207" s="243">
        <f>IF(Q207=0,0,((V207/Q207)-1)*100)</f>
        <v>0</v>
      </c>
    </row>
    <row r="208" spans="12:25" ht="14.25" thickTop="1" thickBot="1" x14ac:dyDescent="0.25">
      <c r="L208" s="239" t="s">
        <v>11</v>
      </c>
      <c r="M208" s="240">
        <f>+M207+M194</f>
        <v>0</v>
      </c>
      <c r="N208" s="241">
        <f t="shared" ref="N208:V208" si="176">+N207+N194</f>
        <v>0</v>
      </c>
      <c r="O208" s="242">
        <f t="shared" si="176"/>
        <v>0</v>
      </c>
      <c r="P208" s="240">
        <f t="shared" si="176"/>
        <v>0</v>
      </c>
      <c r="Q208" s="242">
        <f t="shared" si="176"/>
        <v>0</v>
      </c>
      <c r="R208" s="240">
        <f t="shared" si="176"/>
        <v>528</v>
      </c>
      <c r="S208" s="241">
        <f t="shared" si="176"/>
        <v>649</v>
      </c>
      <c r="T208" s="242">
        <f t="shared" si="176"/>
        <v>1177</v>
      </c>
      <c r="U208" s="240">
        <f t="shared" si="176"/>
        <v>0</v>
      </c>
      <c r="V208" s="242">
        <f t="shared" si="176"/>
        <v>1177</v>
      </c>
      <c r="W208" s="243">
        <f>IF(Q208=0,0,((V208/Q208)-1)*100)</f>
        <v>0</v>
      </c>
    </row>
    <row r="209" spans="12:25" ht="14.25" thickTop="1" thickBot="1" x14ac:dyDescent="0.25">
      <c r="L209" s="252" t="s">
        <v>35</v>
      </c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</row>
    <row r="210" spans="12:25" ht="13.5" thickTop="1" x14ac:dyDescent="0.2">
      <c r="L210" s="599" t="s">
        <v>60</v>
      </c>
      <c r="M210" s="600"/>
      <c r="N210" s="600"/>
      <c r="O210" s="600"/>
      <c r="P210" s="600"/>
      <c r="Q210" s="600"/>
      <c r="R210" s="600"/>
      <c r="S210" s="600"/>
      <c r="T210" s="600"/>
      <c r="U210" s="600"/>
      <c r="V210" s="600"/>
      <c r="W210" s="601"/>
    </row>
    <row r="211" spans="12:25" ht="13.5" thickBot="1" x14ac:dyDescent="0.25">
      <c r="L211" s="602" t="s">
        <v>61</v>
      </c>
      <c r="M211" s="603"/>
      <c r="N211" s="603"/>
      <c r="O211" s="603"/>
      <c r="P211" s="603"/>
      <c r="Q211" s="603"/>
      <c r="R211" s="603"/>
      <c r="S211" s="603"/>
      <c r="T211" s="603"/>
      <c r="U211" s="603"/>
      <c r="V211" s="603"/>
      <c r="W211" s="604"/>
    </row>
    <row r="212" spans="12:25" ht="14.25" thickTop="1" thickBot="1" x14ac:dyDescent="0.25">
      <c r="L212" s="211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3" t="s">
        <v>47</v>
      </c>
    </row>
    <row r="213" spans="12:25" ht="12.75" customHeight="1" thickTop="1" thickBot="1" x14ac:dyDescent="0.25">
      <c r="L213" s="214"/>
      <c r="M213" s="614" t="s">
        <v>62</v>
      </c>
      <c r="N213" s="615"/>
      <c r="O213" s="615"/>
      <c r="P213" s="615"/>
      <c r="Q213" s="615"/>
      <c r="R213" s="215" t="s">
        <v>63</v>
      </c>
      <c r="S213" s="216"/>
      <c r="T213" s="253"/>
      <c r="U213" s="215"/>
      <c r="V213" s="215"/>
      <c r="W213" s="307" t="s">
        <v>6</v>
      </c>
    </row>
    <row r="214" spans="12:25" ht="13.5" thickTop="1" x14ac:dyDescent="0.2">
      <c r="L214" s="218" t="s">
        <v>7</v>
      </c>
      <c r="M214" s="219"/>
      <c r="N214" s="211"/>
      <c r="O214" s="220"/>
      <c r="P214" s="221"/>
      <c r="Q214" s="261"/>
      <c r="R214" s="219"/>
      <c r="S214" s="211"/>
      <c r="T214" s="220"/>
      <c r="U214" s="221"/>
      <c r="V214" s="306"/>
      <c r="W214" s="308" t="s">
        <v>8</v>
      </c>
    </row>
    <row r="215" spans="12:25" ht="13.5" thickBot="1" x14ac:dyDescent="0.25">
      <c r="L215" s="223"/>
      <c r="M215" s="224" t="s">
        <v>48</v>
      </c>
      <c r="N215" s="225" t="s">
        <v>49</v>
      </c>
      <c r="O215" s="226" t="s">
        <v>50</v>
      </c>
      <c r="P215" s="227" t="s">
        <v>15</v>
      </c>
      <c r="Q215" s="322" t="s">
        <v>11</v>
      </c>
      <c r="R215" s="224" t="s">
        <v>48</v>
      </c>
      <c r="S215" s="225" t="s">
        <v>49</v>
      </c>
      <c r="T215" s="226" t="s">
        <v>50</v>
      </c>
      <c r="U215" s="227" t="s">
        <v>15</v>
      </c>
      <c r="V215" s="302" t="s">
        <v>11</v>
      </c>
      <c r="W215" s="309"/>
    </row>
    <row r="216" spans="12:25" ht="4.5" customHeight="1" thickTop="1" x14ac:dyDescent="0.2">
      <c r="L216" s="218"/>
      <c r="M216" s="229"/>
      <c r="N216" s="230"/>
      <c r="O216" s="231"/>
      <c r="P216" s="232"/>
      <c r="Q216" s="262"/>
      <c r="R216" s="229"/>
      <c r="S216" s="230"/>
      <c r="T216" s="231"/>
      <c r="U216" s="232"/>
      <c r="V216" s="264"/>
      <c r="W216" s="233"/>
    </row>
    <row r="217" spans="12:25" x14ac:dyDescent="0.2">
      <c r="L217" s="218" t="s">
        <v>16</v>
      </c>
      <c r="M217" s="234">
        <f t="shared" ref="M217:N219" si="177">+M165+M191</f>
        <v>0</v>
      </c>
      <c r="N217" s="235">
        <f t="shared" si="177"/>
        <v>0</v>
      </c>
      <c r="O217" s="236">
        <f>M217+N217</f>
        <v>0</v>
      </c>
      <c r="P217" s="237">
        <f>+P165+P191</f>
        <v>0</v>
      </c>
      <c r="Q217" s="263">
        <f t="shared" ref="Q217" si="178">O217+P217</f>
        <v>0</v>
      </c>
      <c r="R217" s="234">
        <f t="shared" ref="R217:S219" si="179">+R165+R191</f>
        <v>0</v>
      </c>
      <c r="S217" s="235">
        <f t="shared" si="179"/>
        <v>0</v>
      </c>
      <c r="T217" s="236">
        <f>R217+S217</f>
        <v>0</v>
      </c>
      <c r="U217" s="237">
        <f>+U165+U191</f>
        <v>0</v>
      </c>
      <c r="V217" s="265">
        <f>T217+U217</f>
        <v>0</v>
      </c>
      <c r="W217" s="238">
        <f>IF(Q217=0,0,((V217/Q217)-1)*100)</f>
        <v>0</v>
      </c>
    </row>
    <row r="218" spans="12:25" x14ac:dyDescent="0.2">
      <c r="L218" s="218" t="s">
        <v>17</v>
      </c>
      <c r="M218" s="234">
        <f t="shared" si="177"/>
        <v>0</v>
      </c>
      <c r="N218" s="235">
        <f t="shared" si="177"/>
        <v>0</v>
      </c>
      <c r="O218" s="236">
        <f t="shared" ref="O218:O219" si="180">M218+N218</f>
        <v>0</v>
      </c>
      <c r="P218" s="237">
        <f>+P166+P192</f>
        <v>0</v>
      </c>
      <c r="Q218" s="263">
        <f>O218+P218</f>
        <v>0</v>
      </c>
      <c r="R218" s="234">
        <f t="shared" si="179"/>
        <v>20</v>
      </c>
      <c r="S218" s="235">
        <f t="shared" si="179"/>
        <v>34</v>
      </c>
      <c r="T218" s="236">
        <f t="shared" ref="T218:T219" si="181">R218+S218</f>
        <v>54</v>
      </c>
      <c r="U218" s="237">
        <f>+U166+U192</f>
        <v>0</v>
      </c>
      <c r="V218" s="265">
        <f>T218+U218</f>
        <v>54</v>
      </c>
      <c r="W218" s="238">
        <f>IF(Q218=0,0,((V218/Q218)-1)*100)</f>
        <v>0</v>
      </c>
    </row>
    <row r="219" spans="12:25" ht="13.5" thickBot="1" x14ac:dyDescent="0.25">
      <c r="L219" s="223" t="s">
        <v>18</v>
      </c>
      <c r="M219" s="234">
        <f t="shared" si="177"/>
        <v>0</v>
      </c>
      <c r="N219" s="235">
        <f t="shared" si="177"/>
        <v>0</v>
      </c>
      <c r="O219" s="236">
        <f t="shared" si="180"/>
        <v>0</v>
      </c>
      <c r="P219" s="237">
        <f>+P167+P193</f>
        <v>0</v>
      </c>
      <c r="Q219" s="263">
        <f>O219+P219</f>
        <v>0</v>
      </c>
      <c r="R219" s="234">
        <f t="shared" si="179"/>
        <v>54</v>
      </c>
      <c r="S219" s="235">
        <f t="shared" si="179"/>
        <v>56</v>
      </c>
      <c r="T219" s="236">
        <f t="shared" si="181"/>
        <v>110</v>
      </c>
      <c r="U219" s="237">
        <f>+U167+U193</f>
        <v>0</v>
      </c>
      <c r="V219" s="265">
        <f>T219+U219</f>
        <v>110</v>
      </c>
      <c r="W219" s="238">
        <f>IF(Q219=0,0,((V219/Q219)-1)*100)</f>
        <v>0</v>
      </c>
      <c r="X219" s="279"/>
      <c r="Y219" s="279"/>
    </row>
    <row r="220" spans="12:25" ht="14.25" thickTop="1" thickBot="1" x14ac:dyDescent="0.25">
      <c r="L220" s="239" t="s">
        <v>53</v>
      </c>
      <c r="M220" s="240">
        <f>+M217+M218+M219</f>
        <v>0</v>
      </c>
      <c r="N220" s="241">
        <f t="shared" ref="N220:V220" si="182">+N217+N218+N219</f>
        <v>0</v>
      </c>
      <c r="O220" s="242">
        <f t="shared" si="182"/>
        <v>0</v>
      </c>
      <c r="P220" s="240">
        <f t="shared" si="182"/>
        <v>0</v>
      </c>
      <c r="Q220" s="242">
        <f t="shared" si="182"/>
        <v>0</v>
      </c>
      <c r="R220" s="240">
        <f t="shared" si="182"/>
        <v>74</v>
      </c>
      <c r="S220" s="241">
        <f t="shared" si="182"/>
        <v>90</v>
      </c>
      <c r="T220" s="242">
        <f t="shared" si="182"/>
        <v>164</v>
      </c>
      <c r="U220" s="240">
        <f t="shared" si="182"/>
        <v>0</v>
      </c>
      <c r="V220" s="242">
        <f t="shared" si="182"/>
        <v>164</v>
      </c>
      <c r="W220" s="243">
        <f t="shared" ref="W220" si="183">IF(Q220=0,0,((V220/Q220)-1)*100)</f>
        <v>0</v>
      </c>
    </row>
    <row r="221" spans="12:25" ht="13.5" thickTop="1" x14ac:dyDescent="0.2">
      <c r="L221" s="218" t="s">
        <v>20</v>
      </c>
      <c r="M221" s="234">
        <f t="shared" ref="M221:N223" si="184">+M169+M195</f>
        <v>0</v>
      </c>
      <c r="N221" s="235">
        <f t="shared" si="184"/>
        <v>0</v>
      </c>
      <c r="O221" s="236">
        <f t="shared" ref="O221:O222" si="185">M221+N221</f>
        <v>0</v>
      </c>
      <c r="P221" s="237">
        <f>+P169+P195</f>
        <v>0</v>
      </c>
      <c r="Q221" s="263">
        <f t="shared" ref="Q221:Q222" si="186">O221+P221</f>
        <v>0</v>
      </c>
      <c r="R221" s="234">
        <f t="shared" ref="R221:S223" si="187">+R169+R195</f>
        <v>63</v>
      </c>
      <c r="S221" s="235">
        <f t="shared" si="187"/>
        <v>74</v>
      </c>
      <c r="T221" s="236">
        <f t="shared" ref="T221:T222" si="188">R221+S221</f>
        <v>137</v>
      </c>
      <c r="U221" s="237">
        <f>+U169+U195</f>
        <v>0</v>
      </c>
      <c r="V221" s="265">
        <f>T221+U221</f>
        <v>137</v>
      </c>
      <c r="W221" s="238">
        <f>IF(Q221=0,0,((V221/Q221)-1)*100)</f>
        <v>0</v>
      </c>
    </row>
    <row r="222" spans="12:25" x14ac:dyDescent="0.2">
      <c r="L222" s="218" t="s">
        <v>21</v>
      </c>
      <c r="M222" s="234">
        <f t="shared" si="184"/>
        <v>0</v>
      </c>
      <c r="N222" s="235">
        <f t="shared" si="184"/>
        <v>0</v>
      </c>
      <c r="O222" s="236">
        <f t="shared" si="185"/>
        <v>0</v>
      </c>
      <c r="P222" s="237">
        <f>+P170+P196</f>
        <v>0</v>
      </c>
      <c r="Q222" s="263">
        <f t="shared" si="186"/>
        <v>0</v>
      </c>
      <c r="R222" s="234">
        <f t="shared" si="187"/>
        <v>44</v>
      </c>
      <c r="S222" s="235">
        <f t="shared" si="187"/>
        <v>73</v>
      </c>
      <c r="T222" s="236">
        <f t="shared" si="188"/>
        <v>117</v>
      </c>
      <c r="U222" s="237">
        <f>+U170+U196</f>
        <v>0</v>
      </c>
      <c r="V222" s="265">
        <f>T222+U222</f>
        <v>117</v>
      </c>
      <c r="W222" s="238">
        <f t="shared" ref="W222:W232" si="189">IF(Q222=0,0,((V222/Q222)-1)*100)</f>
        <v>0</v>
      </c>
    </row>
    <row r="223" spans="12:25" ht="13.5" thickBot="1" x14ac:dyDescent="0.25">
      <c r="L223" s="218" t="s">
        <v>22</v>
      </c>
      <c r="M223" s="234">
        <f t="shared" si="184"/>
        <v>0</v>
      </c>
      <c r="N223" s="235">
        <f t="shared" si="184"/>
        <v>0</v>
      </c>
      <c r="O223" s="236">
        <f>M223+N223</f>
        <v>0</v>
      </c>
      <c r="P223" s="237">
        <f>+P171+P197</f>
        <v>0</v>
      </c>
      <c r="Q223" s="263">
        <f>O223+P223</f>
        <v>0</v>
      </c>
      <c r="R223" s="234">
        <f t="shared" si="187"/>
        <v>35</v>
      </c>
      <c r="S223" s="235">
        <f t="shared" si="187"/>
        <v>57</v>
      </c>
      <c r="T223" s="236">
        <f>R223+S223</f>
        <v>92</v>
      </c>
      <c r="U223" s="237">
        <f>+U171+U197</f>
        <v>0</v>
      </c>
      <c r="V223" s="265">
        <f>T223+U223</f>
        <v>92</v>
      </c>
      <c r="W223" s="238">
        <f>IF(Q223=0,0,((V223/Q223)-1)*100)</f>
        <v>0</v>
      </c>
    </row>
    <row r="224" spans="12:25" ht="14.25" thickTop="1" thickBot="1" x14ac:dyDescent="0.25">
      <c r="L224" s="239" t="s">
        <v>23</v>
      </c>
      <c r="M224" s="240">
        <f>+M221+M222+M223</f>
        <v>0</v>
      </c>
      <c r="N224" s="241">
        <f t="shared" ref="N224:V224" si="190">+N221+N222+N223</f>
        <v>0</v>
      </c>
      <c r="O224" s="242">
        <f t="shared" si="190"/>
        <v>0</v>
      </c>
      <c r="P224" s="240">
        <f t="shared" si="190"/>
        <v>0</v>
      </c>
      <c r="Q224" s="242">
        <f t="shared" si="190"/>
        <v>0</v>
      </c>
      <c r="R224" s="240">
        <f t="shared" si="190"/>
        <v>142</v>
      </c>
      <c r="S224" s="241">
        <f t="shared" si="190"/>
        <v>204</v>
      </c>
      <c r="T224" s="242">
        <f t="shared" si="190"/>
        <v>346</v>
      </c>
      <c r="U224" s="240">
        <f t="shared" si="190"/>
        <v>0</v>
      </c>
      <c r="V224" s="242">
        <f t="shared" si="190"/>
        <v>346</v>
      </c>
      <c r="W224" s="243">
        <f t="shared" ref="W224" si="191">IF(Q224=0,0,((V224/Q224)-1)*100)</f>
        <v>0</v>
      </c>
      <c r="X224" s="279"/>
    </row>
    <row r="225" spans="12:23" ht="13.5" thickTop="1" x14ac:dyDescent="0.2">
      <c r="L225" s="218" t="s">
        <v>24</v>
      </c>
      <c r="M225" s="234">
        <f t="shared" ref="M225:N227" si="192">+M173+M199</f>
        <v>0</v>
      </c>
      <c r="N225" s="235">
        <f t="shared" si="192"/>
        <v>0</v>
      </c>
      <c r="O225" s="236">
        <f t="shared" ref="O225:O227" si="193">M225+N225</f>
        <v>0</v>
      </c>
      <c r="P225" s="237">
        <f>+P173+P199</f>
        <v>0</v>
      </c>
      <c r="Q225" s="263">
        <f t="shared" ref="Q225:Q227" si="194">O225+P225</f>
        <v>0</v>
      </c>
      <c r="R225" s="234">
        <f t="shared" ref="R225:S227" si="195">+R173+R199</f>
        <v>35</v>
      </c>
      <c r="S225" s="235">
        <f t="shared" si="195"/>
        <v>57</v>
      </c>
      <c r="T225" s="236">
        <f t="shared" ref="T225:T227" si="196">R225+S225</f>
        <v>92</v>
      </c>
      <c r="U225" s="237">
        <f>+U173+U199</f>
        <v>0</v>
      </c>
      <c r="V225" s="265">
        <f>T225+U225</f>
        <v>92</v>
      </c>
      <c r="W225" s="238">
        <f t="shared" si="189"/>
        <v>0</v>
      </c>
    </row>
    <row r="226" spans="12:23" x14ac:dyDescent="0.2">
      <c r="L226" s="218" t="s">
        <v>64</v>
      </c>
      <c r="M226" s="234">
        <f t="shared" si="192"/>
        <v>0</v>
      </c>
      <c r="N226" s="235">
        <f t="shared" si="192"/>
        <v>0</v>
      </c>
      <c r="O226" s="236">
        <f>M226+N226</f>
        <v>0</v>
      </c>
      <c r="P226" s="237">
        <f>+P174+P200</f>
        <v>0</v>
      </c>
      <c r="Q226" s="263">
        <f>O226+P226</f>
        <v>0</v>
      </c>
      <c r="R226" s="234">
        <f t="shared" si="195"/>
        <v>33</v>
      </c>
      <c r="S226" s="235">
        <f t="shared" si="195"/>
        <v>49</v>
      </c>
      <c r="T226" s="236">
        <f>R226+S226</f>
        <v>82</v>
      </c>
      <c r="U226" s="237">
        <f>+U174+U200</f>
        <v>0</v>
      </c>
      <c r="V226" s="265">
        <f>T226+U226</f>
        <v>82</v>
      </c>
      <c r="W226" s="238">
        <f>IF(Q226=0,0,((V226/Q226)-1)*100)</f>
        <v>0</v>
      </c>
    </row>
    <row r="227" spans="12:23" ht="13.5" thickBot="1" x14ac:dyDescent="0.25">
      <c r="L227" s="218" t="s">
        <v>26</v>
      </c>
      <c r="M227" s="234">
        <f t="shared" si="192"/>
        <v>0</v>
      </c>
      <c r="N227" s="235">
        <f t="shared" si="192"/>
        <v>0</v>
      </c>
      <c r="O227" s="244">
        <f t="shared" si="193"/>
        <v>0</v>
      </c>
      <c r="P227" s="245">
        <f>+P175+P201</f>
        <v>0</v>
      </c>
      <c r="Q227" s="263">
        <f t="shared" si="194"/>
        <v>0</v>
      </c>
      <c r="R227" s="234">
        <f t="shared" si="195"/>
        <v>45</v>
      </c>
      <c r="S227" s="235">
        <f t="shared" si="195"/>
        <v>61</v>
      </c>
      <c r="T227" s="244">
        <f t="shared" si="196"/>
        <v>106</v>
      </c>
      <c r="U227" s="245">
        <f>+U175+U201</f>
        <v>0</v>
      </c>
      <c r="V227" s="265">
        <f>T227+U227</f>
        <v>106</v>
      </c>
      <c r="W227" s="238">
        <f t="shared" si="189"/>
        <v>0</v>
      </c>
    </row>
    <row r="228" spans="12:23" ht="14.25" thickTop="1" thickBot="1" x14ac:dyDescent="0.25">
      <c r="L228" s="246" t="s">
        <v>67</v>
      </c>
      <c r="M228" s="247">
        <f t="shared" ref="M228:V228" si="197">SUM(M225:M227)</f>
        <v>0</v>
      </c>
      <c r="N228" s="247">
        <f t="shared" si="197"/>
        <v>0</v>
      </c>
      <c r="O228" s="248">
        <f t="shared" si="197"/>
        <v>0</v>
      </c>
      <c r="P228" s="249">
        <f t="shared" si="197"/>
        <v>0</v>
      </c>
      <c r="Q228" s="248">
        <f t="shared" si="197"/>
        <v>0</v>
      </c>
      <c r="R228" s="247">
        <f t="shared" si="197"/>
        <v>113</v>
      </c>
      <c r="S228" s="247">
        <f t="shared" si="197"/>
        <v>167</v>
      </c>
      <c r="T228" s="248">
        <f t="shared" si="197"/>
        <v>280</v>
      </c>
      <c r="U228" s="249">
        <f t="shared" si="197"/>
        <v>0</v>
      </c>
      <c r="V228" s="248">
        <f t="shared" si="197"/>
        <v>280</v>
      </c>
      <c r="W228" s="321">
        <f t="shared" si="189"/>
        <v>0</v>
      </c>
    </row>
    <row r="229" spans="12:23" ht="13.5" thickTop="1" x14ac:dyDescent="0.2">
      <c r="L229" s="218" t="s">
        <v>29</v>
      </c>
      <c r="M229" s="234">
        <f t="shared" ref="M229:N231" si="198">+M177+M203</f>
        <v>0</v>
      </c>
      <c r="N229" s="235">
        <f t="shared" si="198"/>
        <v>0</v>
      </c>
      <c r="O229" s="244">
        <f t="shared" ref="O229:O231" si="199">M229+N229</f>
        <v>0</v>
      </c>
      <c r="P229" s="251">
        <f>+P177+P203</f>
        <v>0</v>
      </c>
      <c r="Q229" s="263">
        <f t="shared" ref="Q229:Q231" si="200">O229+P229</f>
        <v>0</v>
      </c>
      <c r="R229" s="234">
        <f t="shared" ref="R229:S231" si="201">+R177+R203</f>
        <v>70</v>
      </c>
      <c r="S229" s="235">
        <f t="shared" si="201"/>
        <v>71</v>
      </c>
      <c r="T229" s="244">
        <f t="shared" ref="T229:T231" si="202">R229+S229</f>
        <v>141</v>
      </c>
      <c r="U229" s="251">
        <f>+U177+U203</f>
        <v>0</v>
      </c>
      <c r="V229" s="265">
        <f>T229+U229</f>
        <v>141</v>
      </c>
      <c r="W229" s="238">
        <f t="shared" si="189"/>
        <v>0</v>
      </c>
    </row>
    <row r="230" spans="12:23" x14ac:dyDescent="0.2">
      <c r="L230" s="218" t="s">
        <v>30</v>
      </c>
      <c r="M230" s="234">
        <f t="shared" si="198"/>
        <v>0</v>
      </c>
      <c r="N230" s="235">
        <f t="shared" si="198"/>
        <v>0</v>
      </c>
      <c r="O230" s="244">
        <f t="shared" si="199"/>
        <v>0</v>
      </c>
      <c r="P230" s="237">
        <f>+P178+P204</f>
        <v>0</v>
      </c>
      <c r="Q230" s="263">
        <f t="shared" si="200"/>
        <v>0</v>
      </c>
      <c r="R230" s="234">
        <f t="shared" si="201"/>
        <v>72</v>
      </c>
      <c r="S230" s="235">
        <f t="shared" si="201"/>
        <v>64</v>
      </c>
      <c r="T230" s="244">
        <f t="shared" si="202"/>
        <v>136</v>
      </c>
      <c r="U230" s="237">
        <f>+U178+U204</f>
        <v>0</v>
      </c>
      <c r="V230" s="265">
        <f>T230+U230</f>
        <v>136</v>
      </c>
      <c r="W230" s="238">
        <f t="shared" si="189"/>
        <v>0</v>
      </c>
    </row>
    <row r="231" spans="12:23" ht="13.5" thickBot="1" x14ac:dyDescent="0.25">
      <c r="L231" s="218" t="s">
        <v>31</v>
      </c>
      <c r="M231" s="234">
        <f t="shared" si="198"/>
        <v>0</v>
      </c>
      <c r="N231" s="235">
        <f t="shared" si="198"/>
        <v>0</v>
      </c>
      <c r="O231" s="244">
        <f t="shared" si="199"/>
        <v>0</v>
      </c>
      <c r="P231" s="237">
        <f>+P179+P205</f>
        <v>0</v>
      </c>
      <c r="Q231" s="263">
        <f t="shared" si="200"/>
        <v>0</v>
      </c>
      <c r="R231" s="234">
        <f t="shared" si="201"/>
        <v>57</v>
      </c>
      <c r="S231" s="235">
        <f t="shared" si="201"/>
        <v>53</v>
      </c>
      <c r="T231" s="244">
        <f t="shared" si="202"/>
        <v>110</v>
      </c>
      <c r="U231" s="237">
        <f>+U179+U205</f>
        <v>0</v>
      </c>
      <c r="V231" s="265">
        <f>T231+U231</f>
        <v>110</v>
      </c>
      <c r="W231" s="238">
        <f t="shared" si="189"/>
        <v>0</v>
      </c>
    </row>
    <row r="232" spans="12:23" ht="14.25" thickTop="1" thickBot="1" x14ac:dyDescent="0.25">
      <c r="L232" s="239" t="s">
        <v>32</v>
      </c>
      <c r="M232" s="240">
        <f>+M229+M230+M231</f>
        <v>0</v>
      </c>
      <c r="N232" s="241">
        <f t="shared" ref="N232:V232" si="203">+N229+N230+N231</f>
        <v>0</v>
      </c>
      <c r="O232" s="242">
        <f t="shared" si="203"/>
        <v>0</v>
      </c>
      <c r="P232" s="240">
        <f t="shared" si="203"/>
        <v>0</v>
      </c>
      <c r="Q232" s="242">
        <f t="shared" si="203"/>
        <v>0</v>
      </c>
      <c r="R232" s="240">
        <f t="shared" si="203"/>
        <v>199</v>
      </c>
      <c r="S232" s="241">
        <f t="shared" si="203"/>
        <v>188</v>
      </c>
      <c r="T232" s="242">
        <f t="shared" si="203"/>
        <v>387</v>
      </c>
      <c r="U232" s="240">
        <f t="shared" si="203"/>
        <v>0</v>
      </c>
      <c r="V232" s="242">
        <f t="shared" si="203"/>
        <v>387</v>
      </c>
      <c r="W232" s="243">
        <f t="shared" si="189"/>
        <v>0</v>
      </c>
    </row>
    <row r="233" spans="12:23" ht="14.25" thickTop="1" thickBot="1" x14ac:dyDescent="0.25">
      <c r="L233" s="239" t="s">
        <v>66</v>
      </c>
      <c r="M233" s="240">
        <f t="shared" ref="M233:V233" si="204">+M224+M228+M232</f>
        <v>0</v>
      </c>
      <c r="N233" s="241">
        <f t="shared" si="204"/>
        <v>0</v>
      </c>
      <c r="O233" s="242">
        <f t="shared" si="204"/>
        <v>0</v>
      </c>
      <c r="P233" s="240">
        <f t="shared" si="204"/>
        <v>0</v>
      </c>
      <c r="Q233" s="242">
        <f t="shared" si="204"/>
        <v>0</v>
      </c>
      <c r="R233" s="240">
        <f t="shared" si="204"/>
        <v>454</v>
      </c>
      <c r="S233" s="241">
        <f t="shared" si="204"/>
        <v>559</v>
      </c>
      <c r="T233" s="242">
        <f t="shared" si="204"/>
        <v>1013</v>
      </c>
      <c r="U233" s="240">
        <f t="shared" si="204"/>
        <v>0</v>
      </c>
      <c r="V233" s="242">
        <f t="shared" si="204"/>
        <v>1013</v>
      </c>
      <c r="W233" s="243">
        <f>IF(Q233=0,0,((V233/Q233)-1)*100)</f>
        <v>0</v>
      </c>
    </row>
    <row r="234" spans="12:23" ht="14.25" thickTop="1" thickBot="1" x14ac:dyDescent="0.25">
      <c r="L234" s="239" t="s">
        <v>11</v>
      </c>
      <c r="M234" s="240">
        <f>+M233+M220</f>
        <v>0</v>
      </c>
      <c r="N234" s="241">
        <f t="shared" ref="N234:V234" si="205">+N233+N220</f>
        <v>0</v>
      </c>
      <c r="O234" s="242">
        <f t="shared" si="205"/>
        <v>0</v>
      </c>
      <c r="P234" s="240">
        <f t="shared" si="205"/>
        <v>0</v>
      </c>
      <c r="Q234" s="242">
        <f t="shared" si="205"/>
        <v>0</v>
      </c>
      <c r="R234" s="240">
        <f t="shared" si="205"/>
        <v>528</v>
      </c>
      <c r="S234" s="241">
        <f t="shared" si="205"/>
        <v>649</v>
      </c>
      <c r="T234" s="242">
        <f t="shared" si="205"/>
        <v>1177</v>
      </c>
      <c r="U234" s="240">
        <f t="shared" si="205"/>
        <v>0</v>
      </c>
      <c r="V234" s="242">
        <f t="shared" si="205"/>
        <v>1177</v>
      </c>
      <c r="W234" s="243">
        <f>IF(Q234=0,0,((V234/Q234)-1)*100)</f>
        <v>0</v>
      </c>
    </row>
    <row r="235" spans="12:23" ht="13.5" thickTop="1" x14ac:dyDescent="0.2">
      <c r="L235" s="252" t="s">
        <v>35</v>
      </c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</row>
  </sheetData>
  <mergeCells count="39"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244"/>
  <sheetViews>
    <sheetView zoomScale="90" zoomScaleNormal="9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3.140625" style="1" customWidth="1"/>
    <col min="4" max="4" width="13" style="1" customWidth="1"/>
    <col min="5" max="5" width="13.7109375" style="1" customWidth="1"/>
    <col min="6" max="6" width="14.28515625" style="1" customWidth="1"/>
    <col min="7" max="7" width="13.140625" style="1" customWidth="1"/>
    <col min="8" max="8" width="12.85546875" style="1" customWidth="1"/>
    <col min="9" max="9" width="10.7109375" style="2" customWidth="1"/>
    <col min="10" max="10" width="7" style="1" customWidth="1"/>
    <col min="11" max="11" width="7" style="3"/>
    <col min="12" max="13" width="13" style="1" customWidth="1"/>
    <col min="14" max="14" width="13.140625" style="1" customWidth="1"/>
    <col min="15" max="15" width="15.7109375" style="1" customWidth="1"/>
    <col min="16" max="16" width="13.5703125" style="1" customWidth="1"/>
    <col min="17" max="17" width="13.28515625" style="1" customWidth="1"/>
    <col min="18" max="18" width="13.5703125" style="1" customWidth="1"/>
    <col min="19" max="19" width="13.42578125" style="1" customWidth="1"/>
    <col min="20" max="20" width="15.140625" style="1" customWidth="1"/>
    <col min="21" max="21" width="14.42578125" style="1" customWidth="1"/>
    <col min="22" max="22" width="12.28515625" style="1" customWidth="1"/>
    <col min="23" max="23" width="13.8554687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72" t="s">
        <v>0</v>
      </c>
      <c r="C2" s="573"/>
      <c r="D2" s="573"/>
      <c r="E2" s="573"/>
      <c r="F2" s="573"/>
      <c r="G2" s="573"/>
      <c r="H2" s="573"/>
      <c r="I2" s="574"/>
      <c r="J2" s="3"/>
      <c r="L2" s="575" t="s">
        <v>1</v>
      </c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</row>
    <row r="3" spans="1:23" ht="13.5" thickBot="1" x14ac:dyDescent="0.25">
      <c r="B3" s="578" t="s">
        <v>2</v>
      </c>
      <c r="C3" s="579"/>
      <c r="D3" s="579"/>
      <c r="E3" s="579"/>
      <c r="F3" s="579"/>
      <c r="G3" s="579"/>
      <c r="H3" s="579"/>
      <c r="I3" s="580"/>
      <c r="J3" s="3"/>
      <c r="L3" s="581" t="s">
        <v>3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84" t="s">
        <v>4</v>
      </c>
      <c r="D5" s="585"/>
      <c r="E5" s="586"/>
      <c r="F5" s="584" t="s">
        <v>5</v>
      </c>
      <c r="G5" s="585"/>
      <c r="H5" s="586"/>
      <c r="I5" s="105" t="s">
        <v>6</v>
      </c>
      <c r="J5" s="3"/>
      <c r="L5" s="11"/>
      <c r="M5" s="587" t="s">
        <v>4</v>
      </c>
      <c r="N5" s="588"/>
      <c r="O5" s="588"/>
      <c r="P5" s="588"/>
      <c r="Q5" s="589"/>
      <c r="R5" s="587" t="s">
        <v>5</v>
      </c>
      <c r="S5" s="588"/>
      <c r="T5" s="588"/>
      <c r="U5" s="588"/>
      <c r="V5" s="589"/>
      <c r="W5" s="12" t="s">
        <v>6</v>
      </c>
    </row>
    <row r="6" spans="1:23" ht="13.5" thickTop="1" x14ac:dyDescent="0.2">
      <c r="B6" s="106" t="s">
        <v>7</v>
      </c>
      <c r="C6" s="194"/>
      <c r="D6" s="108"/>
      <c r="E6" s="109"/>
      <c r="F6" s="194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95" t="s">
        <v>9</v>
      </c>
      <c r="D7" s="113" t="s">
        <v>10</v>
      </c>
      <c r="E7" s="114" t="s">
        <v>11</v>
      </c>
      <c r="F7" s="195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96"/>
      <c r="D8" s="117"/>
      <c r="E8" s="157"/>
      <c r="F8" s="19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32">
        <v>0</v>
      </c>
      <c r="D9" s="121">
        <v>0</v>
      </c>
      <c r="E9" s="152">
        <f>SUM(C9:D9)</f>
        <v>0</v>
      </c>
      <c r="F9" s="132">
        <v>0</v>
      </c>
      <c r="G9" s="121">
        <v>0</v>
      </c>
      <c r="H9" s="152">
        <f>SUM(F9:G9)</f>
        <v>0</v>
      </c>
      <c r="I9" s="570">
        <f>IF(E9=0,0,((H9/E9)-1)*100)</f>
        <v>0</v>
      </c>
      <c r="J9" s="3"/>
      <c r="L9" s="13" t="s">
        <v>16</v>
      </c>
      <c r="M9" s="39">
        <v>0</v>
      </c>
      <c r="N9" s="37">
        <v>0</v>
      </c>
      <c r="O9" s="169">
        <f>SUM(M9:N9)</f>
        <v>0</v>
      </c>
      <c r="P9" s="140">
        <v>0</v>
      </c>
      <c r="Q9" s="169">
        <f>O9+P9</f>
        <v>0</v>
      </c>
      <c r="R9" s="39">
        <v>0</v>
      </c>
      <c r="S9" s="37">
        <v>0</v>
      </c>
      <c r="T9" s="169">
        <f>SUM(R9:S9)</f>
        <v>0</v>
      </c>
      <c r="U9" s="140">
        <v>0</v>
      </c>
      <c r="V9" s="169">
        <f>T9+U9</f>
        <v>0</v>
      </c>
      <c r="W9" s="562">
        <f>IF(Q9=0,0,((V9/Q9)-1)*100)</f>
        <v>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32">
        <v>0</v>
      </c>
      <c r="D10" s="121">
        <v>0</v>
      </c>
      <c r="E10" s="152">
        <f t="shared" ref="E10:E13" si="0">SUM(C10:D10)</f>
        <v>0</v>
      </c>
      <c r="F10" s="132">
        <v>0</v>
      </c>
      <c r="G10" s="121">
        <v>0</v>
      </c>
      <c r="H10" s="152">
        <f t="shared" ref="H10:H13" si="1">SUM(F10:G10)</f>
        <v>0</v>
      </c>
      <c r="I10" s="570">
        <f>IF(E10=0,0,((H10/E10)-1)*100)</f>
        <v>0</v>
      </c>
      <c r="J10" s="3"/>
      <c r="K10" s="6"/>
      <c r="L10" s="13" t="s">
        <v>17</v>
      </c>
      <c r="M10" s="39">
        <v>0</v>
      </c>
      <c r="N10" s="37">
        <v>0</v>
      </c>
      <c r="O10" s="169">
        <f>SUM(M10:N10)</f>
        <v>0</v>
      </c>
      <c r="P10" s="140">
        <v>0</v>
      </c>
      <c r="Q10" s="169">
        <f>O10+P10</f>
        <v>0</v>
      </c>
      <c r="R10" s="39">
        <v>0</v>
      </c>
      <c r="S10" s="37">
        <v>0</v>
      </c>
      <c r="T10" s="169">
        <f>SUM(R10:S10)</f>
        <v>0</v>
      </c>
      <c r="U10" s="140">
        <v>0</v>
      </c>
      <c r="V10" s="169">
        <f>T10+U10</f>
        <v>0</v>
      </c>
      <c r="W10" s="562">
        <f>IF(Q10=0,0,((V10/Q10)-1)*100)</f>
        <v>0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93">
        <v>0</v>
      </c>
      <c r="D11" s="330">
        <v>0</v>
      </c>
      <c r="E11" s="152">
        <f t="shared" si="0"/>
        <v>0</v>
      </c>
      <c r="F11" s="193">
        <v>0</v>
      </c>
      <c r="G11" s="330">
        <v>0</v>
      </c>
      <c r="H11" s="152">
        <f t="shared" si="1"/>
        <v>0</v>
      </c>
      <c r="I11" s="570">
        <f>IF(E11=0,0,((H11/E11)-1)*100)</f>
        <v>0</v>
      </c>
      <c r="J11" s="3"/>
      <c r="K11" s="6"/>
      <c r="L11" s="22" t="s">
        <v>18</v>
      </c>
      <c r="M11" s="39">
        <v>0</v>
      </c>
      <c r="N11" s="37">
        <v>0</v>
      </c>
      <c r="O11" s="169">
        <f t="shared" ref="O11" si="2">SUM(M11:N11)</f>
        <v>0</v>
      </c>
      <c r="P11" s="38">
        <v>0</v>
      </c>
      <c r="Q11" s="267">
        <f t="shared" ref="Q11" si="3">O11+P11</f>
        <v>0</v>
      </c>
      <c r="R11" s="39">
        <v>0</v>
      </c>
      <c r="S11" s="37">
        <v>0</v>
      </c>
      <c r="T11" s="169">
        <f t="shared" ref="T11" si="4">SUM(R11:S11)</f>
        <v>0</v>
      </c>
      <c r="U11" s="38">
        <v>0</v>
      </c>
      <c r="V11" s="267">
        <f t="shared" ref="V11" si="5">T11+U11</f>
        <v>0</v>
      </c>
      <c r="W11" s="562">
        <f>IF(Q11=0,0,((V11/Q11)-1)*100)</f>
        <v>0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92">
        <f t="shared" ref="C12:D12" si="6">+C9+C10+C11</f>
        <v>0</v>
      </c>
      <c r="D12" s="197">
        <f t="shared" si="6"/>
        <v>0</v>
      </c>
      <c r="E12" s="153">
        <f t="shared" si="0"/>
        <v>0</v>
      </c>
      <c r="F12" s="192">
        <f t="shared" ref="F12:G12" si="7">+F9+F10+F11</f>
        <v>0</v>
      </c>
      <c r="G12" s="197">
        <f t="shared" si="7"/>
        <v>0</v>
      </c>
      <c r="H12" s="153">
        <f t="shared" si="1"/>
        <v>0</v>
      </c>
      <c r="I12" s="571">
        <f>IF(E12=0,0,((H12/E12)-1)*100)</f>
        <v>0</v>
      </c>
      <c r="J12" s="3"/>
      <c r="L12" s="41" t="s">
        <v>19</v>
      </c>
      <c r="M12" s="45">
        <f t="shared" ref="M12:N12" si="8">+M9+M10+M11</f>
        <v>0</v>
      </c>
      <c r="N12" s="43">
        <f t="shared" si="8"/>
        <v>0</v>
      </c>
      <c r="O12" s="170">
        <f>+O9+O10+O11</f>
        <v>0</v>
      </c>
      <c r="P12" s="43">
        <f t="shared" ref="P12:Q12" si="9">+P9+P10+P11</f>
        <v>0</v>
      </c>
      <c r="Q12" s="170">
        <f t="shared" si="9"/>
        <v>0</v>
      </c>
      <c r="R12" s="45">
        <f t="shared" ref="R12:V12" si="10">+R9+R10+R11</f>
        <v>0</v>
      </c>
      <c r="S12" s="43">
        <f t="shared" si="10"/>
        <v>0</v>
      </c>
      <c r="T12" s="170">
        <f>+T9+T10+T11</f>
        <v>0</v>
      </c>
      <c r="U12" s="43">
        <f t="shared" si="10"/>
        <v>0</v>
      </c>
      <c r="V12" s="170">
        <f t="shared" si="10"/>
        <v>0</v>
      </c>
      <c r="W12" s="563">
        <f>IF(Q12=0,0,((V12/Q12)-1)*100)</f>
        <v>0</v>
      </c>
    </row>
    <row r="13" spans="1:23" ht="13.5" thickTop="1" x14ac:dyDescent="0.2">
      <c r="A13" s="3" t="str">
        <f t="shared" ref="A13:A67" si="11">IF(ISERROR(F13/G13)," ",IF(F13/G13&gt;0.5,IF(F13/G13&lt;1.5," ","NOT OK"),"NOT OK"))</f>
        <v xml:space="preserve"> </v>
      </c>
      <c r="B13" s="106" t="s">
        <v>20</v>
      </c>
      <c r="C13" s="132">
        <v>0</v>
      </c>
      <c r="D13" s="121">
        <v>0</v>
      </c>
      <c r="E13" s="152">
        <f t="shared" si="0"/>
        <v>0</v>
      </c>
      <c r="F13" s="132">
        <v>0</v>
      </c>
      <c r="G13" s="121">
        <v>0</v>
      </c>
      <c r="H13" s="152">
        <f t="shared" si="1"/>
        <v>0</v>
      </c>
      <c r="I13" s="570">
        <f t="shared" ref="I13" si="12">IF(E13=0,0,((H13/E13)-1)*100)</f>
        <v>0</v>
      </c>
      <c r="J13" s="3"/>
      <c r="L13" s="13" t="s">
        <v>20</v>
      </c>
      <c r="M13" s="39">
        <v>0</v>
      </c>
      <c r="N13" s="485">
        <v>0</v>
      </c>
      <c r="O13" s="169">
        <f t="shared" ref="O13" si="13">+M13+N13</f>
        <v>0</v>
      </c>
      <c r="P13" s="140">
        <v>0</v>
      </c>
      <c r="Q13" s="169">
        <f>O13+P13</f>
        <v>0</v>
      </c>
      <c r="R13" s="39">
        <v>0</v>
      </c>
      <c r="S13" s="485">
        <v>0</v>
      </c>
      <c r="T13" s="169">
        <f t="shared" ref="T13" si="14">+R13+S13</f>
        <v>0</v>
      </c>
      <c r="U13" s="140">
        <v>0</v>
      </c>
      <c r="V13" s="169">
        <f>T13+U13</f>
        <v>0</v>
      </c>
      <c r="W13" s="562">
        <f t="shared" ref="W13" si="15">IF(Q13=0,0,((V13/Q13)-1)*100)</f>
        <v>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32">
        <v>0</v>
      </c>
      <c r="D14" s="121">
        <v>0</v>
      </c>
      <c r="E14" s="152">
        <f>SUM(C14:D14)</f>
        <v>0</v>
      </c>
      <c r="F14" s="132">
        <v>0</v>
      </c>
      <c r="G14" s="121">
        <v>0</v>
      </c>
      <c r="H14" s="152">
        <f>SUM(F14:G14)</f>
        <v>0</v>
      </c>
      <c r="I14" s="570">
        <f>IF(E14=0,0,((H14/E14)-1)*100)</f>
        <v>0</v>
      </c>
      <c r="J14" s="3"/>
      <c r="L14" s="13" t="s">
        <v>21</v>
      </c>
      <c r="M14" s="37">
        <v>0</v>
      </c>
      <c r="N14" s="467">
        <v>0</v>
      </c>
      <c r="O14" s="172">
        <f>+M14+N14</f>
        <v>0</v>
      </c>
      <c r="P14" s="140">
        <v>0</v>
      </c>
      <c r="Q14" s="169">
        <f>O14+P14</f>
        <v>0</v>
      </c>
      <c r="R14" s="37">
        <v>0</v>
      </c>
      <c r="S14" s="467">
        <v>0</v>
      </c>
      <c r="T14" s="172">
        <f>+R14+S14</f>
        <v>0</v>
      </c>
      <c r="U14" s="140">
        <v>0</v>
      </c>
      <c r="V14" s="169">
        <f>T14+U14</f>
        <v>0</v>
      </c>
      <c r="W14" s="562">
        <f>IF(Q14=0,0,((V14/Q14)-1)*100)</f>
        <v>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32">
        <v>0</v>
      </c>
      <c r="D15" s="121">
        <v>0</v>
      </c>
      <c r="E15" s="152">
        <f>SUM(C15:D15)</f>
        <v>0</v>
      </c>
      <c r="F15" s="132">
        <v>0</v>
      </c>
      <c r="G15" s="121">
        <v>0</v>
      </c>
      <c r="H15" s="152">
        <f>SUM(F15:G15)</f>
        <v>0</v>
      </c>
      <c r="I15" s="570">
        <f>IF(E15=0,0,((H15/E15)-1)*100)</f>
        <v>0</v>
      </c>
      <c r="J15" s="7"/>
      <c r="L15" s="13" t="s">
        <v>22</v>
      </c>
      <c r="M15" s="37">
        <v>0</v>
      </c>
      <c r="N15" s="467">
        <v>0</v>
      </c>
      <c r="O15" s="471">
        <f>+M15+N15</f>
        <v>0</v>
      </c>
      <c r="P15" s="480">
        <v>0</v>
      </c>
      <c r="Q15" s="169">
        <f>O15+P15</f>
        <v>0</v>
      </c>
      <c r="R15" s="37">
        <v>0</v>
      </c>
      <c r="S15" s="467">
        <v>0</v>
      </c>
      <c r="T15" s="471">
        <f>+R15+S15</f>
        <v>0</v>
      </c>
      <c r="U15" s="480">
        <v>0</v>
      </c>
      <c r="V15" s="169">
        <f>T15+U15</f>
        <v>0</v>
      </c>
      <c r="W15" s="562">
        <f>IF(Q15=0,0,((V15/Q15)-1)*100)</f>
        <v>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92">
        <f>+C13+C14+C15</f>
        <v>0</v>
      </c>
      <c r="D16" s="197">
        <f t="shared" ref="D16:H16" si="16">+D13+D14+D15</f>
        <v>0</v>
      </c>
      <c r="E16" s="153">
        <f t="shared" si="16"/>
        <v>0</v>
      </c>
      <c r="F16" s="192">
        <f t="shared" si="16"/>
        <v>0</v>
      </c>
      <c r="G16" s="197">
        <f t="shared" si="16"/>
        <v>0</v>
      </c>
      <c r="H16" s="153">
        <f t="shared" si="16"/>
        <v>0</v>
      </c>
      <c r="I16" s="571">
        <f>IF(E16=0,0,((H16/E16)-1)*100)</f>
        <v>0</v>
      </c>
      <c r="J16" s="3"/>
      <c r="L16" s="41" t="s">
        <v>23</v>
      </c>
      <c r="M16" s="43">
        <f>+M13+M14+M15</f>
        <v>0</v>
      </c>
      <c r="N16" s="468">
        <f t="shared" ref="N16:V16" si="17">+N13+N14+N15</f>
        <v>0</v>
      </c>
      <c r="O16" s="477">
        <f t="shared" si="17"/>
        <v>0</v>
      </c>
      <c r="P16" s="481">
        <f t="shared" si="17"/>
        <v>0</v>
      </c>
      <c r="Q16" s="170">
        <f t="shared" si="17"/>
        <v>0</v>
      </c>
      <c r="R16" s="43">
        <f t="shared" si="17"/>
        <v>0</v>
      </c>
      <c r="S16" s="468">
        <f t="shared" si="17"/>
        <v>0</v>
      </c>
      <c r="T16" s="477">
        <f t="shared" si="17"/>
        <v>0</v>
      </c>
      <c r="U16" s="481">
        <f t="shared" si="17"/>
        <v>0</v>
      </c>
      <c r="V16" s="170">
        <f t="shared" si="17"/>
        <v>0</v>
      </c>
      <c r="W16" s="563">
        <f>IF(Q16=0,0,((V16/Q16)-1)*100)</f>
        <v>0</v>
      </c>
    </row>
    <row r="17" spans="1:23" ht="14.25" thickTop="1" thickBot="1" x14ac:dyDescent="0.25">
      <c r="A17" s="3" t="str">
        <f>IF(ISERROR(F17/G17)," ",IF(F17/G17&gt;0.5,IF(F17/G17&lt;1.5," ","NOT OK"),"NOT OK"))</f>
        <v xml:space="preserve"> </v>
      </c>
      <c r="B17" s="126" t="s">
        <v>68</v>
      </c>
      <c r="C17" s="127">
        <f>+C12+C16</f>
        <v>0</v>
      </c>
      <c r="D17" s="129">
        <f t="shared" ref="D17:H17" si="18">+D12+D16</f>
        <v>0</v>
      </c>
      <c r="E17" s="298">
        <f t="shared" si="18"/>
        <v>0</v>
      </c>
      <c r="F17" s="127">
        <f t="shared" si="18"/>
        <v>0</v>
      </c>
      <c r="G17" s="129">
        <f t="shared" si="18"/>
        <v>0</v>
      </c>
      <c r="H17" s="298">
        <f t="shared" si="18"/>
        <v>0</v>
      </c>
      <c r="I17" s="571">
        <f>IF(E17=0,0,((H17/E17)-1)*100)</f>
        <v>0</v>
      </c>
      <c r="J17" s="3"/>
      <c r="L17" s="41" t="s">
        <v>68</v>
      </c>
      <c r="M17" s="45">
        <f>+M12+M16</f>
        <v>0</v>
      </c>
      <c r="N17" s="43">
        <f t="shared" ref="N17:V17" si="19">+N12+N16</f>
        <v>0</v>
      </c>
      <c r="O17" s="300">
        <f t="shared" si="19"/>
        <v>0</v>
      </c>
      <c r="P17" s="43">
        <f t="shared" si="19"/>
        <v>0</v>
      </c>
      <c r="Q17" s="300">
        <f t="shared" si="19"/>
        <v>0</v>
      </c>
      <c r="R17" s="45">
        <f t="shared" si="19"/>
        <v>0</v>
      </c>
      <c r="S17" s="43">
        <f t="shared" si="19"/>
        <v>0</v>
      </c>
      <c r="T17" s="300">
        <f t="shared" si="19"/>
        <v>0</v>
      </c>
      <c r="U17" s="43">
        <f t="shared" si="19"/>
        <v>0</v>
      </c>
      <c r="V17" s="300">
        <f t="shared" si="19"/>
        <v>0</v>
      </c>
      <c r="W17" s="563">
        <f>IF(Q17=0,0,((V17/Q17)-1)*100)</f>
        <v>0</v>
      </c>
    </row>
    <row r="18" spans="1:23" ht="13.5" thickTop="1" x14ac:dyDescent="0.2">
      <c r="A18" s="3" t="str">
        <f t="shared" ref="A18" si="20">IF(ISERROR(F18/G18)," ",IF(F18/G18&gt;0.5,IF(F18/G18&lt;1.5," ","NOT OK"),"NOT OK"))</f>
        <v xml:space="preserve"> </v>
      </c>
      <c r="B18" s="106" t="s">
        <v>24</v>
      </c>
      <c r="C18" s="132">
        <v>0</v>
      </c>
      <c r="D18" s="121">
        <v>0</v>
      </c>
      <c r="E18" s="152">
        <f t="shared" ref="E18" si="21">SUM(C18:D18)</f>
        <v>0</v>
      </c>
      <c r="F18" s="132"/>
      <c r="G18" s="121"/>
      <c r="H18" s="152"/>
      <c r="I18" s="123"/>
      <c r="J18" s="7"/>
      <c r="L18" s="13" t="s">
        <v>24</v>
      </c>
      <c r="M18" s="37">
        <v>0</v>
      </c>
      <c r="N18" s="467">
        <v>0</v>
      </c>
      <c r="O18" s="471">
        <f>+M18+N18</f>
        <v>0</v>
      </c>
      <c r="P18" s="480">
        <v>0</v>
      </c>
      <c r="Q18" s="169">
        <f>O18+P18</f>
        <v>0</v>
      </c>
      <c r="R18" s="37"/>
      <c r="S18" s="467"/>
      <c r="T18" s="471"/>
      <c r="U18" s="480"/>
      <c r="V18" s="169"/>
      <c r="W18" s="40"/>
    </row>
    <row r="19" spans="1:23" x14ac:dyDescent="0.2">
      <c r="A19" s="3" t="str">
        <f t="shared" ref="A19" si="22">IF(ISERROR(F19/G19)," ",IF(F19/G19&gt;0.5,IF(F19/G19&lt;1.5," ","NOT OK"),"NOT OK"))</f>
        <v xml:space="preserve"> </v>
      </c>
      <c r="B19" s="106" t="s">
        <v>25</v>
      </c>
      <c r="C19" s="132">
        <v>0</v>
      </c>
      <c r="D19" s="121">
        <v>0</v>
      </c>
      <c r="E19" s="152">
        <f>SUM(C19:D19)</f>
        <v>0</v>
      </c>
      <c r="F19" s="132"/>
      <c r="G19" s="121"/>
      <c r="H19" s="152"/>
      <c r="I19" s="123"/>
      <c r="L19" s="13" t="s">
        <v>25</v>
      </c>
      <c r="M19" s="37">
        <v>0</v>
      </c>
      <c r="N19" s="467">
        <v>0</v>
      </c>
      <c r="O19" s="471">
        <f>+M19+N19</f>
        <v>0</v>
      </c>
      <c r="P19" s="480">
        <v>0</v>
      </c>
      <c r="Q19" s="169">
        <f>O19+P19</f>
        <v>0</v>
      </c>
      <c r="R19" s="37"/>
      <c r="S19" s="467"/>
      <c r="T19" s="471"/>
      <c r="U19" s="480"/>
      <c r="V19" s="169"/>
      <c r="W19" s="40"/>
    </row>
    <row r="20" spans="1:23" ht="13.5" thickBot="1" x14ac:dyDescent="0.25">
      <c r="A20" s="8" t="str">
        <f>IF(ISERROR(F20/G20)," ",IF(F20/G20&gt;0.5,IF(F20/G20&lt;1.5," ","NOT OK"),"NOT OK"))</f>
        <v xml:space="preserve"> </v>
      </c>
      <c r="B20" s="106" t="s">
        <v>26</v>
      </c>
      <c r="C20" s="132">
        <v>0</v>
      </c>
      <c r="D20" s="121">
        <v>0</v>
      </c>
      <c r="E20" s="152">
        <f>SUM(C20:D20)</f>
        <v>0</v>
      </c>
      <c r="F20" s="132"/>
      <c r="G20" s="121"/>
      <c r="H20" s="152"/>
      <c r="I20" s="123"/>
      <c r="J20" s="8"/>
      <c r="L20" s="13" t="s">
        <v>26</v>
      </c>
      <c r="M20" s="37">
        <v>0</v>
      </c>
      <c r="N20" s="467">
        <v>0</v>
      </c>
      <c r="O20" s="471">
        <f>+M20+N20</f>
        <v>0</v>
      </c>
      <c r="P20" s="480">
        <v>0</v>
      </c>
      <c r="Q20" s="169">
        <f>O20+P20</f>
        <v>0</v>
      </c>
      <c r="R20" s="37"/>
      <c r="S20" s="467"/>
      <c r="T20" s="471"/>
      <c r="U20" s="480"/>
      <c r="V20" s="169"/>
      <c r="W20" s="40"/>
    </row>
    <row r="21" spans="1:23" ht="15.75" customHeight="1" thickTop="1" thickBot="1" x14ac:dyDescent="0.25">
      <c r="A21" s="9" t="str">
        <f>IF(ISERROR(F21/G21)," ",IF(F21/G21&gt;0.5,IF(F21/G21&lt;1.5," ","NOT OK"),"NOT OK"))</f>
        <v xml:space="preserve"> </v>
      </c>
      <c r="B21" s="133" t="s">
        <v>27</v>
      </c>
      <c r="C21" s="192">
        <f t="shared" ref="C21:E21" si="23">+C18+C19+C20</f>
        <v>0</v>
      </c>
      <c r="D21" s="197">
        <f t="shared" si="23"/>
        <v>0</v>
      </c>
      <c r="E21" s="153">
        <f t="shared" si="23"/>
        <v>0</v>
      </c>
      <c r="F21" s="192"/>
      <c r="G21" s="197"/>
      <c r="H21" s="153"/>
      <c r="I21" s="130"/>
      <c r="J21" s="9"/>
      <c r="K21" s="10"/>
      <c r="L21" s="47" t="s">
        <v>27</v>
      </c>
      <c r="M21" s="49">
        <f t="shared" ref="M21:Q21" si="24">+M18+M19+M20</f>
        <v>0</v>
      </c>
      <c r="N21" s="469">
        <f t="shared" si="24"/>
        <v>0</v>
      </c>
      <c r="O21" s="473">
        <f t="shared" si="24"/>
        <v>0</v>
      </c>
      <c r="P21" s="482">
        <f t="shared" si="24"/>
        <v>0</v>
      </c>
      <c r="Q21" s="171">
        <f t="shared" si="24"/>
        <v>0</v>
      </c>
      <c r="R21" s="49"/>
      <c r="S21" s="469"/>
      <c r="T21" s="473"/>
      <c r="U21" s="482"/>
      <c r="V21" s="171"/>
      <c r="W21" s="50"/>
    </row>
    <row r="22" spans="1:23" ht="13.5" thickTop="1" x14ac:dyDescent="0.2">
      <c r="A22" s="3" t="str">
        <f>IF(ISERROR(F22/G22)," ",IF(F22/G22&gt;0.5,IF(F22/G22&lt;1.5," ","NOT OK"),"NOT OK"))</f>
        <v xml:space="preserve"> </v>
      </c>
      <c r="B22" s="106" t="s">
        <v>28</v>
      </c>
      <c r="C22" s="132">
        <v>0</v>
      </c>
      <c r="D22" s="121">
        <v>0</v>
      </c>
      <c r="E22" s="161">
        <f>SUM(C22:D22)</f>
        <v>0</v>
      </c>
      <c r="F22" s="132"/>
      <c r="G22" s="121"/>
      <c r="H22" s="161"/>
      <c r="I22" s="123"/>
      <c r="J22" s="3"/>
      <c r="L22" s="13" t="s">
        <v>29</v>
      </c>
      <c r="M22" s="37"/>
      <c r="N22" s="467"/>
      <c r="O22" s="471">
        <f>+M22+N22</f>
        <v>0</v>
      </c>
      <c r="P22" s="480"/>
      <c r="Q22" s="169">
        <f>O22+P22</f>
        <v>0</v>
      </c>
      <c r="R22" s="37"/>
      <c r="S22" s="467"/>
      <c r="T22" s="471"/>
      <c r="U22" s="480"/>
      <c r="V22" s="169"/>
      <c r="W22" s="40"/>
    </row>
    <row r="23" spans="1:23" x14ac:dyDescent="0.2">
      <c r="A23" s="3" t="str">
        <f t="shared" ref="A23" si="25">IF(ISERROR(F23/G23)," ",IF(F23/G23&gt;0.5,IF(F23/G23&lt;1.5," ","NOT OK"),"NOT OK"))</f>
        <v xml:space="preserve"> </v>
      </c>
      <c r="B23" s="106" t="s">
        <v>30</v>
      </c>
      <c r="C23" s="132">
        <v>0</v>
      </c>
      <c r="D23" s="121">
        <v>0</v>
      </c>
      <c r="E23" s="152">
        <f>SUM(C23:D23)</f>
        <v>0</v>
      </c>
      <c r="F23" s="132"/>
      <c r="G23" s="121"/>
      <c r="H23" s="152"/>
      <c r="I23" s="123"/>
      <c r="J23" s="3"/>
      <c r="L23" s="13" t="s">
        <v>30</v>
      </c>
      <c r="M23" s="37"/>
      <c r="N23" s="467"/>
      <c r="O23" s="471">
        <f t="shared" ref="O23" si="26">+M23+N23</f>
        <v>0</v>
      </c>
      <c r="P23" s="480"/>
      <c r="Q23" s="169">
        <f>O23+P23</f>
        <v>0</v>
      </c>
      <c r="R23" s="37"/>
      <c r="S23" s="467"/>
      <c r="T23" s="471"/>
      <c r="U23" s="480"/>
      <c r="V23" s="169"/>
      <c r="W23" s="40"/>
    </row>
    <row r="24" spans="1:23" ht="13.5" thickBot="1" x14ac:dyDescent="0.25">
      <c r="A24" s="3" t="str">
        <f>IF(ISERROR(F24/G24)," ",IF(F24/G24&gt;0.5,IF(F24/G24&lt;1.5," ","NOT OK"),"NOT OK"))</f>
        <v xml:space="preserve"> </v>
      </c>
      <c r="B24" s="106" t="s">
        <v>31</v>
      </c>
      <c r="C24" s="132">
        <v>0</v>
      </c>
      <c r="D24" s="121">
        <v>0</v>
      </c>
      <c r="E24" s="156">
        <f>SUM(C24:D24)</f>
        <v>0</v>
      </c>
      <c r="F24" s="132"/>
      <c r="G24" s="121"/>
      <c r="H24" s="156"/>
      <c r="I24" s="137"/>
      <c r="J24" s="3"/>
      <c r="L24" s="13" t="s">
        <v>31</v>
      </c>
      <c r="M24" s="37"/>
      <c r="N24" s="467"/>
      <c r="O24" s="471">
        <f>+M24+N24</f>
        <v>0</v>
      </c>
      <c r="P24" s="480"/>
      <c r="Q24" s="169">
        <f>O24+P24</f>
        <v>0</v>
      </c>
      <c r="R24" s="37"/>
      <c r="S24" s="467"/>
      <c r="T24" s="471"/>
      <c r="U24" s="480"/>
      <c r="V24" s="169"/>
      <c r="W24" s="40"/>
    </row>
    <row r="25" spans="1:23" ht="15.75" customHeight="1" thickTop="1" thickBot="1" x14ac:dyDescent="0.25">
      <c r="A25" s="9" t="str">
        <f>IF(ISERROR(F25/G25)," ",IF(F25/G25&gt;0.5,IF(F25/G25&lt;1.5," ","NOT OK"),"NOT OK"))</f>
        <v xml:space="preserve"> </v>
      </c>
      <c r="B25" s="521" t="s">
        <v>32</v>
      </c>
      <c r="C25" s="192">
        <f t="shared" ref="C25:E25" si="27">+C22+C23+C24</f>
        <v>0</v>
      </c>
      <c r="D25" s="197">
        <f t="shared" si="27"/>
        <v>0</v>
      </c>
      <c r="E25" s="153">
        <f t="shared" si="27"/>
        <v>0</v>
      </c>
      <c r="F25" s="192"/>
      <c r="G25" s="197"/>
      <c r="H25" s="153"/>
      <c r="I25" s="130"/>
      <c r="J25" s="9"/>
      <c r="K25" s="10"/>
      <c r="L25" s="47" t="s">
        <v>32</v>
      </c>
      <c r="M25" s="49">
        <f t="shared" ref="M25:Q25" si="28">+M22+M23+M24</f>
        <v>0</v>
      </c>
      <c r="N25" s="469">
        <f t="shared" si="28"/>
        <v>0</v>
      </c>
      <c r="O25" s="473">
        <f t="shared" si="28"/>
        <v>0</v>
      </c>
      <c r="P25" s="482">
        <f t="shared" si="28"/>
        <v>0</v>
      </c>
      <c r="Q25" s="171">
        <f t="shared" si="28"/>
        <v>0</v>
      </c>
      <c r="R25" s="49"/>
      <c r="S25" s="469"/>
      <c r="T25" s="473"/>
      <c r="U25" s="482"/>
      <c r="V25" s="171"/>
      <c r="W25" s="50"/>
    </row>
    <row r="26" spans="1:23" ht="15.75" customHeight="1" thickTop="1" thickBot="1" x14ac:dyDescent="0.25">
      <c r="A26" s="9"/>
      <c r="B26" s="522" t="s">
        <v>33</v>
      </c>
      <c r="C26" s="192">
        <f t="shared" ref="C26:E26" si="29">+C16+C21+C25</f>
        <v>0</v>
      </c>
      <c r="D26" s="128">
        <f t="shared" si="29"/>
        <v>0</v>
      </c>
      <c r="E26" s="153">
        <f t="shared" si="29"/>
        <v>0</v>
      </c>
      <c r="F26" s="192"/>
      <c r="G26" s="128"/>
      <c r="H26" s="153"/>
      <c r="I26" s="130"/>
      <c r="J26" s="9"/>
      <c r="K26" s="10"/>
      <c r="L26" s="530" t="s">
        <v>33</v>
      </c>
      <c r="M26" s="508">
        <f t="shared" ref="M26:Q26" si="30">+M16+M21+M25</f>
        <v>0</v>
      </c>
      <c r="N26" s="509">
        <f t="shared" si="30"/>
        <v>0</v>
      </c>
      <c r="O26" s="510">
        <f t="shared" si="30"/>
        <v>0</v>
      </c>
      <c r="P26" s="511">
        <f t="shared" si="30"/>
        <v>0</v>
      </c>
      <c r="Q26" s="512">
        <f t="shared" si="30"/>
        <v>0</v>
      </c>
      <c r="R26" s="508"/>
      <c r="S26" s="509"/>
      <c r="T26" s="510"/>
      <c r="U26" s="511"/>
      <c r="V26" s="512"/>
      <c r="W26" s="50"/>
    </row>
    <row r="27" spans="1:23" ht="14.25" thickTop="1" thickBot="1" x14ac:dyDescent="0.25">
      <c r="A27" s="3" t="str">
        <f t="shared" ref="A27" si="31">IF(ISERROR(F27/G27)," ",IF(F27/G27&gt;0.5,IF(F27/G27&lt;1.5," ","NOT OK"),"NOT OK"))</f>
        <v xml:space="preserve"> </v>
      </c>
      <c r="B27" s="523" t="s">
        <v>34</v>
      </c>
      <c r="C27" s="127">
        <f t="shared" ref="C27:E27" si="32">+C12+C16+C21+C25</f>
        <v>0</v>
      </c>
      <c r="D27" s="128">
        <f t="shared" si="32"/>
        <v>0</v>
      </c>
      <c r="E27" s="526">
        <f t="shared" si="32"/>
        <v>0</v>
      </c>
      <c r="F27" s="127"/>
      <c r="G27" s="128"/>
      <c r="H27" s="526"/>
      <c r="I27" s="130"/>
      <c r="J27" s="3"/>
      <c r="L27" s="466" t="s">
        <v>34</v>
      </c>
      <c r="M27" s="43">
        <f t="shared" ref="M27:Q27" si="33">+M12+M16+M21+M25</f>
        <v>0</v>
      </c>
      <c r="N27" s="468">
        <f t="shared" si="33"/>
        <v>0</v>
      </c>
      <c r="O27" s="472">
        <f t="shared" si="33"/>
        <v>0</v>
      </c>
      <c r="P27" s="481">
        <f t="shared" si="33"/>
        <v>0</v>
      </c>
      <c r="Q27" s="300">
        <f t="shared" si="33"/>
        <v>0</v>
      </c>
      <c r="R27" s="43"/>
      <c r="S27" s="468"/>
      <c r="T27" s="472"/>
      <c r="U27" s="481"/>
      <c r="V27" s="300"/>
      <c r="W27" s="46"/>
    </row>
    <row r="28" spans="1:23" ht="14.25" thickTop="1" thickBot="1" x14ac:dyDescent="0.25">
      <c r="B28" s="138" t="s">
        <v>35</v>
      </c>
      <c r="C28" s="102"/>
      <c r="D28" s="102"/>
      <c r="E28" s="102"/>
      <c r="F28" s="102"/>
      <c r="G28" s="102"/>
      <c r="H28" s="102"/>
      <c r="I28" s="102"/>
      <c r="J28" s="102"/>
      <c r="L28" s="53" t="s">
        <v>35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72" t="s">
        <v>36</v>
      </c>
      <c r="C29" s="573"/>
      <c r="D29" s="573"/>
      <c r="E29" s="573"/>
      <c r="F29" s="573"/>
      <c r="G29" s="573"/>
      <c r="H29" s="573"/>
      <c r="I29" s="574"/>
      <c r="J29" s="3"/>
      <c r="L29" s="575" t="s">
        <v>37</v>
      </c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</row>
    <row r="30" spans="1:23" ht="13.5" thickBot="1" x14ac:dyDescent="0.25">
      <c r="B30" s="578" t="s">
        <v>38</v>
      </c>
      <c r="C30" s="579"/>
      <c r="D30" s="579"/>
      <c r="E30" s="579"/>
      <c r="F30" s="579"/>
      <c r="G30" s="579"/>
      <c r="H30" s="579"/>
      <c r="I30" s="580"/>
      <c r="J30" s="3"/>
      <c r="L30" s="581" t="s">
        <v>39</v>
      </c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3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84" t="s">
        <v>4</v>
      </c>
      <c r="D32" s="585"/>
      <c r="E32" s="586"/>
      <c r="F32" s="584" t="s">
        <v>5</v>
      </c>
      <c r="G32" s="585"/>
      <c r="H32" s="586"/>
      <c r="I32" s="105" t="s">
        <v>6</v>
      </c>
      <c r="J32" s="3"/>
      <c r="L32" s="11"/>
      <c r="M32" s="587" t="s">
        <v>4</v>
      </c>
      <c r="N32" s="588"/>
      <c r="O32" s="588"/>
      <c r="P32" s="588"/>
      <c r="Q32" s="589"/>
      <c r="R32" s="587" t="s">
        <v>5</v>
      </c>
      <c r="S32" s="588"/>
      <c r="T32" s="588"/>
      <c r="U32" s="588"/>
      <c r="V32" s="589"/>
      <c r="W32" s="12" t="s">
        <v>6</v>
      </c>
    </row>
    <row r="33" spans="1:23" ht="13.5" thickTop="1" x14ac:dyDescent="0.2">
      <c r="B33" s="106" t="s">
        <v>7</v>
      </c>
      <c r="C33" s="107"/>
      <c r="D33" s="108"/>
      <c r="E33" s="109"/>
      <c r="F33" s="107"/>
      <c r="G33" s="108"/>
      <c r="H33" s="109"/>
      <c r="I33" s="110" t="s">
        <v>8</v>
      </c>
      <c r="J33" s="3"/>
      <c r="L33" s="13" t="s">
        <v>7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8</v>
      </c>
    </row>
    <row r="34" spans="1:23" ht="13.5" thickBot="1" x14ac:dyDescent="0.25">
      <c r="B34" s="111"/>
      <c r="C34" s="112" t="s">
        <v>9</v>
      </c>
      <c r="D34" s="113" t="s">
        <v>10</v>
      </c>
      <c r="E34" s="114" t="s">
        <v>11</v>
      </c>
      <c r="F34" s="112" t="s">
        <v>9</v>
      </c>
      <c r="G34" s="113" t="s">
        <v>10</v>
      </c>
      <c r="H34" s="114" t="s">
        <v>11</v>
      </c>
      <c r="I34" s="115"/>
      <c r="J34" s="3"/>
      <c r="L34" s="22"/>
      <c r="M34" s="27" t="s">
        <v>12</v>
      </c>
      <c r="N34" s="24" t="s">
        <v>13</v>
      </c>
      <c r="O34" s="25" t="s">
        <v>14</v>
      </c>
      <c r="P34" s="26" t="s">
        <v>15</v>
      </c>
      <c r="Q34" s="25" t="s">
        <v>11</v>
      </c>
      <c r="R34" s="27" t="s">
        <v>12</v>
      </c>
      <c r="S34" s="24" t="s">
        <v>13</v>
      </c>
      <c r="T34" s="25" t="s">
        <v>14</v>
      </c>
      <c r="U34" s="26" t="s">
        <v>15</v>
      </c>
      <c r="V34" s="25" t="s">
        <v>11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16</v>
      </c>
      <c r="C36" s="120">
        <v>809</v>
      </c>
      <c r="D36" s="122">
        <v>808</v>
      </c>
      <c r="E36" s="158">
        <f t="shared" ref="E36:E40" si="34">SUM(C36:D36)</f>
        <v>1617</v>
      </c>
      <c r="F36" s="120">
        <v>320</v>
      </c>
      <c r="G36" s="122">
        <v>320</v>
      </c>
      <c r="H36" s="158">
        <f t="shared" ref="H36:H40" si="35">SUM(F36:G36)</f>
        <v>640</v>
      </c>
      <c r="I36" s="123">
        <f t="shared" ref="I36:I38" si="36">IF(E36=0,0,((H36/E36)-1)*100)</f>
        <v>-60.420531849103277</v>
      </c>
      <c r="J36" s="3"/>
      <c r="K36" s="6"/>
      <c r="L36" s="13" t="s">
        <v>16</v>
      </c>
      <c r="M36" s="39">
        <v>101719</v>
      </c>
      <c r="N36" s="37">
        <v>103478</v>
      </c>
      <c r="O36" s="169">
        <f>SUM(M36:N36)</f>
        <v>205197</v>
      </c>
      <c r="P36" s="140">
        <v>0</v>
      </c>
      <c r="Q36" s="169">
        <f>O36+P36</f>
        <v>205197</v>
      </c>
      <c r="R36" s="39">
        <v>36861</v>
      </c>
      <c r="S36" s="37">
        <v>39684</v>
      </c>
      <c r="T36" s="169">
        <f>SUM(R36:S36)</f>
        <v>76545</v>
      </c>
      <c r="U36" s="39">
        <v>118</v>
      </c>
      <c r="V36" s="169">
        <f>T36+U36</f>
        <v>76663</v>
      </c>
      <c r="W36" s="40">
        <f t="shared" ref="W36:W38" si="37">IF(Q36=0,0,((V36/Q36)-1)*100)</f>
        <v>-62.63931733894745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17</v>
      </c>
      <c r="C37" s="120">
        <v>892</v>
      </c>
      <c r="D37" s="122">
        <v>892</v>
      </c>
      <c r="E37" s="158">
        <f t="shared" si="34"/>
        <v>1784</v>
      </c>
      <c r="F37" s="120">
        <v>385</v>
      </c>
      <c r="G37" s="122">
        <v>385</v>
      </c>
      <c r="H37" s="158">
        <f t="shared" si="35"/>
        <v>770</v>
      </c>
      <c r="I37" s="123">
        <f t="shared" si="36"/>
        <v>-56.838565022421527</v>
      </c>
      <c r="J37" s="3"/>
      <c r="K37" s="6"/>
      <c r="L37" s="13" t="s">
        <v>17</v>
      </c>
      <c r="M37" s="39">
        <v>127297</v>
      </c>
      <c r="N37" s="37">
        <v>130417</v>
      </c>
      <c r="O37" s="169">
        <f>SUM(M37:N37)</f>
        <v>257714</v>
      </c>
      <c r="P37" s="140">
        <v>0</v>
      </c>
      <c r="Q37" s="169">
        <f>O37+P37</f>
        <v>257714</v>
      </c>
      <c r="R37" s="39">
        <v>54001</v>
      </c>
      <c r="S37" s="37">
        <v>57660</v>
      </c>
      <c r="T37" s="169">
        <f>SUM(R37:S37)</f>
        <v>111661</v>
      </c>
      <c r="U37" s="39">
        <v>298</v>
      </c>
      <c r="V37" s="169">
        <f>T37+U37</f>
        <v>111959</v>
      </c>
      <c r="W37" s="40">
        <f t="shared" si="37"/>
        <v>-56.556880883459961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18</v>
      </c>
      <c r="C38" s="124">
        <v>1012</v>
      </c>
      <c r="D38" s="125">
        <v>1012</v>
      </c>
      <c r="E38" s="158">
        <f t="shared" si="34"/>
        <v>2024</v>
      </c>
      <c r="F38" s="124">
        <v>503</v>
      </c>
      <c r="G38" s="125">
        <v>503</v>
      </c>
      <c r="H38" s="158">
        <f t="shared" si="35"/>
        <v>1006</v>
      </c>
      <c r="I38" s="123">
        <f t="shared" si="36"/>
        <v>-50.296442687747032</v>
      </c>
      <c r="J38" s="3"/>
      <c r="K38" s="6"/>
      <c r="L38" s="22" t="s">
        <v>18</v>
      </c>
      <c r="M38" s="39">
        <v>131050</v>
      </c>
      <c r="N38" s="37">
        <v>115827</v>
      </c>
      <c r="O38" s="169">
        <f t="shared" ref="O38" si="38">SUM(M38:N38)</f>
        <v>246877</v>
      </c>
      <c r="P38" s="38">
        <v>158</v>
      </c>
      <c r="Q38" s="169">
        <f t="shared" ref="Q38" si="39">O38+P38</f>
        <v>247035</v>
      </c>
      <c r="R38" s="39">
        <v>80170</v>
      </c>
      <c r="S38" s="37">
        <v>79979</v>
      </c>
      <c r="T38" s="169">
        <f t="shared" ref="T38" si="40">SUM(R38:S38)</f>
        <v>160149</v>
      </c>
      <c r="U38" s="39">
        <v>0</v>
      </c>
      <c r="V38" s="169">
        <f t="shared" ref="V38" si="41">T38+U38</f>
        <v>160149</v>
      </c>
      <c r="W38" s="40">
        <f t="shared" si="37"/>
        <v>-35.171534397959803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19</v>
      </c>
      <c r="C39" s="192">
        <f t="shared" ref="C39:D39" si="42">+C36+C37+C38</f>
        <v>2713</v>
      </c>
      <c r="D39" s="197">
        <f t="shared" si="42"/>
        <v>2712</v>
      </c>
      <c r="E39" s="153">
        <f t="shared" si="34"/>
        <v>5425</v>
      </c>
      <c r="F39" s="192">
        <f t="shared" ref="F39:G39" si="43">+F36+F37+F38</f>
        <v>1208</v>
      </c>
      <c r="G39" s="197">
        <f t="shared" si="43"/>
        <v>1208</v>
      </c>
      <c r="H39" s="153">
        <f t="shared" si="35"/>
        <v>2416</v>
      </c>
      <c r="I39" s="130">
        <f>IF(E39=0,0,((H39/E39)-1)*100)</f>
        <v>-55.465437788018434</v>
      </c>
      <c r="J39" s="3"/>
      <c r="L39" s="41" t="s">
        <v>19</v>
      </c>
      <c r="M39" s="45">
        <f t="shared" ref="M39:N39" si="44">+M36+M37+M38</f>
        <v>360066</v>
      </c>
      <c r="N39" s="43">
        <f t="shared" si="44"/>
        <v>349722</v>
      </c>
      <c r="O39" s="170">
        <f>+O36+O37+O38</f>
        <v>709788</v>
      </c>
      <c r="P39" s="43">
        <f t="shared" ref="P39:Q39" si="45">+P36+P37+P38</f>
        <v>158</v>
      </c>
      <c r="Q39" s="170">
        <f t="shared" si="45"/>
        <v>709946</v>
      </c>
      <c r="R39" s="45">
        <f t="shared" ref="R39:V39" si="46">+R36+R37+R38</f>
        <v>171032</v>
      </c>
      <c r="S39" s="43">
        <f t="shared" si="46"/>
        <v>177323</v>
      </c>
      <c r="T39" s="170">
        <f>+T36+T37+T38</f>
        <v>348355</v>
      </c>
      <c r="U39" s="43">
        <f t="shared" si="46"/>
        <v>416</v>
      </c>
      <c r="V39" s="170">
        <f t="shared" si="46"/>
        <v>348771</v>
      </c>
      <c r="W39" s="46">
        <f>IF(Q39=0,0,((V39/Q39)-1)*100)</f>
        <v>-50.873587568631983</v>
      </c>
    </row>
    <row r="40" spans="1:23" ht="13.5" thickTop="1" x14ac:dyDescent="0.2">
      <c r="A40" s="3" t="str">
        <f t="shared" si="11"/>
        <v xml:space="preserve"> </v>
      </c>
      <c r="B40" s="106" t="s">
        <v>20</v>
      </c>
      <c r="C40" s="132">
        <v>408</v>
      </c>
      <c r="D40" s="121">
        <v>409</v>
      </c>
      <c r="E40" s="152">
        <f t="shared" si="34"/>
        <v>817</v>
      </c>
      <c r="F40" s="132">
        <v>547</v>
      </c>
      <c r="G40" s="121">
        <v>547</v>
      </c>
      <c r="H40" s="152">
        <f t="shared" si="35"/>
        <v>1094</v>
      </c>
      <c r="I40" s="123">
        <f t="shared" ref="I40" si="47">IF(E40=0,0,((H40/E40)-1)*100)</f>
        <v>33.904528763769882</v>
      </c>
      <c r="L40" s="13" t="s">
        <v>20</v>
      </c>
      <c r="M40" s="39">
        <v>34394</v>
      </c>
      <c r="N40" s="37">
        <v>41254</v>
      </c>
      <c r="O40" s="169">
        <f t="shared" ref="O40" si="48">+M40+N40</f>
        <v>75648</v>
      </c>
      <c r="P40" s="38">
        <v>0</v>
      </c>
      <c r="Q40" s="172">
        <f>O40+P40</f>
        <v>75648</v>
      </c>
      <c r="R40" s="39">
        <v>77504</v>
      </c>
      <c r="S40" s="37">
        <v>81126</v>
      </c>
      <c r="T40" s="169">
        <f t="shared" ref="T40" si="49">+R40+S40</f>
        <v>158630</v>
      </c>
      <c r="U40" s="39">
        <v>0</v>
      </c>
      <c r="V40" s="172">
        <f>T40+U40</f>
        <v>158630</v>
      </c>
      <c r="W40" s="40">
        <f t="shared" ref="W40" si="50">IF(Q40=0,0,((V40/Q40)-1)*100)</f>
        <v>109.69490270727582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21</v>
      </c>
      <c r="C41" s="132">
        <v>334</v>
      </c>
      <c r="D41" s="121">
        <v>334</v>
      </c>
      <c r="E41" s="152">
        <f>SUM(C41:D41)</f>
        <v>668</v>
      </c>
      <c r="F41" s="132">
        <v>548</v>
      </c>
      <c r="G41" s="121">
        <v>548</v>
      </c>
      <c r="H41" s="152">
        <f>SUM(F41:G41)</f>
        <v>1096</v>
      </c>
      <c r="I41" s="123">
        <f>IF(E41=0,0,((H41/E41)-1)*100)</f>
        <v>64.071856287425149</v>
      </c>
      <c r="J41" s="3"/>
      <c r="L41" s="13" t="s">
        <v>21</v>
      </c>
      <c r="M41" s="39">
        <v>44159</v>
      </c>
      <c r="N41" s="37">
        <v>47009</v>
      </c>
      <c r="O41" s="169">
        <f>+M41+N41</f>
        <v>91168</v>
      </c>
      <c r="P41" s="38">
        <v>0</v>
      </c>
      <c r="Q41" s="172">
        <f>O41+P41</f>
        <v>91168</v>
      </c>
      <c r="R41" s="39">
        <v>75651</v>
      </c>
      <c r="S41" s="37">
        <v>77135</v>
      </c>
      <c r="T41" s="169">
        <f>+R41+S41</f>
        <v>152786</v>
      </c>
      <c r="U41" s="39">
        <v>0</v>
      </c>
      <c r="V41" s="172">
        <f>T41+U41</f>
        <v>152786</v>
      </c>
      <c r="W41" s="40">
        <f>IF(Q41=0,0,((V41/Q41)-1)*100)</f>
        <v>67.587311337311334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22</v>
      </c>
      <c r="C42" s="132">
        <v>709</v>
      </c>
      <c r="D42" s="121">
        <v>709</v>
      </c>
      <c r="E42" s="152">
        <f t="shared" ref="E42" si="51">SUM(C42:D42)</f>
        <v>1418</v>
      </c>
      <c r="F42" s="132">
        <v>602</v>
      </c>
      <c r="G42" s="121">
        <v>602</v>
      </c>
      <c r="H42" s="152">
        <f t="shared" ref="H42" si="52">SUM(F42:G42)</f>
        <v>1204</v>
      </c>
      <c r="I42" s="123">
        <f>IF(E42=0,0,((H42/E42)-1)*100)</f>
        <v>-15.091678420310295</v>
      </c>
      <c r="J42" s="3"/>
      <c r="L42" s="13" t="s">
        <v>22</v>
      </c>
      <c r="M42" s="39">
        <v>93007</v>
      </c>
      <c r="N42" s="37">
        <v>92674</v>
      </c>
      <c r="O42" s="169">
        <f>+M42+N42</f>
        <v>185681</v>
      </c>
      <c r="P42" s="38">
        <v>163</v>
      </c>
      <c r="Q42" s="172">
        <f>O42+P42</f>
        <v>185844</v>
      </c>
      <c r="R42" s="39">
        <v>88377</v>
      </c>
      <c r="S42" s="37">
        <v>86266</v>
      </c>
      <c r="T42" s="169">
        <f>+R42+S42</f>
        <v>174643</v>
      </c>
      <c r="U42" s="38">
        <v>463</v>
      </c>
      <c r="V42" s="172">
        <f>T42+U42</f>
        <v>175106</v>
      </c>
      <c r="W42" s="40">
        <f>IF(Q42=0,0,((V42/Q42)-1)*100)</f>
        <v>-5.7779643141559589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23</v>
      </c>
      <c r="C43" s="192">
        <f>+C40+C41+C42</f>
        <v>1451</v>
      </c>
      <c r="D43" s="197">
        <f t="shared" ref="D43" si="53">+D40+D41+D42</f>
        <v>1452</v>
      </c>
      <c r="E43" s="153">
        <f t="shared" ref="E43" si="54">+E40+E41+E42</f>
        <v>2903</v>
      </c>
      <c r="F43" s="192">
        <f t="shared" ref="F43" si="55">+F40+F41+F42</f>
        <v>1697</v>
      </c>
      <c r="G43" s="197">
        <f t="shared" ref="G43" si="56">+G40+G41+G42</f>
        <v>1697</v>
      </c>
      <c r="H43" s="153">
        <f t="shared" ref="H43" si="57">+H40+H41+H42</f>
        <v>3394</v>
      </c>
      <c r="I43" s="130">
        <f>IF(E43=0,0,((H43/E43)-1)*100)</f>
        <v>16.913537719600424</v>
      </c>
      <c r="J43" s="3"/>
      <c r="L43" s="41" t="s">
        <v>23</v>
      </c>
      <c r="M43" s="43">
        <f>+M40+M41+M42</f>
        <v>171560</v>
      </c>
      <c r="N43" s="468">
        <f t="shared" ref="N43" si="58">+N40+N41+N42</f>
        <v>180937</v>
      </c>
      <c r="O43" s="477">
        <f t="shared" ref="O43" si="59">+O40+O41+O42</f>
        <v>352497</v>
      </c>
      <c r="P43" s="481">
        <f t="shared" ref="P43" si="60">+P40+P41+P42</f>
        <v>163</v>
      </c>
      <c r="Q43" s="170">
        <f t="shared" ref="Q43" si="61">+Q40+Q41+Q42</f>
        <v>352660</v>
      </c>
      <c r="R43" s="43">
        <f t="shared" ref="R43" si="62">+R40+R41+R42</f>
        <v>241532</v>
      </c>
      <c r="S43" s="468">
        <f t="shared" ref="S43" si="63">+S40+S41+S42</f>
        <v>244527</v>
      </c>
      <c r="T43" s="477">
        <f t="shared" ref="T43" si="64">+T40+T41+T42</f>
        <v>486059</v>
      </c>
      <c r="U43" s="481">
        <f t="shared" ref="U43" si="65">+U40+U41+U42</f>
        <v>463</v>
      </c>
      <c r="V43" s="170">
        <f t="shared" ref="V43" si="66">+V40+V41+V42</f>
        <v>486522</v>
      </c>
      <c r="W43" s="46">
        <f>IF(Q43=0,0,((V43/Q43)-1)*100)</f>
        <v>37.95780638575399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68</v>
      </c>
      <c r="C44" s="127">
        <f>+C39+C43</f>
        <v>4164</v>
      </c>
      <c r="D44" s="129">
        <f t="shared" ref="D44" si="67">+D39+D43</f>
        <v>4164</v>
      </c>
      <c r="E44" s="298">
        <f t="shared" ref="E44" si="68">+E39+E43</f>
        <v>8328</v>
      </c>
      <c r="F44" s="127">
        <f t="shared" ref="F44" si="69">+F39+F43</f>
        <v>2905</v>
      </c>
      <c r="G44" s="129">
        <f t="shared" ref="G44" si="70">+G39+G43</f>
        <v>2905</v>
      </c>
      <c r="H44" s="298">
        <f t="shared" ref="H44" si="71">+H39+H43</f>
        <v>5810</v>
      </c>
      <c r="I44" s="130">
        <f>IF(E44=0,0,((H44/E44)-1)*100)</f>
        <v>-30.235350624399615</v>
      </c>
      <c r="J44" s="3"/>
      <c r="L44" s="41" t="s">
        <v>68</v>
      </c>
      <c r="M44" s="45">
        <f>+M39+M43</f>
        <v>531626</v>
      </c>
      <c r="N44" s="43">
        <f t="shared" ref="N44" si="72">+N39+N43</f>
        <v>530659</v>
      </c>
      <c r="O44" s="300">
        <f t="shared" ref="O44" si="73">+O39+O43</f>
        <v>1062285</v>
      </c>
      <c r="P44" s="43">
        <f t="shared" ref="P44" si="74">+P39+P43</f>
        <v>321</v>
      </c>
      <c r="Q44" s="300">
        <f t="shared" ref="Q44" si="75">+Q39+Q43</f>
        <v>1062606</v>
      </c>
      <c r="R44" s="45">
        <f t="shared" ref="R44" si="76">+R39+R43</f>
        <v>412564</v>
      </c>
      <c r="S44" s="43">
        <f t="shared" ref="S44" si="77">+S39+S43</f>
        <v>421850</v>
      </c>
      <c r="T44" s="300">
        <f t="shared" ref="T44" si="78">+T39+T43</f>
        <v>834414</v>
      </c>
      <c r="U44" s="43">
        <f t="shared" ref="U44" si="79">+U39+U43</f>
        <v>879</v>
      </c>
      <c r="V44" s="300">
        <f t="shared" ref="V44" si="80">+V39+V43</f>
        <v>835293</v>
      </c>
      <c r="W44" s="46">
        <f>IF(Q44=0,0,((V44/Q44)-1)*100)</f>
        <v>-21.392030536247674</v>
      </c>
    </row>
    <row r="45" spans="1:23" ht="13.5" thickTop="1" x14ac:dyDescent="0.2">
      <c r="A45" s="3" t="str">
        <f t="shared" ref="A45" si="81">IF(ISERROR(F45/G45)," ",IF(F45/G45&gt;0.5,IF(F45/G45&lt;1.5," ","NOT OK"),"NOT OK"))</f>
        <v xml:space="preserve"> </v>
      </c>
      <c r="B45" s="106" t="s">
        <v>24</v>
      </c>
      <c r="C45" s="132">
        <v>798</v>
      </c>
      <c r="D45" s="121">
        <v>798</v>
      </c>
      <c r="E45" s="152">
        <f t="shared" ref="E45" si="82">SUM(C45:D45)</f>
        <v>1596</v>
      </c>
      <c r="F45" s="132"/>
      <c r="G45" s="121"/>
      <c r="H45" s="152"/>
      <c r="I45" s="123"/>
      <c r="J45" s="7"/>
      <c r="L45" s="13" t="s">
        <v>24</v>
      </c>
      <c r="M45" s="39">
        <v>84486</v>
      </c>
      <c r="N45" s="37">
        <v>81666</v>
      </c>
      <c r="O45" s="169">
        <f>+M45+N45</f>
        <v>166152</v>
      </c>
      <c r="P45" s="140">
        <v>118</v>
      </c>
      <c r="Q45" s="269">
        <f>O45+P45</f>
        <v>166270</v>
      </c>
      <c r="R45" s="39"/>
      <c r="S45" s="37"/>
      <c r="T45" s="169"/>
      <c r="U45" s="140"/>
      <c r="V45" s="269"/>
      <c r="W45" s="40"/>
    </row>
    <row r="46" spans="1:23" x14ac:dyDescent="0.2">
      <c r="A46" s="3" t="str">
        <f t="shared" ref="A46" si="83">IF(ISERROR(F46/G46)," ",IF(F46/G46&gt;0.5,IF(F46/G46&lt;1.5," ","NOT OK"),"NOT OK"))</f>
        <v xml:space="preserve"> </v>
      </c>
      <c r="B46" s="106" t="s">
        <v>25</v>
      </c>
      <c r="C46" s="132">
        <v>155</v>
      </c>
      <c r="D46" s="121">
        <v>155</v>
      </c>
      <c r="E46" s="152">
        <f>SUM(C46:D46)</f>
        <v>310</v>
      </c>
      <c r="F46" s="132"/>
      <c r="G46" s="121"/>
      <c r="H46" s="152"/>
      <c r="I46" s="123"/>
      <c r="J46" s="3"/>
      <c r="L46" s="13" t="s">
        <v>25</v>
      </c>
      <c r="M46" s="39">
        <v>15492</v>
      </c>
      <c r="N46" s="37">
        <v>16656</v>
      </c>
      <c r="O46" s="169">
        <f>+M46+N46</f>
        <v>32148</v>
      </c>
      <c r="P46" s="140">
        <v>0</v>
      </c>
      <c r="Q46" s="169">
        <f>O46+P46</f>
        <v>32148</v>
      </c>
      <c r="R46" s="39"/>
      <c r="S46" s="37"/>
      <c r="T46" s="169"/>
      <c r="U46" s="140"/>
      <c r="V46" s="169"/>
      <c r="W46" s="40"/>
    </row>
    <row r="47" spans="1:23" ht="13.5" thickBot="1" x14ac:dyDescent="0.25">
      <c r="A47" s="3" t="str">
        <f>IF(ISERROR(F47/G47)," ",IF(F47/G47&gt;0.5,IF(F47/G47&lt;1.5," ","NOT OK"),"NOT OK"))</f>
        <v xml:space="preserve"> </v>
      </c>
      <c r="B47" s="106" t="s">
        <v>26</v>
      </c>
      <c r="C47" s="132">
        <v>210</v>
      </c>
      <c r="D47" s="121">
        <v>210</v>
      </c>
      <c r="E47" s="152">
        <f>SUM(C47:D47)</f>
        <v>420</v>
      </c>
      <c r="F47" s="132"/>
      <c r="G47" s="121"/>
      <c r="H47" s="152"/>
      <c r="I47" s="123"/>
      <c r="J47" s="3"/>
      <c r="L47" s="13" t="s">
        <v>26</v>
      </c>
      <c r="M47" s="37">
        <v>24536</v>
      </c>
      <c r="N47" s="467">
        <v>27095</v>
      </c>
      <c r="O47" s="172">
        <f>+M47+N47</f>
        <v>51631</v>
      </c>
      <c r="P47" s="140">
        <v>0</v>
      </c>
      <c r="Q47" s="169">
        <f>O47+P47</f>
        <v>51631</v>
      </c>
      <c r="R47" s="37"/>
      <c r="S47" s="467"/>
      <c r="T47" s="172"/>
      <c r="U47" s="140"/>
      <c r="V47" s="169"/>
      <c r="W47" s="40"/>
    </row>
    <row r="48" spans="1:23" ht="15.75" customHeight="1" thickTop="1" thickBot="1" x14ac:dyDescent="0.25">
      <c r="A48" s="9" t="str">
        <f>IF(ISERROR(F48/G48)," ",IF(F48/G48&gt;0.5,IF(F48/G48&lt;1.5," ","NOT OK"),"NOT OK"))</f>
        <v xml:space="preserve"> </v>
      </c>
      <c r="B48" s="133" t="s">
        <v>27</v>
      </c>
      <c r="C48" s="192">
        <f t="shared" ref="C48:E48" si="84">+C45+C46+C47</f>
        <v>1163</v>
      </c>
      <c r="D48" s="197">
        <f t="shared" si="84"/>
        <v>1163</v>
      </c>
      <c r="E48" s="153">
        <f t="shared" si="84"/>
        <v>2326</v>
      </c>
      <c r="F48" s="192"/>
      <c r="G48" s="197"/>
      <c r="H48" s="153"/>
      <c r="I48" s="130"/>
      <c r="J48" s="9"/>
      <c r="K48" s="10"/>
      <c r="L48" s="47" t="s">
        <v>27</v>
      </c>
      <c r="M48" s="49">
        <f t="shared" ref="M48:Q48" si="85">+M45+M46+M47</f>
        <v>124514</v>
      </c>
      <c r="N48" s="469">
        <f t="shared" si="85"/>
        <v>125417</v>
      </c>
      <c r="O48" s="473">
        <f t="shared" si="85"/>
        <v>249931</v>
      </c>
      <c r="P48" s="482">
        <f t="shared" si="85"/>
        <v>118</v>
      </c>
      <c r="Q48" s="171">
        <f t="shared" si="85"/>
        <v>250049</v>
      </c>
      <c r="R48" s="49"/>
      <c r="S48" s="469"/>
      <c r="T48" s="473"/>
      <c r="U48" s="482"/>
      <c r="V48" s="171"/>
      <c r="W48" s="50"/>
    </row>
    <row r="49" spans="1:23" ht="13.5" thickTop="1" x14ac:dyDescent="0.2">
      <c r="A49" s="3" t="str">
        <f>IF(ISERROR(F49/G49)," ",IF(F49/G49&gt;0.5,IF(F49/G49&lt;1.5," ","NOT OK"),"NOT OK"))</f>
        <v xml:space="preserve"> </v>
      </c>
      <c r="B49" s="106" t="s">
        <v>28</v>
      </c>
      <c r="C49" s="132">
        <v>102</v>
      </c>
      <c r="D49" s="121">
        <v>102</v>
      </c>
      <c r="E49" s="161">
        <f>SUM(C49:D49)</f>
        <v>204</v>
      </c>
      <c r="F49" s="132"/>
      <c r="G49" s="121"/>
      <c r="H49" s="161"/>
      <c r="I49" s="123"/>
      <c r="J49" s="3"/>
      <c r="L49" s="13" t="s">
        <v>29</v>
      </c>
      <c r="M49" s="37">
        <v>10480</v>
      </c>
      <c r="N49" s="467">
        <v>9607</v>
      </c>
      <c r="O49" s="172">
        <f>+M49+N49</f>
        <v>20087</v>
      </c>
      <c r="P49" s="140">
        <v>0</v>
      </c>
      <c r="Q49" s="169">
        <f>O49+P49</f>
        <v>20087</v>
      </c>
      <c r="R49" s="37"/>
      <c r="S49" s="467"/>
      <c r="T49" s="172"/>
      <c r="U49" s="140"/>
      <c r="V49" s="169"/>
      <c r="W49" s="40"/>
    </row>
    <row r="50" spans="1:23" x14ac:dyDescent="0.2">
      <c r="A50" s="3" t="str">
        <f t="shared" ref="A50" si="86">IF(ISERROR(F50/G50)," ",IF(F50/G50&gt;0.5,IF(F50/G50&lt;1.5," ","NOT OK"),"NOT OK"))</f>
        <v xml:space="preserve"> </v>
      </c>
      <c r="B50" s="106" t="s">
        <v>30</v>
      </c>
      <c r="C50" s="132">
        <v>0</v>
      </c>
      <c r="D50" s="121">
        <v>0</v>
      </c>
      <c r="E50" s="152">
        <f>SUM(C50:D50)</f>
        <v>0</v>
      </c>
      <c r="F50" s="132"/>
      <c r="G50" s="121"/>
      <c r="H50" s="152"/>
      <c r="I50" s="123"/>
      <c r="J50" s="3"/>
      <c r="L50" s="13" t="s">
        <v>30</v>
      </c>
      <c r="M50" s="37">
        <v>0</v>
      </c>
      <c r="N50" s="467">
        <v>0</v>
      </c>
      <c r="O50" s="169">
        <f t="shared" ref="O50" si="87">+M50+N50</f>
        <v>0</v>
      </c>
      <c r="P50" s="480">
        <v>0</v>
      </c>
      <c r="Q50" s="169">
        <f>O50+P50</f>
        <v>0</v>
      </c>
      <c r="R50" s="37"/>
      <c r="S50" s="467"/>
      <c r="T50" s="169"/>
      <c r="U50" s="480"/>
      <c r="V50" s="169"/>
      <c r="W50" s="40"/>
    </row>
    <row r="51" spans="1:23" ht="13.5" thickBot="1" x14ac:dyDescent="0.25">
      <c r="A51" s="3" t="str">
        <f>IF(ISERROR(F51/G51)," ",IF(F51/G51&gt;0.5,IF(F51/G51&lt;1.5," ","NOT OK"),"NOT OK"))</f>
        <v xml:space="preserve"> </v>
      </c>
      <c r="B51" s="106" t="s">
        <v>31</v>
      </c>
      <c r="C51" s="132">
        <v>149</v>
      </c>
      <c r="D51" s="121">
        <v>149</v>
      </c>
      <c r="E51" s="156">
        <f t="shared" ref="E51" si="88">SUM(C51:D51)</f>
        <v>298</v>
      </c>
      <c r="F51" s="132"/>
      <c r="G51" s="121"/>
      <c r="H51" s="156"/>
      <c r="I51" s="137"/>
      <c r="J51" s="3"/>
      <c r="L51" s="13" t="s">
        <v>31</v>
      </c>
      <c r="M51" s="37">
        <v>17039</v>
      </c>
      <c r="N51" s="467">
        <v>17348</v>
      </c>
      <c r="O51" s="169">
        <f>+M51+N51</f>
        <v>34387</v>
      </c>
      <c r="P51" s="480">
        <v>0</v>
      </c>
      <c r="Q51" s="267">
        <f>O51+P51</f>
        <v>34387</v>
      </c>
      <c r="R51" s="37"/>
      <c r="S51" s="467"/>
      <c r="T51" s="169"/>
      <c r="U51" s="480"/>
      <c r="V51" s="267"/>
      <c r="W51" s="40"/>
    </row>
    <row r="52" spans="1:23" ht="15.75" customHeight="1" thickTop="1" thickBot="1" x14ac:dyDescent="0.25">
      <c r="A52" s="9" t="str">
        <f>IF(ISERROR(F52/G52)," ",IF(F52/G52&gt;0.5,IF(F52/G52&lt;1.5," ","NOT OK"),"NOT OK"))</f>
        <v xml:space="preserve"> </v>
      </c>
      <c r="B52" s="133" t="s">
        <v>32</v>
      </c>
      <c r="C52" s="192">
        <f t="shared" ref="C52:E52" si="89">+C49+C50+C51</f>
        <v>251</v>
      </c>
      <c r="D52" s="197">
        <f t="shared" si="89"/>
        <v>251</v>
      </c>
      <c r="E52" s="153">
        <f t="shared" si="89"/>
        <v>502</v>
      </c>
      <c r="F52" s="192"/>
      <c r="G52" s="197"/>
      <c r="H52" s="153"/>
      <c r="I52" s="130"/>
      <c r="J52" s="9"/>
      <c r="K52" s="10"/>
      <c r="L52" s="47" t="s">
        <v>32</v>
      </c>
      <c r="M52" s="49">
        <f t="shared" ref="M52:Q52" si="90">+M49+M50+M51</f>
        <v>27519</v>
      </c>
      <c r="N52" s="469">
        <f t="shared" si="90"/>
        <v>26955</v>
      </c>
      <c r="O52" s="473">
        <f t="shared" si="90"/>
        <v>54474</v>
      </c>
      <c r="P52" s="482">
        <f t="shared" si="90"/>
        <v>0</v>
      </c>
      <c r="Q52" s="171">
        <f t="shared" si="90"/>
        <v>54474</v>
      </c>
      <c r="R52" s="49"/>
      <c r="S52" s="469"/>
      <c r="T52" s="473"/>
      <c r="U52" s="482"/>
      <c r="V52" s="171"/>
      <c r="W52" s="50"/>
    </row>
    <row r="53" spans="1:23" ht="15.75" customHeight="1" thickTop="1" thickBot="1" x14ac:dyDescent="0.25">
      <c r="A53" s="9"/>
      <c r="B53" s="522" t="s">
        <v>33</v>
      </c>
      <c r="C53" s="192">
        <f t="shared" ref="C53:E53" si="91">+C43+C48+C52</f>
        <v>2865</v>
      </c>
      <c r="D53" s="128">
        <f t="shared" si="91"/>
        <v>2866</v>
      </c>
      <c r="E53" s="153">
        <f t="shared" si="91"/>
        <v>5731</v>
      </c>
      <c r="F53" s="192"/>
      <c r="G53" s="128"/>
      <c r="H53" s="153"/>
      <c r="I53" s="130"/>
      <c r="J53" s="9"/>
      <c r="K53" s="10"/>
      <c r="L53" s="530" t="s">
        <v>33</v>
      </c>
      <c r="M53" s="508">
        <f t="shared" ref="M53:Q53" si="92">+M43+M48+M52</f>
        <v>323593</v>
      </c>
      <c r="N53" s="509">
        <f t="shared" si="92"/>
        <v>333309</v>
      </c>
      <c r="O53" s="510">
        <f t="shared" si="92"/>
        <v>656902</v>
      </c>
      <c r="P53" s="511">
        <f t="shared" si="92"/>
        <v>281</v>
      </c>
      <c r="Q53" s="512">
        <f t="shared" si="92"/>
        <v>657183</v>
      </c>
      <c r="R53" s="508"/>
      <c r="S53" s="509"/>
      <c r="T53" s="510"/>
      <c r="U53" s="511"/>
      <c r="V53" s="512"/>
      <c r="W53" s="50"/>
    </row>
    <row r="54" spans="1:23" ht="14.25" thickTop="1" thickBot="1" x14ac:dyDescent="0.25">
      <c r="A54" s="3" t="str">
        <f t="shared" ref="A54" si="93">IF(ISERROR(F54/G54)," ",IF(F54/G54&gt;0.5,IF(F54/G54&lt;1.5," ","NOT OK"),"NOT OK"))</f>
        <v xml:space="preserve"> </v>
      </c>
      <c r="B54" s="126" t="s">
        <v>34</v>
      </c>
      <c r="C54" s="127">
        <f t="shared" ref="C54:E54" si="94">+C39+C43+C48+C52</f>
        <v>5578</v>
      </c>
      <c r="D54" s="129">
        <f t="shared" si="94"/>
        <v>5578</v>
      </c>
      <c r="E54" s="298">
        <f t="shared" si="94"/>
        <v>11156</v>
      </c>
      <c r="F54" s="127"/>
      <c r="G54" s="129"/>
      <c r="H54" s="298"/>
      <c r="I54" s="130"/>
      <c r="J54" s="3"/>
      <c r="L54" s="466" t="s">
        <v>34</v>
      </c>
      <c r="M54" s="43">
        <f t="shared" ref="M54:Q54" si="95">+M39+M43+M48+M52</f>
        <v>683659</v>
      </c>
      <c r="N54" s="468">
        <f t="shared" si="95"/>
        <v>683031</v>
      </c>
      <c r="O54" s="472">
        <f t="shared" si="95"/>
        <v>1366690</v>
      </c>
      <c r="P54" s="481">
        <f t="shared" si="95"/>
        <v>439</v>
      </c>
      <c r="Q54" s="300">
        <f t="shared" si="95"/>
        <v>1367129</v>
      </c>
      <c r="R54" s="43"/>
      <c r="S54" s="468"/>
      <c r="T54" s="472"/>
      <c r="U54" s="481"/>
      <c r="V54" s="300"/>
      <c r="W54" s="46"/>
    </row>
    <row r="55" spans="1:23" ht="14.25" thickTop="1" thickBot="1" x14ac:dyDescent="0.25">
      <c r="B55" s="138" t="s">
        <v>35</v>
      </c>
      <c r="C55" s="102"/>
      <c r="D55" s="102"/>
      <c r="E55" s="102"/>
      <c r="F55" s="102"/>
      <c r="G55" s="102"/>
      <c r="H55" s="102"/>
      <c r="I55" s="102"/>
      <c r="J55" s="3"/>
      <c r="L55" s="53" t="s">
        <v>35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72" t="s">
        <v>40</v>
      </c>
      <c r="C56" s="573"/>
      <c r="D56" s="573"/>
      <c r="E56" s="573"/>
      <c r="F56" s="573"/>
      <c r="G56" s="573"/>
      <c r="H56" s="573"/>
      <c r="I56" s="574"/>
      <c r="J56" s="3"/>
      <c r="L56" s="575" t="s">
        <v>41</v>
      </c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</row>
    <row r="57" spans="1:23" ht="13.5" thickBot="1" x14ac:dyDescent="0.25">
      <c r="B57" s="578" t="s">
        <v>42</v>
      </c>
      <c r="C57" s="579"/>
      <c r="D57" s="579"/>
      <c r="E57" s="579"/>
      <c r="F57" s="579"/>
      <c r="G57" s="579"/>
      <c r="H57" s="579"/>
      <c r="I57" s="580"/>
      <c r="J57" s="3"/>
      <c r="L57" s="581" t="s">
        <v>43</v>
      </c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3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84" t="s">
        <v>4</v>
      </c>
      <c r="D59" s="585"/>
      <c r="E59" s="586"/>
      <c r="F59" s="584" t="s">
        <v>5</v>
      </c>
      <c r="G59" s="585"/>
      <c r="H59" s="586"/>
      <c r="I59" s="105" t="s">
        <v>6</v>
      </c>
      <c r="J59" s="3"/>
      <c r="L59" s="11"/>
      <c r="M59" s="587" t="s">
        <v>4</v>
      </c>
      <c r="N59" s="588"/>
      <c r="O59" s="588"/>
      <c r="P59" s="588"/>
      <c r="Q59" s="589"/>
      <c r="R59" s="587" t="s">
        <v>5</v>
      </c>
      <c r="S59" s="588"/>
      <c r="T59" s="588"/>
      <c r="U59" s="588"/>
      <c r="V59" s="589"/>
      <c r="W59" s="12" t="s">
        <v>6</v>
      </c>
    </row>
    <row r="60" spans="1:23" ht="13.5" thickTop="1" x14ac:dyDescent="0.2">
      <c r="B60" s="106" t="s">
        <v>7</v>
      </c>
      <c r="C60" s="107"/>
      <c r="D60" s="108"/>
      <c r="E60" s="109"/>
      <c r="F60" s="107"/>
      <c r="G60" s="108"/>
      <c r="H60" s="109"/>
      <c r="I60" s="110" t="s">
        <v>8</v>
      </c>
      <c r="J60" s="3"/>
      <c r="L60" s="13" t="s">
        <v>7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8</v>
      </c>
    </row>
    <row r="61" spans="1:23" ht="13.5" thickBot="1" x14ac:dyDescent="0.25">
      <c r="B61" s="111" t="s">
        <v>44</v>
      </c>
      <c r="C61" s="112" t="s">
        <v>9</v>
      </c>
      <c r="D61" s="113" t="s">
        <v>10</v>
      </c>
      <c r="E61" s="114" t="s">
        <v>11</v>
      </c>
      <c r="F61" s="112" t="s">
        <v>9</v>
      </c>
      <c r="G61" s="113" t="s">
        <v>10</v>
      </c>
      <c r="H61" s="114" t="s">
        <v>11</v>
      </c>
      <c r="I61" s="115"/>
      <c r="J61" s="3"/>
      <c r="L61" s="22"/>
      <c r="M61" s="27" t="s">
        <v>12</v>
      </c>
      <c r="N61" s="24" t="s">
        <v>13</v>
      </c>
      <c r="O61" s="25" t="s">
        <v>14</v>
      </c>
      <c r="P61" s="26" t="s">
        <v>15</v>
      </c>
      <c r="Q61" s="25" t="s">
        <v>11</v>
      </c>
      <c r="R61" s="27" t="s">
        <v>12</v>
      </c>
      <c r="S61" s="24" t="s">
        <v>13</v>
      </c>
      <c r="T61" s="25" t="s">
        <v>14</v>
      </c>
      <c r="U61" s="26" t="s">
        <v>15</v>
      </c>
      <c r="V61" s="25" t="s">
        <v>11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16</v>
      </c>
      <c r="C63" s="120">
        <f t="shared" ref="C63:H69" si="96">+C9+C36</f>
        <v>809</v>
      </c>
      <c r="D63" s="122">
        <f t="shared" si="96"/>
        <v>808</v>
      </c>
      <c r="E63" s="158">
        <f t="shared" si="96"/>
        <v>1617</v>
      </c>
      <c r="F63" s="120">
        <f t="shared" si="96"/>
        <v>320</v>
      </c>
      <c r="G63" s="122">
        <f t="shared" si="96"/>
        <v>320</v>
      </c>
      <c r="H63" s="158">
        <f t="shared" si="96"/>
        <v>640</v>
      </c>
      <c r="I63" s="123">
        <f t="shared" ref="I63:I65" si="97">IF(E63=0,0,((H63/E63)-1)*100)</f>
        <v>-60.420531849103277</v>
      </c>
      <c r="J63" s="3"/>
      <c r="K63" s="6"/>
      <c r="L63" s="13" t="s">
        <v>16</v>
      </c>
      <c r="M63" s="39">
        <f t="shared" ref="M63:N65" si="98">+M9+M36</f>
        <v>101719</v>
      </c>
      <c r="N63" s="37">
        <f t="shared" si="98"/>
        <v>103478</v>
      </c>
      <c r="O63" s="169">
        <f>SUM(M63:N63)</f>
        <v>205197</v>
      </c>
      <c r="P63" s="38">
        <f>P9+P36</f>
        <v>0</v>
      </c>
      <c r="Q63" s="169">
        <f>+O63+P63</f>
        <v>205197</v>
      </c>
      <c r="R63" s="39">
        <f t="shared" ref="R63:S65" si="99">+R9+R36</f>
        <v>36861</v>
      </c>
      <c r="S63" s="37">
        <f t="shared" si="99"/>
        <v>39684</v>
      </c>
      <c r="T63" s="169">
        <f>SUM(R63:S63)</f>
        <v>76545</v>
      </c>
      <c r="U63" s="38">
        <f>U9+U36</f>
        <v>118</v>
      </c>
      <c r="V63" s="169">
        <f>+T63+U63</f>
        <v>76663</v>
      </c>
      <c r="W63" s="40">
        <f t="shared" ref="W63:W65" si="100">IF(Q63=0,0,((V63/Q63)-1)*100)</f>
        <v>-62.63931733894745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17</v>
      </c>
      <c r="C64" s="120">
        <f t="shared" si="96"/>
        <v>892</v>
      </c>
      <c r="D64" s="122">
        <f t="shared" si="96"/>
        <v>892</v>
      </c>
      <c r="E64" s="158">
        <f t="shared" si="96"/>
        <v>1784</v>
      </c>
      <c r="F64" s="120">
        <f t="shared" si="96"/>
        <v>385</v>
      </c>
      <c r="G64" s="122">
        <f t="shared" si="96"/>
        <v>385</v>
      </c>
      <c r="H64" s="158">
        <f t="shared" si="96"/>
        <v>770</v>
      </c>
      <c r="I64" s="123">
        <f t="shared" si="97"/>
        <v>-56.838565022421527</v>
      </c>
      <c r="J64" s="3"/>
      <c r="K64" s="6"/>
      <c r="L64" s="13" t="s">
        <v>17</v>
      </c>
      <c r="M64" s="39">
        <f t="shared" si="98"/>
        <v>127297</v>
      </c>
      <c r="N64" s="37">
        <f t="shared" si="98"/>
        <v>130417</v>
      </c>
      <c r="O64" s="169">
        <f t="shared" ref="O64:O65" si="101">SUM(M64:N64)</f>
        <v>257714</v>
      </c>
      <c r="P64" s="38">
        <f>P10+P37</f>
        <v>0</v>
      </c>
      <c r="Q64" s="169">
        <f>+O64+P64</f>
        <v>257714</v>
      </c>
      <c r="R64" s="39">
        <f t="shared" si="99"/>
        <v>54001</v>
      </c>
      <c r="S64" s="37">
        <f t="shared" si="99"/>
        <v>57660</v>
      </c>
      <c r="T64" s="169">
        <f t="shared" ref="T64:T65" si="102">SUM(R64:S64)</f>
        <v>111661</v>
      </c>
      <c r="U64" s="38">
        <f>U10+U37</f>
        <v>298</v>
      </c>
      <c r="V64" s="169">
        <f>+T64+U64</f>
        <v>111959</v>
      </c>
      <c r="W64" s="40">
        <f t="shared" si="100"/>
        <v>-56.556880883459961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18</v>
      </c>
      <c r="C65" s="124">
        <f t="shared" si="96"/>
        <v>1012</v>
      </c>
      <c r="D65" s="125">
        <f t="shared" si="96"/>
        <v>1012</v>
      </c>
      <c r="E65" s="158">
        <f t="shared" si="96"/>
        <v>2024</v>
      </c>
      <c r="F65" s="124">
        <f t="shared" si="96"/>
        <v>503</v>
      </c>
      <c r="G65" s="125">
        <f t="shared" si="96"/>
        <v>503</v>
      </c>
      <c r="H65" s="158">
        <f t="shared" si="96"/>
        <v>1006</v>
      </c>
      <c r="I65" s="123">
        <f t="shared" si="97"/>
        <v>-50.296442687747032</v>
      </c>
      <c r="J65" s="3"/>
      <c r="K65" s="6"/>
      <c r="L65" s="22" t="s">
        <v>18</v>
      </c>
      <c r="M65" s="39">
        <f t="shared" si="98"/>
        <v>131050</v>
      </c>
      <c r="N65" s="37">
        <f t="shared" si="98"/>
        <v>115827</v>
      </c>
      <c r="O65" s="169">
        <f t="shared" si="101"/>
        <v>246877</v>
      </c>
      <c r="P65" s="38">
        <f>P11+P38</f>
        <v>158</v>
      </c>
      <c r="Q65" s="169">
        <f>+O65+P65</f>
        <v>247035</v>
      </c>
      <c r="R65" s="39">
        <f t="shared" si="99"/>
        <v>80170</v>
      </c>
      <c r="S65" s="37">
        <f t="shared" si="99"/>
        <v>79979</v>
      </c>
      <c r="T65" s="169">
        <f t="shared" si="102"/>
        <v>160149</v>
      </c>
      <c r="U65" s="38">
        <f>U11+U38</f>
        <v>0</v>
      </c>
      <c r="V65" s="169">
        <f>+T65+U65</f>
        <v>160149</v>
      </c>
      <c r="W65" s="40">
        <f t="shared" si="100"/>
        <v>-35.171534397959803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19</v>
      </c>
      <c r="C66" s="192">
        <f t="shared" si="96"/>
        <v>2713</v>
      </c>
      <c r="D66" s="197">
        <f t="shared" si="96"/>
        <v>2712</v>
      </c>
      <c r="E66" s="153">
        <f t="shared" si="96"/>
        <v>5425</v>
      </c>
      <c r="F66" s="192">
        <f t="shared" si="96"/>
        <v>1208</v>
      </c>
      <c r="G66" s="197">
        <f t="shared" si="96"/>
        <v>1208</v>
      </c>
      <c r="H66" s="153">
        <f t="shared" si="96"/>
        <v>2416</v>
      </c>
      <c r="I66" s="130">
        <f>IF(E66=0,0,((H66/E66)-1)*100)</f>
        <v>-55.465437788018434</v>
      </c>
      <c r="J66" s="3"/>
      <c r="L66" s="41" t="s">
        <v>19</v>
      </c>
      <c r="M66" s="45">
        <f t="shared" ref="M66:Q66" si="103">+M63+M64+M65</f>
        <v>360066</v>
      </c>
      <c r="N66" s="43">
        <f t="shared" si="103"/>
        <v>349722</v>
      </c>
      <c r="O66" s="170">
        <f t="shared" si="103"/>
        <v>709788</v>
      </c>
      <c r="P66" s="43">
        <f t="shared" si="103"/>
        <v>158</v>
      </c>
      <c r="Q66" s="170">
        <f t="shared" si="103"/>
        <v>709946</v>
      </c>
      <c r="R66" s="45">
        <f t="shared" ref="R66:V66" si="104">+R63+R64+R65</f>
        <v>171032</v>
      </c>
      <c r="S66" s="43">
        <f t="shared" si="104"/>
        <v>177323</v>
      </c>
      <c r="T66" s="170">
        <f t="shared" si="104"/>
        <v>348355</v>
      </c>
      <c r="U66" s="43">
        <f t="shared" si="104"/>
        <v>416</v>
      </c>
      <c r="V66" s="170">
        <f t="shared" si="104"/>
        <v>348771</v>
      </c>
      <c r="W66" s="46">
        <f>IF(Q66=0,0,((V66/Q66)-1)*100)</f>
        <v>-50.873587568631983</v>
      </c>
    </row>
    <row r="67" spans="1:23" ht="13.5" thickTop="1" x14ac:dyDescent="0.2">
      <c r="A67" s="3" t="str">
        <f t="shared" si="11"/>
        <v xml:space="preserve"> </v>
      </c>
      <c r="B67" s="106" t="s">
        <v>20</v>
      </c>
      <c r="C67" s="132">
        <f t="shared" si="96"/>
        <v>408</v>
      </c>
      <c r="D67" s="121">
        <f t="shared" si="96"/>
        <v>409</v>
      </c>
      <c r="E67" s="152">
        <f t="shared" si="96"/>
        <v>817</v>
      </c>
      <c r="F67" s="132">
        <f t="shared" si="96"/>
        <v>547</v>
      </c>
      <c r="G67" s="121">
        <f t="shared" si="96"/>
        <v>547</v>
      </c>
      <c r="H67" s="152">
        <f t="shared" si="96"/>
        <v>1094</v>
      </c>
      <c r="I67" s="123">
        <f t="shared" ref="I67" si="105">IF(E67=0,0,((H67/E67)-1)*100)</f>
        <v>33.904528763769882</v>
      </c>
      <c r="J67" s="3"/>
      <c r="L67" s="13" t="s">
        <v>20</v>
      </c>
      <c r="M67" s="39">
        <f t="shared" ref="M67:N69" si="106">+M13+M40</f>
        <v>34394</v>
      </c>
      <c r="N67" s="37">
        <f t="shared" si="106"/>
        <v>41254</v>
      </c>
      <c r="O67" s="169">
        <f t="shared" ref="O67" si="107">SUM(M67:N67)</f>
        <v>75648</v>
      </c>
      <c r="P67" s="38">
        <f>P13+P40</f>
        <v>0</v>
      </c>
      <c r="Q67" s="172">
        <f>+O67+P67</f>
        <v>75648</v>
      </c>
      <c r="R67" s="39">
        <f t="shared" ref="R67:S69" si="108">+R13+R40</f>
        <v>77504</v>
      </c>
      <c r="S67" s="37">
        <f t="shared" si="108"/>
        <v>81126</v>
      </c>
      <c r="T67" s="169">
        <f t="shared" ref="T67" si="109">SUM(R67:S67)</f>
        <v>158630</v>
      </c>
      <c r="U67" s="38">
        <f>U13+U40</f>
        <v>0</v>
      </c>
      <c r="V67" s="172">
        <f>+T67+U67</f>
        <v>158630</v>
      </c>
      <c r="W67" s="40">
        <f t="shared" ref="W67" si="110">IF(Q67=0,0,((V67/Q67)-1)*100)</f>
        <v>109.69490270727582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21</v>
      </c>
      <c r="C68" s="132">
        <f t="shared" si="96"/>
        <v>334</v>
      </c>
      <c r="D68" s="121">
        <f t="shared" si="96"/>
        <v>334</v>
      </c>
      <c r="E68" s="152">
        <f t="shared" si="96"/>
        <v>668</v>
      </c>
      <c r="F68" s="132">
        <f t="shared" si="96"/>
        <v>548</v>
      </c>
      <c r="G68" s="121">
        <f t="shared" si="96"/>
        <v>548</v>
      </c>
      <c r="H68" s="152">
        <f t="shared" si="96"/>
        <v>1096</v>
      </c>
      <c r="I68" s="123">
        <f>IF(E68=0,0,((H68/E68)-1)*100)</f>
        <v>64.071856287425149</v>
      </c>
      <c r="J68" s="3"/>
      <c r="L68" s="13" t="s">
        <v>21</v>
      </c>
      <c r="M68" s="39">
        <f t="shared" si="106"/>
        <v>44159</v>
      </c>
      <c r="N68" s="37">
        <f t="shared" si="106"/>
        <v>47009</v>
      </c>
      <c r="O68" s="169">
        <f>SUM(M68:N68)</f>
        <v>91168</v>
      </c>
      <c r="P68" s="38">
        <f>P14+P41</f>
        <v>0</v>
      </c>
      <c r="Q68" s="172">
        <f>+O68+P68</f>
        <v>91168</v>
      </c>
      <c r="R68" s="39">
        <f t="shared" si="108"/>
        <v>75651</v>
      </c>
      <c r="S68" s="37">
        <f t="shared" si="108"/>
        <v>77135</v>
      </c>
      <c r="T68" s="169">
        <f>SUM(R68:S68)</f>
        <v>152786</v>
      </c>
      <c r="U68" s="38">
        <f>U14+U41</f>
        <v>0</v>
      </c>
      <c r="V68" s="172">
        <f>+T68+U68</f>
        <v>152786</v>
      </c>
      <c r="W68" s="40">
        <f>IF(Q68=0,0,((V68/Q68)-1)*100)</f>
        <v>67.587311337311334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22</v>
      </c>
      <c r="C69" s="132">
        <f t="shared" si="96"/>
        <v>709</v>
      </c>
      <c r="D69" s="121">
        <f t="shared" si="96"/>
        <v>709</v>
      </c>
      <c r="E69" s="152">
        <f t="shared" si="96"/>
        <v>1418</v>
      </c>
      <c r="F69" s="132">
        <f t="shared" si="96"/>
        <v>602</v>
      </c>
      <c r="G69" s="121">
        <f t="shared" si="96"/>
        <v>602</v>
      </c>
      <c r="H69" s="152">
        <f t="shared" si="96"/>
        <v>1204</v>
      </c>
      <c r="I69" s="123">
        <f>IF(E69=0,0,((H69/E69)-1)*100)</f>
        <v>-15.091678420310295</v>
      </c>
      <c r="J69" s="3"/>
      <c r="L69" s="13" t="s">
        <v>22</v>
      </c>
      <c r="M69" s="39">
        <f t="shared" si="106"/>
        <v>93007</v>
      </c>
      <c r="N69" s="37">
        <f t="shared" si="106"/>
        <v>92674</v>
      </c>
      <c r="O69" s="169">
        <f>SUM(M69:N69)</f>
        <v>185681</v>
      </c>
      <c r="P69" s="38">
        <f>P15+P42</f>
        <v>163</v>
      </c>
      <c r="Q69" s="172">
        <f>+O69+P69</f>
        <v>185844</v>
      </c>
      <c r="R69" s="39">
        <f t="shared" si="108"/>
        <v>88377</v>
      </c>
      <c r="S69" s="37">
        <f t="shared" si="108"/>
        <v>86266</v>
      </c>
      <c r="T69" s="169">
        <f>SUM(R69:S69)</f>
        <v>174643</v>
      </c>
      <c r="U69" s="38">
        <f>U15+U42</f>
        <v>463</v>
      </c>
      <c r="V69" s="172">
        <f>+T69+U69</f>
        <v>175106</v>
      </c>
      <c r="W69" s="40">
        <f>IF(Q69=0,0,((V69/Q69)-1)*100)</f>
        <v>-5.7779643141559589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23</v>
      </c>
      <c r="C70" s="192">
        <f>+C67+C68+C69</f>
        <v>1451</v>
      </c>
      <c r="D70" s="197">
        <f t="shared" ref="D70" si="111">+D67+D68+D69</f>
        <v>1452</v>
      </c>
      <c r="E70" s="153">
        <f t="shared" ref="E70" si="112">+E67+E68+E69</f>
        <v>2903</v>
      </c>
      <c r="F70" s="192">
        <f t="shared" ref="F70" si="113">+F67+F68+F69</f>
        <v>1697</v>
      </c>
      <c r="G70" s="197">
        <f t="shared" ref="G70" si="114">+G67+G68+G69</f>
        <v>1697</v>
      </c>
      <c r="H70" s="153">
        <f t="shared" ref="H70" si="115">+H67+H68+H69</f>
        <v>3394</v>
      </c>
      <c r="I70" s="130">
        <f>IF(E70=0,0,((H70/E70)-1)*100)</f>
        <v>16.913537719600424</v>
      </c>
      <c r="J70" s="3"/>
      <c r="L70" s="41" t="s">
        <v>23</v>
      </c>
      <c r="M70" s="43">
        <f>+M67+M68+M69</f>
        <v>171560</v>
      </c>
      <c r="N70" s="468">
        <f t="shared" ref="N70" si="116">+N67+N68+N69</f>
        <v>180937</v>
      </c>
      <c r="O70" s="477">
        <f t="shared" ref="O70" si="117">+O67+O68+O69</f>
        <v>352497</v>
      </c>
      <c r="P70" s="481">
        <f t="shared" ref="P70" si="118">+P67+P68+P69</f>
        <v>163</v>
      </c>
      <c r="Q70" s="170">
        <f t="shared" ref="Q70" si="119">+Q67+Q68+Q69</f>
        <v>352660</v>
      </c>
      <c r="R70" s="43">
        <f t="shared" ref="R70" si="120">+R67+R68+R69</f>
        <v>241532</v>
      </c>
      <c r="S70" s="468">
        <f t="shared" ref="S70" si="121">+S67+S68+S69</f>
        <v>244527</v>
      </c>
      <c r="T70" s="477">
        <f t="shared" ref="T70" si="122">+T67+T68+T69</f>
        <v>486059</v>
      </c>
      <c r="U70" s="481">
        <f t="shared" ref="U70" si="123">+U67+U68+U69</f>
        <v>463</v>
      </c>
      <c r="V70" s="170">
        <f t="shared" ref="V70" si="124">+V67+V68+V69</f>
        <v>486522</v>
      </c>
      <c r="W70" s="46">
        <f>IF(Q70=0,0,((V70/Q70)-1)*100)</f>
        <v>37.95780638575399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68</v>
      </c>
      <c r="C71" s="127">
        <f>+C66+C70</f>
        <v>4164</v>
      </c>
      <c r="D71" s="129">
        <f t="shared" ref="D71" si="125">+D66+D70</f>
        <v>4164</v>
      </c>
      <c r="E71" s="298">
        <f t="shared" ref="E71" si="126">+E66+E70</f>
        <v>8328</v>
      </c>
      <c r="F71" s="127">
        <f t="shared" ref="F71" si="127">+F66+F70</f>
        <v>2905</v>
      </c>
      <c r="G71" s="129">
        <f t="shared" ref="G71" si="128">+G66+G70</f>
        <v>2905</v>
      </c>
      <c r="H71" s="298">
        <f t="shared" ref="H71" si="129">+H66+H70</f>
        <v>5810</v>
      </c>
      <c r="I71" s="130">
        <f>IF(E71=0,0,((H71/E71)-1)*100)</f>
        <v>-30.235350624399615</v>
      </c>
      <c r="J71" s="3"/>
      <c r="L71" s="41" t="s">
        <v>68</v>
      </c>
      <c r="M71" s="45">
        <f>+M66+M70</f>
        <v>531626</v>
      </c>
      <c r="N71" s="43">
        <f t="shared" ref="N71" si="130">+N66+N70</f>
        <v>530659</v>
      </c>
      <c r="O71" s="300">
        <f t="shared" ref="O71" si="131">+O66+O70</f>
        <v>1062285</v>
      </c>
      <c r="P71" s="43">
        <f t="shared" ref="P71" si="132">+P66+P70</f>
        <v>321</v>
      </c>
      <c r="Q71" s="300">
        <f t="shared" ref="Q71" si="133">+Q66+Q70</f>
        <v>1062606</v>
      </c>
      <c r="R71" s="45">
        <f t="shared" ref="R71" si="134">+R66+R70</f>
        <v>412564</v>
      </c>
      <c r="S71" s="43">
        <f t="shared" ref="S71" si="135">+S66+S70</f>
        <v>421850</v>
      </c>
      <c r="T71" s="300">
        <f t="shared" ref="T71" si="136">+T66+T70</f>
        <v>834414</v>
      </c>
      <c r="U71" s="43">
        <f t="shared" ref="U71" si="137">+U66+U70</f>
        <v>879</v>
      </c>
      <c r="V71" s="300">
        <f t="shared" ref="V71" si="138">+V66+V70</f>
        <v>835293</v>
      </c>
      <c r="W71" s="46">
        <f>IF(Q71=0,0,((V71/Q71)-1)*100)</f>
        <v>-21.392030536247674</v>
      </c>
    </row>
    <row r="72" spans="1:23" ht="13.5" thickTop="1" x14ac:dyDescent="0.2">
      <c r="A72" s="3" t="str">
        <f t="shared" ref="A72" si="139">IF(ISERROR(F72/G72)," ",IF(F72/G72&gt;0.5,IF(F72/G72&lt;1.5," ","NOT OK"),"NOT OK"))</f>
        <v xml:space="preserve"> </v>
      </c>
      <c r="B72" s="106" t="s">
        <v>24</v>
      </c>
      <c r="C72" s="132">
        <f t="shared" ref="C72:E74" si="140">+C18+C45</f>
        <v>798</v>
      </c>
      <c r="D72" s="121">
        <f t="shared" si="140"/>
        <v>798</v>
      </c>
      <c r="E72" s="152">
        <f t="shared" si="140"/>
        <v>1596</v>
      </c>
      <c r="F72" s="132"/>
      <c r="G72" s="121"/>
      <c r="H72" s="152"/>
      <c r="I72" s="123"/>
      <c r="J72" s="7"/>
      <c r="L72" s="13" t="s">
        <v>24</v>
      </c>
      <c r="M72" s="39">
        <f t="shared" ref="M72:N74" si="141">+M18+M45</f>
        <v>84486</v>
      </c>
      <c r="N72" s="37">
        <f t="shared" si="141"/>
        <v>81666</v>
      </c>
      <c r="O72" s="169">
        <f t="shared" ref="O72" si="142">SUM(M72:N72)</f>
        <v>166152</v>
      </c>
      <c r="P72" s="38">
        <f>P18+P45</f>
        <v>118</v>
      </c>
      <c r="Q72" s="172">
        <f>+O72+P72</f>
        <v>166270</v>
      </c>
      <c r="R72" s="39"/>
      <c r="S72" s="37"/>
      <c r="T72" s="169"/>
      <c r="U72" s="38"/>
      <c r="V72" s="172"/>
      <c r="W72" s="40"/>
    </row>
    <row r="73" spans="1:23" x14ac:dyDescent="0.2">
      <c r="A73" s="3" t="str">
        <f t="shared" ref="A73" si="143">IF(ISERROR(F73/G73)," ",IF(F73/G73&gt;0.5,IF(F73/G73&lt;1.5," ","NOT OK"),"NOT OK"))</f>
        <v xml:space="preserve"> </v>
      </c>
      <c r="B73" s="106" t="s">
        <v>25</v>
      </c>
      <c r="C73" s="132">
        <f t="shared" si="140"/>
        <v>155</v>
      </c>
      <c r="D73" s="121">
        <f t="shared" si="140"/>
        <v>155</v>
      </c>
      <c r="E73" s="152">
        <f t="shared" si="140"/>
        <v>310</v>
      </c>
      <c r="F73" s="132"/>
      <c r="G73" s="121"/>
      <c r="H73" s="152"/>
      <c r="I73" s="123"/>
      <c r="J73" s="3"/>
      <c r="L73" s="13" t="s">
        <v>25</v>
      </c>
      <c r="M73" s="39">
        <f t="shared" si="141"/>
        <v>15492</v>
      </c>
      <c r="N73" s="37">
        <f t="shared" si="141"/>
        <v>16656</v>
      </c>
      <c r="O73" s="169">
        <f>SUM(M73:N73)</f>
        <v>32148</v>
      </c>
      <c r="P73" s="140">
        <f>P19+P46</f>
        <v>0</v>
      </c>
      <c r="Q73" s="169">
        <f>+O73+P73</f>
        <v>32148</v>
      </c>
      <c r="R73" s="39"/>
      <c r="S73" s="37"/>
      <c r="T73" s="169"/>
      <c r="U73" s="140"/>
      <c r="V73" s="169"/>
      <c r="W73" s="40"/>
    </row>
    <row r="74" spans="1:23" ht="13.5" thickBot="1" x14ac:dyDescent="0.25">
      <c r="A74" s="3" t="str">
        <f>IF(ISERROR(F74/G74)," ",IF(F74/G74&gt;0.5,IF(F74/G74&lt;1.5," ","NOT OK"),"NOT OK"))</f>
        <v xml:space="preserve"> </v>
      </c>
      <c r="B74" s="106" t="s">
        <v>26</v>
      </c>
      <c r="C74" s="132">
        <f t="shared" si="140"/>
        <v>210</v>
      </c>
      <c r="D74" s="121">
        <f t="shared" si="140"/>
        <v>210</v>
      </c>
      <c r="E74" s="152">
        <f t="shared" si="140"/>
        <v>420</v>
      </c>
      <c r="F74" s="132"/>
      <c r="G74" s="121"/>
      <c r="H74" s="152"/>
      <c r="I74" s="123"/>
      <c r="J74" s="3"/>
      <c r="L74" s="13" t="s">
        <v>26</v>
      </c>
      <c r="M74" s="39">
        <f t="shared" si="141"/>
        <v>24536</v>
      </c>
      <c r="N74" s="37">
        <f t="shared" si="141"/>
        <v>27095</v>
      </c>
      <c r="O74" s="169">
        <f>SUM(M74:N74)</f>
        <v>51631</v>
      </c>
      <c r="P74" s="140">
        <f>P20+P47</f>
        <v>0</v>
      </c>
      <c r="Q74" s="169">
        <f>+O74+P74</f>
        <v>51631</v>
      </c>
      <c r="R74" s="39"/>
      <c r="S74" s="37"/>
      <c r="T74" s="169"/>
      <c r="U74" s="140"/>
      <c r="V74" s="169"/>
      <c r="W74" s="40"/>
    </row>
    <row r="75" spans="1:23" ht="15.75" customHeight="1" thickTop="1" thickBot="1" x14ac:dyDescent="0.25">
      <c r="A75" s="9" t="str">
        <f>IF(ISERROR(F75/G75)," ",IF(F75/G75&gt;0.5,IF(F75/G75&lt;1.5," ","NOT OK"),"NOT OK"))</f>
        <v xml:space="preserve"> </v>
      </c>
      <c r="B75" s="133" t="s">
        <v>27</v>
      </c>
      <c r="C75" s="192">
        <f t="shared" ref="C75:E75" si="144">+C72+C73+C74</f>
        <v>1163</v>
      </c>
      <c r="D75" s="197">
        <f t="shared" si="144"/>
        <v>1163</v>
      </c>
      <c r="E75" s="153">
        <f t="shared" si="144"/>
        <v>2326</v>
      </c>
      <c r="F75" s="192"/>
      <c r="G75" s="197"/>
      <c r="H75" s="153"/>
      <c r="I75" s="130"/>
      <c r="J75" s="9"/>
      <c r="K75" s="10"/>
      <c r="L75" s="47" t="s">
        <v>27</v>
      </c>
      <c r="M75" s="49">
        <f t="shared" ref="M75:Q75" si="145">+M72+M73+M74</f>
        <v>124514</v>
      </c>
      <c r="N75" s="469">
        <f t="shared" si="145"/>
        <v>125417</v>
      </c>
      <c r="O75" s="473">
        <f t="shared" si="145"/>
        <v>249931</v>
      </c>
      <c r="P75" s="482">
        <f t="shared" si="145"/>
        <v>118</v>
      </c>
      <c r="Q75" s="171">
        <f t="shared" si="145"/>
        <v>250049</v>
      </c>
      <c r="R75" s="49"/>
      <c r="S75" s="469"/>
      <c r="T75" s="473"/>
      <c r="U75" s="482"/>
      <c r="V75" s="171"/>
      <c r="W75" s="50"/>
    </row>
    <row r="76" spans="1:23" ht="13.5" thickTop="1" x14ac:dyDescent="0.2">
      <c r="A76" s="3" t="str">
        <f>IF(ISERROR(F76/G76)," ",IF(F76/G76&gt;0.5,IF(F76/G76&lt;1.5," ","NOT OK"),"NOT OK"))</f>
        <v xml:space="preserve"> </v>
      </c>
      <c r="B76" s="106" t="s">
        <v>28</v>
      </c>
      <c r="C76" s="132">
        <f t="shared" ref="C76:E78" si="146">+C22+C49</f>
        <v>102</v>
      </c>
      <c r="D76" s="121">
        <f t="shared" si="146"/>
        <v>102</v>
      </c>
      <c r="E76" s="161">
        <f t="shared" si="146"/>
        <v>204</v>
      </c>
      <c r="F76" s="132"/>
      <c r="G76" s="121"/>
      <c r="H76" s="161"/>
      <c r="I76" s="123"/>
      <c r="J76" s="3"/>
      <c r="L76" s="13" t="s">
        <v>29</v>
      </c>
      <c r="M76" s="39">
        <f t="shared" ref="M76:N78" si="147">+M22+M49</f>
        <v>10480</v>
      </c>
      <c r="N76" s="37">
        <f t="shared" si="147"/>
        <v>9607</v>
      </c>
      <c r="O76" s="169">
        <f>SUM(M76:N76)</f>
        <v>20087</v>
      </c>
      <c r="P76" s="140">
        <f>P22+P49</f>
        <v>0</v>
      </c>
      <c r="Q76" s="169">
        <f>+O76+P76</f>
        <v>20087</v>
      </c>
      <c r="R76" s="39"/>
      <c r="S76" s="37"/>
      <c r="T76" s="169"/>
      <c r="U76" s="140"/>
      <c r="V76" s="169"/>
      <c r="W76" s="40"/>
    </row>
    <row r="77" spans="1:23" x14ac:dyDescent="0.2">
      <c r="A77" s="3" t="str">
        <f t="shared" ref="A77" si="148">IF(ISERROR(F77/G77)," ",IF(F77/G77&gt;0.5,IF(F77/G77&lt;1.5," ","NOT OK"),"NOT OK"))</f>
        <v xml:space="preserve"> </v>
      </c>
      <c r="B77" s="106" t="s">
        <v>30</v>
      </c>
      <c r="C77" s="132">
        <f t="shared" si="146"/>
        <v>0</v>
      </c>
      <c r="D77" s="121">
        <f t="shared" si="146"/>
        <v>0</v>
      </c>
      <c r="E77" s="152">
        <f t="shared" si="146"/>
        <v>0</v>
      </c>
      <c r="F77" s="132"/>
      <c r="G77" s="121"/>
      <c r="H77" s="152"/>
      <c r="I77" s="123"/>
      <c r="J77" s="3"/>
      <c r="L77" s="13" t="s">
        <v>30</v>
      </c>
      <c r="M77" s="39">
        <f t="shared" si="147"/>
        <v>0</v>
      </c>
      <c r="N77" s="37">
        <f t="shared" si="147"/>
        <v>0</v>
      </c>
      <c r="O77" s="169">
        <f t="shared" ref="O77:O78" si="149">SUM(M77:N77)</f>
        <v>0</v>
      </c>
      <c r="P77" s="140">
        <f>P23+P50</f>
        <v>0</v>
      </c>
      <c r="Q77" s="169">
        <f>+O77+P77</f>
        <v>0</v>
      </c>
      <c r="R77" s="39"/>
      <c r="S77" s="37"/>
      <c r="T77" s="169"/>
      <c r="U77" s="140"/>
      <c r="V77" s="169"/>
      <c r="W77" s="40"/>
    </row>
    <row r="78" spans="1:23" ht="13.5" thickBot="1" x14ac:dyDescent="0.25">
      <c r="A78" s="3" t="str">
        <f t="shared" ref="A78" si="150">IF(ISERROR(F78/G78)," ",IF(F78/G78&gt;0.5,IF(F78/G78&lt;1.5," ","NOT OK"),"NOT OK"))</f>
        <v xml:space="preserve"> </v>
      </c>
      <c r="B78" s="106" t="s">
        <v>31</v>
      </c>
      <c r="C78" s="132">
        <f t="shared" si="146"/>
        <v>149</v>
      </c>
      <c r="D78" s="121">
        <f t="shared" si="146"/>
        <v>149</v>
      </c>
      <c r="E78" s="156">
        <f t="shared" si="146"/>
        <v>298</v>
      </c>
      <c r="F78" s="132"/>
      <c r="G78" s="121"/>
      <c r="H78" s="156"/>
      <c r="I78" s="137"/>
      <c r="J78" s="3"/>
      <c r="L78" s="13" t="s">
        <v>31</v>
      </c>
      <c r="M78" s="39">
        <f t="shared" si="147"/>
        <v>17039</v>
      </c>
      <c r="N78" s="37">
        <f t="shared" si="147"/>
        <v>17348</v>
      </c>
      <c r="O78" s="169">
        <f t="shared" si="149"/>
        <v>34387</v>
      </c>
      <c r="P78" s="38">
        <f>P24+P51</f>
        <v>0</v>
      </c>
      <c r="Q78" s="169">
        <f>+O78+P78</f>
        <v>34387</v>
      </c>
      <c r="R78" s="39"/>
      <c r="S78" s="37"/>
      <c r="T78" s="169"/>
      <c r="U78" s="38"/>
      <c r="V78" s="169"/>
      <c r="W78" s="40"/>
    </row>
    <row r="79" spans="1:23" ht="15.75" customHeight="1" thickTop="1" thickBot="1" x14ac:dyDescent="0.25">
      <c r="A79" s="9" t="str">
        <f>IF(ISERROR(F79/G79)," ",IF(F79/G79&gt;0.5,IF(F79/G79&lt;1.5," ","NOT OK"),"NOT OK"))</f>
        <v xml:space="preserve"> </v>
      </c>
      <c r="B79" s="133" t="s">
        <v>32</v>
      </c>
      <c r="C79" s="192">
        <f t="shared" ref="C79:E79" si="151">+C76+C77+C78</f>
        <v>251</v>
      </c>
      <c r="D79" s="197">
        <f t="shared" si="151"/>
        <v>251</v>
      </c>
      <c r="E79" s="153">
        <f t="shared" si="151"/>
        <v>502</v>
      </c>
      <c r="F79" s="192"/>
      <c r="G79" s="197"/>
      <c r="H79" s="153"/>
      <c r="I79" s="130"/>
      <c r="J79" s="9"/>
      <c r="K79" s="10"/>
      <c r="L79" s="47" t="s">
        <v>32</v>
      </c>
      <c r="M79" s="49">
        <f t="shared" ref="M79:Q79" si="152">+M76+M77+M78</f>
        <v>27519</v>
      </c>
      <c r="N79" s="469">
        <f t="shared" si="152"/>
        <v>26955</v>
      </c>
      <c r="O79" s="473">
        <f t="shared" si="152"/>
        <v>54474</v>
      </c>
      <c r="P79" s="482">
        <f t="shared" si="152"/>
        <v>0</v>
      </c>
      <c r="Q79" s="171">
        <f t="shared" si="152"/>
        <v>54474</v>
      </c>
      <c r="R79" s="49"/>
      <c r="S79" s="469"/>
      <c r="T79" s="473"/>
      <c r="U79" s="482"/>
      <c r="V79" s="171"/>
      <c r="W79" s="50"/>
    </row>
    <row r="80" spans="1:23" ht="15.75" customHeight="1" thickTop="1" thickBot="1" x14ac:dyDescent="0.25">
      <c r="A80" s="9"/>
      <c r="B80" s="522" t="s">
        <v>33</v>
      </c>
      <c r="C80" s="192">
        <f t="shared" ref="C80:E80" si="153">+C70+C75+C79</f>
        <v>2865</v>
      </c>
      <c r="D80" s="128">
        <f t="shared" si="153"/>
        <v>2866</v>
      </c>
      <c r="E80" s="153">
        <f t="shared" si="153"/>
        <v>5731</v>
      </c>
      <c r="F80" s="192"/>
      <c r="G80" s="128"/>
      <c r="H80" s="153"/>
      <c r="I80" s="130"/>
      <c r="J80" s="9"/>
      <c r="K80" s="10"/>
      <c r="L80" s="530" t="s">
        <v>33</v>
      </c>
      <c r="M80" s="508">
        <f t="shared" ref="M80:Q80" si="154">+M70+M75+M79</f>
        <v>323593</v>
      </c>
      <c r="N80" s="509">
        <f t="shared" si="154"/>
        <v>333309</v>
      </c>
      <c r="O80" s="510">
        <f t="shared" si="154"/>
        <v>656902</v>
      </c>
      <c r="P80" s="511">
        <f t="shared" si="154"/>
        <v>281</v>
      </c>
      <c r="Q80" s="512">
        <f t="shared" si="154"/>
        <v>657183</v>
      </c>
      <c r="R80" s="508"/>
      <c r="S80" s="509"/>
      <c r="T80" s="510"/>
      <c r="U80" s="511"/>
      <c r="V80" s="512"/>
      <c r="W80" s="50"/>
    </row>
    <row r="81" spans="1:23" ht="14.25" thickTop="1" thickBot="1" x14ac:dyDescent="0.25">
      <c r="A81" s="3" t="str">
        <f t="shared" ref="A81" si="155">IF(ISERROR(F81/G81)," ",IF(F81/G81&gt;0.5,IF(F81/G81&lt;1.5," ","NOT OK"),"NOT OK"))</f>
        <v xml:space="preserve"> </v>
      </c>
      <c r="B81" s="126" t="s">
        <v>34</v>
      </c>
      <c r="C81" s="127">
        <f t="shared" ref="C81:E81" si="156">+C66+C70+C75+C79</f>
        <v>5578</v>
      </c>
      <c r="D81" s="129">
        <f t="shared" si="156"/>
        <v>5578</v>
      </c>
      <c r="E81" s="298">
        <f t="shared" si="156"/>
        <v>11156</v>
      </c>
      <c r="F81" s="127"/>
      <c r="G81" s="129"/>
      <c r="H81" s="298"/>
      <c r="I81" s="130"/>
      <c r="J81" s="3"/>
      <c r="L81" s="466" t="s">
        <v>34</v>
      </c>
      <c r="M81" s="43">
        <f t="shared" ref="M81:Q81" si="157">+M66+M70+M75+M79</f>
        <v>683659</v>
      </c>
      <c r="N81" s="468">
        <f t="shared" si="157"/>
        <v>683031</v>
      </c>
      <c r="O81" s="472">
        <f t="shared" si="157"/>
        <v>1366690</v>
      </c>
      <c r="P81" s="481">
        <f t="shared" si="157"/>
        <v>439</v>
      </c>
      <c r="Q81" s="300">
        <f t="shared" si="157"/>
        <v>1367129</v>
      </c>
      <c r="R81" s="43"/>
      <c r="S81" s="468"/>
      <c r="T81" s="472"/>
      <c r="U81" s="481"/>
      <c r="V81" s="300"/>
      <c r="W81" s="46"/>
    </row>
    <row r="82" spans="1:23" ht="14.25" thickTop="1" thickBot="1" x14ac:dyDescent="0.25">
      <c r="B82" s="138" t="s">
        <v>35</v>
      </c>
      <c r="C82" s="102"/>
      <c r="D82" s="102"/>
      <c r="E82" s="102"/>
      <c r="F82" s="102"/>
      <c r="G82" s="102"/>
      <c r="H82" s="102"/>
      <c r="I82" s="102"/>
      <c r="J82" s="102"/>
      <c r="L82" s="53" t="s">
        <v>35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90" t="s">
        <v>45</v>
      </c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2"/>
    </row>
    <row r="84" spans="1:23" ht="13.5" thickBot="1" x14ac:dyDescent="0.25">
      <c r="L84" s="593" t="s">
        <v>46</v>
      </c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5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47</v>
      </c>
    </row>
    <row r="86" spans="1:23" ht="24.75" customHeight="1" thickTop="1" thickBot="1" x14ac:dyDescent="0.25">
      <c r="L86" s="57"/>
      <c r="M86" s="596" t="s">
        <v>4</v>
      </c>
      <c r="N86" s="597"/>
      <c r="O86" s="597"/>
      <c r="P86" s="597"/>
      <c r="Q86" s="598"/>
      <c r="R86" s="596" t="s">
        <v>5</v>
      </c>
      <c r="S86" s="597"/>
      <c r="T86" s="597"/>
      <c r="U86" s="597"/>
      <c r="V86" s="598"/>
      <c r="W86" s="310" t="s">
        <v>6</v>
      </c>
    </row>
    <row r="87" spans="1:23" ht="13.5" thickTop="1" x14ac:dyDescent="0.2">
      <c r="L87" s="59" t="s">
        <v>7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1" t="s">
        <v>8</v>
      </c>
    </row>
    <row r="88" spans="1:23" ht="13.5" thickBot="1" x14ac:dyDescent="0.25">
      <c r="L88" s="64"/>
      <c r="M88" s="65" t="s">
        <v>48</v>
      </c>
      <c r="N88" s="66" t="s">
        <v>49</v>
      </c>
      <c r="O88" s="67" t="s">
        <v>50</v>
      </c>
      <c r="P88" s="68" t="s">
        <v>15</v>
      </c>
      <c r="Q88" s="67" t="s">
        <v>11</v>
      </c>
      <c r="R88" s="65" t="s">
        <v>48</v>
      </c>
      <c r="S88" s="66" t="s">
        <v>49</v>
      </c>
      <c r="T88" s="67" t="s">
        <v>50</v>
      </c>
      <c r="U88" s="68" t="s">
        <v>15</v>
      </c>
      <c r="V88" s="67" t="s">
        <v>11</v>
      </c>
      <c r="W88" s="309"/>
    </row>
    <row r="89" spans="1:23" ht="6" customHeight="1" thickTop="1" x14ac:dyDescent="0.2">
      <c r="L89" s="59"/>
      <c r="M89" s="70"/>
      <c r="N89" s="71"/>
      <c r="O89" s="205"/>
      <c r="P89" s="200"/>
      <c r="Q89" s="72"/>
      <c r="R89" s="70"/>
      <c r="S89" s="71"/>
      <c r="T89" s="205"/>
      <c r="U89" s="200"/>
      <c r="V89" s="72"/>
      <c r="W89" s="74"/>
    </row>
    <row r="90" spans="1:23" x14ac:dyDescent="0.2">
      <c r="L90" s="59" t="s">
        <v>16</v>
      </c>
      <c r="M90" s="75">
        <v>0</v>
      </c>
      <c r="N90" s="76">
        <v>0</v>
      </c>
      <c r="O90" s="182">
        <f>M90+N90</f>
        <v>0</v>
      </c>
      <c r="P90" s="201">
        <v>0</v>
      </c>
      <c r="Q90" s="182">
        <f>O90+P90</f>
        <v>0</v>
      </c>
      <c r="R90" s="75">
        <v>0</v>
      </c>
      <c r="S90" s="76">
        <v>0</v>
      </c>
      <c r="T90" s="182">
        <f>R90+S90</f>
        <v>0</v>
      </c>
      <c r="U90" s="201">
        <v>0</v>
      </c>
      <c r="V90" s="182">
        <f>T90+U90</f>
        <v>0</v>
      </c>
      <c r="W90" s="488">
        <f>IF(Q90=0,0,((V90/Q90)-1)*100)</f>
        <v>0</v>
      </c>
    </row>
    <row r="91" spans="1:23" x14ac:dyDescent="0.2">
      <c r="L91" s="59" t="s">
        <v>17</v>
      </c>
      <c r="M91" s="75">
        <v>0</v>
      </c>
      <c r="N91" s="76">
        <v>0</v>
      </c>
      <c r="O91" s="182">
        <f>M91+N91</f>
        <v>0</v>
      </c>
      <c r="P91" s="201">
        <v>0</v>
      </c>
      <c r="Q91" s="182">
        <f>O91+P91</f>
        <v>0</v>
      </c>
      <c r="R91" s="75">
        <v>0</v>
      </c>
      <c r="S91" s="76">
        <v>0</v>
      </c>
      <c r="T91" s="182">
        <f>R91+S91</f>
        <v>0</v>
      </c>
      <c r="U91" s="201">
        <v>0</v>
      </c>
      <c r="V91" s="182">
        <f>T91+U91</f>
        <v>0</v>
      </c>
      <c r="W91" s="488">
        <f>IF(Q91=0,0,((V91/Q91)-1)*100)</f>
        <v>0</v>
      </c>
    </row>
    <row r="92" spans="1:23" ht="13.5" thickBot="1" x14ac:dyDescent="0.25">
      <c r="L92" s="64" t="s">
        <v>18</v>
      </c>
      <c r="M92" s="75">
        <v>0</v>
      </c>
      <c r="N92" s="76">
        <v>0</v>
      </c>
      <c r="O92" s="208">
        <f>M92+N92</f>
        <v>0</v>
      </c>
      <c r="P92" s="201">
        <v>0</v>
      </c>
      <c r="Q92" s="182">
        <f>O92+P92</f>
        <v>0</v>
      </c>
      <c r="R92" s="75">
        <v>0</v>
      </c>
      <c r="S92" s="76">
        <v>0</v>
      </c>
      <c r="T92" s="208">
        <f>R92+S92</f>
        <v>0</v>
      </c>
      <c r="U92" s="201">
        <v>0</v>
      </c>
      <c r="V92" s="182">
        <f>T92+U92</f>
        <v>0</v>
      </c>
      <c r="W92" s="488">
        <f>IF(Q92=0,0,((V92/Q92)-1)*100)</f>
        <v>0</v>
      </c>
    </row>
    <row r="93" spans="1:23" ht="14.25" thickTop="1" thickBot="1" x14ac:dyDescent="0.25">
      <c r="L93" s="79" t="s">
        <v>19</v>
      </c>
      <c r="M93" s="80">
        <f t="shared" ref="M93:Q93" si="158">+M90+M91+M92</f>
        <v>0</v>
      </c>
      <c r="N93" s="198">
        <f t="shared" si="158"/>
        <v>0</v>
      </c>
      <c r="O93" s="206">
        <f t="shared" si="158"/>
        <v>0</v>
      </c>
      <c r="P93" s="81">
        <f t="shared" si="158"/>
        <v>0</v>
      </c>
      <c r="Q93" s="183">
        <f t="shared" si="158"/>
        <v>0</v>
      </c>
      <c r="R93" s="80">
        <f t="shared" ref="R93:V93" si="159">+R90+R91+R92</f>
        <v>0</v>
      </c>
      <c r="S93" s="198">
        <f t="shared" si="159"/>
        <v>0</v>
      </c>
      <c r="T93" s="206">
        <f t="shared" si="159"/>
        <v>0</v>
      </c>
      <c r="U93" s="81">
        <f t="shared" si="159"/>
        <v>0</v>
      </c>
      <c r="V93" s="183">
        <f t="shared" si="159"/>
        <v>0</v>
      </c>
      <c r="W93" s="337">
        <f t="shared" ref="W93" si="160">IF(Q93=0,0,((V93/Q93)-1)*100)</f>
        <v>0</v>
      </c>
    </row>
    <row r="94" spans="1:23" ht="13.5" thickTop="1" x14ac:dyDescent="0.2">
      <c r="L94" s="59" t="s">
        <v>20</v>
      </c>
      <c r="M94" s="75">
        <v>0</v>
      </c>
      <c r="N94" s="76">
        <v>0</v>
      </c>
      <c r="O94" s="182">
        <f>M94+N94</f>
        <v>0</v>
      </c>
      <c r="P94" s="201">
        <v>0</v>
      </c>
      <c r="Q94" s="182">
        <f>O94+P94</f>
        <v>0</v>
      </c>
      <c r="R94" s="75">
        <v>0</v>
      </c>
      <c r="S94" s="76">
        <v>0</v>
      </c>
      <c r="T94" s="182">
        <f>R94+S94</f>
        <v>0</v>
      </c>
      <c r="U94" s="201">
        <v>0</v>
      </c>
      <c r="V94" s="182">
        <f>T94+U94</f>
        <v>0</v>
      </c>
      <c r="W94" s="488">
        <f t="shared" ref="W94:W98" si="161">IF(Q94=0,0,((V94/Q94)-1)*100)</f>
        <v>0</v>
      </c>
    </row>
    <row r="95" spans="1:23" x14ac:dyDescent="0.2">
      <c r="L95" s="59" t="s">
        <v>21</v>
      </c>
      <c r="M95" s="75">
        <v>0</v>
      </c>
      <c r="N95" s="76">
        <v>0</v>
      </c>
      <c r="O95" s="182">
        <f>M95+N95</f>
        <v>0</v>
      </c>
      <c r="P95" s="201">
        <v>0</v>
      </c>
      <c r="Q95" s="182">
        <f>O95+P95</f>
        <v>0</v>
      </c>
      <c r="R95" s="75">
        <v>0</v>
      </c>
      <c r="S95" s="76">
        <v>0</v>
      </c>
      <c r="T95" s="182">
        <f>R95+S95</f>
        <v>0</v>
      </c>
      <c r="U95" s="201">
        <v>0</v>
      </c>
      <c r="V95" s="182">
        <f>T95+U95</f>
        <v>0</v>
      </c>
      <c r="W95" s="488">
        <f>IF(Q95=0,0,((V95/Q95)-1)*100)</f>
        <v>0</v>
      </c>
    </row>
    <row r="96" spans="1:23" ht="13.5" thickBot="1" x14ac:dyDescent="0.25">
      <c r="L96" s="59" t="s">
        <v>22</v>
      </c>
      <c r="M96" s="75">
        <v>0</v>
      </c>
      <c r="N96" s="76">
        <v>0</v>
      </c>
      <c r="O96" s="182">
        <f t="shared" ref="O96" si="162">M96+N96</f>
        <v>0</v>
      </c>
      <c r="P96" s="201">
        <v>0</v>
      </c>
      <c r="Q96" s="182">
        <f>O96+P96</f>
        <v>0</v>
      </c>
      <c r="R96" s="75">
        <v>0</v>
      </c>
      <c r="S96" s="76">
        <v>0</v>
      </c>
      <c r="T96" s="182">
        <f t="shared" ref="T96" si="163">R96+S96</f>
        <v>0</v>
      </c>
      <c r="U96" s="201">
        <v>0</v>
      </c>
      <c r="V96" s="182">
        <f>T96+U96</f>
        <v>0</v>
      </c>
      <c r="W96" s="488">
        <f>IF(Q96=0,0,((V96/Q96)-1)*100)</f>
        <v>0</v>
      </c>
    </row>
    <row r="97" spans="1:23" ht="14.25" thickTop="1" thickBot="1" x14ac:dyDescent="0.25">
      <c r="L97" s="79" t="s">
        <v>23</v>
      </c>
      <c r="M97" s="80">
        <f>+M94+M95+M96</f>
        <v>0</v>
      </c>
      <c r="N97" s="198">
        <f t="shared" ref="N97:V97" si="164">+N94+N95+N96</f>
        <v>0</v>
      </c>
      <c r="O97" s="206">
        <f t="shared" si="164"/>
        <v>0</v>
      </c>
      <c r="P97" s="81">
        <f t="shared" si="164"/>
        <v>0</v>
      </c>
      <c r="Q97" s="183">
        <f t="shared" si="164"/>
        <v>0</v>
      </c>
      <c r="R97" s="80">
        <f t="shared" si="164"/>
        <v>0</v>
      </c>
      <c r="S97" s="198">
        <f t="shared" si="164"/>
        <v>0</v>
      </c>
      <c r="T97" s="206">
        <f t="shared" si="164"/>
        <v>0</v>
      </c>
      <c r="U97" s="81">
        <f t="shared" si="164"/>
        <v>0</v>
      </c>
      <c r="V97" s="183">
        <f t="shared" si="164"/>
        <v>0</v>
      </c>
      <c r="W97" s="337">
        <f t="shared" ref="W97" si="165">IF(Q97=0,0,((V97/Q97)-1)*100)</f>
        <v>0</v>
      </c>
    </row>
    <row r="98" spans="1:23" ht="14.25" thickTop="1" thickBot="1" x14ac:dyDescent="0.25">
      <c r="L98" s="79" t="s">
        <v>68</v>
      </c>
      <c r="M98" s="80">
        <f>+M93+M97</f>
        <v>0</v>
      </c>
      <c r="N98" s="81">
        <f t="shared" ref="N98:V98" si="166">+N93+N97</f>
        <v>0</v>
      </c>
      <c r="O98" s="175">
        <f t="shared" si="166"/>
        <v>0</v>
      </c>
      <c r="P98" s="80">
        <f t="shared" si="166"/>
        <v>0</v>
      </c>
      <c r="Q98" s="175">
        <f t="shared" si="166"/>
        <v>0</v>
      </c>
      <c r="R98" s="80">
        <f t="shared" si="166"/>
        <v>0</v>
      </c>
      <c r="S98" s="81">
        <f t="shared" si="166"/>
        <v>0</v>
      </c>
      <c r="T98" s="175">
        <f t="shared" si="166"/>
        <v>0</v>
      </c>
      <c r="U98" s="80">
        <f t="shared" si="166"/>
        <v>0</v>
      </c>
      <c r="V98" s="175">
        <f t="shared" si="166"/>
        <v>0</v>
      </c>
      <c r="W98" s="337">
        <f t="shared" si="161"/>
        <v>0</v>
      </c>
    </row>
    <row r="99" spans="1:23" ht="13.5" thickTop="1" x14ac:dyDescent="0.2">
      <c r="L99" s="59" t="s">
        <v>24</v>
      </c>
      <c r="M99" s="75">
        <v>0</v>
      </c>
      <c r="N99" s="76">
        <v>0</v>
      </c>
      <c r="O99" s="182">
        <f>+M99+N99</f>
        <v>0</v>
      </c>
      <c r="P99" s="201">
        <v>0</v>
      </c>
      <c r="Q99" s="182">
        <f>O99+P99</f>
        <v>0</v>
      </c>
      <c r="R99" s="75"/>
      <c r="S99" s="76"/>
      <c r="T99" s="182"/>
      <c r="U99" s="201"/>
      <c r="V99" s="182"/>
      <c r="W99" s="78"/>
    </row>
    <row r="100" spans="1:23" x14ac:dyDescent="0.2">
      <c r="L100" s="59" t="s">
        <v>25</v>
      </c>
      <c r="M100" s="75">
        <v>0</v>
      </c>
      <c r="N100" s="76">
        <v>0</v>
      </c>
      <c r="O100" s="182">
        <f>+M100+N100</f>
        <v>0</v>
      </c>
      <c r="P100" s="201">
        <v>0</v>
      </c>
      <c r="Q100" s="182">
        <f>O100+P100</f>
        <v>0</v>
      </c>
      <c r="R100" s="75"/>
      <c r="S100" s="76"/>
      <c r="T100" s="182"/>
      <c r="U100" s="201"/>
      <c r="V100" s="182"/>
      <c r="W100" s="78"/>
    </row>
    <row r="101" spans="1:23" ht="13.5" thickBot="1" x14ac:dyDescent="0.25">
      <c r="L101" s="59" t="s">
        <v>26</v>
      </c>
      <c r="M101" s="75">
        <v>0</v>
      </c>
      <c r="N101" s="76">
        <v>0</v>
      </c>
      <c r="O101" s="182">
        <f>+M101+N101</f>
        <v>0</v>
      </c>
      <c r="P101" s="202">
        <v>0</v>
      </c>
      <c r="Q101" s="184">
        <f>O101+P101</f>
        <v>0</v>
      </c>
      <c r="R101" s="75"/>
      <c r="S101" s="76"/>
      <c r="T101" s="182"/>
      <c r="U101" s="202"/>
      <c r="V101" s="184"/>
      <c r="W101" s="78"/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27</v>
      </c>
      <c r="M102" s="85">
        <f t="shared" ref="M102:Q102" si="167">+M99+M100+M101</f>
        <v>0</v>
      </c>
      <c r="N102" s="199">
        <f t="shared" si="167"/>
        <v>0</v>
      </c>
      <c r="O102" s="207">
        <f t="shared" si="167"/>
        <v>0</v>
      </c>
      <c r="P102" s="203">
        <f t="shared" si="167"/>
        <v>0</v>
      </c>
      <c r="Q102" s="185">
        <f t="shared" si="167"/>
        <v>0</v>
      </c>
      <c r="R102" s="85"/>
      <c r="S102" s="199"/>
      <c r="T102" s="207"/>
      <c r="U102" s="203"/>
      <c r="V102" s="185"/>
      <c r="W102" s="87"/>
    </row>
    <row r="103" spans="1:23" ht="13.5" thickTop="1" x14ac:dyDescent="0.2">
      <c r="L103" s="59" t="s">
        <v>29</v>
      </c>
      <c r="M103" s="75">
        <v>0</v>
      </c>
      <c r="N103" s="76">
        <v>0</v>
      </c>
      <c r="O103" s="182">
        <f>+M103+N103</f>
        <v>0</v>
      </c>
      <c r="P103" s="204">
        <v>0</v>
      </c>
      <c r="Q103" s="184">
        <f>O103+P103</f>
        <v>0</v>
      </c>
      <c r="R103" s="75"/>
      <c r="S103" s="76"/>
      <c r="T103" s="182"/>
      <c r="U103" s="204"/>
      <c r="V103" s="184"/>
      <c r="W103" s="78"/>
    </row>
    <row r="104" spans="1:23" x14ac:dyDescent="0.2">
      <c r="L104" s="59" t="s">
        <v>30</v>
      </c>
      <c r="M104" s="75">
        <v>0</v>
      </c>
      <c r="N104" s="76">
        <v>0</v>
      </c>
      <c r="O104" s="182">
        <f t="shared" ref="O104" si="168">+M104+N104</f>
        <v>0</v>
      </c>
      <c r="P104" s="201">
        <v>0</v>
      </c>
      <c r="Q104" s="184">
        <f>O104+P104</f>
        <v>0</v>
      </c>
      <c r="R104" s="75"/>
      <c r="S104" s="76"/>
      <c r="T104" s="182"/>
      <c r="U104" s="201"/>
      <c r="V104" s="184"/>
      <c r="W104" s="78"/>
    </row>
    <row r="105" spans="1:23" ht="13.5" thickBot="1" x14ac:dyDescent="0.25">
      <c r="L105" s="59" t="s">
        <v>31</v>
      </c>
      <c r="M105" s="75">
        <v>0</v>
      </c>
      <c r="N105" s="76">
        <v>0</v>
      </c>
      <c r="O105" s="182">
        <f>+M105+N105</f>
        <v>0</v>
      </c>
      <c r="P105" s="201">
        <v>0</v>
      </c>
      <c r="Q105" s="184">
        <f>O105+P105</f>
        <v>0</v>
      </c>
      <c r="R105" s="75"/>
      <c r="S105" s="76"/>
      <c r="T105" s="182"/>
      <c r="U105" s="201"/>
      <c r="V105" s="184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498" t="s">
        <v>32</v>
      </c>
      <c r="M106" s="547">
        <f t="shared" ref="M106:Q106" si="169">+M103+M104+M105</f>
        <v>0</v>
      </c>
      <c r="N106" s="544">
        <f t="shared" si="169"/>
        <v>0</v>
      </c>
      <c r="O106" s="207">
        <f t="shared" si="169"/>
        <v>0</v>
      </c>
      <c r="P106" s="531">
        <f t="shared" si="169"/>
        <v>0</v>
      </c>
      <c r="Q106" s="207">
        <f t="shared" si="169"/>
        <v>0</v>
      </c>
      <c r="R106" s="547"/>
      <c r="S106" s="544"/>
      <c r="T106" s="207"/>
      <c r="U106" s="531"/>
      <c r="V106" s="207"/>
      <c r="W106" s="532"/>
    </row>
    <row r="107" spans="1:23" ht="14.25" thickTop="1" thickBot="1" x14ac:dyDescent="0.25">
      <c r="L107" s="520" t="s">
        <v>33</v>
      </c>
      <c r="M107" s="548">
        <f t="shared" ref="M107:Q107" si="170">+M97+M102+M106</f>
        <v>0</v>
      </c>
      <c r="N107" s="545">
        <f t="shared" si="170"/>
        <v>0</v>
      </c>
      <c r="O107" s="534">
        <f t="shared" si="170"/>
        <v>0</v>
      </c>
      <c r="P107" s="533">
        <f t="shared" si="170"/>
        <v>0</v>
      </c>
      <c r="Q107" s="534">
        <f t="shared" si="170"/>
        <v>0</v>
      </c>
      <c r="R107" s="548"/>
      <c r="S107" s="545"/>
      <c r="T107" s="534"/>
      <c r="U107" s="533"/>
      <c r="V107" s="534"/>
      <c r="W107" s="535"/>
    </row>
    <row r="108" spans="1:23" ht="14.25" thickTop="1" thickBot="1" x14ac:dyDescent="0.25">
      <c r="L108" s="497" t="s">
        <v>34</v>
      </c>
      <c r="M108" s="80">
        <f t="shared" ref="M108:Q108" si="171">+M93+M97+M102+M106</f>
        <v>0</v>
      </c>
      <c r="N108" s="546">
        <f t="shared" si="171"/>
        <v>0</v>
      </c>
      <c r="O108" s="537">
        <f t="shared" si="171"/>
        <v>0</v>
      </c>
      <c r="P108" s="536">
        <f t="shared" si="171"/>
        <v>0</v>
      </c>
      <c r="Q108" s="537">
        <f t="shared" si="171"/>
        <v>0</v>
      </c>
      <c r="R108" s="80"/>
      <c r="S108" s="546"/>
      <c r="T108" s="537"/>
      <c r="U108" s="536"/>
      <c r="V108" s="537"/>
      <c r="W108" s="82"/>
    </row>
    <row r="109" spans="1:23" ht="14.25" thickTop="1" thickBot="1" x14ac:dyDescent="0.25">
      <c r="L109" s="89" t="s">
        <v>35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90" t="s">
        <v>51</v>
      </c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2"/>
    </row>
    <row r="111" spans="1:23" ht="13.5" thickBot="1" x14ac:dyDescent="0.25">
      <c r="L111" s="593" t="s">
        <v>52</v>
      </c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5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47</v>
      </c>
    </row>
    <row r="113" spans="12:23" ht="24.75" customHeight="1" thickTop="1" thickBot="1" x14ac:dyDescent="0.25">
      <c r="L113" s="57"/>
      <c r="M113" s="596" t="s">
        <v>4</v>
      </c>
      <c r="N113" s="597"/>
      <c r="O113" s="597"/>
      <c r="P113" s="597"/>
      <c r="Q113" s="598"/>
      <c r="R113" s="596" t="s">
        <v>5</v>
      </c>
      <c r="S113" s="597"/>
      <c r="T113" s="597"/>
      <c r="U113" s="597"/>
      <c r="V113" s="598"/>
      <c r="W113" s="310" t="s">
        <v>6</v>
      </c>
    </row>
    <row r="114" spans="12:23" ht="13.5" thickTop="1" x14ac:dyDescent="0.2">
      <c r="L114" s="59" t="s">
        <v>7</v>
      </c>
      <c r="M114" s="270"/>
      <c r="N114" s="54"/>
      <c r="O114" s="61"/>
      <c r="P114" s="62"/>
      <c r="Q114" s="61"/>
      <c r="R114" s="270"/>
      <c r="S114" s="54"/>
      <c r="T114" s="61"/>
      <c r="U114" s="62"/>
      <c r="V114" s="61"/>
      <c r="W114" s="311" t="s">
        <v>8</v>
      </c>
    </row>
    <row r="115" spans="12:23" ht="13.5" thickBot="1" x14ac:dyDescent="0.25">
      <c r="L115" s="64"/>
      <c r="M115" s="271" t="s">
        <v>48</v>
      </c>
      <c r="N115" s="66" t="s">
        <v>49</v>
      </c>
      <c r="O115" s="67" t="s">
        <v>50</v>
      </c>
      <c r="P115" s="68" t="s">
        <v>15</v>
      </c>
      <c r="Q115" s="67" t="s">
        <v>11</v>
      </c>
      <c r="R115" s="271" t="s">
        <v>48</v>
      </c>
      <c r="S115" s="66" t="s">
        <v>49</v>
      </c>
      <c r="T115" s="67" t="s">
        <v>50</v>
      </c>
      <c r="U115" s="68" t="s">
        <v>15</v>
      </c>
      <c r="V115" s="67" t="s">
        <v>11</v>
      </c>
      <c r="W115" s="312"/>
    </row>
    <row r="116" spans="12:23" ht="7.5" customHeight="1" thickTop="1" x14ac:dyDescent="0.2">
      <c r="L116" s="59"/>
      <c r="M116" s="272"/>
      <c r="N116" s="71"/>
      <c r="O116" s="72"/>
      <c r="P116" s="73"/>
      <c r="Q116" s="72"/>
      <c r="R116" s="272"/>
      <c r="S116" s="71"/>
      <c r="T116" s="72"/>
      <c r="U116" s="73"/>
      <c r="V116" s="72"/>
      <c r="W116" s="74"/>
    </row>
    <row r="117" spans="12:23" x14ac:dyDescent="0.2">
      <c r="L117" s="59" t="s">
        <v>16</v>
      </c>
      <c r="M117" s="273">
        <v>123</v>
      </c>
      <c r="N117" s="76">
        <v>119</v>
      </c>
      <c r="O117" s="182">
        <f>M117+N117</f>
        <v>242</v>
      </c>
      <c r="P117" s="77">
        <v>0</v>
      </c>
      <c r="Q117" s="182">
        <f>O117+P117</f>
        <v>242</v>
      </c>
      <c r="R117" s="273">
        <v>54</v>
      </c>
      <c r="S117" s="76">
        <v>43</v>
      </c>
      <c r="T117" s="182">
        <f>R117+S117</f>
        <v>97</v>
      </c>
      <c r="U117" s="77">
        <v>0</v>
      </c>
      <c r="V117" s="182">
        <f>T117+U117</f>
        <v>97</v>
      </c>
      <c r="W117" s="78">
        <f>IF(Q117=0,0,((V117/Q117)-1)*100)</f>
        <v>-59.917355371900825</v>
      </c>
    </row>
    <row r="118" spans="12:23" x14ac:dyDescent="0.2">
      <c r="L118" s="59" t="s">
        <v>17</v>
      </c>
      <c r="M118" s="273">
        <v>158</v>
      </c>
      <c r="N118" s="76">
        <v>126</v>
      </c>
      <c r="O118" s="182">
        <f>M118+N118</f>
        <v>284</v>
      </c>
      <c r="P118" s="77">
        <v>0</v>
      </c>
      <c r="Q118" s="182">
        <f>O118+P118</f>
        <v>284</v>
      </c>
      <c r="R118" s="273">
        <v>92</v>
      </c>
      <c r="S118" s="76">
        <v>150</v>
      </c>
      <c r="T118" s="182">
        <f>R118+S118</f>
        <v>242</v>
      </c>
      <c r="U118" s="77">
        <v>0</v>
      </c>
      <c r="V118" s="182">
        <f>T118+U118</f>
        <v>242</v>
      </c>
      <c r="W118" s="78">
        <f>IF(Q118=0,0,((V118/Q118)-1)*100)</f>
        <v>-14.7887323943662</v>
      </c>
    </row>
    <row r="119" spans="12:23" ht="13.5" thickBot="1" x14ac:dyDescent="0.25">
      <c r="L119" s="64" t="s">
        <v>18</v>
      </c>
      <c r="M119" s="273">
        <v>197</v>
      </c>
      <c r="N119" s="76">
        <v>119</v>
      </c>
      <c r="O119" s="182">
        <f>M119+N119</f>
        <v>316</v>
      </c>
      <c r="P119" s="77">
        <v>0</v>
      </c>
      <c r="Q119" s="182">
        <f>O119+P119</f>
        <v>316</v>
      </c>
      <c r="R119" s="273">
        <v>149</v>
      </c>
      <c r="S119" s="76">
        <v>145</v>
      </c>
      <c r="T119" s="182">
        <f>R119+S119</f>
        <v>294</v>
      </c>
      <c r="U119" s="77">
        <v>0</v>
      </c>
      <c r="V119" s="182">
        <f>T119+U119</f>
        <v>294</v>
      </c>
      <c r="W119" s="78">
        <f>IF(Q119=0,0,((V119/Q119)-1)*100)</f>
        <v>-6.9620253164556996</v>
      </c>
    </row>
    <row r="120" spans="12:23" ht="14.25" thickTop="1" thickBot="1" x14ac:dyDescent="0.25">
      <c r="L120" s="79" t="s">
        <v>53</v>
      </c>
      <c r="M120" s="81">
        <f t="shared" ref="M120:Q120" si="172">+M117+M118+M119</f>
        <v>478</v>
      </c>
      <c r="N120" s="198">
        <f t="shared" si="172"/>
        <v>364</v>
      </c>
      <c r="O120" s="206">
        <f t="shared" si="172"/>
        <v>842</v>
      </c>
      <c r="P120" s="81">
        <f t="shared" si="172"/>
        <v>0</v>
      </c>
      <c r="Q120" s="183">
        <f t="shared" si="172"/>
        <v>842</v>
      </c>
      <c r="R120" s="81">
        <f t="shared" ref="R120:V120" si="173">+R117+R118+R119</f>
        <v>295</v>
      </c>
      <c r="S120" s="198">
        <f t="shared" si="173"/>
        <v>338</v>
      </c>
      <c r="T120" s="206">
        <f t="shared" si="173"/>
        <v>633</v>
      </c>
      <c r="U120" s="81">
        <f t="shared" si="173"/>
        <v>0</v>
      </c>
      <c r="V120" s="183">
        <f t="shared" si="173"/>
        <v>633</v>
      </c>
      <c r="W120" s="82">
        <f t="shared" ref="W120" si="174">IF(Q120=0,0,((V120/Q120)-1)*100)</f>
        <v>-24.821852731591456</v>
      </c>
    </row>
    <row r="121" spans="12:23" ht="13.5" thickTop="1" x14ac:dyDescent="0.2">
      <c r="L121" s="59" t="s">
        <v>20</v>
      </c>
      <c r="M121" s="273">
        <v>159</v>
      </c>
      <c r="N121" s="76">
        <v>135</v>
      </c>
      <c r="O121" s="182">
        <f>M121+N121</f>
        <v>294</v>
      </c>
      <c r="P121" s="77">
        <v>0</v>
      </c>
      <c r="Q121" s="182">
        <f>O121+P121</f>
        <v>294</v>
      </c>
      <c r="R121" s="273">
        <v>165</v>
      </c>
      <c r="S121" s="76">
        <v>112</v>
      </c>
      <c r="T121" s="182">
        <f>R121+S121</f>
        <v>277</v>
      </c>
      <c r="U121" s="77">
        <v>0</v>
      </c>
      <c r="V121" s="182">
        <f>T121+U121</f>
        <v>277</v>
      </c>
      <c r="W121" s="78">
        <f t="shared" ref="W121" si="175">IF(Q121=0,0,((V121/Q121)-1)*100)</f>
        <v>-5.7823129251700633</v>
      </c>
    </row>
    <row r="122" spans="12:23" x14ac:dyDescent="0.2">
      <c r="L122" s="59" t="s">
        <v>21</v>
      </c>
      <c r="M122" s="273">
        <v>152</v>
      </c>
      <c r="N122" s="76">
        <v>109</v>
      </c>
      <c r="O122" s="182">
        <f>M122+N122</f>
        <v>261</v>
      </c>
      <c r="P122" s="77">
        <v>0</v>
      </c>
      <c r="Q122" s="182">
        <f>O122+P122</f>
        <v>261</v>
      </c>
      <c r="R122" s="273">
        <v>167</v>
      </c>
      <c r="S122" s="76">
        <v>134</v>
      </c>
      <c r="T122" s="182">
        <f>R122+S122</f>
        <v>301</v>
      </c>
      <c r="U122" s="77">
        <v>0</v>
      </c>
      <c r="V122" s="182">
        <f>T122+U122</f>
        <v>301</v>
      </c>
      <c r="W122" s="78">
        <f>IF(Q122=0,0,((V122/Q122)-1)*100)</f>
        <v>15.325670498084287</v>
      </c>
    </row>
    <row r="123" spans="12:23" ht="13.5" thickBot="1" x14ac:dyDescent="0.25">
      <c r="L123" s="59" t="s">
        <v>22</v>
      </c>
      <c r="M123" s="273">
        <v>136</v>
      </c>
      <c r="N123" s="76">
        <v>133</v>
      </c>
      <c r="O123" s="182">
        <f>M123+N123</f>
        <v>269</v>
      </c>
      <c r="P123" s="77">
        <v>0</v>
      </c>
      <c r="Q123" s="182">
        <f>O123+P123</f>
        <v>269</v>
      </c>
      <c r="R123" s="273">
        <v>143</v>
      </c>
      <c r="S123" s="76">
        <v>124</v>
      </c>
      <c r="T123" s="182">
        <f>R123+S123</f>
        <v>267</v>
      </c>
      <c r="U123" s="77">
        <v>0</v>
      </c>
      <c r="V123" s="182">
        <f>T123+U123</f>
        <v>267</v>
      </c>
      <c r="W123" s="78">
        <f>IF(Q123=0,0,((V123/Q123)-1)*100)</f>
        <v>-0.74349442379182396</v>
      </c>
    </row>
    <row r="124" spans="12:23" ht="14.25" thickTop="1" thickBot="1" x14ac:dyDescent="0.25">
      <c r="L124" s="79" t="s">
        <v>23</v>
      </c>
      <c r="M124" s="80">
        <f>+M121+M122+M123</f>
        <v>447</v>
      </c>
      <c r="N124" s="198">
        <f t="shared" ref="N124" si="176">+N121+N122+N123</f>
        <v>377</v>
      </c>
      <c r="O124" s="206">
        <f t="shared" ref="O124" si="177">+O121+O122+O123</f>
        <v>824</v>
      </c>
      <c r="P124" s="81">
        <f t="shared" ref="P124" si="178">+P121+P122+P123</f>
        <v>0</v>
      </c>
      <c r="Q124" s="183">
        <f t="shared" ref="Q124" si="179">+Q121+Q122+Q123</f>
        <v>824</v>
      </c>
      <c r="R124" s="80">
        <f t="shared" ref="R124" si="180">+R121+R122+R123</f>
        <v>475</v>
      </c>
      <c r="S124" s="198">
        <f t="shared" ref="S124" si="181">+S121+S122+S123</f>
        <v>370</v>
      </c>
      <c r="T124" s="206">
        <f t="shared" ref="T124" si="182">+T121+T122+T123</f>
        <v>845</v>
      </c>
      <c r="U124" s="81">
        <f t="shared" ref="U124" si="183">+U121+U122+U123</f>
        <v>0</v>
      </c>
      <c r="V124" s="183">
        <f t="shared" ref="V124" si="184">+V121+V122+V123</f>
        <v>845</v>
      </c>
      <c r="W124" s="82">
        <f t="shared" ref="W124:W125" si="185">IF(Q124=0,0,((V124/Q124)-1)*100)</f>
        <v>2.5485436893203817</v>
      </c>
    </row>
    <row r="125" spans="12:23" ht="14.25" thickTop="1" thickBot="1" x14ac:dyDescent="0.25">
      <c r="L125" s="79" t="s">
        <v>68</v>
      </c>
      <c r="M125" s="80">
        <f>+M120+M124</f>
        <v>925</v>
      </c>
      <c r="N125" s="81">
        <f t="shared" ref="N125" si="186">+N120+N124</f>
        <v>741</v>
      </c>
      <c r="O125" s="175">
        <f t="shared" ref="O125" si="187">+O120+O124</f>
        <v>1666</v>
      </c>
      <c r="P125" s="80">
        <f t="shared" ref="P125" si="188">+P120+P124</f>
        <v>0</v>
      </c>
      <c r="Q125" s="175">
        <f t="shared" ref="Q125" si="189">+Q120+Q124</f>
        <v>1666</v>
      </c>
      <c r="R125" s="80">
        <f t="shared" ref="R125" si="190">+R120+R124</f>
        <v>770</v>
      </c>
      <c r="S125" s="81">
        <f t="shared" ref="S125" si="191">+S120+S124</f>
        <v>708</v>
      </c>
      <c r="T125" s="175">
        <f t="shared" ref="T125" si="192">+T120+T124</f>
        <v>1478</v>
      </c>
      <c r="U125" s="80">
        <f t="shared" ref="U125" si="193">+U120+U124</f>
        <v>0</v>
      </c>
      <c r="V125" s="175">
        <f t="shared" ref="V125" si="194">+V120+V124</f>
        <v>1478</v>
      </c>
      <c r="W125" s="82">
        <f t="shared" si="185"/>
        <v>-11.284513805522211</v>
      </c>
    </row>
    <row r="126" spans="12:23" ht="13.5" thickTop="1" x14ac:dyDescent="0.2">
      <c r="L126" s="59" t="s">
        <v>24</v>
      </c>
      <c r="M126" s="273">
        <v>86</v>
      </c>
      <c r="N126" s="76">
        <v>114</v>
      </c>
      <c r="O126" s="182">
        <f>SUM(M126:N126)</f>
        <v>200</v>
      </c>
      <c r="P126" s="77">
        <v>0</v>
      </c>
      <c r="Q126" s="182">
        <f>O126+P126</f>
        <v>200</v>
      </c>
      <c r="R126" s="273"/>
      <c r="S126" s="76"/>
      <c r="T126" s="182"/>
      <c r="U126" s="77"/>
      <c r="V126" s="182"/>
      <c r="W126" s="78"/>
    </row>
    <row r="127" spans="12:23" x14ac:dyDescent="0.2">
      <c r="L127" s="59" t="s">
        <v>25</v>
      </c>
      <c r="M127" s="273">
        <v>59</v>
      </c>
      <c r="N127" s="76">
        <v>80</v>
      </c>
      <c r="O127" s="182">
        <f>SUM(M127:N127)</f>
        <v>139</v>
      </c>
      <c r="P127" s="77">
        <v>0</v>
      </c>
      <c r="Q127" s="182">
        <f>O127+P127</f>
        <v>139</v>
      </c>
      <c r="R127" s="273"/>
      <c r="S127" s="76"/>
      <c r="T127" s="182"/>
      <c r="U127" s="77"/>
      <c r="V127" s="182"/>
      <c r="W127" s="78"/>
    </row>
    <row r="128" spans="12:23" ht="13.5" thickBot="1" x14ac:dyDescent="0.25">
      <c r="L128" s="59" t="s">
        <v>26</v>
      </c>
      <c r="M128" s="273">
        <v>71</v>
      </c>
      <c r="N128" s="76">
        <v>73</v>
      </c>
      <c r="O128" s="184">
        <f>SUM(M128:N128)</f>
        <v>144</v>
      </c>
      <c r="P128" s="83">
        <v>0</v>
      </c>
      <c r="Q128" s="184">
        <f>O128+P128</f>
        <v>144</v>
      </c>
      <c r="R128" s="273"/>
      <c r="S128" s="76"/>
      <c r="T128" s="184"/>
      <c r="U128" s="83"/>
      <c r="V128" s="184"/>
      <c r="W128" s="78"/>
    </row>
    <row r="129" spans="1:23" ht="14.25" thickTop="1" thickBot="1" x14ac:dyDescent="0.25">
      <c r="A129" s="3" t="str">
        <f>IF(ISERROR(F129/G129)," ",IF(F129/G129&gt;0.5,IF(F129/G129&lt;1.5," ","NOT OK"),"NOT OK"))</f>
        <v xml:space="preserve"> </v>
      </c>
      <c r="L129" s="84" t="s">
        <v>27</v>
      </c>
      <c r="M129" s="85">
        <f t="shared" ref="M129:Q129" si="195">+M126+M127+M128</f>
        <v>216</v>
      </c>
      <c r="N129" s="199">
        <f t="shared" si="195"/>
        <v>267</v>
      </c>
      <c r="O129" s="207">
        <f t="shared" si="195"/>
        <v>483</v>
      </c>
      <c r="P129" s="203">
        <f t="shared" si="195"/>
        <v>0</v>
      </c>
      <c r="Q129" s="185">
        <f t="shared" si="195"/>
        <v>483</v>
      </c>
      <c r="R129" s="85"/>
      <c r="S129" s="199"/>
      <c r="T129" s="207"/>
      <c r="U129" s="203"/>
      <c r="V129" s="185"/>
      <c r="W129" s="87"/>
    </row>
    <row r="130" spans="1:23" ht="13.5" thickTop="1" x14ac:dyDescent="0.2">
      <c r="A130" s="323"/>
      <c r="K130" s="323"/>
      <c r="L130" s="59" t="s">
        <v>29</v>
      </c>
      <c r="M130" s="500">
        <v>39</v>
      </c>
      <c r="N130" s="76">
        <v>67</v>
      </c>
      <c r="O130" s="184">
        <f>SUM(M130:N130)</f>
        <v>106</v>
      </c>
      <c r="P130" s="88">
        <v>0</v>
      </c>
      <c r="Q130" s="184">
        <f>O130+P130</f>
        <v>106</v>
      </c>
      <c r="R130" s="500"/>
      <c r="S130" s="76"/>
      <c r="T130" s="184"/>
      <c r="U130" s="88"/>
      <c r="V130" s="184"/>
      <c r="W130" s="78"/>
    </row>
    <row r="131" spans="1:23" x14ac:dyDescent="0.2">
      <c r="A131" s="323"/>
      <c r="K131" s="323"/>
      <c r="L131" s="59" t="s">
        <v>30</v>
      </c>
      <c r="M131" s="500">
        <v>0</v>
      </c>
      <c r="N131" s="76">
        <v>0</v>
      </c>
      <c r="O131" s="184">
        <f>SUM(M131:N131)</f>
        <v>0</v>
      </c>
      <c r="P131" s="77">
        <v>0</v>
      </c>
      <c r="Q131" s="184">
        <f>O131+P131</f>
        <v>0</v>
      </c>
      <c r="R131" s="500"/>
      <c r="S131" s="76"/>
      <c r="T131" s="184"/>
      <c r="U131" s="77"/>
      <c r="V131" s="184"/>
      <c r="W131" s="78"/>
    </row>
    <row r="132" spans="1:23" ht="13.5" thickBot="1" x14ac:dyDescent="0.25">
      <c r="A132" s="323"/>
      <c r="K132" s="323"/>
      <c r="L132" s="59" t="s">
        <v>31</v>
      </c>
      <c r="M132" s="501">
        <v>56</v>
      </c>
      <c r="N132" s="76">
        <v>40</v>
      </c>
      <c r="O132" s="184">
        <f>SUM(M132:N132)</f>
        <v>96</v>
      </c>
      <c r="P132" s="77">
        <v>0</v>
      </c>
      <c r="Q132" s="184">
        <f>O132+P132</f>
        <v>96</v>
      </c>
      <c r="R132" s="501"/>
      <c r="S132" s="76"/>
      <c r="T132" s="184"/>
      <c r="U132" s="77"/>
      <c r="V132" s="184"/>
      <c r="W132" s="78"/>
    </row>
    <row r="133" spans="1:23" ht="14.25" thickTop="1" thickBot="1" x14ac:dyDescent="0.25">
      <c r="A133" s="3" t="str">
        <f>IF(ISERROR(F133/G133)," ",IF(F133/G133&gt;0.5,IF(F133/G133&lt;1.5," ","NOT OK"),"NOT OK"))</f>
        <v xml:space="preserve"> </v>
      </c>
      <c r="L133" s="84" t="s">
        <v>32</v>
      </c>
      <c r="M133" s="85">
        <f t="shared" ref="M133:Q133" si="196">+M130+M131+M132</f>
        <v>95</v>
      </c>
      <c r="N133" s="199">
        <f t="shared" si="196"/>
        <v>107</v>
      </c>
      <c r="O133" s="207">
        <f t="shared" si="196"/>
        <v>202</v>
      </c>
      <c r="P133" s="203">
        <f t="shared" si="196"/>
        <v>0</v>
      </c>
      <c r="Q133" s="185">
        <f t="shared" si="196"/>
        <v>202</v>
      </c>
      <c r="R133" s="85"/>
      <c r="S133" s="199"/>
      <c r="T133" s="207"/>
      <c r="U133" s="203"/>
      <c r="V133" s="185"/>
      <c r="W133" s="87"/>
    </row>
    <row r="134" spans="1:23" ht="14.25" thickTop="1" thickBot="1" x14ac:dyDescent="0.25">
      <c r="L134" s="520" t="s">
        <v>33</v>
      </c>
      <c r="M134" s="548">
        <f t="shared" ref="M134:Q134" si="197">+M124+M129+M133</f>
        <v>758</v>
      </c>
      <c r="N134" s="545">
        <f t="shared" si="197"/>
        <v>751</v>
      </c>
      <c r="O134" s="534">
        <f t="shared" si="197"/>
        <v>1509</v>
      </c>
      <c r="P134" s="533">
        <f t="shared" si="197"/>
        <v>0</v>
      </c>
      <c r="Q134" s="534">
        <f t="shared" si="197"/>
        <v>1509</v>
      </c>
      <c r="R134" s="548"/>
      <c r="S134" s="545"/>
      <c r="T134" s="534"/>
      <c r="U134" s="533"/>
      <c r="V134" s="534"/>
      <c r="W134" s="535"/>
    </row>
    <row r="135" spans="1:23" ht="14.25" thickTop="1" thickBot="1" x14ac:dyDescent="0.25">
      <c r="L135" s="79" t="s">
        <v>34</v>
      </c>
      <c r="M135" s="80">
        <f t="shared" ref="M135:Q135" si="198">+M120+M124+M129+M133</f>
        <v>1236</v>
      </c>
      <c r="N135" s="81">
        <f t="shared" si="198"/>
        <v>1115</v>
      </c>
      <c r="O135" s="175">
        <f t="shared" si="198"/>
        <v>2351</v>
      </c>
      <c r="P135" s="80">
        <f t="shared" si="198"/>
        <v>0</v>
      </c>
      <c r="Q135" s="175">
        <f t="shared" si="198"/>
        <v>2351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35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90" t="s">
        <v>54</v>
      </c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2"/>
    </row>
    <row r="138" spans="1:23" ht="13.5" thickBot="1" x14ac:dyDescent="0.25">
      <c r="L138" s="593" t="s">
        <v>55</v>
      </c>
      <c r="M138" s="594"/>
      <c r="N138" s="594"/>
      <c r="O138" s="594"/>
      <c r="P138" s="594"/>
      <c r="Q138" s="594"/>
      <c r="R138" s="594"/>
      <c r="S138" s="594"/>
      <c r="T138" s="594"/>
      <c r="U138" s="594"/>
      <c r="V138" s="594"/>
      <c r="W138" s="595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47</v>
      </c>
    </row>
    <row r="140" spans="1:23" ht="24.75" customHeight="1" thickTop="1" thickBot="1" x14ac:dyDescent="0.25">
      <c r="L140" s="57"/>
      <c r="M140" s="596" t="s">
        <v>4</v>
      </c>
      <c r="N140" s="597"/>
      <c r="O140" s="597"/>
      <c r="P140" s="597"/>
      <c r="Q140" s="598"/>
      <c r="R140" s="596" t="s">
        <v>5</v>
      </c>
      <c r="S140" s="597"/>
      <c r="T140" s="597"/>
      <c r="U140" s="597"/>
      <c r="V140" s="598"/>
      <c r="W140" s="310" t="s">
        <v>6</v>
      </c>
    </row>
    <row r="141" spans="1:23" ht="13.5" thickTop="1" x14ac:dyDescent="0.2">
      <c r="L141" s="59" t="s">
        <v>7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1" t="s">
        <v>8</v>
      </c>
    </row>
    <row r="142" spans="1:23" ht="13.5" thickBot="1" x14ac:dyDescent="0.25">
      <c r="L142" s="64"/>
      <c r="M142" s="65" t="s">
        <v>48</v>
      </c>
      <c r="N142" s="66" t="s">
        <v>49</v>
      </c>
      <c r="O142" s="67" t="s">
        <v>50</v>
      </c>
      <c r="P142" s="68" t="s">
        <v>15</v>
      </c>
      <c r="Q142" s="99" t="s">
        <v>11</v>
      </c>
      <c r="R142" s="65" t="s">
        <v>48</v>
      </c>
      <c r="S142" s="66" t="s">
        <v>49</v>
      </c>
      <c r="T142" s="67" t="s">
        <v>50</v>
      </c>
      <c r="U142" s="68" t="s">
        <v>15</v>
      </c>
      <c r="V142" s="99" t="s">
        <v>11</v>
      </c>
      <c r="W142" s="312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16</v>
      </c>
      <c r="M144" s="75">
        <f>M90+M117</f>
        <v>123</v>
      </c>
      <c r="N144" s="76">
        <f>N117+N90</f>
        <v>119</v>
      </c>
      <c r="O144" s="182">
        <f>M144+N144</f>
        <v>242</v>
      </c>
      <c r="P144" s="77">
        <f>+P90+P117</f>
        <v>0</v>
      </c>
      <c r="Q144" s="188">
        <f>O144+P144</f>
        <v>242</v>
      </c>
      <c r="R144" s="75">
        <f>R90+R117</f>
        <v>54</v>
      </c>
      <c r="S144" s="76">
        <f>S117+S90</f>
        <v>43</v>
      </c>
      <c r="T144" s="182">
        <f>R144+S144</f>
        <v>97</v>
      </c>
      <c r="U144" s="77">
        <f>+U90+U117</f>
        <v>0</v>
      </c>
      <c r="V144" s="188">
        <f>T144+U144</f>
        <v>97</v>
      </c>
      <c r="W144" s="78">
        <f>IF(Q144=0,0,((V144/Q144)-1)*100)</f>
        <v>-59.917355371900825</v>
      </c>
    </row>
    <row r="145" spans="1:23" x14ac:dyDescent="0.2">
      <c r="L145" s="59" t="s">
        <v>17</v>
      </c>
      <c r="M145" s="75">
        <f>+M91+M118</f>
        <v>158</v>
      </c>
      <c r="N145" s="76">
        <f>+N91+N118</f>
        <v>126</v>
      </c>
      <c r="O145" s="182">
        <f>M145+N145</f>
        <v>284</v>
      </c>
      <c r="P145" s="77">
        <f>+P91+P118</f>
        <v>0</v>
      </c>
      <c r="Q145" s="188">
        <f>O145+P145</f>
        <v>284</v>
      </c>
      <c r="R145" s="75">
        <f>+R91+R118</f>
        <v>92</v>
      </c>
      <c r="S145" s="76">
        <f>+S91+S118</f>
        <v>150</v>
      </c>
      <c r="T145" s="182">
        <f>R145+S145</f>
        <v>242</v>
      </c>
      <c r="U145" s="77">
        <f>+U91+U118</f>
        <v>0</v>
      </c>
      <c r="V145" s="188">
        <f>T145+U145</f>
        <v>242</v>
      </c>
      <c r="W145" s="78">
        <f>IF(Q145=0,0,((V145/Q145)-1)*100)</f>
        <v>-14.7887323943662</v>
      </c>
    </row>
    <row r="146" spans="1:23" ht="13.5" thickBot="1" x14ac:dyDescent="0.25">
      <c r="L146" s="64" t="s">
        <v>18</v>
      </c>
      <c r="M146" s="75">
        <f>+M92+M119</f>
        <v>197</v>
      </c>
      <c r="N146" s="76">
        <f>+N92+N119</f>
        <v>119</v>
      </c>
      <c r="O146" s="182">
        <f>M146+N146</f>
        <v>316</v>
      </c>
      <c r="P146" s="77">
        <f>+P92+P119</f>
        <v>0</v>
      </c>
      <c r="Q146" s="188">
        <f>O146+P146</f>
        <v>316</v>
      </c>
      <c r="R146" s="75">
        <f>+R92+R119</f>
        <v>149</v>
      </c>
      <c r="S146" s="76">
        <f>+S92+S119</f>
        <v>145</v>
      </c>
      <c r="T146" s="182">
        <f>R146+S146</f>
        <v>294</v>
      </c>
      <c r="U146" s="77">
        <f>+U92+U119</f>
        <v>0</v>
      </c>
      <c r="V146" s="188">
        <f>T146+U146</f>
        <v>294</v>
      </c>
      <c r="W146" s="78">
        <f>IF(Q146=0,0,((V146/Q146)-1)*100)</f>
        <v>-6.9620253164556996</v>
      </c>
    </row>
    <row r="147" spans="1:23" ht="14.25" thickTop="1" thickBot="1" x14ac:dyDescent="0.25">
      <c r="L147" s="79" t="s">
        <v>53</v>
      </c>
      <c r="M147" s="80">
        <f t="shared" ref="M147:Q147" si="199">+M144+M145+M146</f>
        <v>478</v>
      </c>
      <c r="N147" s="198">
        <f t="shared" si="199"/>
        <v>364</v>
      </c>
      <c r="O147" s="206">
        <f t="shared" si="199"/>
        <v>842</v>
      </c>
      <c r="P147" s="81">
        <f t="shared" si="199"/>
        <v>0</v>
      </c>
      <c r="Q147" s="183">
        <f t="shared" si="199"/>
        <v>842</v>
      </c>
      <c r="R147" s="80">
        <f t="shared" ref="R147:V147" si="200">+R144+R145+R146</f>
        <v>295</v>
      </c>
      <c r="S147" s="198">
        <f t="shared" si="200"/>
        <v>338</v>
      </c>
      <c r="T147" s="206">
        <f t="shared" si="200"/>
        <v>633</v>
      </c>
      <c r="U147" s="81">
        <f t="shared" si="200"/>
        <v>0</v>
      </c>
      <c r="V147" s="183">
        <f t="shared" si="200"/>
        <v>633</v>
      </c>
      <c r="W147" s="82">
        <f t="shared" ref="W147" si="201">IF(Q147=0,0,((V147/Q147)-1)*100)</f>
        <v>-24.821852731591456</v>
      </c>
    </row>
    <row r="148" spans="1:23" ht="13.5" thickTop="1" x14ac:dyDescent="0.2">
      <c r="L148" s="59" t="s">
        <v>20</v>
      </c>
      <c r="M148" s="75">
        <f t="shared" ref="M148:N150" si="202">+M94+M121</f>
        <v>159</v>
      </c>
      <c r="N148" s="76">
        <f t="shared" si="202"/>
        <v>135</v>
      </c>
      <c r="O148" s="182">
        <f>M148+N148</f>
        <v>294</v>
      </c>
      <c r="P148" s="77">
        <f>+P94+P121</f>
        <v>0</v>
      </c>
      <c r="Q148" s="188">
        <f>O148+P148</f>
        <v>294</v>
      </c>
      <c r="R148" s="75">
        <f t="shared" ref="R148:S150" si="203">+R94+R121</f>
        <v>165</v>
      </c>
      <c r="S148" s="76">
        <f t="shared" si="203"/>
        <v>112</v>
      </c>
      <c r="T148" s="182">
        <f>R148+S148</f>
        <v>277</v>
      </c>
      <c r="U148" s="77">
        <f>+U94+U121</f>
        <v>0</v>
      </c>
      <c r="V148" s="188">
        <f>T148+U148</f>
        <v>277</v>
      </c>
      <c r="W148" s="78">
        <f>IF(Q148=0,0,((V148/Q148)-1)*100)</f>
        <v>-5.7823129251700633</v>
      </c>
    </row>
    <row r="149" spans="1:23" x14ac:dyDescent="0.2">
      <c r="L149" s="59" t="s">
        <v>21</v>
      </c>
      <c r="M149" s="75">
        <f t="shared" si="202"/>
        <v>152</v>
      </c>
      <c r="N149" s="76">
        <f t="shared" si="202"/>
        <v>109</v>
      </c>
      <c r="O149" s="182">
        <f>M149+N149</f>
        <v>261</v>
      </c>
      <c r="P149" s="77">
        <f>+P95+P122</f>
        <v>0</v>
      </c>
      <c r="Q149" s="188">
        <f>O149+P149</f>
        <v>261</v>
      </c>
      <c r="R149" s="75">
        <f t="shared" si="203"/>
        <v>167</v>
      </c>
      <c r="S149" s="76">
        <f t="shared" si="203"/>
        <v>134</v>
      </c>
      <c r="T149" s="182">
        <f>R149+S149</f>
        <v>301</v>
      </c>
      <c r="U149" s="77">
        <f>+U95+U122</f>
        <v>0</v>
      </c>
      <c r="V149" s="188">
        <f>T149+U149</f>
        <v>301</v>
      </c>
      <c r="W149" s="78">
        <f>IF(Q149=0,0,((V149/Q149)-1)*100)</f>
        <v>15.325670498084287</v>
      </c>
    </row>
    <row r="150" spans="1:23" ht="13.5" thickBot="1" x14ac:dyDescent="0.25">
      <c r="L150" s="59" t="s">
        <v>22</v>
      </c>
      <c r="M150" s="75">
        <f t="shared" si="202"/>
        <v>136</v>
      </c>
      <c r="N150" s="76">
        <f t="shared" si="202"/>
        <v>133</v>
      </c>
      <c r="O150" s="182">
        <f>M150+N150</f>
        <v>269</v>
      </c>
      <c r="P150" s="77">
        <f>+P96+P123</f>
        <v>0</v>
      </c>
      <c r="Q150" s="188">
        <f>O150+P150</f>
        <v>269</v>
      </c>
      <c r="R150" s="75">
        <f t="shared" si="203"/>
        <v>143</v>
      </c>
      <c r="S150" s="76">
        <f t="shared" si="203"/>
        <v>124</v>
      </c>
      <c r="T150" s="182">
        <f>R150+S150</f>
        <v>267</v>
      </c>
      <c r="U150" s="77">
        <f>+U96+U123</f>
        <v>0</v>
      </c>
      <c r="V150" s="188">
        <f>T150+U150</f>
        <v>267</v>
      </c>
      <c r="W150" s="78">
        <f>IF(Q150=0,0,((V150/Q150)-1)*100)</f>
        <v>-0.74349442379182396</v>
      </c>
    </row>
    <row r="151" spans="1:23" ht="14.25" thickTop="1" thickBot="1" x14ac:dyDescent="0.25">
      <c r="L151" s="79" t="s">
        <v>23</v>
      </c>
      <c r="M151" s="80">
        <f>+M148+M149+M150</f>
        <v>447</v>
      </c>
      <c r="N151" s="198">
        <f t="shared" ref="N151" si="204">+N148+N149+N150</f>
        <v>377</v>
      </c>
      <c r="O151" s="206">
        <f t="shared" ref="O151" si="205">+O148+O149+O150</f>
        <v>824</v>
      </c>
      <c r="P151" s="81">
        <f t="shared" ref="P151" si="206">+P148+P149+P150</f>
        <v>0</v>
      </c>
      <c r="Q151" s="183">
        <f t="shared" ref="Q151" si="207">+Q148+Q149+Q150</f>
        <v>824</v>
      </c>
      <c r="R151" s="80">
        <f t="shared" ref="R151" si="208">+R148+R149+R150</f>
        <v>475</v>
      </c>
      <c r="S151" s="198">
        <f t="shared" ref="S151" si="209">+S148+S149+S150</f>
        <v>370</v>
      </c>
      <c r="T151" s="206">
        <f t="shared" ref="T151" si="210">+T148+T149+T150</f>
        <v>845</v>
      </c>
      <c r="U151" s="81">
        <f t="shared" ref="U151" si="211">+U148+U149+U150</f>
        <v>0</v>
      </c>
      <c r="V151" s="183">
        <f t="shared" ref="V151" si="212">+V148+V149+V150</f>
        <v>845</v>
      </c>
      <c r="W151" s="82">
        <f t="shared" ref="W151:W152" si="213">IF(Q151=0,0,((V151/Q151)-1)*100)</f>
        <v>2.5485436893203817</v>
      </c>
    </row>
    <row r="152" spans="1:23" ht="14.25" thickTop="1" thickBot="1" x14ac:dyDescent="0.25">
      <c r="L152" s="79" t="s">
        <v>68</v>
      </c>
      <c r="M152" s="80">
        <f>+M147+M151</f>
        <v>925</v>
      </c>
      <c r="N152" s="81">
        <f t="shared" ref="N152" si="214">+N147+N151</f>
        <v>741</v>
      </c>
      <c r="O152" s="175">
        <f t="shared" ref="O152" si="215">+O147+O151</f>
        <v>1666</v>
      </c>
      <c r="P152" s="80">
        <f t="shared" ref="P152" si="216">+P147+P151</f>
        <v>0</v>
      </c>
      <c r="Q152" s="175">
        <f t="shared" ref="Q152" si="217">+Q147+Q151</f>
        <v>1666</v>
      </c>
      <c r="R152" s="80">
        <f t="shared" ref="R152" si="218">+R147+R151</f>
        <v>770</v>
      </c>
      <c r="S152" s="81">
        <f t="shared" ref="S152" si="219">+S147+S151</f>
        <v>708</v>
      </c>
      <c r="T152" s="175">
        <f t="shared" ref="T152" si="220">+T147+T151</f>
        <v>1478</v>
      </c>
      <c r="U152" s="80">
        <f t="shared" ref="U152" si="221">+U147+U151</f>
        <v>0</v>
      </c>
      <c r="V152" s="175">
        <f t="shared" ref="V152" si="222">+V147+V151</f>
        <v>1478</v>
      </c>
      <c r="W152" s="82">
        <f t="shared" si="213"/>
        <v>-11.284513805522211</v>
      </c>
    </row>
    <row r="153" spans="1:23" ht="13.5" thickTop="1" x14ac:dyDescent="0.2">
      <c r="L153" s="59" t="s">
        <v>24</v>
      </c>
      <c r="M153" s="75">
        <f t="shared" ref="M153:N155" si="223">+M99+M126</f>
        <v>86</v>
      </c>
      <c r="N153" s="76">
        <f t="shared" si="223"/>
        <v>114</v>
      </c>
      <c r="O153" s="182">
        <f t="shared" ref="O153" si="224">M153+N153</f>
        <v>200</v>
      </c>
      <c r="P153" s="77">
        <f>+P99+P126</f>
        <v>0</v>
      </c>
      <c r="Q153" s="188">
        <f t="shared" ref="Q153" si="225">O153+P153</f>
        <v>200</v>
      </c>
      <c r="R153" s="75"/>
      <c r="S153" s="76"/>
      <c r="T153" s="182"/>
      <c r="U153" s="77"/>
      <c r="V153" s="188"/>
      <c r="W153" s="78"/>
    </row>
    <row r="154" spans="1:23" x14ac:dyDescent="0.2">
      <c r="L154" s="59" t="s">
        <v>25</v>
      </c>
      <c r="M154" s="75">
        <f t="shared" si="223"/>
        <v>59</v>
      </c>
      <c r="N154" s="76">
        <f t="shared" si="223"/>
        <v>80</v>
      </c>
      <c r="O154" s="182">
        <f>M154+N154</f>
        <v>139</v>
      </c>
      <c r="P154" s="77">
        <f>+P100+P127</f>
        <v>0</v>
      </c>
      <c r="Q154" s="188">
        <f>O154+P154</f>
        <v>139</v>
      </c>
      <c r="R154" s="75"/>
      <c r="S154" s="76"/>
      <c r="T154" s="182"/>
      <c r="U154" s="77"/>
      <c r="V154" s="188"/>
      <c r="W154" s="78"/>
    </row>
    <row r="155" spans="1:23" ht="13.5" thickBot="1" x14ac:dyDescent="0.25">
      <c r="L155" s="59" t="s">
        <v>26</v>
      </c>
      <c r="M155" s="75">
        <f t="shared" si="223"/>
        <v>71</v>
      </c>
      <c r="N155" s="76">
        <f t="shared" si="223"/>
        <v>73</v>
      </c>
      <c r="O155" s="184">
        <f>M155+N155</f>
        <v>144</v>
      </c>
      <c r="P155" s="83">
        <f>+P101+P128</f>
        <v>0</v>
      </c>
      <c r="Q155" s="188">
        <f>O155+P155</f>
        <v>144</v>
      </c>
      <c r="R155" s="75"/>
      <c r="S155" s="76"/>
      <c r="T155" s="184"/>
      <c r="U155" s="83"/>
      <c r="V155" s="188"/>
      <c r="W155" s="78"/>
    </row>
    <row r="156" spans="1:23" ht="14.25" thickTop="1" thickBot="1" x14ac:dyDescent="0.25">
      <c r="A156" s="3" t="str">
        <f>IF(ISERROR(F156/G156)," ",IF(F156/G156&gt;0.5,IF(F156/G156&lt;1.5," ","NOT OK"),"NOT OK"))</f>
        <v xml:space="preserve"> </v>
      </c>
      <c r="L156" s="84" t="s">
        <v>27</v>
      </c>
      <c r="M156" s="85">
        <f t="shared" ref="M156:Q156" si="226">+M153+M154+M155</f>
        <v>216</v>
      </c>
      <c r="N156" s="199">
        <f t="shared" si="226"/>
        <v>267</v>
      </c>
      <c r="O156" s="207">
        <f t="shared" si="226"/>
        <v>483</v>
      </c>
      <c r="P156" s="203">
        <f t="shared" si="226"/>
        <v>0</v>
      </c>
      <c r="Q156" s="185">
        <f t="shared" si="226"/>
        <v>483</v>
      </c>
      <c r="R156" s="85"/>
      <c r="S156" s="199"/>
      <c r="T156" s="207"/>
      <c r="U156" s="203"/>
      <c r="V156" s="185"/>
      <c r="W156" s="87"/>
    </row>
    <row r="157" spans="1:23" ht="13.5" thickTop="1" x14ac:dyDescent="0.2">
      <c r="L157" s="59" t="s">
        <v>29</v>
      </c>
      <c r="M157" s="75">
        <f t="shared" ref="M157:N159" si="227">+M103+M130</f>
        <v>39</v>
      </c>
      <c r="N157" s="76">
        <f t="shared" si="227"/>
        <v>67</v>
      </c>
      <c r="O157" s="184">
        <f>M157+N157</f>
        <v>106</v>
      </c>
      <c r="P157" s="88">
        <f>+P103+P130</f>
        <v>0</v>
      </c>
      <c r="Q157" s="188">
        <f>O157+P157</f>
        <v>106</v>
      </c>
      <c r="R157" s="75"/>
      <c r="S157" s="76"/>
      <c r="T157" s="184"/>
      <c r="U157" s="88"/>
      <c r="V157" s="188"/>
      <c r="W157" s="78"/>
    </row>
    <row r="158" spans="1:23" x14ac:dyDescent="0.2">
      <c r="L158" s="59" t="s">
        <v>30</v>
      </c>
      <c r="M158" s="75">
        <f t="shared" si="227"/>
        <v>0</v>
      </c>
      <c r="N158" s="76">
        <f t="shared" si="227"/>
        <v>0</v>
      </c>
      <c r="O158" s="184">
        <f t="shared" ref="O158:O159" si="228">M158+N158</f>
        <v>0</v>
      </c>
      <c r="P158" s="77">
        <f>+P104+P131</f>
        <v>0</v>
      </c>
      <c r="Q158" s="188">
        <f t="shared" ref="Q158:Q159" si="229">O158+P158</f>
        <v>0</v>
      </c>
      <c r="R158" s="75"/>
      <c r="S158" s="76"/>
      <c r="T158" s="184"/>
      <c r="U158" s="77"/>
      <c r="V158" s="188"/>
      <c r="W158" s="78"/>
    </row>
    <row r="159" spans="1:23" ht="13.5" thickBot="1" x14ac:dyDescent="0.25">
      <c r="A159" s="323"/>
      <c r="K159" s="323"/>
      <c r="L159" s="59" t="s">
        <v>31</v>
      </c>
      <c r="M159" s="75">
        <f t="shared" si="227"/>
        <v>56</v>
      </c>
      <c r="N159" s="76">
        <f t="shared" si="227"/>
        <v>40</v>
      </c>
      <c r="O159" s="184">
        <f t="shared" si="228"/>
        <v>96</v>
      </c>
      <c r="P159" s="77">
        <f>+P105+P132</f>
        <v>0</v>
      </c>
      <c r="Q159" s="188">
        <f t="shared" si="229"/>
        <v>96</v>
      </c>
      <c r="R159" s="75"/>
      <c r="S159" s="76"/>
      <c r="T159" s="184"/>
      <c r="U159" s="77"/>
      <c r="V159" s="188"/>
      <c r="W159" s="78"/>
    </row>
    <row r="160" spans="1:23" ht="14.25" thickTop="1" thickBot="1" x14ac:dyDescent="0.25">
      <c r="A160" s="3" t="str">
        <f>IF(ISERROR(F160/G160)," ",IF(F160/G160&gt;0.5,IF(F160/G160&lt;1.5," ","NOT OK"),"NOT OK"))</f>
        <v xml:space="preserve"> </v>
      </c>
      <c r="L160" s="84" t="s">
        <v>32</v>
      </c>
      <c r="M160" s="85">
        <f t="shared" ref="M160:Q160" si="230">+M157+M158+M159</f>
        <v>95</v>
      </c>
      <c r="N160" s="199">
        <f t="shared" si="230"/>
        <v>107</v>
      </c>
      <c r="O160" s="207">
        <f t="shared" si="230"/>
        <v>202</v>
      </c>
      <c r="P160" s="203">
        <f t="shared" si="230"/>
        <v>0</v>
      </c>
      <c r="Q160" s="185">
        <f t="shared" si="230"/>
        <v>202</v>
      </c>
      <c r="R160" s="85"/>
      <c r="S160" s="199"/>
      <c r="T160" s="207"/>
      <c r="U160" s="203"/>
      <c r="V160" s="185"/>
      <c r="W160" s="87"/>
    </row>
    <row r="161" spans="12:23" ht="14.25" thickTop="1" thickBot="1" x14ac:dyDescent="0.25">
      <c r="L161" s="520" t="s">
        <v>33</v>
      </c>
      <c r="M161" s="548">
        <f t="shared" ref="M161:Q161" si="231">+M151+M156+M160</f>
        <v>758</v>
      </c>
      <c r="N161" s="545">
        <f t="shared" si="231"/>
        <v>751</v>
      </c>
      <c r="O161" s="534">
        <f t="shared" si="231"/>
        <v>1509</v>
      </c>
      <c r="P161" s="533">
        <f t="shared" si="231"/>
        <v>0</v>
      </c>
      <c r="Q161" s="534">
        <f t="shared" si="231"/>
        <v>1509</v>
      </c>
      <c r="R161" s="548"/>
      <c r="S161" s="545"/>
      <c r="T161" s="534"/>
      <c r="U161" s="533"/>
      <c r="V161" s="534"/>
      <c r="W161" s="535"/>
    </row>
    <row r="162" spans="12:23" ht="14.25" thickTop="1" thickBot="1" x14ac:dyDescent="0.25">
      <c r="L162" s="79" t="s">
        <v>34</v>
      </c>
      <c r="M162" s="80">
        <f t="shared" ref="M162:Q162" si="232">+M147+M151+M156+M160</f>
        <v>1236</v>
      </c>
      <c r="N162" s="81">
        <f t="shared" si="232"/>
        <v>1115</v>
      </c>
      <c r="O162" s="175">
        <f t="shared" si="232"/>
        <v>2351</v>
      </c>
      <c r="P162" s="80">
        <f t="shared" si="232"/>
        <v>0</v>
      </c>
      <c r="Q162" s="175">
        <f t="shared" si="232"/>
        <v>2351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35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605" t="s">
        <v>56</v>
      </c>
      <c r="M164" s="606"/>
      <c r="N164" s="606"/>
      <c r="O164" s="606"/>
      <c r="P164" s="606"/>
      <c r="Q164" s="606"/>
      <c r="R164" s="606"/>
      <c r="S164" s="606"/>
      <c r="T164" s="606"/>
      <c r="U164" s="606"/>
      <c r="V164" s="606"/>
      <c r="W164" s="607"/>
    </row>
    <row r="165" spans="12:23" ht="24.75" customHeight="1" thickBot="1" x14ac:dyDescent="0.25">
      <c r="L165" s="608" t="s">
        <v>57</v>
      </c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10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47</v>
      </c>
    </row>
    <row r="167" spans="12:23" ht="14.25" thickTop="1" thickBot="1" x14ac:dyDescent="0.25">
      <c r="L167" s="214"/>
      <c r="M167" s="215" t="s">
        <v>4</v>
      </c>
      <c r="N167" s="216"/>
      <c r="O167" s="253"/>
      <c r="P167" s="215"/>
      <c r="Q167" s="215"/>
      <c r="R167" s="215" t="s">
        <v>5</v>
      </c>
      <c r="S167" s="216"/>
      <c r="T167" s="253"/>
      <c r="U167" s="215"/>
      <c r="V167" s="215"/>
      <c r="W167" s="307" t="s">
        <v>6</v>
      </c>
    </row>
    <row r="168" spans="12:23" ht="13.5" thickTop="1" x14ac:dyDescent="0.2">
      <c r="L168" s="218" t="s">
        <v>7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8" t="s">
        <v>8</v>
      </c>
    </row>
    <row r="169" spans="12:23" ht="13.5" thickBot="1" x14ac:dyDescent="0.25">
      <c r="L169" s="223"/>
      <c r="M169" s="224" t="s">
        <v>48</v>
      </c>
      <c r="N169" s="225" t="s">
        <v>49</v>
      </c>
      <c r="O169" s="226" t="s">
        <v>50</v>
      </c>
      <c r="P169" s="227" t="s">
        <v>15</v>
      </c>
      <c r="Q169" s="226" t="s">
        <v>11</v>
      </c>
      <c r="R169" s="224" t="s">
        <v>48</v>
      </c>
      <c r="S169" s="225" t="s">
        <v>49</v>
      </c>
      <c r="T169" s="226" t="s">
        <v>50</v>
      </c>
      <c r="U169" s="227" t="s">
        <v>15</v>
      </c>
      <c r="V169" s="226" t="s">
        <v>11</v>
      </c>
      <c r="W169" s="309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16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 t="shared" ref="Q171" si="233"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 t="shared" ref="V171:V173" si="234">T171+U171</f>
        <v>0</v>
      </c>
      <c r="W171" s="339">
        <f>IF(Q171=0,0,((V171/Q171)-1)*100)</f>
        <v>0</v>
      </c>
    </row>
    <row r="172" spans="12:23" x14ac:dyDescent="0.2">
      <c r="L172" s="218" t="s">
        <v>17</v>
      </c>
      <c r="M172" s="234">
        <v>0</v>
      </c>
      <c r="N172" s="235">
        <v>0</v>
      </c>
      <c r="O172" s="236">
        <f>M172+N172</f>
        <v>0</v>
      </c>
      <c r="P172" s="237">
        <v>0</v>
      </c>
      <c r="Q172" s="236">
        <f>O172+P172</f>
        <v>0</v>
      </c>
      <c r="R172" s="234">
        <v>0</v>
      </c>
      <c r="S172" s="235">
        <v>0</v>
      </c>
      <c r="T172" s="236">
        <f>R172+S172</f>
        <v>0</v>
      </c>
      <c r="U172" s="237">
        <v>0</v>
      </c>
      <c r="V172" s="236">
        <f>T172+U172</f>
        <v>0</v>
      </c>
      <c r="W172" s="339">
        <f>IF(Q172=0,0,((V172/Q172)-1)*100)</f>
        <v>0</v>
      </c>
    </row>
    <row r="173" spans="12:23" ht="13.5" thickBot="1" x14ac:dyDescent="0.25">
      <c r="L173" s="223" t="s">
        <v>18</v>
      </c>
      <c r="M173" s="234">
        <v>0</v>
      </c>
      <c r="N173" s="235">
        <v>0</v>
      </c>
      <c r="O173" s="236">
        <f>M173+N173</f>
        <v>0</v>
      </c>
      <c r="P173" s="237">
        <v>0</v>
      </c>
      <c r="Q173" s="236">
        <f t="shared" ref="Q173" si="235">O173+P173</f>
        <v>0</v>
      </c>
      <c r="R173" s="234">
        <v>0</v>
      </c>
      <c r="S173" s="235">
        <v>0</v>
      </c>
      <c r="T173" s="236">
        <f>R173+S173</f>
        <v>0</v>
      </c>
      <c r="U173" s="237">
        <v>0</v>
      </c>
      <c r="V173" s="236">
        <f t="shared" si="234"/>
        <v>0</v>
      </c>
      <c r="W173" s="339">
        <f>IF(Q173=0,0,((V173/Q173)-1)*100)</f>
        <v>0</v>
      </c>
    </row>
    <row r="174" spans="12:23" ht="14.25" thickTop="1" thickBot="1" x14ac:dyDescent="0.25">
      <c r="L174" s="239" t="s">
        <v>19</v>
      </c>
      <c r="M174" s="240">
        <f t="shared" ref="M174:Q174" si="236">+M171+M172+M173</f>
        <v>0</v>
      </c>
      <c r="N174" s="241">
        <f t="shared" si="236"/>
        <v>0</v>
      </c>
      <c r="O174" s="242">
        <f t="shared" si="236"/>
        <v>0</v>
      </c>
      <c r="P174" s="240">
        <f t="shared" si="236"/>
        <v>0</v>
      </c>
      <c r="Q174" s="242">
        <f t="shared" si="236"/>
        <v>0</v>
      </c>
      <c r="R174" s="240">
        <f t="shared" ref="R174:V174" si="237">+R171+R172+R173</f>
        <v>0</v>
      </c>
      <c r="S174" s="241">
        <f t="shared" si="237"/>
        <v>0</v>
      </c>
      <c r="T174" s="242">
        <f t="shared" si="237"/>
        <v>0</v>
      </c>
      <c r="U174" s="240">
        <f t="shared" si="237"/>
        <v>0</v>
      </c>
      <c r="V174" s="242">
        <f t="shared" si="237"/>
        <v>0</v>
      </c>
      <c r="W174" s="338">
        <f t="shared" ref="W174" si="238">IF(Q174=0,0,((V174/Q174)-1)*100)</f>
        <v>0</v>
      </c>
    </row>
    <row r="175" spans="12:23" ht="13.5" thickTop="1" x14ac:dyDescent="0.2">
      <c r="L175" s="218" t="s">
        <v>20</v>
      </c>
      <c r="M175" s="234">
        <v>0</v>
      </c>
      <c r="N175" s="235">
        <v>0</v>
      </c>
      <c r="O175" s="236">
        <f>SUM(M175:N175)</f>
        <v>0</v>
      </c>
      <c r="P175" s="237">
        <v>0</v>
      </c>
      <c r="Q175" s="236">
        <f>O175+P175</f>
        <v>0</v>
      </c>
      <c r="R175" s="234">
        <v>0</v>
      </c>
      <c r="S175" s="235">
        <v>0</v>
      </c>
      <c r="T175" s="236">
        <f>SUM(R175:S175)</f>
        <v>0</v>
      </c>
      <c r="U175" s="237">
        <v>0</v>
      </c>
      <c r="V175" s="236">
        <f>T175+U175</f>
        <v>0</v>
      </c>
      <c r="W175" s="339">
        <f t="shared" ref="W175:W179" si="239">IF(Q175=0,0,((V175/Q175)-1)*100)</f>
        <v>0</v>
      </c>
    </row>
    <row r="176" spans="12:23" x14ac:dyDescent="0.2">
      <c r="L176" s="218" t="s">
        <v>21</v>
      </c>
      <c r="M176" s="234">
        <v>0</v>
      </c>
      <c r="N176" s="235">
        <v>0</v>
      </c>
      <c r="O176" s="236">
        <f>SUM(M176:N176)</f>
        <v>0</v>
      </c>
      <c r="P176" s="237">
        <v>0</v>
      </c>
      <c r="Q176" s="236">
        <f>O176+P176</f>
        <v>0</v>
      </c>
      <c r="R176" s="234">
        <v>0</v>
      </c>
      <c r="S176" s="235">
        <v>0</v>
      </c>
      <c r="T176" s="236">
        <f>SUM(R176:S176)</f>
        <v>0</v>
      </c>
      <c r="U176" s="237">
        <v>0</v>
      </c>
      <c r="V176" s="236">
        <f>T176+U176</f>
        <v>0</v>
      </c>
      <c r="W176" s="339">
        <f>IF(Q176=0,0,((V176/Q176)-1)*100)</f>
        <v>0</v>
      </c>
    </row>
    <row r="177" spans="1:23" ht="13.5" thickBot="1" x14ac:dyDescent="0.25">
      <c r="L177" s="218" t="s">
        <v>22</v>
      </c>
      <c r="M177" s="234">
        <v>0</v>
      </c>
      <c r="N177" s="235">
        <v>0</v>
      </c>
      <c r="O177" s="236">
        <f>SUM(M177:N177)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>SUM(R177:S177)</f>
        <v>0</v>
      </c>
      <c r="U177" s="237">
        <v>0</v>
      </c>
      <c r="V177" s="236">
        <f>T177+U177</f>
        <v>0</v>
      </c>
      <c r="W177" s="339">
        <f>IF(Q177=0,0,((V177/Q177)-1)*100)</f>
        <v>0</v>
      </c>
    </row>
    <row r="178" spans="1:23" ht="14.25" thickTop="1" thickBot="1" x14ac:dyDescent="0.25">
      <c r="L178" s="239" t="s">
        <v>23</v>
      </c>
      <c r="M178" s="240">
        <f>+M175+M176+M177</f>
        <v>0</v>
      </c>
      <c r="N178" s="241">
        <f t="shared" ref="N178:V178" si="240">+N175+N176+N177</f>
        <v>0</v>
      </c>
      <c r="O178" s="242">
        <f t="shared" si="240"/>
        <v>0</v>
      </c>
      <c r="P178" s="240">
        <f t="shared" si="240"/>
        <v>0</v>
      </c>
      <c r="Q178" s="242">
        <f t="shared" si="240"/>
        <v>0</v>
      </c>
      <c r="R178" s="240">
        <f t="shared" si="240"/>
        <v>0</v>
      </c>
      <c r="S178" s="241">
        <f t="shared" si="240"/>
        <v>0</v>
      </c>
      <c r="T178" s="242">
        <f t="shared" si="240"/>
        <v>0</v>
      </c>
      <c r="U178" s="240">
        <f t="shared" si="240"/>
        <v>0</v>
      </c>
      <c r="V178" s="242">
        <f t="shared" si="240"/>
        <v>0</v>
      </c>
      <c r="W178" s="338">
        <f t="shared" ref="W178" si="241">IF(Q178=0,0,((V178/Q178)-1)*100)</f>
        <v>0</v>
      </c>
    </row>
    <row r="179" spans="1:23" ht="14.25" thickTop="1" thickBot="1" x14ac:dyDescent="0.25">
      <c r="L179" s="239" t="s">
        <v>68</v>
      </c>
      <c r="M179" s="240">
        <f>+M174+M178</f>
        <v>0</v>
      </c>
      <c r="N179" s="241">
        <f t="shared" ref="N179:V179" si="242">+N174+N178</f>
        <v>0</v>
      </c>
      <c r="O179" s="242">
        <f t="shared" si="242"/>
        <v>0</v>
      </c>
      <c r="P179" s="240">
        <f t="shared" si="242"/>
        <v>0</v>
      </c>
      <c r="Q179" s="242">
        <f t="shared" si="242"/>
        <v>0</v>
      </c>
      <c r="R179" s="240">
        <f t="shared" si="242"/>
        <v>0</v>
      </c>
      <c r="S179" s="241">
        <f t="shared" si="242"/>
        <v>0</v>
      </c>
      <c r="T179" s="242">
        <f t="shared" si="242"/>
        <v>0</v>
      </c>
      <c r="U179" s="240">
        <f t="shared" si="242"/>
        <v>0</v>
      </c>
      <c r="V179" s="242">
        <f t="shared" si="242"/>
        <v>0</v>
      </c>
      <c r="W179" s="338">
        <f t="shared" si="239"/>
        <v>0</v>
      </c>
    </row>
    <row r="180" spans="1:23" ht="13.5" thickTop="1" x14ac:dyDescent="0.2">
      <c r="L180" s="218" t="s">
        <v>24</v>
      </c>
      <c r="M180" s="234">
        <v>0</v>
      </c>
      <c r="N180" s="235">
        <v>0</v>
      </c>
      <c r="O180" s="236">
        <f t="shared" ref="O180" si="243">SUM(M180:N180)</f>
        <v>0</v>
      </c>
      <c r="P180" s="237">
        <v>0</v>
      </c>
      <c r="Q180" s="236">
        <f t="shared" ref="Q180" si="244">O180+P180</f>
        <v>0</v>
      </c>
      <c r="R180" s="234"/>
      <c r="S180" s="235"/>
      <c r="T180" s="236"/>
      <c r="U180" s="237"/>
      <c r="V180" s="236"/>
      <c r="W180" s="339"/>
    </row>
    <row r="181" spans="1:23" x14ac:dyDescent="0.2">
      <c r="L181" s="218" t="s">
        <v>25</v>
      </c>
      <c r="M181" s="234">
        <v>0</v>
      </c>
      <c r="N181" s="235">
        <v>0</v>
      </c>
      <c r="O181" s="236">
        <f>SUM(M181:N181)</f>
        <v>0</v>
      </c>
      <c r="P181" s="237">
        <v>0</v>
      </c>
      <c r="Q181" s="236">
        <f>O181+P181</f>
        <v>0</v>
      </c>
      <c r="R181" s="234"/>
      <c r="S181" s="235"/>
      <c r="T181" s="236"/>
      <c r="U181" s="237"/>
      <c r="V181" s="236"/>
      <c r="W181" s="339"/>
    </row>
    <row r="182" spans="1:23" ht="13.5" thickBot="1" x14ac:dyDescent="0.25">
      <c r="L182" s="218" t="s">
        <v>26</v>
      </c>
      <c r="M182" s="234">
        <v>0</v>
      </c>
      <c r="N182" s="235">
        <v>0</v>
      </c>
      <c r="O182" s="244">
        <f>SUM(M182:N182)</f>
        <v>0</v>
      </c>
      <c r="P182" s="245">
        <v>0</v>
      </c>
      <c r="Q182" s="244">
        <f>O182+P182</f>
        <v>0</v>
      </c>
      <c r="R182" s="234"/>
      <c r="S182" s="235"/>
      <c r="T182" s="244"/>
      <c r="U182" s="245"/>
      <c r="V182" s="244"/>
      <c r="W182" s="339"/>
    </row>
    <row r="183" spans="1:23" ht="14.25" thickTop="1" thickBot="1" x14ac:dyDescent="0.25">
      <c r="L183" s="246" t="s">
        <v>27</v>
      </c>
      <c r="M183" s="247">
        <f t="shared" ref="M183:Q183" si="245">+M180+M181+M182</f>
        <v>0</v>
      </c>
      <c r="N183" s="247">
        <f t="shared" si="245"/>
        <v>0</v>
      </c>
      <c r="O183" s="248">
        <f t="shared" si="245"/>
        <v>0</v>
      </c>
      <c r="P183" s="249">
        <f t="shared" si="245"/>
        <v>0</v>
      </c>
      <c r="Q183" s="248">
        <f t="shared" si="245"/>
        <v>0</v>
      </c>
      <c r="R183" s="247"/>
      <c r="S183" s="247"/>
      <c r="T183" s="248"/>
      <c r="U183" s="249"/>
      <c r="V183" s="248"/>
      <c r="W183" s="340"/>
    </row>
    <row r="184" spans="1:23" ht="13.5" thickTop="1" x14ac:dyDescent="0.2">
      <c r="A184" s="323"/>
      <c r="K184" s="323"/>
      <c r="L184" s="218" t="s">
        <v>29</v>
      </c>
      <c r="M184" s="234">
        <v>0</v>
      </c>
      <c r="N184" s="235">
        <v>0</v>
      </c>
      <c r="O184" s="236">
        <f>M184+N184</f>
        <v>0</v>
      </c>
      <c r="P184" s="237">
        <v>0</v>
      </c>
      <c r="Q184" s="244">
        <f>O184+P184</f>
        <v>0</v>
      </c>
      <c r="R184" s="234"/>
      <c r="S184" s="235"/>
      <c r="T184" s="236"/>
      <c r="U184" s="237"/>
      <c r="V184" s="244"/>
      <c r="W184" s="339"/>
    </row>
    <row r="185" spans="1:23" x14ac:dyDescent="0.2">
      <c r="A185" s="323"/>
      <c r="K185" s="323"/>
      <c r="L185" s="218" t="s">
        <v>30</v>
      </c>
      <c r="M185" s="234">
        <v>0</v>
      </c>
      <c r="N185" s="235">
        <v>0</v>
      </c>
      <c r="O185" s="236">
        <f>M185+N185</f>
        <v>0</v>
      </c>
      <c r="P185" s="237">
        <v>0</v>
      </c>
      <c r="Q185" s="244">
        <f>O185+P185</f>
        <v>0</v>
      </c>
      <c r="R185" s="234"/>
      <c r="S185" s="235"/>
      <c r="T185" s="236"/>
      <c r="U185" s="237"/>
      <c r="V185" s="244"/>
      <c r="W185" s="339"/>
    </row>
    <row r="186" spans="1:23" ht="13.5" thickBot="1" x14ac:dyDescent="0.25">
      <c r="A186" s="323"/>
      <c r="K186" s="323"/>
      <c r="L186" s="218" t="s">
        <v>31</v>
      </c>
      <c r="M186" s="234">
        <v>0</v>
      </c>
      <c r="N186" s="235">
        <v>0</v>
      </c>
      <c r="O186" s="236">
        <f>M186+N186</f>
        <v>0</v>
      </c>
      <c r="P186" s="237">
        <v>0</v>
      </c>
      <c r="Q186" s="244">
        <f>O186+P186</f>
        <v>0</v>
      </c>
      <c r="R186" s="234"/>
      <c r="S186" s="235"/>
      <c r="T186" s="236"/>
      <c r="U186" s="237"/>
      <c r="V186" s="244"/>
      <c r="W186" s="339"/>
    </row>
    <row r="187" spans="1:23" ht="14.25" thickTop="1" thickBot="1" x14ac:dyDescent="0.25">
      <c r="L187" s="246" t="s">
        <v>32</v>
      </c>
      <c r="M187" s="553">
        <f t="shared" ref="M187:Q187" si="246">+M184+M185+M186</f>
        <v>0</v>
      </c>
      <c r="N187" s="247">
        <f t="shared" si="246"/>
        <v>0</v>
      </c>
      <c r="O187" s="248">
        <f t="shared" si="246"/>
        <v>0</v>
      </c>
      <c r="P187" s="249">
        <f t="shared" si="246"/>
        <v>0</v>
      </c>
      <c r="Q187" s="248">
        <f t="shared" si="246"/>
        <v>0</v>
      </c>
      <c r="R187" s="553"/>
      <c r="S187" s="247"/>
      <c r="T187" s="248"/>
      <c r="U187" s="249"/>
      <c r="V187" s="248"/>
      <c r="W187" s="340"/>
    </row>
    <row r="188" spans="1:23" ht="14.25" thickTop="1" thickBot="1" x14ac:dyDescent="0.25">
      <c r="L188" s="555" t="s">
        <v>33</v>
      </c>
      <c r="M188" s="554">
        <f t="shared" ref="M188:Q188" si="247">+M178+M183+M187</f>
        <v>0</v>
      </c>
      <c r="N188" s="552">
        <f t="shared" si="247"/>
        <v>0</v>
      </c>
      <c r="O188" s="550">
        <f t="shared" si="247"/>
        <v>0</v>
      </c>
      <c r="P188" s="549">
        <f t="shared" si="247"/>
        <v>0</v>
      </c>
      <c r="Q188" s="550">
        <f t="shared" si="247"/>
        <v>0</v>
      </c>
      <c r="R188" s="554"/>
      <c r="S188" s="552"/>
      <c r="T188" s="550"/>
      <c r="U188" s="549"/>
      <c r="V188" s="550"/>
      <c r="W188" s="340"/>
    </row>
    <row r="189" spans="1:23" ht="14.25" thickTop="1" thickBot="1" x14ac:dyDescent="0.25">
      <c r="L189" s="556" t="s">
        <v>34</v>
      </c>
      <c r="M189" s="240">
        <f t="shared" ref="M189:Q189" si="248">+M174+M178+M183+M187</f>
        <v>0</v>
      </c>
      <c r="N189" s="241">
        <f t="shared" si="248"/>
        <v>0</v>
      </c>
      <c r="O189" s="242">
        <f t="shared" si="248"/>
        <v>0</v>
      </c>
      <c r="P189" s="240">
        <f t="shared" si="248"/>
        <v>0</v>
      </c>
      <c r="Q189" s="242">
        <f t="shared" si="248"/>
        <v>0</v>
      </c>
      <c r="R189" s="240"/>
      <c r="S189" s="241"/>
      <c r="T189" s="242"/>
      <c r="U189" s="240"/>
      <c r="V189" s="242"/>
      <c r="W189" s="340"/>
    </row>
    <row r="190" spans="1:23" ht="14.25" thickTop="1" thickBot="1" x14ac:dyDescent="0.25">
      <c r="L190" s="252" t="s">
        <v>35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605" t="s">
        <v>58</v>
      </c>
      <c r="M191" s="606"/>
      <c r="N191" s="606"/>
      <c r="O191" s="606"/>
      <c r="P191" s="606"/>
      <c r="Q191" s="606"/>
      <c r="R191" s="606"/>
      <c r="S191" s="606"/>
      <c r="T191" s="606"/>
      <c r="U191" s="606"/>
      <c r="V191" s="606"/>
      <c r="W191" s="607"/>
    </row>
    <row r="192" spans="1:23" ht="13.5" thickBot="1" x14ac:dyDescent="0.25">
      <c r="L192" s="608" t="s">
        <v>59</v>
      </c>
      <c r="M192" s="609"/>
      <c r="N192" s="609"/>
      <c r="O192" s="609"/>
      <c r="P192" s="609"/>
      <c r="Q192" s="609"/>
      <c r="R192" s="609"/>
      <c r="S192" s="609"/>
      <c r="T192" s="609"/>
      <c r="U192" s="609"/>
      <c r="V192" s="609"/>
      <c r="W192" s="610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47</v>
      </c>
    </row>
    <row r="194" spans="12:23" ht="14.25" thickTop="1" thickBot="1" x14ac:dyDescent="0.25">
      <c r="L194" s="214"/>
      <c r="M194" s="215" t="s">
        <v>4</v>
      </c>
      <c r="N194" s="216"/>
      <c r="O194" s="253"/>
      <c r="P194" s="215"/>
      <c r="Q194" s="215"/>
      <c r="R194" s="215" t="s">
        <v>5</v>
      </c>
      <c r="S194" s="216"/>
      <c r="T194" s="253"/>
      <c r="U194" s="215"/>
      <c r="V194" s="215"/>
      <c r="W194" s="307" t="s">
        <v>6</v>
      </c>
    </row>
    <row r="195" spans="12:23" ht="13.5" thickTop="1" x14ac:dyDescent="0.2">
      <c r="L195" s="218" t="s">
        <v>7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8" t="s">
        <v>8</v>
      </c>
    </row>
    <row r="196" spans="12:23" ht="13.5" thickBot="1" x14ac:dyDescent="0.25">
      <c r="L196" s="223"/>
      <c r="M196" s="224" t="s">
        <v>48</v>
      </c>
      <c r="N196" s="225" t="s">
        <v>49</v>
      </c>
      <c r="O196" s="226" t="s">
        <v>50</v>
      </c>
      <c r="P196" s="227" t="s">
        <v>15</v>
      </c>
      <c r="Q196" s="226" t="s">
        <v>11</v>
      </c>
      <c r="R196" s="224" t="s">
        <v>48</v>
      </c>
      <c r="S196" s="225" t="s">
        <v>49</v>
      </c>
      <c r="T196" s="226" t="s">
        <v>50</v>
      </c>
      <c r="U196" s="227" t="s">
        <v>15</v>
      </c>
      <c r="V196" s="226" t="s">
        <v>11</v>
      </c>
      <c r="W196" s="309"/>
    </row>
    <row r="197" spans="12:23" ht="6" customHeight="1" thickTop="1" x14ac:dyDescent="0.2">
      <c r="L197" s="218"/>
      <c r="M197" s="229"/>
      <c r="N197" s="230"/>
      <c r="O197" s="231"/>
      <c r="P197" s="232"/>
      <c r="Q197" s="231"/>
      <c r="R197" s="229"/>
      <c r="S197" s="230"/>
      <c r="T197" s="231"/>
      <c r="U197" s="232"/>
      <c r="V197" s="231"/>
      <c r="W197" s="233"/>
    </row>
    <row r="198" spans="12:23" x14ac:dyDescent="0.2">
      <c r="L198" s="218" t="s">
        <v>16</v>
      </c>
      <c r="M198" s="234">
        <v>0</v>
      </c>
      <c r="N198" s="235">
        <v>0</v>
      </c>
      <c r="O198" s="236">
        <f>M198+N198</f>
        <v>0</v>
      </c>
      <c r="P198" s="274">
        <v>0</v>
      </c>
      <c r="Q198" s="236">
        <f>O198+P198</f>
        <v>0</v>
      </c>
      <c r="R198" s="234">
        <v>0</v>
      </c>
      <c r="S198" s="235">
        <v>0</v>
      </c>
      <c r="T198" s="236">
        <f>R198+S198</f>
        <v>0</v>
      </c>
      <c r="U198" s="274">
        <v>0</v>
      </c>
      <c r="V198" s="236">
        <f>T198+U198</f>
        <v>0</v>
      </c>
      <c r="W198" s="339">
        <f>IF(Q198=0,0,((V198/Q198)-1)*100)</f>
        <v>0</v>
      </c>
    </row>
    <row r="199" spans="12:23" x14ac:dyDescent="0.2">
      <c r="L199" s="218" t="s">
        <v>17</v>
      </c>
      <c r="M199" s="234">
        <v>0</v>
      </c>
      <c r="N199" s="235">
        <v>0</v>
      </c>
      <c r="O199" s="236">
        <f>M199+N199</f>
        <v>0</v>
      </c>
      <c r="P199" s="274">
        <v>0</v>
      </c>
      <c r="Q199" s="236">
        <f>O199+P199</f>
        <v>0</v>
      </c>
      <c r="R199" s="234">
        <v>0</v>
      </c>
      <c r="S199" s="235">
        <v>0</v>
      </c>
      <c r="T199" s="236">
        <f>R199+S199</f>
        <v>0</v>
      </c>
      <c r="U199" s="274">
        <v>0</v>
      </c>
      <c r="V199" s="236">
        <f>T199+U199</f>
        <v>0</v>
      </c>
      <c r="W199" s="339">
        <f>IF(Q199=0,0,((V199/Q199)-1)*100)</f>
        <v>0</v>
      </c>
    </row>
    <row r="200" spans="12:23" ht="13.5" thickBot="1" x14ac:dyDescent="0.25">
      <c r="L200" s="223" t="s">
        <v>18</v>
      </c>
      <c r="M200" s="234">
        <v>0</v>
      </c>
      <c r="N200" s="235">
        <v>0</v>
      </c>
      <c r="O200" s="266">
        <f>M200+N200</f>
        <v>0</v>
      </c>
      <c r="P200" s="274">
        <v>0</v>
      </c>
      <c r="Q200" s="236">
        <f t="shared" ref="Q200" si="249">O200+P200</f>
        <v>0</v>
      </c>
      <c r="R200" s="234">
        <v>0</v>
      </c>
      <c r="S200" s="235">
        <v>0</v>
      </c>
      <c r="T200" s="266">
        <f>R200+S200</f>
        <v>0</v>
      </c>
      <c r="U200" s="274">
        <v>0</v>
      </c>
      <c r="V200" s="236">
        <f t="shared" ref="V200" si="250">T200+U200</f>
        <v>0</v>
      </c>
      <c r="W200" s="339">
        <f>IF(Q200=0,0,((V200/Q200)-1)*100)</f>
        <v>0</v>
      </c>
    </row>
    <row r="201" spans="12:23" ht="14.25" thickTop="1" thickBot="1" x14ac:dyDescent="0.25">
      <c r="L201" s="239" t="s">
        <v>53</v>
      </c>
      <c r="M201" s="240">
        <f t="shared" ref="M201:Q201" si="251">+M198+M199+M200</f>
        <v>0</v>
      </c>
      <c r="N201" s="241">
        <f t="shared" si="251"/>
        <v>0</v>
      </c>
      <c r="O201" s="242">
        <f t="shared" si="251"/>
        <v>0</v>
      </c>
      <c r="P201" s="240">
        <f t="shared" si="251"/>
        <v>0</v>
      </c>
      <c r="Q201" s="242">
        <f t="shared" si="251"/>
        <v>0</v>
      </c>
      <c r="R201" s="240">
        <f t="shared" ref="R201:V201" si="252">+R198+R199+R200</f>
        <v>0</v>
      </c>
      <c r="S201" s="241">
        <f t="shared" si="252"/>
        <v>0</v>
      </c>
      <c r="T201" s="242">
        <f t="shared" si="252"/>
        <v>0</v>
      </c>
      <c r="U201" s="240">
        <f t="shared" si="252"/>
        <v>0</v>
      </c>
      <c r="V201" s="242">
        <f t="shared" si="252"/>
        <v>0</v>
      </c>
      <c r="W201" s="338">
        <f t="shared" ref="W201" si="253">IF(Q201=0,0,((V201/Q201)-1)*100)</f>
        <v>0</v>
      </c>
    </row>
    <row r="202" spans="12:23" ht="13.5" thickTop="1" x14ac:dyDescent="0.2">
      <c r="L202" s="218" t="s">
        <v>20</v>
      </c>
      <c r="M202" s="234">
        <v>0</v>
      </c>
      <c r="N202" s="235">
        <v>0</v>
      </c>
      <c r="O202" s="236">
        <f>SUM(M202:N202)</f>
        <v>0</v>
      </c>
      <c r="P202" s="274">
        <v>0</v>
      </c>
      <c r="Q202" s="236">
        <f>O202+P202</f>
        <v>0</v>
      </c>
      <c r="R202" s="234">
        <v>0</v>
      </c>
      <c r="S202" s="235">
        <v>0</v>
      </c>
      <c r="T202" s="236">
        <f>SUM(R202:S202)</f>
        <v>0</v>
      </c>
      <c r="U202" s="274">
        <v>0</v>
      </c>
      <c r="V202" s="236">
        <f>T202+U202</f>
        <v>0</v>
      </c>
      <c r="W202" s="339">
        <f t="shared" ref="W202" si="254">IF(Q202=0,0,((V202/Q202)-1)*100)</f>
        <v>0</v>
      </c>
    </row>
    <row r="203" spans="12:23" ht="15.75" customHeight="1" x14ac:dyDescent="0.2">
      <c r="L203" s="218" t="s">
        <v>21</v>
      </c>
      <c r="M203" s="234">
        <v>0</v>
      </c>
      <c r="N203" s="235">
        <v>0</v>
      </c>
      <c r="O203" s="236">
        <f>SUM(M203:N203)</f>
        <v>0</v>
      </c>
      <c r="P203" s="274">
        <v>0</v>
      </c>
      <c r="Q203" s="236">
        <f>O203+P203</f>
        <v>0</v>
      </c>
      <c r="R203" s="234">
        <v>0</v>
      </c>
      <c r="S203" s="235">
        <v>0</v>
      </c>
      <c r="T203" s="236">
        <f>SUM(R203:S203)</f>
        <v>0</v>
      </c>
      <c r="U203" s="274">
        <v>0</v>
      </c>
      <c r="V203" s="236">
        <f>T203+U203</f>
        <v>0</v>
      </c>
      <c r="W203" s="339">
        <f>IF(Q203=0,0,((V203/Q203)-1)*100)</f>
        <v>0</v>
      </c>
    </row>
    <row r="204" spans="12:23" ht="13.5" thickBot="1" x14ac:dyDescent="0.25">
      <c r="L204" s="218" t="s">
        <v>22</v>
      </c>
      <c r="M204" s="234">
        <v>0</v>
      </c>
      <c r="N204" s="235">
        <v>0</v>
      </c>
      <c r="O204" s="236">
        <f>SUM(M204:N204)</f>
        <v>0</v>
      </c>
      <c r="P204" s="274">
        <v>0</v>
      </c>
      <c r="Q204" s="236">
        <f>O204+P204</f>
        <v>0</v>
      </c>
      <c r="R204" s="234">
        <v>0</v>
      </c>
      <c r="S204" s="235">
        <v>0</v>
      </c>
      <c r="T204" s="236">
        <f>SUM(R204:S204)</f>
        <v>0</v>
      </c>
      <c r="U204" s="274">
        <v>0</v>
      </c>
      <c r="V204" s="236">
        <f>T204+U204</f>
        <v>0</v>
      </c>
      <c r="W204" s="339">
        <f>IF(Q204=0,0,((V204/Q204)-1)*100)</f>
        <v>0</v>
      </c>
    </row>
    <row r="205" spans="12:23" ht="14.25" thickTop="1" thickBot="1" x14ac:dyDescent="0.25">
      <c r="L205" s="239" t="s">
        <v>23</v>
      </c>
      <c r="M205" s="240">
        <f>+M202+M203+M204</f>
        <v>0</v>
      </c>
      <c r="N205" s="241">
        <f t="shared" ref="N205" si="255">+N202+N203+N204</f>
        <v>0</v>
      </c>
      <c r="O205" s="242">
        <f t="shared" ref="O205" si="256">+O202+O203+O204</f>
        <v>0</v>
      </c>
      <c r="P205" s="240">
        <f t="shared" ref="P205" si="257">+P202+P203+P204</f>
        <v>0</v>
      </c>
      <c r="Q205" s="242">
        <f t="shared" ref="Q205" si="258">+Q202+Q203+Q204</f>
        <v>0</v>
      </c>
      <c r="R205" s="240">
        <f t="shared" ref="R205" si="259">+R202+R203+R204</f>
        <v>0</v>
      </c>
      <c r="S205" s="241">
        <f t="shared" ref="S205" si="260">+S202+S203+S204</f>
        <v>0</v>
      </c>
      <c r="T205" s="242">
        <f t="shared" ref="T205" si="261">+T202+T203+T204</f>
        <v>0</v>
      </c>
      <c r="U205" s="240">
        <f t="shared" ref="U205" si="262">+U202+U203+U204</f>
        <v>0</v>
      </c>
      <c r="V205" s="242">
        <f t="shared" ref="V205" si="263">+V202+V203+V204</f>
        <v>0</v>
      </c>
      <c r="W205" s="338">
        <f t="shared" ref="W205:W206" si="264">IF(Q205=0,0,((V205/Q205)-1)*100)</f>
        <v>0</v>
      </c>
    </row>
    <row r="206" spans="12:23" ht="14.25" thickTop="1" thickBot="1" x14ac:dyDescent="0.25">
      <c r="L206" s="239" t="s">
        <v>68</v>
      </c>
      <c r="M206" s="240">
        <f>+M201+M205</f>
        <v>0</v>
      </c>
      <c r="N206" s="241">
        <f t="shared" ref="N206" si="265">+N201+N205</f>
        <v>0</v>
      </c>
      <c r="O206" s="242">
        <f t="shared" ref="O206" si="266">+O201+O205</f>
        <v>0</v>
      </c>
      <c r="P206" s="240">
        <f t="shared" ref="P206" si="267">+P201+P205</f>
        <v>0</v>
      </c>
      <c r="Q206" s="242">
        <f t="shared" ref="Q206" si="268">+Q201+Q205</f>
        <v>0</v>
      </c>
      <c r="R206" s="240">
        <f t="shared" ref="R206" si="269">+R201+R205</f>
        <v>0</v>
      </c>
      <c r="S206" s="241">
        <f t="shared" ref="S206" si="270">+S201+S205</f>
        <v>0</v>
      </c>
      <c r="T206" s="242">
        <f t="shared" ref="T206" si="271">+T201+T205</f>
        <v>0</v>
      </c>
      <c r="U206" s="240">
        <f t="shared" ref="U206" si="272">+U201+U205</f>
        <v>0</v>
      </c>
      <c r="V206" s="242">
        <f t="shared" ref="V206" si="273">+V201+V205</f>
        <v>0</v>
      </c>
      <c r="W206" s="338">
        <f t="shared" si="264"/>
        <v>0</v>
      </c>
    </row>
    <row r="207" spans="12:23" ht="13.5" thickTop="1" x14ac:dyDescent="0.2">
      <c r="L207" s="218" t="s">
        <v>24</v>
      </c>
      <c r="M207" s="234">
        <v>0</v>
      </c>
      <c r="N207" s="235">
        <v>0</v>
      </c>
      <c r="O207" s="236">
        <f t="shared" ref="O207" si="274">SUM(M207:N207)</f>
        <v>0</v>
      </c>
      <c r="P207" s="274">
        <v>0</v>
      </c>
      <c r="Q207" s="236">
        <f>O207+P207</f>
        <v>0</v>
      </c>
      <c r="R207" s="234"/>
      <c r="S207" s="235"/>
      <c r="T207" s="236"/>
      <c r="U207" s="274"/>
      <c r="V207" s="236"/>
      <c r="W207" s="339"/>
    </row>
    <row r="208" spans="12:23" x14ac:dyDescent="0.2">
      <c r="L208" s="218" t="s">
        <v>25</v>
      </c>
      <c r="M208" s="234">
        <v>0</v>
      </c>
      <c r="N208" s="235">
        <v>0</v>
      </c>
      <c r="O208" s="236">
        <f>SUM(M208:N208)</f>
        <v>0</v>
      </c>
      <c r="P208" s="274">
        <v>0</v>
      </c>
      <c r="Q208" s="236">
        <f>O208+P208</f>
        <v>0</v>
      </c>
      <c r="R208" s="234"/>
      <c r="S208" s="235"/>
      <c r="T208" s="236"/>
      <c r="U208" s="274"/>
      <c r="V208" s="236"/>
      <c r="W208" s="339"/>
    </row>
    <row r="209" spans="1:23" ht="13.5" thickBot="1" x14ac:dyDescent="0.25">
      <c r="L209" s="218" t="s">
        <v>26</v>
      </c>
      <c r="M209" s="234">
        <v>0</v>
      </c>
      <c r="N209" s="235">
        <v>0</v>
      </c>
      <c r="O209" s="236">
        <f>SUM(M209:N209)</f>
        <v>0</v>
      </c>
      <c r="P209" s="275">
        <v>0</v>
      </c>
      <c r="Q209" s="244">
        <f>O209+P209</f>
        <v>0</v>
      </c>
      <c r="R209" s="234"/>
      <c r="S209" s="235"/>
      <c r="T209" s="236"/>
      <c r="U209" s="275"/>
      <c r="V209" s="244"/>
      <c r="W209" s="339"/>
    </row>
    <row r="210" spans="1:23" ht="14.25" thickTop="1" thickBot="1" x14ac:dyDescent="0.25">
      <c r="L210" s="246" t="s">
        <v>27</v>
      </c>
      <c r="M210" s="247">
        <f t="shared" ref="M210:Q210" si="275">+M207+M208+M209</f>
        <v>0</v>
      </c>
      <c r="N210" s="247">
        <f t="shared" si="275"/>
        <v>0</v>
      </c>
      <c r="O210" s="248">
        <f t="shared" si="275"/>
        <v>0</v>
      </c>
      <c r="P210" s="249">
        <f t="shared" si="275"/>
        <v>0</v>
      </c>
      <c r="Q210" s="248">
        <f t="shared" si="275"/>
        <v>0</v>
      </c>
      <c r="R210" s="247"/>
      <c r="S210" s="247"/>
      <c r="T210" s="248"/>
      <c r="U210" s="249"/>
      <c r="V210" s="248"/>
      <c r="W210" s="340"/>
    </row>
    <row r="211" spans="1:23" ht="13.5" thickTop="1" x14ac:dyDescent="0.2">
      <c r="A211" s="323"/>
      <c r="K211" s="323"/>
      <c r="L211" s="218" t="s">
        <v>29</v>
      </c>
      <c r="M211" s="234">
        <v>0</v>
      </c>
      <c r="N211" s="235">
        <v>0</v>
      </c>
      <c r="O211" s="236">
        <f>M211+N211</f>
        <v>0</v>
      </c>
      <c r="P211" s="274">
        <v>0</v>
      </c>
      <c r="Q211" s="244">
        <f>O211+P211</f>
        <v>0</v>
      </c>
      <c r="R211" s="234"/>
      <c r="S211" s="235"/>
      <c r="T211" s="236"/>
      <c r="U211" s="274"/>
      <c r="V211" s="244"/>
      <c r="W211" s="339"/>
    </row>
    <row r="212" spans="1:23" x14ac:dyDescent="0.2">
      <c r="A212" s="323"/>
      <c r="K212" s="323"/>
      <c r="L212" s="218" t="s">
        <v>30</v>
      </c>
      <c r="M212" s="234">
        <v>0</v>
      </c>
      <c r="N212" s="235">
        <v>0</v>
      </c>
      <c r="O212" s="236">
        <f>M212+N212</f>
        <v>0</v>
      </c>
      <c r="P212" s="274">
        <v>0</v>
      </c>
      <c r="Q212" s="244">
        <f>O212+P212</f>
        <v>0</v>
      </c>
      <c r="R212" s="234"/>
      <c r="S212" s="235"/>
      <c r="T212" s="236"/>
      <c r="U212" s="274"/>
      <c r="V212" s="244"/>
      <c r="W212" s="339"/>
    </row>
    <row r="213" spans="1:23" ht="13.5" thickBot="1" x14ac:dyDescent="0.25">
      <c r="A213" s="323"/>
      <c r="K213" s="323"/>
      <c r="L213" s="218" t="s">
        <v>31</v>
      </c>
      <c r="M213" s="234">
        <v>0</v>
      </c>
      <c r="N213" s="235">
        <v>0</v>
      </c>
      <c r="O213" s="266">
        <f>M213+N213</f>
        <v>0</v>
      </c>
      <c r="P213" s="274">
        <v>0</v>
      </c>
      <c r="Q213" s="244">
        <f>O213+P213</f>
        <v>0</v>
      </c>
      <c r="R213" s="234"/>
      <c r="S213" s="235"/>
      <c r="T213" s="266"/>
      <c r="U213" s="274"/>
      <c r="V213" s="244"/>
      <c r="W213" s="339"/>
    </row>
    <row r="214" spans="1:23" ht="14.25" thickTop="1" thickBot="1" x14ac:dyDescent="0.25">
      <c r="L214" s="246" t="s">
        <v>32</v>
      </c>
      <c r="M214" s="247">
        <f t="shared" ref="M214:Q214" si="276">+M211+M212+M213</f>
        <v>0</v>
      </c>
      <c r="N214" s="247">
        <f t="shared" si="276"/>
        <v>0</v>
      </c>
      <c r="O214" s="248">
        <f t="shared" si="276"/>
        <v>0</v>
      </c>
      <c r="P214" s="249">
        <f t="shared" si="276"/>
        <v>0</v>
      </c>
      <c r="Q214" s="248">
        <f t="shared" si="276"/>
        <v>0</v>
      </c>
      <c r="R214" s="247"/>
      <c r="S214" s="247"/>
      <c r="T214" s="248"/>
      <c r="U214" s="249"/>
      <c r="V214" s="248"/>
      <c r="W214" s="340"/>
    </row>
    <row r="215" spans="1:23" ht="14.25" thickTop="1" thickBot="1" x14ac:dyDescent="0.25">
      <c r="L215" s="555" t="s">
        <v>33</v>
      </c>
      <c r="M215" s="554">
        <f t="shared" ref="M215:Q215" si="277">+M205+M210+M214</f>
        <v>0</v>
      </c>
      <c r="N215" s="552">
        <f t="shared" si="277"/>
        <v>0</v>
      </c>
      <c r="O215" s="550">
        <f t="shared" si="277"/>
        <v>0</v>
      </c>
      <c r="P215" s="549">
        <f t="shared" si="277"/>
        <v>0</v>
      </c>
      <c r="Q215" s="550">
        <f t="shared" si="277"/>
        <v>0</v>
      </c>
      <c r="R215" s="554"/>
      <c r="S215" s="552"/>
      <c r="T215" s="550"/>
      <c r="U215" s="549"/>
      <c r="V215" s="550"/>
      <c r="W215" s="551"/>
    </row>
    <row r="216" spans="1:23" ht="14.25" thickTop="1" thickBot="1" x14ac:dyDescent="0.25">
      <c r="L216" s="239" t="s">
        <v>34</v>
      </c>
      <c r="M216" s="240">
        <f t="shared" ref="M216:Q216" si="278">+M201+M205+M210+M214</f>
        <v>0</v>
      </c>
      <c r="N216" s="241">
        <f t="shared" si="278"/>
        <v>0</v>
      </c>
      <c r="O216" s="242">
        <f t="shared" si="278"/>
        <v>0</v>
      </c>
      <c r="P216" s="240">
        <f t="shared" si="278"/>
        <v>0</v>
      </c>
      <c r="Q216" s="242">
        <f t="shared" si="278"/>
        <v>0</v>
      </c>
      <c r="R216" s="240"/>
      <c r="S216" s="241"/>
      <c r="T216" s="242"/>
      <c r="U216" s="240"/>
      <c r="V216" s="242"/>
      <c r="W216" s="338"/>
    </row>
    <row r="217" spans="1:23" ht="14.25" thickTop="1" thickBot="1" x14ac:dyDescent="0.25">
      <c r="L217" s="252" t="s">
        <v>35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99" t="s">
        <v>60</v>
      </c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1"/>
    </row>
    <row r="219" spans="1:23" ht="13.5" thickBot="1" x14ac:dyDescent="0.25">
      <c r="L219" s="602" t="s">
        <v>61</v>
      </c>
      <c r="M219" s="603"/>
      <c r="N219" s="603"/>
      <c r="O219" s="603"/>
      <c r="P219" s="603"/>
      <c r="Q219" s="603"/>
      <c r="R219" s="603"/>
      <c r="S219" s="603"/>
      <c r="T219" s="603"/>
      <c r="U219" s="603"/>
      <c r="V219" s="603"/>
      <c r="W219" s="604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47</v>
      </c>
    </row>
    <row r="221" spans="1:23" ht="14.25" thickTop="1" thickBot="1" x14ac:dyDescent="0.25">
      <c r="L221" s="214"/>
      <c r="M221" s="215" t="s">
        <v>4</v>
      </c>
      <c r="N221" s="216"/>
      <c r="O221" s="253"/>
      <c r="P221" s="215"/>
      <c r="Q221" s="215"/>
      <c r="R221" s="215" t="s">
        <v>5</v>
      </c>
      <c r="S221" s="216"/>
      <c r="T221" s="253"/>
      <c r="U221" s="215"/>
      <c r="V221" s="215"/>
      <c r="W221" s="307" t="s">
        <v>6</v>
      </c>
    </row>
    <row r="222" spans="1:23" ht="13.5" thickTop="1" x14ac:dyDescent="0.2">
      <c r="L222" s="218" t="s">
        <v>7</v>
      </c>
      <c r="M222" s="219"/>
      <c r="N222" s="211"/>
      <c r="O222" s="220"/>
      <c r="P222" s="221"/>
      <c r="Q222" s="306"/>
      <c r="R222" s="219"/>
      <c r="S222" s="211"/>
      <c r="T222" s="220"/>
      <c r="U222" s="221"/>
      <c r="V222" s="306"/>
      <c r="W222" s="308" t="s">
        <v>8</v>
      </c>
    </row>
    <row r="223" spans="1:23" ht="13.5" thickBot="1" x14ac:dyDescent="0.25">
      <c r="L223" s="223"/>
      <c r="M223" s="224" t="s">
        <v>48</v>
      </c>
      <c r="N223" s="225" t="s">
        <v>49</v>
      </c>
      <c r="O223" s="226" t="s">
        <v>50</v>
      </c>
      <c r="P223" s="227" t="s">
        <v>15</v>
      </c>
      <c r="Q223" s="302" t="s">
        <v>11</v>
      </c>
      <c r="R223" s="224" t="s">
        <v>48</v>
      </c>
      <c r="S223" s="225" t="s">
        <v>49</v>
      </c>
      <c r="T223" s="226" t="s">
        <v>50</v>
      </c>
      <c r="U223" s="227" t="s">
        <v>15</v>
      </c>
      <c r="V223" s="302" t="s">
        <v>11</v>
      </c>
      <c r="W223" s="309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x14ac:dyDescent="0.2">
      <c r="L225" s="218" t="s">
        <v>16</v>
      </c>
      <c r="M225" s="234">
        <f t="shared" ref="M225:N227" si="279">+M171+M198</f>
        <v>0</v>
      </c>
      <c r="N225" s="235">
        <f t="shared" si="279"/>
        <v>0</v>
      </c>
      <c r="O225" s="236">
        <f>M225+N225</f>
        <v>0</v>
      </c>
      <c r="P225" s="237">
        <f>+P171+P198</f>
        <v>0</v>
      </c>
      <c r="Q225" s="265">
        <f>O225+P225</f>
        <v>0</v>
      </c>
      <c r="R225" s="234">
        <f t="shared" ref="R225:S227" si="280">+R171+R198</f>
        <v>0</v>
      </c>
      <c r="S225" s="235">
        <f t="shared" si="280"/>
        <v>0</v>
      </c>
      <c r="T225" s="236">
        <f>R225+S225</f>
        <v>0</v>
      </c>
      <c r="U225" s="237">
        <f>+U171+U198</f>
        <v>0</v>
      </c>
      <c r="V225" s="265">
        <f>T225+U225</f>
        <v>0</v>
      </c>
      <c r="W225" s="339">
        <f>IF(Q225=0,0,((V225/Q225)-1)*100)</f>
        <v>0</v>
      </c>
    </row>
    <row r="226" spans="1:23" x14ac:dyDescent="0.2">
      <c r="L226" s="218" t="s">
        <v>17</v>
      </c>
      <c r="M226" s="234">
        <f t="shared" si="279"/>
        <v>0</v>
      </c>
      <c r="N226" s="235">
        <f t="shared" si="279"/>
        <v>0</v>
      </c>
      <c r="O226" s="236">
        <f t="shared" ref="O226:O227" si="281">M226+N226</f>
        <v>0</v>
      </c>
      <c r="P226" s="237">
        <f>+P172+P199</f>
        <v>0</v>
      </c>
      <c r="Q226" s="265">
        <f>O226+P226</f>
        <v>0</v>
      </c>
      <c r="R226" s="234">
        <f t="shared" si="280"/>
        <v>0</v>
      </c>
      <c r="S226" s="235">
        <f t="shared" si="280"/>
        <v>0</v>
      </c>
      <c r="T226" s="236">
        <f t="shared" ref="T226:T227" si="282">R226+S226</f>
        <v>0</v>
      </c>
      <c r="U226" s="237">
        <f>+U172+U199</f>
        <v>0</v>
      </c>
      <c r="V226" s="265">
        <f>T226+U226</f>
        <v>0</v>
      </c>
      <c r="W226" s="339">
        <f>IF(Q226=0,0,((V226/Q226)-1)*100)</f>
        <v>0</v>
      </c>
    </row>
    <row r="227" spans="1:23" ht="13.5" thickBot="1" x14ac:dyDescent="0.25">
      <c r="L227" s="223" t="s">
        <v>18</v>
      </c>
      <c r="M227" s="234">
        <f t="shared" si="279"/>
        <v>0</v>
      </c>
      <c r="N227" s="235">
        <f t="shared" si="279"/>
        <v>0</v>
      </c>
      <c r="O227" s="236">
        <f t="shared" si="281"/>
        <v>0</v>
      </c>
      <c r="P227" s="237">
        <f>+P173+P200</f>
        <v>0</v>
      </c>
      <c r="Q227" s="265">
        <f>O227+P227</f>
        <v>0</v>
      </c>
      <c r="R227" s="234">
        <f t="shared" si="280"/>
        <v>0</v>
      </c>
      <c r="S227" s="235">
        <f t="shared" si="280"/>
        <v>0</v>
      </c>
      <c r="T227" s="236">
        <f t="shared" si="282"/>
        <v>0</v>
      </c>
      <c r="U227" s="237">
        <f>+U173+U200</f>
        <v>0</v>
      </c>
      <c r="V227" s="265">
        <f>T227+U227</f>
        <v>0</v>
      </c>
      <c r="W227" s="339">
        <f>IF(Q227=0,0,((V227/Q227)-1)*100)</f>
        <v>0</v>
      </c>
    </row>
    <row r="228" spans="1:23" ht="14.25" thickTop="1" thickBot="1" x14ac:dyDescent="0.25">
      <c r="L228" s="239" t="s">
        <v>53</v>
      </c>
      <c r="M228" s="240">
        <f t="shared" ref="M228:Q228" si="283">+M225+M226+M227</f>
        <v>0</v>
      </c>
      <c r="N228" s="241">
        <f t="shared" si="283"/>
        <v>0</v>
      </c>
      <c r="O228" s="242">
        <f t="shared" si="283"/>
        <v>0</v>
      </c>
      <c r="P228" s="240">
        <f t="shared" si="283"/>
        <v>0</v>
      </c>
      <c r="Q228" s="242">
        <f t="shared" si="283"/>
        <v>0</v>
      </c>
      <c r="R228" s="240">
        <f t="shared" ref="R228:V228" si="284">+R225+R226+R227</f>
        <v>0</v>
      </c>
      <c r="S228" s="241">
        <f t="shared" si="284"/>
        <v>0</v>
      </c>
      <c r="T228" s="242">
        <f t="shared" si="284"/>
        <v>0</v>
      </c>
      <c r="U228" s="240">
        <f t="shared" si="284"/>
        <v>0</v>
      </c>
      <c r="V228" s="242">
        <f t="shared" si="284"/>
        <v>0</v>
      </c>
      <c r="W228" s="338">
        <f t="shared" ref="W228" si="285">IF(Q228=0,0,((V228/Q228)-1)*100)</f>
        <v>0</v>
      </c>
    </row>
    <row r="229" spans="1:23" ht="13.5" thickTop="1" x14ac:dyDescent="0.2">
      <c r="L229" s="218" t="s">
        <v>20</v>
      </c>
      <c r="M229" s="234">
        <f t="shared" ref="M229:N231" si="286">+M175+M202</f>
        <v>0</v>
      </c>
      <c r="N229" s="235">
        <f t="shared" si="286"/>
        <v>0</v>
      </c>
      <c r="O229" s="236">
        <f>M229+N229</f>
        <v>0</v>
      </c>
      <c r="P229" s="258">
        <f>+P175+P202</f>
        <v>0</v>
      </c>
      <c r="Q229" s="336">
        <f>O229+P229</f>
        <v>0</v>
      </c>
      <c r="R229" s="234">
        <f t="shared" ref="R229:S231" si="287">+R175+R202</f>
        <v>0</v>
      </c>
      <c r="S229" s="235">
        <f t="shared" si="287"/>
        <v>0</v>
      </c>
      <c r="T229" s="236">
        <f>R229+S229</f>
        <v>0</v>
      </c>
      <c r="U229" s="258">
        <f>+U175+U202</f>
        <v>0</v>
      </c>
      <c r="V229" s="336">
        <f>T229+U229</f>
        <v>0</v>
      </c>
      <c r="W229" s="339">
        <f>IF(Q229=0,0,((V229/Q229)-1)*100)</f>
        <v>0</v>
      </c>
    </row>
    <row r="230" spans="1:23" x14ac:dyDescent="0.2">
      <c r="L230" s="218" t="s">
        <v>21</v>
      </c>
      <c r="M230" s="234">
        <f t="shared" si="286"/>
        <v>0</v>
      </c>
      <c r="N230" s="235">
        <f t="shared" si="286"/>
        <v>0</v>
      </c>
      <c r="O230" s="244">
        <f>M230+N230</f>
        <v>0</v>
      </c>
      <c r="P230" s="258">
        <f>+P176+P203</f>
        <v>0</v>
      </c>
      <c r="Q230" s="236">
        <f>O230+P230</f>
        <v>0</v>
      </c>
      <c r="R230" s="234">
        <f t="shared" si="287"/>
        <v>0</v>
      </c>
      <c r="S230" s="235">
        <f t="shared" si="287"/>
        <v>0</v>
      </c>
      <c r="T230" s="244">
        <f>R230+S230</f>
        <v>0</v>
      </c>
      <c r="U230" s="258">
        <f>+U176+U203</f>
        <v>0</v>
      </c>
      <c r="V230" s="236">
        <f>T230+U230</f>
        <v>0</v>
      </c>
      <c r="W230" s="339">
        <f>IF(Q230=0,0,((V230/Q230)-1)*100)</f>
        <v>0</v>
      </c>
    </row>
    <row r="231" spans="1:23" ht="13.5" thickBot="1" x14ac:dyDescent="0.25">
      <c r="L231" s="218" t="s">
        <v>22</v>
      </c>
      <c r="M231" s="304">
        <f t="shared" si="286"/>
        <v>0</v>
      </c>
      <c r="N231" s="342">
        <f t="shared" si="286"/>
        <v>0</v>
      </c>
      <c r="O231" s="266">
        <f>M231+N231</f>
        <v>0</v>
      </c>
      <c r="P231" s="245">
        <f>+P177+P204</f>
        <v>0</v>
      </c>
      <c r="Q231" s="343">
        <f>+Q226+Q227+Q229</f>
        <v>0</v>
      </c>
      <c r="R231" s="304">
        <f t="shared" si="287"/>
        <v>0</v>
      </c>
      <c r="S231" s="342">
        <f t="shared" si="287"/>
        <v>0</v>
      </c>
      <c r="T231" s="266">
        <f>R231+S231</f>
        <v>0</v>
      </c>
      <c r="U231" s="245">
        <f>+U177+U204</f>
        <v>0</v>
      </c>
      <c r="V231" s="343">
        <f>+V226+V227+V229</f>
        <v>0</v>
      </c>
      <c r="W231" s="339">
        <f t="shared" ref="W231:W233" si="288">IF(Q231=0,0,((V231/Q231)-1)*100)</f>
        <v>0</v>
      </c>
    </row>
    <row r="232" spans="1:23" ht="14.25" thickTop="1" thickBot="1" x14ac:dyDescent="0.25">
      <c r="L232" s="239" t="s">
        <v>23</v>
      </c>
      <c r="M232" s="240">
        <f>+M229+M230+M231</f>
        <v>0</v>
      </c>
      <c r="N232" s="241">
        <f t="shared" ref="N232" si="289">+N229+N230+N231</f>
        <v>0</v>
      </c>
      <c r="O232" s="242">
        <f t="shared" ref="O232" si="290">+O229+O230+O231</f>
        <v>0</v>
      </c>
      <c r="P232" s="240">
        <f t="shared" ref="P232" si="291">+P229+P230+P231</f>
        <v>0</v>
      </c>
      <c r="Q232" s="242">
        <f t="shared" ref="Q232" si="292">+Q229+Q230+Q231</f>
        <v>0</v>
      </c>
      <c r="R232" s="240">
        <f t="shared" ref="R232" si="293">+R229+R230+R231</f>
        <v>0</v>
      </c>
      <c r="S232" s="241">
        <f t="shared" ref="S232" si="294">+S229+S230+S231</f>
        <v>0</v>
      </c>
      <c r="T232" s="242">
        <f t="shared" ref="T232" si="295">+T229+T230+T231</f>
        <v>0</v>
      </c>
      <c r="U232" s="240">
        <f t="shared" ref="U232" si="296">+U229+U230+U231</f>
        <v>0</v>
      </c>
      <c r="V232" s="242">
        <f t="shared" ref="V232" si="297">+V229+V230+V231</f>
        <v>0</v>
      </c>
      <c r="W232" s="338">
        <f t="shared" si="288"/>
        <v>0</v>
      </c>
    </row>
    <row r="233" spans="1:23" ht="14.25" thickTop="1" thickBot="1" x14ac:dyDescent="0.25">
      <c r="L233" s="239" t="s">
        <v>68</v>
      </c>
      <c r="M233" s="240">
        <f>+M228+M232</f>
        <v>0</v>
      </c>
      <c r="N233" s="241">
        <f t="shared" ref="N233" si="298">+N228+N232</f>
        <v>0</v>
      </c>
      <c r="O233" s="242">
        <f t="shared" ref="O233" si="299">+O228+O232</f>
        <v>0</v>
      </c>
      <c r="P233" s="240">
        <f t="shared" ref="P233" si="300">+P228+P232</f>
        <v>0</v>
      </c>
      <c r="Q233" s="242">
        <f t="shared" ref="Q233" si="301">+Q228+Q232</f>
        <v>0</v>
      </c>
      <c r="R233" s="240">
        <f t="shared" ref="R233" si="302">+R228+R232</f>
        <v>0</v>
      </c>
      <c r="S233" s="241">
        <f t="shared" ref="S233" si="303">+S228+S232</f>
        <v>0</v>
      </c>
      <c r="T233" s="242">
        <f t="shared" ref="T233" si="304">+T228+T232</f>
        <v>0</v>
      </c>
      <c r="U233" s="240">
        <f t="shared" ref="U233" si="305">+U228+U232</f>
        <v>0</v>
      </c>
      <c r="V233" s="242">
        <f t="shared" ref="V233" si="306">+V228+V232</f>
        <v>0</v>
      </c>
      <c r="W233" s="338">
        <f t="shared" si="288"/>
        <v>0</v>
      </c>
    </row>
    <row r="234" spans="1:23" ht="13.5" thickTop="1" x14ac:dyDescent="0.2">
      <c r="L234" s="218" t="s">
        <v>24</v>
      </c>
      <c r="M234" s="234">
        <f t="shared" ref="M234:N236" si="307">+M180+M207</f>
        <v>0</v>
      </c>
      <c r="N234" s="235">
        <f t="shared" si="307"/>
        <v>0</v>
      </c>
      <c r="O234" s="236">
        <f t="shared" ref="O234" si="308">M234+N234</f>
        <v>0</v>
      </c>
      <c r="P234" s="237">
        <f>+P180+P207</f>
        <v>0</v>
      </c>
      <c r="Q234" s="265">
        <f>O234+P234</f>
        <v>0</v>
      </c>
      <c r="R234" s="234"/>
      <c r="S234" s="235"/>
      <c r="T234" s="236"/>
      <c r="U234" s="237"/>
      <c r="V234" s="265"/>
      <c r="W234" s="339"/>
    </row>
    <row r="235" spans="1:23" x14ac:dyDescent="0.2">
      <c r="L235" s="218" t="s">
        <v>25</v>
      </c>
      <c r="M235" s="234">
        <f t="shared" si="307"/>
        <v>0</v>
      </c>
      <c r="N235" s="235">
        <f t="shared" si="307"/>
        <v>0</v>
      </c>
      <c r="O235" s="236">
        <f>M235+N235</f>
        <v>0</v>
      </c>
      <c r="P235" s="237">
        <f>+P181+P208</f>
        <v>0</v>
      </c>
      <c r="Q235" s="265">
        <f>O235+P235</f>
        <v>0</v>
      </c>
      <c r="R235" s="234"/>
      <c r="S235" s="235"/>
      <c r="T235" s="236"/>
      <c r="U235" s="237"/>
      <c r="V235" s="265"/>
      <c r="W235" s="339"/>
    </row>
    <row r="236" spans="1:23" ht="13.5" thickBot="1" x14ac:dyDescent="0.25">
      <c r="L236" s="218" t="s">
        <v>26</v>
      </c>
      <c r="M236" s="234">
        <f t="shared" si="307"/>
        <v>0</v>
      </c>
      <c r="N236" s="235">
        <f t="shared" si="307"/>
        <v>0</v>
      </c>
      <c r="O236" s="244">
        <f>M236+N236</f>
        <v>0</v>
      </c>
      <c r="P236" s="245">
        <f>+P182+P209</f>
        <v>0</v>
      </c>
      <c r="Q236" s="265">
        <f>O236+P236</f>
        <v>0</v>
      </c>
      <c r="R236" s="234"/>
      <c r="S236" s="235"/>
      <c r="T236" s="244"/>
      <c r="U236" s="245"/>
      <c r="V236" s="265"/>
      <c r="W236" s="339"/>
    </row>
    <row r="237" spans="1:23" ht="14.25" thickTop="1" thickBot="1" x14ac:dyDescent="0.25">
      <c r="L237" s="246" t="s">
        <v>27</v>
      </c>
      <c r="M237" s="247">
        <f t="shared" ref="M237:Q237" si="309">+M234+M235+M236</f>
        <v>0</v>
      </c>
      <c r="N237" s="247">
        <f t="shared" si="309"/>
        <v>0</v>
      </c>
      <c r="O237" s="248">
        <f t="shared" si="309"/>
        <v>0</v>
      </c>
      <c r="P237" s="249">
        <f t="shared" si="309"/>
        <v>0</v>
      </c>
      <c r="Q237" s="248">
        <f t="shared" si="309"/>
        <v>0</v>
      </c>
      <c r="R237" s="247"/>
      <c r="S237" s="247"/>
      <c r="T237" s="248"/>
      <c r="U237" s="249"/>
      <c r="V237" s="248"/>
      <c r="W237" s="340"/>
    </row>
    <row r="238" spans="1:23" ht="13.5" thickTop="1" x14ac:dyDescent="0.2">
      <c r="A238" s="323"/>
      <c r="K238" s="323"/>
      <c r="L238" s="218" t="s">
        <v>29</v>
      </c>
      <c r="M238" s="234">
        <f t="shared" ref="M238:N240" si="310">+M184+M211</f>
        <v>0</v>
      </c>
      <c r="N238" s="235">
        <f t="shared" si="310"/>
        <v>0</v>
      </c>
      <c r="O238" s="244">
        <f t="shared" ref="O238" si="311">M238+N238</f>
        <v>0</v>
      </c>
      <c r="P238" s="251">
        <f>+P184+P211</f>
        <v>0</v>
      </c>
      <c r="Q238" s="265">
        <f>O238+P238</f>
        <v>0</v>
      </c>
      <c r="R238" s="234"/>
      <c r="S238" s="235"/>
      <c r="T238" s="244"/>
      <c r="U238" s="251"/>
      <c r="V238" s="265"/>
      <c r="W238" s="339"/>
    </row>
    <row r="239" spans="1:23" x14ac:dyDescent="0.2">
      <c r="A239" s="323"/>
      <c r="K239" s="323"/>
      <c r="L239" s="218" t="s">
        <v>30</v>
      </c>
      <c r="M239" s="234">
        <f t="shared" si="310"/>
        <v>0</v>
      </c>
      <c r="N239" s="235">
        <f t="shared" si="310"/>
        <v>0</v>
      </c>
      <c r="O239" s="244">
        <f>M239+N239</f>
        <v>0</v>
      </c>
      <c r="P239" s="237">
        <f>+P185+P212</f>
        <v>0</v>
      </c>
      <c r="Q239" s="265">
        <f>O239+P239</f>
        <v>0</v>
      </c>
      <c r="R239" s="234"/>
      <c r="S239" s="235"/>
      <c r="T239" s="244"/>
      <c r="U239" s="237"/>
      <c r="V239" s="265"/>
      <c r="W239" s="339"/>
    </row>
    <row r="240" spans="1:23" ht="13.5" thickBot="1" x14ac:dyDescent="0.25">
      <c r="A240" s="323"/>
      <c r="K240" s="323"/>
      <c r="L240" s="218" t="s">
        <v>31</v>
      </c>
      <c r="M240" s="234">
        <f t="shared" si="310"/>
        <v>0</v>
      </c>
      <c r="N240" s="235">
        <f t="shared" si="310"/>
        <v>0</v>
      </c>
      <c r="O240" s="244">
        <f>M240+N240</f>
        <v>0</v>
      </c>
      <c r="P240" s="237">
        <f>+P186+P213</f>
        <v>0</v>
      </c>
      <c r="Q240" s="265">
        <f>O240+P240</f>
        <v>0</v>
      </c>
      <c r="R240" s="234"/>
      <c r="S240" s="235"/>
      <c r="T240" s="244"/>
      <c r="U240" s="237"/>
      <c r="V240" s="265"/>
      <c r="W240" s="339"/>
    </row>
    <row r="241" spans="12:23" ht="14.25" thickTop="1" thickBot="1" x14ac:dyDescent="0.25">
      <c r="L241" s="246" t="s">
        <v>32</v>
      </c>
      <c r="M241" s="247">
        <f t="shared" ref="M241:Q241" si="312">+M238+M239+M240</f>
        <v>0</v>
      </c>
      <c r="N241" s="247">
        <f t="shared" si="312"/>
        <v>0</v>
      </c>
      <c r="O241" s="248">
        <f t="shared" si="312"/>
        <v>0</v>
      </c>
      <c r="P241" s="249">
        <f t="shared" si="312"/>
        <v>0</v>
      </c>
      <c r="Q241" s="248">
        <f t="shared" si="312"/>
        <v>0</v>
      </c>
      <c r="R241" s="247"/>
      <c r="S241" s="247"/>
      <c r="T241" s="248"/>
      <c r="U241" s="249"/>
      <c r="V241" s="248"/>
      <c r="W241" s="340"/>
    </row>
    <row r="242" spans="12:23" ht="14.25" thickTop="1" thickBot="1" x14ac:dyDescent="0.25">
      <c r="L242" s="555" t="s">
        <v>33</v>
      </c>
      <c r="M242" s="554">
        <f t="shared" ref="M242:Q242" si="313">+M232+M237+M241</f>
        <v>0</v>
      </c>
      <c r="N242" s="552">
        <f t="shared" si="313"/>
        <v>0</v>
      </c>
      <c r="O242" s="550">
        <f t="shared" si="313"/>
        <v>0</v>
      </c>
      <c r="P242" s="549">
        <f t="shared" si="313"/>
        <v>0</v>
      </c>
      <c r="Q242" s="550">
        <f t="shared" si="313"/>
        <v>0</v>
      </c>
      <c r="R242" s="554"/>
      <c r="S242" s="552"/>
      <c r="T242" s="550"/>
      <c r="U242" s="549"/>
      <c r="V242" s="550"/>
      <c r="W242" s="340"/>
    </row>
    <row r="243" spans="12:23" ht="14.25" thickTop="1" thickBot="1" x14ac:dyDescent="0.25">
      <c r="L243" s="239" t="s">
        <v>34</v>
      </c>
      <c r="M243" s="240">
        <f t="shared" ref="M243:Q243" si="314">+M228+M232+M237+M241</f>
        <v>0</v>
      </c>
      <c r="N243" s="241">
        <f t="shared" si="314"/>
        <v>0</v>
      </c>
      <c r="O243" s="242">
        <f t="shared" si="314"/>
        <v>0</v>
      </c>
      <c r="P243" s="240">
        <f t="shared" si="314"/>
        <v>0</v>
      </c>
      <c r="Q243" s="242">
        <f t="shared" si="314"/>
        <v>0</v>
      </c>
      <c r="R243" s="240"/>
      <c r="S243" s="241"/>
      <c r="T243" s="242"/>
      <c r="U243" s="240"/>
      <c r="V243" s="242"/>
      <c r="W243" s="340"/>
    </row>
    <row r="244" spans="12:23" ht="13.5" thickTop="1" x14ac:dyDescent="0.2">
      <c r="L244" s="252" t="s">
        <v>35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password="CF53" sheet="1" objects="1" scenarios="1"/>
  <mergeCells count="42">
    <mergeCell ref="L138:W138"/>
    <mergeCell ref="L218:W218"/>
    <mergeCell ref="L219:W219"/>
    <mergeCell ref="L164:W164"/>
    <mergeCell ref="L165:W165"/>
    <mergeCell ref="L191:W191"/>
    <mergeCell ref="L192:W192"/>
    <mergeCell ref="M140:Q140"/>
    <mergeCell ref="R140:V140"/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  <mergeCell ref="B56:I56"/>
    <mergeCell ref="B57:I57"/>
    <mergeCell ref="C59:E59"/>
    <mergeCell ref="F59:H59"/>
    <mergeCell ref="L56:W56"/>
    <mergeCell ref="L57:W57"/>
    <mergeCell ref="M59:Q59"/>
    <mergeCell ref="R59:V59"/>
    <mergeCell ref="B2:I2"/>
    <mergeCell ref="B3:I3"/>
    <mergeCell ref="C5:E5"/>
    <mergeCell ref="F5:H5"/>
    <mergeCell ref="L2:W2"/>
    <mergeCell ref="L3:W3"/>
    <mergeCell ref="M5:Q5"/>
    <mergeCell ref="R5:V5"/>
    <mergeCell ref="B29:I29"/>
    <mergeCell ref="B30:I30"/>
    <mergeCell ref="C32:E32"/>
    <mergeCell ref="F32:H32"/>
    <mergeCell ref="L29:W29"/>
    <mergeCell ref="L30:W30"/>
    <mergeCell ref="M32:Q32"/>
    <mergeCell ref="R32:V32"/>
  </mergeCells>
  <conditionalFormatting sqref="A27:A31 K27:K31 K49:K51 A49:A51 K55:K58 A55:A58 K76:K78 A76:A78 K108:K112 A108:A112 K130:K132 A130:A132 K136:K139 A136:A139 K157:K159 A157:A159 A211:A213 K211:K213 A216:A220 K216:K220 A238:A240 K238:K240 A244:A1048576 K244:K1048576 K45:K47 A45:A47 K72:K74 A72:A74 K126:K128 A126:A128 K153:K155 A153:A155 A207:A209 K207:K209 A234:A236 K234:K236 K180:K186 A180:A186 K189:K193 A189:A193 K33:K42 A33:A42 K60:K69 A60:A69 A114:A123 K114:K123 A141:A150 K141:K150 K163:K178 A163:A178 K195:K204 A195:A204 K222:K231 A222:A231 A18:A24 A1:A16 K18:K24 K1:K16 K99:K105 K82:K97 A99:A105 A82:A97">
    <cfRule type="containsText" dxfId="279" priority="857" operator="containsText" text="NOT OK">
      <formula>NOT(ISERROR(SEARCH("NOT OK",A1)))</formula>
    </cfRule>
  </conditionalFormatting>
  <conditionalFormatting sqref="A15:A16 K15:K16">
    <cfRule type="containsText" dxfId="278" priority="685" operator="containsText" text="NOT OK">
      <formula>NOT(ISERROR(SEARCH("NOT OK",A15)))</formula>
    </cfRule>
  </conditionalFormatting>
  <conditionalFormatting sqref="K42 A42">
    <cfRule type="containsText" dxfId="277" priority="684" operator="containsText" text="NOT OK">
      <formula>NOT(ISERROR(SEARCH("NOT OK",A42)))</formula>
    </cfRule>
  </conditionalFormatting>
  <conditionalFormatting sqref="K69 A69">
    <cfRule type="containsText" dxfId="276" priority="682" operator="containsText" text="NOT OK">
      <formula>NOT(ISERROR(SEARCH("NOT OK",A69)))</formula>
    </cfRule>
  </conditionalFormatting>
  <conditionalFormatting sqref="A123 K123">
    <cfRule type="containsText" dxfId="275" priority="679" operator="containsText" text="NOT OK">
      <formula>NOT(ISERROR(SEARCH("NOT OK",A123)))</formula>
    </cfRule>
  </conditionalFormatting>
  <conditionalFormatting sqref="K150 A150">
    <cfRule type="containsText" dxfId="274" priority="677" operator="containsText" text="NOT OK">
      <formula>NOT(ISERROR(SEARCH("NOT OK",A150)))</formula>
    </cfRule>
  </conditionalFormatting>
  <conditionalFormatting sqref="K204 A204">
    <cfRule type="containsText" dxfId="273" priority="674" operator="containsText" text="NOT OK">
      <formula>NOT(ISERROR(SEARCH("NOT OK",A204)))</formula>
    </cfRule>
  </conditionalFormatting>
  <conditionalFormatting sqref="K231 A231">
    <cfRule type="containsText" dxfId="272" priority="672" operator="containsText" text="NOT OK">
      <formula>NOT(ISERROR(SEARCH("NOT OK",A231)))</formula>
    </cfRule>
  </conditionalFormatting>
  <conditionalFormatting sqref="A231 K231">
    <cfRule type="containsText" dxfId="271" priority="670" operator="containsText" text="NOT OK">
      <formula>NOT(ISERROR(SEARCH("NOT OK",A231)))</formula>
    </cfRule>
  </conditionalFormatting>
  <conditionalFormatting sqref="A27 K27">
    <cfRule type="containsText" dxfId="270" priority="645" operator="containsText" text="NOT OK">
      <formula>NOT(ISERROR(SEARCH("NOT OK",A27)))</formula>
    </cfRule>
  </conditionalFormatting>
  <conditionalFormatting sqref="K108 A108">
    <cfRule type="containsText" dxfId="269" priority="640" operator="containsText" text="NOT OK">
      <formula>NOT(ISERROR(SEARCH("NOT OK",A108)))</formula>
    </cfRule>
  </conditionalFormatting>
  <conditionalFormatting sqref="A189 K189">
    <cfRule type="containsText" dxfId="268" priority="634" operator="containsText" text="NOT OK">
      <formula>NOT(ISERROR(SEARCH("NOT OK",A189)))</formula>
    </cfRule>
  </conditionalFormatting>
  <conditionalFormatting sqref="A216 K216">
    <cfRule type="containsText" dxfId="267" priority="562" operator="containsText" text="NOT OK">
      <formula>NOT(ISERROR(SEARCH("NOT OK",A216)))</formula>
    </cfRule>
  </conditionalFormatting>
  <conditionalFormatting sqref="K178 A178">
    <cfRule type="containsText" dxfId="266" priority="262" operator="containsText" text="NOT OK">
      <formula>NOT(ISERROR(SEARCH("NOT OK",A178)))</formula>
    </cfRule>
  </conditionalFormatting>
  <conditionalFormatting sqref="A187:A188 K187:K188">
    <cfRule type="containsText" dxfId="265" priority="197" operator="containsText" text="NOT OK">
      <formula>NOT(ISERROR(SEARCH("NOT OK",A187)))</formula>
    </cfRule>
  </conditionalFormatting>
  <conditionalFormatting sqref="K106:K107 A106:A107">
    <cfRule type="containsText" dxfId="264" priority="199" operator="containsText" text="NOT OK">
      <formula>NOT(ISERROR(SEARCH("NOT OK",A106)))</formula>
    </cfRule>
  </conditionalFormatting>
  <conditionalFormatting sqref="A25:A26 K25:K26">
    <cfRule type="containsText" dxfId="263" priority="200" operator="containsText" text="NOT OK">
      <formula>NOT(ISERROR(SEARCH("NOT OK",A25)))</formula>
    </cfRule>
  </conditionalFormatting>
  <conditionalFormatting sqref="A214 K214">
    <cfRule type="containsText" dxfId="262" priority="190" operator="containsText" text="NOT OK">
      <formula>NOT(ISERROR(SEARCH("NOT OK",A214)))</formula>
    </cfRule>
  </conditionalFormatting>
  <conditionalFormatting sqref="A54 K54">
    <cfRule type="containsText" dxfId="261" priority="175" operator="containsText" text="NOT OK">
      <formula>NOT(ISERROR(SEARCH("NOT OK",A54)))</formula>
    </cfRule>
  </conditionalFormatting>
  <conditionalFormatting sqref="A54 K54">
    <cfRule type="containsText" dxfId="260" priority="174" operator="containsText" text="NOT OK">
      <formula>NOT(ISERROR(SEARCH("NOT OK",A54)))</formula>
    </cfRule>
  </conditionalFormatting>
  <conditionalFormatting sqref="A52 K52">
    <cfRule type="containsText" dxfId="259" priority="172" operator="containsText" text="NOT OK">
      <formula>NOT(ISERROR(SEARCH("NOT OK",A52)))</formula>
    </cfRule>
  </conditionalFormatting>
  <conditionalFormatting sqref="A81 K81">
    <cfRule type="containsText" dxfId="258" priority="171" operator="containsText" text="NOT OK">
      <formula>NOT(ISERROR(SEARCH("NOT OK",A81)))</formula>
    </cfRule>
  </conditionalFormatting>
  <conditionalFormatting sqref="A81 K81">
    <cfRule type="containsText" dxfId="257" priority="170" operator="containsText" text="NOT OK">
      <formula>NOT(ISERROR(SEARCH("NOT OK",A81)))</formula>
    </cfRule>
  </conditionalFormatting>
  <conditionalFormatting sqref="K135 A135">
    <cfRule type="containsText" dxfId="256" priority="167" operator="containsText" text="NOT OK">
      <formula>NOT(ISERROR(SEARCH("NOT OK",A135)))</formula>
    </cfRule>
  </conditionalFormatting>
  <conditionalFormatting sqref="K135 A135">
    <cfRule type="containsText" dxfId="255" priority="166" operator="containsText" text="NOT OK">
      <formula>NOT(ISERROR(SEARCH("NOT OK",A135)))</formula>
    </cfRule>
  </conditionalFormatting>
  <conditionalFormatting sqref="K133 A133">
    <cfRule type="containsText" dxfId="254" priority="164" operator="containsText" text="NOT OK">
      <formula>NOT(ISERROR(SEARCH("NOT OK",A133)))</formula>
    </cfRule>
  </conditionalFormatting>
  <conditionalFormatting sqref="K162 A162">
    <cfRule type="containsText" dxfId="253" priority="163" operator="containsText" text="NOT OK">
      <formula>NOT(ISERROR(SEARCH("NOT OK",A162)))</formula>
    </cfRule>
  </conditionalFormatting>
  <conditionalFormatting sqref="K162 A162">
    <cfRule type="containsText" dxfId="252" priority="162" operator="containsText" text="NOT OK">
      <formula>NOT(ISERROR(SEARCH("NOT OK",A162)))</formula>
    </cfRule>
  </conditionalFormatting>
  <conditionalFormatting sqref="K160 A160">
    <cfRule type="containsText" dxfId="251" priority="160" operator="containsText" text="NOT OK">
      <formula>NOT(ISERROR(SEARCH("NOT OK",A160)))</formula>
    </cfRule>
  </conditionalFormatting>
  <conditionalFormatting sqref="A243 K243">
    <cfRule type="containsText" dxfId="250" priority="159" operator="containsText" text="NOT OK">
      <formula>NOT(ISERROR(SEARCH("NOT OK",A243)))</formula>
    </cfRule>
  </conditionalFormatting>
  <conditionalFormatting sqref="A243 K243">
    <cfRule type="containsText" dxfId="249" priority="158" operator="containsText" text="NOT OK">
      <formula>NOT(ISERROR(SEARCH("NOT OK",A243)))</formula>
    </cfRule>
  </conditionalFormatting>
  <conditionalFormatting sqref="A241 K241">
    <cfRule type="containsText" dxfId="248" priority="155" operator="containsText" text="NOT OK">
      <formula>NOT(ISERROR(SEARCH("NOT OK",A241)))</formula>
    </cfRule>
  </conditionalFormatting>
  <conditionalFormatting sqref="K48 A48">
    <cfRule type="containsText" dxfId="247" priority="83" operator="containsText" text="NOT OK">
      <formula>NOT(ISERROR(SEARCH("NOT OK",A48)))</formula>
    </cfRule>
  </conditionalFormatting>
  <conditionalFormatting sqref="K75 A75">
    <cfRule type="containsText" dxfId="246" priority="80" operator="containsText" text="NOT OK">
      <formula>NOT(ISERROR(SEARCH("NOT OK",A75)))</formula>
    </cfRule>
  </conditionalFormatting>
  <conditionalFormatting sqref="A129 K129">
    <cfRule type="containsText" dxfId="245" priority="77" operator="containsText" text="NOT OK">
      <formula>NOT(ISERROR(SEARCH("NOT OK",A129)))</formula>
    </cfRule>
  </conditionalFormatting>
  <conditionalFormatting sqref="A156 K156">
    <cfRule type="containsText" dxfId="244" priority="74" operator="containsText" text="NOT OK">
      <formula>NOT(ISERROR(SEARCH("NOT OK",A156)))</formula>
    </cfRule>
  </conditionalFormatting>
  <conditionalFormatting sqref="K210 A210">
    <cfRule type="containsText" dxfId="243" priority="71" operator="containsText" text="NOT OK">
      <formula>NOT(ISERROR(SEARCH("NOT OK",A210)))</formula>
    </cfRule>
  </conditionalFormatting>
  <conditionalFormatting sqref="K237 A237">
    <cfRule type="containsText" dxfId="242" priority="68" operator="containsText" text="NOT OK">
      <formula>NOT(ISERROR(SEARCH("NOT OK",A237)))</formula>
    </cfRule>
  </conditionalFormatting>
  <conditionalFormatting sqref="A53 K53">
    <cfRule type="containsText" dxfId="241" priority="65" operator="containsText" text="NOT OK">
      <formula>NOT(ISERROR(SEARCH("NOT OK",A53)))</formula>
    </cfRule>
  </conditionalFormatting>
  <conditionalFormatting sqref="A80 K80">
    <cfRule type="containsText" dxfId="240" priority="63" operator="containsText" text="NOT OK">
      <formula>NOT(ISERROR(SEARCH("NOT OK",A80)))</formula>
    </cfRule>
  </conditionalFormatting>
  <conditionalFormatting sqref="A79 K79">
    <cfRule type="containsText" dxfId="239" priority="62" operator="containsText" text="NOT OK">
      <formula>NOT(ISERROR(SEARCH("NOT OK",A79)))</formula>
    </cfRule>
  </conditionalFormatting>
  <conditionalFormatting sqref="K134 A134">
    <cfRule type="containsText" dxfId="238" priority="61" operator="containsText" text="NOT OK">
      <formula>NOT(ISERROR(SEARCH("NOT OK",A134)))</formula>
    </cfRule>
  </conditionalFormatting>
  <conditionalFormatting sqref="K161 A161">
    <cfRule type="containsText" dxfId="237" priority="60" operator="containsText" text="NOT OK">
      <formula>NOT(ISERROR(SEARCH("NOT OK",A161)))</formula>
    </cfRule>
  </conditionalFormatting>
  <conditionalFormatting sqref="A215 K215">
    <cfRule type="containsText" dxfId="236" priority="59" operator="containsText" text="NOT OK">
      <formula>NOT(ISERROR(SEARCH("NOT OK",A215)))</formula>
    </cfRule>
  </conditionalFormatting>
  <conditionalFormatting sqref="A242 K242">
    <cfRule type="containsText" dxfId="235" priority="58" operator="containsText" text="NOT OK">
      <formula>NOT(ISERROR(SEARCH("NOT OK",A242)))</formula>
    </cfRule>
  </conditionalFormatting>
  <conditionalFormatting sqref="K32 A32">
    <cfRule type="containsText" dxfId="234" priority="57" operator="containsText" text="NOT OK">
      <formula>NOT(ISERROR(SEARCH("NOT OK",A32)))</formula>
    </cfRule>
  </conditionalFormatting>
  <conditionalFormatting sqref="K59 A59">
    <cfRule type="containsText" dxfId="233" priority="56" operator="containsText" text="NOT OK">
      <formula>NOT(ISERROR(SEARCH("NOT OK",A59)))</formula>
    </cfRule>
  </conditionalFormatting>
  <conditionalFormatting sqref="A113 K113">
    <cfRule type="containsText" dxfId="232" priority="55" operator="containsText" text="NOT OK">
      <formula>NOT(ISERROR(SEARCH("NOT OK",A113)))</formula>
    </cfRule>
  </conditionalFormatting>
  <conditionalFormatting sqref="A140 K140">
    <cfRule type="containsText" dxfId="231" priority="54" operator="containsText" text="NOT OK">
      <formula>NOT(ISERROR(SEARCH("NOT OK",A140)))</formula>
    </cfRule>
  </conditionalFormatting>
  <conditionalFormatting sqref="A194 K194">
    <cfRule type="containsText" dxfId="230" priority="53" operator="containsText" text="NOT OK">
      <formula>NOT(ISERROR(SEARCH("NOT OK",A194)))</formula>
    </cfRule>
  </conditionalFormatting>
  <conditionalFormatting sqref="A221 K221">
    <cfRule type="containsText" dxfId="229" priority="52" operator="containsText" text="NOT OK">
      <formula>NOT(ISERROR(SEARCH("NOT OK",A221)))</formula>
    </cfRule>
  </conditionalFormatting>
  <conditionalFormatting sqref="A17 K17">
    <cfRule type="containsText" dxfId="228" priority="51" operator="containsText" text="NOT OK">
      <formula>NOT(ISERROR(SEARCH("NOT OK",A17)))</formula>
    </cfRule>
  </conditionalFormatting>
  <conditionalFormatting sqref="A179 K179">
    <cfRule type="containsText" dxfId="227" priority="45" operator="containsText" text="NOT OK">
      <formula>NOT(ISERROR(SEARCH("NOT OK",A179)))</formula>
    </cfRule>
  </conditionalFormatting>
  <conditionalFormatting sqref="K98 A98">
    <cfRule type="containsText" dxfId="226" priority="48" operator="containsText" text="NOT OK">
      <formula>NOT(ISERROR(SEARCH("NOT OK",A98)))</formula>
    </cfRule>
  </conditionalFormatting>
  <conditionalFormatting sqref="A43 K43">
    <cfRule type="containsText" dxfId="225" priority="16" operator="containsText" text="NOT OK">
      <formula>NOT(ISERROR(SEARCH("NOT OK",A43)))</formula>
    </cfRule>
  </conditionalFormatting>
  <conditionalFormatting sqref="A43 K43">
    <cfRule type="containsText" dxfId="224" priority="15" operator="containsText" text="NOT OK">
      <formula>NOT(ISERROR(SEARCH("NOT OK",A43)))</formula>
    </cfRule>
  </conditionalFormatting>
  <conditionalFormatting sqref="A44 K44">
    <cfRule type="containsText" dxfId="223" priority="14" operator="containsText" text="NOT OK">
      <formula>NOT(ISERROR(SEARCH("NOT OK",A44)))</formula>
    </cfRule>
  </conditionalFormatting>
  <conditionalFormatting sqref="A70 K70">
    <cfRule type="containsText" dxfId="222" priority="13" operator="containsText" text="NOT OK">
      <formula>NOT(ISERROR(SEARCH("NOT OK",A70)))</formula>
    </cfRule>
  </conditionalFormatting>
  <conditionalFormatting sqref="A70 K70">
    <cfRule type="containsText" dxfId="221" priority="12" operator="containsText" text="NOT OK">
      <formula>NOT(ISERROR(SEARCH("NOT OK",A70)))</formula>
    </cfRule>
  </conditionalFormatting>
  <conditionalFormatting sqref="A71 K71">
    <cfRule type="containsText" dxfId="220" priority="11" operator="containsText" text="NOT OK">
      <formula>NOT(ISERROR(SEARCH("NOT OK",A71)))</formula>
    </cfRule>
  </conditionalFormatting>
  <conditionalFormatting sqref="K124 A124">
    <cfRule type="containsText" dxfId="219" priority="10" operator="containsText" text="NOT OK">
      <formula>NOT(ISERROR(SEARCH("NOT OK",A124)))</formula>
    </cfRule>
  </conditionalFormatting>
  <conditionalFormatting sqref="K125 A125">
    <cfRule type="containsText" dxfId="218" priority="9" operator="containsText" text="NOT OK">
      <formula>NOT(ISERROR(SEARCH("NOT OK",A125)))</formula>
    </cfRule>
  </conditionalFormatting>
  <conditionalFormatting sqref="K151 A151">
    <cfRule type="containsText" dxfId="217" priority="8" operator="containsText" text="NOT OK">
      <formula>NOT(ISERROR(SEARCH("NOT OK",A151)))</formula>
    </cfRule>
  </conditionalFormatting>
  <conditionalFormatting sqref="K152 A152">
    <cfRule type="containsText" dxfId="216" priority="7" operator="containsText" text="NOT OK">
      <formula>NOT(ISERROR(SEARCH("NOT OK",A152)))</formula>
    </cfRule>
  </conditionalFormatting>
  <conditionalFormatting sqref="K205 A205">
    <cfRule type="containsText" dxfId="215" priority="6" operator="containsText" text="NOT OK">
      <formula>NOT(ISERROR(SEARCH("NOT OK",A205)))</formula>
    </cfRule>
  </conditionalFormatting>
  <conditionalFormatting sqref="K205 A205">
    <cfRule type="containsText" dxfId="214" priority="5" operator="containsText" text="NOT OK">
      <formula>NOT(ISERROR(SEARCH("NOT OK",A205)))</formula>
    </cfRule>
  </conditionalFormatting>
  <conditionalFormatting sqref="A206 K206">
    <cfRule type="containsText" dxfId="213" priority="4" operator="containsText" text="NOT OK">
      <formula>NOT(ISERROR(SEARCH("NOT OK",A206)))</formula>
    </cfRule>
  </conditionalFormatting>
  <conditionalFormatting sqref="K232 A232">
    <cfRule type="containsText" dxfId="212" priority="3" operator="containsText" text="NOT OK">
      <formula>NOT(ISERROR(SEARCH("NOT OK",A232)))</formula>
    </cfRule>
  </conditionalFormatting>
  <conditionalFormatting sqref="K232 A232">
    <cfRule type="containsText" dxfId="211" priority="2" operator="containsText" text="NOT OK">
      <formula>NOT(ISERROR(SEARCH("NOT OK",A232)))</formula>
    </cfRule>
  </conditionalFormatting>
  <conditionalFormatting sqref="A233 K233">
    <cfRule type="containsText" dxfId="210" priority="1" operator="containsText" text="NOT OK">
      <formula>NOT(ISERROR(SEARCH("NOT OK",A233)))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2" min="11" max="22" man="1"/>
    <brk id="163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244"/>
  <sheetViews>
    <sheetView zoomScale="90" zoomScaleNormal="90" workbookViewId="0">
      <selection activeCell="A10" sqref="A10"/>
    </sheetView>
  </sheetViews>
  <sheetFormatPr defaultColWidth="9.140625" defaultRowHeight="12.75" x14ac:dyDescent="0.2"/>
  <cols>
    <col min="1" max="1" width="9.140625" style="344"/>
    <col min="2" max="2" width="12.42578125" style="345" customWidth="1"/>
    <col min="3" max="3" width="12.5703125" style="345" customWidth="1"/>
    <col min="4" max="4" width="12.85546875" style="345" customWidth="1"/>
    <col min="5" max="5" width="13.140625" style="345" customWidth="1"/>
    <col min="6" max="6" width="13.5703125" style="345" customWidth="1"/>
    <col min="7" max="7" width="12.7109375" style="345" customWidth="1"/>
    <col min="8" max="8" width="13" style="345" customWidth="1"/>
    <col min="9" max="9" width="11.7109375" style="346" customWidth="1"/>
    <col min="10" max="10" width="6.7109375" style="345" customWidth="1"/>
    <col min="11" max="11" width="9.140625" style="344"/>
    <col min="12" max="12" width="13" style="345" customWidth="1"/>
    <col min="13" max="13" width="13.7109375" style="345" customWidth="1"/>
    <col min="14" max="14" width="13.5703125" style="345" customWidth="1"/>
    <col min="15" max="15" width="15.85546875" style="345" customWidth="1"/>
    <col min="16" max="16" width="13.42578125" style="345" customWidth="1"/>
    <col min="17" max="17" width="13.5703125" style="345" customWidth="1"/>
    <col min="18" max="18" width="14.140625" style="345" customWidth="1"/>
    <col min="19" max="19" width="14.85546875" style="345" customWidth="1"/>
    <col min="20" max="20" width="16.140625" style="345" customWidth="1"/>
    <col min="21" max="22" width="12.7109375" style="345" customWidth="1"/>
    <col min="23" max="23" width="14" style="346" customWidth="1"/>
    <col min="24" max="16384" width="9.140625" style="345"/>
  </cols>
  <sheetData>
    <row r="1" spans="1:23" ht="13.5" thickBot="1" x14ac:dyDescent="0.25"/>
    <row r="2" spans="1:23" ht="13.5" thickTop="1" x14ac:dyDescent="0.2">
      <c r="B2" s="572" t="s">
        <v>0</v>
      </c>
      <c r="C2" s="573"/>
      <c r="D2" s="573"/>
      <c r="E2" s="573"/>
      <c r="F2" s="573"/>
      <c r="G2" s="573"/>
      <c r="H2" s="573"/>
      <c r="I2" s="574"/>
      <c r="J2" s="344"/>
      <c r="L2" s="575" t="s">
        <v>1</v>
      </c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</row>
    <row r="3" spans="1:23" ht="13.5" thickBot="1" x14ac:dyDescent="0.25">
      <c r="B3" s="578" t="s">
        <v>2</v>
      </c>
      <c r="C3" s="579"/>
      <c r="D3" s="579"/>
      <c r="E3" s="579"/>
      <c r="F3" s="579"/>
      <c r="G3" s="579"/>
      <c r="H3" s="579"/>
      <c r="I3" s="580"/>
      <c r="J3" s="344"/>
      <c r="L3" s="581" t="s">
        <v>3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</row>
    <row r="4" spans="1:23" ht="14.25" thickTop="1" thickBot="1" x14ac:dyDescent="0.25">
      <c r="B4" s="347"/>
      <c r="C4" s="348"/>
      <c r="D4" s="348"/>
      <c r="E4" s="348"/>
      <c r="F4" s="348"/>
      <c r="G4" s="348"/>
      <c r="H4" s="348"/>
      <c r="I4" s="349"/>
      <c r="J4" s="344"/>
      <c r="L4" s="350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2"/>
    </row>
    <row r="5" spans="1:23" ht="13.5" customHeight="1" thickTop="1" thickBot="1" x14ac:dyDescent="0.25">
      <c r="B5" s="353"/>
      <c r="C5" s="584" t="s">
        <v>4</v>
      </c>
      <c r="D5" s="585"/>
      <c r="E5" s="586"/>
      <c r="F5" s="584" t="s">
        <v>5</v>
      </c>
      <c r="G5" s="585"/>
      <c r="H5" s="586"/>
      <c r="I5" s="354" t="s">
        <v>6</v>
      </c>
      <c r="J5" s="344"/>
      <c r="L5" s="355"/>
      <c r="M5" s="587" t="s">
        <v>4</v>
      </c>
      <c r="N5" s="588"/>
      <c r="O5" s="588"/>
      <c r="P5" s="588"/>
      <c r="Q5" s="589"/>
      <c r="R5" s="587" t="s">
        <v>5</v>
      </c>
      <c r="S5" s="588"/>
      <c r="T5" s="588"/>
      <c r="U5" s="588"/>
      <c r="V5" s="589"/>
      <c r="W5" s="356" t="s">
        <v>6</v>
      </c>
    </row>
    <row r="6" spans="1:23" ht="13.5" thickTop="1" x14ac:dyDescent="0.2">
      <c r="B6" s="357" t="s">
        <v>7</v>
      </c>
      <c r="C6" s="358"/>
      <c r="D6" s="359"/>
      <c r="E6" s="109"/>
      <c r="F6" s="358"/>
      <c r="G6" s="359"/>
      <c r="H6" s="109"/>
      <c r="I6" s="360" t="s">
        <v>8</v>
      </c>
      <c r="J6" s="344"/>
      <c r="L6" s="361" t="s">
        <v>7</v>
      </c>
      <c r="M6" s="362"/>
      <c r="N6" s="350"/>
      <c r="O6" s="16"/>
      <c r="P6" s="17"/>
      <c r="Q6" s="20"/>
      <c r="R6" s="362"/>
      <c r="S6" s="350"/>
      <c r="T6" s="16"/>
      <c r="U6" s="17"/>
      <c r="V6" s="20"/>
      <c r="W6" s="363" t="s">
        <v>8</v>
      </c>
    </row>
    <row r="7" spans="1:23" ht="13.5" thickBot="1" x14ac:dyDescent="0.25">
      <c r="B7" s="364"/>
      <c r="C7" s="365" t="s">
        <v>9</v>
      </c>
      <c r="D7" s="366" t="s">
        <v>10</v>
      </c>
      <c r="E7" s="114" t="s">
        <v>11</v>
      </c>
      <c r="F7" s="365" t="s">
        <v>9</v>
      </c>
      <c r="G7" s="366" t="s">
        <v>10</v>
      </c>
      <c r="H7" s="114" t="s">
        <v>11</v>
      </c>
      <c r="I7" s="367"/>
      <c r="J7" s="344"/>
      <c r="L7" s="368"/>
      <c r="M7" s="369" t="s">
        <v>12</v>
      </c>
      <c r="N7" s="370" t="s">
        <v>13</v>
      </c>
      <c r="O7" s="25" t="s">
        <v>14</v>
      </c>
      <c r="P7" s="368" t="s">
        <v>15</v>
      </c>
      <c r="Q7" s="25" t="s">
        <v>11</v>
      </c>
      <c r="R7" s="369" t="s">
        <v>12</v>
      </c>
      <c r="S7" s="370" t="s">
        <v>13</v>
      </c>
      <c r="T7" s="25" t="s">
        <v>14</v>
      </c>
      <c r="U7" s="368" t="s">
        <v>15</v>
      </c>
      <c r="V7" s="25" t="s">
        <v>11</v>
      </c>
      <c r="W7" s="371"/>
    </row>
    <row r="8" spans="1:23" ht="6" customHeight="1" thickTop="1" x14ac:dyDescent="0.2">
      <c r="B8" s="357"/>
      <c r="C8" s="372"/>
      <c r="D8" s="373"/>
      <c r="E8" s="157"/>
      <c r="F8" s="372"/>
      <c r="G8" s="373"/>
      <c r="H8" s="157"/>
      <c r="I8" s="374"/>
      <c r="J8" s="344"/>
      <c r="L8" s="361"/>
      <c r="M8" s="375"/>
      <c r="N8" s="376"/>
      <c r="O8" s="31"/>
      <c r="P8" s="32"/>
      <c r="Q8" s="34"/>
      <c r="R8" s="375"/>
      <c r="S8" s="376"/>
      <c r="T8" s="31"/>
      <c r="U8" s="32"/>
      <c r="V8" s="34"/>
      <c r="W8" s="377"/>
    </row>
    <row r="9" spans="1:23" x14ac:dyDescent="0.2">
      <c r="A9" s="344" t="s">
        <v>44</v>
      </c>
      <c r="B9" s="357" t="s">
        <v>16</v>
      </c>
      <c r="C9" s="120">
        <v>0</v>
      </c>
      <c r="D9" s="122">
        <v>0</v>
      </c>
      <c r="E9" s="380">
        <f>+C9+D9</f>
        <v>0</v>
      </c>
      <c r="F9" s="120">
        <v>21</v>
      </c>
      <c r="G9" s="122">
        <v>21</v>
      </c>
      <c r="H9" s="380">
        <f>+F9+G9</f>
        <v>42</v>
      </c>
      <c r="I9" s="381">
        <f t="shared" ref="I9:I13" si="0">IF(E9=0,0,((H9/E9)-1)*100)</f>
        <v>0</v>
      </c>
      <c r="J9" s="344"/>
      <c r="L9" s="361" t="s">
        <v>16</v>
      </c>
      <c r="M9" s="39">
        <v>0</v>
      </c>
      <c r="N9" s="37">
        <v>0</v>
      </c>
      <c r="O9" s="169">
        <f>SUM(M9:N9)</f>
        <v>0</v>
      </c>
      <c r="P9" s="140">
        <v>0</v>
      </c>
      <c r="Q9" s="169">
        <f t="shared" ref="Q9" si="1">O9+P9</f>
        <v>0</v>
      </c>
      <c r="R9" s="39">
        <v>300</v>
      </c>
      <c r="S9" s="37">
        <v>58</v>
      </c>
      <c r="T9" s="169">
        <f>SUM(R9:S9)</f>
        <v>358</v>
      </c>
      <c r="U9" s="140">
        <v>0</v>
      </c>
      <c r="V9" s="169">
        <f t="shared" ref="V9" si="2">T9+U9</f>
        <v>358</v>
      </c>
      <c r="W9" s="384">
        <f t="shared" ref="W9:W13" si="3">IF(Q9=0,0,((V9/Q9)-1)*100)</f>
        <v>0</v>
      </c>
    </row>
    <row r="10" spans="1:23" x14ac:dyDescent="0.2">
      <c r="A10" s="344" t="s">
        <v>44</v>
      </c>
      <c r="B10" s="357" t="s">
        <v>17</v>
      </c>
      <c r="C10" s="120">
        <v>0</v>
      </c>
      <c r="D10" s="122">
        <v>0</v>
      </c>
      <c r="E10" s="380">
        <f t="shared" ref="E10:E13" si="4">+C10+D10</f>
        <v>0</v>
      </c>
      <c r="F10" s="120">
        <v>29</v>
      </c>
      <c r="G10" s="122">
        <v>29</v>
      </c>
      <c r="H10" s="380">
        <f t="shared" ref="H10:H13" si="5">+F10+G10</f>
        <v>58</v>
      </c>
      <c r="I10" s="381">
        <f t="shared" si="0"/>
        <v>0</v>
      </c>
      <c r="J10" s="344"/>
      <c r="K10" s="385"/>
      <c r="L10" s="361" t="s">
        <v>17</v>
      </c>
      <c r="M10" s="39">
        <v>0</v>
      </c>
      <c r="N10" s="37">
        <v>0</v>
      </c>
      <c r="O10" s="169">
        <f>SUM(M10:N10)</f>
        <v>0</v>
      </c>
      <c r="P10" s="140">
        <v>0</v>
      </c>
      <c r="Q10" s="169">
        <f>O10+P10</f>
        <v>0</v>
      </c>
      <c r="R10" s="39">
        <v>661</v>
      </c>
      <c r="S10" s="37">
        <v>252</v>
      </c>
      <c r="T10" s="169">
        <f>SUM(R10:S10)</f>
        <v>913</v>
      </c>
      <c r="U10" s="140">
        <v>0</v>
      </c>
      <c r="V10" s="169">
        <f>T10+U10</f>
        <v>913</v>
      </c>
      <c r="W10" s="384">
        <f t="shared" si="3"/>
        <v>0</v>
      </c>
    </row>
    <row r="11" spans="1:23" ht="13.5" thickBot="1" x14ac:dyDescent="0.25">
      <c r="A11" s="344" t="s">
        <v>44</v>
      </c>
      <c r="B11" s="364" t="s">
        <v>18</v>
      </c>
      <c r="C11" s="124">
        <v>0</v>
      </c>
      <c r="D11" s="125">
        <v>0</v>
      </c>
      <c r="E11" s="380">
        <f t="shared" si="4"/>
        <v>0</v>
      </c>
      <c r="F11" s="124">
        <v>46</v>
      </c>
      <c r="G11" s="125">
        <v>46</v>
      </c>
      <c r="H11" s="380">
        <f t="shared" si="5"/>
        <v>92</v>
      </c>
      <c r="I11" s="381">
        <f t="shared" si="0"/>
        <v>0</v>
      </c>
      <c r="J11" s="344"/>
      <c r="K11" s="385"/>
      <c r="L11" s="368" t="s">
        <v>18</v>
      </c>
      <c r="M11" s="39">
        <v>0</v>
      </c>
      <c r="N11" s="37">
        <v>0</v>
      </c>
      <c r="O11" s="169">
        <f t="shared" ref="O11" si="6">SUM(M11:N11)</f>
        <v>0</v>
      </c>
      <c r="P11" s="140">
        <v>0</v>
      </c>
      <c r="Q11" s="267">
        <f>O11+P11</f>
        <v>0</v>
      </c>
      <c r="R11" s="39">
        <v>3464</v>
      </c>
      <c r="S11" s="37">
        <v>1302</v>
      </c>
      <c r="T11" s="169">
        <f t="shared" ref="T11" si="7">SUM(R11:S11)</f>
        <v>4766</v>
      </c>
      <c r="U11" s="140">
        <v>0</v>
      </c>
      <c r="V11" s="267">
        <f>T11+U11</f>
        <v>4766</v>
      </c>
      <c r="W11" s="384">
        <f t="shared" si="3"/>
        <v>0</v>
      </c>
    </row>
    <row r="12" spans="1:23" ht="14.25" thickTop="1" thickBot="1" x14ac:dyDescent="0.25">
      <c r="A12" s="344" t="s">
        <v>44</v>
      </c>
      <c r="B12" s="126" t="s">
        <v>19</v>
      </c>
      <c r="C12" s="388">
        <f t="shared" ref="C12:D12" si="8">+C9+C10+C11</f>
        <v>0</v>
      </c>
      <c r="D12" s="389">
        <f t="shared" si="8"/>
        <v>0</v>
      </c>
      <c r="E12" s="390">
        <f t="shared" si="4"/>
        <v>0</v>
      </c>
      <c r="F12" s="388">
        <f t="shared" ref="F12:G12" si="9">+F9+F10+F11</f>
        <v>96</v>
      </c>
      <c r="G12" s="389">
        <f t="shared" si="9"/>
        <v>96</v>
      </c>
      <c r="H12" s="390">
        <f t="shared" si="5"/>
        <v>192</v>
      </c>
      <c r="I12" s="130">
        <f t="shared" si="0"/>
        <v>0</v>
      </c>
      <c r="J12" s="344"/>
      <c r="L12" s="41" t="s">
        <v>19</v>
      </c>
      <c r="M12" s="45">
        <f>+M9+M10+M11</f>
        <v>0</v>
      </c>
      <c r="N12" s="43">
        <f>+N9+N10+N11</f>
        <v>0</v>
      </c>
      <c r="O12" s="170">
        <f t="shared" ref="O12:O13" si="10">+M12+N12</f>
        <v>0</v>
      </c>
      <c r="P12" s="43">
        <f>+P9+P10+P11</f>
        <v>0</v>
      </c>
      <c r="Q12" s="170">
        <f t="shared" ref="Q12:Q13" si="11">+O12+P12</f>
        <v>0</v>
      </c>
      <c r="R12" s="45">
        <f>+R9+R10+R11</f>
        <v>4425</v>
      </c>
      <c r="S12" s="43">
        <f>+S9+S10+S11</f>
        <v>1612</v>
      </c>
      <c r="T12" s="170">
        <f t="shared" ref="T12:T13" si="12">+R12+S12</f>
        <v>6037</v>
      </c>
      <c r="U12" s="43">
        <f>+U9+U10+U11</f>
        <v>0</v>
      </c>
      <c r="V12" s="170">
        <f t="shared" ref="V12:V13" si="13">+T12+U12</f>
        <v>6037</v>
      </c>
      <c r="W12" s="46">
        <f t="shared" si="3"/>
        <v>0</v>
      </c>
    </row>
    <row r="13" spans="1:23" ht="13.5" thickTop="1" x14ac:dyDescent="0.2">
      <c r="A13" s="344" t="s">
        <v>44</v>
      </c>
      <c r="B13" s="357" t="s">
        <v>20</v>
      </c>
      <c r="C13" s="378">
        <v>0</v>
      </c>
      <c r="D13" s="379">
        <v>0</v>
      </c>
      <c r="E13" s="380">
        <f t="shared" si="4"/>
        <v>0</v>
      </c>
      <c r="F13" s="378">
        <v>58</v>
      </c>
      <c r="G13" s="379">
        <v>58</v>
      </c>
      <c r="H13" s="380">
        <f t="shared" si="5"/>
        <v>116</v>
      </c>
      <c r="I13" s="381">
        <f t="shared" si="0"/>
        <v>0</v>
      </c>
      <c r="J13" s="344"/>
      <c r="L13" s="361" t="s">
        <v>20</v>
      </c>
      <c r="M13" s="382">
        <v>0</v>
      </c>
      <c r="N13" s="486">
        <v>0</v>
      </c>
      <c r="O13" s="169">
        <f t="shared" si="10"/>
        <v>0</v>
      </c>
      <c r="P13" s="140">
        <v>0</v>
      </c>
      <c r="Q13" s="169">
        <f t="shared" si="11"/>
        <v>0</v>
      </c>
      <c r="R13" s="382">
        <v>3703</v>
      </c>
      <c r="S13" s="486">
        <v>3548</v>
      </c>
      <c r="T13" s="169">
        <f t="shared" si="12"/>
        <v>7251</v>
      </c>
      <c r="U13" s="140">
        <v>0</v>
      </c>
      <c r="V13" s="169">
        <f t="shared" si="13"/>
        <v>7251</v>
      </c>
      <c r="W13" s="384">
        <f t="shared" si="3"/>
        <v>0</v>
      </c>
    </row>
    <row r="14" spans="1:23" x14ac:dyDescent="0.2">
      <c r="A14" s="344" t="s">
        <v>44</v>
      </c>
      <c r="B14" s="357" t="s">
        <v>21</v>
      </c>
      <c r="C14" s="378">
        <v>0</v>
      </c>
      <c r="D14" s="379">
        <v>0</v>
      </c>
      <c r="E14" s="380">
        <f>+C14+D14</f>
        <v>0</v>
      </c>
      <c r="F14" s="378">
        <v>46</v>
      </c>
      <c r="G14" s="379">
        <v>46</v>
      </c>
      <c r="H14" s="380">
        <f>+F14+G14</f>
        <v>92</v>
      </c>
      <c r="I14" s="381">
        <f>IF(E14=0,0,((H14/E14)-1)*100)</f>
        <v>0</v>
      </c>
      <c r="J14" s="344"/>
      <c r="L14" s="361" t="s">
        <v>21</v>
      </c>
      <c r="M14" s="383">
        <v>0</v>
      </c>
      <c r="N14" s="470">
        <v>0</v>
      </c>
      <c r="O14" s="172">
        <f>+M14+N14</f>
        <v>0</v>
      </c>
      <c r="P14" s="140">
        <v>0</v>
      </c>
      <c r="Q14" s="169">
        <f>+O14+P14</f>
        <v>0</v>
      </c>
      <c r="R14" s="383">
        <v>4271</v>
      </c>
      <c r="S14" s="470">
        <v>2443</v>
      </c>
      <c r="T14" s="172">
        <f>+R14+S14</f>
        <v>6714</v>
      </c>
      <c r="U14" s="140">
        <v>0</v>
      </c>
      <c r="V14" s="169">
        <f>+T14+U14</f>
        <v>6714</v>
      </c>
      <c r="W14" s="384">
        <f>IF(Q14=0,0,((V14/Q14)-1)*100)</f>
        <v>0</v>
      </c>
    </row>
    <row r="15" spans="1:23" ht="13.5" thickBot="1" x14ac:dyDescent="0.25">
      <c r="A15" s="391" t="s">
        <v>44</v>
      </c>
      <c r="B15" s="357" t="s">
        <v>22</v>
      </c>
      <c r="C15" s="378">
        <v>0</v>
      </c>
      <c r="D15" s="379">
        <v>0</v>
      </c>
      <c r="E15" s="380">
        <f>+C15+D15</f>
        <v>0</v>
      </c>
      <c r="F15" s="378">
        <v>103</v>
      </c>
      <c r="G15" s="379">
        <v>103</v>
      </c>
      <c r="H15" s="380">
        <f>+F15+G15</f>
        <v>206</v>
      </c>
      <c r="I15" s="381">
        <f>IF(E15=0,0,((H15/E15)-1)*100)</f>
        <v>0</v>
      </c>
      <c r="J15" s="391"/>
      <c r="L15" s="361" t="s">
        <v>22</v>
      </c>
      <c r="M15" s="383">
        <v>0</v>
      </c>
      <c r="N15" s="470">
        <v>0</v>
      </c>
      <c r="O15" s="471">
        <f>+M15+N15</f>
        <v>0</v>
      </c>
      <c r="P15" s="480">
        <v>0</v>
      </c>
      <c r="Q15" s="169">
        <f>+O15+P15</f>
        <v>0</v>
      </c>
      <c r="R15" s="383">
        <v>11146</v>
      </c>
      <c r="S15" s="470">
        <v>8829</v>
      </c>
      <c r="T15" s="471">
        <f>+R15+S15</f>
        <v>19975</v>
      </c>
      <c r="U15" s="480">
        <v>0</v>
      </c>
      <c r="V15" s="169">
        <f>+T15+U15</f>
        <v>19975</v>
      </c>
      <c r="W15" s="384">
        <f>IF(Q15=0,0,((V15/Q15)-1)*100)</f>
        <v>0</v>
      </c>
    </row>
    <row r="16" spans="1:23" ht="14.25" thickTop="1" thickBot="1" x14ac:dyDescent="0.25">
      <c r="A16" s="344" t="s">
        <v>44</v>
      </c>
      <c r="B16" s="126" t="s">
        <v>23</v>
      </c>
      <c r="C16" s="388">
        <f>+C13+C14+C15</f>
        <v>0</v>
      </c>
      <c r="D16" s="389">
        <f t="shared" ref="D16:H16" si="14">+D13+D14+D15</f>
        <v>0</v>
      </c>
      <c r="E16" s="390">
        <f t="shared" si="14"/>
        <v>0</v>
      </c>
      <c r="F16" s="388">
        <f t="shared" si="14"/>
        <v>207</v>
      </c>
      <c r="G16" s="389">
        <f t="shared" si="14"/>
        <v>207</v>
      </c>
      <c r="H16" s="390">
        <f t="shared" si="14"/>
        <v>414</v>
      </c>
      <c r="I16" s="130">
        <f>IF(E16=0,0,((H16/E16)-1)*100)</f>
        <v>0</v>
      </c>
      <c r="J16" s="344"/>
      <c r="L16" s="41" t="s">
        <v>23</v>
      </c>
      <c r="M16" s="43">
        <f>+M13+M14+M15</f>
        <v>0</v>
      </c>
      <c r="N16" s="468">
        <f t="shared" ref="N16:V16" si="15">+N13+N14+N15</f>
        <v>0</v>
      </c>
      <c r="O16" s="477">
        <f t="shared" si="15"/>
        <v>0</v>
      </c>
      <c r="P16" s="481">
        <f t="shared" si="15"/>
        <v>0</v>
      </c>
      <c r="Q16" s="170">
        <f t="shared" si="15"/>
        <v>0</v>
      </c>
      <c r="R16" s="43">
        <f t="shared" si="15"/>
        <v>19120</v>
      </c>
      <c r="S16" s="468">
        <f t="shared" si="15"/>
        <v>14820</v>
      </c>
      <c r="T16" s="477">
        <f t="shared" si="15"/>
        <v>33940</v>
      </c>
      <c r="U16" s="481">
        <f t="shared" si="15"/>
        <v>0</v>
      </c>
      <c r="V16" s="170">
        <f t="shared" si="15"/>
        <v>33940</v>
      </c>
      <c r="W16" s="46">
        <f>IF(Q16=0,0,((V16/Q16)-1)*100)</f>
        <v>0</v>
      </c>
    </row>
    <row r="17" spans="1:23" s="1" customFormat="1" ht="14.25" thickTop="1" thickBot="1" x14ac:dyDescent="0.25">
      <c r="A17" s="3" t="str">
        <f>IF(ISERROR(F17/G17)," ",IF(F17/G17&gt;0.5,IF(F17/G17&lt;1.5," ","NOT OK"),"NOT OK"))</f>
        <v xml:space="preserve"> </v>
      </c>
      <c r="B17" s="126" t="s">
        <v>68</v>
      </c>
      <c r="C17" s="127">
        <f>+C12+C16</f>
        <v>0</v>
      </c>
      <c r="D17" s="129">
        <f t="shared" ref="D17:H17" si="16">+D12+D16</f>
        <v>0</v>
      </c>
      <c r="E17" s="298">
        <f t="shared" si="16"/>
        <v>0</v>
      </c>
      <c r="F17" s="127">
        <f t="shared" si="16"/>
        <v>303</v>
      </c>
      <c r="G17" s="129">
        <f t="shared" si="16"/>
        <v>303</v>
      </c>
      <c r="H17" s="298">
        <f t="shared" si="16"/>
        <v>606</v>
      </c>
      <c r="I17" s="130">
        <f>IF(E17=0,0,((H17/E17)-1)*100)</f>
        <v>0</v>
      </c>
      <c r="J17" s="3"/>
      <c r="K17" s="3"/>
      <c r="L17" s="41" t="s">
        <v>68</v>
      </c>
      <c r="M17" s="45">
        <f>+M12+M16</f>
        <v>0</v>
      </c>
      <c r="N17" s="43">
        <f t="shared" ref="N17:V17" si="17">+N12+N16</f>
        <v>0</v>
      </c>
      <c r="O17" s="300">
        <f t="shared" si="17"/>
        <v>0</v>
      </c>
      <c r="P17" s="43">
        <f t="shared" si="17"/>
        <v>0</v>
      </c>
      <c r="Q17" s="300">
        <f t="shared" si="17"/>
        <v>0</v>
      </c>
      <c r="R17" s="45">
        <f t="shared" si="17"/>
        <v>23545</v>
      </c>
      <c r="S17" s="43">
        <f t="shared" si="17"/>
        <v>16432</v>
      </c>
      <c r="T17" s="300">
        <f t="shared" si="17"/>
        <v>39977</v>
      </c>
      <c r="U17" s="43">
        <f t="shared" si="17"/>
        <v>0</v>
      </c>
      <c r="V17" s="300">
        <f t="shared" si="17"/>
        <v>39977</v>
      </c>
      <c r="W17" s="46">
        <f>IF(Q17=0,0,((V17/Q17)-1)*100)</f>
        <v>0</v>
      </c>
    </row>
    <row r="18" spans="1:23" ht="13.5" thickTop="1" x14ac:dyDescent="0.2">
      <c r="A18" s="344" t="s">
        <v>44</v>
      </c>
      <c r="B18" s="357" t="s">
        <v>24</v>
      </c>
      <c r="C18" s="378">
        <v>0</v>
      </c>
      <c r="D18" s="379">
        <v>0</v>
      </c>
      <c r="E18" s="380">
        <f t="shared" ref="E18" si="18">+C18+D18</f>
        <v>0</v>
      </c>
      <c r="F18" s="378"/>
      <c r="G18" s="379"/>
      <c r="H18" s="380"/>
      <c r="I18" s="381"/>
      <c r="J18" s="391"/>
      <c r="L18" s="361" t="s">
        <v>24</v>
      </c>
      <c r="M18" s="383">
        <v>0</v>
      </c>
      <c r="N18" s="470">
        <v>0</v>
      </c>
      <c r="O18" s="471">
        <f t="shared" ref="O18" si="19">+M18+N18</f>
        <v>0</v>
      </c>
      <c r="P18" s="480">
        <v>0</v>
      </c>
      <c r="Q18" s="169">
        <f t="shared" ref="Q18" si="20">+O18+P18</f>
        <v>0</v>
      </c>
      <c r="R18" s="383"/>
      <c r="S18" s="470"/>
      <c r="T18" s="471"/>
      <c r="U18" s="480"/>
      <c r="V18" s="169"/>
      <c r="W18" s="384"/>
    </row>
    <row r="19" spans="1:23" x14ac:dyDescent="0.2">
      <c r="A19" s="344" t="s">
        <v>44</v>
      </c>
      <c r="B19" s="357" t="s">
        <v>25</v>
      </c>
      <c r="C19" s="378">
        <v>0</v>
      </c>
      <c r="D19" s="379">
        <v>0</v>
      </c>
      <c r="E19" s="380">
        <f>+C19+D19</f>
        <v>0</v>
      </c>
      <c r="F19" s="378"/>
      <c r="G19" s="379"/>
      <c r="H19" s="380"/>
      <c r="I19" s="381"/>
      <c r="L19" s="361" t="s">
        <v>25</v>
      </c>
      <c r="M19" s="383">
        <v>0</v>
      </c>
      <c r="N19" s="470">
        <v>0</v>
      </c>
      <c r="O19" s="471">
        <f>+M19+N19</f>
        <v>0</v>
      </c>
      <c r="P19" s="483">
        <v>0</v>
      </c>
      <c r="Q19" s="169">
        <f>O19+P19</f>
        <v>0</v>
      </c>
      <c r="R19" s="383"/>
      <c r="S19" s="470"/>
      <c r="T19" s="471"/>
      <c r="U19" s="483"/>
      <c r="V19" s="169"/>
      <c r="W19" s="384"/>
    </row>
    <row r="20" spans="1:23" ht="13.5" thickBot="1" x14ac:dyDescent="0.25">
      <c r="A20" s="392" t="s">
        <v>44</v>
      </c>
      <c r="B20" s="357" t="s">
        <v>26</v>
      </c>
      <c r="C20" s="378">
        <v>0</v>
      </c>
      <c r="D20" s="379">
        <v>0</v>
      </c>
      <c r="E20" s="380">
        <f>+C20+D20</f>
        <v>0</v>
      </c>
      <c r="F20" s="378"/>
      <c r="G20" s="379"/>
      <c r="H20" s="380"/>
      <c r="I20" s="381"/>
      <c r="J20" s="393"/>
      <c r="L20" s="361" t="s">
        <v>26</v>
      </c>
      <c r="M20" s="383">
        <v>0</v>
      </c>
      <c r="N20" s="470">
        <v>0</v>
      </c>
      <c r="O20" s="471">
        <f>+M20+N20</f>
        <v>0</v>
      </c>
      <c r="P20" s="480">
        <v>0</v>
      </c>
      <c r="Q20" s="169">
        <f>+O20+P20</f>
        <v>0</v>
      </c>
      <c r="R20" s="383"/>
      <c r="S20" s="470"/>
      <c r="T20" s="471"/>
      <c r="U20" s="480"/>
      <c r="V20" s="169"/>
      <c r="W20" s="384"/>
    </row>
    <row r="21" spans="1:23" ht="15.75" customHeight="1" thickTop="1" thickBot="1" x14ac:dyDescent="0.25">
      <c r="A21" s="394" t="s">
        <v>44</v>
      </c>
      <c r="B21" s="133" t="s">
        <v>27</v>
      </c>
      <c r="C21" s="388">
        <f t="shared" ref="C21:E21" si="21">+C18+C19+C20</f>
        <v>0</v>
      </c>
      <c r="D21" s="395">
        <f t="shared" si="21"/>
        <v>0</v>
      </c>
      <c r="E21" s="396">
        <f t="shared" si="21"/>
        <v>0</v>
      </c>
      <c r="F21" s="388"/>
      <c r="G21" s="395"/>
      <c r="H21" s="396"/>
      <c r="I21" s="130"/>
      <c r="J21" s="394"/>
      <c r="K21" s="397"/>
      <c r="L21" s="47" t="s">
        <v>27</v>
      </c>
      <c r="M21" s="49">
        <f t="shared" ref="M21:Q21" si="22">+M18+M19+M20</f>
        <v>0</v>
      </c>
      <c r="N21" s="469">
        <f t="shared" si="22"/>
        <v>0</v>
      </c>
      <c r="O21" s="473">
        <f t="shared" si="22"/>
        <v>0</v>
      </c>
      <c r="P21" s="482">
        <f t="shared" si="22"/>
        <v>0</v>
      </c>
      <c r="Q21" s="171">
        <f t="shared" si="22"/>
        <v>0</v>
      </c>
      <c r="R21" s="49"/>
      <c r="S21" s="469"/>
      <c r="T21" s="473"/>
      <c r="U21" s="482"/>
      <c r="V21" s="171"/>
      <c r="W21" s="50"/>
    </row>
    <row r="22" spans="1:23" ht="13.5" thickTop="1" x14ac:dyDescent="0.2">
      <c r="A22" s="344" t="s">
        <v>44</v>
      </c>
      <c r="B22" s="357" t="s">
        <v>28</v>
      </c>
      <c r="C22" s="378">
        <v>0</v>
      </c>
      <c r="D22" s="379">
        <v>0</v>
      </c>
      <c r="E22" s="398">
        <f>+C22+D22</f>
        <v>0</v>
      </c>
      <c r="F22" s="378"/>
      <c r="G22" s="379"/>
      <c r="H22" s="398"/>
      <c r="I22" s="381"/>
      <c r="J22" s="391"/>
      <c r="L22" s="361" t="s">
        <v>29</v>
      </c>
      <c r="M22" s="383">
        <v>0</v>
      </c>
      <c r="N22" s="470">
        <v>0</v>
      </c>
      <c r="O22" s="471">
        <f>+M22+N22</f>
        <v>0</v>
      </c>
      <c r="P22" s="480">
        <v>0</v>
      </c>
      <c r="Q22" s="169">
        <f>+O22+P22</f>
        <v>0</v>
      </c>
      <c r="R22" s="383"/>
      <c r="S22" s="470"/>
      <c r="T22" s="471"/>
      <c r="U22" s="480"/>
      <c r="V22" s="169"/>
      <c r="W22" s="384"/>
    </row>
    <row r="23" spans="1:23" x14ac:dyDescent="0.2">
      <c r="A23" s="344" t="s">
        <v>44</v>
      </c>
      <c r="B23" s="357" t="s">
        <v>30</v>
      </c>
      <c r="C23" s="378">
        <v>0</v>
      </c>
      <c r="D23" s="529">
        <v>0</v>
      </c>
      <c r="E23" s="399">
        <f>+C23+D23</f>
        <v>0</v>
      </c>
      <c r="F23" s="378"/>
      <c r="G23" s="529"/>
      <c r="H23" s="399"/>
      <c r="I23" s="381"/>
      <c r="J23" s="391"/>
      <c r="L23" s="361" t="s">
        <v>30</v>
      </c>
      <c r="M23" s="383">
        <v>0</v>
      </c>
      <c r="N23" s="470">
        <v>0</v>
      </c>
      <c r="O23" s="471">
        <f>+M23+N23</f>
        <v>0</v>
      </c>
      <c r="P23" s="480">
        <v>0</v>
      </c>
      <c r="Q23" s="169">
        <f>+O23+P23</f>
        <v>0</v>
      </c>
      <c r="R23" s="383"/>
      <c r="S23" s="470"/>
      <c r="T23" s="471"/>
      <c r="U23" s="480"/>
      <c r="V23" s="169"/>
      <c r="W23" s="384"/>
    </row>
    <row r="24" spans="1:23" ht="13.5" thickBot="1" x14ac:dyDescent="0.25">
      <c r="A24" s="344" t="s">
        <v>44</v>
      </c>
      <c r="B24" s="357" t="s">
        <v>31</v>
      </c>
      <c r="C24" s="378">
        <v>8</v>
      </c>
      <c r="D24" s="525">
        <v>8</v>
      </c>
      <c r="E24" s="401">
        <f>+C24+D24</f>
        <v>16</v>
      </c>
      <c r="F24" s="378"/>
      <c r="G24" s="525"/>
      <c r="H24" s="401"/>
      <c r="I24" s="402"/>
      <c r="J24" s="391"/>
      <c r="L24" s="361" t="s">
        <v>31</v>
      </c>
      <c r="M24" s="383">
        <v>136</v>
      </c>
      <c r="N24" s="470">
        <v>7</v>
      </c>
      <c r="O24" s="471">
        <f>+M24+N24</f>
        <v>143</v>
      </c>
      <c r="P24" s="480">
        <v>0</v>
      </c>
      <c r="Q24" s="169">
        <f>+O24+P24</f>
        <v>143</v>
      </c>
      <c r="R24" s="383"/>
      <c r="S24" s="470"/>
      <c r="T24" s="471"/>
      <c r="U24" s="480"/>
      <c r="V24" s="169"/>
      <c r="W24" s="384"/>
    </row>
    <row r="25" spans="1:23" ht="15.75" customHeight="1" thickTop="1" thickBot="1" x14ac:dyDescent="0.25">
      <c r="A25" s="394" t="s">
        <v>44</v>
      </c>
      <c r="B25" s="521" t="s">
        <v>32</v>
      </c>
      <c r="C25" s="388">
        <f t="shared" ref="C25:E25" si="23">+C22+C23+C24</f>
        <v>8</v>
      </c>
      <c r="D25" s="517">
        <f t="shared" si="23"/>
        <v>8</v>
      </c>
      <c r="E25" s="527">
        <f t="shared" si="23"/>
        <v>16</v>
      </c>
      <c r="F25" s="388"/>
      <c r="G25" s="517"/>
      <c r="H25" s="527"/>
      <c r="I25" s="130"/>
      <c r="J25" s="394"/>
      <c r="K25" s="397"/>
      <c r="L25" s="47" t="s">
        <v>32</v>
      </c>
      <c r="M25" s="49">
        <f t="shared" ref="M25:Q25" si="24">+M22+M23+M24</f>
        <v>136</v>
      </c>
      <c r="N25" s="469">
        <f t="shared" si="24"/>
        <v>7</v>
      </c>
      <c r="O25" s="473">
        <f t="shared" si="24"/>
        <v>143</v>
      </c>
      <c r="P25" s="482">
        <f t="shared" si="24"/>
        <v>0</v>
      </c>
      <c r="Q25" s="171">
        <f t="shared" si="24"/>
        <v>143</v>
      </c>
      <c r="R25" s="49"/>
      <c r="S25" s="469"/>
      <c r="T25" s="473"/>
      <c r="U25" s="482"/>
      <c r="V25" s="171"/>
      <c r="W25" s="50"/>
    </row>
    <row r="26" spans="1:23" ht="15.75" customHeight="1" thickTop="1" thickBot="1" x14ac:dyDescent="0.25">
      <c r="A26" s="394"/>
      <c r="B26" s="522" t="s">
        <v>33</v>
      </c>
      <c r="C26" s="388">
        <f t="shared" ref="C26:E26" si="25">+C16+C21+C25</f>
        <v>8</v>
      </c>
      <c r="D26" s="517">
        <f t="shared" si="25"/>
        <v>8</v>
      </c>
      <c r="E26" s="527">
        <f t="shared" si="25"/>
        <v>16</v>
      </c>
      <c r="F26" s="388"/>
      <c r="G26" s="517"/>
      <c r="H26" s="527"/>
      <c r="I26" s="130"/>
      <c r="J26" s="394"/>
      <c r="K26" s="397"/>
      <c r="L26" s="530" t="s">
        <v>33</v>
      </c>
      <c r="M26" s="508">
        <f t="shared" ref="M26:Q26" si="26">+M16+M21+M25</f>
        <v>136</v>
      </c>
      <c r="N26" s="509">
        <f t="shared" si="26"/>
        <v>7</v>
      </c>
      <c r="O26" s="510">
        <f t="shared" si="26"/>
        <v>143</v>
      </c>
      <c r="P26" s="511">
        <f t="shared" si="26"/>
        <v>0</v>
      </c>
      <c r="Q26" s="512">
        <f t="shared" si="26"/>
        <v>143</v>
      </c>
      <c r="R26" s="508"/>
      <c r="S26" s="509"/>
      <c r="T26" s="510"/>
      <c r="U26" s="511"/>
      <c r="V26" s="512"/>
      <c r="W26" s="50"/>
    </row>
    <row r="27" spans="1:23" ht="14.25" thickTop="1" thickBot="1" x14ac:dyDescent="0.25">
      <c r="A27" s="344" t="s">
        <v>44</v>
      </c>
      <c r="B27" s="523" t="s">
        <v>34</v>
      </c>
      <c r="C27" s="388">
        <f t="shared" ref="C27:E27" si="27">+C12+C16+C21+C25</f>
        <v>8</v>
      </c>
      <c r="D27" s="517">
        <f t="shared" si="27"/>
        <v>8</v>
      </c>
      <c r="E27" s="528">
        <f t="shared" si="27"/>
        <v>16</v>
      </c>
      <c r="F27" s="388"/>
      <c r="G27" s="517"/>
      <c r="H27" s="528"/>
      <c r="I27" s="130"/>
      <c r="J27" s="344"/>
      <c r="L27" s="466" t="s">
        <v>34</v>
      </c>
      <c r="M27" s="43">
        <f t="shared" ref="M27:Q27" si="28">+M12+M16+M21+M25</f>
        <v>136</v>
      </c>
      <c r="N27" s="468">
        <f t="shared" si="28"/>
        <v>7</v>
      </c>
      <c r="O27" s="472">
        <f t="shared" si="28"/>
        <v>143</v>
      </c>
      <c r="P27" s="481">
        <f t="shared" si="28"/>
        <v>0</v>
      </c>
      <c r="Q27" s="300">
        <f t="shared" si="28"/>
        <v>143</v>
      </c>
      <c r="R27" s="43"/>
      <c r="S27" s="468"/>
      <c r="T27" s="472"/>
      <c r="U27" s="481"/>
      <c r="V27" s="300"/>
      <c r="W27" s="46"/>
    </row>
    <row r="28" spans="1:23" ht="14.25" thickTop="1" thickBot="1" x14ac:dyDescent="0.25">
      <c r="B28" s="404" t="s">
        <v>35</v>
      </c>
      <c r="C28" s="405"/>
      <c r="D28" s="405"/>
      <c r="E28" s="405"/>
      <c r="F28" s="405"/>
      <c r="G28" s="405"/>
      <c r="H28" s="405"/>
      <c r="I28" s="405"/>
      <c r="J28" s="405"/>
      <c r="L28" s="406" t="s">
        <v>35</v>
      </c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</row>
    <row r="29" spans="1:23" ht="13.5" thickTop="1" x14ac:dyDescent="0.2">
      <c r="B29" s="572" t="s">
        <v>36</v>
      </c>
      <c r="C29" s="573"/>
      <c r="D29" s="573"/>
      <c r="E29" s="573"/>
      <c r="F29" s="573"/>
      <c r="G29" s="573"/>
      <c r="H29" s="573"/>
      <c r="I29" s="574"/>
      <c r="J29" s="344"/>
      <c r="L29" s="575" t="s">
        <v>37</v>
      </c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</row>
    <row r="30" spans="1:23" ht="13.5" thickBot="1" x14ac:dyDescent="0.25">
      <c r="B30" s="578" t="s">
        <v>38</v>
      </c>
      <c r="C30" s="579"/>
      <c r="D30" s="579"/>
      <c r="E30" s="579"/>
      <c r="F30" s="579"/>
      <c r="G30" s="579"/>
      <c r="H30" s="579"/>
      <c r="I30" s="580"/>
      <c r="J30" s="344"/>
      <c r="L30" s="581" t="s">
        <v>39</v>
      </c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3"/>
    </row>
    <row r="31" spans="1:23" ht="14.25" thickTop="1" thickBot="1" x14ac:dyDescent="0.25">
      <c r="B31" s="347"/>
      <c r="C31" s="405"/>
      <c r="D31" s="405"/>
      <c r="E31" s="405"/>
      <c r="F31" s="405"/>
      <c r="G31" s="405"/>
      <c r="H31" s="405"/>
      <c r="I31" s="349"/>
      <c r="J31" s="344"/>
      <c r="L31" s="350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2"/>
    </row>
    <row r="32" spans="1:23" ht="13.5" customHeight="1" thickTop="1" thickBot="1" x14ac:dyDescent="0.25">
      <c r="B32" s="353"/>
      <c r="C32" s="584" t="s">
        <v>4</v>
      </c>
      <c r="D32" s="585"/>
      <c r="E32" s="586"/>
      <c r="F32" s="584" t="s">
        <v>5</v>
      </c>
      <c r="G32" s="585"/>
      <c r="H32" s="586"/>
      <c r="I32" s="354" t="s">
        <v>6</v>
      </c>
      <c r="J32" s="344"/>
      <c r="L32" s="355"/>
      <c r="M32" s="587" t="s">
        <v>4</v>
      </c>
      <c r="N32" s="588"/>
      <c r="O32" s="588"/>
      <c r="P32" s="588"/>
      <c r="Q32" s="589"/>
      <c r="R32" s="587" t="s">
        <v>5</v>
      </c>
      <c r="S32" s="588"/>
      <c r="T32" s="588"/>
      <c r="U32" s="588"/>
      <c r="V32" s="589"/>
      <c r="W32" s="356" t="s">
        <v>6</v>
      </c>
    </row>
    <row r="33" spans="1:23" ht="13.5" thickTop="1" x14ac:dyDescent="0.2">
      <c r="B33" s="357" t="s">
        <v>7</v>
      </c>
      <c r="C33" s="358"/>
      <c r="D33" s="359"/>
      <c r="E33" s="109"/>
      <c r="F33" s="358"/>
      <c r="G33" s="359"/>
      <c r="H33" s="109"/>
      <c r="I33" s="360" t="s">
        <v>8</v>
      </c>
      <c r="J33" s="344"/>
      <c r="L33" s="361" t="s">
        <v>7</v>
      </c>
      <c r="M33" s="362"/>
      <c r="N33" s="350"/>
      <c r="O33" s="16"/>
      <c r="P33" s="17"/>
      <c r="Q33" s="20"/>
      <c r="R33" s="362"/>
      <c r="S33" s="350"/>
      <c r="T33" s="16"/>
      <c r="U33" s="17"/>
      <c r="V33" s="20"/>
      <c r="W33" s="363" t="s">
        <v>8</v>
      </c>
    </row>
    <row r="34" spans="1:23" ht="13.5" thickBot="1" x14ac:dyDescent="0.25">
      <c r="B34" s="364"/>
      <c r="C34" s="365" t="s">
        <v>9</v>
      </c>
      <c r="D34" s="366" t="s">
        <v>10</v>
      </c>
      <c r="E34" s="114" t="s">
        <v>11</v>
      </c>
      <c r="F34" s="365" t="s">
        <v>9</v>
      </c>
      <c r="G34" s="366" t="s">
        <v>10</v>
      </c>
      <c r="H34" s="114" t="s">
        <v>11</v>
      </c>
      <c r="I34" s="367"/>
      <c r="J34" s="344"/>
      <c r="L34" s="368"/>
      <c r="M34" s="369" t="s">
        <v>12</v>
      </c>
      <c r="N34" s="370" t="s">
        <v>13</v>
      </c>
      <c r="O34" s="25" t="s">
        <v>14</v>
      </c>
      <c r="P34" s="368" t="s">
        <v>15</v>
      </c>
      <c r="Q34" s="25" t="s">
        <v>11</v>
      </c>
      <c r="R34" s="369" t="s">
        <v>12</v>
      </c>
      <c r="S34" s="370" t="s">
        <v>13</v>
      </c>
      <c r="T34" s="25" t="s">
        <v>14</v>
      </c>
      <c r="U34" s="368" t="s">
        <v>15</v>
      </c>
      <c r="V34" s="25" t="s">
        <v>11</v>
      </c>
      <c r="W34" s="371"/>
    </row>
    <row r="35" spans="1:23" ht="5.25" customHeight="1" thickTop="1" x14ac:dyDescent="0.2">
      <c r="B35" s="357"/>
      <c r="C35" s="372"/>
      <c r="D35" s="373"/>
      <c r="E35" s="118"/>
      <c r="F35" s="372"/>
      <c r="G35" s="373"/>
      <c r="H35" s="118"/>
      <c r="I35" s="374"/>
      <c r="J35" s="344"/>
      <c r="L35" s="361"/>
      <c r="M35" s="375"/>
      <c r="N35" s="376"/>
      <c r="O35" s="31"/>
      <c r="P35" s="32"/>
      <c r="Q35" s="34"/>
      <c r="R35" s="375"/>
      <c r="S35" s="376"/>
      <c r="T35" s="31"/>
      <c r="U35" s="32"/>
      <c r="V35" s="34"/>
      <c r="W35" s="377"/>
    </row>
    <row r="36" spans="1:23" x14ac:dyDescent="0.2">
      <c r="A36" s="344" t="s">
        <v>44</v>
      </c>
      <c r="B36" s="357" t="s">
        <v>16</v>
      </c>
      <c r="C36" s="120">
        <v>939</v>
      </c>
      <c r="D36" s="122">
        <v>938</v>
      </c>
      <c r="E36" s="380">
        <f>+C36+D36</f>
        <v>1877</v>
      </c>
      <c r="F36" s="120">
        <v>312</v>
      </c>
      <c r="G36" s="122">
        <v>312</v>
      </c>
      <c r="H36" s="380">
        <f>+F36+G36</f>
        <v>624</v>
      </c>
      <c r="I36" s="381">
        <f t="shared" ref="I36:I40" si="29">IF(E36=0,0,((H36/E36)-1)*100)</f>
        <v>-66.75546084176878</v>
      </c>
      <c r="J36" s="344"/>
      <c r="K36" s="385"/>
      <c r="L36" s="361" t="s">
        <v>16</v>
      </c>
      <c r="M36" s="39">
        <v>124141</v>
      </c>
      <c r="N36" s="37">
        <v>120290</v>
      </c>
      <c r="O36" s="169">
        <f>SUM(M36:N36)</f>
        <v>244431</v>
      </c>
      <c r="P36" s="140">
        <v>45</v>
      </c>
      <c r="Q36" s="169">
        <f t="shared" ref="Q36" si="30">O36+P36</f>
        <v>244476</v>
      </c>
      <c r="R36" s="39">
        <v>36403</v>
      </c>
      <c r="S36" s="37">
        <v>40583</v>
      </c>
      <c r="T36" s="169">
        <f>SUM(R36:S36)</f>
        <v>76986</v>
      </c>
      <c r="U36" s="140">
        <v>0</v>
      </c>
      <c r="V36" s="169">
        <f t="shared" ref="V36" si="31">T36+U36</f>
        <v>76986</v>
      </c>
      <c r="W36" s="384">
        <f t="shared" ref="W36:W40" si="32">IF(Q36=0,0,((V36/Q36)-1)*100)</f>
        <v>-68.509792372257408</v>
      </c>
    </row>
    <row r="37" spans="1:23" x14ac:dyDescent="0.2">
      <c r="A37" s="344" t="s">
        <v>44</v>
      </c>
      <c r="B37" s="357" t="s">
        <v>17</v>
      </c>
      <c r="C37" s="120">
        <v>961</v>
      </c>
      <c r="D37" s="122">
        <v>951</v>
      </c>
      <c r="E37" s="380">
        <f t="shared" ref="E37:E40" si="33">+C37+D37</f>
        <v>1912</v>
      </c>
      <c r="F37" s="120">
        <v>548</v>
      </c>
      <c r="G37" s="122">
        <v>550</v>
      </c>
      <c r="H37" s="380">
        <f t="shared" ref="H37:H40" si="34">+F37+G37</f>
        <v>1098</v>
      </c>
      <c r="I37" s="381">
        <f t="shared" si="29"/>
        <v>-42.57322175732218</v>
      </c>
      <c r="J37" s="344"/>
      <c r="K37" s="385"/>
      <c r="L37" s="361" t="s">
        <v>17</v>
      </c>
      <c r="M37" s="39">
        <v>128222</v>
      </c>
      <c r="N37" s="37">
        <v>130874</v>
      </c>
      <c r="O37" s="169">
        <f>SUM(M37:N37)</f>
        <v>259096</v>
      </c>
      <c r="P37" s="140">
        <v>0</v>
      </c>
      <c r="Q37" s="169">
        <f>O37+P37</f>
        <v>259096</v>
      </c>
      <c r="R37" s="39">
        <v>69287</v>
      </c>
      <c r="S37" s="37">
        <v>74373</v>
      </c>
      <c r="T37" s="169">
        <f>SUM(R37:S37)</f>
        <v>143660</v>
      </c>
      <c r="U37" s="140">
        <v>0</v>
      </c>
      <c r="V37" s="169">
        <f>T37+U37</f>
        <v>143660</v>
      </c>
      <c r="W37" s="384">
        <f t="shared" si="32"/>
        <v>-44.553370179392971</v>
      </c>
    </row>
    <row r="38" spans="1:23" ht="13.5" thickBot="1" x14ac:dyDescent="0.25">
      <c r="A38" s="344" t="s">
        <v>44</v>
      </c>
      <c r="B38" s="364" t="s">
        <v>18</v>
      </c>
      <c r="C38" s="124">
        <v>1104</v>
      </c>
      <c r="D38" s="125">
        <v>1081</v>
      </c>
      <c r="E38" s="380">
        <f t="shared" si="33"/>
        <v>2185</v>
      </c>
      <c r="F38" s="124">
        <v>840</v>
      </c>
      <c r="G38" s="125">
        <v>811</v>
      </c>
      <c r="H38" s="380">
        <f t="shared" si="34"/>
        <v>1651</v>
      </c>
      <c r="I38" s="381">
        <f t="shared" si="29"/>
        <v>-24.439359267734552</v>
      </c>
      <c r="J38" s="344"/>
      <c r="K38" s="385"/>
      <c r="L38" s="368" t="s">
        <v>18</v>
      </c>
      <c r="M38" s="39">
        <v>134370</v>
      </c>
      <c r="N38" s="37">
        <v>123103</v>
      </c>
      <c r="O38" s="169">
        <f t="shared" ref="O38" si="35">SUM(M38:N38)</f>
        <v>257473</v>
      </c>
      <c r="P38" s="38">
        <v>0</v>
      </c>
      <c r="Q38" s="172">
        <f>O38+P38</f>
        <v>257473</v>
      </c>
      <c r="R38" s="39">
        <v>115859</v>
      </c>
      <c r="S38" s="37">
        <v>107517</v>
      </c>
      <c r="T38" s="169">
        <f t="shared" ref="T38" si="36">SUM(R38:S38)</f>
        <v>223376</v>
      </c>
      <c r="U38" s="38">
        <v>0</v>
      </c>
      <c r="V38" s="172">
        <f>T38+U38</f>
        <v>223376</v>
      </c>
      <c r="W38" s="384">
        <f t="shared" si="32"/>
        <v>-13.242941978382195</v>
      </c>
    </row>
    <row r="39" spans="1:23" ht="14.25" thickTop="1" thickBot="1" x14ac:dyDescent="0.25">
      <c r="A39" s="344" t="s">
        <v>44</v>
      </c>
      <c r="B39" s="126" t="s">
        <v>19</v>
      </c>
      <c r="C39" s="388">
        <f t="shared" ref="C39:D39" si="37">+C36+C37+C38</f>
        <v>3004</v>
      </c>
      <c r="D39" s="389">
        <f t="shared" si="37"/>
        <v>2970</v>
      </c>
      <c r="E39" s="390">
        <f t="shared" si="33"/>
        <v>5974</v>
      </c>
      <c r="F39" s="388">
        <f t="shared" ref="F39:G39" si="38">+F36+F37+F38</f>
        <v>1700</v>
      </c>
      <c r="G39" s="389">
        <f t="shared" si="38"/>
        <v>1673</v>
      </c>
      <c r="H39" s="390">
        <f t="shared" si="34"/>
        <v>3373</v>
      </c>
      <c r="I39" s="130">
        <f t="shared" si="29"/>
        <v>-43.538667559424169</v>
      </c>
      <c r="J39" s="344"/>
      <c r="L39" s="41" t="s">
        <v>19</v>
      </c>
      <c r="M39" s="45">
        <f>+M36+M37+M38</f>
        <v>386733</v>
      </c>
      <c r="N39" s="43">
        <f>+N36+N37+N38</f>
        <v>374267</v>
      </c>
      <c r="O39" s="170">
        <f t="shared" ref="O39:O40" si="39">+M39+N39</f>
        <v>761000</v>
      </c>
      <c r="P39" s="43">
        <f>+P36+P37+P38</f>
        <v>45</v>
      </c>
      <c r="Q39" s="170">
        <f t="shared" ref="Q39:Q40" si="40">+O39+P39</f>
        <v>761045</v>
      </c>
      <c r="R39" s="45">
        <f>+R36+R37+R38</f>
        <v>221549</v>
      </c>
      <c r="S39" s="43">
        <f>+S36+S37+S38</f>
        <v>222473</v>
      </c>
      <c r="T39" s="170">
        <f t="shared" ref="T39:T40" si="41">+R39+S39</f>
        <v>444022</v>
      </c>
      <c r="U39" s="43">
        <f>+U36+U37+U38</f>
        <v>0</v>
      </c>
      <c r="V39" s="170">
        <f t="shared" ref="V39:V40" si="42">+T39+U39</f>
        <v>444022</v>
      </c>
      <c r="W39" s="46">
        <f t="shared" si="32"/>
        <v>-41.656275253105925</v>
      </c>
    </row>
    <row r="40" spans="1:23" ht="13.5" thickTop="1" x14ac:dyDescent="0.2">
      <c r="A40" s="344" t="s">
        <v>44</v>
      </c>
      <c r="B40" s="357" t="s">
        <v>20</v>
      </c>
      <c r="C40" s="378">
        <v>414</v>
      </c>
      <c r="D40" s="379">
        <v>385</v>
      </c>
      <c r="E40" s="380">
        <f t="shared" si="33"/>
        <v>799</v>
      </c>
      <c r="F40" s="378">
        <v>787</v>
      </c>
      <c r="G40" s="379">
        <v>756</v>
      </c>
      <c r="H40" s="380">
        <f t="shared" si="34"/>
        <v>1543</v>
      </c>
      <c r="I40" s="381">
        <f t="shared" si="29"/>
        <v>93.116395494367964</v>
      </c>
      <c r="L40" s="361" t="s">
        <v>20</v>
      </c>
      <c r="M40" s="382">
        <v>28934</v>
      </c>
      <c r="N40" s="383">
        <v>37961</v>
      </c>
      <c r="O40" s="169">
        <f t="shared" si="39"/>
        <v>66895</v>
      </c>
      <c r="P40" s="326">
        <v>99</v>
      </c>
      <c r="Q40" s="172">
        <f t="shared" si="40"/>
        <v>66994</v>
      </c>
      <c r="R40" s="382">
        <v>74719</v>
      </c>
      <c r="S40" s="383">
        <v>95981</v>
      </c>
      <c r="T40" s="169">
        <f t="shared" si="41"/>
        <v>170700</v>
      </c>
      <c r="U40" s="382">
        <v>0</v>
      </c>
      <c r="V40" s="172">
        <f t="shared" si="42"/>
        <v>170700</v>
      </c>
      <c r="W40" s="384">
        <f t="shared" si="32"/>
        <v>154.79893721825837</v>
      </c>
    </row>
    <row r="41" spans="1:23" ht="14.25" customHeight="1" x14ac:dyDescent="0.2">
      <c r="A41" s="344" t="s">
        <v>44</v>
      </c>
      <c r="B41" s="357" t="s">
        <v>21</v>
      </c>
      <c r="C41" s="378">
        <v>340</v>
      </c>
      <c r="D41" s="379">
        <v>306</v>
      </c>
      <c r="E41" s="380">
        <f>+C41+D41</f>
        <v>646</v>
      </c>
      <c r="F41" s="378">
        <v>660</v>
      </c>
      <c r="G41" s="379">
        <v>632</v>
      </c>
      <c r="H41" s="380">
        <f>+F41+G41</f>
        <v>1292</v>
      </c>
      <c r="I41" s="381">
        <f>IF(E41=0,0,((H41/E41)-1)*100)</f>
        <v>100</v>
      </c>
      <c r="J41" s="344"/>
      <c r="L41" s="361" t="s">
        <v>21</v>
      </c>
      <c r="M41" s="382">
        <v>46254</v>
      </c>
      <c r="N41" s="383">
        <v>44350</v>
      </c>
      <c r="O41" s="169">
        <f>+M41+N41</f>
        <v>90604</v>
      </c>
      <c r="P41" s="326">
        <v>0</v>
      </c>
      <c r="Q41" s="172">
        <f>+O41+P41</f>
        <v>90604</v>
      </c>
      <c r="R41" s="382">
        <v>73901</v>
      </c>
      <c r="S41" s="383">
        <v>80339</v>
      </c>
      <c r="T41" s="169">
        <f>+R41+S41</f>
        <v>154240</v>
      </c>
      <c r="U41" s="382">
        <v>399</v>
      </c>
      <c r="V41" s="172">
        <f>+T41+U41</f>
        <v>154639</v>
      </c>
      <c r="W41" s="384">
        <f>IF(Q41=0,0,((V41/Q41)-1)*100)</f>
        <v>70.675687607611138</v>
      </c>
    </row>
    <row r="42" spans="1:23" ht="13.5" thickBot="1" x14ac:dyDescent="0.25">
      <c r="A42" s="344" t="s">
        <v>44</v>
      </c>
      <c r="B42" s="357" t="s">
        <v>22</v>
      </c>
      <c r="C42" s="378">
        <v>771</v>
      </c>
      <c r="D42" s="379">
        <v>733</v>
      </c>
      <c r="E42" s="380">
        <f t="shared" ref="E42" si="43">+C42+D42</f>
        <v>1504</v>
      </c>
      <c r="F42" s="378">
        <v>785</v>
      </c>
      <c r="G42" s="379">
        <v>765</v>
      </c>
      <c r="H42" s="380">
        <f t="shared" ref="H42" si="44">+F42+G42</f>
        <v>1550</v>
      </c>
      <c r="I42" s="381">
        <f>IF(E42=0,0,((H42/E42)-1)*100)</f>
        <v>3.0585106382978733</v>
      </c>
      <c r="J42" s="344"/>
      <c r="L42" s="361" t="s">
        <v>22</v>
      </c>
      <c r="M42" s="382">
        <v>102023</v>
      </c>
      <c r="N42" s="383">
        <v>100693</v>
      </c>
      <c r="O42" s="169">
        <f>+M42+N42</f>
        <v>202716</v>
      </c>
      <c r="P42" s="326">
        <v>0</v>
      </c>
      <c r="Q42" s="172">
        <f>+O42+P42</f>
        <v>202716</v>
      </c>
      <c r="R42" s="382">
        <v>105072</v>
      </c>
      <c r="S42" s="383">
        <v>106099</v>
      </c>
      <c r="T42" s="169">
        <f>+R42+S42</f>
        <v>211171</v>
      </c>
      <c r="U42" s="326">
        <v>0</v>
      </c>
      <c r="V42" s="172">
        <f>+T42+U42</f>
        <v>211171</v>
      </c>
      <c r="W42" s="384">
        <f>IF(Q42=0,0,((V42/Q42)-1)*100)</f>
        <v>4.1708597249353829</v>
      </c>
    </row>
    <row r="43" spans="1:23" ht="14.25" thickTop="1" thickBot="1" x14ac:dyDescent="0.25">
      <c r="A43" s="344" t="s">
        <v>44</v>
      </c>
      <c r="B43" s="126" t="s">
        <v>23</v>
      </c>
      <c r="C43" s="388">
        <f>+C40+C41+C42</f>
        <v>1525</v>
      </c>
      <c r="D43" s="389">
        <f t="shared" ref="D43" si="45">+D40+D41+D42</f>
        <v>1424</v>
      </c>
      <c r="E43" s="390">
        <f t="shared" ref="E43" si="46">+E40+E41+E42</f>
        <v>2949</v>
      </c>
      <c r="F43" s="388">
        <f t="shared" ref="F43" si="47">+F40+F41+F42</f>
        <v>2232</v>
      </c>
      <c r="G43" s="389">
        <f t="shared" ref="G43" si="48">+G40+G41+G42</f>
        <v>2153</v>
      </c>
      <c r="H43" s="390">
        <f t="shared" ref="H43" si="49">+H40+H41+H42</f>
        <v>4385</v>
      </c>
      <c r="I43" s="130">
        <f>IF(E43=0,0,((H43/E43)-1)*100)</f>
        <v>48.694472702611044</v>
      </c>
      <c r="J43" s="344"/>
      <c r="L43" s="41" t="s">
        <v>23</v>
      </c>
      <c r="M43" s="43">
        <f>+M40+M41+M42</f>
        <v>177211</v>
      </c>
      <c r="N43" s="468">
        <f t="shared" ref="N43" si="50">+N40+N41+N42</f>
        <v>183004</v>
      </c>
      <c r="O43" s="477">
        <f t="shared" ref="O43" si="51">+O40+O41+O42</f>
        <v>360215</v>
      </c>
      <c r="P43" s="481">
        <f t="shared" ref="P43" si="52">+P40+P41+P42</f>
        <v>99</v>
      </c>
      <c r="Q43" s="170">
        <f t="shared" ref="Q43" si="53">+Q40+Q41+Q42</f>
        <v>360314</v>
      </c>
      <c r="R43" s="43">
        <f t="shared" ref="R43" si="54">+R40+R41+R42</f>
        <v>253692</v>
      </c>
      <c r="S43" s="468">
        <f t="shared" ref="S43" si="55">+S40+S41+S42</f>
        <v>282419</v>
      </c>
      <c r="T43" s="477">
        <f t="shared" ref="T43" si="56">+T40+T41+T42</f>
        <v>536111</v>
      </c>
      <c r="U43" s="481">
        <f t="shared" ref="U43" si="57">+U40+U41+U42</f>
        <v>399</v>
      </c>
      <c r="V43" s="170">
        <f t="shared" ref="V43" si="58">+V40+V41+V42</f>
        <v>536510</v>
      </c>
      <c r="W43" s="46">
        <f>IF(Q43=0,0,((V43/Q43)-1)*100)</f>
        <v>48.900681072620003</v>
      </c>
    </row>
    <row r="44" spans="1:23" s="1" customFormat="1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68</v>
      </c>
      <c r="C44" s="127">
        <f>+C39+C43</f>
        <v>4529</v>
      </c>
      <c r="D44" s="129">
        <f t="shared" ref="D44" si="59">+D39+D43</f>
        <v>4394</v>
      </c>
      <c r="E44" s="298">
        <f t="shared" ref="E44" si="60">+E39+E43</f>
        <v>8923</v>
      </c>
      <c r="F44" s="127">
        <f t="shared" ref="F44" si="61">+F39+F43</f>
        <v>3932</v>
      </c>
      <c r="G44" s="129">
        <f t="shared" ref="G44" si="62">+G39+G43</f>
        <v>3826</v>
      </c>
      <c r="H44" s="298">
        <f t="shared" ref="H44" si="63">+H39+H43</f>
        <v>7758</v>
      </c>
      <c r="I44" s="130">
        <f>IF(E44=0,0,((H44/E44)-1)*100)</f>
        <v>-13.05614703575031</v>
      </c>
      <c r="J44" s="3"/>
      <c r="K44" s="3"/>
      <c r="L44" s="41" t="s">
        <v>68</v>
      </c>
      <c r="M44" s="45">
        <f>+M39+M43</f>
        <v>563944</v>
      </c>
      <c r="N44" s="43">
        <f t="shared" ref="N44" si="64">+N39+N43</f>
        <v>557271</v>
      </c>
      <c r="O44" s="300">
        <f t="shared" ref="O44" si="65">+O39+O43</f>
        <v>1121215</v>
      </c>
      <c r="P44" s="43">
        <f t="shared" ref="P44" si="66">+P39+P43</f>
        <v>144</v>
      </c>
      <c r="Q44" s="300">
        <f t="shared" ref="Q44" si="67">+Q39+Q43</f>
        <v>1121359</v>
      </c>
      <c r="R44" s="45">
        <f t="shared" ref="R44" si="68">+R39+R43</f>
        <v>475241</v>
      </c>
      <c r="S44" s="43">
        <f t="shared" ref="S44" si="69">+S39+S43</f>
        <v>504892</v>
      </c>
      <c r="T44" s="300">
        <f t="shared" ref="T44" si="70">+T39+T43</f>
        <v>980133</v>
      </c>
      <c r="U44" s="43">
        <f t="shared" ref="U44" si="71">+U39+U43</f>
        <v>399</v>
      </c>
      <c r="V44" s="300">
        <f t="shared" ref="V44" si="72">+V39+V43</f>
        <v>980532</v>
      </c>
      <c r="W44" s="46">
        <f>IF(Q44=0,0,((V44/Q44)-1)*100)</f>
        <v>-12.558600769245176</v>
      </c>
    </row>
    <row r="45" spans="1:23" ht="13.5" thickTop="1" x14ac:dyDescent="0.2">
      <c r="A45" s="344" t="s">
        <v>44</v>
      </c>
      <c r="B45" s="357" t="s">
        <v>24</v>
      </c>
      <c r="C45" s="378">
        <v>854</v>
      </c>
      <c r="D45" s="379">
        <v>816</v>
      </c>
      <c r="E45" s="380">
        <f t="shared" ref="E45" si="73">+C45+D45</f>
        <v>1670</v>
      </c>
      <c r="F45" s="378"/>
      <c r="G45" s="379"/>
      <c r="H45" s="380"/>
      <c r="I45" s="381"/>
      <c r="J45" s="391"/>
      <c r="L45" s="361" t="s">
        <v>24</v>
      </c>
      <c r="M45" s="382">
        <v>91763</v>
      </c>
      <c r="N45" s="383">
        <v>95478</v>
      </c>
      <c r="O45" s="169">
        <f t="shared" ref="O45" si="74">+M45+N45</f>
        <v>187241</v>
      </c>
      <c r="P45" s="140">
        <v>147</v>
      </c>
      <c r="Q45" s="269">
        <f t="shared" ref="Q45" si="75">+O45+P45</f>
        <v>187388</v>
      </c>
      <c r="R45" s="382"/>
      <c r="S45" s="383"/>
      <c r="T45" s="169"/>
      <c r="U45" s="140"/>
      <c r="V45" s="269"/>
      <c r="W45" s="384"/>
    </row>
    <row r="46" spans="1:23" x14ac:dyDescent="0.2">
      <c r="A46" s="344" t="s">
        <v>44</v>
      </c>
      <c r="B46" s="357" t="s">
        <v>25</v>
      </c>
      <c r="C46" s="378">
        <v>163</v>
      </c>
      <c r="D46" s="379">
        <v>141</v>
      </c>
      <c r="E46" s="380">
        <f>+C46+D46</f>
        <v>304</v>
      </c>
      <c r="F46" s="378"/>
      <c r="G46" s="379"/>
      <c r="H46" s="380"/>
      <c r="I46" s="381"/>
      <c r="J46" s="344"/>
      <c r="L46" s="361" t="s">
        <v>25</v>
      </c>
      <c r="M46" s="382">
        <v>9088</v>
      </c>
      <c r="N46" s="383">
        <v>10757</v>
      </c>
      <c r="O46" s="169">
        <f>+M46+N46</f>
        <v>19845</v>
      </c>
      <c r="P46" s="140">
        <v>0</v>
      </c>
      <c r="Q46" s="169">
        <f>+O46+P46</f>
        <v>19845</v>
      </c>
      <c r="R46" s="382"/>
      <c r="S46" s="383"/>
      <c r="T46" s="169"/>
      <c r="U46" s="140"/>
      <c r="V46" s="169"/>
      <c r="W46" s="384"/>
    </row>
    <row r="47" spans="1:23" ht="13.5" thickBot="1" x14ac:dyDescent="0.25">
      <c r="A47" s="344" t="s">
        <v>44</v>
      </c>
      <c r="B47" s="357" t="s">
        <v>26</v>
      </c>
      <c r="C47" s="378">
        <v>152</v>
      </c>
      <c r="D47" s="379">
        <v>150</v>
      </c>
      <c r="E47" s="380">
        <f>+C47+D47</f>
        <v>302</v>
      </c>
      <c r="F47" s="378"/>
      <c r="G47" s="379"/>
      <c r="H47" s="380"/>
      <c r="I47" s="381"/>
      <c r="J47" s="344"/>
      <c r="L47" s="361" t="s">
        <v>26</v>
      </c>
      <c r="M47" s="383">
        <v>15102</v>
      </c>
      <c r="N47" s="470">
        <v>17049</v>
      </c>
      <c r="O47" s="172">
        <f>+M47+N47</f>
        <v>32151</v>
      </c>
      <c r="P47" s="140">
        <v>0</v>
      </c>
      <c r="Q47" s="169">
        <f>+O47+P47</f>
        <v>32151</v>
      </c>
      <c r="R47" s="383"/>
      <c r="S47" s="470"/>
      <c r="T47" s="172"/>
      <c r="U47" s="140"/>
      <c r="V47" s="169"/>
      <c r="W47" s="384"/>
    </row>
    <row r="48" spans="1:23" ht="15.75" customHeight="1" thickTop="1" thickBot="1" x14ac:dyDescent="0.25">
      <c r="A48" s="394" t="s">
        <v>44</v>
      </c>
      <c r="B48" s="133" t="s">
        <v>27</v>
      </c>
      <c r="C48" s="388">
        <f t="shared" ref="C48:E48" si="76">+C45+C46+C47</f>
        <v>1169</v>
      </c>
      <c r="D48" s="395">
        <f t="shared" si="76"/>
        <v>1107</v>
      </c>
      <c r="E48" s="396">
        <f t="shared" si="76"/>
        <v>2276</v>
      </c>
      <c r="F48" s="388"/>
      <c r="G48" s="395"/>
      <c r="H48" s="396"/>
      <c r="I48" s="130"/>
      <c r="J48" s="394"/>
      <c r="K48" s="397"/>
      <c r="L48" s="47" t="s">
        <v>27</v>
      </c>
      <c r="M48" s="49">
        <f t="shared" ref="M48:Q48" si="77">+M45+M46+M47</f>
        <v>115953</v>
      </c>
      <c r="N48" s="469">
        <f t="shared" si="77"/>
        <v>123284</v>
      </c>
      <c r="O48" s="473">
        <f t="shared" si="77"/>
        <v>239237</v>
      </c>
      <c r="P48" s="482">
        <f t="shared" si="77"/>
        <v>147</v>
      </c>
      <c r="Q48" s="171">
        <f t="shared" si="77"/>
        <v>239384</v>
      </c>
      <c r="R48" s="49"/>
      <c r="S48" s="469"/>
      <c r="T48" s="473"/>
      <c r="U48" s="482"/>
      <c r="V48" s="171"/>
      <c r="W48" s="50"/>
    </row>
    <row r="49" spans="1:23" ht="13.5" thickTop="1" x14ac:dyDescent="0.2">
      <c r="A49" s="344" t="s">
        <v>44</v>
      </c>
      <c r="B49" s="357" t="s">
        <v>28</v>
      </c>
      <c r="C49" s="378">
        <v>112</v>
      </c>
      <c r="D49" s="379">
        <v>112</v>
      </c>
      <c r="E49" s="398">
        <f>+C49+D49</f>
        <v>224</v>
      </c>
      <c r="F49" s="378"/>
      <c r="G49" s="379"/>
      <c r="H49" s="398"/>
      <c r="I49" s="381"/>
      <c r="J49" s="344"/>
      <c r="L49" s="361" t="s">
        <v>29</v>
      </c>
      <c r="M49" s="383">
        <v>8684</v>
      </c>
      <c r="N49" s="470">
        <v>9170</v>
      </c>
      <c r="O49" s="172">
        <f>+M49+N49</f>
        <v>17854</v>
      </c>
      <c r="P49" s="140">
        <v>0</v>
      </c>
      <c r="Q49" s="169">
        <f>+O49+P49</f>
        <v>17854</v>
      </c>
      <c r="R49" s="383"/>
      <c r="S49" s="470"/>
      <c r="T49" s="172"/>
      <c r="U49" s="140"/>
      <c r="V49" s="169"/>
      <c r="W49" s="384"/>
    </row>
    <row r="50" spans="1:23" x14ac:dyDescent="0.2">
      <c r="A50" s="344" t="s">
        <v>44</v>
      </c>
      <c r="B50" s="357" t="s">
        <v>30</v>
      </c>
      <c r="C50" s="378">
        <v>37</v>
      </c>
      <c r="D50" s="379">
        <v>37</v>
      </c>
      <c r="E50" s="399">
        <f>+C50+D50</f>
        <v>74</v>
      </c>
      <c r="F50" s="378"/>
      <c r="G50" s="379"/>
      <c r="H50" s="399"/>
      <c r="I50" s="381"/>
      <c r="J50" s="344"/>
      <c r="L50" s="361" t="s">
        <v>30</v>
      </c>
      <c r="M50" s="383">
        <v>268</v>
      </c>
      <c r="N50" s="470">
        <v>1772</v>
      </c>
      <c r="O50" s="169">
        <f>+M50+N50</f>
        <v>2040</v>
      </c>
      <c r="P50" s="480">
        <v>0</v>
      </c>
      <c r="Q50" s="169">
        <f>+O50+P50</f>
        <v>2040</v>
      </c>
      <c r="R50" s="383"/>
      <c r="S50" s="470"/>
      <c r="T50" s="169"/>
      <c r="U50" s="480"/>
      <c r="V50" s="169"/>
      <c r="W50" s="384"/>
    </row>
    <row r="51" spans="1:23" ht="13.5" thickBot="1" x14ac:dyDescent="0.25">
      <c r="A51" s="344" t="s">
        <v>44</v>
      </c>
      <c r="B51" s="357" t="s">
        <v>31</v>
      </c>
      <c r="C51" s="378">
        <v>125</v>
      </c>
      <c r="D51" s="400">
        <v>123</v>
      </c>
      <c r="E51" s="401">
        <f t="shared" ref="E51" si="78">+C51+D51</f>
        <v>248</v>
      </c>
      <c r="F51" s="378"/>
      <c r="G51" s="400"/>
      <c r="H51" s="401"/>
      <c r="I51" s="402"/>
      <c r="J51" s="344"/>
      <c r="L51" s="361" t="s">
        <v>31</v>
      </c>
      <c r="M51" s="383">
        <v>8495</v>
      </c>
      <c r="N51" s="470">
        <v>12561</v>
      </c>
      <c r="O51" s="169">
        <f>+M51+N51</f>
        <v>21056</v>
      </c>
      <c r="P51" s="480">
        <v>0</v>
      </c>
      <c r="Q51" s="169">
        <f>+O51+P51</f>
        <v>21056</v>
      </c>
      <c r="R51" s="383"/>
      <c r="S51" s="470"/>
      <c r="T51" s="169"/>
      <c r="U51" s="480"/>
      <c r="V51" s="169"/>
      <c r="W51" s="384"/>
    </row>
    <row r="52" spans="1:23" ht="15.75" customHeight="1" thickTop="1" thickBot="1" x14ac:dyDescent="0.25">
      <c r="A52" s="394" t="s">
        <v>44</v>
      </c>
      <c r="B52" s="133" t="s">
        <v>32</v>
      </c>
      <c r="C52" s="388">
        <f t="shared" ref="C52:E52" si="79">+C49+C50+C51</f>
        <v>274</v>
      </c>
      <c r="D52" s="395">
        <f t="shared" si="79"/>
        <v>272</v>
      </c>
      <c r="E52" s="396">
        <f t="shared" si="79"/>
        <v>546</v>
      </c>
      <c r="F52" s="388"/>
      <c r="G52" s="395"/>
      <c r="H52" s="396"/>
      <c r="I52" s="130"/>
      <c r="J52" s="394"/>
      <c r="K52" s="397"/>
      <c r="L52" s="47" t="s">
        <v>32</v>
      </c>
      <c r="M52" s="49">
        <f t="shared" ref="M52:Q52" si="80">+M49+M50+M51</f>
        <v>17447</v>
      </c>
      <c r="N52" s="469">
        <f t="shared" si="80"/>
        <v>23503</v>
      </c>
      <c r="O52" s="473">
        <f t="shared" si="80"/>
        <v>40950</v>
      </c>
      <c r="P52" s="482">
        <f t="shared" si="80"/>
        <v>0</v>
      </c>
      <c r="Q52" s="171">
        <f t="shared" si="80"/>
        <v>40950</v>
      </c>
      <c r="R52" s="49"/>
      <c r="S52" s="469"/>
      <c r="T52" s="473"/>
      <c r="U52" s="482"/>
      <c r="V52" s="171"/>
      <c r="W52" s="50"/>
    </row>
    <row r="53" spans="1:23" ht="15.75" customHeight="1" thickTop="1" thickBot="1" x14ac:dyDescent="0.25">
      <c r="A53" s="394"/>
      <c r="B53" s="522" t="s">
        <v>33</v>
      </c>
      <c r="C53" s="388">
        <f t="shared" ref="C53:E53" si="81">+C43+C48+C52</f>
        <v>2968</v>
      </c>
      <c r="D53" s="517">
        <f t="shared" si="81"/>
        <v>2803</v>
      </c>
      <c r="E53" s="527">
        <f t="shared" si="81"/>
        <v>5771</v>
      </c>
      <c r="F53" s="388"/>
      <c r="G53" s="517"/>
      <c r="H53" s="527"/>
      <c r="I53" s="130"/>
      <c r="J53" s="394"/>
      <c r="K53" s="397"/>
      <c r="L53" s="530" t="s">
        <v>33</v>
      </c>
      <c r="M53" s="508">
        <f t="shared" ref="M53:Q53" si="82">+M43+M48+M52</f>
        <v>310611</v>
      </c>
      <c r="N53" s="509">
        <f t="shared" si="82"/>
        <v>329791</v>
      </c>
      <c r="O53" s="510">
        <f t="shared" si="82"/>
        <v>640402</v>
      </c>
      <c r="P53" s="511">
        <f t="shared" si="82"/>
        <v>246</v>
      </c>
      <c r="Q53" s="512">
        <f t="shared" si="82"/>
        <v>640648</v>
      </c>
      <c r="R53" s="508"/>
      <c r="S53" s="509"/>
      <c r="T53" s="510"/>
      <c r="U53" s="511"/>
      <c r="V53" s="512"/>
      <c r="W53" s="50"/>
    </row>
    <row r="54" spans="1:23" ht="14.25" thickTop="1" thickBot="1" x14ac:dyDescent="0.25">
      <c r="A54" s="344" t="s">
        <v>44</v>
      </c>
      <c r="B54" s="126" t="s">
        <v>34</v>
      </c>
      <c r="C54" s="388">
        <f t="shared" ref="C54:E54" si="83">+C39+C43+C48+C52</f>
        <v>5972</v>
      </c>
      <c r="D54" s="389">
        <f t="shared" si="83"/>
        <v>5773</v>
      </c>
      <c r="E54" s="403">
        <f t="shared" si="83"/>
        <v>11745</v>
      </c>
      <c r="F54" s="388"/>
      <c r="G54" s="389"/>
      <c r="H54" s="403"/>
      <c r="I54" s="130"/>
      <c r="J54" s="344"/>
      <c r="L54" s="466" t="s">
        <v>34</v>
      </c>
      <c r="M54" s="43">
        <f t="shared" ref="M54:Q54" si="84">+M39+M43+M48+M52</f>
        <v>697344</v>
      </c>
      <c r="N54" s="468">
        <f t="shared" si="84"/>
        <v>704058</v>
      </c>
      <c r="O54" s="472">
        <f t="shared" si="84"/>
        <v>1401402</v>
      </c>
      <c r="P54" s="481">
        <f t="shared" si="84"/>
        <v>291</v>
      </c>
      <c r="Q54" s="300">
        <f t="shared" si="84"/>
        <v>1401693</v>
      </c>
      <c r="R54" s="43"/>
      <c r="S54" s="468"/>
      <c r="T54" s="472"/>
      <c r="U54" s="481"/>
      <c r="V54" s="300"/>
      <c r="W54" s="46"/>
    </row>
    <row r="55" spans="1:23" ht="14.25" thickTop="1" thickBot="1" x14ac:dyDescent="0.25">
      <c r="B55" s="404" t="s">
        <v>35</v>
      </c>
      <c r="C55" s="405"/>
      <c r="D55" s="405"/>
      <c r="E55" s="405"/>
      <c r="F55" s="405"/>
      <c r="G55" s="405"/>
      <c r="H55" s="405"/>
      <c r="I55" s="405"/>
      <c r="J55" s="344"/>
      <c r="L55" s="406" t="s">
        <v>35</v>
      </c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</row>
    <row r="56" spans="1:23" ht="13.5" thickTop="1" x14ac:dyDescent="0.2">
      <c r="B56" s="572" t="s">
        <v>40</v>
      </c>
      <c r="C56" s="573"/>
      <c r="D56" s="573"/>
      <c r="E56" s="573"/>
      <c r="F56" s="573"/>
      <c r="G56" s="573"/>
      <c r="H56" s="573"/>
      <c r="I56" s="574"/>
      <c r="J56" s="344"/>
      <c r="L56" s="575" t="s">
        <v>41</v>
      </c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</row>
    <row r="57" spans="1:23" ht="13.5" thickBot="1" x14ac:dyDescent="0.25">
      <c r="B57" s="578" t="s">
        <v>42</v>
      </c>
      <c r="C57" s="579"/>
      <c r="D57" s="579"/>
      <c r="E57" s="579"/>
      <c r="F57" s="579"/>
      <c r="G57" s="579"/>
      <c r="H57" s="579"/>
      <c r="I57" s="580"/>
      <c r="J57" s="344"/>
      <c r="L57" s="581" t="s">
        <v>43</v>
      </c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3"/>
    </row>
    <row r="58" spans="1:23" ht="14.25" thickTop="1" thickBot="1" x14ac:dyDescent="0.25">
      <c r="B58" s="347"/>
      <c r="C58" s="405"/>
      <c r="D58" s="405"/>
      <c r="E58" s="405"/>
      <c r="F58" s="405"/>
      <c r="G58" s="405"/>
      <c r="H58" s="405"/>
      <c r="I58" s="349"/>
      <c r="J58" s="344"/>
      <c r="L58" s="350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2"/>
    </row>
    <row r="59" spans="1:23" ht="13.5" customHeight="1" thickTop="1" thickBot="1" x14ac:dyDescent="0.25">
      <c r="B59" s="353"/>
      <c r="C59" s="584" t="s">
        <v>4</v>
      </c>
      <c r="D59" s="585"/>
      <c r="E59" s="586"/>
      <c r="F59" s="584" t="s">
        <v>5</v>
      </c>
      <c r="G59" s="585"/>
      <c r="H59" s="586"/>
      <c r="I59" s="354" t="s">
        <v>6</v>
      </c>
      <c r="J59" s="344"/>
      <c r="L59" s="355"/>
      <c r="M59" s="587" t="s">
        <v>4</v>
      </c>
      <c r="N59" s="588"/>
      <c r="O59" s="588"/>
      <c r="P59" s="588"/>
      <c r="Q59" s="589"/>
      <c r="R59" s="587" t="s">
        <v>5</v>
      </c>
      <c r="S59" s="588"/>
      <c r="T59" s="588"/>
      <c r="U59" s="588"/>
      <c r="V59" s="589"/>
      <c r="W59" s="356" t="s">
        <v>6</v>
      </c>
    </row>
    <row r="60" spans="1:23" ht="13.5" thickTop="1" x14ac:dyDescent="0.2">
      <c r="B60" s="357" t="s">
        <v>7</v>
      </c>
      <c r="C60" s="358"/>
      <c r="D60" s="359"/>
      <c r="E60" s="109"/>
      <c r="F60" s="358"/>
      <c r="G60" s="359"/>
      <c r="H60" s="109"/>
      <c r="I60" s="360" t="s">
        <v>8</v>
      </c>
      <c r="J60" s="344"/>
      <c r="L60" s="361" t="s">
        <v>7</v>
      </c>
      <c r="M60" s="362"/>
      <c r="N60" s="350"/>
      <c r="O60" s="16"/>
      <c r="P60" s="17"/>
      <c r="Q60" s="20"/>
      <c r="R60" s="362"/>
      <c r="S60" s="350"/>
      <c r="T60" s="16"/>
      <c r="U60" s="17"/>
      <c r="V60" s="20"/>
      <c r="W60" s="363" t="s">
        <v>8</v>
      </c>
    </row>
    <row r="61" spans="1:23" ht="13.5" thickBot="1" x14ac:dyDescent="0.25">
      <c r="B61" s="364" t="s">
        <v>44</v>
      </c>
      <c r="C61" s="365" t="s">
        <v>9</v>
      </c>
      <c r="D61" s="366" t="s">
        <v>10</v>
      </c>
      <c r="E61" s="114" t="s">
        <v>11</v>
      </c>
      <c r="F61" s="365" t="s">
        <v>9</v>
      </c>
      <c r="G61" s="366" t="s">
        <v>10</v>
      </c>
      <c r="H61" s="114" t="s">
        <v>11</v>
      </c>
      <c r="I61" s="367"/>
      <c r="J61" s="344"/>
      <c r="L61" s="368"/>
      <c r="M61" s="369" t="s">
        <v>12</v>
      </c>
      <c r="N61" s="370" t="s">
        <v>13</v>
      </c>
      <c r="O61" s="25" t="s">
        <v>14</v>
      </c>
      <c r="P61" s="368" t="s">
        <v>15</v>
      </c>
      <c r="Q61" s="25" t="s">
        <v>11</v>
      </c>
      <c r="R61" s="369" t="s">
        <v>12</v>
      </c>
      <c r="S61" s="370" t="s">
        <v>13</v>
      </c>
      <c r="T61" s="25" t="s">
        <v>14</v>
      </c>
      <c r="U61" s="368" t="s">
        <v>15</v>
      </c>
      <c r="V61" s="25" t="s">
        <v>11</v>
      </c>
      <c r="W61" s="371"/>
    </row>
    <row r="62" spans="1:23" ht="5.25" customHeight="1" thickTop="1" x14ac:dyDescent="0.2">
      <c r="B62" s="357"/>
      <c r="C62" s="372"/>
      <c r="D62" s="373"/>
      <c r="E62" s="118"/>
      <c r="F62" s="372"/>
      <c r="G62" s="373"/>
      <c r="H62" s="118"/>
      <c r="I62" s="374"/>
      <c r="J62" s="344"/>
      <c r="L62" s="361"/>
      <c r="M62" s="375"/>
      <c r="N62" s="376"/>
      <c r="O62" s="31"/>
      <c r="P62" s="141"/>
      <c r="Q62" s="407"/>
      <c r="R62" s="375"/>
      <c r="S62" s="376"/>
      <c r="T62" s="31"/>
      <c r="U62" s="141"/>
      <c r="V62" s="407"/>
      <c r="W62" s="377"/>
    </row>
    <row r="63" spans="1:23" x14ac:dyDescent="0.2">
      <c r="A63" s="344" t="s">
        <v>44</v>
      </c>
      <c r="B63" s="357" t="s">
        <v>16</v>
      </c>
      <c r="C63" s="378">
        <f t="shared" ref="C63:H69" si="85">+C9+C36</f>
        <v>939</v>
      </c>
      <c r="D63" s="379">
        <f t="shared" si="85"/>
        <v>938</v>
      </c>
      <c r="E63" s="380">
        <f t="shared" si="85"/>
        <v>1877</v>
      </c>
      <c r="F63" s="378">
        <f t="shared" si="85"/>
        <v>333</v>
      </c>
      <c r="G63" s="379">
        <f t="shared" si="85"/>
        <v>333</v>
      </c>
      <c r="H63" s="380">
        <f t="shared" si="85"/>
        <v>666</v>
      </c>
      <c r="I63" s="381">
        <f t="shared" ref="I63:I67" si="86">IF(E63=0,0,((H63/E63)-1)*100)</f>
        <v>-64.517847629195529</v>
      </c>
      <c r="J63" s="344"/>
      <c r="K63" s="385"/>
      <c r="L63" s="361" t="s">
        <v>16</v>
      </c>
      <c r="M63" s="382">
        <f t="shared" ref="M63:N65" si="87">+M9+M36</f>
        <v>124141</v>
      </c>
      <c r="N63" s="383">
        <f t="shared" si="87"/>
        <v>120290</v>
      </c>
      <c r="O63" s="169">
        <f>SUM(M63:N63)</f>
        <v>244431</v>
      </c>
      <c r="P63" s="140">
        <f>+P9+P36</f>
        <v>45</v>
      </c>
      <c r="Q63" s="169">
        <f>+O63+P63</f>
        <v>244476</v>
      </c>
      <c r="R63" s="382">
        <f t="shared" ref="R63:S65" si="88">+R9+R36</f>
        <v>36703</v>
      </c>
      <c r="S63" s="383">
        <f t="shared" si="88"/>
        <v>40641</v>
      </c>
      <c r="T63" s="169">
        <f>SUM(R63:S63)</f>
        <v>77344</v>
      </c>
      <c r="U63" s="140">
        <f>+U9+U36</f>
        <v>0</v>
      </c>
      <c r="V63" s="169">
        <f>+T63+U63</f>
        <v>77344</v>
      </c>
      <c r="W63" s="384">
        <f t="shared" ref="W63:W67" si="89">IF(Q63=0,0,((V63/Q63)-1)*100)</f>
        <v>-68.363356730313001</v>
      </c>
    </row>
    <row r="64" spans="1:23" x14ac:dyDescent="0.2">
      <c r="A64" s="344" t="s">
        <v>44</v>
      </c>
      <c r="B64" s="357" t="s">
        <v>17</v>
      </c>
      <c r="C64" s="378">
        <f t="shared" si="85"/>
        <v>961</v>
      </c>
      <c r="D64" s="379">
        <f t="shared" si="85"/>
        <v>951</v>
      </c>
      <c r="E64" s="380">
        <f t="shared" si="85"/>
        <v>1912</v>
      </c>
      <c r="F64" s="378">
        <f t="shared" si="85"/>
        <v>577</v>
      </c>
      <c r="G64" s="379">
        <f t="shared" si="85"/>
        <v>579</v>
      </c>
      <c r="H64" s="380">
        <f t="shared" si="85"/>
        <v>1156</v>
      </c>
      <c r="I64" s="381">
        <f t="shared" si="86"/>
        <v>-39.539748953974893</v>
      </c>
      <c r="J64" s="344"/>
      <c r="K64" s="385"/>
      <c r="L64" s="361" t="s">
        <v>17</v>
      </c>
      <c r="M64" s="382">
        <f t="shared" si="87"/>
        <v>128222</v>
      </c>
      <c r="N64" s="383">
        <f t="shared" si="87"/>
        <v>130874</v>
      </c>
      <c r="O64" s="169">
        <f>SUM(M64:N64)</f>
        <v>259096</v>
      </c>
      <c r="P64" s="140">
        <f>+P10+P37</f>
        <v>0</v>
      </c>
      <c r="Q64" s="169">
        <f>+O64+P64</f>
        <v>259096</v>
      </c>
      <c r="R64" s="382">
        <f t="shared" si="88"/>
        <v>69948</v>
      </c>
      <c r="S64" s="383">
        <f t="shared" si="88"/>
        <v>74625</v>
      </c>
      <c r="T64" s="169">
        <f>SUM(R64:S64)</f>
        <v>144573</v>
      </c>
      <c r="U64" s="140">
        <f>+U10+U37</f>
        <v>0</v>
      </c>
      <c r="V64" s="169">
        <f>+T64+U64</f>
        <v>144573</v>
      </c>
      <c r="W64" s="384">
        <f t="shared" si="89"/>
        <v>-44.200991138419731</v>
      </c>
    </row>
    <row r="65" spans="1:23" ht="13.5" thickBot="1" x14ac:dyDescent="0.25">
      <c r="A65" s="344" t="s">
        <v>44</v>
      </c>
      <c r="B65" s="364" t="s">
        <v>18</v>
      </c>
      <c r="C65" s="386">
        <f t="shared" si="85"/>
        <v>1104</v>
      </c>
      <c r="D65" s="387">
        <f t="shared" si="85"/>
        <v>1081</v>
      </c>
      <c r="E65" s="380">
        <f t="shared" si="85"/>
        <v>2185</v>
      </c>
      <c r="F65" s="386">
        <f t="shared" si="85"/>
        <v>886</v>
      </c>
      <c r="G65" s="387">
        <f t="shared" si="85"/>
        <v>857</v>
      </c>
      <c r="H65" s="380">
        <f t="shared" si="85"/>
        <v>1743</v>
      </c>
      <c r="I65" s="381">
        <f t="shared" si="86"/>
        <v>-20.228832951945076</v>
      </c>
      <c r="J65" s="344"/>
      <c r="K65" s="385"/>
      <c r="L65" s="368" t="s">
        <v>18</v>
      </c>
      <c r="M65" s="382">
        <f t="shared" si="87"/>
        <v>134370</v>
      </c>
      <c r="N65" s="383">
        <f t="shared" si="87"/>
        <v>123103</v>
      </c>
      <c r="O65" s="169">
        <f>SUM(M65:N65)</f>
        <v>257473</v>
      </c>
      <c r="P65" s="140">
        <f>+P11+P38</f>
        <v>0</v>
      </c>
      <c r="Q65" s="169">
        <f>+O65+P65</f>
        <v>257473</v>
      </c>
      <c r="R65" s="382">
        <f t="shared" si="88"/>
        <v>119323</v>
      </c>
      <c r="S65" s="383">
        <f t="shared" si="88"/>
        <v>108819</v>
      </c>
      <c r="T65" s="169">
        <f>SUM(R65:S65)</f>
        <v>228142</v>
      </c>
      <c r="U65" s="140">
        <f>+U11+U38</f>
        <v>0</v>
      </c>
      <c r="V65" s="169">
        <f>+T65+U65</f>
        <v>228142</v>
      </c>
      <c r="W65" s="384">
        <f t="shared" si="89"/>
        <v>-11.391874099420129</v>
      </c>
    </row>
    <row r="66" spans="1:23" ht="14.25" thickTop="1" thickBot="1" x14ac:dyDescent="0.25">
      <c r="A66" s="344" t="s">
        <v>44</v>
      </c>
      <c r="B66" s="126" t="s">
        <v>19</v>
      </c>
      <c r="C66" s="388">
        <f t="shared" si="85"/>
        <v>3004</v>
      </c>
      <c r="D66" s="389">
        <f t="shared" si="85"/>
        <v>2970</v>
      </c>
      <c r="E66" s="390">
        <f t="shared" si="85"/>
        <v>5974</v>
      </c>
      <c r="F66" s="388">
        <f t="shared" si="85"/>
        <v>1796</v>
      </c>
      <c r="G66" s="389">
        <f t="shared" si="85"/>
        <v>1769</v>
      </c>
      <c r="H66" s="390">
        <f t="shared" si="85"/>
        <v>3565</v>
      </c>
      <c r="I66" s="130">
        <f t="shared" si="86"/>
        <v>-40.324740542350177</v>
      </c>
      <c r="J66" s="344"/>
      <c r="L66" s="41" t="s">
        <v>19</v>
      </c>
      <c r="M66" s="45">
        <f t="shared" ref="M66:Q66" si="90">+M63+M64+M65</f>
        <v>386733</v>
      </c>
      <c r="N66" s="43">
        <f t="shared" si="90"/>
        <v>374267</v>
      </c>
      <c r="O66" s="170">
        <f t="shared" si="90"/>
        <v>761000</v>
      </c>
      <c r="P66" s="43">
        <f t="shared" si="90"/>
        <v>45</v>
      </c>
      <c r="Q66" s="170">
        <f t="shared" si="90"/>
        <v>761045</v>
      </c>
      <c r="R66" s="45">
        <f t="shared" ref="R66:V66" si="91">+R63+R64+R65</f>
        <v>225974</v>
      </c>
      <c r="S66" s="43">
        <f t="shared" si="91"/>
        <v>224085</v>
      </c>
      <c r="T66" s="170">
        <f t="shared" si="91"/>
        <v>450059</v>
      </c>
      <c r="U66" s="43">
        <f t="shared" si="91"/>
        <v>0</v>
      </c>
      <c r="V66" s="170">
        <f t="shared" si="91"/>
        <v>450059</v>
      </c>
      <c r="W66" s="46">
        <f t="shared" si="89"/>
        <v>-40.863023868496605</v>
      </c>
    </row>
    <row r="67" spans="1:23" ht="13.5" thickTop="1" x14ac:dyDescent="0.2">
      <c r="A67" s="344" t="s">
        <v>44</v>
      </c>
      <c r="B67" s="357" t="s">
        <v>20</v>
      </c>
      <c r="C67" s="378">
        <f t="shared" si="85"/>
        <v>414</v>
      </c>
      <c r="D67" s="379">
        <f t="shared" si="85"/>
        <v>385</v>
      </c>
      <c r="E67" s="380">
        <f t="shared" si="85"/>
        <v>799</v>
      </c>
      <c r="F67" s="378">
        <f t="shared" si="85"/>
        <v>845</v>
      </c>
      <c r="G67" s="379">
        <f t="shared" si="85"/>
        <v>814</v>
      </c>
      <c r="H67" s="380">
        <f t="shared" si="85"/>
        <v>1659</v>
      </c>
      <c r="I67" s="381">
        <f t="shared" si="86"/>
        <v>107.63454317897371</v>
      </c>
      <c r="J67" s="344"/>
      <c r="L67" s="361" t="s">
        <v>20</v>
      </c>
      <c r="M67" s="382">
        <f>+M13+M40</f>
        <v>28934</v>
      </c>
      <c r="N67" s="383">
        <f>+N13+N40</f>
        <v>37961</v>
      </c>
      <c r="O67" s="169">
        <f>+O13+O40</f>
        <v>66895</v>
      </c>
      <c r="P67" s="140">
        <f>+P13+P40</f>
        <v>99</v>
      </c>
      <c r="Q67" s="169">
        <f>+O67+P67</f>
        <v>66994</v>
      </c>
      <c r="R67" s="382">
        <f>+R13+R40</f>
        <v>78422</v>
      </c>
      <c r="S67" s="383">
        <f>+S13+S40</f>
        <v>99529</v>
      </c>
      <c r="T67" s="169">
        <f>+T13+T40</f>
        <v>177951</v>
      </c>
      <c r="U67" s="140">
        <f>+U13+U40</f>
        <v>0</v>
      </c>
      <c r="V67" s="169">
        <f>+T67+U67</f>
        <v>177951</v>
      </c>
      <c r="W67" s="384">
        <f t="shared" si="89"/>
        <v>165.62229453383884</v>
      </c>
    </row>
    <row r="68" spans="1:23" x14ac:dyDescent="0.2">
      <c r="A68" s="344" t="s">
        <v>44</v>
      </c>
      <c r="B68" s="357" t="s">
        <v>21</v>
      </c>
      <c r="C68" s="378">
        <f t="shared" si="85"/>
        <v>340</v>
      </c>
      <c r="D68" s="379">
        <f t="shared" si="85"/>
        <v>306</v>
      </c>
      <c r="E68" s="380">
        <f t="shared" si="85"/>
        <v>646</v>
      </c>
      <c r="F68" s="378">
        <f t="shared" si="85"/>
        <v>706</v>
      </c>
      <c r="G68" s="379">
        <f t="shared" si="85"/>
        <v>678</v>
      </c>
      <c r="H68" s="380">
        <f t="shared" si="85"/>
        <v>1384</v>
      </c>
      <c r="I68" s="381">
        <f>IF(E68=0,0,((H68/E68)-1)*100)</f>
        <v>114.24148606811144</v>
      </c>
      <c r="J68" s="344"/>
      <c r="L68" s="361" t="s">
        <v>21</v>
      </c>
      <c r="M68" s="382">
        <f>+M14+M41</f>
        <v>46254</v>
      </c>
      <c r="N68" s="383">
        <f>+N14+N41</f>
        <v>44350</v>
      </c>
      <c r="O68" s="169">
        <f>SUM(M68:N68)</f>
        <v>90604</v>
      </c>
      <c r="P68" s="140">
        <f>+P14+P41</f>
        <v>0</v>
      </c>
      <c r="Q68" s="169">
        <f>+O68+P68</f>
        <v>90604</v>
      </c>
      <c r="R68" s="382">
        <f>+R14+R41</f>
        <v>78172</v>
      </c>
      <c r="S68" s="383">
        <f>+S14+S41</f>
        <v>82782</v>
      </c>
      <c r="T68" s="169">
        <f>SUM(R68:S68)</f>
        <v>160954</v>
      </c>
      <c r="U68" s="140">
        <f>+U14+U41</f>
        <v>399</v>
      </c>
      <c r="V68" s="169">
        <f>+T68+U68</f>
        <v>161353</v>
      </c>
      <c r="W68" s="384">
        <f>IF(Q68=0,0,((V68/Q68)-1)*100)</f>
        <v>78.085956469913029</v>
      </c>
    </row>
    <row r="69" spans="1:23" ht="13.5" thickBot="1" x14ac:dyDescent="0.25">
      <c r="A69" s="344" t="s">
        <v>44</v>
      </c>
      <c r="B69" s="357" t="s">
        <v>22</v>
      </c>
      <c r="C69" s="378">
        <f t="shared" si="85"/>
        <v>771</v>
      </c>
      <c r="D69" s="379">
        <f t="shared" si="85"/>
        <v>733</v>
      </c>
      <c r="E69" s="380">
        <f t="shared" si="85"/>
        <v>1504</v>
      </c>
      <c r="F69" s="378">
        <f t="shared" si="85"/>
        <v>888</v>
      </c>
      <c r="G69" s="379">
        <f t="shared" si="85"/>
        <v>868</v>
      </c>
      <c r="H69" s="380">
        <f t="shared" si="85"/>
        <v>1756</v>
      </c>
      <c r="I69" s="381">
        <f>IF(E69=0,0,((H69/E69)-1)*100)</f>
        <v>16.755319148936177</v>
      </c>
      <c r="J69" s="344"/>
      <c r="L69" s="361" t="s">
        <v>22</v>
      </c>
      <c r="M69" s="382">
        <f>+M15+M42</f>
        <v>102023</v>
      </c>
      <c r="N69" s="383">
        <f>+N15+N42</f>
        <v>100693</v>
      </c>
      <c r="O69" s="169">
        <f>SUM(M69:N69)</f>
        <v>202716</v>
      </c>
      <c r="P69" s="140">
        <f>+P15+P42</f>
        <v>0</v>
      </c>
      <c r="Q69" s="169">
        <f>+O69+P69</f>
        <v>202716</v>
      </c>
      <c r="R69" s="382">
        <f>+R15+R42</f>
        <v>116218</v>
      </c>
      <c r="S69" s="383">
        <f>+S15+S42</f>
        <v>114928</v>
      </c>
      <c r="T69" s="169">
        <f>SUM(R69:S69)</f>
        <v>231146</v>
      </c>
      <c r="U69" s="140">
        <f>+U15+U42</f>
        <v>0</v>
      </c>
      <c r="V69" s="169">
        <f>+T69+U69</f>
        <v>231146</v>
      </c>
      <c r="W69" s="384">
        <f>IF(Q69=0,0,((V69/Q69)-1)*100)</f>
        <v>14.024546656406001</v>
      </c>
    </row>
    <row r="70" spans="1:23" ht="14.25" thickTop="1" thickBot="1" x14ac:dyDescent="0.25">
      <c r="A70" s="344" t="s">
        <v>44</v>
      </c>
      <c r="B70" s="126" t="s">
        <v>23</v>
      </c>
      <c r="C70" s="388">
        <f>+C67+C68+C69</f>
        <v>1525</v>
      </c>
      <c r="D70" s="389">
        <f t="shared" ref="D70" si="92">+D67+D68+D69</f>
        <v>1424</v>
      </c>
      <c r="E70" s="390">
        <f t="shared" ref="E70" si="93">+E67+E68+E69</f>
        <v>2949</v>
      </c>
      <c r="F70" s="388">
        <f t="shared" ref="F70" si="94">+F67+F68+F69</f>
        <v>2439</v>
      </c>
      <c r="G70" s="389">
        <f t="shared" ref="G70" si="95">+G67+G68+G69</f>
        <v>2360</v>
      </c>
      <c r="H70" s="390">
        <f t="shared" ref="H70" si="96">+H67+H68+H69</f>
        <v>4799</v>
      </c>
      <c r="I70" s="130">
        <f>IF(E70=0,0,((H70/E70)-1)*100)</f>
        <v>62.733129874533745</v>
      </c>
      <c r="J70" s="344"/>
      <c r="L70" s="41" t="s">
        <v>23</v>
      </c>
      <c r="M70" s="43">
        <f>+M67+M68+M69</f>
        <v>177211</v>
      </c>
      <c r="N70" s="468">
        <f t="shared" ref="N70" si="97">+N67+N68+N69</f>
        <v>183004</v>
      </c>
      <c r="O70" s="477">
        <f t="shared" ref="O70" si="98">+O67+O68+O69</f>
        <v>360215</v>
      </c>
      <c r="P70" s="481">
        <f t="shared" ref="P70" si="99">+P67+P68+P69</f>
        <v>99</v>
      </c>
      <c r="Q70" s="170">
        <f t="shared" ref="Q70" si="100">+Q67+Q68+Q69</f>
        <v>360314</v>
      </c>
      <c r="R70" s="43">
        <f t="shared" ref="R70" si="101">+R67+R68+R69</f>
        <v>272812</v>
      </c>
      <c r="S70" s="468">
        <f t="shared" ref="S70" si="102">+S67+S68+S69</f>
        <v>297239</v>
      </c>
      <c r="T70" s="477">
        <f t="shared" ref="T70" si="103">+T67+T68+T69</f>
        <v>570051</v>
      </c>
      <c r="U70" s="481">
        <f t="shared" ref="U70" si="104">+U67+U68+U69</f>
        <v>399</v>
      </c>
      <c r="V70" s="170">
        <f t="shared" ref="V70" si="105">+V67+V68+V69</f>
        <v>570450</v>
      </c>
      <c r="W70" s="46">
        <f>IF(Q70=0,0,((V70/Q70)-1)*100)</f>
        <v>58.320242899248996</v>
      </c>
    </row>
    <row r="71" spans="1:23" s="1" customFormat="1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68</v>
      </c>
      <c r="C71" s="127">
        <f>+C66+C70</f>
        <v>4529</v>
      </c>
      <c r="D71" s="129">
        <f t="shared" ref="D71" si="106">+D66+D70</f>
        <v>4394</v>
      </c>
      <c r="E71" s="298">
        <f t="shared" ref="E71" si="107">+E66+E70</f>
        <v>8923</v>
      </c>
      <c r="F71" s="127">
        <f t="shared" ref="F71" si="108">+F66+F70</f>
        <v>4235</v>
      </c>
      <c r="G71" s="129">
        <f t="shared" ref="G71" si="109">+G66+G70</f>
        <v>4129</v>
      </c>
      <c r="H71" s="298">
        <f t="shared" ref="H71" si="110">+H66+H70</f>
        <v>8364</v>
      </c>
      <c r="I71" s="130">
        <f>IF(E71=0,0,((H71/E71)-1)*100)</f>
        <v>-6.2647091785274061</v>
      </c>
      <c r="J71" s="3"/>
      <c r="K71" s="3"/>
      <c r="L71" s="41" t="s">
        <v>68</v>
      </c>
      <c r="M71" s="45">
        <f>+M66+M70</f>
        <v>563944</v>
      </c>
      <c r="N71" s="43">
        <f t="shared" ref="N71" si="111">+N66+N70</f>
        <v>557271</v>
      </c>
      <c r="O71" s="300">
        <f t="shared" ref="O71" si="112">+O66+O70</f>
        <v>1121215</v>
      </c>
      <c r="P71" s="43">
        <f t="shared" ref="P71" si="113">+P66+P70</f>
        <v>144</v>
      </c>
      <c r="Q71" s="300">
        <f t="shared" ref="Q71" si="114">+Q66+Q70</f>
        <v>1121359</v>
      </c>
      <c r="R71" s="45">
        <f t="shared" ref="R71" si="115">+R66+R70</f>
        <v>498786</v>
      </c>
      <c r="S71" s="43">
        <f t="shared" ref="S71" si="116">+S66+S70</f>
        <v>521324</v>
      </c>
      <c r="T71" s="300">
        <f t="shared" ref="T71" si="117">+T66+T70</f>
        <v>1020110</v>
      </c>
      <c r="U71" s="43">
        <f t="shared" ref="U71" si="118">+U66+U70</f>
        <v>399</v>
      </c>
      <c r="V71" s="300">
        <f t="shared" ref="V71" si="119">+V66+V70</f>
        <v>1020509</v>
      </c>
      <c r="W71" s="46">
        <f>IF(Q71=0,0,((V71/Q71)-1)*100)</f>
        <v>-8.993551574473468</v>
      </c>
    </row>
    <row r="72" spans="1:23" ht="13.5" thickTop="1" x14ac:dyDescent="0.2">
      <c r="A72" s="344" t="s">
        <v>44</v>
      </c>
      <c r="B72" s="357" t="s">
        <v>24</v>
      </c>
      <c r="C72" s="378">
        <f t="shared" ref="C72:E74" si="120">+C18+C45</f>
        <v>854</v>
      </c>
      <c r="D72" s="379">
        <f t="shared" si="120"/>
        <v>816</v>
      </c>
      <c r="E72" s="380">
        <f t="shared" si="120"/>
        <v>1670</v>
      </c>
      <c r="F72" s="378"/>
      <c r="G72" s="379"/>
      <c r="H72" s="380"/>
      <c r="I72" s="381"/>
      <c r="J72" s="391"/>
      <c r="L72" s="361" t="s">
        <v>24</v>
      </c>
      <c r="M72" s="382">
        <f t="shared" ref="M72:N74" si="121">+M18+M45</f>
        <v>91763</v>
      </c>
      <c r="N72" s="383">
        <f t="shared" si="121"/>
        <v>95478</v>
      </c>
      <c r="O72" s="169">
        <f>SUM(M72:N72)</f>
        <v>187241</v>
      </c>
      <c r="P72" s="140">
        <f>+P18+P45</f>
        <v>147</v>
      </c>
      <c r="Q72" s="169">
        <f>+O72+P72</f>
        <v>187388</v>
      </c>
      <c r="R72" s="382"/>
      <c r="S72" s="383"/>
      <c r="T72" s="169"/>
      <c r="U72" s="140"/>
      <c r="V72" s="169"/>
      <c r="W72" s="384"/>
    </row>
    <row r="73" spans="1:23" x14ac:dyDescent="0.2">
      <c r="A73" s="344" t="s">
        <v>44</v>
      </c>
      <c r="B73" s="357" t="s">
        <v>25</v>
      </c>
      <c r="C73" s="378">
        <f t="shared" si="120"/>
        <v>163</v>
      </c>
      <c r="D73" s="379">
        <f t="shared" si="120"/>
        <v>141</v>
      </c>
      <c r="E73" s="380">
        <f t="shared" si="120"/>
        <v>304</v>
      </c>
      <c r="F73" s="378"/>
      <c r="G73" s="379"/>
      <c r="H73" s="380"/>
      <c r="I73" s="381"/>
      <c r="J73" s="344"/>
      <c r="L73" s="361" t="s">
        <v>25</v>
      </c>
      <c r="M73" s="382">
        <f t="shared" si="121"/>
        <v>9088</v>
      </c>
      <c r="N73" s="383">
        <f t="shared" si="121"/>
        <v>10757</v>
      </c>
      <c r="O73" s="169">
        <f>SUM(M73:N73)</f>
        <v>19845</v>
      </c>
      <c r="P73" s="140">
        <f>+P19+P46</f>
        <v>0</v>
      </c>
      <c r="Q73" s="169">
        <f>+O73+P73</f>
        <v>19845</v>
      </c>
      <c r="R73" s="382"/>
      <c r="S73" s="383"/>
      <c r="T73" s="169"/>
      <c r="U73" s="140"/>
      <c r="V73" s="169"/>
      <c r="W73" s="384"/>
    </row>
    <row r="74" spans="1:23" ht="13.5" thickBot="1" x14ac:dyDescent="0.25">
      <c r="A74" s="344" t="s">
        <v>44</v>
      </c>
      <c r="B74" s="357" t="s">
        <v>26</v>
      </c>
      <c r="C74" s="378">
        <f t="shared" si="120"/>
        <v>152</v>
      </c>
      <c r="D74" s="379">
        <f t="shared" si="120"/>
        <v>150</v>
      </c>
      <c r="E74" s="380">
        <f t="shared" si="120"/>
        <v>302</v>
      </c>
      <c r="F74" s="378"/>
      <c r="G74" s="379"/>
      <c r="H74" s="380"/>
      <c r="I74" s="381"/>
      <c r="J74" s="344"/>
      <c r="L74" s="361" t="s">
        <v>26</v>
      </c>
      <c r="M74" s="382">
        <f t="shared" si="121"/>
        <v>15102</v>
      </c>
      <c r="N74" s="383">
        <f t="shared" si="121"/>
        <v>17049</v>
      </c>
      <c r="O74" s="169">
        <f>SUM(M74:N74)</f>
        <v>32151</v>
      </c>
      <c r="P74" s="140">
        <f>+P20+P47</f>
        <v>0</v>
      </c>
      <c r="Q74" s="169">
        <f>+O74+P74</f>
        <v>32151</v>
      </c>
      <c r="R74" s="382"/>
      <c r="S74" s="383"/>
      <c r="T74" s="169"/>
      <c r="U74" s="140"/>
      <c r="V74" s="169"/>
      <c r="W74" s="384"/>
    </row>
    <row r="75" spans="1:23" ht="15.75" customHeight="1" thickTop="1" thickBot="1" x14ac:dyDescent="0.25">
      <c r="A75" s="394" t="s">
        <v>44</v>
      </c>
      <c r="B75" s="133" t="s">
        <v>27</v>
      </c>
      <c r="C75" s="388">
        <f t="shared" ref="C75:E75" si="122">+C72+C73+C74</f>
        <v>1169</v>
      </c>
      <c r="D75" s="395">
        <f t="shared" si="122"/>
        <v>1107</v>
      </c>
      <c r="E75" s="396">
        <f t="shared" si="122"/>
        <v>2276</v>
      </c>
      <c r="F75" s="388"/>
      <c r="G75" s="395"/>
      <c r="H75" s="396"/>
      <c r="I75" s="130"/>
      <c r="J75" s="394"/>
      <c r="K75" s="397"/>
      <c r="L75" s="47" t="s">
        <v>27</v>
      </c>
      <c r="M75" s="49">
        <f t="shared" ref="M75:Q75" si="123">+M72+M73+M74</f>
        <v>115953</v>
      </c>
      <c r="N75" s="469">
        <f t="shared" si="123"/>
        <v>123284</v>
      </c>
      <c r="O75" s="473">
        <f t="shared" si="123"/>
        <v>239237</v>
      </c>
      <c r="P75" s="482">
        <f t="shared" si="123"/>
        <v>147</v>
      </c>
      <c r="Q75" s="171">
        <f t="shared" si="123"/>
        <v>239384</v>
      </c>
      <c r="R75" s="49"/>
      <c r="S75" s="469"/>
      <c r="T75" s="473"/>
      <c r="U75" s="482"/>
      <c r="V75" s="171"/>
      <c r="W75" s="50"/>
    </row>
    <row r="76" spans="1:23" ht="13.5" thickTop="1" x14ac:dyDescent="0.2">
      <c r="A76" s="344" t="s">
        <v>44</v>
      </c>
      <c r="B76" s="357" t="s">
        <v>28</v>
      </c>
      <c r="C76" s="378">
        <f t="shared" ref="C76:E78" si="124">+C22+C49</f>
        <v>112</v>
      </c>
      <c r="D76" s="379">
        <f t="shared" si="124"/>
        <v>112</v>
      </c>
      <c r="E76" s="398">
        <f t="shared" si="124"/>
        <v>224</v>
      </c>
      <c r="F76" s="378"/>
      <c r="G76" s="379"/>
      <c r="H76" s="398"/>
      <c r="I76" s="381"/>
      <c r="J76" s="344"/>
      <c r="L76" s="361" t="s">
        <v>29</v>
      </c>
      <c r="M76" s="382">
        <f t="shared" ref="M76:N78" si="125">+M22+M49</f>
        <v>8684</v>
      </c>
      <c r="N76" s="383">
        <f t="shared" si="125"/>
        <v>9170</v>
      </c>
      <c r="O76" s="169">
        <f>SUM(M76:N76)</f>
        <v>17854</v>
      </c>
      <c r="P76" s="140">
        <f>+P22+P49</f>
        <v>0</v>
      </c>
      <c r="Q76" s="169">
        <f>+O76+P76</f>
        <v>17854</v>
      </c>
      <c r="R76" s="382"/>
      <c r="S76" s="383"/>
      <c r="T76" s="169"/>
      <c r="U76" s="140"/>
      <c r="V76" s="169"/>
      <c r="W76" s="384"/>
    </row>
    <row r="77" spans="1:23" x14ac:dyDescent="0.2">
      <c r="A77" s="344" t="s">
        <v>44</v>
      </c>
      <c r="B77" s="357" t="s">
        <v>30</v>
      </c>
      <c r="C77" s="378">
        <f t="shared" si="124"/>
        <v>37</v>
      </c>
      <c r="D77" s="379">
        <f t="shared" si="124"/>
        <v>37</v>
      </c>
      <c r="E77" s="399">
        <f t="shared" si="124"/>
        <v>74</v>
      </c>
      <c r="F77" s="378"/>
      <c r="G77" s="379"/>
      <c r="H77" s="399"/>
      <c r="I77" s="381"/>
      <c r="J77" s="344"/>
      <c r="L77" s="361" t="s">
        <v>30</v>
      </c>
      <c r="M77" s="382">
        <f t="shared" si="125"/>
        <v>268</v>
      </c>
      <c r="N77" s="383">
        <f t="shared" si="125"/>
        <v>1772</v>
      </c>
      <c r="O77" s="169">
        <f>SUM(M77:N77)</f>
        <v>2040</v>
      </c>
      <c r="P77" s="140">
        <f>+P23+P50</f>
        <v>0</v>
      </c>
      <c r="Q77" s="169">
        <f>+O77+P77</f>
        <v>2040</v>
      </c>
      <c r="R77" s="382"/>
      <c r="S77" s="383"/>
      <c r="T77" s="169"/>
      <c r="U77" s="140"/>
      <c r="V77" s="169"/>
      <c r="W77" s="384"/>
    </row>
    <row r="78" spans="1:23" ht="13.5" thickBot="1" x14ac:dyDescent="0.25">
      <c r="A78" s="344" t="s">
        <v>44</v>
      </c>
      <c r="B78" s="357" t="s">
        <v>31</v>
      </c>
      <c r="C78" s="378">
        <f t="shared" si="124"/>
        <v>133</v>
      </c>
      <c r="D78" s="400">
        <f t="shared" si="124"/>
        <v>131</v>
      </c>
      <c r="E78" s="401">
        <f t="shared" si="124"/>
        <v>264</v>
      </c>
      <c r="F78" s="378"/>
      <c r="G78" s="400"/>
      <c r="H78" s="401"/>
      <c r="I78" s="402"/>
      <c r="J78" s="344"/>
      <c r="L78" s="361" t="s">
        <v>31</v>
      </c>
      <c r="M78" s="382">
        <f t="shared" si="125"/>
        <v>8631</v>
      </c>
      <c r="N78" s="383">
        <f t="shared" si="125"/>
        <v>12568</v>
      </c>
      <c r="O78" s="169">
        <f>SUM(M78:N78)</f>
        <v>21199</v>
      </c>
      <c r="P78" s="140">
        <f>+P24+P51</f>
        <v>0</v>
      </c>
      <c r="Q78" s="408">
        <f>+O78+P78</f>
        <v>21199</v>
      </c>
      <c r="R78" s="382"/>
      <c r="S78" s="383"/>
      <c r="T78" s="169"/>
      <c r="U78" s="140"/>
      <c r="V78" s="408"/>
      <c r="W78" s="384"/>
    </row>
    <row r="79" spans="1:23" ht="15.75" customHeight="1" thickTop="1" thickBot="1" x14ac:dyDescent="0.25">
      <c r="A79" s="394" t="s">
        <v>44</v>
      </c>
      <c r="B79" s="133" t="s">
        <v>32</v>
      </c>
      <c r="C79" s="388">
        <f t="shared" ref="C79:E79" si="126">+C76+C77+C78</f>
        <v>282</v>
      </c>
      <c r="D79" s="395">
        <f t="shared" si="126"/>
        <v>280</v>
      </c>
      <c r="E79" s="396">
        <f t="shared" si="126"/>
        <v>562</v>
      </c>
      <c r="F79" s="388"/>
      <c r="G79" s="395"/>
      <c r="H79" s="396"/>
      <c r="I79" s="130"/>
      <c r="J79" s="394"/>
      <c r="K79" s="397"/>
      <c r="L79" s="47" t="s">
        <v>32</v>
      </c>
      <c r="M79" s="49">
        <f t="shared" ref="M79:Q79" si="127">+M76+M77+M78</f>
        <v>17583</v>
      </c>
      <c r="N79" s="469">
        <f t="shared" si="127"/>
        <v>23510</v>
      </c>
      <c r="O79" s="473">
        <f t="shared" si="127"/>
        <v>41093</v>
      </c>
      <c r="P79" s="482">
        <f t="shared" si="127"/>
        <v>0</v>
      </c>
      <c r="Q79" s="171">
        <f t="shared" si="127"/>
        <v>41093</v>
      </c>
      <c r="R79" s="49"/>
      <c r="S79" s="469"/>
      <c r="T79" s="473"/>
      <c r="U79" s="482"/>
      <c r="V79" s="171"/>
      <c r="W79" s="50"/>
    </row>
    <row r="80" spans="1:23" ht="15.75" customHeight="1" thickTop="1" thickBot="1" x14ac:dyDescent="0.25">
      <c r="A80" s="394"/>
      <c r="B80" s="522" t="s">
        <v>33</v>
      </c>
      <c r="C80" s="388">
        <f t="shared" ref="C80:E80" si="128">+C70+C75+C79</f>
        <v>2976</v>
      </c>
      <c r="D80" s="517">
        <f t="shared" si="128"/>
        <v>2811</v>
      </c>
      <c r="E80" s="527">
        <f t="shared" si="128"/>
        <v>5787</v>
      </c>
      <c r="F80" s="388"/>
      <c r="G80" s="517"/>
      <c r="H80" s="527"/>
      <c r="I80" s="130"/>
      <c r="J80" s="394"/>
      <c r="K80" s="397"/>
      <c r="L80" s="530" t="s">
        <v>33</v>
      </c>
      <c r="M80" s="508">
        <f t="shared" ref="M80:Q80" si="129">+M70+M75+M79</f>
        <v>310747</v>
      </c>
      <c r="N80" s="509">
        <f t="shared" si="129"/>
        <v>329798</v>
      </c>
      <c r="O80" s="510">
        <f t="shared" si="129"/>
        <v>640545</v>
      </c>
      <c r="P80" s="511">
        <f t="shared" si="129"/>
        <v>246</v>
      </c>
      <c r="Q80" s="512">
        <f t="shared" si="129"/>
        <v>640791</v>
      </c>
      <c r="R80" s="508"/>
      <c r="S80" s="509"/>
      <c r="T80" s="510"/>
      <c r="U80" s="511"/>
      <c r="V80" s="512"/>
      <c r="W80" s="50"/>
    </row>
    <row r="81" spans="1:23" ht="14.25" thickTop="1" thickBot="1" x14ac:dyDescent="0.25">
      <c r="A81" s="344" t="s">
        <v>44</v>
      </c>
      <c r="B81" s="126" t="s">
        <v>34</v>
      </c>
      <c r="C81" s="388">
        <f t="shared" ref="C81:E81" si="130">+C66+C70+C75+C79</f>
        <v>5980</v>
      </c>
      <c r="D81" s="389">
        <f t="shared" si="130"/>
        <v>5781</v>
      </c>
      <c r="E81" s="403">
        <f t="shared" si="130"/>
        <v>11761</v>
      </c>
      <c r="F81" s="388"/>
      <c r="G81" s="389"/>
      <c r="H81" s="403"/>
      <c r="I81" s="130"/>
      <c r="J81" s="344"/>
      <c r="L81" s="466" t="s">
        <v>34</v>
      </c>
      <c r="M81" s="43">
        <f t="shared" ref="M81:Q81" si="131">+M66+M70+M75+M79</f>
        <v>697480</v>
      </c>
      <c r="N81" s="468">
        <f t="shared" si="131"/>
        <v>704065</v>
      </c>
      <c r="O81" s="472">
        <f t="shared" si="131"/>
        <v>1401545</v>
      </c>
      <c r="P81" s="481">
        <f t="shared" si="131"/>
        <v>291</v>
      </c>
      <c r="Q81" s="300">
        <f t="shared" si="131"/>
        <v>1401836</v>
      </c>
      <c r="R81" s="43"/>
      <c r="S81" s="468"/>
      <c r="T81" s="472"/>
      <c r="U81" s="481"/>
      <c r="V81" s="300"/>
      <c r="W81" s="46"/>
    </row>
    <row r="82" spans="1:23" ht="14.25" thickTop="1" thickBot="1" x14ac:dyDescent="0.25">
      <c r="B82" s="404" t="s">
        <v>35</v>
      </c>
      <c r="C82" s="405"/>
      <c r="D82" s="405"/>
      <c r="E82" s="405"/>
      <c r="F82" s="405"/>
      <c r="G82" s="405"/>
      <c r="H82" s="405"/>
      <c r="I82" s="405"/>
      <c r="J82" s="405"/>
      <c r="L82" s="406" t="s">
        <v>35</v>
      </c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</row>
    <row r="83" spans="1:23" ht="13.5" thickTop="1" x14ac:dyDescent="0.2">
      <c r="L83" s="590" t="s">
        <v>45</v>
      </c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2"/>
    </row>
    <row r="84" spans="1:23" ht="13.5" thickBot="1" x14ac:dyDescent="0.25">
      <c r="L84" s="593" t="s">
        <v>46</v>
      </c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5"/>
    </row>
    <row r="85" spans="1:23" ht="14.25" thickTop="1" thickBot="1" x14ac:dyDescent="0.25">
      <c r="L85" s="409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 t="s">
        <v>47</v>
      </c>
    </row>
    <row r="86" spans="1:23" ht="24.75" customHeight="1" thickTop="1" thickBot="1" x14ac:dyDescent="0.25">
      <c r="L86" s="412"/>
      <c r="M86" s="596" t="s">
        <v>4</v>
      </c>
      <c r="N86" s="597"/>
      <c r="O86" s="597"/>
      <c r="P86" s="597"/>
      <c r="Q86" s="598"/>
      <c r="R86" s="596" t="s">
        <v>5</v>
      </c>
      <c r="S86" s="597"/>
      <c r="T86" s="597"/>
      <c r="U86" s="597"/>
      <c r="V86" s="598"/>
      <c r="W86" s="413" t="s">
        <v>6</v>
      </c>
    </row>
    <row r="87" spans="1:23" ht="13.5" thickTop="1" x14ac:dyDescent="0.2">
      <c r="L87" s="414" t="s">
        <v>7</v>
      </c>
      <c r="M87" s="415"/>
      <c r="N87" s="409"/>
      <c r="O87" s="61"/>
      <c r="P87" s="416"/>
      <c r="Q87" s="61"/>
      <c r="R87" s="415"/>
      <c r="S87" s="409"/>
      <c r="T87" s="61"/>
      <c r="U87" s="416"/>
      <c r="V87" s="61"/>
      <c r="W87" s="417" t="s">
        <v>8</v>
      </c>
    </row>
    <row r="88" spans="1:23" ht="13.5" thickBot="1" x14ac:dyDescent="0.25">
      <c r="L88" s="418"/>
      <c r="M88" s="419" t="s">
        <v>48</v>
      </c>
      <c r="N88" s="420" t="s">
        <v>49</v>
      </c>
      <c r="O88" s="67" t="s">
        <v>50</v>
      </c>
      <c r="P88" s="418" t="s">
        <v>15</v>
      </c>
      <c r="Q88" s="67" t="s">
        <v>11</v>
      </c>
      <c r="R88" s="419" t="s">
        <v>48</v>
      </c>
      <c r="S88" s="420" t="s">
        <v>49</v>
      </c>
      <c r="T88" s="67" t="s">
        <v>50</v>
      </c>
      <c r="U88" s="418" t="s">
        <v>15</v>
      </c>
      <c r="V88" s="67" t="s">
        <v>11</v>
      </c>
      <c r="W88" s="421"/>
    </row>
    <row r="89" spans="1:23" ht="6.75" customHeight="1" thickTop="1" x14ac:dyDescent="0.2">
      <c r="L89" s="414"/>
      <c r="M89" s="422"/>
      <c r="N89" s="423"/>
      <c r="O89" s="72"/>
      <c r="P89" s="424"/>
      <c r="Q89" s="72"/>
      <c r="R89" s="422"/>
      <c r="S89" s="423"/>
      <c r="T89" s="72"/>
      <c r="U89" s="424"/>
      <c r="V89" s="72"/>
      <c r="W89" s="425"/>
    </row>
    <row r="90" spans="1:23" x14ac:dyDescent="0.2">
      <c r="L90" s="414" t="s">
        <v>16</v>
      </c>
      <c r="M90" s="75">
        <v>0</v>
      </c>
      <c r="N90" s="76">
        <v>0</v>
      </c>
      <c r="O90" s="182">
        <f>M90+N90</f>
        <v>0</v>
      </c>
      <c r="P90" s="77">
        <v>0</v>
      </c>
      <c r="Q90" s="182">
        <f>+O90+P90</f>
        <v>0</v>
      </c>
      <c r="R90" s="75">
        <v>0</v>
      </c>
      <c r="S90" s="76">
        <v>0</v>
      </c>
      <c r="T90" s="182">
        <f>R90+S90</f>
        <v>0</v>
      </c>
      <c r="U90" s="77">
        <v>0</v>
      </c>
      <c r="V90" s="182">
        <f>+T90+U90</f>
        <v>0</v>
      </c>
      <c r="W90" s="429">
        <f t="shared" ref="W90:W98" si="132">IF(Q90=0,0,((V90/Q90)-1)*100)</f>
        <v>0</v>
      </c>
    </row>
    <row r="91" spans="1:23" x14ac:dyDescent="0.2">
      <c r="L91" s="414" t="s">
        <v>17</v>
      </c>
      <c r="M91" s="75">
        <v>0</v>
      </c>
      <c r="N91" s="76">
        <v>0</v>
      </c>
      <c r="O91" s="182">
        <f>M91+N91</f>
        <v>0</v>
      </c>
      <c r="P91" s="77">
        <v>0</v>
      </c>
      <c r="Q91" s="182">
        <f t="shared" ref="Q91:Q92" si="133">+O91+P91</f>
        <v>0</v>
      </c>
      <c r="R91" s="75">
        <v>0</v>
      </c>
      <c r="S91" s="76">
        <v>0</v>
      </c>
      <c r="T91" s="182">
        <f>R91+S91</f>
        <v>0</v>
      </c>
      <c r="U91" s="77">
        <v>0</v>
      </c>
      <c r="V91" s="182">
        <f t="shared" ref="V91:V94" si="134">+T91+U91</f>
        <v>0</v>
      </c>
      <c r="W91" s="429">
        <f t="shared" si="132"/>
        <v>0</v>
      </c>
    </row>
    <row r="92" spans="1:23" ht="13.5" thickBot="1" x14ac:dyDescent="0.25">
      <c r="L92" s="418" t="s">
        <v>18</v>
      </c>
      <c r="M92" s="75">
        <v>0</v>
      </c>
      <c r="N92" s="76">
        <v>0</v>
      </c>
      <c r="O92" s="182">
        <f>M92+N92</f>
        <v>0</v>
      </c>
      <c r="P92" s="77">
        <v>0</v>
      </c>
      <c r="Q92" s="182">
        <f t="shared" si="133"/>
        <v>0</v>
      </c>
      <c r="R92" s="75">
        <v>0</v>
      </c>
      <c r="S92" s="76">
        <v>0</v>
      </c>
      <c r="T92" s="182">
        <f>R92+S92</f>
        <v>0</v>
      </c>
      <c r="U92" s="77">
        <v>0</v>
      </c>
      <c r="V92" s="182">
        <f t="shared" si="134"/>
        <v>0</v>
      </c>
      <c r="W92" s="429">
        <f t="shared" si="132"/>
        <v>0</v>
      </c>
    </row>
    <row r="93" spans="1:23" ht="14.25" thickTop="1" thickBot="1" x14ac:dyDescent="0.25">
      <c r="L93" s="79" t="s">
        <v>19</v>
      </c>
      <c r="M93" s="80">
        <f t="shared" ref="M93:N93" si="135">+M90+M91+M92</f>
        <v>0</v>
      </c>
      <c r="N93" s="81">
        <f t="shared" si="135"/>
        <v>0</v>
      </c>
      <c r="O93" s="183">
        <f>+O90+O91+O92</f>
        <v>0</v>
      </c>
      <c r="P93" s="80">
        <f t="shared" ref="P93:Q93" si="136">+P90+P91+P92</f>
        <v>0</v>
      </c>
      <c r="Q93" s="183">
        <f t="shared" si="136"/>
        <v>0</v>
      </c>
      <c r="R93" s="80">
        <f t="shared" ref="R93:V93" si="137">+R90+R91+R92</f>
        <v>0</v>
      </c>
      <c r="S93" s="81">
        <f t="shared" si="137"/>
        <v>0</v>
      </c>
      <c r="T93" s="183">
        <f>+T90+T91+T92</f>
        <v>0</v>
      </c>
      <c r="U93" s="80">
        <f t="shared" si="137"/>
        <v>0</v>
      </c>
      <c r="V93" s="183">
        <f t="shared" si="137"/>
        <v>0</v>
      </c>
      <c r="W93" s="82">
        <f t="shared" si="132"/>
        <v>0</v>
      </c>
    </row>
    <row r="94" spans="1:23" ht="13.5" thickTop="1" x14ac:dyDescent="0.2">
      <c r="L94" s="414" t="s">
        <v>20</v>
      </c>
      <c r="M94" s="426">
        <v>0</v>
      </c>
      <c r="N94" s="427">
        <v>0</v>
      </c>
      <c r="O94" s="182">
        <f>M94+N94</f>
        <v>0</v>
      </c>
      <c r="P94" s="428">
        <v>0</v>
      </c>
      <c r="Q94" s="182">
        <f t="shared" ref="Q94" si="138">+O94+P94</f>
        <v>0</v>
      </c>
      <c r="R94" s="426">
        <v>0</v>
      </c>
      <c r="S94" s="427">
        <v>9</v>
      </c>
      <c r="T94" s="182">
        <f>R94+S94</f>
        <v>9</v>
      </c>
      <c r="U94" s="428">
        <v>0</v>
      </c>
      <c r="V94" s="182">
        <f t="shared" si="134"/>
        <v>9</v>
      </c>
      <c r="W94" s="429">
        <f t="shared" si="132"/>
        <v>0</v>
      </c>
    </row>
    <row r="95" spans="1:23" x14ac:dyDescent="0.2">
      <c r="L95" s="414" t="s">
        <v>21</v>
      </c>
      <c r="M95" s="426">
        <v>0</v>
      </c>
      <c r="N95" s="427">
        <v>0</v>
      </c>
      <c r="O95" s="182">
        <f>M95+N95</f>
        <v>0</v>
      </c>
      <c r="P95" s="428">
        <v>0</v>
      </c>
      <c r="Q95" s="182">
        <f>+O95+P95</f>
        <v>0</v>
      </c>
      <c r="R95" s="426">
        <v>0</v>
      </c>
      <c r="S95" s="427">
        <v>0</v>
      </c>
      <c r="T95" s="182">
        <f>R95+S95</f>
        <v>0</v>
      </c>
      <c r="U95" s="428">
        <v>0</v>
      </c>
      <c r="V95" s="182">
        <f>+T95+U95</f>
        <v>0</v>
      </c>
      <c r="W95" s="429">
        <f>IF(Q95=0,0,((V95/Q95)-1)*100)</f>
        <v>0</v>
      </c>
    </row>
    <row r="96" spans="1:23" ht="13.5" thickBot="1" x14ac:dyDescent="0.25">
      <c r="L96" s="414" t="s">
        <v>22</v>
      </c>
      <c r="M96" s="426">
        <v>0</v>
      </c>
      <c r="N96" s="427">
        <v>0</v>
      </c>
      <c r="O96" s="182">
        <f t="shared" ref="O96" si="139">M96+N96</f>
        <v>0</v>
      </c>
      <c r="P96" s="428">
        <v>0</v>
      </c>
      <c r="Q96" s="182">
        <f>+O96+P96</f>
        <v>0</v>
      </c>
      <c r="R96" s="426">
        <v>8</v>
      </c>
      <c r="S96" s="427">
        <v>26</v>
      </c>
      <c r="T96" s="182">
        <f t="shared" ref="T96" si="140">R96+S96</f>
        <v>34</v>
      </c>
      <c r="U96" s="428">
        <v>0</v>
      </c>
      <c r="V96" s="182">
        <f>+T96+U96</f>
        <v>34</v>
      </c>
      <c r="W96" s="429">
        <f>IF(Q96=0,0,((V96/Q96)-1)*100)</f>
        <v>0</v>
      </c>
    </row>
    <row r="97" spans="1:23" ht="14.25" thickTop="1" thickBot="1" x14ac:dyDescent="0.25">
      <c r="L97" s="79" t="s">
        <v>23</v>
      </c>
      <c r="M97" s="80">
        <f>+M94+M95+M96</f>
        <v>0</v>
      </c>
      <c r="N97" s="81">
        <f t="shared" ref="N97:V97" si="141">+N94+N95+N96</f>
        <v>0</v>
      </c>
      <c r="O97" s="183">
        <f t="shared" si="141"/>
        <v>0</v>
      </c>
      <c r="P97" s="80">
        <f t="shared" si="141"/>
        <v>0</v>
      </c>
      <c r="Q97" s="183">
        <f t="shared" si="141"/>
        <v>0</v>
      </c>
      <c r="R97" s="80">
        <f t="shared" si="141"/>
        <v>8</v>
      </c>
      <c r="S97" s="81">
        <f t="shared" si="141"/>
        <v>35</v>
      </c>
      <c r="T97" s="183">
        <f t="shared" si="141"/>
        <v>43</v>
      </c>
      <c r="U97" s="80">
        <f t="shared" si="141"/>
        <v>0</v>
      </c>
      <c r="V97" s="183">
        <f t="shared" si="141"/>
        <v>43</v>
      </c>
      <c r="W97" s="82">
        <f>IF(Q97=0,0,((V97/Q97)-1)*100)</f>
        <v>0</v>
      </c>
    </row>
    <row r="98" spans="1:23" s="1" customFormat="1" ht="14.25" thickTop="1" thickBot="1" x14ac:dyDescent="0.25">
      <c r="A98" s="3"/>
      <c r="I98" s="2"/>
      <c r="K98" s="3"/>
      <c r="L98" s="79" t="s">
        <v>68</v>
      </c>
      <c r="M98" s="80">
        <f>+M93+M97</f>
        <v>0</v>
      </c>
      <c r="N98" s="81">
        <f t="shared" ref="N98:V98" si="142">+N93+N97</f>
        <v>0</v>
      </c>
      <c r="O98" s="175">
        <f t="shared" si="142"/>
        <v>0</v>
      </c>
      <c r="P98" s="80">
        <f t="shared" si="142"/>
        <v>0</v>
      </c>
      <c r="Q98" s="175">
        <f t="shared" si="142"/>
        <v>0</v>
      </c>
      <c r="R98" s="80">
        <f t="shared" si="142"/>
        <v>8</v>
      </c>
      <c r="S98" s="81">
        <f t="shared" si="142"/>
        <v>35</v>
      </c>
      <c r="T98" s="175">
        <f t="shared" si="142"/>
        <v>43</v>
      </c>
      <c r="U98" s="80">
        <f t="shared" si="142"/>
        <v>0</v>
      </c>
      <c r="V98" s="175">
        <f t="shared" si="142"/>
        <v>43</v>
      </c>
      <c r="W98" s="82">
        <f t="shared" si="132"/>
        <v>0</v>
      </c>
    </row>
    <row r="99" spans="1:23" ht="13.5" thickTop="1" x14ac:dyDescent="0.2">
      <c r="L99" s="414" t="s">
        <v>24</v>
      </c>
      <c r="M99" s="426">
        <v>0</v>
      </c>
      <c r="N99" s="427">
        <v>0</v>
      </c>
      <c r="O99" s="182">
        <f t="shared" ref="O99" si="143">+M99+N99</f>
        <v>0</v>
      </c>
      <c r="P99" s="428">
        <v>0</v>
      </c>
      <c r="Q99" s="182">
        <f t="shared" ref="Q99" si="144">+O99+P99</f>
        <v>0</v>
      </c>
      <c r="R99" s="426"/>
      <c r="S99" s="427"/>
      <c r="T99" s="182"/>
      <c r="U99" s="428"/>
      <c r="V99" s="182"/>
      <c r="W99" s="429"/>
    </row>
    <row r="100" spans="1:23" x14ac:dyDescent="0.2">
      <c r="L100" s="414" t="s">
        <v>25</v>
      </c>
      <c r="M100" s="426">
        <v>0</v>
      </c>
      <c r="N100" s="427">
        <v>0</v>
      </c>
      <c r="O100" s="182">
        <f>+M100+N100</f>
        <v>0</v>
      </c>
      <c r="P100" s="428">
        <v>0</v>
      </c>
      <c r="Q100" s="182">
        <f>+O100+P100</f>
        <v>0</v>
      </c>
      <c r="R100" s="426"/>
      <c r="S100" s="427"/>
      <c r="T100" s="182"/>
      <c r="U100" s="428"/>
      <c r="V100" s="182"/>
      <c r="W100" s="429"/>
    </row>
    <row r="101" spans="1:23" ht="13.5" thickBot="1" x14ac:dyDescent="0.25">
      <c r="L101" s="414" t="s">
        <v>26</v>
      </c>
      <c r="M101" s="426">
        <v>0</v>
      </c>
      <c r="N101" s="427">
        <v>0</v>
      </c>
      <c r="O101" s="184">
        <f>+M101+N101</f>
        <v>0</v>
      </c>
      <c r="P101" s="430">
        <v>0</v>
      </c>
      <c r="Q101" s="184">
        <f>+O101+P101</f>
        <v>0</v>
      </c>
      <c r="R101" s="426"/>
      <c r="S101" s="427"/>
      <c r="T101" s="184"/>
      <c r="U101" s="430"/>
      <c r="V101" s="184"/>
      <c r="W101" s="429"/>
    </row>
    <row r="102" spans="1:23" ht="14.25" thickTop="1" thickBot="1" x14ac:dyDescent="0.25">
      <c r="A102" s="344" t="s">
        <v>44</v>
      </c>
      <c r="L102" s="84" t="s">
        <v>27</v>
      </c>
      <c r="M102" s="85">
        <f t="shared" ref="M102:Q102" si="145">+M99+M100+M101</f>
        <v>0</v>
      </c>
      <c r="N102" s="85">
        <f t="shared" si="145"/>
        <v>0</v>
      </c>
      <c r="O102" s="185">
        <f t="shared" si="145"/>
        <v>0</v>
      </c>
      <c r="P102" s="86">
        <f t="shared" si="145"/>
        <v>0</v>
      </c>
      <c r="Q102" s="185">
        <f t="shared" si="145"/>
        <v>0</v>
      </c>
      <c r="R102" s="85"/>
      <c r="S102" s="85"/>
      <c r="T102" s="185"/>
      <c r="U102" s="86"/>
      <c r="V102" s="185"/>
      <c r="W102" s="87"/>
    </row>
    <row r="103" spans="1:23" ht="13.5" thickTop="1" x14ac:dyDescent="0.2">
      <c r="L103" s="414" t="s">
        <v>29</v>
      </c>
      <c r="M103" s="426">
        <v>0</v>
      </c>
      <c r="N103" s="427">
        <v>0</v>
      </c>
      <c r="O103" s="184">
        <f>+M103+N103</f>
        <v>0</v>
      </c>
      <c r="P103" s="431">
        <v>0</v>
      </c>
      <c r="Q103" s="184">
        <f>+O103+P103</f>
        <v>0</v>
      </c>
      <c r="R103" s="426"/>
      <c r="S103" s="427"/>
      <c r="T103" s="184"/>
      <c r="U103" s="431"/>
      <c r="V103" s="184"/>
      <c r="W103" s="429"/>
    </row>
    <row r="104" spans="1:23" x14ac:dyDescent="0.2">
      <c r="L104" s="414" t="s">
        <v>30</v>
      </c>
      <c r="M104" s="426">
        <v>0</v>
      </c>
      <c r="N104" s="427">
        <v>0</v>
      </c>
      <c r="O104" s="184">
        <f>+M104+N104</f>
        <v>0</v>
      </c>
      <c r="P104" s="428">
        <v>0</v>
      </c>
      <c r="Q104" s="184">
        <f>+O104+P104</f>
        <v>0</v>
      </c>
      <c r="R104" s="426"/>
      <c r="S104" s="427"/>
      <c r="T104" s="184"/>
      <c r="U104" s="428"/>
      <c r="V104" s="184"/>
      <c r="W104" s="429"/>
    </row>
    <row r="105" spans="1:23" ht="13.5" thickBot="1" x14ac:dyDescent="0.25">
      <c r="L105" s="414" t="s">
        <v>31</v>
      </c>
      <c r="M105" s="426">
        <v>0</v>
      </c>
      <c r="N105" s="427">
        <v>0</v>
      </c>
      <c r="O105" s="184">
        <f>+M105+N105</f>
        <v>0</v>
      </c>
      <c r="P105" s="428">
        <v>0</v>
      </c>
      <c r="Q105" s="184">
        <f>+O105+P105</f>
        <v>0</v>
      </c>
      <c r="R105" s="426"/>
      <c r="S105" s="427"/>
      <c r="T105" s="184"/>
      <c r="U105" s="428"/>
      <c r="V105" s="184"/>
      <c r="W105" s="429"/>
    </row>
    <row r="106" spans="1:23" ht="14.25" thickTop="1" thickBot="1" x14ac:dyDescent="0.25">
      <c r="A106" s="344" t="s">
        <v>44</v>
      </c>
      <c r="L106" s="498" t="s">
        <v>32</v>
      </c>
      <c r="M106" s="547">
        <f t="shared" ref="M106:Q106" si="146">+M103+M104+M105</f>
        <v>0</v>
      </c>
      <c r="N106" s="544">
        <f t="shared" si="146"/>
        <v>0</v>
      </c>
      <c r="O106" s="207">
        <f t="shared" si="146"/>
        <v>0</v>
      </c>
      <c r="P106" s="531">
        <f t="shared" si="146"/>
        <v>0</v>
      </c>
      <c r="Q106" s="207">
        <f t="shared" si="146"/>
        <v>0</v>
      </c>
      <c r="R106" s="547"/>
      <c r="S106" s="544"/>
      <c r="T106" s="207"/>
      <c r="U106" s="531"/>
      <c r="V106" s="207"/>
      <c r="W106" s="532"/>
    </row>
    <row r="107" spans="1:23" ht="14.25" thickTop="1" thickBot="1" x14ac:dyDescent="0.25">
      <c r="L107" s="520" t="s">
        <v>33</v>
      </c>
      <c r="M107" s="548">
        <f t="shared" ref="M107:Q107" si="147">+M97+M102+M106</f>
        <v>0</v>
      </c>
      <c r="N107" s="545">
        <f t="shared" si="147"/>
        <v>0</v>
      </c>
      <c r="O107" s="534">
        <f t="shared" si="147"/>
        <v>0</v>
      </c>
      <c r="P107" s="533">
        <f t="shared" si="147"/>
        <v>0</v>
      </c>
      <c r="Q107" s="534">
        <f t="shared" si="147"/>
        <v>0</v>
      </c>
      <c r="R107" s="548"/>
      <c r="S107" s="545"/>
      <c r="T107" s="534"/>
      <c r="U107" s="533"/>
      <c r="V107" s="534"/>
      <c r="W107" s="535"/>
    </row>
    <row r="108" spans="1:23" ht="14.25" thickTop="1" thickBot="1" x14ac:dyDescent="0.25">
      <c r="L108" s="497" t="s">
        <v>34</v>
      </c>
      <c r="M108" s="80">
        <f t="shared" ref="M108:Q108" si="148">+M93+M97+M102+M106</f>
        <v>0</v>
      </c>
      <c r="N108" s="546">
        <f t="shared" si="148"/>
        <v>0</v>
      </c>
      <c r="O108" s="537">
        <f t="shared" si="148"/>
        <v>0</v>
      </c>
      <c r="P108" s="536">
        <f t="shared" si="148"/>
        <v>0</v>
      </c>
      <c r="Q108" s="537">
        <f t="shared" si="148"/>
        <v>0</v>
      </c>
      <c r="R108" s="80"/>
      <c r="S108" s="546"/>
      <c r="T108" s="537"/>
      <c r="U108" s="536"/>
      <c r="V108" s="537"/>
      <c r="W108" s="82"/>
    </row>
    <row r="109" spans="1:23" ht="14.25" thickTop="1" thickBot="1" x14ac:dyDescent="0.25">
      <c r="L109" s="432" t="s">
        <v>35</v>
      </c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</row>
    <row r="110" spans="1:23" ht="13.5" thickTop="1" x14ac:dyDescent="0.2">
      <c r="L110" s="590" t="s">
        <v>51</v>
      </c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2"/>
    </row>
    <row r="111" spans="1:23" ht="13.5" thickBot="1" x14ac:dyDescent="0.25">
      <c r="L111" s="593" t="s">
        <v>52</v>
      </c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5"/>
    </row>
    <row r="112" spans="1:23" ht="14.25" thickTop="1" thickBot="1" x14ac:dyDescent="0.25">
      <c r="L112" s="409"/>
      <c r="M112" s="410"/>
      <c r="N112" s="410"/>
      <c r="O112" s="410"/>
      <c r="P112" s="410"/>
      <c r="Q112" s="410"/>
      <c r="R112" s="410"/>
      <c r="S112" s="410"/>
      <c r="T112" s="410"/>
      <c r="U112" s="410"/>
      <c r="V112" s="410"/>
      <c r="W112" s="411" t="s">
        <v>47</v>
      </c>
    </row>
    <row r="113" spans="1:23" ht="24.75" customHeight="1" thickTop="1" thickBot="1" x14ac:dyDescent="0.25">
      <c r="L113" s="412"/>
      <c r="M113" s="596" t="s">
        <v>4</v>
      </c>
      <c r="N113" s="597"/>
      <c r="O113" s="597"/>
      <c r="P113" s="597"/>
      <c r="Q113" s="598"/>
      <c r="R113" s="596" t="s">
        <v>5</v>
      </c>
      <c r="S113" s="597"/>
      <c r="T113" s="597"/>
      <c r="U113" s="597"/>
      <c r="V113" s="598"/>
      <c r="W113" s="413" t="s">
        <v>6</v>
      </c>
    </row>
    <row r="114" spans="1:23" ht="13.5" thickTop="1" x14ac:dyDescent="0.2">
      <c r="L114" s="414" t="s">
        <v>7</v>
      </c>
      <c r="M114" s="415"/>
      <c r="N114" s="409"/>
      <c r="O114" s="61"/>
      <c r="P114" s="416"/>
      <c r="Q114" s="61"/>
      <c r="R114" s="415"/>
      <c r="S114" s="409"/>
      <c r="T114" s="61"/>
      <c r="U114" s="416"/>
      <c r="V114" s="61"/>
      <c r="W114" s="417" t="s">
        <v>8</v>
      </c>
    </row>
    <row r="115" spans="1:23" ht="13.5" thickBot="1" x14ac:dyDescent="0.25">
      <c r="L115" s="418"/>
      <c r="M115" s="419" t="s">
        <v>48</v>
      </c>
      <c r="N115" s="420" t="s">
        <v>49</v>
      </c>
      <c r="O115" s="67" t="s">
        <v>50</v>
      </c>
      <c r="P115" s="418" t="s">
        <v>15</v>
      </c>
      <c r="Q115" s="67" t="s">
        <v>11</v>
      </c>
      <c r="R115" s="419" t="s">
        <v>48</v>
      </c>
      <c r="S115" s="420" t="s">
        <v>49</v>
      </c>
      <c r="T115" s="67" t="s">
        <v>50</v>
      </c>
      <c r="U115" s="418" t="s">
        <v>15</v>
      </c>
      <c r="V115" s="67" t="s">
        <v>11</v>
      </c>
      <c r="W115" s="433"/>
    </row>
    <row r="116" spans="1:23" ht="6" customHeight="1" thickTop="1" x14ac:dyDescent="0.2">
      <c r="L116" s="414"/>
      <c r="M116" s="422"/>
      <c r="N116" s="423"/>
      <c r="O116" s="72"/>
      <c r="P116" s="424"/>
      <c r="Q116" s="72"/>
      <c r="R116" s="422"/>
      <c r="S116" s="423"/>
      <c r="T116" s="72"/>
      <c r="U116" s="424"/>
      <c r="V116" s="72"/>
      <c r="W116" s="425"/>
    </row>
    <row r="117" spans="1:23" x14ac:dyDescent="0.2">
      <c r="L117" s="414" t="s">
        <v>16</v>
      </c>
      <c r="M117" s="75">
        <v>27</v>
      </c>
      <c r="N117" s="76">
        <v>21</v>
      </c>
      <c r="O117" s="182">
        <f>M117+N117</f>
        <v>48</v>
      </c>
      <c r="P117" s="77">
        <v>0</v>
      </c>
      <c r="Q117" s="182">
        <f>+O117+P117</f>
        <v>48</v>
      </c>
      <c r="R117" s="75">
        <v>26</v>
      </c>
      <c r="S117" s="76">
        <v>71</v>
      </c>
      <c r="T117" s="182">
        <f>R117+S117</f>
        <v>97</v>
      </c>
      <c r="U117" s="77">
        <v>0</v>
      </c>
      <c r="V117" s="182">
        <f>+T117+U117</f>
        <v>97</v>
      </c>
      <c r="W117" s="429">
        <f t="shared" ref="W117:W121" si="149">IF(Q117=0,0,((V117/Q117)-1)*100)</f>
        <v>102.08333333333334</v>
      </c>
    </row>
    <row r="118" spans="1:23" x14ac:dyDescent="0.2">
      <c r="L118" s="414" t="s">
        <v>17</v>
      </c>
      <c r="M118" s="75">
        <v>30</v>
      </c>
      <c r="N118" s="76">
        <v>37</v>
      </c>
      <c r="O118" s="182">
        <f>M118+N118</f>
        <v>67</v>
      </c>
      <c r="P118" s="77">
        <v>0</v>
      </c>
      <c r="Q118" s="182">
        <f t="shared" ref="Q118:Q119" si="150">+O118+P118</f>
        <v>67</v>
      </c>
      <c r="R118" s="75">
        <v>51</v>
      </c>
      <c r="S118" s="76">
        <v>65</v>
      </c>
      <c r="T118" s="182">
        <f>R118+S118</f>
        <v>116</v>
      </c>
      <c r="U118" s="77">
        <v>0</v>
      </c>
      <c r="V118" s="182">
        <f t="shared" ref="V118:V121" si="151">+T118+U118</f>
        <v>116</v>
      </c>
      <c r="W118" s="429">
        <f t="shared" si="149"/>
        <v>73.134328358208947</v>
      </c>
    </row>
    <row r="119" spans="1:23" ht="13.5" thickBot="1" x14ac:dyDescent="0.25">
      <c r="L119" s="418" t="s">
        <v>18</v>
      </c>
      <c r="M119" s="75">
        <v>37</v>
      </c>
      <c r="N119" s="76">
        <v>44</v>
      </c>
      <c r="O119" s="182">
        <f>M119+N119</f>
        <v>81</v>
      </c>
      <c r="P119" s="77">
        <v>0</v>
      </c>
      <c r="Q119" s="182">
        <f t="shared" si="150"/>
        <v>81</v>
      </c>
      <c r="R119" s="75">
        <v>100</v>
      </c>
      <c r="S119" s="76">
        <v>109</v>
      </c>
      <c r="T119" s="182">
        <f>R119+S119</f>
        <v>209</v>
      </c>
      <c r="U119" s="77">
        <v>0</v>
      </c>
      <c r="V119" s="182">
        <f t="shared" si="151"/>
        <v>209</v>
      </c>
      <c r="W119" s="429">
        <f t="shared" si="149"/>
        <v>158.02469135802468</v>
      </c>
    </row>
    <row r="120" spans="1:23" ht="14.25" thickTop="1" thickBot="1" x14ac:dyDescent="0.25">
      <c r="L120" s="79" t="s">
        <v>53</v>
      </c>
      <c r="M120" s="80">
        <f t="shared" ref="M120:Q120" si="152">+M117+M118+M119</f>
        <v>94</v>
      </c>
      <c r="N120" s="81">
        <f t="shared" si="152"/>
        <v>102</v>
      </c>
      <c r="O120" s="183">
        <f t="shared" si="152"/>
        <v>196</v>
      </c>
      <c r="P120" s="80">
        <f t="shared" si="152"/>
        <v>0</v>
      </c>
      <c r="Q120" s="183">
        <f t="shared" si="152"/>
        <v>196</v>
      </c>
      <c r="R120" s="80">
        <f t="shared" ref="R120:V120" si="153">+R117+R118+R119</f>
        <v>177</v>
      </c>
      <c r="S120" s="81">
        <f t="shared" si="153"/>
        <v>245</v>
      </c>
      <c r="T120" s="183">
        <f t="shared" si="153"/>
        <v>422</v>
      </c>
      <c r="U120" s="80">
        <f t="shared" si="153"/>
        <v>0</v>
      </c>
      <c r="V120" s="183">
        <f t="shared" si="153"/>
        <v>422</v>
      </c>
      <c r="W120" s="82">
        <f t="shared" si="149"/>
        <v>115.30612244897958</v>
      </c>
    </row>
    <row r="121" spans="1:23" ht="13.5" thickTop="1" x14ac:dyDescent="0.2">
      <c r="L121" s="414" t="s">
        <v>20</v>
      </c>
      <c r="M121" s="499">
        <v>33</v>
      </c>
      <c r="N121" s="427">
        <v>28</v>
      </c>
      <c r="O121" s="182">
        <f t="shared" ref="O121" si="154">+M121+N121</f>
        <v>61</v>
      </c>
      <c r="P121" s="428">
        <v>0</v>
      </c>
      <c r="Q121" s="182">
        <f t="shared" ref="Q121" si="155">+O121+P121</f>
        <v>61</v>
      </c>
      <c r="R121" s="426">
        <v>87</v>
      </c>
      <c r="S121" s="427">
        <v>95</v>
      </c>
      <c r="T121" s="182">
        <f t="shared" ref="T121" si="156">+R121+S121</f>
        <v>182</v>
      </c>
      <c r="U121" s="428">
        <v>0</v>
      </c>
      <c r="V121" s="182">
        <f t="shared" si="151"/>
        <v>182</v>
      </c>
      <c r="W121" s="429">
        <f t="shared" si="149"/>
        <v>198.36065573770495</v>
      </c>
    </row>
    <row r="122" spans="1:23" x14ac:dyDescent="0.2">
      <c r="L122" s="414" t="s">
        <v>21</v>
      </c>
      <c r="M122" s="426">
        <v>47</v>
      </c>
      <c r="N122" s="427">
        <v>36</v>
      </c>
      <c r="O122" s="182">
        <f>+M122+N122</f>
        <v>83</v>
      </c>
      <c r="P122" s="428">
        <v>0</v>
      </c>
      <c r="Q122" s="182">
        <f>+O122+P122</f>
        <v>83</v>
      </c>
      <c r="R122" s="426">
        <v>80</v>
      </c>
      <c r="S122" s="427">
        <v>83</v>
      </c>
      <c r="T122" s="182">
        <f>+R122+S122</f>
        <v>163</v>
      </c>
      <c r="U122" s="428">
        <v>0</v>
      </c>
      <c r="V122" s="182">
        <f>+T122+U122</f>
        <v>163</v>
      </c>
      <c r="W122" s="429">
        <f>IF(Q122=0,0,((V122/Q122)-1)*100)</f>
        <v>96.385542168674704</v>
      </c>
    </row>
    <row r="123" spans="1:23" ht="13.5" thickBot="1" x14ac:dyDescent="0.25">
      <c r="L123" s="414" t="s">
        <v>22</v>
      </c>
      <c r="M123" s="426">
        <v>67</v>
      </c>
      <c r="N123" s="427">
        <v>85</v>
      </c>
      <c r="O123" s="182">
        <f>+M123+N123</f>
        <v>152</v>
      </c>
      <c r="P123" s="428">
        <v>0</v>
      </c>
      <c r="Q123" s="182">
        <f>+O123+P123</f>
        <v>152</v>
      </c>
      <c r="R123" s="426">
        <v>95</v>
      </c>
      <c r="S123" s="427">
        <v>91</v>
      </c>
      <c r="T123" s="182">
        <f>+R123+S123</f>
        <v>186</v>
      </c>
      <c r="U123" s="428">
        <v>0</v>
      </c>
      <c r="V123" s="182">
        <f>+T123+U123</f>
        <v>186</v>
      </c>
      <c r="W123" s="429">
        <f>IF(Q123=0,0,((V123/Q123)-1)*100)</f>
        <v>22.368421052631572</v>
      </c>
    </row>
    <row r="124" spans="1:23" ht="14.25" thickTop="1" thickBot="1" x14ac:dyDescent="0.25">
      <c r="L124" s="79" t="s">
        <v>23</v>
      </c>
      <c r="M124" s="80">
        <f>+M121+M122+M123</f>
        <v>147</v>
      </c>
      <c r="N124" s="81">
        <f t="shared" ref="N124" si="157">+N121+N122+N123</f>
        <v>149</v>
      </c>
      <c r="O124" s="183">
        <f t="shared" ref="O124" si="158">+O121+O122+O123</f>
        <v>296</v>
      </c>
      <c r="P124" s="80">
        <f t="shared" ref="P124" si="159">+P121+P122+P123</f>
        <v>0</v>
      </c>
      <c r="Q124" s="183">
        <f t="shared" ref="Q124" si="160">+Q121+Q122+Q123</f>
        <v>296</v>
      </c>
      <c r="R124" s="80">
        <f t="shared" ref="R124" si="161">+R121+R122+R123</f>
        <v>262</v>
      </c>
      <c r="S124" s="81">
        <f t="shared" ref="S124" si="162">+S121+S122+S123</f>
        <v>269</v>
      </c>
      <c r="T124" s="183">
        <f t="shared" ref="T124" si="163">+T121+T122+T123</f>
        <v>531</v>
      </c>
      <c r="U124" s="80">
        <f t="shared" ref="U124" si="164">+U121+U122+U123</f>
        <v>0</v>
      </c>
      <c r="V124" s="183">
        <f t="shared" ref="V124" si="165">+V121+V122+V123</f>
        <v>531</v>
      </c>
      <c r="W124" s="82">
        <f>IF(Q124=0,0,((V124/Q124)-1)*100)</f>
        <v>79.391891891891888</v>
      </c>
    </row>
    <row r="125" spans="1:23" s="1" customFormat="1" ht="14.25" thickTop="1" thickBot="1" x14ac:dyDescent="0.25">
      <c r="A125" s="3"/>
      <c r="I125" s="2"/>
      <c r="K125" s="3"/>
      <c r="L125" s="79" t="s">
        <v>68</v>
      </c>
      <c r="M125" s="80">
        <f>+M120+M124</f>
        <v>241</v>
      </c>
      <c r="N125" s="81">
        <f t="shared" ref="N125" si="166">+N120+N124</f>
        <v>251</v>
      </c>
      <c r="O125" s="175">
        <f t="shared" ref="O125" si="167">+O120+O124</f>
        <v>492</v>
      </c>
      <c r="P125" s="80">
        <f t="shared" ref="P125" si="168">+P120+P124</f>
        <v>0</v>
      </c>
      <c r="Q125" s="175">
        <f t="shared" ref="Q125" si="169">+Q120+Q124</f>
        <v>492</v>
      </c>
      <c r="R125" s="80">
        <f t="shared" ref="R125" si="170">+R120+R124</f>
        <v>439</v>
      </c>
      <c r="S125" s="81">
        <f t="shared" ref="S125" si="171">+S120+S124</f>
        <v>514</v>
      </c>
      <c r="T125" s="175">
        <f t="shared" ref="T125" si="172">+T120+T124</f>
        <v>953</v>
      </c>
      <c r="U125" s="80">
        <f t="shared" ref="U125" si="173">+U120+U124</f>
        <v>0</v>
      </c>
      <c r="V125" s="175">
        <f t="shared" ref="V125" si="174">+V120+V124</f>
        <v>953</v>
      </c>
      <c r="W125" s="82">
        <f t="shared" ref="W125" si="175">IF(Q125=0,0,((V125/Q125)-1)*100)</f>
        <v>93.699186991869922</v>
      </c>
    </row>
    <row r="126" spans="1:23" ht="13.5" thickTop="1" x14ac:dyDescent="0.2">
      <c r="L126" s="414" t="s">
        <v>24</v>
      </c>
      <c r="M126" s="426">
        <v>45</v>
      </c>
      <c r="N126" s="427">
        <v>84</v>
      </c>
      <c r="O126" s="182">
        <f t="shared" ref="O126" si="176">+M126+N126</f>
        <v>129</v>
      </c>
      <c r="P126" s="428">
        <v>0</v>
      </c>
      <c r="Q126" s="182">
        <f t="shared" ref="Q126" si="177">+O126+P126</f>
        <v>129</v>
      </c>
      <c r="R126" s="426"/>
      <c r="S126" s="427"/>
      <c r="T126" s="182"/>
      <c r="U126" s="428"/>
      <c r="V126" s="182"/>
      <c r="W126" s="429"/>
    </row>
    <row r="127" spans="1:23" x14ac:dyDescent="0.2">
      <c r="L127" s="414" t="s">
        <v>25</v>
      </c>
      <c r="M127" s="426">
        <v>38</v>
      </c>
      <c r="N127" s="427">
        <v>102</v>
      </c>
      <c r="O127" s="182">
        <f>+M127+N127</f>
        <v>140</v>
      </c>
      <c r="P127" s="428">
        <v>0</v>
      </c>
      <c r="Q127" s="182">
        <f>+O127+P127</f>
        <v>140</v>
      </c>
      <c r="R127" s="426"/>
      <c r="S127" s="427"/>
      <c r="T127" s="182"/>
      <c r="U127" s="428"/>
      <c r="V127" s="182"/>
      <c r="W127" s="429"/>
    </row>
    <row r="128" spans="1:23" ht="13.5" thickBot="1" x14ac:dyDescent="0.25">
      <c r="L128" s="414" t="s">
        <v>26</v>
      </c>
      <c r="M128" s="426">
        <v>49</v>
      </c>
      <c r="N128" s="427">
        <v>123</v>
      </c>
      <c r="O128" s="184">
        <f>+M128+N128</f>
        <v>172</v>
      </c>
      <c r="P128" s="430"/>
      <c r="Q128" s="184">
        <f>+O128+P128</f>
        <v>172</v>
      </c>
      <c r="R128" s="426"/>
      <c r="S128" s="427"/>
      <c r="T128" s="184"/>
      <c r="U128" s="430"/>
      <c r="V128" s="184"/>
      <c r="W128" s="429"/>
    </row>
    <row r="129" spans="1:23" ht="14.25" thickTop="1" thickBot="1" x14ac:dyDescent="0.25">
      <c r="A129" s="344" t="s">
        <v>44</v>
      </c>
      <c r="L129" s="84" t="s">
        <v>27</v>
      </c>
      <c r="M129" s="85">
        <f t="shared" ref="M129:Q129" si="178">+M126+M127+M128</f>
        <v>132</v>
      </c>
      <c r="N129" s="85">
        <f t="shared" si="178"/>
        <v>309</v>
      </c>
      <c r="O129" s="185">
        <f t="shared" si="178"/>
        <v>441</v>
      </c>
      <c r="P129" s="86">
        <f t="shared" si="178"/>
        <v>0</v>
      </c>
      <c r="Q129" s="185">
        <f t="shared" si="178"/>
        <v>441</v>
      </c>
      <c r="R129" s="85"/>
      <c r="S129" s="85"/>
      <c r="T129" s="185"/>
      <c r="U129" s="86"/>
      <c r="V129" s="185"/>
      <c r="W129" s="87"/>
    </row>
    <row r="130" spans="1:23" ht="13.5" thickTop="1" x14ac:dyDescent="0.2">
      <c r="A130" s="397"/>
      <c r="K130" s="397"/>
      <c r="L130" s="414" t="s">
        <v>29</v>
      </c>
      <c r="M130" s="426">
        <v>36</v>
      </c>
      <c r="N130" s="427">
        <v>54</v>
      </c>
      <c r="O130" s="184">
        <f>+M130+N130</f>
        <v>90</v>
      </c>
      <c r="P130" s="431">
        <v>0</v>
      </c>
      <c r="Q130" s="184">
        <f>+O130+P130</f>
        <v>90</v>
      </c>
      <c r="R130" s="426"/>
      <c r="S130" s="427"/>
      <c r="T130" s="184"/>
      <c r="U130" s="431"/>
      <c r="V130" s="184"/>
      <c r="W130" s="429"/>
    </row>
    <row r="131" spans="1:23" x14ac:dyDescent="0.2">
      <c r="A131" s="397"/>
      <c r="K131" s="397"/>
      <c r="L131" s="414" t="s">
        <v>30</v>
      </c>
      <c r="M131" s="426">
        <v>0</v>
      </c>
      <c r="N131" s="427">
        <v>0</v>
      </c>
      <c r="O131" s="184">
        <f>+M131+N131</f>
        <v>0</v>
      </c>
      <c r="P131" s="428">
        <v>0</v>
      </c>
      <c r="Q131" s="184">
        <f>+O131+P131</f>
        <v>0</v>
      </c>
      <c r="R131" s="426"/>
      <c r="S131" s="427"/>
      <c r="T131" s="184"/>
      <c r="U131" s="428"/>
      <c r="V131" s="184"/>
      <c r="W131" s="429"/>
    </row>
    <row r="132" spans="1:23" ht="13.5" thickBot="1" x14ac:dyDescent="0.25">
      <c r="A132" s="397"/>
      <c r="K132" s="397"/>
      <c r="L132" s="414" t="s">
        <v>31</v>
      </c>
      <c r="M132" s="426">
        <v>18</v>
      </c>
      <c r="N132" s="427">
        <v>61</v>
      </c>
      <c r="O132" s="184">
        <f>+M132+N132</f>
        <v>79</v>
      </c>
      <c r="P132" s="428">
        <v>0</v>
      </c>
      <c r="Q132" s="184">
        <f>+O132+P132</f>
        <v>79</v>
      </c>
      <c r="R132" s="426"/>
      <c r="S132" s="427"/>
      <c r="T132" s="184"/>
      <c r="U132" s="428"/>
      <c r="V132" s="184"/>
      <c r="W132" s="429"/>
    </row>
    <row r="133" spans="1:23" ht="14.25" thickTop="1" thickBot="1" x14ac:dyDescent="0.25">
      <c r="A133" s="344" t="s">
        <v>44</v>
      </c>
      <c r="L133" s="84" t="s">
        <v>32</v>
      </c>
      <c r="M133" s="85">
        <f t="shared" ref="M133:Q133" si="179">+M130+M131+M132</f>
        <v>54</v>
      </c>
      <c r="N133" s="85">
        <f t="shared" si="179"/>
        <v>115</v>
      </c>
      <c r="O133" s="185">
        <f t="shared" si="179"/>
        <v>169</v>
      </c>
      <c r="P133" s="86">
        <f t="shared" si="179"/>
        <v>0</v>
      </c>
      <c r="Q133" s="185">
        <f t="shared" si="179"/>
        <v>169</v>
      </c>
      <c r="R133" s="85"/>
      <c r="S133" s="85"/>
      <c r="T133" s="185"/>
      <c r="U133" s="86"/>
      <c r="V133" s="185"/>
      <c r="W133" s="87"/>
    </row>
    <row r="134" spans="1:23" ht="14.25" thickTop="1" thickBot="1" x14ac:dyDescent="0.25">
      <c r="L134" s="520" t="s">
        <v>33</v>
      </c>
      <c r="M134" s="548">
        <f t="shared" ref="M134:Q134" si="180">+M124+M129+M133</f>
        <v>333</v>
      </c>
      <c r="N134" s="545">
        <f t="shared" si="180"/>
        <v>573</v>
      </c>
      <c r="O134" s="534">
        <f t="shared" si="180"/>
        <v>906</v>
      </c>
      <c r="P134" s="533">
        <f t="shared" si="180"/>
        <v>0</v>
      </c>
      <c r="Q134" s="534">
        <f t="shared" si="180"/>
        <v>906</v>
      </c>
      <c r="R134" s="548"/>
      <c r="S134" s="545"/>
      <c r="T134" s="534"/>
      <c r="U134" s="533"/>
      <c r="V134" s="534"/>
      <c r="W134" s="535"/>
    </row>
    <row r="135" spans="1:23" ht="14.25" thickTop="1" thickBot="1" x14ac:dyDescent="0.25">
      <c r="L135" s="79" t="s">
        <v>34</v>
      </c>
      <c r="M135" s="80">
        <f t="shared" ref="M135:Q135" si="181">+M120+M124+M129+M133</f>
        <v>427</v>
      </c>
      <c r="N135" s="81">
        <f t="shared" si="181"/>
        <v>675</v>
      </c>
      <c r="O135" s="175">
        <f t="shared" si="181"/>
        <v>1102</v>
      </c>
      <c r="P135" s="80">
        <f t="shared" si="181"/>
        <v>0</v>
      </c>
      <c r="Q135" s="175">
        <f t="shared" si="181"/>
        <v>1102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432" t="s">
        <v>35</v>
      </c>
      <c r="M136" s="410"/>
      <c r="N136" s="410"/>
      <c r="O136" s="410"/>
      <c r="P136" s="410"/>
      <c r="Q136" s="410"/>
      <c r="R136" s="410"/>
      <c r="S136" s="410"/>
      <c r="T136" s="410"/>
      <c r="U136" s="410"/>
      <c r="V136" s="410"/>
      <c r="W136" s="410"/>
    </row>
    <row r="137" spans="1:23" ht="13.5" thickTop="1" x14ac:dyDescent="0.2">
      <c r="L137" s="590" t="s">
        <v>54</v>
      </c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2"/>
    </row>
    <row r="138" spans="1:23" ht="13.5" thickBot="1" x14ac:dyDescent="0.25">
      <c r="L138" s="593" t="s">
        <v>55</v>
      </c>
      <c r="M138" s="594"/>
      <c r="N138" s="594"/>
      <c r="O138" s="594"/>
      <c r="P138" s="594"/>
      <c r="Q138" s="594"/>
      <c r="R138" s="594"/>
      <c r="S138" s="594"/>
      <c r="T138" s="594"/>
      <c r="U138" s="594"/>
      <c r="V138" s="594"/>
      <c r="W138" s="595"/>
    </row>
    <row r="139" spans="1:23" ht="14.25" thickTop="1" thickBot="1" x14ac:dyDescent="0.25">
      <c r="L139" s="409"/>
      <c r="M139" s="410"/>
      <c r="N139" s="410"/>
      <c r="O139" s="410"/>
      <c r="P139" s="410"/>
      <c r="Q139" s="410"/>
      <c r="R139" s="410"/>
      <c r="S139" s="410"/>
      <c r="T139" s="410"/>
      <c r="U139" s="410"/>
      <c r="V139" s="410"/>
      <c r="W139" s="411" t="s">
        <v>47</v>
      </c>
    </row>
    <row r="140" spans="1:23" ht="24.75" customHeight="1" thickTop="1" thickBot="1" x14ac:dyDescent="0.25">
      <c r="L140" s="412"/>
      <c r="M140" s="596" t="s">
        <v>4</v>
      </c>
      <c r="N140" s="597"/>
      <c r="O140" s="597"/>
      <c r="P140" s="597"/>
      <c r="Q140" s="598"/>
      <c r="R140" s="596" t="s">
        <v>5</v>
      </c>
      <c r="S140" s="597"/>
      <c r="T140" s="597"/>
      <c r="U140" s="597"/>
      <c r="V140" s="598"/>
      <c r="W140" s="413" t="s">
        <v>6</v>
      </c>
    </row>
    <row r="141" spans="1:23" ht="13.5" thickTop="1" x14ac:dyDescent="0.2">
      <c r="L141" s="414" t="s">
        <v>7</v>
      </c>
      <c r="M141" s="415"/>
      <c r="N141" s="409"/>
      <c r="O141" s="61"/>
      <c r="P141" s="416"/>
      <c r="Q141" s="98"/>
      <c r="R141" s="415"/>
      <c r="S141" s="409"/>
      <c r="T141" s="61"/>
      <c r="U141" s="416"/>
      <c r="V141" s="98"/>
      <c r="W141" s="417" t="s">
        <v>8</v>
      </c>
    </row>
    <row r="142" spans="1:23" ht="13.5" thickBot="1" x14ac:dyDescent="0.25">
      <c r="L142" s="418"/>
      <c r="M142" s="419" t="s">
        <v>48</v>
      </c>
      <c r="N142" s="420" t="s">
        <v>49</v>
      </c>
      <c r="O142" s="67" t="s">
        <v>50</v>
      </c>
      <c r="P142" s="418" t="s">
        <v>15</v>
      </c>
      <c r="Q142" s="99" t="s">
        <v>11</v>
      </c>
      <c r="R142" s="419" t="s">
        <v>48</v>
      </c>
      <c r="S142" s="420" t="s">
        <v>49</v>
      </c>
      <c r="T142" s="67" t="s">
        <v>50</v>
      </c>
      <c r="U142" s="418" t="s">
        <v>15</v>
      </c>
      <c r="V142" s="99" t="s">
        <v>11</v>
      </c>
      <c r="W142" s="433"/>
    </row>
    <row r="143" spans="1:23" ht="5.25" customHeight="1" thickTop="1" x14ac:dyDescent="0.2">
      <c r="L143" s="414"/>
      <c r="M143" s="422"/>
      <c r="N143" s="423"/>
      <c r="O143" s="72"/>
      <c r="P143" s="424"/>
      <c r="Q143" s="142"/>
      <c r="R143" s="422"/>
      <c r="S143" s="423"/>
      <c r="T143" s="72"/>
      <c r="U143" s="424"/>
      <c r="V143" s="142"/>
      <c r="W143" s="425"/>
    </row>
    <row r="144" spans="1:23" x14ac:dyDescent="0.2">
      <c r="L144" s="414" t="s">
        <v>16</v>
      </c>
      <c r="M144" s="426">
        <f t="shared" ref="M144:N146" si="182">+M90+M117</f>
        <v>27</v>
      </c>
      <c r="N144" s="427">
        <f t="shared" si="182"/>
        <v>21</v>
      </c>
      <c r="O144" s="182">
        <f>M144+N144</f>
        <v>48</v>
      </c>
      <c r="P144" s="428">
        <f>+P90+P117</f>
        <v>0</v>
      </c>
      <c r="Q144" s="188">
        <f>O144+P144</f>
        <v>48</v>
      </c>
      <c r="R144" s="426">
        <f t="shared" ref="R144:S146" si="183">+R90+R117</f>
        <v>26</v>
      </c>
      <c r="S144" s="427">
        <f t="shared" si="183"/>
        <v>71</v>
      </c>
      <c r="T144" s="182">
        <f>R144+S144</f>
        <v>97</v>
      </c>
      <c r="U144" s="428">
        <f>+U90+U117</f>
        <v>0</v>
      </c>
      <c r="V144" s="188">
        <f>T144+U144</f>
        <v>97</v>
      </c>
      <c r="W144" s="429">
        <f t="shared" ref="W144:W148" si="184">IF(Q144=0,0,((V144/Q144)-1)*100)</f>
        <v>102.08333333333334</v>
      </c>
    </row>
    <row r="145" spans="1:23" x14ac:dyDescent="0.2">
      <c r="L145" s="414" t="s">
        <v>17</v>
      </c>
      <c r="M145" s="426">
        <f t="shared" si="182"/>
        <v>30</v>
      </c>
      <c r="N145" s="427">
        <f t="shared" si="182"/>
        <v>37</v>
      </c>
      <c r="O145" s="182">
        <f>M145+N145</f>
        <v>67</v>
      </c>
      <c r="P145" s="428">
        <f>+P91+P118</f>
        <v>0</v>
      </c>
      <c r="Q145" s="188">
        <f>O145+P145</f>
        <v>67</v>
      </c>
      <c r="R145" s="426">
        <f t="shared" si="183"/>
        <v>51</v>
      </c>
      <c r="S145" s="427">
        <f t="shared" si="183"/>
        <v>65</v>
      </c>
      <c r="T145" s="182">
        <f>R145+S145</f>
        <v>116</v>
      </c>
      <c r="U145" s="428">
        <f>+U91+U118</f>
        <v>0</v>
      </c>
      <c r="V145" s="188">
        <f>T145+U145</f>
        <v>116</v>
      </c>
      <c r="W145" s="429">
        <f t="shared" si="184"/>
        <v>73.134328358208947</v>
      </c>
    </row>
    <row r="146" spans="1:23" ht="13.5" thickBot="1" x14ac:dyDescent="0.25">
      <c r="L146" s="418" t="s">
        <v>18</v>
      </c>
      <c r="M146" s="426">
        <f t="shared" si="182"/>
        <v>37</v>
      </c>
      <c r="N146" s="427">
        <f t="shared" si="182"/>
        <v>44</v>
      </c>
      <c r="O146" s="182">
        <f>M146+N146</f>
        <v>81</v>
      </c>
      <c r="P146" s="428">
        <f>+P92+P119</f>
        <v>0</v>
      </c>
      <c r="Q146" s="188">
        <f>O146+P146</f>
        <v>81</v>
      </c>
      <c r="R146" s="426">
        <f t="shared" si="183"/>
        <v>100</v>
      </c>
      <c r="S146" s="427">
        <f t="shared" si="183"/>
        <v>109</v>
      </c>
      <c r="T146" s="182">
        <f>R146+S146</f>
        <v>209</v>
      </c>
      <c r="U146" s="428">
        <f>+U92+U119</f>
        <v>0</v>
      </c>
      <c r="V146" s="188">
        <f>T146+U146</f>
        <v>209</v>
      </c>
      <c r="W146" s="429">
        <f t="shared" si="184"/>
        <v>158.02469135802468</v>
      </c>
    </row>
    <row r="147" spans="1:23" ht="14.25" thickTop="1" thickBot="1" x14ac:dyDescent="0.25">
      <c r="L147" s="79" t="s">
        <v>53</v>
      </c>
      <c r="M147" s="80">
        <f t="shared" ref="M147:Q147" si="185">+M144+M145+M146</f>
        <v>94</v>
      </c>
      <c r="N147" s="81">
        <f t="shared" si="185"/>
        <v>102</v>
      </c>
      <c r="O147" s="183">
        <f t="shared" si="185"/>
        <v>196</v>
      </c>
      <c r="P147" s="80">
        <f t="shared" si="185"/>
        <v>0</v>
      </c>
      <c r="Q147" s="183">
        <f t="shared" si="185"/>
        <v>196</v>
      </c>
      <c r="R147" s="80">
        <f t="shared" ref="R147:V147" si="186">+R144+R145+R146</f>
        <v>177</v>
      </c>
      <c r="S147" s="81">
        <f t="shared" si="186"/>
        <v>245</v>
      </c>
      <c r="T147" s="183">
        <f t="shared" si="186"/>
        <v>422</v>
      </c>
      <c r="U147" s="80">
        <f t="shared" si="186"/>
        <v>0</v>
      </c>
      <c r="V147" s="183">
        <f t="shared" si="186"/>
        <v>422</v>
      </c>
      <c r="W147" s="82">
        <f t="shared" si="184"/>
        <v>115.30612244897958</v>
      </c>
    </row>
    <row r="148" spans="1:23" ht="13.5" thickTop="1" x14ac:dyDescent="0.2">
      <c r="L148" s="414" t="s">
        <v>20</v>
      </c>
      <c r="M148" s="426">
        <f t="shared" ref="M148:N150" si="187">+M94+M121</f>
        <v>33</v>
      </c>
      <c r="N148" s="427">
        <f t="shared" si="187"/>
        <v>28</v>
      </c>
      <c r="O148" s="182">
        <f>M148+N148</f>
        <v>61</v>
      </c>
      <c r="P148" s="428">
        <f>+P94+P121</f>
        <v>0</v>
      </c>
      <c r="Q148" s="188">
        <f>O148+P148</f>
        <v>61</v>
      </c>
      <c r="R148" s="426">
        <f t="shared" ref="R148:S150" si="188">+R94+R121</f>
        <v>87</v>
      </c>
      <c r="S148" s="427">
        <f t="shared" si="188"/>
        <v>104</v>
      </c>
      <c r="T148" s="182">
        <f>R148+S148</f>
        <v>191</v>
      </c>
      <c r="U148" s="428">
        <f>+U94+U121</f>
        <v>0</v>
      </c>
      <c r="V148" s="188">
        <f>T148+U148</f>
        <v>191</v>
      </c>
      <c r="W148" s="429">
        <f t="shared" si="184"/>
        <v>213.11475409836066</v>
      </c>
    </row>
    <row r="149" spans="1:23" x14ac:dyDescent="0.2">
      <c r="L149" s="414" t="s">
        <v>21</v>
      </c>
      <c r="M149" s="426">
        <f t="shared" si="187"/>
        <v>47</v>
      </c>
      <c r="N149" s="427">
        <f t="shared" si="187"/>
        <v>36</v>
      </c>
      <c r="O149" s="182">
        <f>M149+N149</f>
        <v>83</v>
      </c>
      <c r="P149" s="428">
        <f>+P95+P122</f>
        <v>0</v>
      </c>
      <c r="Q149" s="188">
        <f>O149+P149</f>
        <v>83</v>
      </c>
      <c r="R149" s="426">
        <f t="shared" si="188"/>
        <v>80</v>
      </c>
      <c r="S149" s="427">
        <f t="shared" si="188"/>
        <v>83</v>
      </c>
      <c r="T149" s="182">
        <f>R149+S149</f>
        <v>163</v>
      </c>
      <c r="U149" s="428">
        <f>+U95+U122</f>
        <v>0</v>
      </c>
      <c r="V149" s="188">
        <f>T149+U149</f>
        <v>163</v>
      </c>
      <c r="W149" s="429">
        <f>IF(Q149=0,0,((V149/Q149)-1)*100)</f>
        <v>96.385542168674704</v>
      </c>
    </row>
    <row r="150" spans="1:23" ht="13.5" thickBot="1" x14ac:dyDescent="0.25">
      <c r="L150" s="414" t="s">
        <v>22</v>
      </c>
      <c r="M150" s="426">
        <f t="shared" si="187"/>
        <v>67</v>
      </c>
      <c r="N150" s="427">
        <f t="shared" si="187"/>
        <v>85</v>
      </c>
      <c r="O150" s="182">
        <f>M150+N150</f>
        <v>152</v>
      </c>
      <c r="P150" s="428">
        <f>+P96+P123</f>
        <v>0</v>
      </c>
      <c r="Q150" s="188">
        <f>O150+P150</f>
        <v>152</v>
      </c>
      <c r="R150" s="426">
        <f t="shared" si="188"/>
        <v>103</v>
      </c>
      <c r="S150" s="427">
        <f t="shared" si="188"/>
        <v>117</v>
      </c>
      <c r="T150" s="182">
        <f>R150+S150</f>
        <v>220</v>
      </c>
      <c r="U150" s="428">
        <f>+U96+U123</f>
        <v>0</v>
      </c>
      <c r="V150" s="188">
        <f>T150+U150</f>
        <v>220</v>
      </c>
      <c r="W150" s="429">
        <f>IF(Q150=0,0,((V150/Q150)-1)*100)</f>
        <v>44.736842105263165</v>
      </c>
    </row>
    <row r="151" spans="1:23" ht="14.25" thickTop="1" thickBot="1" x14ac:dyDescent="0.25">
      <c r="L151" s="79" t="s">
        <v>23</v>
      </c>
      <c r="M151" s="80">
        <f>+M148+M149+M150</f>
        <v>147</v>
      </c>
      <c r="N151" s="81">
        <f t="shared" ref="N151" si="189">+N148+N149+N150</f>
        <v>149</v>
      </c>
      <c r="O151" s="183">
        <f t="shared" ref="O151" si="190">+O148+O149+O150</f>
        <v>296</v>
      </c>
      <c r="P151" s="80">
        <f t="shared" ref="P151" si="191">+P148+P149+P150</f>
        <v>0</v>
      </c>
      <c r="Q151" s="183">
        <f t="shared" ref="Q151" si="192">+Q148+Q149+Q150</f>
        <v>296</v>
      </c>
      <c r="R151" s="80">
        <f t="shared" ref="R151" si="193">+R148+R149+R150</f>
        <v>270</v>
      </c>
      <c r="S151" s="81">
        <f t="shared" ref="S151" si="194">+S148+S149+S150</f>
        <v>304</v>
      </c>
      <c r="T151" s="183">
        <f t="shared" ref="T151" si="195">+T148+T149+T150</f>
        <v>574</v>
      </c>
      <c r="U151" s="80">
        <f t="shared" ref="U151" si="196">+U148+U149+U150</f>
        <v>0</v>
      </c>
      <c r="V151" s="183">
        <f t="shared" ref="V151" si="197">+V148+V149+V150</f>
        <v>574</v>
      </c>
      <c r="W151" s="82">
        <f>IF(Q151=0,0,((V151/Q151)-1)*100)</f>
        <v>93.918918918918919</v>
      </c>
    </row>
    <row r="152" spans="1:23" s="1" customFormat="1" ht="14.25" thickTop="1" thickBot="1" x14ac:dyDescent="0.25">
      <c r="A152" s="3"/>
      <c r="I152" s="2"/>
      <c r="K152" s="3"/>
      <c r="L152" s="79" t="s">
        <v>68</v>
      </c>
      <c r="M152" s="80">
        <f>+M147+M151</f>
        <v>241</v>
      </c>
      <c r="N152" s="81">
        <f t="shared" ref="N152" si="198">+N147+N151</f>
        <v>251</v>
      </c>
      <c r="O152" s="175">
        <f t="shared" ref="O152" si="199">+O147+O151</f>
        <v>492</v>
      </c>
      <c r="P152" s="80">
        <f t="shared" ref="P152" si="200">+P147+P151</f>
        <v>0</v>
      </c>
      <c r="Q152" s="175">
        <f t="shared" ref="Q152" si="201">+Q147+Q151</f>
        <v>492</v>
      </c>
      <c r="R152" s="80">
        <f t="shared" ref="R152" si="202">+R147+R151</f>
        <v>447</v>
      </c>
      <c r="S152" s="81">
        <f t="shared" ref="S152" si="203">+S147+S151</f>
        <v>549</v>
      </c>
      <c r="T152" s="175">
        <f t="shared" ref="T152" si="204">+T147+T151</f>
        <v>996</v>
      </c>
      <c r="U152" s="80">
        <f t="shared" ref="U152" si="205">+U147+U151</f>
        <v>0</v>
      </c>
      <c r="V152" s="175">
        <f t="shared" ref="V152" si="206">+V147+V151</f>
        <v>996</v>
      </c>
      <c r="W152" s="82">
        <f t="shared" ref="W152" si="207">IF(Q152=0,0,((V152/Q152)-1)*100)</f>
        <v>102.4390243902439</v>
      </c>
    </row>
    <row r="153" spans="1:23" ht="13.5" thickTop="1" x14ac:dyDescent="0.2">
      <c r="L153" s="414" t="s">
        <v>24</v>
      </c>
      <c r="M153" s="426">
        <f t="shared" ref="M153:N155" si="208">+M99+M126</f>
        <v>45</v>
      </c>
      <c r="N153" s="427">
        <f t="shared" si="208"/>
        <v>84</v>
      </c>
      <c r="O153" s="182">
        <f t="shared" ref="O153" si="209">M153+N153</f>
        <v>129</v>
      </c>
      <c r="P153" s="428">
        <f>+P99+P126</f>
        <v>0</v>
      </c>
      <c r="Q153" s="188">
        <f>O153+P153</f>
        <v>129</v>
      </c>
      <c r="R153" s="426"/>
      <c r="S153" s="427"/>
      <c r="T153" s="182"/>
      <c r="U153" s="428"/>
      <c r="V153" s="188"/>
      <c r="W153" s="429"/>
    </row>
    <row r="154" spans="1:23" x14ac:dyDescent="0.2">
      <c r="L154" s="414" t="s">
        <v>25</v>
      </c>
      <c r="M154" s="426">
        <f t="shared" si="208"/>
        <v>38</v>
      </c>
      <c r="N154" s="427">
        <f t="shared" si="208"/>
        <v>102</v>
      </c>
      <c r="O154" s="182">
        <f>M154+N154</f>
        <v>140</v>
      </c>
      <c r="P154" s="428">
        <f>+P100+P127</f>
        <v>0</v>
      </c>
      <c r="Q154" s="188">
        <f>O154+P154</f>
        <v>140</v>
      </c>
      <c r="R154" s="426"/>
      <c r="S154" s="427"/>
      <c r="T154" s="182"/>
      <c r="U154" s="428"/>
      <c r="V154" s="188"/>
      <c r="W154" s="429"/>
    </row>
    <row r="155" spans="1:23" ht="13.5" thickBot="1" x14ac:dyDescent="0.25">
      <c r="L155" s="414" t="s">
        <v>26</v>
      </c>
      <c r="M155" s="426">
        <f t="shared" si="208"/>
        <v>49</v>
      </c>
      <c r="N155" s="427">
        <f t="shared" si="208"/>
        <v>123</v>
      </c>
      <c r="O155" s="184">
        <f>M155+N155</f>
        <v>172</v>
      </c>
      <c r="P155" s="430">
        <f>+P101+P128</f>
        <v>0</v>
      </c>
      <c r="Q155" s="188">
        <f>O155+P155</f>
        <v>172</v>
      </c>
      <c r="R155" s="426"/>
      <c r="S155" s="427"/>
      <c r="T155" s="184"/>
      <c r="U155" s="430"/>
      <c r="V155" s="188"/>
      <c r="W155" s="429"/>
    </row>
    <row r="156" spans="1:23" ht="14.25" thickTop="1" thickBot="1" x14ac:dyDescent="0.25">
      <c r="A156" s="344" t="s">
        <v>44</v>
      </c>
      <c r="L156" s="84" t="s">
        <v>27</v>
      </c>
      <c r="M156" s="85">
        <f t="shared" ref="M156:Q156" si="210">+M153+M154+M155</f>
        <v>132</v>
      </c>
      <c r="N156" s="85">
        <f t="shared" si="210"/>
        <v>309</v>
      </c>
      <c r="O156" s="185">
        <f t="shared" si="210"/>
        <v>441</v>
      </c>
      <c r="P156" s="86">
        <f t="shared" si="210"/>
        <v>0</v>
      </c>
      <c r="Q156" s="185">
        <f t="shared" si="210"/>
        <v>441</v>
      </c>
      <c r="R156" s="85"/>
      <c r="S156" s="85"/>
      <c r="T156" s="185"/>
      <c r="U156" s="86"/>
      <c r="V156" s="185"/>
      <c r="W156" s="87"/>
    </row>
    <row r="157" spans="1:23" ht="13.5" thickTop="1" x14ac:dyDescent="0.2">
      <c r="L157" s="414" t="s">
        <v>29</v>
      </c>
      <c r="M157" s="426">
        <f t="shared" ref="M157:N159" si="211">+M103+M130</f>
        <v>36</v>
      </c>
      <c r="N157" s="427">
        <f t="shared" si="211"/>
        <v>54</v>
      </c>
      <c r="O157" s="184">
        <f>M157+N157</f>
        <v>90</v>
      </c>
      <c r="P157" s="431">
        <f>+P103+P130</f>
        <v>0</v>
      </c>
      <c r="Q157" s="188">
        <f>O157+P157</f>
        <v>90</v>
      </c>
      <c r="R157" s="426"/>
      <c r="S157" s="427"/>
      <c r="T157" s="184"/>
      <c r="U157" s="431"/>
      <c r="V157" s="188"/>
      <c r="W157" s="429"/>
    </row>
    <row r="158" spans="1:23" x14ac:dyDescent="0.2">
      <c r="L158" s="414" t="s">
        <v>30</v>
      </c>
      <c r="M158" s="426">
        <f t="shared" si="211"/>
        <v>0</v>
      </c>
      <c r="N158" s="427">
        <f t="shared" si="211"/>
        <v>0</v>
      </c>
      <c r="O158" s="184">
        <f>M158+N158</f>
        <v>0</v>
      </c>
      <c r="P158" s="428">
        <f>+P104+P131</f>
        <v>0</v>
      </c>
      <c r="Q158" s="188">
        <f>O158+P158</f>
        <v>0</v>
      </c>
      <c r="R158" s="426"/>
      <c r="S158" s="427"/>
      <c r="T158" s="184"/>
      <c r="U158" s="428"/>
      <c r="V158" s="188"/>
      <c r="W158" s="429"/>
    </row>
    <row r="159" spans="1:23" ht="13.5" thickBot="1" x14ac:dyDescent="0.25">
      <c r="A159" s="397"/>
      <c r="K159" s="397"/>
      <c r="L159" s="414" t="s">
        <v>31</v>
      </c>
      <c r="M159" s="426">
        <f t="shared" si="211"/>
        <v>18</v>
      </c>
      <c r="N159" s="427">
        <f t="shared" si="211"/>
        <v>61</v>
      </c>
      <c r="O159" s="184">
        <f>M159+N159</f>
        <v>79</v>
      </c>
      <c r="P159" s="428">
        <f>+P105+P132</f>
        <v>0</v>
      </c>
      <c r="Q159" s="188">
        <f>O159+P159</f>
        <v>79</v>
      </c>
      <c r="R159" s="426"/>
      <c r="S159" s="427"/>
      <c r="T159" s="184"/>
      <c r="U159" s="428"/>
      <c r="V159" s="188"/>
      <c r="W159" s="429"/>
    </row>
    <row r="160" spans="1:23" ht="14.25" thickTop="1" thickBot="1" x14ac:dyDescent="0.25">
      <c r="A160" s="344" t="s">
        <v>44</v>
      </c>
      <c r="L160" s="84" t="s">
        <v>32</v>
      </c>
      <c r="M160" s="85">
        <f t="shared" ref="M160:Q160" si="212">+M157+M158+M159</f>
        <v>54</v>
      </c>
      <c r="N160" s="85">
        <f t="shared" si="212"/>
        <v>115</v>
      </c>
      <c r="O160" s="185">
        <f t="shared" si="212"/>
        <v>169</v>
      </c>
      <c r="P160" s="86">
        <f t="shared" si="212"/>
        <v>0</v>
      </c>
      <c r="Q160" s="185">
        <f t="shared" si="212"/>
        <v>169</v>
      </c>
      <c r="R160" s="85"/>
      <c r="S160" s="85"/>
      <c r="T160" s="185"/>
      <c r="U160" s="86"/>
      <c r="V160" s="185"/>
      <c r="W160" s="87"/>
    </row>
    <row r="161" spans="11:23" ht="14.25" thickTop="1" thickBot="1" x14ac:dyDescent="0.25">
      <c r="L161" s="520" t="s">
        <v>33</v>
      </c>
      <c r="M161" s="548">
        <f t="shared" ref="M161:Q161" si="213">+M151+M156+M160</f>
        <v>333</v>
      </c>
      <c r="N161" s="545">
        <f t="shared" si="213"/>
        <v>573</v>
      </c>
      <c r="O161" s="534">
        <f t="shared" si="213"/>
        <v>906</v>
      </c>
      <c r="P161" s="533">
        <f t="shared" si="213"/>
        <v>0</v>
      </c>
      <c r="Q161" s="534">
        <f t="shared" si="213"/>
        <v>906</v>
      </c>
      <c r="R161" s="548"/>
      <c r="S161" s="545"/>
      <c r="T161" s="534"/>
      <c r="U161" s="533"/>
      <c r="V161" s="534"/>
      <c r="W161" s="535"/>
    </row>
    <row r="162" spans="11:23" ht="14.25" thickTop="1" thickBot="1" x14ac:dyDescent="0.25">
      <c r="L162" s="79" t="s">
        <v>34</v>
      </c>
      <c r="M162" s="80">
        <f t="shared" ref="M162:Q162" si="214">+M147+M151+M156+M160</f>
        <v>427</v>
      </c>
      <c r="N162" s="81">
        <f t="shared" si="214"/>
        <v>675</v>
      </c>
      <c r="O162" s="175">
        <f t="shared" si="214"/>
        <v>1102</v>
      </c>
      <c r="P162" s="80">
        <f t="shared" si="214"/>
        <v>0</v>
      </c>
      <c r="Q162" s="175">
        <f t="shared" si="214"/>
        <v>1102</v>
      </c>
      <c r="R162" s="80"/>
      <c r="S162" s="81"/>
      <c r="T162" s="175"/>
      <c r="U162" s="80"/>
      <c r="V162" s="175"/>
      <c r="W162" s="82"/>
    </row>
    <row r="163" spans="11:23" ht="14.25" thickTop="1" thickBot="1" x14ac:dyDescent="0.25">
      <c r="L163" s="432" t="s">
        <v>35</v>
      </c>
      <c r="M163" s="410"/>
      <c r="N163" s="410"/>
      <c r="O163" s="410"/>
      <c r="P163" s="410"/>
      <c r="Q163" s="410"/>
      <c r="R163" s="410"/>
      <c r="S163" s="410"/>
      <c r="T163" s="410"/>
      <c r="U163" s="410"/>
      <c r="V163" s="410"/>
      <c r="W163" s="410"/>
    </row>
    <row r="164" spans="11:23" ht="13.5" thickTop="1" x14ac:dyDescent="0.2">
      <c r="L164" s="605" t="s">
        <v>56</v>
      </c>
      <c r="M164" s="606"/>
      <c r="N164" s="606"/>
      <c r="O164" s="606"/>
      <c r="P164" s="606"/>
      <c r="Q164" s="606"/>
      <c r="R164" s="606"/>
      <c r="S164" s="606"/>
      <c r="T164" s="606"/>
      <c r="U164" s="606"/>
      <c r="V164" s="606"/>
      <c r="W164" s="607"/>
    </row>
    <row r="165" spans="11:23" ht="24.75" customHeight="1" thickBot="1" x14ac:dyDescent="0.25">
      <c r="L165" s="608" t="s">
        <v>57</v>
      </c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10"/>
    </row>
    <row r="166" spans="11:23" ht="14.25" thickTop="1" thickBot="1" x14ac:dyDescent="0.25">
      <c r="L166" s="434"/>
      <c r="M166" s="435"/>
      <c r="N166" s="435"/>
      <c r="O166" s="435"/>
      <c r="P166" s="435"/>
      <c r="Q166" s="435"/>
      <c r="R166" s="435"/>
      <c r="S166" s="435"/>
      <c r="T166" s="435"/>
      <c r="U166" s="435"/>
      <c r="V166" s="435"/>
      <c r="W166" s="436" t="s">
        <v>47</v>
      </c>
    </row>
    <row r="167" spans="11:23" ht="14.25" thickTop="1" thickBot="1" x14ac:dyDescent="0.25">
      <c r="L167" s="437"/>
      <c r="M167" s="215" t="s">
        <v>4</v>
      </c>
      <c r="N167" s="216"/>
      <c r="O167" s="253"/>
      <c r="P167" s="215"/>
      <c r="Q167" s="215"/>
      <c r="R167" s="215" t="s">
        <v>5</v>
      </c>
      <c r="S167" s="216"/>
      <c r="T167" s="253"/>
      <c r="U167" s="215"/>
      <c r="V167" s="215"/>
      <c r="W167" s="438" t="s">
        <v>6</v>
      </c>
    </row>
    <row r="168" spans="11:23" ht="13.5" thickTop="1" x14ac:dyDescent="0.2">
      <c r="L168" s="439" t="s">
        <v>7</v>
      </c>
      <c r="M168" s="440"/>
      <c r="N168" s="434"/>
      <c r="O168" s="220"/>
      <c r="P168" s="441"/>
      <c r="Q168" s="220"/>
      <c r="R168" s="440"/>
      <c r="S168" s="434"/>
      <c r="T168" s="220"/>
      <c r="U168" s="441"/>
      <c r="V168" s="220"/>
      <c r="W168" s="442" t="s">
        <v>8</v>
      </c>
    </row>
    <row r="169" spans="11:23" ht="13.5" thickBot="1" x14ac:dyDescent="0.25">
      <c r="L169" s="443"/>
      <c r="M169" s="444" t="s">
        <v>48</v>
      </c>
      <c r="N169" s="445" t="s">
        <v>49</v>
      </c>
      <c r="O169" s="226" t="s">
        <v>50</v>
      </c>
      <c r="P169" s="443" t="s">
        <v>15</v>
      </c>
      <c r="Q169" s="226" t="s">
        <v>11</v>
      </c>
      <c r="R169" s="444" t="s">
        <v>48</v>
      </c>
      <c r="S169" s="445" t="s">
        <v>49</v>
      </c>
      <c r="T169" s="226" t="s">
        <v>50</v>
      </c>
      <c r="U169" s="443" t="s">
        <v>15</v>
      </c>
      <c r="V169" s="226" t="s">
        <v>11</v>
      </c>
      <c r="W169" s="421"/>
    </row>
    <row r="170" spans="11:23" ht="5.25" customHeight="1" thickTop="1" x14ac:dyDescent="0.2">
      <c r="L170" s="439"/>
      <c r="M170" s="446"/>
      <c r="N170" s="447"/>
      <c r="O170" s="448"/>
      <c r="P170" s="449"/>
      <c r="Q170" s="231"/>
      <c r="R170" s="446"/>
      <c r="S170" s="447"/>
      <c r="T170" s="448"/>
      <c r="U170" s="449"/>
      <c r="V170" s="231"/>
      <c r="W170" s="450"/>
    </row>
    <row r="171" spans="11:23" x14ac:dyDescent="0.2">
      <c r="L171" s="439" t="s">
        <v>16</v>
      </c>
      <c r="M171" s="234">
        <v>0</v>
      </c>
      <c r="N171" s="235">
        <v>0</v>
      </c>
      <c r="O171" s="236">
        <f>M171+N171</f>
        <v>0</v>
      </c>
      <c r="P171" s="235">
        <v>0</v>
      </c>
      <c r="Q171" s="236">
        <f>+O171+P171</f>
        <v>0</v>
      </c>
      <c r="R171" s="234">
        <v>0</v>
      </c>
      <c r="S171" s="235">
        <v>0</v>
      </c>
      <c r="T171" s="236">
        <f>R171+S171</f>
        <v>0</v>
      </c>
      <c r="U171" s="235">
        <v>0</v>
      </c>
      <c r="V171" s="236">
        <f>+T171+U171</f>
        <v>0</v>
      </c>
      <c r="W171" s="341">
        <f t="shared" ref="W171:W179" si="215">IF(Q171=0,0,((V171/Q171)-1)*100)</f>
        <v>0</v>
      </c>
    </row>
    <row r="172" spans="11:23" x14ac:dyDescent="0.2">
      <c r="L172" s="439" t="s">
        <v>17</v>
      </c>
      <c r="M172" s="234">
        <v>0</v>
      </c>
      <c r="N172" s="235">
        <v>0</v>
      </c>
      <c r="O172" s="236">
        <f>M172+N172</f>
        <v>0</v>
      </c>
      <c r="P172" s="235">
        <v>0</v>
      </c>
      <c r="Q172" s="236">
        <f t="shared" ref="Q172:Q175" si="216">+O172+P172</f>
        <v>0</v>
      </c>
      <c r="R172" s="234">
        <v>0</v>
      </c>
      <c r="S172" s="235">
        <v>0</v>
      </c>
      <c r="T172" s="236">
        <f>R172+S172</f>
        <v>0</v>
      </c>
      <c r="U172" s="235">
        <v>0</v>
      </c>
      <c r="V172" s="236">
        <f t="shared" ref="V172:V175" si="217">+T172+U172</f>
        <v>0</v>
      </c>
      <c r="W172" s="341">
        <f t="shared" si="215"/>
        <v>0</v>
      </c>
    </row>
    <row r="173" spans="11:23" ht="13.5" thickBot="1" x14ac:dyDescent="0.25">
      <c r="L173" s="443" t="s">
        <v>18</v>
      </c>
      <c r="M173" s="234">
        <v>0</v>
      </c>
      <c r="N173" s="235">
        <v>0</v>
      </c>
      <c r="O173" s="266">
        <f>M173+N173</f>
        <v>0</v>
      </c>
      <c r="P173" s="235">
        <v>0</v>
      </c>
      <c r="Q173" s="236">
        <f t="shared" si="216"/>
        <v>0</v>
      </c>
      <c r="R173" s="234">
        <v>0</v>
      </c>
      <c r="S173" s="235">
        <v>0</v>
      </c>
      <c r="T173" s="266">
        <f>R173+S173</f>
        <v>0</v>
      </c>
      <c r="U173" s="235">
        <v>0</v>
      </c>
      <c r="V173" s="236">
        <f t="shared" si="217"/>
        <v>0</v>
      </c>
      <c r="W173" s="341">
        <f t="shared" si="215"/>
        <v>0</v>
      </c>
    </row>
    <row r="174" spans="11:23" ht="14.25" thickTop="1" thickBot="1" x14ac:dyDescent="0.25">
      <c r="K174" s="345"/>
      <c r="L174" s="239" t="s">
        <v>19</v>
      </c>
      <c r="M174" s="240">
        <f>+M171+M172+M173</f>
        <v>0</v>
      </c>
      <c r="N174" s="453">
        <f>+N171+N172+N173</f>
        <v>0</v>
      </c>
      <c r="O174" s="454">
        <f t="shared" ref="O174" si="218">+M174+N174</f>
        <v>0</v>
      </c>
      <c r="P174" s="453">
        <f>+P171+P172+P173</f>
        <v>0</v>
      </c>
      <c r="Q174" s="454">
        <f t="shared" si="216"/>
        <v>0</v>
      </c>
      <c r="R174" s="240">
        <f>+R171+R172+R173</f>
        <v>0</v>
      </c>
      <c r="S174" s="453">
        <f>+S171+S172+S173</f>
        <v>0</v>
      </c>
      <c r="T174" s="454">
        <f t="shared" ref="T174" si="219">+R174+S174</f>
        <v>0</v>
      </c>
      <c r="U174" s="453">
        <f>+U171+U172+U173</f>
        <v>0</v>
      </c>
      <c r="V174" s="454">
        <f t="shared" si="217"/>
        <v>0</v>
      </c>
      <c r="W174" s="487">
        <f t="shared" si="215"/>
        <v>0</v>
      </c>
    </row>
    <row r="175" spans="11:23" ht="13.5" thickTop="1" x14ac:dyDescent="0.2">
      <c r="L175" s="439" t="s">
        <v>20</v>
      </c>
      <c r="M175" s="451">
        <v>0</v>
      </c>
      <c r="N175" s="452">
        <v>0</v>
      </c>
      <c r="O175" s="236">
        <f>SUM(M175:N175)</f>
        <v>0</v>
      </c>
      <c r="P175" s="452">
        <v>0</v>
      </c>
      <c r="Q175" s="236">
        <f t="shared" si="216"/>
        <v>0</v>
      </c>
      <c r="R175" s="451">
        <v>0</v>
      </c>
      <c r="S175" s="452">
        <v>0</v>
      </c>
      <c r="T175" s="236">
        <f>SUM(R175:S175)</f>
        <v>0</v>
      </c>
      <c r="U175" s="452">
        <v>0</v>
      </c>
      <c r="V175" s="236">
        <f t="shared" si="217"/>
        <v>0</v>
      </c>
      <c r="W175" s="341">
        <f t="shared" si="215"/>
        <v>0</v>
      </c>
    </row>
    <row r="176" spans="11:23" x14ac:dyDescent="0.2">
      <c r="L176" s="439" t="s">
        <v>21</v>
      </c>
      <c r="M176" s="451">
        <v>0</v>
      </c>
      <c r="N176" s="452">
        <v>0</v>
      </c>
      <c r="O176" s="236">
        <f>SUM(M176:N176)</f>
        <v>0</v>
      </c>
      <c r="P176" s="452">
        <v>0</v>
      </c>
      <c r="Q176" s="236">
        <f>+O176+P176</f>
        <v>0</v>
      </c>
      <c r="R176" s="451">
        <v>0</v>
      </c>
      <c r="S176" s="452">
        <v>0</v>
      </c>
      <c r="T176" s="236">
        <f>SUM(R176:S176)</f>
        <v>0</v>
      </c>
      <c r="U176" s="452">
        <v>0</v>
      </c>
      <c r="V176" s="236">
        <f>+T176+U176</f>
        <v>0</v>
      </c>
      <c r="W176" s="341">
        <f>IF(Q176=0,0,((V176/Q176)-1)*100)</f>
        <v>0</v>
      </c>
    </row>
    <row r="177" spans="1:23" ht="13.5" thickBot="1" x14ac:dyDescent="0.25">
      <c r="L177" s="439" t="s">
        <v>22</v>
      </c>
      <c r="M177" s="451">
        <v>0</v>
      </c>
      <c r="N177" s="452">
        <v>0</v>
      </c>
      <c r="O177" s="236">
        <f>SUM(M177:N177)</f>
        <v>0</v>
      </c>
      <c r="P177" s="452">
        <v>0</v>
      </c>
      <c r="Q177" s="236">
        <f>+O177+P177</f>
        <v>0</v>
      </c>
      <c r="R177" s="451">
        <v>0</v>
      </c>
      <c r="S177" s="452">
        <v>0</v>
      </c>
      <c r="T177" s="236">
        <f>SUM(R177:S177)</f>
        <v>0</v>
      </c>
      <c r="U177" s="452">
        <v>0</v>
      </c>
      <c r="V177" s="236">
        <f>+T177+U177</f>
        <v>0</v>
      </c>
      <c r="W177" s="341">
        <f>IF(Q177=0,0,((V177/Q177)-1)*100)</f>
        <v>0</v>
      </c>
    </row>
    <row r="178" spans="1:23" s="1" customFormat="1" ht="14.25" thickTop="1" thickBot="1" x14ac:dyDescent="0.25">
      <c r="A178" s="3"/>
      <c r="E178" s="345"/>
      <c r="F178" s="345"/>
      <c r="G178" s="345"/>
      <c r="H178" s="345"/>
      <c r="I178" s="346"/>
      <c r="J178" s="345"/>
      <c r="K178" s="3"/>
      <c r="L178" s="239" t="s">
        <v>23</v>
      </c>
      <c r="M178" s="240">
        <f>+M175+M176+M177</f>
        <v>0</v>
      </c>
      <c r="N178" s="241">
        <f t="shared" ref="N178:V178" si="220">+N175+N176+N177</f>
        <v>0</v>
      </c>
      <c r="O178" s="242">
        <f t="shared" si="220"/>
        <v>0</v>
      </c>
      <c r="P178" s="240">
        <f t="shared" si="220"/>
        <v>0</v>
      </c>
      <c r="Q178" s="242">
        <f t="shared" si="220"/>
        <v>0</v>
      </c>
      <c r="R178" s="240">
        <f t="shared" si="220"/>
        <v>0</v>
      </c>
      <c r="S178" s="241">
        <f t="shared" si="220"/>
        <v>0</v>
      </c>
      <c r="T178" s="242">
        <f t="shared" si="220"/>
        <v>0</v>
      </c>
      <c r="U178" s="240">
        <f t="shared" si="220"/>
        <v>0</v>
      </c>
      <c r="V178" s="242">
        <f t="shared" si="220"/>
        <v>0</v>
      </c>
      <c r="W178" s="338">
        <f t="shared" ref="W178" si="221">IF(Q178=0,0,((V178/Q178)-1)*100)</f>
        <v>0</v>
      </c>
    </row>
    <row r="179" spans="1:23" s="1" customFormat="1" ht="14.25" thickTop="1" thickBot="1" x14ac:dyDescent="0.25">
      <c r="A179" s="3"/>
      <c r="I179" s="2"/>
      <c r="K179" s="3"/>
      <c r="L179" s="239" t="s">
        <v>68</v>
      </c>
      <c r="M179" s="240">
        <f>+M174+M178</f>
        <v>0</v>
      </c>
      <c r="N179" s="241">
        <f t="shared" ref="N179:V179" si="222">+N174+N178</f>
        <v>0</v>
      </c>
      <c r="O179" s="242">
        <f t="shared" si="222"/>
        <v>0</v>
      </c>
      <c r="P179" s="240">
        <f t="shared" si="222"/>
        <v>0</v>
      </c>
      <c r="Q179" s="242">
        <f t="shared" si="222"/>
        <v>0</v>
      </c>
      <c r="R179" s="240">
        <f t="shared" si="222"/>
        <v>0</v>
      </c>
      <c r="S179" s="241">
        <f t="shared" si="222"/>
        <v>0</v>
      </c>
      <c r="T179" s="242">
        <f t="shared" si="222"/>
        <v>0</v>
      </c>
      <c r="U179" s="240">
        <f t="shared" si="222"/>
        <v>0</v>
      </c>
      <c r="V179" s="242">
        <f t="shared" si="222"/>
        <v>0</v>
      </c>
      <c r="W179" s="338">
        <f t="shared" si="215"/>
        <v>0</v>
      </c>
    </row>
    <row r="180" spans="1:23" ht="13.5" thickTop="1" x14ac:dyDescent="0.2">
      <c r="L180" s="439" t="s">
        <v>24</v>
      </c>
      <c r="M180" s="451">
        <v>0</v>
      </c>
      <c r="N180" s="452">
        <v>0</v>
      </c>
      <c r="O180" s="236">
        <f t="shared" ref="O180" si="223">SUM(M180:N180)</f>
        <v>0</v>
      </c>
      <c r="P180" s="452">
        <v>0</v>
      </c>
      <c r="Q180" s="236">
        <f t="shared" ref="Q180" si="224">+O180+P180</f>
        <v>0</v>
      </c>
      <c r="R180" s="451"/>
      <c r="S180" s="452"/>
      <c r="T180" s="236"/>
      <c r="U180" s="452"/>
      <c r="V180" s="236"/>
      <c r="W180" s="341"/>
    </row>
    <row r="181" spans="1:23" x14ac:dyDescent="0.2">
      <c r="L181" s="439" t="s">
        <v>25</v>
      </c>
      <c r="M181" s="451">
        <v>0</v>
      </c>
      <c r="N181" s="452">
        <v>0</v>
      </c>
      <c r="O181" s="236">
        <f>SUM(M181:N181)</f>
        <v>0</v>
      </c>
      <c r="P181" s="452">
        <v>0</v>
      </c>
      <c r="Q181" s="236">
        <f>+O181+P181</f>
        <v>0</v>
      </c>
      <c r="R181" s="451"/>
      <c r="S181" s="452"/>
      <c r="T181" s="236"/>
      <c r="U181" s="452"/>
      <c r="V181" s="236"/>
      <c r="W181" s="341"/>
    </row>
    <row r="182" spans="1:23" ht="13.5" thickBot="1" x14ac:dyDescent="0.25">
      <c r="L182" s="439" t="s">
        <v>26</v>
      </c>
      <c r="M182" s="451">
        <v>0</v>
      </c>
      <c r="N182" s="452">
        <v>0</v>
      </c>
      <c r="O182" s="236">
        <f>SUM(M182:N182)</f>
        <v>0</v>
      </c>
      <c r="P182" s="455">
        <v>0</v>
      </c>
      <c r="Q182" s="236">
        <f>+O182+P182</f>
        <v>0</v>
      </c>
      <c r="R182" s="451"/>
      <c r="S182" s="452"/>
      <c r="T182" s="236"/>
      <c r="U182" s="455"/>
      <c r="V182" s="236"/>
      <c r="W182" s="341"/>
    </row>
    <row r="183" spans="1:23" ht="14.25" thickTop="1" thickBot="1" x14ac:dyDescent="0.25">
      <c r="L183" s="246" t="s">
        <v>27</v>
      </c>
      <c r="M183" s="247">
        <f t="shared" ref="M183:Q183" si="225">+M180+M181+M182</f>
        <v>0</v>
      </c>
      <c r="N183" s="456">
        <f t="shared" si="225"/>
        <v>0</v>
      </c>
      <c r="O183" s="457">
        <f t="shared" si="225"/>
        <v>0</v>
      </c>
      <c r="P183" s="456">
        <f t="shared" si="225"/>
        <v>0</v>
      </c>
      <c r="Q183" s="457">
        <f t="shared" si="225"/>
        <v>0</v>
      </c>
      <c r="R183" s="247"/>
      <c r="S183" s="456"/>
      <c r="T183" s="457"/>
      <c r="U183" s="456"/>
      <c r="V183" s="457"/>
      <c r="W183" s="340"/>
    </row>
    <row r="184" spans="1:23" ht="13.5" thickTop="1" x14ac:dyDescent="0.2">
      <c r="A184" s="397"/>
      <c r="K184" s="397"/>
      <c r="L184" s="439" t="s">
        <v>29</v>
      </c>
      <c r="M184" s="451">
        <v>0</v>
      </c>
      <c r="N184" s="452">
        <v>0</v>
      </c>
      <c r="O184" s="236">
        <f t="shared" ref="O184" si="226">SUM(M184:N184)</f>
        <v>0</v>
      </c>
      <c r="P184" s="452">
        <v>0</v>
      </c>
      <c r="Q184" s="236">
        <f>+O184+P184</f>
        <v>0</v>
      </c>
      <c r="R184" s="451"/>
      <c r="S184" s="452"/>
      <c r="T184" s="236"/>
      <c r="U184" s="452"/>
      <c r="V184" s="236"/>
      <c r="W184" s="339"/>
    </row>
    <row r="185" spans="1:23" x14ac:dyDescent="0.2">
      <c r="A185" s="397"/>
      <c r="K185" s="397"/>
      <c r="L185" s="439" t="s">
        <v>30</v>
      </c>
      <c r="M185" s="451">
        <v>0</v>
      </c>
      <c r="N185" s="452">
        <v>0</v>
      </c>
      <c r="O185" s="236">
        <f>SUM(M185:N185)</f>
        <v>0</v>
      </c>
      <c r="P185" s="452">
        <v>0</v>
      </c>
      <c r="Q185" s="236">
        <f>+O185+P185</f>
        <v>0</v>
      </c>
      <c r="R185" s="451"/>
      <c r="S185" s="452"/>
      <c r="T185" s="236"/>
      <c r="U185" s="452"/>
      <c r="V185" s="236"/>
      <c r="W185" s="339"/>
    </row>
    <row r="186" spans="1:23" ht="13.5" thickBot="1" x14ac:dyDescent="0.25">
      <c r="A186" s="397"/>
      <c r="K186" s="397"/>
      <c r="L186" s="439" t="s">
        <v>31</v>
      </c>
      <c r="M186" s="451">
        <v>0</v>
      </c>
      <c r="N186" s="452">
        <v>0</v>
      </c>
      <c r="O186" s="236">
        <f>SUM(M186:N186)</f>
        <v>0</v>
      </c>
      <c r="P186" s="455">
        <v>0</v>
      </c>
      <c r="Q186" s="236">
        <f>+O186+P186</f>
        <v>0</v>
      </c>
      <c r="R186" s="451"/>
      <c r="S186" s="452"/>
      <c r="T186" s="236"/>
      <c r="U186" s="455"/>
      <c r="V186" s="236"/>
      <c r="W186" s="339"/>
    </row>
    <row r="187" spans="1:23" ht="14.25" thickTop="1" thickBot="1" x14ac:dyDescent="0.25">
      <c r="L187" s="246" t="s">
        <v>32</v>
      </c>
      <c r="M187" s="553">
        <f t="shared" ref="M187:Q187" si="227">+M184+M185+M186</f>
        <v>0</v>
      </c>
      <c r="N187" s="456">
        <f t="shared" si="227"/>
        <v>0</v>
      </c>
      <c r="O187" s="457">
        <f t="shared" si="227"/>
        <v>0</v>
      </c>
      <c r="P187" s="456">
        <f t="shared" si="227"/>
        <v>0</v>
      </c>
      <c r="Q187" s="457">
        <f t="shared" si="227"/>
        <v>0</v>
      </c>
      <c r="R187" s="553"/>
      <c r="S187" s="456"/>
      <c r="T187" s="457"/>
      <c r="U187" s="456"/>
      <c r="V187" s="457"/>
      <c r="W187" s="340"/>
    </row>
    <row r="188" spans="1:23" ht="14.25" thickTop="1" thickBot="1" x14ac:dyDescent="0.25">
      <c r="L188" s="555" t="s">
        <v>33</v>
      </c>
      <c r="M188" s="554">
        <f t="shared" ref="M188:Q188" si="228">+M178+M183+M187</f>
        <v>0</v>
      </c>
      <c r="N188" s="552">
        <f t="shared" si="228"/>
        <v>0</v>
      </c>
      <c r="O188" s="550">
        <f t="shared" si="228"/>
        <v>0</v>
      </c>
      <c r="P188" s="549">
        <f t="shared" si="228"/>
        <v>0</v>
      </c>
      <c r="Q188" s="550">
        <f t="shared" si="228"/>
        <v>0</v>
      </c>
      <c r="R188" s="554"/>
      <c r="S188" s="552"/>
      <c r="T188" s="550"/>
      <c r="U188" s="549"/>
      <c r="V188" s="550"/>
      <c r="W188" s="340"/>
    </row>
    <row r="189" spans="1:23" ht="14.25" thickTop="1" thickBot="1" x14ac:dyDescent="0.25">
      <c r="L189" s="556" t="s">
        <v>34</v>
      </c>
      <c r="M189" s="240">
        <f t="shared" ref="M189:Q189" si="229">+M174+M178+M183+M187</f>
        <v>0</v>
      </c>
      <c r="N189" s="241">
        <f t="shared" si="229"/>
        <v>0</v>
      </c>
      <c r="O189" s="242">
        <f t="shared" si="229"/>
        <v>0</v>
      </c>
      <c r="P189" s="240">
        <f t="shared" si="229"/>
        <v>0</v>
      </c>
      <c r="Q189" s="242">
        <f t="shared" si="229"/>
        <v>0</v>
      </c>
      <c r="R189" s="240"/>
      <c r="S189" s="241"/>
      <c r="T189" s="242"/>
      <c r="U189" s="240"/>
      <c r="V189" s="242"/>
      <c r="W189" s="340"/>
    </row>
    <row r="190" spans="1:23" ht="14.25" thickTop="1" thickBot="1" x14ac:dyDescent="0.25">
      <c r="L190" s="458" t="s">
        <v>35</v>
      </c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</row>
    <row r="191" spans="1:23" ht="13.5" thickTop="1" x14ac:dyDescent="0.2">
      <c r="L191" s="605" t="s">
        <v>58</v>
      </c>
      <c r="M191" s="606"/>
      <c r="N191" s="606"/>
      <c r="O191" s="606"/>
      <c r="P191" s="606"/>
      <c r="Q191" s="606"/>
      <c r="R191" s="606"/>
      <c r="S191" s="606"/>
      <c r="T191" s="606"/>
      <c r="U191" s="606"/>
      <c r="V191" s="606"/>
      <c r="W191" s="607"/>
    </row>
    <row r="192" spans="1:23" ht="13.5" thickBot="1" x14ac:dyDescent="0.25">
      <c r="L192" s="608" t="s">
        <v>59</v>
      </c>
      <c r="M192" s="609"/>
      <c r="N192" s="609"/>
      <c r="O192" s="609"/>
      <c r="P192" s="609"/>
      <c r="Q192" s="609"/>
      <c r="R192" s="609"/>
      <c r="S192" s="609"/>
      <c r="T192" s="609"/>
      <c r="U192" s="609"/>
      <c r="V192" s="609"/>
      <c r="W192" s="610"/>
    </row>
    <row r="193" spans="1:23" ht="14.25" thickTop="1" thickBot="1" x14ac:dyDescent="0.25">
      <c r="L193" s="434"/>
      <c r="M193" s="435"/>
      <c r="N193" s="435"/>
      <c r="O193" s="435"/>
      <c r="P193" s="435"/>
      <c r="Q193" s="435"/>
      <c r="R193" s="435"/>
      <c r="S193" s="435"/>
      <c r="T193" s="435"/>
      <c r="U193" s="435"/>
      <c r="V193" s="435"/>
      <c r="W193" s="436" t="s">
        <v>47</v>
      </c>
    </row>
    <row r="194" spans="1:23" ht="14.25" thickTop="1" thickBot="1" x14ac:dyDescent="0.25">
      <c r="L194" s="437"/>
      <c r="M194" s="215" t="s">
        <v>4</v>
      </c>
      <c r="N194" s="216"/>
      <c r="O194" s="253"/>
      <c r="P194" s="215"/>
      <c r="Q194" s="215"/>
      <c r="R194" s="215" t="s">
        <v>5</v>
      </c>
      <c r="S194" s="216"/>
      <c r="T194" s="253"/>
      <c r="U194" s="215"/>
      <c r="V194" s="215"/>
      <c r="W194" s="438" t="s">
        <v>6</v>
      </c>
    </row>
    <row r="195" spans="1:23" ht="13.5" thickTop="1" x14ac:dyDescent="0.2">
      <c r="L195" s="439" t="s">
        <v>7</v>
      </c>
      <c r="M195" s="440"/>
      <c r="N195" s="434"/>
      <c r="O195" s="220"/>
      <c r="P195" s="441"/>
      <c r="Q195" s="220"/>
      <c r="R195" s="440"/>
      <c r="S195" s="434"/>
      <c r="T195" s="220"/>
      <c r="U195" s="441"/>
      <c r="V195" s="220"/>
      <c r="W195" s="442" t="s">
        <v>8</v>
      </c>
    </row>
    <row r="196" spans="1:23" ht="13.5" thickBot="1" x14ac:dyDescent="0.25">
      <c r="L196" s="443"/>
      <c r="M196" s="444" t="s">
        <v>48</v>
      </c>
      <c r="N196" s="445" t="s">
        <v>49</v>
      </c>
      <c r="O196" s="226" t="s">
        <v>50</v>
      </c>
      <c r="P196" s="443" t="s">
        <v>15</v>
      </c>
      <c r="Q196" s="226" t="s">
        <v>11</v>
      </c>
      <c r="R196" s="444" t="s">
        <v>48</v>
      </c>
      <c r="S196" s="445" t="s">
        <v>49</v>
      </c>
      <c r="T196" s="226" t="s">
        <v>50</v>
      </c>
      <c r="U196" s="443" t="s">
        <v>15</v>
      </c>
      <c r="V196" s="226" t="s">
        <v>11</v>
      </c>
      <c r="W196" s="421"/>
    </row>
    <row r="197" spans="1:23" ht="6" customHeight="1" thickTop="1" x14ac:dyDescent="0.2">
      <c r="L197" s="439"/>
      <c r="M197" s="446"/>
      <c r="N197" s="447"/>
      <c r="O197" s="231"/>
      <c r="P197" s="459"/>
      <c r="Q197" s="231"/>
      <c r="R197" s="446"/>
      <c r="S197" s="447"/>
      <c r="T197" s="231"/>
      <c r="U197" s="459"/>
      <c r="V197" s="231"/>
      <c r="W197" s="450"/>
    </row>
    <row r="198" spans="1:23" x14ac:dyDescent="0.2">
      <c r="L198" s="439" t="s">
        <v>16</v>
      </c>
      <c r="M198" s="234">
        <v>0</v>
      </c>
      <c r="N198" s="235">
        <v>0</v>
      </c>
      <c r="O198" s="236">
        <f>M198+N198</f>
        <v>0</v>
      </c>
      <c r="P198" s="237">
        <v>0</v>
      </c>
      <c r="Q198" s="236">
        <f>+O198+P198</f>
        <v>0</v>
      </c>
      <c r="R198" s="234">
        <v>0</v>
      </c>
      <c r="S198" s="235">
        <v>0</v>
      </c>
      <c r="T198" s="236">
        <f>R198+S198</f>
        <v>0</v>
      </c>
      <c r="U198" s="237">
        <v>0</v>
      </c>
      <c r="V198" s="236">
        <f>+T198+U198</f>
        <v>0</v>
      </c>
      <c r="W198" s="339">
        <f t="shared" ref="W198:W202" si="230">IF(Q198=0,0,((V198/Q198)-1)*100)</f>
        <v>0</v>
      </c>
    </row>
    <row r="199" spans="1:23" x14ac:dyDescent="0.2">
      <c r="L199" s="439" t="s">
        <v>17</v>
      </c>
      <c r="M199" s="234">
        <v>0</v>
      </c>
      <c r="N199" s="235">
        <v>0</v>
      </c>
      <c r="O199" s="236">
        <f>M199+N199</f>
        <v>0</v>
      </c>
      <c r="P199" s="237">
        <v>0</v>
      </c>
      <c r="Q199" s="236">
        <f t="shared" ref="Q199:Q202" si="231">+O199+P199</f>
        <v>0</v>
      </c>
      <c r="R199" s="234">
        <v>0</v>
      </c>
      <c r="S199" s="235">
        <v>0</v>
      </c>
      <c r="T199" s="236">
        <f>R199+S199</f>
        <v>0</v>
      </c>
      <c r="U199" s="237">
        <v>0</v>
      </c>
      <c r="V199" s="236">
        <f t="shared" ref="V199:V202" si="232">+T199+U199</f>
        <v>0</v>
      </c>
      <c r="W199" s="339">
        <f t="shared" si="230"/>
        <v>0</v>
      </c>
    </row>
    <row r="200" spans="1:23" ht="13.5" thickBot="1" x14ac:dyDescent="0.25">
      <c r="L200" s="443" t="s">
        <v>18</v>
      </c>
      <c r="M200" s="234">
        <v>0</v>
      </c>
      <c r="N200" s="235">
        <v>0</v>
      </c>
      <c r="O200" s="236">
        <f>M200+N200</f>
        <v>0</v>
      </c>
      <c r="P200" s="237">
        <v>0</v>
      </c>
      <c r="Q200" s="236">
        <f t="shared" si="231"/>
        <v>0</v>
      </c>
      <c r="R200" s="234">
        <v>0</v>
      </c>
      <c r="S200" s="235">
        <v>0</v>
      </c>
      <c r="T200" s="236">
        <f>R200+S200</f>
        <v>0</v>
      </c>
      <c r="U200" s="237">
        <v>0</v>
      </c>
      <c r="V200" s="236">
        <f t="shared" si="232"/>
        <v>0</v>
      </c>
      <c r="W200" s="339">
        <f t="shared" si="230"/>
        <v>0</v>
      </c>
    </row>
    <row r="201" spans="1:23" ht="14.25" thickTop="1" thickBot="1" x14ac:dyDescent="0.25">
      <c r="L201" s="239" t="s">
        <v>53</v>
      </c>
      <c r="M201" s="240">
        <f>+M198+M199+M200</f>
        <v>0</v>
      </c>
      <c r="N201" s="453">
        <f>+N198+N199+N200</f>
        <v>0</v>
      </c>
      <c r="O201" s="454">
        <f t="shared" ref="O201" si="233">+M201+N201</f>
        <v>0</v>
      </c>
      <c r="P201" s="453">
        <f>+P198+P199+P200</f>
        <v>0</v>
      </c>
      <c r="Q201" s="454">
        <f t="shared" si="231"/>
        <v>0</v>
      </c>
      <c r="R201" s="240">
        <f>+R198+R199+R200</f>
        <v>0</v>
      </c>
      <c r="S201" s="453">
        <f>+S198+S199+S200</f>
        <v>0</v>
      </c>
      <c r="T201" s="454">
        <f t="shared" ref="T201" si="234">+R201+S201</f>
        <v>0</v>
      </c>
      <c r="U201" s="453">
        <f>+U198+U199+U200</f>
        <v>0</v>
      </c>
      <c r="V201" s="454">
        <f t="shared" si="232"/>
        <v>0</v>
      </c>
      <c r="W201" s="487">
        <f t="shared" si="230"/>
        <v>0</v>
      </c>
    </row>
    <row r="202" spans="1:23" ht="13.5" thickTop="1" x14ac:dyDescent="0.2">
      <c r="L202" s="439" t="s">
        <v>20</v>
      </c>
      <c r="M202" s="451">
        <v>0</v>
      </c>
      <c r="N202" s="452">
        <v>0</v>
      </c>
      <c r="O202" s="236">
        <f>SUM(M202:N202)</f>
        <v>0</v>
      </c>
      <c r="P202" s="460">
        <v>0</v>
      </c>
      <c r="Q202" s="236">
        <f t="shared" si="231"/>
        <v>0</v>
      </c>
      <c r="R202" s="451">
        <v>0</v>
      </c>
      <c r="S202" s="452">
        <v>0</v>
      </c>
      <c r="T202" s="236">
        <f>SUM(R202:S202)</f>
        <v>0</v>
      </c>
      <c r="U202" s="460">
        <v>0</v>
      </c>
      <c r="V202" s="236">
        <f t="shared" si="232"/>
        <v>0</v>
      </c>
      <c r="W202" s="339">
        <f t="shared" si="230"/>
        <v>0</v>
      </c>
    </row>
    <row r="203" spans="1:23" ht="15.75" customHeight="1" x14ac:dyDescent="0.2">
      <c r="L203" s="439" t="s">
        <v>21</v>
      </c>
      <c r="M203" s="451">
        <v>0</v>
      </c>
      <c r="N203" s="452">
        <v>0</v>
      </c>
      <c r="O203" s="236">
        <f>SUM(M203:N203)</f>
        <v>0</v>
      </c>
      <c r="P203" s="460">
        <v>0</v>
      </c>
      <c r="Q203" s="236">
        <f>+O203+P203</f>
        <v>0</v>
      </c>
      <c r="R203" s="451">
        <v>0</v>
      </c>
      <c r="S203" s="452">
        <v>0</v>
      </c>
      <c r="T203" s="236">
        <f>SUM(R203:S203)</f>
        <v>0</v>
      </c>
      <c r="U203" s="460">
        <v>0</v>
      </c>
      <c r="V203" s="236">
        <f>+T203+U203</f>
        <v>0</v>
      </c>
      <c r="W203" s="339">
        <f>IF(Q203=0,0,((V203/Q203)-1)*100)</f>
        <v>0</v>
      </c>
    </row>
    <row r="204" spans="1:23" ht="13.5" thickBot="1" x14ac:dyDescent="0.25">
      <c r="L204" s="439" t="s">
        <v>22</v>
      </c>
      <c r="M204" s="451">
        <v>0</v>
      </c>
      <c r="N204" s="452">
        <v>0</v>
      </c>
      <c r="O204" s="236">
        <f>SUM(M204:N204)</f>
        <v>0</v>
      </c>
      <c r="P204" s="460">
        <v>0</v>
      </c>
      <c r="Q204" s="236">
        <f>+O204+P204</f>
        <v>0</v>
      </c>
      <c r="R204" s="451">
        <v>0</v>
      </c>
      <c r="S204" s="452">
        <v>0</v>
      </c>
      <c r="T204" s="236">
        <f>SUM(R204:S204)</f>
        <v>0</v>
      </c>
      <c r="U204" s="460">
        <v>0</v>
      </c>
      <c r="V204" s="236">
        <f>+T204+U204</f>
        <v>0</v>
      </c>
      <c r="W204" s="339">
        <f>IF(Q204=0,0,((V204/Q204)-1)*100)</f>
        <v>0</v>
      </c>
    </row>
    <row r="205" spans="1:23" s="1" customFormat="1" ht="14.25" thickTop="1" thickBot="1" x14ac:dyDescent="0.25">
      <c r="A205" s="3"/>
      <c r="I205" s="2"/>
      <c r="K205" s="3"/>
      <c r="L205" s="239" t="s">
        <v>23</v>
      </c>
      <c r="M205" s="240">
        <f>+M202+M203+M204</f>
        <v>0</v>
      </c>
      <c r="N205" s="241">
        <f t="shared" ref="N205" si="235">+N202+N203+N204</f>
        <v>0</v>
      </c>
      <c r="O205" s="242">
        <f t="shared" ref="O205" si="236">+O202+O203+O204</f>
        <v>0</v>
      </c>
      <c r="P205" s="240">
        <f t="shared" ref="P205" si="237">+P202+P203+P204</f>
        <v>0</v>
      </c>
      <c r="Q205" s="242">
        <f t="shared" ref="Q205" si="238">+Q202+Q203+Q204</f>
        <v>0</v>
      </c>
      <c r="R205" s="240">
        <f t="shared" ref="R205" si="239">+R202+R203+R204</f>
        <v>0</v>
      </c>
      <c r="S205" s="241">
        <f t="shared" ref="S205" si="240">+S202+S203+S204</f>
        <v>0</v>
      </c>
      <c r="T205" s="242">
        <f t="shared" ref="T205" si="241">+T202+T203+T204</f>
        <v>0</v>
      </c>
      <c r="U205" s="240">
        <f t="shared" ref="U205" si="242">+U202+U203+U204</f>
        <v>0</v>
      </c>
      <c r="V205" s="242">
        <f t="shared" ref="V205" si="243">+V202+V203+V204</f>
        <v>0</v>
      </c>
      <c r="W205" s="338">
        <f t="shared" ref="W205:W206" si="244">IF(Q205=0,0,((V205/Q205)-1)*100)</f>
        <v>0</v>
      </c>
    </row>
    <row r="206" spans="1:23" s="1" customFormat="1" ht="14.25" thickTop="1" thickBot="1" x14ac:dyDescent="0.25">
      <c r="A206" s="3"/>
      <c r="I206" s="2"/>
      <c r="K206" s="3"/>
      <c r="L206" s="239" t="s">
        <v>68</v>
      </c>
      <c r="M206" s="240">
        <f>+M201+M205</f>
        <v>0</v>
      </c>
      <c r="N206" s="241">
        <f t="shared" ref="N206" si="245">+N201+N205</f>
        <v>0</v>
      </c>
      <c r="O206" s="242">
        <f t="shared" ref="O206" si="246">+O201+O205</f>
        <v>0</v>
      </c>
      <c r="P206" s="240">
        <f t="shared" ref="P206" si="247">+P201+P205</f>
        <v>0</v>
      </c>
      <c r="Q206" s="242">
        <f t="shared" ref="Q206" si="248">+Q201+Q205</f>
        <v>0</v>
      </c>
      <c r="R206" s="240">
        <f t="shared" ref="R206" si="249">+R201+R205</f>
        <v>0</v>
      </c>
      <c r="S206" s="241">
        <f t="shared" ref="S206" si="250">+S201+S205</f>
        <v>0</v>
      </c>
      <c r="T206" s="242">
        <f t="shared" ref="T206" si="251">+T201+T205</f>
        <v>0</v>
      </c>
      <c r="U206" s="240">
        <f t="shared" ref="U206" si="252">+U201+U205</f>
        <v>0</v>
      </c>
      <c r="V206" s="242">
        <f t="shared" ref="V206" si="253">+V201+V205</f>
        <v>0</v>
      </c>
      <c r="W206" s="338">
        <f t="shared" si="244"/>
        <v>0</v>
      </c>
    </row>
    <row r="207" spans="1:23" ht="13.5" thickTop="1" x14ac:dyDescent="0.2">
      <c r="L207" s="439" t="s">
        <v>24</v>
      </c>
      <c r="M207" s="451">
        <v>0</v>
      </c>
      <c r="N207" s="452">
        <v>0</v>
      </c>
      <c r="O207" s="236">
        <f t="shared" ref="O207" si="254">SUM(M207:N207)</f>
        <v>0</v>
      </c>
      <c r="P207" s="460">
        <v>0</v>
      </c>
      <c r="Q207" s="236">
        <f t="shared" ref="Q207" si="255">+O207+P207</f>
        <v>0</v>
      </c>
      <c r="R207" s="451"/>
      <c r="S207" s="452"/>
      <c r="T207" s="236"/>
      <c r="U207" s="460"/>
      <c r="V207" s="236"/>
      <c r="W207" s="339"/>
    </row>
    <row r="208" spans="1:23" x14ac:dyDescent="0.2">
      <c r="L208" s="439" t="s">
        <v>25</v>
      </c>
      <c r="M208" s="451">
        <v>0</v>
      </c>
      <c r="N208" s="452">
        <v>0</v>
      </c>
      <c r="O208" s="236">
        <f>SUM(M208:N208)</f>
        <v>0</v>
      </c>
      <c r="P208" s="460">
        <v>0</v>
      </c>
      <c r="Q208" s="236">
        <f>+O208+P208</f>
        <v>0</v>
      </c>
      <c r="R208" s="451"/>
      <c r="S208" s="452"/>
      <c r="T208" s="236"/>
      <c r="U208" s="460"/>
      <c r="V208" s="236"/>
      <c r="W208" s="339"/>
    </row>
    <row r="209" spans="1:23" ht="13.5" thickBot="1" x14ac:dyDescent="0.25">
      <c r="L209" s="439" t="s">
        <v>26</v>
      </c>
      <c r="M209" s="451">
        <v>0</v>
      </c>
      <c r="N209" s="452">
        <v>0</v>
      </c>
      <c r="O209" s="244">
        <f>SUM(M209:N209)</f>
        <v>0</v>
      </c>
      <c r="P209" s="461">
        <v>0</v>
      </c>
      <c r="Q209" s="244">
        <f>+O209+P209</f>
        <v>0</v>
      </c>
      <c r="R209" s="451"/>
      <c r="S209" s="452"/>
      <c r="T209" s="244"/>
      <c r="U209" s="461"/>
      <c r="V209" s="244"/>
      <c r="W209" s="339"/>
    </row>
    <row r="210" spans="1:23" ht="14.25" thickTop="1" thickBot="1" x14ac:dyDescent="0.25">
      <c r="L210" s="246" t="s">
        <v>27</v>
      </c>
      <c r="M210" s="247">
        <f t="shared" ref="M210:Q210" si="256">+M207+M208+M209</f>
        <v>0</v>
      </c>
      <c r="N210" s="456">
        <f t="shared" si="256"/>
        <v>0</v>
      </c>
      <c r="O210" s="457">
        <f t="shared" si="256"/>
        <v>0</v>
      </c>
      <c r="P210" s="456">
        <f t="shared" si="256"/>
        <v>0</v>
      </c>
      <c r="Q210" s="457">
        <f t="shared" si="256"/>
        <v>0</v>
      </c>
      <c r="R210" s="247"/>
      <c r="S210" s="456"/>
      <c r="T210" s="457"/>
      <c r="U210" s="456"/>
      <c r="V210" s="457"/>
      <c r="W210" s="340"/>
    </row>
    <row r="211" spans="1:23" ht="13.5" thickTop="1" x14ac:dyDescent="0.2">
      <c r="A211" s="397"/>
      <c r="K211" s="397"/>
      <c r="L211" s="439" t="s">
        <v>29</v>
      </c>
      <c r="M211" s="234">
        <v>0</v>
      </c>
      <c r="N211" s="235">
        <v>0</v>
      </c>
      <c r="O211" s="236">
        <f>M211+N211</f>
        <v>0</v>
      </c>
      <c r="P211" s="237">
        <v>0</v>
      </c>
      <c r="Q211" s="244">
        <f>+O211+P211</f>
        <v>0</v>
      </c>
      <c r="R211" s="234"/>
      <c r="S211" s="235"/>
      <c r="T211" s="236"/>
      <c r="U211" s="237"/>
      <c r="V211" s="244"/>
      <c r="W211" s="339"/>
    </row>
    <row r="212" spans="1:23" x14ac:dyDescent="0.2">
      <c r="A212" s="397"/>
      <c r="K212" s="397"/>
      <c r="L212" s="439" t="s">
        <v>30</v>
      </c>
      <c r="M212" s="234">
        <v>0</v>
      </c>
      <c r="N212" s="235">
        <v>0</v>
      </c>
      <c r="O212" s="236">
        <f>M212+N212</f>
        <v>0</v>
      </c>
      <c r="P212" s="237">
        <v>0</v>
      </c>
      <c r="Q212" s="244">
        <f>+O212+P212</f>
        <v>0</v>
      </c>
      <c r="R212" s="234"/>
      <c r="S212" s="235"/>
      <c r="T212" s="236"/>
      <c r="U212" s="237"/>
      <c r="V212" s="244"/>
      <c r="W212" s="339"/>
    </row>
    <row r="213" spans="1:23" ht="13.5" thickBot="1" x14ac:dyDescent="0.25">
      <c r="A213" s="397"/>
      <c r="K213" s="397"/>
      <c r="L213" s="439" t="s">
        <v>31</v>
      </c>
      <c r="M213" s="234">
        <v>0</v>
      </c>
      <c r="N213" s="235">
        <v>0</v>
      </c>
      <c r="O213" s="236">
        <f>M213+N213</f>
        <v>0</v>
      </c>
      <c r="P213" s="237">
        <v>0</v>
      </c>
      <c r="Q213" s="244">
        <f>+O213+P213</f>
        <v>0</v>
      </c>
      <c r="R213" s="234"/>
      <c r="S213" s="235"/>
      <c r="T213" s="236"/>
      <c r="U213" s="237"/>
      <c r="V213" s="244"/>
      <c r="W213" s="339"/>
    </row>
    <row r="214" spans="1:23" ht="14.25" thickTop="1" thickBot="1" x14ac:dyDescent="0.25">
      <c r="L214" s="246" t="s">
        <v>32</v>
      </c>
      <c r="M214" s="247">
        <f t="shared" ref="M214:Q214" si="257">+M211+M212+M213</f>
        <v>0</v>
      </c>
      <c r="N214" s="456">
        <f t="shared" si="257"/>
        <v>0</v>
      </c>
      <c r="O214" s="457">
        <f t="shared" si="257"/>
        <v>0</v>
      </c>
      <c r="P214" s="456">
        <f t="shared" si="257"/>
        <v>0</v>
      </c>
      <c r="Q214" s="457">
        <f t="shared" si="257"/>
        <v>0</v>
      </c>
      <c r="R214" s="247"/>
      <c r="S214" s="456"/>
      <c r="T214" s="457"/>
      <c r="U214" s="456"/>
      <c r="V214" s="457"/>
      <c r="W214" s="340"/>
    </row>
    <row r="215" spans="1:23" ht="14.25" thickTop="1" thickBot="1" x14ac:dyDescent="0.25">
      <c r="L215" s="555" t="s">
        <v>33</v>
      </c>
      <c r="M215" s="554">
        <f t="shared" ref="M215:Q215" si="258">+M205+M210+M214</f>
        <v>0</v>
      </c>
      <c r="N215" s="552">
        <f t="shared" si="258"/>
        <v>0</v>
      </c>
      <c r="O215" s="550">
        <f t="shared" si="258"/>
        <v>0</v>
      </c>
      <c r="P215" s="549">
        <f t="shared" si="258"/>
        <v>0</v>
      </c>
      <c r="Q215" s="550">
        <f t="shared" si="258"/>
        <v>0</v>
      </c>
      <c r="R215" s="554"/>
      <c r="S215" s="552"/>
      <c r="T215" s="550"/>
      <c r="U215" s="549"/>
      <c r="V215" s="550"/>
      <c r="W215" s="551"/>
    </row>
    <row r="216" spans="1:23" ht="14.25" thickTop="1" thickBot="1" x14ac:dyDescent="0.25">
      <c r="L216" s="239" t="s">
        <v>34</v>
      </c>
      <c r="M216" s="240">
        <f t="shared" ref="M216:Q216" si="259">+M201+M205+M210+M214</f>
        <v>0</v>
      </c>
      <c r="N216" s="241">
        <f t="shared" si="259"/>
        <v>0</v>
      </c>
      <c r="O216" s="242">
        <f t="shared" si="259"/>
        <v>0</v>
      </c>
      <c r="P216" s="240">
        <f t="shared" si="259"/>
        <v>0</v>
      </c>
      <c r="Q216" s="242">
        <f t="shared" si="259"/>
        <v>0</v>
      </c>
      <c r="R216" s="240"/>
      <c r="S216" s="241"/>
      <c r="T216" s="242"/>
      <c r="U216" s="240"/>
      <c r="V216" s="242"/>
      <c r="W216" s="338"/>
    </row>
    <row r="217" spans="1:23" ht="14.25" thickTop="1" thickBot="1" x14ac:dyDescent="0.25">
      <c r="L217" s="458" t="s">
        <v>35</v>
      </c>
      <c r="M217" s="435"/>
      <c r="N217" s="435"/>
      <c r="O217" s="435"/>
      <c r="P217" s="435"/>
      <c r="Q217" s="435"/>
      <c r="R217" s="435"/>
      <c r="S217" s="435"/>
      <c r="T217" s="435"/>
      <c r="U217" s="435"/>
      <c r="V217" s="435"/>
      <c r="W217" s="435"/>
    </row>
    <row r="218" spans="1:23" ht="13.5" thickTop="1" x14ac:dyDescent="0.2">
      <c r="L218" s="599" t="s">
        <v>60</v>
      </c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1"/>
    </row>
    <row r="219" spans="1:23" ht="13.5" thickBot="1" x14ac:dyDescent="0.25">
      <c r="L219" s="602" t="s">
        <v>61</v>
      </c>
      <c r="M219" s="603"/>
      <c r="N219" s="603"/>
      <c r="O219" s="603"/>
      <c r="P219" s="603"/>
      <c r="Q219" s="603"/>
      <c r="R219" s="603"/>
      <c r="S219" s="603"/>
      <c r="T219" s="603"/>
      <c r="U219" s="603"/>
      <c r="V219" s="603"/>
      <c r="W219" s="604"/>
    </row>
    <row r="220" spans="1:23" ht="14.25" thickTop="1" thickBot="1" x14ac:dyDescent="0.25">
      <c r="L220" s="434"/>
      <c r="M220" s="435"/>
      <c r="N220" s="435"/>
      <c r="O220" s="435"/>
      <c r="P220" s="435"/>
      <c r="Q220" s="435"/>
      <c r="R220" s="435"/>
      <c r="S220" s="435"/>
      <c r="T220" s="435"/>
      <c r="U220" s="435"/>
      <c r="V220" s="435"/>
      <c r="W220" s="436" t="s">
        <v>47</v>
      </c>
    </row>
    <row r="221" spans="1:23" ht="14.25" thickTop="1" thickBot="1" x14ac:dyDescent="0.25">
      <c r="L221" s="437"/>
      <c r="M221" s="215" t="s">
        <v>4</v>
      </c>
      <c r="N221" s="216"/>
      <c r="O221" s="253"/>
      <c r="P221" s="215"/>
      <c r="Q221" s="215"/>
      <c r="R221" s="215" t="s">
        <v>5</v>
      </c>
      <c r="S221" s="216"/>
      <c r="T221" s="253"/>
      <c r="U221" s="215"/>
      <c r="V221" s="215"/>
      <c r="W221" s="438" t="s">
        <v>6</v>
      </c>
    </row>
    <row r="222" spans="1:23" ht="13.5" thickTop="1" x14ac:dyDescent="0.2">
      <c r="L222" s="439" t="s">
        <v>7</v>
      </c>
      <c r="M222" s="440"/>
      <c r="N222" s="434"/>
      <c r="O222" s="220"/>
      <c r="P222" s="441"/>
      <c r="Q222" s="306"/>
      <c r="R222" s="440"/>
      <c r="S222" s="434"/>
      <c r="T222" s="220"/>
      <c r="U222" s="441"/>
      <c r="V222" s="306"/>
      <c r="W222" s="442" t="s">
        <v>8</v>
      </c>
    </row>
    <row r="223" spans="1:23" ht="13.5" thickBot="1" x14ac:dyDescent="0.25">
      <c r="L223" s="443"/>
      <c r="M223" s="444" t="s">
        <v>48</v>
      </c>
      <c r="N223" s="445" t="s">
        <v>49</v>
      </c>
      <c r="O223" s="226" t="s">
        <v>50</v>
      </c>
      <c r="P223" s="443" t="s">
        <v>15</v>
      </c>
      <c r="Q223" s="302" t="s">
        <v>11</v>
      </c>
      <c r="R223" s="444" t="s">
        <v>48</v>
      </c>
      <c r="S223" s="445" t="s">
        <v>49</v>
      </c>
      <c r="T223" s="226" t="s">
        <v>50</v>
      </c>
      <c r="U223" s="443" t="s">
        <v>15</v>
      </c>
      <c r="V223" s="302" t="s">
        <v>11</v>
      </c>
      <c r="W223" s="421"/>
    </row>
    <row r="224" spans="1:23" ht="4.5" customHeight="1" thickTop="1" x14ac:dyDescent="0.2">
      <c r="L224" s="439"/>
      <c r="M224" s="446"/>
      <c r="N224" s="447"/>
      <c r="O224" s="231"/>
      <c r="P224" s="459"/>
      <c r="Q224" s="264"/>
      <c r="R224" s="446"/>
      <c r="S224" s="447"/>
      <c r="T224" s="231"/>
      <c r="U224" s="459"/>
      <c r="V224" s="264"/>
      <c r="W224" s="450"/>
    </row>
    <row r="225" spans="1:23" x14ac:dyDescent="0.2">
      <c r="L225" s="439" t="s">
        <v>16</v>
      </c>
      <c r="M225" s="451">
        <f t="shared" ref="M225:N227" si="260">+M171+M198</f>
        <v>0</v>
      </c>
      <c r="N225" s="452">
        <f t="shared" si="260"/>
        <v>0</v>
      </c>
      <c r="O225" s="236">
        <f>M225+N225</f>
        <v>0</v>
      </c>
      <c r="P225" s="460">
        <f>+P171+P198</f>
        <v>0</v>
      </c>
      <c r="Q225" s="265">
        <f>O225+P225</f>
        <v>0</v>
      </c>
      <c r="R225" s="451">
        <f t="shared" ref="R225:S227" si="261">+R171+R198</f>
        <v>0</v>
      </c>
      <c r="S225" s="452">
        <f t="shared" si="261"/>
        <v>0</v>
      </c>
      <c r="T225" s="236">
        <f>R225+S225</f>
        <v>0</v>
      </c>
      <c r="U225" s="460">
        <f>+U171+U198</f>
        <v>0</v>
      </c>
      <c r="V225" s="265">
        <f>T225+U225</f>
        <v>0</v>
      </c>
      <c r="W225" s="339">
        <f t="shared" ref="W225:W229" si="262">IF(Q225=0,0,((V225/Q225)-1)*100)</f>
        <v>0</v>
      </c>
    </row>
    <row r="226" spans="1:23" x14ac:dyDescent="0.2">
      <c r="L226" s="439" t="s">
        <v>17</v>
      </c>
      <c r="M226" s="451">
        <f t="shared" si="260"/>
        <v>0</v>
      </c>
      <c r="N226" s="452">
        <f t="shared" si="260"/>
        <v>0</v>
      </c>
      <c r="O226" s="236">
        <f t="shared" ref="O226:O227" si="263">M226+N226</f>
        <v>0</v>
      </c>
      <c r="P226" s="460">
        <f>+P172+P199</f>
        <v>0</v>
      </c>
      <c r="Q226" s="265">
        <f t="shared" ref="Q226:Q229" si="264">O226+P226</f>
        <v>0</v>
      </c>
      <c r="R226" s="451">
        <f t="shared" si="261"/>
        <v>0</v>
      </c>
      <c r="S226" s="452">
        <f t="shared" si="261"/>
        <v>0</v>
      </c>
      <c r="T226" s="236">
        <f t="shared" ref="T226:T227" si="265">R226+S226</f>
        <v>0</v>
      </c>
      <c r="U226" s="460">
        <f>+U172+U199</f>
        <v>0</v>
      </c>
      <c r="V226" s="265">
        <f t="shared" ref="V226:V229" si="266">T226+U226</f>
        <v>0</v>
      </c>
      <c r="W226" s="339">
        <f t="shared" si="262"/>
        <v>0</v>
      </c>
    </row>
    <row r="227" spans="1:23" ht="13.5" thickBot="1" x14ac:dyDescent="0.25">
      <c r="L227" s="443" t="s">
        <v>18</v>
      </c>
      <c r="M227" s="451">
        <f t="shared" si="260"/>
        <v>0</v>
      </c>
      <c r="N227" s="452">
        <f t="shared" si="260"/>
        <v>0</v>
      </c>
      <c r="O227" s="236">
        <f t="shared" si="263"/>
        <v>0</v>
      </c>
      <c r="P227" s="460">
        <f>+P173+P200</f>
        <v>0</v>
      </c>
      <c r="Q227" s="265">
        <f t="shared" si="264"/>
        <v>0</v>
      </c>
      <c r="R227" s="451">
        <f t="shared" si="261"/>
        <v>0</v>
      </c>
      <c r="S227" s="452">
        <f t="shared" si="261"/>
        <v>0</v>
      </c>
      <c r="T227" s="236">
        <f t="shared" si="265"/>
        <v>0</v>
      </c>
      <c r="U227" s="460">
        <f>+U173+U200</f>
        <v>0</v>
      </c>
      <c r="V227" s="265">
        <f t="shared" si="266"/>
        <v>0</v>
      </c>
      <c r="W227" s="339">
        <f t="shared" si="262"/>
        <v>0</v>
      </c>
    </row>
    <row r="228" spans="1:23" ht="14.25" thickTop="1" thickBot="1" x14ac:dyDescent="0.25">
      <c r="L228" s="239" t="s">
        <v>53</v>
      </c>
      <c r="M228" s="240">
        <f t="shared" ref="M228:P228" si="267">+M225+M226+M227</f>
        <v>0</v>
      </c>
      <c r="N228" s="453">
        <f t="shared" si="267"/>
        <v>0</v>
      </c>
      <c r="O228" s="454">
        <f t="shared" si="267"/>
        <v>0</v>
      </c>
      <c r="P228" s="453">
        <f t="shared" si="267"/>
        <v>0</v>
      </c>
      <c r="Q228" s="454">
        <f t="shared" si="264"/>
        <v>0</v>
      </c>
      <c r="R228" s="240">
        <f t="shared" ref="R228:U228" si="268">+R225+R226+R227</f>
        <v>0</v>
      </c>
      <c r="S228" s="453">
        <f t="shared" si="268"/>
        <v>0</v>
      </c>
      <c r="T228" s="454">
        <f t="shared" si="268"/>
        <v>0</v>
      </c>
      <c r="U228" s="453">
        <f t="shared" si="268"/>
        <v>0</v>
      </c>
      <c r="V228" s="454">
        <f t="shared" si="266"/>
        <v>0</v>
      </c>
      <c r="W228" s="487">
        <f t="shared" si="262"/>
        <v>0</v>
      </c>
    </row>
    <row r="229" spans="1:23" ht="13.5" thickTop="1" x14ac:dyDescent="0.2">
      <c r="L229" s="439" t="s">
        <v>20</v>
      </c>
      <c r="M229" s="451">
        <f t="shared" ref="M229:N231" si="269">+M175+M202</f>
        <v>0</v>
      </c>
      <c r="N229" s="452">
        <f t="shared" si="269"/>
        <v>0</v>
      </c>
      <c r="O229" s="236">
        <f>M229+N229</f>
        <v>0</v>
      </c>
      <c r="P229" s="463">
        <f>+P175+P202</f>
        <v>0</v>
      </c>
      <c r="Q229" s="336">
        <f t="shared" si="264"/>
        <v>0</v>
      </c>
      <c r="R229" s="451">
        <f t="shared" ref="R229:S231" si="270">+R175+R202</f>
        <v>0</v>
      </c>
      <c r="S229" s="452">
        <f t="shared" si="270"/>
        <v>0</v>
      </c>
      <c r="T229" s="236">
        <f>R229+S229</f>
        <v>0</v>
      </c>
      <c r="U229" s="463">
        <f>+U175+U202</f>
        <v>0</v>
      </c>
      <c r="V229" s="336">
        <f t="shared" si="266"/>
        <v>0</v>
      </c>
      <c r="W229" s="339">
        <f t="shared" si="262"/>
        <v>0</v>
      </c>
    </row>
    <row r="230" spans="1:23" x14ac:dyDescent="0.2">
      <c r="L230" s="439" t="s">
        <v>21</v>
      </c>
      <c r="M230" s="451">
        <f t="shared" si="269"/>
        <v>0</v>
      </c>
      <c r="N230" s="452">
        <f t="shared" si="269"/>
        <v>0</v>
      </c>
      <c r="O230" s="244">
        <f>M230+N230</f>
        <v>0</v>
      </c>
      <c r="P230" s="463">
        <f>+P176+P203</f>
        <v>0</v>
      </c>
      <c r="Q230" s="236">
        <f>O230+P230</f>
        <v>0</v>
      </c>
      <c r="R230" s="451">
        <f t="shared" si="270"/>
        <v>0</v>
      </c>
      <c r="S230" s="452">
        <f t="shared" si="270"/>
        <v>0</v>
      </c>
      <c r="T230" s="244">
        <f>R230+S230</f>
        <v>0</v>
      </c>
      <c r="U230" s="463">
        <f>+U176+U203</f>
        <v>0</v>
      </c>
      <c r="V230" s="236">
        <f>T230+U230</f>
        <v>0</v>
      </c>
      <c r="W230" s="339">
        <f>IF(Q230=0,0,((V230/Q230)-1)*100)</f>
        <v>0</v>
      </c>
    </row>
    <row r="231" spans="1:23" ht="13.5" thickBot="1" x14ac:dyDescent="0.25">
      <c r="L231" s="439" t="s">
        <v>22</v>
      </c>
      <c r="M231" s="464">
        <f t="shared" si="269"/>
        <v>0</v>
      </c>
      <c r="N231" s="455">
        <f t="shared" si="269"/>
        <v>0</v>
      </c>
      <c r="O231" s="266">
        <f>M231+N231</f>
        <v>0</v>
      </c>
      <c r="P231" s="461">
        <f>+P177+P204</f>
        <v>0</v>
      </c>
      <c r="Q231" s="343">
        <f>O231+P231</f>
        <v>0</v>
      </c>
      <c r="R231" s="464">
        <f t="shared" si="270"/>
        <v>0</v>
      </c>
      <c r="S231" s="455">
        <f t="shared" si="270"/>
        <v>0</v>
      </c>
      <c r="T231" s="266">
        <f>R231+S231</f>
        <v>0</v>
      </c>
      <c r="U231" s="461">
        <f>+U177+U204</f>
        <v>0</v>
      </c>
      <c r="V231" s="343">
        <f>T231+U231</f>
        <v>0</v>
      </c>
      <c r="W231" s="339">
        <f>IF(Q231=0,0,((V231/Q231)-1)*100)</f>
        <v>0</v>
      </c>
    </row>
    <row r="232" spans="1:23" s="1" customFormat="1" ht="14.25" thickTop="1" thickBot="1" x14ac:dyDescent="0.25">
      <c r="A232" s="3"/>
      <c r="I232" s="2"/>
      <c r="K232" s="3"/>
      <c r="L232" s="239" t="s">
        <v>23</v>
      </c>
      <c r="M232" s="240">
        <f>+M229+M230+M231</f>
        <v>0</v>
      </c>
      <c r="N232" s="241">
        <f t="shared" ref="N232" si="271">+N229+N230+N231</f>
        <v>0</v>
      </c>
      <c r="O232" s="242">
        <f t="shared" ref="O232" si="272">+O229+O230+O231</f>
        <v>0</v>
      </c>
      <c r="P232" s="240">
        <f t="shared" ref="P232" si="273">+P229+P230+P231</f>
        <v>0</v>
      </c>
      <c r="Q232" s="242">
        <f t="shared" ref="Q232" si="274">+Q229+Q230+Q231</f>
        <v>0</v>
      </c>
      <c r="R232" s="240">
        <f t="shared" ref="R232" si="275">+R229+R230+R231</f>
        <v>0</v>
      </c>
      <c r="S232" s="241">
        <f t="shared" ref="S232" si="276">+S229+S230+S231</f>
        <v>0</v>
      </c>
      <c r="T232" s="242">
        <f t="shared" ref="T232" si="277">+T229+T230+T231</f>
        <v>0</v>
      </c>
      <c r="U232" s="240">
        <f t="shared" ref="U232" si="278">+U229+U230+U231</f>
        <v>0</v>
      </c>
      <c r="V232" s="242">
        <f t="shared" ref="V232" si="279">+V229+V230+V231</f>
        <v>0</v>
      </c>
      <c r="W232" s="338">
        <f t="shared" ref="W232:W233" si="280">IF(Q232=0,0,((V232/Q232)-1)*100)</f>
        <v>0</v>
      </c>
    </row>
    <row r="233" spans="1:23" s="1" customFormat="1" ht="14.25" thickTop="1" thickBot="1" x14ac:dyDescent="0.25">
      <c r="A233" s="3"/>
      <c r="I233" s="2"/>
      <c r="K233" s="3"/>
      <c r="L233" s="239" t="s">
        <v>68</v>
      </c>
      <c r="M233" s="240">
        <f>+M228+M232</f>
        <v>0</v>
      </c>
      <c r="N233" s="241">
        <f t="shared" ref="N233" si="281">+N228+N232</f>
        <v>0</v>
      </c>
      <c r="O233" s="242">
        <f t="shared" ref="O233" si="282">+O228+O232</f>
        <v>0</v>
      </c>
      <c r="P233" s="240">
        <f t="shared" ref="P233" si="283">+P228+P232</f>
        <v>0</v>
      </c>
      <c r="Q233" s="242">
        <f t="shared" ref="Q233" si="284">+Q228+Q232</f>
        <v>0</v>
      </c>
      <c r="R233" s="240">
        <f t="shared" ref="R233" si="285">+R228+R232</f>
        <v>0</v>
      </c>
      <c r="S233" s="241">
        <f t="shared" ref="S233" si="286">+S228+S232</f>
        <v>0</v>
      </c>
      <c r="T233" s="242">
        <f t="shared" ref="T233" si="287">+T228+T232</f>
        <v>0</v>
      </c>
      <c r="U233" s="240">
        <f t="shared" ref="U233" si="288">+U228+U232</f>
        <v>0</v>
      </c>
      <c r="V233" s="242">
        <f t="shared" ref="V233" si="289">+V228+V232</f>
        <v>0</v>
      </c>
      <c r="W233" s="338">
        <f t="shared" si="280"/>
        <v>0</v>
      </c>
    </row>
    <row r="234" spans="1:23" ht="13.5" thickTop="1" x14ac:dyDescent="0.2">
      <c r="L234" s="439" t="s">
        <v>24</v>
      </c>
      <c r="M234" s="451">
        <f t="shared" ref="M234:N236" si="290">+M180+M207</f>
        <v>0</v>
      </c>
      <c r="N234" s="452">
        <f t="shared" si="290"/>
        <v>0</v>
      </c>
      <c r="O234" s="236">
        <f t="shared" ref="O234" si="291">M234+N234</f>
        <v>0</v>
      </c>
      <c r="P234" s="460">
        <f>+P180+P207</f>
        <v>0</v>
      </c>
      <c r="Q234" s="265">
        <f t="shared" ref="Q234" si="292">O234+P234</f>
        <v>0</v>
      </c>
      <c r="R234" s="451"/>
      <c r="S234" s="452"/>
      <c r="T234" s="236"/>
      <c r="U234" s="460"/>
      <c r="V234" s="265"/>
      <c r="W234" s="339"/>
    </row>
    <row r="235" spans="1:23" x14ac:dyDescent="0.2">
      <c r="L235" s="439" t="s">
        <v>25</v>
      </c>
      <c r="M235" s="451">
        <f t="shared" si="290"/>
        <v>0</v>
      </c>
      <c r="N235" s="452">
        <f t="shared" si="290"/>
        <v>0</v>
      </c>
      <c r="O235" s="236">
        <f>M235+N235</f>
        <v>0</v>
      </c>
      <c r="P235" s="460">
        <f>+P181+P208</f>
        <v>0</v>
      </c>
      <c r="Q235" s="265">
        <f>O235+P235</f>
        <v>0</v>
      </c>
      <c r="R235" s="451"/>
      <c r="S235" s="452"/>
      <c r="T235" s="236"/>
      <c r="U235" s="460"/>
      <c r="V235" s="265"/>
      <c r="W235" s="339"/>
    </row>
    <row r="236" spans="1:23" ht="13.5" thickBot="1" x14ac:dyDescent="0.25">
      <c r="L236" s="439" t="s">
        <v>26</v>
      </c>
      <c r="M236" s="451">
        <f t="shared" si="290"/>
        <v>0</v>
      </c>
      <c r="N236" s="452">
        <f t="shared" si="290"/>
        <v>0</v>
      </c>
      <c r="O236" s="244">
        <f>M236+N236</f>
        <v>0</v>
      </c>
      <c r="P236" s="461">
        <f>+P182+P209</f>
        <v>0</v>
      </c>
      <c r="Q236" s="265">
        <f>O236+P236</f>
        <v>0</v>
      </c>
      <c r="R236" s="451"/>
      <c r="S236" s="452"/>
      <c r="T236" s="244"/>
      <c r="U236" s="461"/>
      <c r="V236" s="265"/>
      <c r="W236" s="339"/>
    </row>
    <row r="237" spans="1:23" ht="14.25" thickTop="1" thickBot="1" x14ac:dyDescent="0.25">
      <c r="L237" s="246" t="s">
        <v>27</v>
      </c>
      <c r="M237" s="247">
        <f t="shared" ref="M237:Q237" si="293">+M234+M235+M236</f>
        <v>0</v>
      </c>
      <c r="N237" s="456">
        <f t="shared" si="293"/>
        <v>0</v>
      </c>
      <c r="O237" s="457">
        <f t="shared" si="293"/>
        <v>0</v>
      </c>
      <c r="P237" s="456">
        <f t="shared" si="293"/>
        <v>0</v>
      </c>
      <c r="Q237" s="457">
        <f t="shared" si="293"/>
        <v>0</v>
      </c>
      <c r="R237" s="247"/>
      <c r="S237" s="456"/>
      <c r="T237" s="457"/>
      <c r="U237" s="456"/>
      <c r="V237" s="457"/>
      <c r="W237" s="340"/>
    </row>
    <row r="238" spans="1:23" ht="13.5" thickTop="1" x14ac:dyDescent="0.2">
      <c r="A238" s="397"/>
      <c r="K238" s="397"/>
      <c r="L238" s="439" t="s">
        <v>29</v>
      </c>
      <c r="M238" s="451">
        <f t="shared" ref="M238:N240" si="294">+M184+M211</f>
        <v>0</v>
      </c>
      <c r="N238" s="452">
        <f t="shared" si="294"/>
        <v>0</v>
      </c>
      <c r="O238" s="244">
        <f t="shared" ref="O238" si="295">M238+N238</f>
        <v>0</v>
      </c>
      <c r="P238" s="462">
        <f>+P184+P211</f>
        <v>0</v>
      </c>
      <c r="Q238" s="265">
        <f>O238+P238</f>
        <v>0</v>
      </c>
      <c r="R238" s="451"/>
      <c r="S238" s="452"/>
      <c r="T238" s="244"/>
      <c r="U238" s="462"/>
      <c r="V238" s="265"/>
      <c r="W238" s="339"/>
    </row>
    <row r="239" spans="1:23" x14ac:dyDescent="0.2">
      <c r="A239" s="397"/>
      <c r="K239" s="397"/>
      <c r="L239" s="439" t="s">
        <v>30</v>
      </c>
      <c r="M239" s="451">
        <f t="shared" si="294"/>
        <v>0</v>
      </c>
      <c r="N239" s="452">
        <f t="shared" si="294"/>
        <v>0</v>
      </c>
      <c r="O239" s="244">
        <f>M239+N239</f>
        <v>0</v>
      </c>
      <c r="P239" s="460">
        <f>+P185+P212</f>
        <v>0</v>
      </c>
      <c r="Q239" s="265">
        <f>O239+P239</f>
        <v>0</v>
      </c>
      <c r="R239" s="451"/>
      <c r="S239" s="452"/>
      <c r="T239" s="244"/>
      <c r="U239" s="460"/>
      <c r="V239" s="265"/>
      <c r="W239" s="339"/>
    </row>
    <row r="240" spans="1:23" ht="13.5" thickBot="1" x14ac:dyDescent="0.25">
      <c r="A240" s="397"/>
      <c r="K240" s="397"/>
      <c r="L240" s="439" t="s">
        <v>31</v>
      </c>
      <c r="M240" s="451">
        <f t="shared" si="294"/>
        <v>0</v>
      </c>
      <c r="N240" s="452">
        <f t="shared" si="294"/>
        <v>0</v>
      </c>
      <c r="O240" s="244">
        <f>M240+N240</f>
        <v>0</v>
      </c>
      <c r="P240" s="460">
        <f>+P186+P213</f>
        <v>0</v>
      </c>
      <c r="Q240" s="265">
        <f>O240+P240</f>
        <v>0</v>
      </c>
      <c r="R240" s="451"/>
      <c r="S240" s="452"/>
      <c r="T240" s="244"/>
      <c r="U240" s="460"/>
      <c r="V240" s="265"/>
      <c r="W240" s="339"/>
    </row>
    <row r="241" spans="12:23" ht="14.25" thickTop="1" thickBot="1" x14ac:dyDescent="0.25">
      <c r="L241" s="246" t="s">
        <v>32</v>
      </c>
      <c r="M241" s="247">
        <f t="shared" ref="M241:Q241" si="296">+M238+M239+M240</f>
        <v>0</v>
      </c>
      <c r="N241" s="456">
        <f t="shared" si="296"/>
        <v>0</v>
      </c>
      <c r="O241" s="457">
        <f t="shared" si="296"/>
        <v>0</v>
      </c>
      <c r="P241" s="456">
        <f t="shared" si="296"/>
        <v>0</v>
      </c>
      <c r="Q241" s="457">
        <f t="shared" si="296"/>
        <v>0</v>
      </c>
      <c r="R241" s="247"/>
      <c r="S241" s="456"/>
      <c r="T241" s="457"/>
      <c r="U241" s="456"/>
      <c r="V241" s="457"/>
      <c r="W241" s="340"/>
    </row>
    <row r="242" spans="12:23" ht="14.25" thickTop="1" thickBot="1" x14ac:dyDescent="0.25">
      <c r="L242" s="555" t="s">
        <v>33</v>
      </c>
      <c r="M242" s="554">
        <f t="shared" ref="M242:Q242" si="297">+M232+M237+M241</f>
        <v>0</v>
      </c>
      <c r="N242" s="552">
        <f t="shared" si="297"/>
        <v>0</v>
      </c>
      <c r="O242" s="550">
        <f t="shared" si="297"/>
        <v>0</v>
      </c>
      <c r="P242" s="549">
        <f t="shared" si="297"/>
        <v>0</v>
      </c>
      <c r="Q242" s="550">
        <f t="shared" si="297"/>
        <v>0</v>
      </c>
      <c r="R242" s="554"/>
      <c r="S242" s="552"/>
      <c r="T242" s="550"/>
      <c r="U242" s="549"/>
      <c r="V242" s="550"/>
      <c r="W242" s="340"/>
    </row>
    <row r="243" spans="12:23" ht="14.25" thickTop="1" thickBot="1" x14ac:dyDescent="0.25">
      <c r="L243" s="239" t="s">
        <v>34</v>
      </c>
      <c r="M243" s="240">
        <f t="shared" ref="M243:Q243" si="298">+M228+M232+M237+M241</f>
        <v>0</v>
      </c>
      <c r="N243" s="241">
        <f t="shared" si="298"/>
        <v>0</v>
      </c>
      <c r="O243" s="242">
        <f t="shared" si="298"/>
        <v>0</v>
      </c>
      <c r="P243" s="240">
        <f t="shared" si="298"/>
        <v>0</v>
      </c>
      <c r="Q243" s="242">
        <f t="shared" si="298"/>
        <v>0</v>
      </c>
      <c r="R243" s="240"/>
      <c r="S243" s="241"/>
      <c r="T243" s="242"/>
      <c r="U243" s="240"/>
      <c r="V243" s="242"/>
      <c r="W243" s="340"/>
    </row>
    <row r="244" spans="12:23" ht="13.5" thickTop="1" x14ac:dyDescent="0.2">
      <c r="L244" s="458" t="s">
        <v>35</v>
      </c>
      <c r="M244" s="435"/>
      <c r="N244" s="435"/>
      <c r="O244" s="435"/>
      <c r="P244" s="435"/>
      <c r="Q244" s="435"/>
      <c r="R244" s="435"/>
      <c r="S244" s="435"/>
      <c r="T244" s="435"/>
      <c r="U244" s="435"/>
      <c r="V244" s="435"/>
      <c r="W244" s="435"/>
    </row>
  </sheetData>
  <sheetProtection password="CF53" sheet="1" objects="1" scenarios="1"/>
  <mergeCells count="42">
    <mergeCell ref="M140:Q140"/>
    <mergeCell ref="R140:V140"/>
    <mergeCell ref="L84:W84"/>
    <mergeCell ref="L110:W110"/>
    <mergeCell ref="L111:W111"/>
    <mergeCell ref="L137:W137"/>
    <mergeCell ref="L138:W138"/>
    <mergeCell ref="L83:W83"/>
    <mergeCell ref="M86:Q86"/>
    <mergeCell ref="R86:V86"/>
    <mergeCell ref="M113:Q113"/>
    <mergeCell ref="R113:V113"/>
    <mergeCell ref="B56:I56"/>
    <mergeCell ref="L56:W56"/>
    <mergeCell ref="B57:I57"/>
    <mergeCell ref="L57:W57"/>
    <mergeCell ref="C59:E59"/>
    <mergeCell ref="F59:H59"/>
    <mergeCell ref="M59:Q59"/>
    <mergeCell ref="R59:V59"/>
    <mergeCell ref="B29:I29"/>
    <mergeCell ref="L29:W29"/>
    <mergeCell ref="B30:I30"/>
    <mergeCell ref="L30:W30"/>
    <mergeCell ref="C32:E32"/>
    <mergeCell ref="F32:H32"/>
    <mergeCell ref="M32:Q32"/>
    <mergeCell ref="R32:V32"/>
    <mergeCell ref="B2:I2"/>
    <mergeCell ref="L2:W2"/>
    <mergeCell ref="B3:I3"/>
    <mergeCell ref="L3:W3"/>
    <mergeCell ref="C5:E5"/>
    <mergeCell ref="F5:H5"/>
    <mergeCell ref="M5:Q5"/>
    <mergeCell ref="R5:V5"/>
    <mergeCell ref="L218:W218"/>
    <mergeCell ref="L219:W219"/>
    <mergeCell ref="L164:W164"/>
    <mergeCell ref="L165:W165"/>
    <mergeCell ref="L191:W191"/>
    <mergeCell ref="L192:W192"/>
  </mergeCells>
  <conditionalFormatting sqref="A27:A31 K27:K31 K49:K51 A49:A51 K55:K58 A55:A58 K76:K78 A76:A78 K108:K112 A108:A112 K130:K132 A130:A132 K136:K139 A136:A139 K157:K159 A157:A159 A211:A213 K211:K213 A216:A220 K216:K220 A238:A240 K238:K240 A244:A1048576 K244:K1048576 K45:K47 A45:A47 K72:K74 A72:A74 K126:K128 A126:A128 K153:K155 A153:A155 A207:A209 K207:K209 A234:A236 K234:K236 K180:K186 A180:A186 K189:K193 A189:A193 K33:K42 A33:A42 K60:K69 A60:A69 A114:A123 K114:K123 A141:A150 K141:K150 K163:K178 A163:A178 K195:K204 A195:A204 K222:K231 A222:A231 A18:A24 A1:A16 K18:K24 K1:K16 K99:K105 K82:K97 A99:A105 A82:A97">
    <cfRule type="containsText" dxfId="209" priority="620" operator="containsText" text="NOT OK">
      <formula>NOT(ISERROR(SEARCH("NOT OK",A1)))</formula>
    </cfRule>
  </conditionalFormatting>
  <conditionalFormatting sqref="A15:A16 K15:K16">
    <cfRule type="containsText" dxfId="208" priority="601" operator="containsText" text="NOT OK">
      <formula>NOT(ISERROR(SEARCH("NOT OK",A15)))</formula>
    </cfRule>
  </conditionalFormatting>
  <conditionalFormatting sqref="K42 A42">
    <cfRule type="containsText" dxfId="207" priority="600" operator="containsText" text="NOT OK">
      <formula>NOT(ISERROR(SEARCH("NOT OK",A42)))</formula>
    </cfRule>
  </conditionalFormatting>
  <conditionalFormatting sqref="K69 A69">
    <cfRule type="containsText" dxfId="206" priority="599" operator="containsText" text="NOT OK">
      <formula>NOT(ISERROR(SEARCH("NOT OK",A69)))</formula>
    </cfRule>
  </conditionalFormatting>
  <conditionalFormatting sqref="A123 K123">
    <cfRule type="containsText" dxfId="205" priority="597" operator="containsText" text="NOT OK">
      <formula>NOT(ISERROR(SEARCH("NOT OK",A123)))</formula>
    </cfRule>
  </conditionalFormatting>
  <conditionalFormatting sqref="K150 A150">
    <cfRule type="containsText" dxfId="204" priority="596" operator="containsText" text="NOT OK">
      <formula>NOT(ISERROR(SEARCH("NOT OK",A150)))</formula>
    </cfRule>
  </conditionalFormatting>
  <conditionalFormatting sqref="K204 A204">
    <cfRule type="containsText" dxfId="203" priority="594" operator="containsText" text="NOT OK">
      <formula>NOT(ISERROR(SEARCH("NOT OK",A204)))</formula>
    </cfRule>
  </conditionalFormatting>
  <conditionalFormatting sqref="K231 A231">
    <cfRule type="containsText" dxfId="202" priority="593" operator="containsText" text="NOT OK">
      <formula>NOT(ISERROR(SEARCH("NOT OK",A231)))</formula>
    </cfRule>
  </conditionalFormatting>
  <conditionalFormatting sqref="A231 K231">
    <cfRule type="containsText" dxfId="201" priority="592" operator="containsText" text="NOT OK">
      <formula>NOT(ISERROR(SEARCH("NOT OK",A231)))</formula>
    </cfRule>
  </conditionalFormatting>
  <conditionalFormatting sqref="A27 K27">
    <cfRule type="containsText" dxfId="200" priority="585" operator="containsText" text="NOT OK">
      <formula>NOT(ISERROR(SEARCH("NOT OK",A27)))</formula>
    </cfRule>
  </conditionalFormatting>
  <conditionalFormatting sqref="K108 A108">
    <cfRule type="containsText" dxfId="199" priority="584" operator="containsText" text="NOT OK">
      <formula>NOT(ISERROR(SEARCH("NOT OK",A108)))</formula>
    </cfRule>
  </conditionalFormatting>
  <conditionalFormatting sqref="A189 K189">
    <cfRule type="containsText" dxfId="198" priority="582" operator="containsText" text="NOT OK">
      <formula>NOT(ISERROR(SEARCH("NOT OK",A189)))</formula>
    </cfRule>
  </conditionalFormatting>
  <conditionalFormatting sqref="A216 K216">
    <cfRule type="containsText" dxfId="197" priority="562" operator="containsText" text="NOT OK">
      <formula>NOT(ISERROR(SEARCH("NOT OK",A216)))</formula>
    </cfRule>
  </conditionalFormatting>
  <conditionalFormatting sqref="K178 A178">
    <cfRule type="containsText" dxfId="196" priority="262" operator="containsText" text="NOT OK">
      <formula>NOT(ISERROR(SEARCH("NOT OK",A178)))</formula>
    </cfRule>
  </conditionalFormatting>
  <conditionalFormatting sqref="A187:A188 K187:K188">
    <cfRule type="containsText" dxfId="195" priority="197" operator="containsText" text="NOT OK">
      <formula>NOT(ISERROR(SEARCH("NOT OK",A187)))</formula>
    </cfRule>
  </conditionalFormatting>
  <conditionalFormatting sqref="K106:K107 A106:A107">
    <cfRule type="containsText" dxfId="194" priority="199" operator="containsText" text="NOT OK">
      <formula>NOT(ISERROR(SEARCH("NOT OK",A106)))</formula>
    </cfRule>
  </conditionalFormatting>
  <conditionalFormatting sqref="A25:A26 K25:K26">
    <cfRule type="containsText" dxfId="193" priority="200" operator="containsText" text="NOT OK">
      <formula>NOT(ISERROR(SEARCH("NOT OK",A25)))</formula>
    </cfRule>
  </conditionalFormatting>
  <conditionalFormatting sqref="A214 K214">
    <cfRule type="containsText" dxfId="192" priority="190" operator="containsText" text="NOT OK">
      <formula>NOT(ISERROR(SEARCH("NOT OK",A214)))</formula>
    </cfRule>
  </conditionalFormatting>
  <conditionalFormatting sqref="A54 K54">
    <cfRule type="containsText" dxfId="191" priority="175" operator="containsText" text="NOT OK">
      <formula>NOT(ISERROR(SEARCH("NOT OK",A54)))</formula>
    </cfRule>
  </conditionalFormatting>
  <conditionalFormatting sqref="A54 K54">
    <cfRule type="containsText" dxfId="190" priority="174" operator="containsText" text="NOT OK">
      <formula>NOT(ISERROR(SEARCH("NOT OK",A54)))</formula>
    </cfRule>
  </conditionalFormatting>
  <conditionalFormatting sqref="A52 K52">
    <cfRule type="containsText" dxfId="189" priority="172" operator="containsText" text="NOT OK">
      <formula>NOT(ISERROR(SEARCH("NOT OK",A52)))</formula>
    </cfRule>
  </conditionalFormatting>
  <conditionalFormatting sqref="A81 K81">
    <cfRule type="containsText" dxfId="188" priority="171" operator="containsText" text="NOT OK">
      <formula>NOT(ISERROR(SEARCH("NOT OK",A81)))</formula>
    </cfRule>
  </conditionalFormatting>
  <conditionalFormatting sqref="A81 K81">
    <cfRule type="containsText" dxfId="187" priority="170" operator="containsText" text="NOT OK">
      <formula>NOT(ISERROR(SEARCH("NOT OK",A81)))</formula>
    </cfRule>
  </conditionalFormatting>
  <conditionalFormatting sqref="K135 A135">
    <cfRule type="containsText" dxfId="186" priority="167" operator="containsText" text="NOT OK">
      <formula>NOT(ISERROR(SEARCH("NOT OK",A135)))</formula>
    </cfRule>
  </conditionalFormatting>
  <conditionalFormatting sqref="K135 A135">
    <cfRule type="containsText" dxfId="185" priority="166" operator="containsText" text="NOT OK">
      <formula>NOT(ISERROR(SEARCH("NOT OK",A135)))</formula>
    </cfRule>
  </conditionalFormatting>
  <conditionalFormatting sqref="K133 A133">
    <cfRule type="containsText" dxfId="184" priority="164" operator="containsText" text="NOT OK">
      <formula>NOT(ISERROR(SEARCH("NOT OK",A133)))</formula>
    </cfRule>
  </conditionalFormatting>
  <conditionalFormatting sqref="K162 A162">
    <cfRule type="containsText" dxfId="183" priority="163" operator="containsText" text="NOT OK">
      <formula>NOT(ISERROR(SEARCH("NOT OK",A162)))</formula>
    </cfRule>
  </conditionalFormatting>
  <conditionalFormatting sqref="K162 A162">
    <cfRule type="containsText" dxfId="182" priority="162" operator="containsText" text="NOT OK">
      <formula>NOT(ISERROR(SEARCH("NOT OK",A162)))</formula>
    </cfRule>
  </conditionalFormatting>
  <conditionalFormatting sqref="K160 A160">
    <cfRule type="containsText" dxfId="181" priority="160" operator="containsText" text="NOT OK">
      <formula>NOT(ISERROR(SEARCH("NOT OK",A160)))</formula>
    </cfRule>
  </conditionalFormatting>
  <conditionalFormatting sqref="A243 K243">
    <cfRule type="containsText" dxfId="180" priority="159" operator="containsText" text="NOT OK">
      <formula>NOT(ISERROR(SEARCH("NOT OK",A243)))</formula>
    </cfRule>
  </conditionalFormatting>
  <conditionalFormatting sqref="A243 K243">
    <cfRule type="containsText" dxfId="179" priority="158" operator="containsText" text="NOT OK">
      <formula>NOT(ISERROR(SEARCH("NOT OK",A243)))</formula>
    </cfRule>
  </conditionalFormatting>
  <conditionalFormatting sqref="A241 K241">
    <cfRule type="containsText" dxfId="178" priority="155" operator="containsText" text="NOT OK">
      <formula>NOT(ISERROR(SEARCH("NOT OK",A241)))</formula>
    </cfRule>
  </conditionalFormatting>
  <conditionalFormatting sqref="K48 A48">
    <cfRule type="containsText" dxfId="177" priority="83" operator="containsText" text="NOT OK">
      <formula>NOT(ISERROR(SEARCH("NOT OK",A48)))</formula>
    </cfRule>
  </conditionalFormatting>
  <conditionalFormatting sqref="K75 A75">
    <cfRule type="containsText" dxfId="176" priority="80" operator="containsText" text="NOT OK">
      <formula>NOT(ISERROR(SEARCH("NOT OK",A75)))</formula>
    </cfRule>
  </conditionalFormatting>
  <conditionalFormatting sqref="A129 K129">
    <cfRule type="containsText" dxfId="175" priority="77" operator="containsText" text="NOT OK">
      <formula>NOT(ISERROR(SEARCH("NOT OK",A129)))</formula>
    </cfRule>
  </conditionalFormatting>
  <conditionalFormatting sqref="A156 K156">
    <cfRule type="containsText" dxfId="174" priority="74" operator="containsText" text="NOT OK">
      <formula>NOT(ISERROR(SEARCH("NOT OK",A156)))</formula>
    </cfRule>
  </conditionalFormatting>
  <conditionalFormatting sqref="K210 A210">
    <cfRule type="containsText" dxfId="173" priority="71" operator="containsText" text="NOT OK">
      <formula>NOT(ISERROR(SEARCH("NOT OK",A210)))</formula>
    </cfRule>
  </conditionalFormatting>
  <conditionalFormatting sqref="K237 A237">
    <cfRule type="containsText" dxfId="172" priority="68" operator="containsText" text="NOT OK">
      <formula>NOT(ISERROR(SEARCH("NOT OK",A237)))</formula>
    </cfRule>
  </conditionalFormatting>
  <conditionalFormatting sqref="A53 K53">
    <cfRule type="containsText" dxfId="171" priority="65" operator="containsText" text="NOT OK">
      <formula>NOT(ISERROR(SEARCH("NOT OK",A53)))</formula>
    </cfRule>
  </conditionalFormatting>
  <conditionalFormatting sqref="A80 K80">
    <cfRule type="containsText" dxfId="170" priority="63" operator="containsText" text="NOT OK">
      <formula>NOT(ISERROR(SEARCH("NOT OK",A80)))</formula>
    </cfRule>
  </conditionalFormatting>
  <conditionalFormatting sqref="A79 K79">
    <cfRule type="containsText" dxfId="169" priority="62" operator="containsText" text="NOT OK">
      <formula>NOT(ISERROR(SEARCH("NOT OK",A79)))</formula>
    </cfRule>
  </conditionalFormatting>
  <conditionalFormatting sqref="K134 A134">
    <cfRule type="containsText" dxfId="168" priority="61" operator="containsText" text="NOT OK">
      <formula>NOT(ISERROR(SEARCH("NOT OK",A134)))</formula>
    </cfRule>
  </conditionalFormatting>
  <conditionalFormatting sqref="K161 A161">
    <cfRule type="containsText" dxfId="167" priority="60" operator="containsText" text="NOT OK">
      <formula>NOT(ISERROR(SEARCH("NOT OK",A161)))</formula>
    </cfRule>
  </conditionalFormatting>
  <conditionalFormatting sqref="A215 K215">
    <cfRule type="containsText" dxfId="166" priority="59" operator="containsText" text="NOT OK">
      <formula>NOT(ISERROR(SEARCH("NOT OK",A215)))</formula>
    </cfRule>
  </conditionalFormatting>
  <conditionalFormatting sqref="A242 K242">
    <cfRule type="containsText" dxfId="165" priority="58" operator="containsText" text="NOT OK">
      <formula>NOT(ISERROR(SEARCH("NOT OK",A242)))</formula>
    </cfRule>
  </conditionalFormatting>
  <conditionalFormatting sqref="K32 A32">
    <cfRule type="containsText" dxfId="164" priority="57" operator="containsText" text="NOT OK">
      <formula>NOT(ISERROR(SEARCH("NOT OK",A32)))</formula>
    </cfRule>
  </conditionalFormatting>
  <conditionalFormatting sqref="K59 A59">
    <cfRule type="containsText" dxfId="163" priority="56" operator="containsText" text="NOT OK">
      <formula>NOT(ISERROR(SEARCH("NOT OK",A59)))</formula>
    </cfRule>
  </conditionalFormatting>
  <conditionalFormatting sqref="A113 K113">
    <cfRule type="containsText" dxfId="162" priority="55" operator="containsText" text="NOT OK">
      <formula>NOT(ISERROR(SEARCH("NOT OK",A113)))</formula>
    </cfRule>
  </conditionalFormatting>
  <conditionalFormatting sqref="A140 K140">
    <cfRule type="containsText" dxfId="161" priority="54" operator="containsText" text="NOT OK">
      <formula>NOT(ISERROR(SEARCH("NOT OK",A140)))</formula>
    </cfRule>
  </conditionalFormatting>
  <conditionalFormatting sqref="A194 K194">
    <cfRule type="containsText" dxfId="160" priority="53" operator="containsText" text="NOT OK">
      <formula>NOT(ISERROR(SEARCH("NOT OK",A194)))</formula>
    </cfRule>
  </conditionalFormatting>
  <conditionalFormatting sqref="A221 K221">
    <cfRule type="containsText" dxfId="159" priority="52" operator="containsText" text="NOT OK">
      <formula>NOT(ISERROR(SEARCH("NOT OK",A221)))</formula>
    </cfRule>
  </conditionalFormatting>
  <conditionalFormatting sqref="A17 K17">
    <cfRule type="containsText" dxfId="158" priority="51" operator="containsText" text="NOT OK">
      <formula>NOT(ISERROR(SEARCH("NOT OK",A17)))</formula>
    </cfRule>
  </conditionalFormatting>
  <conditionalFormatting sqref="A179 K179">
    <cfRule type="containsText" dxfId="157" priority="45" operator="containsText" text="NOT OK">
      <formula>NOT(ISERROR(SEARCH("NOT OK",A179)))</formula>
    </cfRule>
  </conditionalFormatting>
  <conditionalFormatting sqref="K98 A98">
    <cfRule type="containsText" dxfId="156" priority="48" operator="containsText" text="NOT OK">
      <formula>NOT(ISERROR(SEARCH("NOT OK",A98)))</formula>
    </cfRule>
  </conditionalFormatting>
  <conditionalFormatting sqref="A43 K43">
    <cfRule type="containsText" dxfId="155" priority="16" operator="containsText" text="NOT OK">
      <formula>NOT(ISERROR(SEARCH("NOT OK",A43)))</formula>
    </cfRule>
  </conditionalFormatting>
  <conditionalFormatting sqref="A43 K43">
    <cfRule type="containsText" dxfId="154" priority="15" operator="containsText" text="NOT OK">
      <formula>NOT(ISERROR(SEARCH("NOT OK",A43)))</formula>
    </cfRule>
  </conditionalFormatting>
  <conditionalFormatting sqref="A44 K44">
    <cfRule type="containsText" dxfId="153" priority="14" operator="containsText" text="NOT OK">
      <formula>NOT(ISERROR(SEARCH("NOT OK",A44)))</formula>
    </cfRule>
  </conditionalFormatting>
  <conditionalFormatting sqref="A70 K70">
    <cfRule type="containsText" dxfId="152" priority="13" operator="containsText" text="NOT OK">
      <formula>NOT(ISERROR(SEARCH("NOT OK",A70)))</formula>
    </cfRule>
  </conditionalFormatting>
  <conditionalFormatting sqref="A70 K70">
    <cfRule type="containsText" dxfId="151" priority="12" operator="containsText" text="NOT OK">
      <formula>NOT(ISERROR(SEARCH("NOT OK",A70)))</formula>
    </cfRule>
  </conditionalFormatting>
  <conditionalFormatting sqref="A71 K71">
    <cfRule type="containsText" dxfId="150" priority="11" operator="containsText" text="NOT OK">
      <formula>NOT(ISERROR(SEARCH("NOT OK",A71)))</formula>
    </cfRule>
  </conditionalFormatting>
  <conditionalFormatting sqref="K124 A124">
    <cfRule type="containsText" dxfId="149" priority="10" operator="containsText" text="NOT OK">
      <formula>NOT(ISERROR(SEARCH("NOT OK",A124)))</formula>
    </cfRule>
  </conditionalFormatting>
  <conditionalFormatting sqref="K125 A125">
    <cfRule type="containsText" dxfId="148" priority="9" operator="containsText" text="NOT OK">
      <formula>NOT(ISERROR(SEARCH("NOT OK",A125)))</formula>
    </cfRule>
  </conditionalFormatting>
  <conditionalFormatting sqref="K151 A151">
    <cfRule type="containsText" dxfId="147" priority="8" operator="containsText" text="NOT OK">
      <formula>NOT(ISERROR(SEARCH("NOT OK",A151)))</formula>
    </cfRule>
  </conditionalFormatting>
  <conditionalFormatting sqref="K152 A152">
    <cfRule type="containsText" dxfId="146" priority="7" operator="containsText" text="NOT OK">
      <formula>NOT(ISERROR(SEARCH("NOT OK",A152)))</formula>
    </cfRule>
  </conditionalFormatting>
  <conditionalFormatting sqref="K205 A205">
    <cfRule type="containsText" dxfId="145" priority="6" operator="containsText" text="NOT OK">
      <formula>NOT(ISERROR(SEARCH("NOT OK",A205)))</formula>
    </cfRule>
  </conditionalFormatting>
  <conditionalFormatting sqref="K205 A205">
    <cfRule type="containsText" dxfId="144" priority="5" operator="containsText" text="NOT OK">
      <formula>NOT(ISERROR(SEARCH("NOT OK",A205)))</formula>
    </cfRule>
  </conditionalFormatting>
  <conditionalFormatting sqref="A206 K206">
    <cfRule type="containsText" dxfId="143" priority="4" operator="containsText" text="NOT OK">
      <formula>NOT(ISERROR(SEARCH("NOT OK",A206)))</formula>
    </cfRule>
  </conditionalFormatting>
  <conditionalFormatting sqref="K232 A232">
    <cfRule type="containsText" dxfId="142" priority="3" operator="containsText" text="NOT OK">
      <formula>NOT(ISERROR(SEARCH("NOT OK",A232)))</formula>
    </cfRule>
  </conditionalFormatting>
  <conditionalFormatting sqref="K232 A232">
    <cfRule type="containsText" dxfId="141" priority="2" operator="containsText" text="NOT OK">
      <formula>NOT(ISERROR(SEARCH("NOT OK",A232)))</formula>
    </cfRule>
  </conditionalFormatting>
  <conditionalFormatting sqref="A233 K233">
    <cfRule type="containsText" dxfId="140" priority="1" operator="containsText" text="NOT OK">
      <formula>NOT(ISERROR(SEARCH("NOT OK",A233)))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2" min="11" max="22" man="1"/>
    <brk id="163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244"/>
  <sheetViews>
    <sheetView zoomScale="90" zoomScaleNormal="9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4" width="12.28515625" style="1" customWidth="1"/>
    <col min="5" max="5" width="12.7109375" style="1" customWidth="1"/>
    <col min="6" max="6" width="14" style="1" customWidth="1"/>
    <col min="7" max="8" width="14.140625" style="1" customWidth="1"/>
    <col min="9" max="9" width="11.7109375" style="2" customWidth="1"/>
    <col min="10" max="10" width="7" style="1" customWidth="1"/>
    <col min="11" max="11" width="9.140625" style="3"/>
    <col min="12" max="12" width="13" style="1" customWidth="1"/>
    <col min="13" max="13" width="14" style="1" customWidth="1"/>
    <col min="14" max="14" width="12" style="1" customWidth="1"/>
    <col min="15" max="15" width="17" style="1" customWidth="1"/>
    <col min="16" max="16" width="13.7109375" style="1" customWidth="1"/>
    <col min="17" max="17" width="13" style="1" customWidth="1"/>
    <col min="18" max="18" width="14" style="1" customWidth="1"/>
    <col min="19" max="19" width="13.7109375" style="1" customWidth="1"/>
    <col min="20" max="20" width="15.85546875" style="1" customWidth="1"/>
    <col min="21" max="21" width="14.42578125" style="1" customWidth="1"/>
    <col min="22" max="22" width="12.7109375" style="1" customWidth="1"/>
    <col min="23" max="23" width="14.2851562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72" t="s">
        <v>0</v>
      </c>
      <c r="C2" s="573"/>
      <c r="D2" s="573"/>
      <c r="E2" s="573"/>
      <c r="F2" s="573"/>
      <c r="G2" s="573"/>
      <c r="H2" s="573"/>
      <c r="I2" s="574"/>
      <c r="J2" s="3"/>
      <c r="L2" s="575" t="s">
        <v>1</v>
      </c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</row>
    <row r="3" spans="1:23" ht="13.5" thickBot="1" x14ac:dyDescent="0.25">
      <c r="B3" s="578" t="s">
        <v>2</v>
      </c>
      <c r="C3" s="579"/>
      <c r="D3" s="579"/>
      <c r="E3" s="579"/>
      <c r="F3" s="579"/>
      <c r="G3" s="579"/>
      <c r="H3" s="579"/>
      <c r="I3" s="580"/>
      <c r="J3" s="3"/>
      <c r="L3" s="581" t="s">
        <v>3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84" t="s">
        <v>4</v>
      </c>
      <c r="D5" s="585"/>
      <c r="E5" s="586"/>
      <c r="F5" s="584" t="s">
        <v>5</v>
      </c>
      <c r="G5" s="585"/>
      <c r="H5" s="586"/>
      <c r="I5" s="105" t="s">
        <v>6</v>
      </c>
      <c r="J5" s="3"/>
      <c r="L5" s="11"/>
      <c r="M5" s="587" t="s">
        <v>4</v>
      </c>
      <c r="N5" s="588"/>
      <c r="O5" s="588"/>
      <c r="P5" s="588"/>
      <c r="Q5" s="589"/>
      <c r="R5" s="587" t="s">
        <v>5</v>
      </c>
      <c r="S5" s="588"/>
      <c r="T5" s="588"/>
      <c r="U5" s="588"/>
      <c r="V5" s="589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47"/>
      <c r="F8" s="116"/>
      <c r="G8" s="117"/>
      <c r="H8" s="14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v>0</v>
      </c>
      <c r="D9" s="121">
        <v>0</v>
      </c>
      <c r="E9" s="144">
        <f>SUM(C9:D9)</f>
        <v>0</v>
      </c>
      <c r="F9" s="120">
        <v>0</v>
      </c>
      <c r="G9" s="121">
        <v>0</v>
      </c>
      <c r="H9" s="144">
        <f>SUM(F9:G9)</f>
        <v>0</v>
      </c>
      <c r="I9" s="570">
        <f>IF(E9=0,0,((H9/E9)-1)*100)</f>
        <v>0</v>
      </c>
      <c r="J9" s="3"/>
      <c r="L9" s="13" t="s">
        <v>16</v>
      </c>
      <c r="M9" s="36">
        <v>0</v>
      </c>
      <c r="N9" s="37">
        <v>0</v>
      </c>
      <c r="O9" s="165">
        <f>SUM(M9:N9)</f>
        <v>0</v>
      </c>
      <c r="P9" s="480">
        <v>0</v>
      </c>
      <c r="Q9" s="165">
        <f t="shared" ref="Q9" si="0">O9+P9</f>
        <v>0</v>
      </c>
      <c r="R9" s="36">
        <v>0</v>
      </c>
      <c r="S9" s="37">
        <v>0</v>
      </c>
      <c r="T9" s="165">
        <f>SUM(R9:S9)</f>
        <v>0</v>
      </c>
      <c r="U9" s="480">
        <v>0</v>
      </c>
      <c r="V9" s="165">
        <f t="shared" ref="V9" si="1">T9+U9</f>
        <v>0</v>
      </c>
      <c r="W9" s="562">
        <f>IF(Q9=0,0,((V9/Q9)-1)*100)</f>
        <v>0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v>0</v>
      </c>
      <c r="D10" s="121">
        <v>0</v>
      </c>
      <c r="E10" s="144">
        <f t="shared" ref="E10:E13" si="2">SUM(C10:D10)</f>
        <v>0</v>
      </c>
      <c r="F10" s="120">
        <v>0</v>
      </c>
      <c r="G10" s="121">
        <v>0</v>
      </c>
      <c r="H10" s="144">
        <f t="shared" ref="H10:H13" si="3">SUM(F10:G10)</f>
        <v>0</v>
      </c>
      <c r="I10" s="570">
        <f>IF(E10=0,0,((H10/E10)-1)*100)</f>
        <v>0</v>
      </c>
      <c r="J10" s="3"/>
      <c r="K10" s="6"/>
      <c r="L10" s="13" t="s">
        <v>17</v>
      </c>
      <c r="M10" s="36">
        <v>0</v>
      </c>
      <c r="N10" s="37">
        <v>0</v>
      </c>
      <c r="O10" s="165">
        <f>SUM(M10:N10)</f>
        <v>0</v>
      </c>
      <c r="P10" s="480">
        <v>0</v>
      </c>
      <c r="Q10" s="165">
        <f>O10+P10</f>
        <v>0</v>
      </c>
      <c r="R10" s="36">
        <v>0</v>
      </c>
      <c r="S10" s="37">
        <v>0</v>
      </c>
      <c r="T10" s="165">
        <f>SUM(R10:S10)</f>
        <v>0</v>
      </c>
      <c r="U10" s="480">
        <v>0</v>
      </c>
      <c r="V10" s="165">
        <f>T10+U10</f>
        <v>0</v>
      </c>
      <c r="W10" s="562">
        <f>IF(Q10=0,0,((V10/Q10)-1)*100)</f>
        <v>0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v>0</v>
      </c>
      <c r="D11" s="330">
        <v>0</v>
      </c>
      <c r="E11" s="144">
        <f t="shared" si="2"/>
        <v>0</v>
      </c>
      <c r="F11" s="124">
        <v>0</v>
      </c>
      <c r="G11" s="330">
        <v>0</v>
      </c>
      <c r="H11" s="144">
        <f t="shared" si="3"/>
        <v>0</v>
      </c>
      <c r="I11" s="570">
        <f>IF(E11=0,0,((H11/E11)-1)*100)</f>
        <v>0</v>
      </c>
      <c r="J11" s="3"/>
      <c r="K11" s="6"/>
      <c r="L11" s="22" t="s">
        <v>18</v>
      </c>
      <c r="M11" s="36">
        <v>0</v>
      </c>
      <c r="N11" s="37">
        <v>0</v>
      </c>
      <c r="O11" s="165">
        <f t="shared" ref="O11" si="4">SUM(M11:N11)</f>
        <v>0</v>
      </c>
      <c r="P11" s="140">
        <v>0</v>
      </c>
      <c r="Q11" s="210">
        <f>O11+P11</f>
        <v>0</v>
      </c>
      <c r="R11" s="36">
        <v>0</v>
      </c>
      <c r="S11" s="37">
        <v>0</v>
      </c>
      <c r="T11" s="165">
        <f t="shared" ref="T11" si="5">SUM(R11:S11)</f>
        <v>0</v>
      </c>
      <c r="U11" s="140">
        <v>0</v>
      </c>
      <c r="V11" s="210">
        <f>T11+U11</f>
        <v>0</v>
      </c>
      <c r="W11" s="562">
        <f>IF(Q11=0,0,((V11/Q11)-1)*100)</f>
        <v>0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6">+C9+C10+C11</f>
        <v>0</v>
      </c>
      <c r="D12" s="128">
        <f t="shared" si="6"/>
        <v>0</v>
      </c>
      <c r="E12" s="145">
        <f t="shared" si="2"/>
        <v>0</v>
      </c>
      <c r="F12" s="127">
        <f t="shared" ref="F12:G12" si="7">+F9+F10+F11</f>
        <v>0</v>
      </c>
      <c r="G12" s="128">
        <f t="shared" si="7"/>
        <v>0</v>
      </c>
      <c r="H12" s="145">
        <f t="shared" si="3"/>
        <v>0</v>
      </c>
      <c r="I12" s="571">
        <f>IF(E12=0,0,((H12/E12)-1)*100)</f>
        <v>0</v>
      </c>
      <c r="J12" s="3"/>
      <c r="L12" s="41" t="s">
        <v>19</v>
      </c>
      <c r="M12" s="42">
        <f t="shared" ref="M12:N12" si="8">+M9+M10+M11</f>
        <v>0</v>
      </c>
      <c r="N12" s="43">
        <f t="shared" si="8"/>
        <v>0</v>
      </c>
      <c r="O12" s="166">
        <f>+O9+O10+O11</f>
        <v>0</v>
      </c>
      <c r="P12" s="43">
        <f t="shared" ref="P12:Q12" si="9">+P9+P10+P11</f>
        <v>0</v>
      </c>
      <c r="Q12" s="166">
        <f t="shared" si="9"/>
        <v>0</v>
      </c>
      <c r="R12" s="42">
        <f t="shared" ref="R12:V12" si="10">+R9+R10+R11</f>
        <v>0</v>
      </c>
      <c r="S12" s="43">
        <f t="shared" si="10"/>
        <v>0</v>
      </c>
      <c r="T12" s="166">
        <f>+T9+T10+T11</f>
        <v>0</v>
      </c>
      <c r="U12" s="43">
        <f t="shared" si="10"/>
        <v>0</v>
      </c>
      <c r="V12" s="166">
        <f t="shared" si="10"/>
        <v>0</v>
      </c>
      <c r="W12" s="563">
        <f t="shared" ref="W12:W13" si="11">IF(Q12=0,0,((V12/Q12)-1)*100)</f>
        <v>0</v>
      </c>
    </row>
    <row r="13" spans="1:23" ht="13.5" thickTop="1" x14ac:dyDescent="0.2">
      <c r="A13" s="3" t="str">
        <f t="shared" ref="A13:A67" si="12">IF(ISERROR(F13/G13)," ",IF(F13/G13&gt;0.5,IF(F13/G13&lt;1.5," ","NOT OK"),"NOT OK"))</f>
        <v xml:space="preserve"> </v>
      </c>
      <c r="B13" s="106" t="s">
        <v>20</v>
      </c>
      <c r="C13" s="120">
        <v>0</v>
      </c>
      <c r="D13" s="121">
        <v>0</v>
      </c>
      <c r="E13" s="144">
        <f t="shared" si="2"/>
        <v>0</v>
      </c>
      <c r="F13" s="120">
        <v>0</v>
      </c>
      <c r="G13" s="121">
        <v>0</v>
      </c>
      <c r="H13" s="144">
        <f t="shared" si="3"/>
        <v>0</v>
      </c>
      <c r="I13" s="570">
        <f t="shared" ref="I13" si="13">IF(E13=0,0,((H13/E13)-1)*100)</f>
        <v>0</v>
      </c>
      <c r="J13" s="3"/>
      <c r="L13" s="13" t="s">
        <v>20</v>
      </c>
      <c r="M13" s="36">
        <v>0</v>
      </c>
      <c r="N13" s="485">
        <v>0</v>
      </c>
      <c r="O13" s="165">
        <f t="shared" ref="O13" si="14">+M13+N13</f>
        <v>0</v>
      </c>
      <c r="P13" s="140">
        <v>0</v>
      </c>
      <c r="Q13" s="165">
        <f>O13+P13</f>
        <v>0</v>
      </c>
      <c r="R13" s="36">
        <v>0</v>
      </c>
      <c r="S13" s="485">
        <v>0</v>
      </c>
      <c r="T13" s="165">
        <f t="shared" ref="T13" si="15">+R13+S13</f>
        <v>0</v>
      </c>
      <c r="U13" s="140">
        <v>0</v>
      </c>
      <c r="V13" s="165">
        <f>T13+U13</f>
        <v>0</v>
      </c>
      <c r="W13" s="562">
        <f t="shared" si="11"/>
        <v>0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v>0</v>
      </c>
      <c r="D14" s="121">
        <v>0</v>
      </c>
      <c r="E14" s="144">
        <f>SUM(C14:D14)</f>
        <v>0</v>
      </c>
      <c r="F14" s="120">
        <v>0</v>
      </c>
      <c r="G14" s="121">
        <v>0</v>
      </c>
      <c r="H14" s="144">
        <f>SUM(F14:G14)</f>
        <v>0</v>
      </c>
      <c r="I14" s="570">
        <f>IF(E14=0,0,((H14/E14)-1)*100)</f>
        <v>0</v>
      </c>
      <c r="J14" s="3"/>
      <c r="L14" s="13" t="s">
        <v>21</v>
      </c>
      <c r="M14" s="36">
        <v>0</v>
      </c>
      <c r="N14" s="492">
        <v>0</v>
      </c>
      <c r="O14" s="301">
        <f>+M14+N14</f>
        <v>0</v>
      </c>
      <c r="P14" s="140">
        <v>0</v>
      </c>
      <c r="Q14" s="165">
        <f>O14+P14</f>
        <v>0</v>
      </c>
      <c r="R14" s="36">
        <v>0</v>
      </c>
      <c r="S14" s="492">
        <v>0</v>
      </c>
      <c r="T14" s="301">
        <f>+R14+S14</f>
        <v>0</v>
      </c>
      <c r="U14" s="140">
        <v>0</v>
      </c>
      <c r="V14" s="165">
        <f>T14+U14</f>
        <v>0</v>
      </c>
      <c r="W14" s="562">
        <f>IF(Q14=0,0,((V14/Q14)-1)*100)</f>
        <v>0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v>0</v>
      </c>
      <c r="D15" s="121">
        <v>0</v>
      </c>
      <c r="E15" s="144">
        <f>SUM(C15:D15)</f>
        <v>0</v>
      </c>
      <c r="F15" s="120">
        <v>0</v>
      </c>
      <c r="G15" s="121">
        <v>0</v>
      </c>
      <c r="H15" s="144">
        <f>SUM(F15:G15)</f>
        <v>0</v>
      </c>
      <c r="I15" s="570">
        <f>IF(E15=0,0,((H15/E15)-1)*100)</f>
        <v>0</v>
      </c>
      <c r="J15" s="7"/>
      <c r="L15" s="13" t="s">
        <v>22</v>
      </c>
      <c r="M15" s="36">
        <v>0</v>
      </c>
      <c r="N15" s="492">
        <v>0</v>
      </c>
      <c r="O15" s="474">
        <f>+M15+N15</f>
        <v>0</v>
      </c>
      <c r="P15" s="480">
        <v>0</v>
      </c>
      <c r="Q15" s="165">
        <f>O15+P15</f>
        <v>0</v>
      </c>
      <c r="R15" s="36">
        <v>0</v>
      </c>
      <c r="S15" s="492">
        <v>0</v>
      </c>
      <c r="T15" s="474">
        <f>+R15+S15</f>
        <v>0</v>
      </c>
      <c r="U15" s="480">
        <v>0</v>
      </c>
      <c r="V15" s="165">
        <f>T15+U15</f>
        <v>0</v>
      </c>
      <c r="W15" s="562">
        <f>IF(Q15=0,0,((V15/Q15)-1)*100)</f>
        <v>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0</v>
      </c>
      <c r="D16" s="128">
        <f t="shared" ref="D16:H16" si="16">+D13+D14+D15</f>
        <v>0</v>
      </c>
      <c r="E16" s="145">
        <f t="shared" si="16"/>
        <v>0</v>
      </c>
      <c r="F16" s="127">
        <f t="shared" si="16"/>
        <v>0</v>
      </c>
      <c r="G16" s="128">
        <f t="shared" si="16"/>
        <v>0</v>
      </c>
      <c r="H16" s="145">
        <f t="shared" si="16"/>
        <v>0</v>
      </c>
      <c r="I16" s="571">
        <f>IF(E16=0,0,((H16/E16)-1)*100)</f>
        <v>0</v>
      </c>
      <c r="J16" s="3"/>
      <c r="L16" s="41" t="s">
        <v>23</v>
      </c>
      <c r="M16" s="42">
        <f>+M13+M14+M15</f>
        <v>0</v>
      </c>
      <c r="N16" s="44">
        <f t="shared" ref="N16:V16" si="17">+N13+N14+N15</f>
        <v>0</v>
      </c>
      <c r="O16" s="475">
        <f t="shared" si="17"/>
        <v>0</v>
      </c>
      <c r="P16" s="481">
        <f t="shared" si="17"/>
        <v>0</v>
      </c>
      <c r="Q16" s="166">
        <f t="shared" si="17"/>
        <v>0</v>
      </c>
      <c r="R16" s="42">
        <f t="shared" si="17"/>
        <v>0</v>
      </c>
      <c r="S16" s="44">
        <f t="shared" si="17"/>
        <v>0</v>
      </c>
      <c r="T16" s="475">
        <f t="shared" si="17"/>
        <v>0</v>
      </c>
      <c r="U16" s="481">
        <f t="shared" si="17"/>
        <v>0</v>
      </c>
      <c r="V16" s="166">
        <f t="shared" si="17"/>
        <v>0</v>
      </c>
      <c r="W16" s="563">
        <f t="shared" ref="W16" si="18">IF(Q16=0,0,((V16/Q16)-1)*100)</f>
        <v>0</v>
      </c>
    </row>
    <row r="17" spans="1:23" ht="14.25" thickTop="1" thickBot="1" x14ac:dyDescent="0.25">
      <c r="A17" s="3" t="str">
        <f>IF(ISERROR(F17/G17)," ",IF(F17/G17&gt;0.5,IF(F17/G17&lt;1.5," ","NOT OK"),"NOT OK"))</f>
        <v xml:space="preserve"> </v>
      </c>
      <c r="B17" s="126" t="s">
        <v>68</v>
      </c>
      <c r="C17" s="127">
        <f>+C12+C16</f>
        <v>0</v>
      </c>
      <c r="D17" s="129">
        <f t="shared" ref="D17:H17" si="19">+D12+D16</f>
        <v>0</v>
      </c>
      <c r="E17" s="298">
        <f t="shared" si="19"/>
        <v>0</v>
      </c>
      <c r="F17" s="127">
        <f t="shared" si="19"/>
        <v>0</v>
      </c>
      <c r="G17" s="129">
        <f t="shared" si="19"/>
        <v>0</v>
      </c>
      <c r="H17" s="298">
        <f t="shared" si="19"/>
        <v>0</v>
      </c>
      <c r="I17" s="571">
        <f>IF(E17=0,0,((H17/E17)-1)*100)</f>
        <v>0</v>
      </c>
      <c r="J17" s="3"/>
      <c r="L17" s="41" t="s">
        <v>68</v>
      </c>
      <c r="M17" s="45">
        <f>+M12+M16</f>
        <v>0</v>
      </c>
      <c r="N17" s="43">
        <f t="shared" ref="N17:V17" si="20">+N12+N16</f>
        <v>0</v>
      </c>
      <c r="O17" s="300">
        <f t="shared" si="20"/>
        <v>0</v>
      </c>
      <c r="P17" s="43">
        <f t="shared" si="20"/>
        <v>0</v>
      </c>
      <c r="Q17" s="300">
        <f t="shared" si="20"/>
        <v>0</v>
      </c>
      <c r="R17" s="45">
        <f t="shared" si="20"/>
        <v>0</v>
      </c>
      <c r="S17" s="43">
        <f t="shared" si="20"/>
        <v>0</v>
      </c>
      <c r="T17" s="300">
        <f t="shared" si="20"/>
        <v>0</v>
      </c>
      <c r="U17" s="43">
        <f t="shared" si="20"/>
        <v>0</v>
      </c>
      <c r="V17" s="300">
        <f t="shared" si="20"/>
        <v>0</v>
      </c>
      <c r="W17" s="563">
        <f>IF(Q17=0,0,((V17/Q17)-1)*100)</f>
        <v>0</v>
      </c>
    </row>
    <row r="18" spans="1:23" ht="13.5" thickTop="1" x14ac:dyDescent="0.2">
      <c r="A18" s="3" t="str">
        <f t="shared" ref="A18" si="21">IF(ISERROR(F18/G18)," ",IF(F18/G18&gt;0.5,IF(F18/G18&lt;1.5," ","NOT OK"),"NOT OK"))</f>
        <v xml:space="preserve"> </v>
      </c>
      <c r="B18" s="106" t="s">
        <v>24</v>
      </c>
      <c r="C18" s="120">
        <v>0</v>
      </c>
      <c r="D18" s="121">
        <v>0</v>
      </c>
      <c r="E18" s="144">
        <f t="shared" ref="E18" si="22">SUM(C18:D18)</f>
        <v>0</v>
      </c>
      <c r="F18" s="120"/>
      <c r="G18" s="121"/>
      <c r="H18" s="144"/>
      <c r="I18" s="123"/>
      <c r="J18" s="7"/>
      <c r="L18" s="13" t="s">
        <v>24</v>
      </c>
      <c r="M18" s="36">
        <v>0</v>
      </c>
      <c r="N18" s="492">
        <v>0</v>
      </c>
      <c r="O18" s="474">
        <f>+M18+N18</f>
        <v>0</v>
      </c>
      <c r="P18" s="480">
        <v>0</v>
      </c>
      <c r="Q18" s="165">
        <f>O18+P18</f>
        <v>0</v>
      </c>
      <c r="R18" s="36"/>
      <c r="S18" s="492"/>
      <c r="T18" s="474"/>
      <c r="U18" s="480"/>
      <c r="V18" s="165"/>
      <c r="W18" s="562"/>
    </row>
    <row r="19" spans="1:23" x14ac:dyDescent="0.2">
      <c r="A19" s="3" t="str">
        <f>IF(ISERROR(F19/G19)," ",IF(F19/G19&gt;0.5,IF(F19/G19&lt;1.5," ","NOT OK"),"NOT OK"))</f>
        <v xml:space="preserve"> </v>
      </c>
      <c r="B19" s="106" t="s">
        <v>25</v>
      </c>
      <c r="C19" s="120">
        <v>0</v>
      </c>
      <c r="D19" s="121">
        <v>0</v>
      </c>
      <c r="E19" s="144">
        <f>SUM(C19:D19)</f>
        <v>0</v>
      </c>
      <c r="F19" s="120"/>
      <c r="G19" s="121"/>
      <c r="H19" s="144"/>
      <c r="I19" s="123"/>
      <c r="L19" s="13" t="s">
        <v>25</v>
      </c>
      <c r="M19" s="36">
        <v>0</v>
      </c>
      <c r="N19" s="492">
        <v>0</v>
      </c>
      <c r="O19" s="474">
        <f>+M19+N19</f>
        <v>0</v>
      </c>
      <c r="P19" s="480">
        <v>0</v>
      </c>
      <c r="Q19" s="165">
        <f>O19+P19</f>
        <v>0</v>
      </c>
      <c r="R19" s="36"/>
      <c r="S19" s="492"/>
      <c r="T19" s="474"/>
      <c r="U19" s="480"/>
      <c r="V19" s="165"/>
      <c r="W19" s="562"/>
    </row>
    <row r="20" spans="1:23" ht="13.5" thickBot="1" x14ac:dyDescent="0.25">
      <c r="A20" s="8" t="str">
        <f>IF(ISERROR(F20/G20)," ",IF(F20/G20&gt;0.5,IF(F20/G20&lt;1.5," ","NOT OK"),"NOT OK"))</f>
        <v xml:space="preserve"> </v>
      </c>
      <c r="B20" s="106" t="s">
        <v>26</v>
      </c>
      <c r="C20" s="120">
        <v>0</v>
      </c>
      <c r="D20" s="121">
        <v>0</v>
      </c>
      <c r="E20" s="144">
        <f>SUM(C20:D20)</f>
        <v>0</v>
      </c>
      <c r="F20" s="120"/>
      <c r="G20" s="121"/>
      <c r="H20" s="144"/>
      <c r="I20" s="123"/>
      <c r="J20" s="8"/>
      <c r="L20" s="13" t="s">
        <v>26</v>
      </c>
      <c r="M20" s="36">
        <v>0</v>
      </c>
      <c r="N20" s="492">
        <v>0</v>
      </c>
      <c r="O20" s="474">
        <f>+M20+N20</f>
        <v>0</v>
      </c>
      <c r="P20" s="480">
        <v>0</v>
      </c>
      <c r="Q20" s="165">
        <f>O20+P20</f>
        <v>0</v>
      </c>
      <c r="R20" s="36"/>
      <c r="S20" s="492"/>
      <c r="T20" s="474"/>
      <c r="U20" s="480"/>
      <c r="V20" s="165"/>
      <c r="W20" s="562"/>
    </row>
    <row r="21" spans="1:23" ht="15.75" customHeight="1" thickTop="1" thickBot="1" x14ac:dyDescent="0.25">
      <c r="A21" s="9" t="str">
        <f>IF(ISERROR(F21/G21)," ",IF(F21/G21&gt;0.5,IF(F21/G21&lt;1.5," ","NOT OK"),"NOT OK"))</f>
        <v xml:space="preserve"> </v>
      </c>
      <c r="B21" s="133" t="s">
        <v>27</v>
      </c>
      <c r="C21" s="127">
        <f t="shared" ref="C21:E21" si="23">+C18+C19+C20</f>
        <v>0</v>
      </c>
      <c r="D21" s="128">
        <f t="shared" si="23"/>
        <v>0</v>
      </c>
      <c r="E21" s="145">
        <f t="shared" si="23"/>
        <v>0</v>
      </c>
      <c r="F21" s="127"/>
      <c r="G21" s="128"/>
      <c r="H21" s="145"/>
      <c r="I21" s="130"/>
      <c r="J21" s="9"/>
      <c r="K21" s="10"/>
      <c r="L21" s="47" t="s">
        <v>27</v>
      </c>
      <c r="M21" s="494">
        <f t="shared" ref="M21:Q21" si="24">+M18+M19+M20</f>
        <v>0</v>
      </c>
      <c r="N21" s="493">
        <f t="shared" si="24"/>
        <v>0</v>
      </c>
      <c r="O21" s="476">
        <f t="shared" si="24"/>
        <v>0</v>
      </c>
      <c r="P21" s="482">
        <f t="shared" si="24"/>
        <v>0</v>
      </c>
      <c r="Q21" s="167">
        <f t="shared" si="24"/>
        <v>0</v>
      </c>
      <c r="R21" s="494"/>
      <c r="S21" s="493"/>
      <c r="T21" s="476"/>
      <c r="U21" s="482"/>
      <c r="V21" s="167"/>
      <c r="W21" s="564"/>
    </row>
    <row r="22" spans="1:23" ht="13.5" thickTop="1" x14ac:dyDescent="0.2">
      <c r="A22" s="3" t="str">
        <f t="shared" ref="A22" si="25">IF(ISERROR(F22/G22)," ",IF(F22/G22&gt;0.5,IF(F22/G22&lt;1.5," ","NOT OK"),"NOT OK"))</f>
        <v xml:space="preserve"> </v>
      </c>
      <c r="B22" s="106" t="s">
        <v>28</v>
      </c>
      <c r="C22" s="120">
        <v>0</v>
      </c>
      <c r="D22" s="121">
        <v>0</v>
      </c>
      <c r="E22" s="150">
        <f>SUM(C22:D22)</f>
        <v>0</v>
      </c>
      <c r="F22" s="120"/>
      <c r="G22" s="121"/>
      <c r="H22" s="150"/>
      <c r="I22" s="123"/>
      <c r="J22" s="3"/>
      <c r="L22" s="13" t="s">
        <v>29</v>
      </c>
      <c r="M22" s="36">
        <v>0</v>
      </c>
      <c r="N22" s="492">
        <v>0</v>
      </c>
      <c r="O22" s="474">
        <f>+M22+N22</f>
        <v>0</v>
      </c>
      <c r="P22" s="480">
        <v>0</v>
      </c>
      <c r="Q22" s="165">
        <f>O22+P22</f>
        <v>0</v>
      </c>
      <c r="R22" s="36"/>
      <c r="S22" s="492"/>
      <c r="T22" s="474"/>
      <c r="U22" s="480"/>
      <c r="V22" s="165"/>
      <c r="W22" s="562"/>
    </row>
    <row r="23" spans="1:23" x14ac:dyDescent="0.2">
      <c r="A23" s="3" t="str">
        <f t="shared" ref="A23" si="26">IF(ISERROR(F23/G23)," ",IF(F23/G23&gt;0.5,IF(F23/G23&lt;1.5," ","NOT OK"),"NOT OK"))</f>
        <v xml:space="preserve"> </v>
      </c>
      <c r="B23" s="106" t="s">
        <v>30</v>
      </c>
      <c r="C23" s="120">
        <v>0</v>
      </c>
      <c r="D23" s="121">
        <v>0</v>
      </c>
      <c r="E23" s="144">
        <f>SUM(C23:D23)</f>
        <v>0</v>
      </c>
      <c r="F23" s="120"/>
      <c r="G23" s="121"/>
      <c r="H23" s="144"/>
      <c r="I23" s="123"/>
      <c r="J23" s="3"/>
      <c r="L23" s="13" t="s">
        <v>30</v>
      </c>
      <c r="M23" s="36">
        <v>0</v>
      </c>
      <c r="N23" s="492">
        <v>0</v>
      </c>
      <c r="O23" s="474">
        <f>+M23+N23</f>
        <v>0</v>
      </c>
      <c r="P23" s="480">
        <v>0</v>
      </c>
      <c r="Q23" s="165">
        <f>O23+P23</f>
        <v>0</v>
      </c>
      <c r="R23" s="36"/>
      <c r="S23" s="492"/>
      <c r="T23" s="474"/>
      <c r="U23" s="480"/>
      <c r="V23" s="165"/>
      <c r="W23" s="562"/>
    </row>
    <row r="24" spans="1:23" ht="13.5" thickBot="1" x14ac:dyDescent="0.25">
      <c r="A24" s="3" t="str">
        <f>IF(ISERROR(F24/G24)," ",IF(F24/G24&gt;0.5,IF(F24/G24&lt;1.5," ","NOT OK"),"NOT OK"))</f>
        <v xml:space="preserve"> </v>
      </c>
      <c r="B24" s="106" t="s">
        <v>31</v>
      </c>
      <c r="C24" s="120">
        <v>0</v>
      </c>
      <c r="D24" s="121">
        <v>0</v>
      </c>
      <c r="E24" s="146">
        <f>SUM(C24:D24)</f>
        <v>0</v>
      </c>
      <c r="F24" s="120"/>
      <c r="G24" s="121"/>
      <c r="H24" s="146"/>
      <c r="I24" s="137"/>
      <c r="J24" s="3"/>
      <c r="L24" s="13" t="s">
        <v>31</v>
      </c>
      <c r="M24" s="36">
        <v>0</v>
      </c>
      <c r="N24" s="492">
        <v>0</v>
      </c>
      <c r="O24" s="474">
        <f>+M24+N24</f>
        <v>0</v>
      </c>
      <c r="P24" s="480">
        <v>0</v>
      </c>
      <c r="Q24" s="165">
        <f>O24+P24</f>
        <v>0</v>
      </c>
      <c r="R24" s="36"/>
      <c r="S24" s="492"/>
      <c r="T24" s="474"/>
      <c r="U24" s="480"/>
      <c r="V24" s="165"/>
      <c r="W24" s="562"/>
    </row>
    <row r="25" spans="1:23" ht="15.75" customHeight="1" thickTop="1" thickBot="1" x14ac:dyDescent="0.25">
      <c r="A25" s="9" t="str">
        <f>IF(ISERROR(F25/G25)," ",IF(F25/G25&gt;0.5,IF(F25/G25&lt;1.5," ","NOT OK"),"NOT OK"))</f>
        <v xml:space="preserve"> </v>
      </c>
      <c r="B25" s="521" t="s">
        <v>32</v>
      </c>
      <c r="C25" s="127">
        <f t="shared" ref="C25:E25" si="27">+C22+C23+C24</f>
        <v>0</v>
      </c>
      <c r="D25" s="128">
        <f t="shared" si="27"/>
        <v>0</v>
      </c>
      <c r="E25" s="145">
        <f t="shared" si="27"/>
        <v>0</v>
      </c>
      <c r="F25" s="127"/>
      <c r="G25" s="128"/>
      <c r="H25" s="145"/>
      <c r="I25" s="130"/>
      <c r="J25" s="9"/>
      <c r="K25" s="10"/>
      <c r="L25" s="47" t="s">
        <v>32</v>
      </c>
      <c r="M25" s="494">
        <f t="shared" ref="M25:Q25" si="28">+M22+M23+M24</f>
        <v>0</v>
      </c>
      <c r="N25" s="493">
        <f t="shared" si="28"/>
        <v>0</v>
      </c>
      <c r="O25" s="476">
        <f t="shared" si="28"/>
        <v>0</v>
      </c>
      <c r="P25" s="482">
        <f t="shared" si="28"/>
        <v>0</v>
      </c>
      <c r="Q25" s="167">
        <f t="shared" si="28"/>
        <v>0</v>
      </c>
      <c r="R25" s="494"/>
      <c r="S25" s="493"/>
      <c r="T25" s="476"/>
      <c r="U25" s="482"/>
      <c r="V25" s="167"/>
      <c r="W25" s="564"/>
    </row>
    <row r="26" spans="1:23" ht="15.75" customHeight="1" thickTop="1" thickBot="1" x14ac:dyDescent="0.25">
      <c r="A26" s="9"/>
      <c r="B26" s="522" t="s">
        <v>33</v>
      </c>
      <c r="C26" s="127">
        <f t="shared" ref="C26:E26" si="29">+C16+C21+C25</f>
        <v>0</v>
      </c>
      <c r="D26" s="128">
        <f t="shared" si="29"/>
        <v>0</v>
      </c>
      <c r="E26" s="145">
        <f t="shared" si="29"/>
        <v>0</v>
      </c>
      <c r="F26" s="127"/>
      <c r="G26" s="128"/>
      <c r="H26" s="145"/>
      <c r="I26" s="130"/>
      <c r="J26" s="9"/>
      <c r="K26" s="10"/>
      <c r="L26" s="530" t="s">
        <v>33</v>
      </c>
      <c r="M26" s="515">
        <f t="shared" ref="M26:Q26" si="30">+M16+M21+M25</f>
        <v>0</v>
      </c>
      <c r="N26" s="516">
        <f t="shared" si="30"/>
        <v>0</v>
      </c>
      <c r="O26" s="513">
        <f t="shared" si="30"/>
        <v>0</v>
      </c>
      <c r="P26" s="511">
        <f t="shared" si="30"/>
        <v>0</v>
      </c>
      <c r="Q26" s="514">
        <f t="shared" si="30"/>
        <v>0</v>
      </c>
      <c r="R26" s="515"/>
      <c r="S26" s="516"/>
      <c r="T26" s="513"/>
      <c r="U26" s="511"/>
      <c r="V26" s="514"/>
      <c r="W26" s="564"/>
    </row>
    <row r="27" spans="1:23" ht="14.25" thickTop="1" thickBot="1" x14ac:dyDescent="0.25">
      <c r="A27" s="3" t="str">
        <f t="shared" ref="A27" si="31">IF(ISERROR(F27/G27)," ",IF(F27/G27&gt;0.5,IF(F27/G27&lt;1.5," ","NOT OK"),"NOT OK"))</f>
        <v xml:space="preserve"> </v>
      </c>
      <c r="B27" s="523" t="s">
        <v>34</v>
      </c>
      <c r="C27" s="127">
        <f t="shared" ref="C27:E27" si="32">+C12+C16+C21+C25</f>
        <v>0</v>
      </c>
      <c r="D27" s="128">
        <f t="shared" si="32"/>
        <v>0</v>
      </c>
      <c r="E27" s="526">
        <f t="shared" si="32"/>
        <v>0</v>
      </c>
      <c r="F27" s="127"/>
      <c r="G27" s="128"/>
      <c r="H27" s="526"/>
      <c r="I27" s="130"/>
      <c r="J27" s="3"/>
      <c r="L27" s="466" t="s">
        <v>34</v>
      </c>
      <c r="M27" s="42">
        <f t="shared" ref="M27:Q27" si="33">+M12+M16+M21+M25</f>
        <v>0</v>
      </c>
      <c r="N27" s="44">
        <f t="shared" si="33"/>
        <v>0</v>
      </c>
      <c r="O27" s="472">
        <f t="shared" si="33"/>
        <v>0</v>
      </c>
      <c r="P27" s="481">
        <f t="shared" si="33"/>
        <v>0</v>
      </c>
      <c r="Q27" s="300">
        <f t="shared" si="33"/>
        <v>0</v>
      </c>
      <c r="R27" s="42"/>
      <c r="S27" s="44"/>
      <c r="T27" s="472"/>
      <c r="U27" s="481"/>
      <c r="V27" s="300"/>
      <c r="W27" s="563"/>
    </row>
    <row r="28" spans="1:23" ht="14.25" thickTop="1" thickBot="1" x14ac:dyDescent="0.25">
      <c r="B28" s="138" t="s">
        <v>35</v>
      </c>
      <c r="C28" s="102"/>
      <c r="D28" s="102"/>
      <c r="E28" s="102"/>
      <c r="F28" s="102"/>
      <c r="G28" s="102"/>
      <c r="H28" s="102"/>
      <c r="I28" s="102"/>
      <c r="J28" s="102"/>
      <c r="L28" s="53" t="s">
        <v>35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72" t="s">
        <v>36</v>
      </c>
      <c r="C29" s="573"/>
      <c r="D29" s="573"/>
      <c r="E29" s="573"/>
      <c r="F29" s="573"/>
      <c r="G29" s="573"/>
      <c r="H29" s="573"/>
      <c r="I29" s="574"/>
      <c r="J29" s="3"/>
      <c r="L29" s="575" t="s">
        <v>37</v>
      </c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</row>
    <row r="30" spans="1:23" ht="13.5" thickBot="1" x14ac:dyDescent="0.25">
      <c r="B30" s="578" t="s">
        <v>38</v>
      </c>
      <c r="C30" s="579"/>
      <c r="D30" s="579"/>
      <c r="E30" s="579"/>
      <c r="F30" s="579"/>
      <c r="G30" s="579"/>
      <c r="H30" s="579"/>
      <c r="I30" s="580"/>
      <c r="J30" s="3"/>
      <c r="L30" s="581" t="s">
        <v>39</v>
      </c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3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84" t="s">
        <v>4</v>
      </c>
      <c r="D32" s="585"/>
      <c r="E32" s="586"/>
      <c r="F32" s="584" t="s">
        <v>5</v>
      </c>
      <c r="G32" s="585"/>
      <c r="H32" s="586"/>
      <c r="I32" s="105" t="s">
        <v>6</v>
      </c>
      <c r="J32" s="3"/>
      <c r="L32" s="11"/>
      <c r="M32" s="587" t="s">
        <v>4</v>
      </c>
      <c r="N32" s="588"/>
      <c r="O32" s="588"/>
      <c r="P32" s="588"/>
      <c r="Q32" s="589"/>
      <c r="R32" s="587" t="s">
        <v>5</v>
      </c>
      <c r="S32" s="588"/>
      <c r="T32" s="588"/>
      <c r="U32" s="588"/>
      <c r="V32" s="589"/>
      <c r="W32" s="12" t="s">
        <v>6</v>
      </c>
    </row>
    <row r="33" spans="1:23" ht="13.5" thickTop="1" x14ac:dyDescent="0.2">
      <c r="B33" s="106" t="s">
        <v>7</v>
      </c>
      <c r="C33" s="107"/>
      <c r="D33" s="108"/>
      <c r="E33" s="109"/>
      <c r="F33" s="107"/>
      <c r="G33" s="108"/>
      <c r="H33" s="109"/>
      <c r="I33" s="110" t="s">
        <v>8</v>
      </c>
      <c r="J33" s="3"/>
      <c r="L33" s="13" t="s">
        <v>7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8</v>
      </c>
    </row>
    <row r="34" spans="1:23" ht="13.5" thickBot="1" x14ac:dyDescent="0.25">
      <c r="B34" s="111"/>
      <c r="C34" s="112" t="s">
        <v>9</v>
      </c>
      <c r="D34" s="113" t="s">
        <v>10</v>
      </c>
      <c r="E34" s="114" t="s">
        <v>11</v>
      </c>
      <c r="F34" s="112" t="s">
        <v>9</v>
      </c>
      <c r="G34" s="113" t="s">
        <v>10</v>
      </c>
      <c r="H34" s="114" t="s">
        <v>11</v>
      </c>
      <c r="I34" s="115"/>
      <c r="J34" s="3"/>
      <c r="L34" s="22"/>
      <c r="M34" s="27" t="s">
        <v>12</v>
      </c>
      <c r="N34" s="24" t="s">
        <v>13</v>
      </c>
      <c r="O34" s="25" t="s">
        <v>14</v>
      </c>
      <c r="P34" s="209" t="s">
        <v>15</v>
      </c>
      <c r="Q34" s="25" t="s">
        <v>11</v>
      </c>
      <c r="R34" s="27" t="s">
        <v>12</v>
      </c>
      <c r="S34" s="24" t="s">
        <v>13</v>
      </c>
      <c r="T34" s="25" t="s">
        <v>14</v>
      </c>
      <c r="U34" s="209" t="s">
        <v>15</v>
      </c>
      <c r="V34" s="25" t="s">
        <v>11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141"/>
      <c r="Q35" s="31"/>
      <c r="R35" s="33"/>
      <c r="S35" s="30"/>
      <c r="T35" s="31"/>
      <c r="U35" s="141"/>
      <c r="V35" s="31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16</v>
      </c>
      <c r="C36" s="120">
        <v>460</v>
      </c>
      <c r="D36" s="122">
        <v>460</v>
      </c>
      <c r="E36" s="148">
        <f t="shared" ref="E36" si="34">SUM(C36:D36)</f>
        <v>920</v>
      </c>
      <c r="F36" s="120">
        <v>213</v>
      </c>
      <c r="G36" s="122">
        <v>213</v>
      </c>
      <c r="H36" s="148">
        <f t="shared" ref="H36:H40" si="35">SUM(F36:G36)</f>
        <v>426</v>
      </c>
      <c r="I36" s="123">
        <f>IF(E36=0,0,((H36/E36)-1)*100)</f>
        <v>-53.695652173913047</v>
      </c>
      <c r="J36" s="3"/>
      <c r="K36" s="6"/>
      <c r="L36" s="13" t="s">
        <v>16</v>
      </c>
      <c r="M36" s="39">
        <v>66022</v>
      </c>
      <c r="N36" s="37">
        <v>64321</v>
      </c>
      <c r="O36" s="165">
        <f>SUM(M36:N36)</f>
        <v>130343</v>
      </c>
      <c r="P36" s="140">
        <v>0</v>
      </c>
      <c r="Q36" s="165">
        <f>O36+P36</f>
        <v>130343</v>
      </c>
      <c r="R36" s="39">
        <v>25356</v>
      </c>
      <c r="S36" s="37">
        <v>25177</v>
      </c>
      <c r="T36" s="165">
        <f>SUM(R36:S36)</f>
        <v>50533</v>
      </c>
      <c r="U36" s="39">
        <v>0</v>
      </c>
      <c r="V36" s="165">
        <f>T36+U36</f>
        <v>50533</v>
      </c>
      <c r="W36" s="40">
        <f>IF(Q36=0,0,((V36/Q36)-1)*100)</f>
        <v>-61.230752706321013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17</v>
      </c>
      <c r="C37" s="120">
        <v>580</v>
      </c>
      <c r="D37" s="122">
        <v>580</v>
      </c>
      <c r="E37" s="148">
        <f>SUM(C37:D37)</f>
        <v>1160</v>
      </c>
      <c r="F37" s="120">
        <v>308</v>
      </c>
      <c r="G37" s="122">
        <v>308</v>
      </c>
      <c r="H37" s="148">
        <f>SUM(F37:G37)</f>
        <v>616</v>
      </c>
      <c r="I37" s="123">
        <f>IF(E37=0,0,((H37/E37)-1)*100)</f>
        <v>-46.896551724137936</v>
      </c>
      <c r="J37" s="3"/>
      <c r="K37" s="6"/>
      <c r="L37" s="13" t="s">
        <v>17</v>
      </c>
      <c r="M37" s="39">
        <v>86285</v>
      </c>
      <c r="N37" s="37">
        <v>86036</v>
      </c>
      <c r="O37" s="165">
        <f>SUM(M37:N37)</f>
        <v>172321</v>
      </c>
      <c r="P37" s="480">
        <v>0</v>
      </c>
      <c r="Q37" s="165">
        <f>O37+P37</f>
        <v>172321</v>
      </c>
      <c r="R37" s="39">
        <v>40918</v>
      </c>
      <c r="S37" s="37">
        <v>41919</v>
      </c>
      <c r="T37" s="165">
        <f>SUM(R37:S37)</f>
        <v>82837</v>
      </c>
      <c r="U37" s="39">
        <v>0</v>
      </c>
      <c r="V37" s="165">
        <f>T37+U37</f>
        <v>82837</v>
      </c>
      <c r="W37" s="40">
        <f>IF(Q37=0,0,((V37/Q37)-1)*100)</f>
        <v>-51.928668009122504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18</v>
      </c>
      <c r="C38" s="124">
        <v>615</v>
      </c>
      <c r="D38" s="125">
        <v>615</v>
      </c>
      <c r="E38" s="148">
        <f t="shared" ref="E38:E40" si="36">SUM(C38:D38)</f>
        <v>1230</v>
      </c>
      <c r="F38" s="124">
        <v>446</v>
      </c>
      <c r="G38" s="125">
        <v>445</v>
      </c>
      <c r="H38" s="148">
        <f t="shared" si="35"/>
        <v>891</v>
      </c>
      <c r="I38" s="123">
        <f>IF(E38=0,0,((H38/E38)-1)*100)</f>
        <v>-27.560975609756099</v>
      </c>
      <c r="J38" s="3"/>
      <c r="K38" s="6"/>
      <c r="L38" s="22" t="s">
        <v>18</v>
      </c>
      <c r="M38" s="39">
        <v>65255</v>
      </c>
      <c r="N38" s="37">
        <v>60999</v>
      </c>
      <c r="O38" s="165">
        <f t="shared" ref="O38" si="37">SUM(M38:N38)</f>
        <v>126254</v>
      </c>
      <c r="P38" s="140">
        <v>0</v>
      </c>
      <c r="Q38" s="210">
        <f t="shared" ref="Q38" si="38">O38+P38</f>
        <v>126254</v>
      </c>
      <c r="R38" s="39">
        <v>70300</v>
      </c>
      <c r="S38" s="37">
        <v>63102</v>
      </c>
      <c r="T38" s="165">
        <f t="shared" ref="T38" si="39">SUM(R38:S38)</f>
        <v>133402</v>
      </c>
      <c r="U38" s="39">
        <v>0</v>
      </c>
      <c r="V38" s="210">
        <f t="shared" ref="V38" si="40">T38+U38</f>
        <v>133402</v>
      </c>
      <c r="W38" s="40">
        <f>IF(Q38=0,0,((V38/Q38)-1)*100)</f>
        <v>5.6616028007033359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19</v>
      </c>
      <c r="C39" s="127">
        <f t="shared" ref="C39:D39" si="41">+C36+C37+C38</f>
        <v>1655</v>
      </c>
      <c r="D39" s="128">
        <f t="shared" si="41"/>
        <v>1655</v>
      </c>
      <c r="E39" s="145">
        <f t="shared" si="36"/>
        <v>3310</v>
      </c>
      <c r="F39" s="127">
        <f t="shared" ref="F39:G39" si="42">+F36+F37+F38</f>
        <v>967</v>
      </c>
      <c r="G39" s="128">
        <f t="shared" si="42"/>
        <v>966</v>
      </c>
      <c r="H39" s="145">
        <f t="shared" si="35"/>
        <v>1933</v>
      </c>
      <c r="I39" s="130">
        <f>IF(E39=0,0,((H39/E39)-1)*100)</f>
        <v>-41.601208459214497</v>
      </c>
      <c r="J39" s="3"/>
      <c r="L39" s="41" t="s">
        <v>19</v>
      </c>
      <c r="M39" s="45">
        <f t="shared" ref="M39:N39" si="43">+M36+M37+M38</f>
        <v>217562</v>
      </c>
      <c r="N39" s="43">
        <f t="shared" si="43"/>
        <v>211356</v>
      </c>
      <c r="O39" s="166">
        <f>+O36+O37+O38</f>
        <v>428918</v>
      </c>
      <c r="P39" s="43">
        <f t="shared" ref="P39:Q39" si="44">+P36+P37+P38</f>
        <v>0</v>
      </c>
      <c r="Q39" s="166">
        <f t="shared" si="44"/>
        <v>428918</v>
      </c>
      <c r="R39" s="45">
        <f t="shared" ref="R39:V39" si="45">+R36+R37+R38</f>
        <v>136574</v>
      </c>
      <c r="S39" s="43">
        <f t="shared" si="45"/>
        <v>130198</v>
      </c>
      <c r="T39" s="166">
        <f>+T36+T37+T38</f>
        <v>266772</v>
      </c>
      <c r="U39" s="43">
        <v>0</v>
      </c>
      <c r="V39" s="166">
        <f t="shared" si="45"/>
        <v>266772</v>
      </c>
      <c r="W39" s="46">
        <f t="shared" ref="W39:W40" si="46">IF(Q39=0,0,((V39/Q39)-1)*100)</f>
        <v>-37.803496239374425</v>
      </c>
    </row>
    <row r="40" spans="1:23" ht="13.5" thickTop="1" x14ac:dyDescent="0.2">
      <c r="A40" s="3" t="str">
        <f t="shared" si="12"/>
        <v xml:space="preserve"> </v>
      </c>
      <c r="B40" s="106" t="s">
        <v>20</v>
      </c>
      <c r="C40" s="120">
        <v>250</v>
      </c>
      <c r="D40" s="121">
        <v>250</v>
      </c>
      <c r="E40" s="144">
        <f t="shared" si="36"/>
        <v>500</v>
      </c>
      <c r="F40" s="120">
        <v>436</v>
      </c>
      <c r="G40" s="121">
        <v>435</v>
      </c>
      <c r="H40" s="144">
        <f t="shared" si="35"/>
        <v>871</v>
      </c>
      <c r="I40" s="123">
        <f t="shared" ref="I40" si="47">IF(E40=0,0,((H40/E40)-1)*100)</f>
        <v>74.2</v>
      </c>
      <c r="L40" s="13" t="s">
        <v>20</v>
      </c>
      <c r="M40" s="39">
        <v>20285</v>
      </c>
      <c r="N40" s="37">
        <v>27100</v>
      </c>
      <c r="O40" s="165">
        <f t="shared" ref="O40" si="48">+M40+N40</f>
        <v>47385</v>
      </c>
      <c r="P40" s="140">
        <v>0</v>
      </c>
      <c r="Q40" s="165">
        <f>O40+P40</f>
        <v>47385</v>
      </c>
      <c r="R40" s="39">
        <v>56597</v>
      </c>
      <c r="S40" s="37">
        <v>61856</v>
      </c>
      <c r="T40" s="165">
        <f t="shared" ref="T40" si="49">+R40+S40</f>
        <v>118453</v>
      </c>
      <c r="U40" s="39">
        <v>0</v>
      </c>
      <c r="V40" s="165">
        <f>T40+U40</f>
        <v>118453</v>
      </c>
      <c r="W40" s="40">
        <f t="shared" si="46"/>
        <v>149.97995146143293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21</v>
      </c>
      <c r="C41" s="120">
        <v>214</v>
      </c>
      <c r="D41" s="121">
        <v>214</v>
      </c>
      <c r="E41" s="144">
        <f>SUM(C41:D41)</f>
        <v>428</v>
      </c>
      <c r="F41" s="120">
        <v>367</v>
      </c>
      <c r="G41" s="121">
        <v>367</v>
      </c>
      <c r="H41" s="144">
        <f>SUM(F41:G41)</f>
        <v>734</v>
      </c>
      <c r="I41" s="123">
        <f>IF(E41=0,0,((H41/E41)-1)*100)</f>
        <v>71.495327102803728</v>
      </c>
      <c r="J41" s="3"/>
      <c r="L41" s="13" t="s">
        <v>21</v>
      </c>
      <c r="M41" s="39">
        <v>30035</v>
      </c>
      <c r="N41" s="37">
        <v>29117</v>
      </c>
      <c r="O41" s="165">
        <f>+M41+N41</f>
        <v>59152</v>
      </c>
      <c r="P41" s="140">
        <v>91</v>
      </c>
      <c r="Q41" s="165">
        <f>O41+P41</f>
        <v>59243</v>
      </c>
      <c r="R41" s="39">
        <v>50381</v>
      </c>
      <c r="S41" s="37">
        <v>51161</v>
      </c>
      <c r="T41" s="165">
        <f>+R41+S41</f>
        <v>101542</v>
      </c>
      <c r="U41" s="39">
        <v>0</v>
      </c>
      <c r="V41" s="165">
        <f>T41+U41</f>
        <v>101542</v>
      </c>
      <c r="W41" s="40">
        <f>IF(Q41=0,0,((V41/Q41)-1)*100)</f>
        <v>71.399152642506294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22</v>
      </c>
      <c r="C42" s="120">
        <v>399</v>
      </c>
      <c r="D42" s="121">
        <v>399</v>
      </c>
      <c r="E42" s="144">
        <f t="shared" ref="E42" si="50">SUM(C42:D42)</f>
        <v>798</v>
      </c>
      <c r="F42" s="120">
        <v>387</v>
      </c>
      <c r="G42" s="121">
        <v>387</v>
      </c>
      <c r="H42" s="144">
        <f t="shared" ref="H42" si="51">SUM(F42:G42)</f>
        <v>774</v>
      </c>
      <c r="I42" s="123">
        <f>IF(E42=0,0,((H42/E42)-1)*100)</f>
        <v>-3.007518796992481</v>
      </c>
      <c r="J42" s="3"/>
      <c r="L42" s="13" t="s">
        <v>22</v>
      </c>
      <c r="M42" s="39">
        <v>49384</v>
      </c>
      <c r="N42" s="37">
        <v>50415</v>
      </c>
      <c r="O42" s="165">
        <f>+M42+N42</f>
        <v>99799</v>
      </c>
      <c r="P42" s="140">
        <v>0</v>
      </c>
      <c r="Q42" s="165">
        <f>O42+P42</f>
        <v>99799</v>
      </c>
      <c r="R42" s="39">
        <v>47512</v>
      </c>
      <c r="S42" s="37">
        <v>51238</v>
      </c>
      <c r="T42" s="165">
        <f>+R42+S42</f>
        <v>98750</v>
      </c>
      <c r="U42" s="140">
        <v>0</v>
      </c>
      <c r="V42" s="165">
        <f>T42+U42</f>
        <v>98750</v>
      </c>
      <c r="W42" s="40">
        <f>IF(Q42=0,0,((V42/Q42)-1)*100)</f>
        <v>-1.0511127366005679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23</v>
      </c>
      <c r="C43" s="127">
        <f>+C40+C41+C42</f>
        <v>863</v>
      </c>
      <c r="D43" s="128">
        <f t="shared" ref="D43" si="52">+D40+D41+D42</f>
        <v>863</v>
      </c>
      <c r="E43" s="145">
        <f t="shared" ref="E43" si="53">+E40+E41+E42</f>
        <v>1726</v>
      </c>
      <c r="F43" s="127">
        <f t="shared" ref="F43" si="54">+F40+F41+F42</f>
        <v>1190</v>
      </c>
      <c r="G43" s="128">
        <f t="shared" ref="G43" si="55">+G40+G41+G42</f>
        <v>1189</v>
      </c>
      <c r="H43" s="145">
        <f t="shared" ref="H43" si="56">+H40+H41+H42</f>
        <v>2379</v>
      </c>
      <c r="I43" s="130">
        <f>IF(E43=0,0,((H43/E43)-1)*100)</f>
        <v>37.833140208574733</v>
      </c>
      <c r="J43" s="3"/>
      <c r="L43" s="41" t="s">
        <v>23</v>
      </c>
      <c r="M43" s="42">
        <f>+M40+M41+M42</f>
        <v>99704</v>
      </c>
      <c r="N43" s="44">
        <f t="shared" ref="N43" si="57">+N40+N41+N42</f>
        <v>106632</v>
      </c>
      <c r="O43" s="475">
        <f t="shared" ref="O43" si="58">+O40+O41+O42</f>
        <v>206336</v>
      </c>
      <c r="P43" s="481">
        <f t="shared" ref="P43" si="59">+P40+P41+P42</f>
        <v>91</v>
      </c>
      <c r="Q43" s="166">
        <f t="shared" ref="Q43" si="60">+Q40+Q41+Q42</f>
        <v>206427</v>
      </c>
      <c r="R43" s="42">
        <f t="shared" ref="R43" si="61">+R40+R41+R42</f>
        <v>154490</v>
      </c>
      <c r="S43" s="44">
        <f t="shared" ref="S43" si="62">+S40+S41+S42</f>
        <v>164255</v>
      </c>
      <c r="T43" s="475">
        <f t="shared" ref="T43" si="63">+T40+T41+T42</f>
        <v>318745</v>
      </c>
      <c r="U43" s="481">
        <f t="shared" ref="U43" si="64">+U40+U41+U42</f>
        <v>0</v>
      </c>
      <c r="V43" s="166">
        <f t="shared" ref="V43" si="65">+V40+V41+V42</f>
        <v>318745</v>
      </c>
      <c r="W43" s="563">
        <f t="shared" ref="W43" si="66">IF(Q43=0,0,((V43/Q43)-1)*100)</f>
        <v>54.410518003943274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68</v>
      </c>
      <c r="C44" s="127">
        <f>+C39+C43</f>
        <v>2518</v>
      </c>
      <c r="D44" s="129">
        <f t="shared" ref="D44" si="67">+D39+D43</f>
        <v>2518</v>
      </c>
      <c r="E44" s="298">
        <f t="shared" ref="E44" si="68">+E39+E43</f>
        <v>5036</v>
      </c>
      <c r="F44" s="127">
        <f t="shared" ref="F44" si="69">+F39+F43</f>
        <v>2157</v>
      </c>
      <c r="G44" s="129">
        <f t="shared" ref="G44" si="70">+G39+G43</f>
        <v>2155</v>
      </c>
      <c r="H44" s="298">
        <f t="shared" ref="H44" si="71">+H39+H43</f>
        <v>4312</v>
      </c>
      <c r="I44" s="130">
        <f>IF(E44=0,0,((H44/E44)-1)*100)</f>
        <v>-14.376489277204129</v>
      </c>
      <c r="J44" s="3"/>
      <c r="L44" s="41" t="s">
        <v>68</v>
      </c>
      <c r="M44" s="45">
        <f>+M39+M43</f>
        <v>317266</v>
      </c>
      <c r="N44" s="43">
        <f t="shared" ref="N44" si="72">+N39+N43</f>
        <v>317988</v>
      </c>
      <c r="O44" s="300">
        <f t="shared" ref="O44" si="73">+O39+O43</f>
        <v>635254</v>
      </c>
      <c r="P44" s="43">
        <f t="shared" ref="P44" si="74">+P39+P43</f>
        <v>91</v>
      </c>
      <c r="Q44" s="300">
        <f t="shared" ref="Q44" si="75">+Q39+Q43</f>
        <v>635345</v>
      </c>
      <c r="R44" s="45">
        <f t="shared" ref="R44" si="76">+R39+R43</f>
        <v>291064</v>
      </c>
      <c r="S44" s="43">
        <f t="shared" ref="S44" si="77">+S39+S43</f>
        <v>294453</v>
      </c>
      <c r="T44" s="300">
        <f t="shared" ref="T44" si="78">+T39+T43</f>
        <v>585517</v>
      </c>
      <c r="U44" s="43">
        <f t="shared" ref="U44" si="79">+U39+U43</f>
        <v>0</v>
      </c>
      <c r="V44" s="300">
        <f t="shared" ref="V44" si="80">+V39+V43</f>
        <v>585517</v>
      </c>
      <c r="W44" s="46">
        <f>IF(Q44=0,0,((V44/Q44)-1)*100)</f>
        <v>-7.8426681566707845</v>
      </c>
    </row>
    <row r="45" spans="1:23" ht="13.5" thickTop="1" x14ac:dyDescent="0.2">
      <c r="A45" s="3" t="str">
        <f t="shared" ref="A45" si="81">IF(ISERROR(F45/G45)," ",IF(F45/G45&gt;0.5,IF(F45/G45&lt;1.5," ","NOT OK"),"NOT OK"))</f>
        <v xml:space="preserve"> </v>
      </c>
      <c r="B45" s="106" t="s">
        <v>24</v>
      </c>
      <c r="C45" s="120">
        <v>379</v>
      </c>
      <c r="D45" s="121">
        <v>379</v>
      </c>
      <c r="E45" s="144">
        <f t="shared" ref="E45" si="82">SUM(C45:D45)</f>
        <v>758</v>
      </c>
      <c r="F45" s="120"/>
      <c r="G45" s="121"/>
      <c r="H45" s="144"/>
      <c r="I45" s="123"/>
      <c r="J45" s="7"/>
      <c r="L45" s="13" t="s">
        <v>24</v>
      </c>
      <c r="M45" s="36">
        <v>37905</v>
      </c>
      <c r="N45" s="37">
        <v>38983</v>
      </c>
      <c r="O45" s="165">
        <f>+M45+N45</f>
        <v>76888</v>
      </c>
      <c r="P45" s="140">
        <v>155</v>
      </c>
      <c r="Q45" s="268">
        <f>O45+P45</f>
        <v>77043</v>
      </c>
      <c r="R45" s="36"/>
      <c r="S45" s="37"/>
      <c r="T45" s="165"/>
      <c r="U45" s="140"/>
      <c r="V45" s="268"/>
      <c r="W45" s="40"/>
    </row>
    <row r="46" spans="1:23" x14ac:dyDescent="0.2">
      <c r="A46" s="3" t="str">
        <f>IF(ISERROR(F46/G46)," ",IF(F46/G46&gt;0.5,IF(F46/G46&lt;1.5," ","NOT OK"),"NOT OK"))</f>
        <v xml:space="preserve"> </v>
      </c>
      <c r="B46" s="106" t="s">
        <v>25</v>
      </c>
      <c r="C46" s="120">
        <v>84</v>
      </c>
      <c r="D46" s="121">
        <v>84</v>
      </c>
      <c r="E46" s="144">
        <f>SUM(C46:D46)</f>
        <v>168</v>
      </c>
      <c r="F46" s="120"/>
      <c r="G46" s="121"/>
      <c r="H46" s="144"/>
      <c r="I46" s="123"/>
      <c r="J46" s="3"/>
      <c r="L46" s="13" t="s">
        <v>25</v>
      </c>
      <c r="M46" s="36">
        <v>7031</v>
      </c>
      <c r="N46" s="37">
        <v>7870</v>
      </c>
      <c r="O46" s="165">
        <f>+M46+N46</f>
        <v>14901</v>
      </c>
      <c r="P46" s="140">
        <v>75</v>
      </c>
      <c r="Q46" s="165">
        <f>O46+P46</f>
        <v>14976</v>
      </c>
      <c r="R46" s="36"/>
      <c r="S46" s="37"/>
      <c r="T46" s="165"/>
      <c r="U46" s="140"/>
      <c r="V46" s="165"/>
      <c r="W46" s="40"/>
    </row>
    <row r="47" spans="1:23" ht="13.5" thickBot="1" x14ac:dyDescent="0.25">
      <c r="A47" s="3" t="str">
        <f>IF(ISERROR(F47/G47)," ",IF(F47/G47&gt;0.5,IF(F47/G47&lt;1.5," ","NOT OK"),"NOT OK"))</f>
        <v xml:space="preserve"> </v>
      </c>
      <c r="B47" s="106" t="s">
        <v>26</v>
      </c>
      <c r="C47" s="120">
        <v>107</v>
      </c>
      <c r="D47" s="121">
        <v>107</v>
      </c>
      <c r="E47" s="144">
        <f>SUM(C47:D47)</f>
        <v>214</v>
      </c>
      <c r="F47" s="120"/>
      <c r="G47" s="121"/>
      <c r="H47" s="144"/>
      <c r="I47" s="123"/>
      <c r="J47" s="3"/>
      <c r="L47" s="13" t="s">
        <v>26</v>
      </c>
      <c r="M47" s="36">
        <v>10317</v>
      </c>
      <c r="N47" s="492">
        <v>12382</v>
      </c>
      <c r="O47" s="168">
        <f>+M47+N47</f>
        <v>22699</v>
      </c>
      <c r="P47" s="140">
        <v>0</v>
      </c>
      <c r="Q47" s="165">
        <f>O47+P47</f>
        <v>22699</v>
      </c>
      <c r="R47" s="36"/>
      <c r="S47" s="492"/>
      <c r="T47" s="168"/>
      <c r="U47" s="140"/>
      <c r="V47" s="165"/>
      <c r="W47" s="40"/>
    </row>
    <row r="48" spans="1:23" ht="15.75" customHeight="1" thickTop="1" thickBot="1" x14ac:dyDescent="0.25">
      <c r="A48" s="9" t="str">
        <f>IF(ISERROR(F48/G48)," ",IF(F48/G48&gt;0.5,IF(F48/G48&lt;1.5," ","NOT OK"),"NOT OK"))</f>
        <v xml:space="preserve"> </v>
      </c>
      <c r="B48" s="133" t="s">
        <v>27</v>
      </c>
      <c r="C48" s="127">
        <f t="shared" ref="C48:E48" si="83">+C45+C46+C47</f>
        <v>570</v>
      </c>
      <c r="D48" s="128">
        <f t="shared" si="83"/>
        <v>570</v>
      </c>
      <c r="E48" s="145">
        <f t="shared" si="83"/>
        <v>1140</v>
      </c>
      <c r="F48" s="127"/>
      <c r="G48" s="128"/>
      <c r="H48" s="145"/>
      <c r="I48" s="130"/>
      <c r="J48" s="9"/>
      <c r="K48" s="10"/>
      <c r="L48" s="47" t="s">
        <v>27</v>
      </c>
      <c r="M48" s="494">
        <f t="shared" ref="M48:Q48" si="84">+M45+M46+M47</f>
        <v>55253</v>
      </c>
      <c r="N48" s="493">
        <f t="shared" si="84"/>
        <v>59235</v>
      </c>
      <c r="O48" s="476">
        <f t="shared" si="84"/>
        <v>114488</v>
      </c>
      <c r="P48" s="482">
        <f t="shared" si="84"/>
        <v>230</v>
      </c>
      <c r="Q48" s="167">
        <f t="shared" si="84"/>
        <v>114718</v>
      </c>
      <c r="R48" s="494"/>
      <c r="S48" s="493"/>
      <c r="T48" s="476"/>
      <c r="U48" s="482"/>
      <c r="V48" s="167"/>
      <c r="W48" s="50"/>
    </row>
    <row r="49" spans="1:23" ht="13.5" thickTop="1" x14ac:dyDescent="0.2">
      <c r="A49" s="3" t="str">
        <f t="shared" ref="A49" si="85">IF(ISERROR(F49/G49)," ",IF(F49/G49&gt;0.5,IF(F49/G49&lt;1.5," ","NOT OK"),"NOT OK"))</f>
        <v xml:space="preserve"> </v>
      </c>
      <c r="B49" s="106" t="s">
        <v>28</v>
      </c>
      <c r="C49" s="120">
        <v>41</v>
      </c>
      <c r="D49" s="121">
        <v>41</v>
      </c>
      <c r="E49" s="150">
        <f>SUM(C49:D49)</f>
        <v>82</v>
      </c>
      <c r="F49" s="120"/>
      <c r="G49" s="121"/>
      <c r="H49" s="150"/>
      <c r="I49" s="123"/>
      <c r="J49" s="3"/>
      <c r="L49" s="13" t="s">
        <v>29</v>
      </c>
      <c r="M49" s="36">
        <v>4140</v>
      </c>
      <c r="N49" s="492">
        <v>4015</v>
      </c>
      <c r="O49" s="168">
        <f>+M49+N49</f>
        <v>8155</v>
      </c>
      <c r="P49" s="140">
        <v>0</v>
      </c>
      <c r="Q49" s="165">
        <f>O49+P49</f>
        <v>8155</v>
      </c>
      <c r="R49" s="36"/>
      <c r="S49" s="492"/>
      <c r="T49" s="168"/>
      <c r="U49" s="140"/>
      <c r="V49" s="165"/>
      <c r="W49" s="40"/>
    </row>
    <row r="50" spans="1:23" x14ac:dyDescent="0.2">
      <c r="A50" s="3" t="str">
        <f t="shared" ref="A50" si="86">IF(ISERROR(F50/G50)," ",IF(F50/G50&gt;0.5,IF(F50/G50&lt;1.5," ","NOT OK"),"NOT OK"))</f>
        <v xml:space="preserve"> </v>
      </c>
      <c r="B50" s="106" t="s">
        <v>30</v>
      </c>
      <c r="C50" s="120">
        <v>1</v>
      </c>
      <c r="D50" s="121">
        <v>1</v>
      </c>
      <c r="E50" s="144">
        <f>SUM(C50:D50)</f>
        <v>2</v>
      </c>
      <c r="F50" s="120"/>
      <c r="G50" s="121"/>
      <c r="H50" s="144"/>
      <c r="I50" s="123"/>
      <c r="J50" s="3"/>
      <c r="L50" s="13" t="s">
        <v>30</v>
      </c>
      <c r="M50" s="36">
        <v>18</v>
      </c>
      <c r="N50" s="492">
        <v>7</v>
      </c>
      <c r="O50" s="165">
        <f t="shared" ref="O50" si="87">+M50+N50</f>
        <v>25</v>
      </c>
      <c r="P50" s="480">
        <v>0</v>
      </c>
      <c r="Q50" s="165">
        <f>O50+P50</f>
        <v>25</v>
      </c>
      <c r="R50" s="36"/>
      <c r="S50" s="492"/>
      <c r="T50" s="165"/>
      <c r="U50" s="480"/>
      <c r="V50" s="165"/>
      <c r="W50" s="40"/>
    </row>
    <row r="51" spans="1:23" ht="13.5" thickBot="1" x14ac:dyDescent="0.25">
      <c r="A51" s="3" t="str">
        <f>IF(ISERROR(F51/G51)," ",IF(F51/G51&gt;0.5,IF(F51/G51&lt;1.5," ","NOT OK"),"NOT OK"))</f>
        <v xml:space="preserve"> </v>
      </c>
      <c r="B51" s="106" t="s">
        <v>31</v>
      </c>
      <c r="C51" s="120">
        <v>86</v>
      </c>
      <c r="D51" s="121">
        <v>86</v>
      </c>
      <c r="E51" s="146">
        <f t="shared" ref="E51" si="88">SUM(C51:D51)</f>
        <v>172</v>
      </c>
      <c r="F51" s="120"/>
      <c r="G51" s="121"/>
      <c r="H51" s="146"/>
      <c r="I51" s="137"/>
      <c r="J51" s="3"/>
      <c r="L51" s="13" t="s">
        <v>31</v>
      </c>
      <c r="M51" s="502">
        <v>8906</v>
      </c>
      <c r="N51" s="503">
        <v>8902</v>
      </c>
      <c r="O51" s="165">
        <f>+M51+N51</f>
        <v>17808</v>
      </c>
      <c r="P51" s="480">
        <v>0</v>
      </c>
      <c r="Q51" s="165">
        <f>O51+P51</f>
        <v>17808</v>
      </c>
      <c r="R51" s="502"/>
      <c r="S51" s="503"/>
      <c r="T51" s="165"/>
      <c r="U51" s="480"/>
      <c r="V51" s="165"/>
      <c r="W51" s="40"/>
    </row>
    <row r="52" spans="1:23" ht="15.75" customHeight="1" thickTop="1" thickBot="1" x14ac:dyDescent="0.25">
      <c r="A52" s="9" t="str">
        <f>IF(ISERROR(F52/G52)," ",IF(F52/G52&gt;0.5,IF(F52/G52&lt;1.5," ","NOT OK"),"NOT OK"))</f>
        <v xml:space="preserve"> </v>
      </c>
      <c r="B52" s="133" t="s">
        <v>32</v>
      </c>
      <c r="C52" s="127">
        <f t="shared" ref="C52:E52" si="89">+C49+C50+C51</f>
        <v>128</v>
      </c>
      <c r="D52" s="128">
        <f t="shared" si="89"/>
        <v>128</v>
      </c>
      <c r="E52" s="145">
        <f t="shared" si="89"/>
        <v>256</v>
      </c>
      <c r="F52" s="127"/>
      <c r="G52" s="128"/>
      <c r="H52" s="145"/>
      <c r="I52" s="130"/>
      <c r="J52" s="9"/>
      <c r="K52" s="10"/>
      <c r="L52" s="47" t="s">
        <v>32</v>
      </c>
      <c r="M52" s="494">
        <f t="shared" ref="M52:Q52" si="90">+M49+M50+M51</f>
        <v>13064</v>
      </c>
      <c r="N52" s="493">
        <f t="shared" si="90"/>
        <v>12924</v>
      </c>
      <c r="O52" s="476">
        <f t="shared" si="90"/>
        <v>25988</v>
      </c>
      <c r="P52" s="482">
        <f t="shared" si="90"/>
        <v>0</v>
      </c>
      <c r="Q52" s="167">
        <f t="shared" si="90"/>
        <v>25988</v>
      </c>
      <c r="R52" s="494"/>
      <c r="S52" s="493"/>
      <c r="T52" s="476"/>
      <c r="U52" s="482"/>
      <c r="V52" s="167"/>
      <c r="W52" s="50"/>
    </row>
    <row r="53" spans="1:23" ht="15.75" customHeight="1" thickTop="1" thickBot="1" x14ac:dyDescent="0.25">
      <c r="A53" s="9"/>
      <c r="B53" s="522" t="s">
        <v>33</v>
      </c>
      <c r="C53" s="127">
        <f t="shared" ref="C53:E53" si="91">+C43+C48+C52</f>
        <v>1561</v>
      </c>
      <c r="D53" s="128">
        <f t="shared" si="91"/>
        <v>1561</v>
      </c>
      <c r="E53" s="145">
        <f t="shared" si="91"/>
        <v>3122</v>
      </c>
      <c r="F53" s="127"/>
      <c r="G53" s="128"/>
      <c r="H53" s="145"/>
      <c r="I53" s="130"/>
      <c r="J53" s="9"/>
      <c r="K53" s="10"/>
      <c r="L53" s="530" t="s">
        <v>33</v>
      </c>
      <c r="M53" s="515">
        <f t="shared" ref="M53:Q53" si="92">+M43+M48+M52</f>
        <v>168021</v>
      </c>
      <c r="N53" s="516">
        <f t="shared" si="92"/>
        <v>178791</v>
      </c>
      <c r="O53" s="513">
        <f t="shared" si="92"/>
        <v>346812</v>
      </c>
      <c r="P53" s="511">
        <f t="shared" si="92"/>
        <v>321</v>
      </c>
      <c r="Q53" s="514">
        <f t="shared" si="92"/>
        <v>347133</v>
      </c>
      <c r="R53" s="515"/>
      <c r="S53" s="516"/>
      <c r="T53" s="513"/>
      <c r="U53" s="511"/>
      <c r="V53" s="514"/>
      <c r="W53" s="50"/>
    </row>
    <row r="54" spans="1:23" ht="14.25" thickTop="1" thickBot="1" x14ac:dyDescent="0.25">
      <c r="A54" s="3" t="str">
        <f t="shared" ref="A54" si="93">IF(ISERROR(F54/G54)," ",IF(F54/G54&gt;0.5,IF(F54/G54&lt;1.5," ","NOT OK"),"NOT OK"))</f>
        <v xml:space="preserve"> </v>
      </c>
      <c r="B54" s="126" t="s">
        <v>34</v>
      </c>
      <c r="C54" s="127">
        <f t="shared" ref="C54:E54" si="94">+C39+C43+C48+C52</f>
        <v>3216</v>
      </c>
      <c r="D54" s="129">
        <f t="shared" si="94"/>
        <v>3216</v>
      </c>
      <c r="E54" s="298">
        <f t="shared" si="94"/>
        <v>6432</v>
      </c>
      <c r="F54" s="127"/>
      <c r="G54" s="129"/>
      <c r="H54" s="298"/>
      <c r="I54" s="130"/>
      <c r="J54" s="3"/>
      <c r="L54" s="466" t="s">
        <v>34</v>
      </c>
      <c r="M54" s="42">
        <f t="shared" ref="M54:Q54" si="95">+M39+M43+M48+M52</f>
        <v>385583</v>
      </c>
      <c r="N54" s="44">
        <f t="shared" si="95"/>
        <v>390147</v>
      </c>
      <c r="O54" s="472">
        <f t="shared" si="95"/>
        <v>775730</v>
      </c>
      <c r="P54" s="481">
        <f t="shared" si="95"/>
        <v>321</v>
      </c>
      <c r="Q54" s="300">
        <f t="shared" si="95"/>
        <v>776051</v>
      </c>
      <c r="R54" s="42"/>
      <c r="S54" s="44"/>
      <c r="T54" s="472"/>
      <c r="U54" s="481"/>
      <c r="V54" s="300"/>
      <c r="W54" s="46"/>
    </row>
    <row r="55" spans="1:23" ht="14.25" thickTop="1" thickBot="1" x14ac:dyDescent="0.25">
      <c r="B55" s="138" t="s">
        <v>35</v>
      </c>
      <c r="C55" s="102"/>
      <c r="D55" s="102"/>
      <c r="E55" s="102"/>
      <c r="F55" s="102"/>
      <c r="G55" s="102"/>
      <c r="H55" s="102"/>
      <c r="I55" s="102"/>
      <c r="J55" s="3"/>
      <c r="L55" s="53" t="s">
        <v>35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72" t="s">
        <v>40</v>
      </c>
      <c r="C56" s="573"/>
      <c r="D56" s="573"/>
      <c r="E56" s="573"/>
      <c r="F56" s="573"/>
      <c r="G56" s="573"/>
      <c r="H56" s="573"/>
      <c r="I56" s="574"/>
      <c r="J56" s="3"/>
      <c r="L56" s="575" t="s">
        <v>41</v>
      </c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</row>
    <row r="57" spans="1:23" ht="13.5" thickBot="1" x14ac:dyDescent="0.25">
      <c r="B57" s="578" t="s">
        <v>42</v>
      </c>
      <c r="C57" s="579"/>
      <c r="D57" s="579"/>
      <c r="E57" s="579"/>
      <c r="F57" s="579"/>
      <c r="G57" s="579"/>
      <c r="H57" s="579"/>
      <c r="I57" s="580"/>
      <c r="J57" s="3"/>
      <c r="L57" s="581" t="s">
        <v>43</v>
      </c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3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84" t="s">
        <v>4</v>
      </c>
      <c r="D59" s="585"/>
      <c r="E59" s="586"/>
      <c r="F59" s="584" t="s">
        <v>5</v>
      </c>
      <c r="G59" s="585"/>
      <c r="H59" s="586"/>
      <c r="I59" s="105" t="s">
        <v>6</v>
      </c>
      <c r="J59" s="3"/>
      <c r="L59" s="11"/>
      <c r="M59" s="587" t="s">
        <v>4</v>
      </c>
      <c r="N59" s="588"/>
      <c r="O59" s="588"/>
      <c r="P59" s="588"/>
      <c r="Q59" s="589"/>
      <c r="R59" s="587" t="s">
        <v>5</v>
      </c>
      <c r="S59" s="588"/>
      <c r="T59" s="588"/>
      <c r="U59" s="588"/>
      <c r="V59" s="589"/>
      <c r="W59" s="12" t="s">
        <v>6</v>
      </c>
    </row>
    <row r="60" spans="1:23" ht="13.5" thickTop="1" x14ac:dyDescent="0.2">
      <c r="B60" s="106" t="s">
        <v>7</v>
      </c>
      <c r="C60" s="107"/>
      <c r="D60" s="108"/>
      <c r="E60" s="109"/>
      <c r="F60" s="107"/>
      <c r="G60" s="108"/>
      <c r="H60" s="109"/>
      <c r="I60" s="110" t="s">
        <v>8</v>
      </c>
      <c r="J60" s="3"/>
      <c r="L60" s="13" t="s">
        <v>7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8</v>
      </c>
    </row>
    <row r="61" spans="1:23" ht="13.5" thickBot="1" x14ac:dyDescent="0.25">
      <c r="B61" s="111" t="s">
        <v>44</v>
      </c>
      <c r="C61" s="112" t="s">
        <v>9</v>
      </c>
      <c r="D61" s="113" t="s">
        <v>10</v>
      </c>
      <c r="E61" s="114" t="s">
        <v>11</v>
      </c>
      <c r="F61" s="112" t="s">
        <v>9</v>
      </c>
      <c r="G61" s="113" t="s">
        <v>10</v>
      </c>
      <c r="H61" s="114" t="s">
        <v>11</v>
      </c>
      <c r="I61" s="115"/>
      <c r="J61" s="3"/>
      <c r="L61" s="22"/>
      <c r="M61" s="27" t="s">
        <v>12</v>
      </c>
      <c r="N61" s="24" t="s">
        <v>13</v>
      </c>
      <c r="O61" s="25" t="s">
        <v>14</v>
      </c>
      <c r="P61" s="26" t="s">
        <v>15</v>
      </c>
      <c r="Q61" s="25" t="s">
        <v>11</v>
      </c>
      <c r="R61" s="27" t="s">
        <v>12</v>
      </c>
      <c r="S61" s="24" t="s">
        <v>13</v>
      </c>
      <c r="T61" s="25" t="s">
        <v>14</v>
      </c>
      <c r="U61" s="26" t="s">
        <v>15</v>
      </c>
      <c r="V61" s="25" t="s">
        <v>11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16</v>
      </c>
      <c r="C63" s="120">
        <f t="shared" ref="C63:H69" si="96">+C9+C36</f>
        <v>460</v>
      </c>
      <c r="D63" s="122">
        <f t="shared" si="96"/>
        <v>460</v>
      </c>
      <c r="E63" s="148">
        <f t="shared" si="96"/>
        <v>920</v>
      </c>
      <c r="F63" s="120">
        <f t="shared" si="96"/>
        <v>213</v>
      </c>
      <c r="G63" s="122">
        <f t="shared" si="96"/>
        <v>213</v>
      </c>
      <c r="H63" s="148">
        <f t="shared" si="96"/>
        <v>426</v>
      </c>
      <c r="I63" s="123">
        <f>IF(E63=0,0,((H63/E63)-1)*100)</f>
        <v>-53.695652173913047</v>
      </c>
      <c r="J63" s="3"/>
      <c r="K63" s="6"/>
      <c r="L63" s="13" t="s">
        <v>16</v>
      </c>
      <c r="M63" s="39">
        <f t="shared" ref="M63:N65" si="97">+M9+M36</f>
        <v>66022</v>
      </c>
      <c r="N63" s="37">
        <f t="shared" si="97"/>
        <v>64321</v>
      </c>
      <c r="O63" s="165">
        <f>SUM(M63:N63)</f>
        <v>130343</v>
      </c>
      <c r="P63" s="38">
        <f>P9+P36</f>
        <v>0</v>
      </c>
      <c r="Q63" s="168">
        <f>+O63+P63</f>
        <v>130343</v>
      </c>
      <c r="R63" s="39">
        <f t="shared" ref="R63:S65" si="98">+R9+R36</f>
        <v>25356</v>
      </c>
      <c r="S63" s="37">
        <f t="shared" si="98"/>
        <v>25177</v>
      </c>
      <c r="T63" s="165">
        <f>SUM(R63:S63)</f>
        <v>50533</v>
      </c>
      <c r="U63" s="38">
        <f>U9+U36</f>
        <v>0</v>
      </c>
      <c r="V63" s="168">
        <f>+T63+U63</f>
        <v>50533</v>
      </c>
      <c r="W63" s="40">
        <f>IF(Q63=0,0,((V63/Q63)-1)*100)</f>
        <v>-61.230752706321013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17</v>
      </c>
      <c r="C64" s="120">
        <f t="shared" si="96"/>
        <v>580</v>
      </c>
      <c r="D64" s="122">
        <f t="shared" si="96"/>
        <v>580</v>
      </c>
      <c r="E64" s="148">
        <f t="shared" si="96"/>
        <v>1160</v>
      </c>
      <c r="F64" s="120">
        <f t="shared" si="96"/>
        <v>308</v>
      </c>
      <c r="G64" s="122">
        <f t="shared" si="96"/>
        <v>308</v>
      </c>
      <c r="H64" s="148">
        <f t="shared" si="96"/>
        <v>616</v>
      </c>
      <c r="I64" s="123">
        <f>IF(E64=0,0,((H64/E64)-1)*100)</f>
        <v>-46.896551724137936</v>
      </c>
      <c r="J64" s="3"/>
      <c r="K64" s="6"/>
      <c r="L64" s="13" t="s">
        <v>17</v>
      </c>
      <c r="M64" s="39">
        <f t="shared" si="97"/>
        <v>86285</v>
      </c>
      <c r="N64" s="37">
        <f t="shared" si="97"/>
        <v>86036</v>
      </c>
      <c r="O64" s="165">
        <f t="shared" ref="O64:O65" si="99">SUM(M64:N64)</f>
        <v>172321</v>
      </c>
      <c r="P64" s="38">
        <f>P10+P37</f>
        <v>0</v>
      </c>
      <c r="Q64" s="168">
        <f>+O64+P64</f>
        <v>172321</v>
      </c>
      <c r="R64" s="39">
        <f t="shared" si="98"/>
        <v>40918</v>
      </c>
      <c r="S64" s="37">
        <f t="shared" si="98"/>
        <v>41919</v>
      </c>
      <c r="T64" s="165">
        <f t="shared" ref="T64:T65" si="100">SUM(R64:S64)</f>
        <v>82837</v>
      </c>
      <c r="U64" s="38">
        <f>U10+U37</f>
        <v>0</v>
      </c>
      <c r="V64" s="168">
        <f>+T64+U64</f>
        <v>82837</v>
      </c>
      <c r="W64" s="40">
        <f>IF(Q64=0,0,((V64/Q64)-1)*100)</f>
        <v>-51.928668009122504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18</v>
      </c>
      <c r="C65" s="124">
        <f t="shared" si="96"/>
        <v>615</v>
      </c>
      <c r="D65" s="125">
        <f t="shared" si="96"/>
        <v>615</v>
      </c>
      <c r="E65" s="148">
        <f t="shared" si="96"/>
        <v>1230</v>
      </c>
      <c r="F65" s="124">
        <f t="shared" si="96"/>
        <v>446</v>
      </c>
      <c r="G65" s="125">
        <f t="shared" si="96"/>
        <v>445</v>
      </c>
      <c r="H65" s="148">
        <f t="shared" si="96"/>
        <v>891</v>
      </c>
      <c r="I65" s="123">
        <f>IF(E65=0,0,((H65/E65)-1)*100)</f>
        <v>-27.560975609756099</v>
      </c>
      <c r="J65" s="3"/>
      <c r="K65" s="6"/>
      <c r="L65" s="22" t="s">
        <v>18</v>
      </c>
      <c r="M65" s="39">
        <f t="shared" si="97"/>
        <v>65255</v>
      </c>
      <c r="N65" s="37">
        <f t="shared" si="97"/>
        <v>60999</v>
      </c>
      <c r="O65" s="165">
        <f t="shared" si="99"/>
        <v>126254</v>
      </c>
      <c r="P65" s="38">
        <f>P11+P38</f>
        <v>0</v>
      </c>
      <c r="Q65" s="168">
        <f>+O65+P65</f>
        <v>126254</v>
      </c>
      <c r="R65" s="39">
        <f t="shared" si="98"/>
        <v>70300</v>
      </c>
      <c r="S65" s="37">
        <f t="shared" si="98"/>
        <v>63102</v>
      </c>
      <c r="T65" s="165">
        <f t="shared" si="100"/>
        <v>133402</v>
      </c>
      <c r="U65" s="38">
        <f>U11+U38</f>
        <v>0</v>
      </c>
      <c r="V65" s="168">
        <f>+T65+U65</f>
        <v>133402</v>
      </c>
      <c r="W65" s="40">
        <f>IF(Q65=0,0,((V65/Q65)-1)*100)</f>
        <v>5.6616028007033359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19</v>
      </c>
      <c r="C66" s="127">
        <f t="shared" si="96"/>
        <v>1655</v>
      </c>
      <c r="D66" s="128">
        <f t="shared" si="96"/>
        <v>1655</v>
      </c>
      <c r="E66" s="145">
        <f t="shared" si="96"/>
        <v>3310</v>
      </c>
      <c r="F66" s="127">
        <f t="shared" si="96"/>
        <v>967</v>
      </c>
      <c r="G66" s="128">
        <f t="shared" si="96"/>
        <v>966</v>
      </c>
      <c r="H66" s="145">
        <f t="shared" si="96"/>
        <v>1933</v>
      </c>
      <c r="I66" s="130">
        <f>IF(E66=0,0,((H66/E66)-1)*100)</f>
        <v>-41.601208459214497</v>
      </c>
      <c r="J66" s="3"/>
      <c r="L66" s="41" t="s">
        <v>19</v>
      </c>
      <c r="M66" s="42">
        <f t="shared" ref="M66:Q66" si="101">+M63+M64+M65</f>
        <v>217562</v>
      </c>
      <c r="N66" s="43">
        <f t="shared" si="101"/>
        <v>211356</v>
      </c>
      <c r="O66" s="166">
        <f t="shared" si="101"/>
        <v>428918</v>
      </c>
      <c r="P66" s="43">
        <f t="shared" si="101"/>
        <v>0</v>
      </c>
      <c r="Q66" s="166">
        <f t="shared" si="101"/>
        <v>428918</v>
      </c>
      <c r="R66" s="42">
        <f t="shared" ref="R66:V66" si="102">+R63+R64+R65</f>
        <v>136574</v>
      </c>
      <c r="S66" s="43">
        <f t="shared" si="102"/>
        <v>130198</v>
      </c>
      <c r="T66" s="166">
        <f t="shared" si="102"/>
        <v>266772</v>
      </c>
      <c r="U66" s="43">
        <f t="shared" si="102"/>
        <v>0</v>
      </c>
      <c r="V66" s="166">
        <f t="shared" si="102"/>
        <v>266772</v>
      </c>
      <c r="W66" s="46">
        <f t="shared" ref="W66:W67" si="103">IF(Q66=0,0,((V66/Q66)-1)*100)</f>
        <v>-37.803496239374425</v>
      </c>
    </row>
    <row r="67" spans="1:23" ht="13.5" thickTop="1" x14ac:dyDescent="0.2">
      <c r="A67" s="3" t="str">
        <f t="shared" si="12"/>
        <v xml:space="preserve"> </v>
      </c>
      <c r="B67" s="106" t="s">
        <v>20</v>
      </c>
      <c r="C67" s="120">
        <f t="shared" si="96"/>
        <v>250</v>
      </c>
      <c r="D67" s="121">
        <f t="shared" si="96"/>
        <v>250</v>
      </c>
      <c r="E67" s="144">
        <f t="shared" si="96"/>
        <v>500</v>
      </c>
      <c r="F67" s="120">
        <f t="shared" si="96"/>
        <v>436</v>
      </c>
      <c r="G67" s="121">
        <f t="shared" si="96"/>
        <v>435</v>
      </c>
      <c r="H67" s="144">
        <f t="shared" si="96"/>
        <v>871</v>
      </c>
      <c r="I67" s="123">
        <f t="shared" ref="I67" si="104">IF(E67=0,0,((H67/E67)-1)*100)</f>
        <v>74.2</v>
      </c>
      <c r="J67" s="3"/>
      <c r="L67" s="13" t="s">
        <v>20</v>
      </c>
      <c r="M67" s="36">
        <f t="shared" ref="M67:N69" si="105">+M13+M40</f>
        <v>20285</v>
      </c>
      <c r="N67" s="37">
        <f t="shared" si="105"/>
        <v>27100</v>
      </c>
      <c r="O67" s="165">
        <f t="shared" ref="O67" si="106">SUM(M67:N67)</f>
        <v>47385</v>
      </c>
      <c r="P67" s="38">
        <f>P13+P40</f>
        <v>0</v>
      </c>
      <c r="Q67" s="168">
        <f>+O67+P67</f>
        <v>47385</v>
      </c>
      <c r="R67" s="36">
        <f t="shared" ref="R67:S69" si="107">+R13+R40</f>
        <v>56597</v>
      </c>
      <c r="S67" s="37">
        <f t="shared" si="107"/>
        <v>61856</v>
      </c>
      <c r="T67" s="165">
        <f t="shared" ref="T67" si="108">SUM(R67:S67)</f>
        <v>118453</v>
      </c>
      <c r="U67" s="38">
        <f>U13+U40</f>
        <v>0</v>
      </c>
      <c r="V67" s="168">
        <f>+T67+U67</f>
        <v>118453</v>
      </c>
      <c r="W67" s="40">
        <f t="shared" si="103"/>
        <v>149.97995146143293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21</v>
      </c>
      <c r="C68" s="120">
        <f t="shared" si="96"/>
        <v>214</v>
      </c>
      <c r="D68" s="121">
        <f t="shared" si="96"/>
        <v>214</v>
      </c>
      <c r="E68" s="144">
        <f t="shared" si="96"/>
        <v>428</v>
      </c>
      <c r="F68" s="120">
        <f t="shared" si="96"/>
        <v>367</v>
      </c>
      <c r="G68" s="121">
        <f t="shared" si="96"/>
        <v>367</v>
      </c>
      <c r="H68" s="144">
        <f t="shared" si="96"/>
        <v>734</v>
      </c>
      <c r="I68" s="123">
        <f>IF(E68=0,0,((H68/E68)-1)*100)</f>
        <v>71.495327102803728</v>
      </c>
      <c r="J68" s="3"/>
      <c r="L68" s="13" t="s">
        <v>21</v>
      </c>
      <c r="M68" s="36">
        <f t="shared" si="105"/>
        <v>30035</v>
      </c>
      <c r="N68" s="37">
        <f t="shared" si="105"/>
        <v>29117</v>
      </c>
      <c r="O68" s="165">
        <f>SUM(M68:N68)</f>
        <v>59152</v>
      </c>
      <c r="P68" s="38">
        <f>P14+P41</f>
        <v>91</v>
      </c>
      <c r="Q68" s="168">
        <f>+O68+P68</f>
        <v>59243</v>
      </c>
      <c r="R68" s="36">
        <f t="shared" si="107"/>
        <v>50381</v>
      </c>
      <c r="S68" s="37">
        <f t="shared" si="107"/>
        <v>51161</v>
      </c>
      <c r="T68" s="165">
        <f>SUM(R68:S68)</f>
        <v>101542</v>
      </c>
      <c r="U68" s="38">
        <f>U14+U41</f>
        <v>0</v>
      </c>
      <c r="V68" s="168">
        <f>+T68+U68</f>
        <v>101542</v>
      </c>
      <c r="W68" s="40">
        <f>IF(Q68=0,0,((V68/Q68)-1)*100)</f>
        <v>71.399152642506294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22</v>
      </c>
      <c r="C69" s="120">
        <f t="shared" si="96"/>
        <v>399</v>
      </c>
      <c r="D69" s="121">
        <f t="shared" si="96"/>
        <v>399</v>
      </c>
      <c r="E69" s="144">
        <f t="shared" si="96"/>
        <v>798</v>
      </c>
      <c r="F69" s="120">
        <f t="shared" si="96"/>
        <v>387</v>
      </c>
      <c r="G69" s="121">
        <f t="shared" si="96"/>
        <v>387</v>
      </c>
      <c r="H69" s="144">
        <f t="shared" si="96"/>
        <v>774</v>
      </c>
      <c r="I69" s="123">
        <f>IF(E69=0,0,((H69/E69)-1)*100)</f>
        <v>-3.007518796992481</v>
      </c>
      <c r="J69" s="3"/>
      <c r="L69" s="13" t="s">
        <v>22</v>
      </c>
      <c r="M69" s="36">
        <f t="shared" si="105"/>
        <v>49384</v>
      </c>
      <c r="N69" s="37">
        <f t="shared" si="105"/>
        <v>50415</v>
      </c>
      <c r="O69" s="165">
        <f>SUM(M69:N69)</f>
        <v>99799</v>
      </c>
      <c r="P69" s="38">
        <f>P15+P42</f>
        <v>0</v>
      </c>
      <c r="Q69" s="165">
        <f>+O69+P69</f>
        <v>99799</v>
      </c>
      <c r="R69" s="36">
        <f t="shared" si="107"/>
        <v>47512</v>
      </c>
      <c r="S69" s="37">
        <f t="shared" si="107"/>
        <v>51238</v>
      </c>
      <c r="T69" s="165">
        <f>SUM(R69:S69)</f>
        <v>98750</v>
      </c>
      <c r="U69" s="38">
        <f>U15+U42</f>
        <v>0</v>
      </c>
      <c r="V69" s="165">
        <f>+T69+U69</f>
        <v>98750</v>
      </c>
      <c r="W69" s="40">
        <f>IF(Q69=0,0,((V69/Q69)-1)*100)</f>
        <v>-1.0511127366005679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23</v>
      </c>
      <c r="C70" s="127">
        <f>+C67+C68+C69</f>
        <v>863</v>
      </c>
      <c r="D70" s="128">
        <f t="shared" ref="D70" si="109">+D67+D68+D69</f>
        <v>863</v>
      </c>
      <c r="E70" s="145">
        <f t="shared" ref="E70" si="110">+E67+E68+E69</f>
        <v>1726</v>
      </c>
      <c r="F70" s="127">
        <f t="shared" ref="F70" si="111">+F67+F68+F69</f>
        <v>1190</v>
      </c>
      <c r="G70" s="128">
        <f t="shared" ref="G70" si="112">+G67+G68+G69</f>
        <v>1189</v>
      </c>
      <c r="H70" s="145">
        <f t="shared" ref="H70" si="113">+H67+H68+H69</f>
        <v>2379</v>
      </c>
      <c r="I70" s="130">
        <f>IF(E70=0,0,((H70/E70)-1)*100)</f>
        <v>37.833140208574733</v>
      </c>
      <c r="J70" s="3"/>
      <c r="L70" s="41" t="s">
        <v>23</v>
      </c>
      <c r="M70" s="42">
        <f>+M67+M68+M69</f>
        <v>99704</v>
      </c>
      <c r="N70" s="44">
        <f t="shared" ref="N70" si="114">+N67+N68+N69</f>
        <v>106632</v>
      </c>
      <c r="O70" s="475">
        <f t="shared" ref="O70" si="115">+O67+O68+O69</f>
        <v>206336</v>
      </c>
      <c r="P70" s="481">
        <f t="shared" ref="P70" si="116">+P67+P68+P69</f>
        <v>91</v>
      </c>
      <c r="Q70" s="166">
        <f t="shared" ref="Q70" si="117">+Q67+Q68+Q69</f>
        <v>206427</v>
      </c>
      <c r="R70" s="42">
        <f t="shared" ref="R70" si="118">+R67+R68+R69</f>
        <v>154490</v>
      </c>
      <c r="S70" s="44">
        <f t="shared" ref="S70" si="119">+S67+S68+S69</f>
        <v>164255</v>
      </c>
      <c r="T70" s="475">
        <f t="shared" ref="T70" si="120">+T67+T68+T69</f>
        <v>318745</v>
      </c>
      <c r="U70" s="481">
        <f t="shared" ref="U70" si="121">+U67+U68+U69</f>
        <v>0</v>
      </c>
      <c r="V70" s="166">
        <f t="shared" ref="V70" si="122">+V67+V68+V69</f>
        <v>318745</v>
      </c>
      <c r="W70" s="563">
        <f t="shared" ref="W70" si="123">IF(Q70=0,0,((V70/Q70)-1)*100)</f>
        <v>54.410518003943274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68</v>
      </c>
      <c r="C71" s="127">
        <f>+C66+C70</f>
        <v>2518</v>
      </c>
      <c r="D71" s="129">
        <f t="shared" ref="D71" si="124">+D66+D70</f>
        <v>2518</v>
      </c>
      <c r="E71" s="298">
        <f t="shared" ref="E71" si="125">+E66+E70</f>
        <v>5036</v>
      </c>
      <c r="F71" s="127">
        <f t="shared" ref="F71" si="126">+F66+F70</f>
        <v>2157</v>
      </c>
      <c r="G71" s="129">
        <f t="shared" ref="G71" si="127">+G66+G70</f>
        <v>2155</v>
      </c>
      <c r="H71" s="298">
        <f t="shared" ref="H71" si="128">+H66+H70</f>
        <v>4312</v>
      </c>
      <c r="I71" s="130">
        <f>IF(E71=0,0,((H71/E71)-1)*100)</f>
        <v>-14.376489277204129</v>
      </c>
      <c r="J71" s="3"/>
      <c r="L71" s="41" t="s">
        <v>68</v>
      </c>
      <c r="M71" s="45">
        <f>+M66+M70</f>
        <v>317266</v>
      </c>
      <c r="N71" s="43">
        <f t="shared" ref="N71" si="129">+N66+N70</f>
        <v>317988</v>
      </c>
      <c r="O71" s="300">
        <f t="shared" ref="O71" si="130">+O66+O70</f>
        <v>635254</v>
      </c>
      <c r="P71" s="43">
        <f t="shared" ref="P71" si="131">+P66+P70</f>
        <v>91</v>
      </c>
      <c r="Q71" s="300">
        <f t="shared" ref="Q71" si="132">+Q66+Q70</f>
        <v>635345</v>
      </c>
      <c r="R71" s="45">
        <f t="shared" ref="R71" si="133">+R66+R70</f>
        <v>291064</v>
      </c>
      <c r="S71" s="43">
        <f t="shared" ref="S71" si="134">+S66+S70</f>
        <v>294453</v>
      </c>
      <c r="T71" s="300">
        <f t="shared" ref="T71" si="135">+T66+T70</f>
        <v>585517</v>
      </c>
      <c r="U71" s="43">
        <f t="shared" ref="U71" si="136">+U66+U70</f>
        <v>0</v>
      </c>
      <c r="V71" s="300">
        <f t="shared" ref="V71" si="137">+V66+V70</f>
        <v>585517</v>
      </c>
      <c r="W71" s="46">
        <f>IF(Q71=0,0,((V71/Q71)-1)*100)</f>
        <v>-7.8426681566707845</v>
      </c>
    </row>
    <row r="72" spans="1:23" ht="13.5" thickTop="1" x14ac:dyDescent="0.2">
      <c r="A72" s="3" t="str">
        <f t="shared" ref="A72" si="138">IF(ISERROR(F72/G72)," ",IF(F72/G72&gt;0.5,IF(F72/G72&lt;1.5," ","NOT OK"),"NOT OK"))</f>
        <v xml:space="preserve"> </v>
      </c>
      <c r="B72" s="106" t="s">
        <v>24</v>
      </c>
      <c r="C72" s="120">
        <f t="shared" ref="C72:E74" si="139">+C18+C45</f>
        <v>379</v>
      </c>
      <c r="D72" s="121">
        <f t="shared" si="139"/>
        <v>379</v>
      </c>
      <c r="E72" s="144">
        <f t="shared" si="139"/>
        <v>758</v>
      </c>
      <c r="F72" s="120"/>
      <c r="G72" s="121"/>
      <c r="H72" s="144"/>
      <c r="I72" s="123"/>
      <c r="J72" s="7"/>
      <c r="L72" s="13" t="s">
        <v>24</v>
      </c>
      <c r="M72" s="36">
        <f t="shared" ref="M72:N74" si="140">+M18+M45</f>
        <v>37905</v>
      </c>
      <c r="N72" s="37">
        <f t="shared" si="140"/>
        <v>38983</v>
      </c>
      <c r="O72" s="165">
        <f t="shared" ref="O72" si="141">SUM(M72:N72)</f>
        <v>76888</v>
      </c>
      <c r="P72" s="38">
        <f>P18+P45</f>
        <v>155</v>
      </c>
      <c r="Q72" s="165">
        <f>+O72+P72</f>
        <v>77043</v>
      </c>
      <c r="R72" s="36"/>
      <c r="S72" s="37"/>
      <c r="T72" s="165"/>
      <c r="U72" s="38"/>
      <c r="V72" s="165"/>
      <c r="W72" s="40"/>
    </row>
    <row r="73" spans="1:23" x14ac:dyDescent="0.2">
      <c r="A73" s="3" t="str">
        <f>IF(ISERROR(F73/G73)," ",IF(F73/G73&gt;0.5,IF(F73/G73&lt;1.5," ","NOT OK"),"NOT OK"))</f>
        <v xml:space="preserve"> </v>
      </c>
      <c r="B73" s="106" t="s">
        <v>25</v>
      </c>
      <c r="C73" s="120">
        <f t="shared" si="139"/>
        <v>84</v>
      </c>
      <c r="D73" s="121">
        <f t="shared" si="139"/>
        <v>84</v>
      </c>
      <c r="E73" s="144">
        <f t="shared" si="139"/>
        <v>168</v>
      </c>
      <c r="F73" s="120"/>
      <c r="G73" s="121"/>
      <c r="H73" s="144"/>
      <c r="I73" s="123"/>
      <c r="J73" s="3"/>
      <c r="L73" s="13" t="s">
        <v>25</v>
      </c>
      <c r="M73" s="36">
        <f t="shared" si="140"/>
        <v>7031</v>
      </c>
      <c r="N73" s="37">
        <f t="shared" si="140"/>
        <v>7870</v>
      </c>
      <c r="O73" s="165">
        <f>SUM(M73:N73)</f>
        <v>14901</v>
      </c>
      <c r="P73" s="140">
        <f>P19+P46</f>
        <v>75</v>
      </c>
      <c r="Q73" s="165">
        <f>+O73+P73</f>
        <v>14976</v>
      </c>
      <c r="R73" s="36"/>
      <c r="S73" s="37"/>
      <c r="T73" s="165"/>
      <c r="U73" s="140"/>
      <c r="V73" s="165"/>
      <c r="W73" s="40"/>
    </row>
    <row r="74" spans="1:23" ht="13.5" thickBot="1" x14ac:dyDescent="0.25">
      <c r="A74" s="3" t="str">
        <f>IF(ISERROR(F74/G74)," ",IF(F74/G74&gt;0.5,IF(F74/G74&lt;1.5," ","NOT OK"),"NOT OK"))</f>
        <v xml:space="preserve"> </v>
      </c>
      <c r="B74" s="106" t="s">
        <v>26</v>
      </c>
      <c r="C74" s="120">
        <f t="shared" si="139"/>
        <v>107</v>
      </c>
      <c r="D74" s="121">
        <f t="shared" si="139"/>
        <v>107</v>
      </c>
      <c r="E74" s="144">
        <f t="shared" si="139"/>
        <v>214</v>
      </c>
      <c r="F74" s="120"/>
      <c r="G74" s="121"/>
      <c r="H74" s="144"/>
      <c r="I74" s="123"/>
      <c r="J74" s="3"/>
      <c r="L74" s="13" t="s">
        <v>26</v>
      </c>
      <c r="M74" s="36">
        <f t="shared" si="140"/>
        <v>10317</v>
      </c>
      <c r="N74" s="37">
        <f t="shared" si="140"/>
        <v>12382</v>
      </c>
      <c r="O74" s="165">
        <f>SUM(M74:N74)</f>
        <v>22699</v>
      </c>
      <c r="P74" s="140">
        <f>P20+P47</f>
        <v>0</v>
      </c>
      <c r="Q74" s="165">
        <f>+O74+P74</f>
        <v>22699</v>
      </c>
      <c r="R74" s="36"/>
      <c r="S74" s="37"/>
      <c r="T74" s="165"/>
      <c r="U74" s="140"/>
      <c r="V74" s="165"/>
      <c r="W74" s="40"/>
    </row>
    <row r="75" spans="1:23" ht="15.75" customHeight="1" thickTop="1" thickBot="1" x14ac:dyDescent="0.25">
      <c r="A75" s="9" t="str">
        <f>IF(ISERROR(F75/G75)," ",IF(F75/G75&gt;0.5,IF(F75/G75&lt;1.5," ","NOT OK"),"NOT OK"))</f>
        <v xml:space="preserve"> </v>
      </c>
      <c r="B75" s="133" t="s">
        <v>27</v>
      </c>
      <c r="C75" s="127">
        <f t="shared" ref="C75:E75" si="142">+C72+C73+C74</f>
        <v>570</v>
      </c>
      <c r="D75" s="128">
        <f t="shared" si="142"/>
        <v>570</v>
      </c>
      <c r="E75" s="145">
        <f t="shared" si="142"/>
        <v>1140</v>
      </c>
      <c r="F75" s="127"/>
      <c r="G75" s="128"/>
      <c r="H75" s="145"/>
      <c r="I75" s="130"/>
      <c r="J75" s="9"/>
      <c r="K75" s="10"/>
      <c r="L75" s="47" t="s">
        <v>27</v>
      </c>
      <c r="M75" s="494">
        <f t="shared" ref="M75:Q75" si="143">+M72+M73+M74</f>
        <v>55253</v>
      </c>
      <c r="N75" s="493">
        <f t="shared" si="143"/>
        <v>59235</v>
      </c>
      <c r="O75" s="476">
        <f t="shared" si="143"/>
        <v>114488</v>
      </c>
      <c r="P75" s="482">
        <f t="shared" si="143"/>
        <v>230</v>
      </c>
      <c r="Q75" s="167">
        <f t="shared" si="143"/>
        <v>114718</v>
      </c>
      <c r="R75" s="494"/>
      <c r="S75" s="493"/>
      <c r="T75" s="476"/>
      <c r="U75" s="482"/>
      <c r="V75" s="167"/>
      <c r="W75" s="50"/>
    </row>
    <row r="76" spans="1:23" ht="13.5" thickTop="1" x14ac:dyDescent="0.2">
      <c r="A76" s="3" t="str">
        <f t="shared" ref="A76" si="144">IF(ISERROR(F76/G76)," ",IF(F76/G76&gt;0.5,IF(F76/G76&lt;1.5," ","NOT OK"),"NOT OK"))</f>
        <v xml:space="preserve"> </v>
      </c>
      <c r="B76" s="106" t="s">
        <v>28</v>
      </c>
      <c r="C76" s="120">
        <f t="shared" ref="C76:E78" si="145">+C22+C49</f>
        <v>41</v>
      </c>
      <c r="D76" s="121">
        <f t="shared" si="145"/>
        <v>41</v>
      </c>
      <c r="E76" s="150">
        <f t="shared" si="145"/>
        <v>82</v>
      </c>
      <c r="F76" s="120"/>
      <c r="G76" s="121"/>
      <c r="H76" s="150"/>
      <c r="I76" s="123"/>
      <c r="J76" s="3"/>
      <c r="L76" s="13" t="s">
        <v>29</v>
      </c>
      <c r="M76" s="36">
        <f t="shared" ref="M76:N78" si="146">+M22+M49</f>
        <v>4140</v>
      </c>
      <c r="N76" s="37">
        <f t="shared" si="146"/>
        <v>4015</v>
      </c>
      <c r="O76" s="165">
        <f>SUM(M76:N76)</f>
        <v>8155</v>
      </c>
      <c r="P76" s="140">
        <f>P22+P49</f>
        <v>0</v>
      </c>
      <c r="Q76" s="165">
        <f>+O76+P76</f>
        <v>8155</v>
      </c>
      <c r="R76" s="36"/>
      <c r="S76" s="37"/>
      <c r="T76" s="165"/>
      <c r="U76" s="140"/>
      <c r="V76" s="165"/>
      <c r="W76" s="40"/>
    </row>
    <row r="77" spans="1:23" x14ac:dyDescent="0.2">
      <c r="A77" s="3" t="str">
        <f t="shared" ref="A77" si="147">IF(ISERROR(F77/G77)," ",IF(F77/G77&gt;0.5,IF(F77/G77&lt;1.5," ","NOT OK"),"NOT OK"))</f>
        <v xml:space="preserve"> </v>
      </c>
      <c r="B77" s="106" t="s">
        <v>30</v>
      </c>
      <c r="C77" s="120">
        <f t="shared" si="145"/>
        <v>1</v>
      </c>
      <c r="D77" s="121">
        <f t="shared" si="145"/>
        <v>1</v>
      </c>
      <c r="E77" s="144">
        <f t="shared" si="145"/>
        <v>2</v>
      </c>
      <c r="F77" s="120"/>
      <c r="G77" s="121"/>
      <c r="H77" s="144"/>
      <c r="I77" s="123"/>
      <c r="J77" s="3"/>
      <c r="L77" s="13" t="s">
        <v>30</v>
      </c>
      <c r="M77" s="36">
        <f t="shared" si="146"/>
        <v>18</v>
      </c>
      <c r="N77" s="37">
        <f t="shared" si="146"/>
        <v>7</v>
      </c>
      <c r="O77" s="165">
        <f t="shared" ref="O77:O78" si="148">SUM(M77:N77)</f>
        <v>25</v>
      </c>
      <c r="P77" s="140">
        <f>P23+P50</f>
        <v>0</v>
      </c>
      <c r="Q77" s="165">
        <f>+O77+P77</f>
        <v>25</v>
      </c>
      <c r="R77" s="36"/>
      <c r="S77" s="37"/>
      <c r="T77" s="165"/>
      <c r="U77" s="140"/>
      <c r="V77" s="165"/>
      <c r="W77" s="40"/>
    </row>
    <row r="78" spans="1:23" ht="13.5" thickBot="1" x14ac:dyDescent="0.25">
      <c r="A78" s="3" t="str">
        <f>IF(ISERROR(F78/G78)," ",IF(F78/G78&gt;0.5,IF(F78/G78&lt;1.5," ","NOT OK"),"NOT OK"))</f>
        <v xml:space="preserve"> </v>
      </c>
      <c r="B78" s="106" t="s">
        <v>31</v>
      </c>
      <c r="C78" s="120">
        <f t="shared" si="145"/>
        <v>86</v>
      </c>
      <c r="D78" s="121">
        <f t="shared" si="145"/>
        <v>86</v>
      </c>
      <c r="E78" s="146">
        <f t="shared" si="145"/>
        <v>172</v>
      </c>
      <c r="F78" s="120"/>
      <c r="G78" s="121"/>
      <c r="H78" s="146"/>
      <c r="I78" s="137"/>
      <c r="J78" s="3"/>
      <c r="L78" s="13" t="s">
        <v>31</v>
      </c>
      <c r="M78" s="36">
        <f t="shared" si="146"/>
        <v>8906</v>
      </c>
      <c r="N78" s="37">
        <f t="shared" si="146"/>
        <v>8902</v>
      </c>
      <c r="O78" s="165">
        <f t="shared" si="148"/>
        <v>17808</v>
      </c>
      <c r="P78" s="38">
        <f>P24+P51</f>
        <v>0</v>
      </c>
      <c r="Q78" s="165">
        <f>+O78+P78</f>
        <v>17808</v>
      </c>
      <c r="R78" s="36"/>
      <c r="S78" s="37"/>
      <c r="T78" s="165"/>
      <c r="U78" s="38"/>
      <c r="V78" s="165"/>
      <c r="W78" s="40"/>
    </row>
    <row r="79" spans="1:23" ht="15.75" customHeight="1" thickTop="1" thickBot="1" x14ac:dyDescent="0.25">
      <c r="A79" s="9" t="str">
        <f>IF(ISERROR(F79/G79)," ",IF(F79/G79&gt;0.5,IF(F79/G79&lt;1.5," ","NOT OK"),"NOT OK"))</f>
        <v xml:space="preserve"> </v>
      </c>
      <c r="B79" s="133" t="s">
        <v>32</v>
      </c>
      <c r="C79" s="127">
        <f t="shared" ref="C79:E79" si="149">+C76+C77+C78</f>
        <v>128</v>
      </c>
      <c r="D79" s="128">
        <f t="shared" si="149"/>
        <v>128</v>
      </c>
      <c r="E79" s="145">
        <f t="shared" si="149"/>
        <v>256</v>
      </c>
      <c r="F79" s="127"/>
      <c r="G79" s="128"/>
      <c r="H79" s="145"/>
      <c r="I79" s="130"/>
      <c r="J79" s="9"/>
      <c r="K79" s="10"/>
      <c r="L79" s="47" t="s">
        <v>32</v>
      </c>
      <c r="M79" s="494">
        <f t="shared" ref="M79:Q79" si="150">+M76+M77+M78</f>
        <v>13064</v>
      </c>
      <c r="N79" s="493">
        <f t="shared" si="150"/>
        <v>12924</v>
      </c>
      <c r="O79" s="476">
        <f t="shared" si="150"/>
        <v>25988</v>
      </c>
      <c r="P79" s="482">
        <f t="shared" si="150"/>
        <v>0</v>
      </c>
      <c r="Q79" s="167">
        <f t="shared" si="150"/>
        <v>25988</v>
      </c>
      <c r="R79" s="494"/>
      <c r="S79" s="493"/>
      <c r="T79" s="476"/>
      <c r="U79" s="482"/>
      <c r="V79" s="167"/>
      <c r="W79" s="50"/>
    </row>
    <row r="80" spans="1:23" ht="15.75" customHeight="1" thickTop="1" thickBot="1" x14ac:dyDescent="0.25">
      <c r="A80" s="9"/>
      <c r="B80" s="522" t="s">
        <v>33</v>
      </c>
      <c r="C80" s="127">
        <f t="shared" ref="C80:E80" si="151">+C70+C75+C79</f>
        <v>1561</v>
      </c>
      <c r="D80" s="128">
        <f t="shared" si="151"/>
        <v>1561</v>
      </c>
      <c r="E80" s="145">
        <f t="shared" si="151"/>
        <v>3122</v>
      </c>
      <c r="F80" s="127"/>
      <c r="G80" s="128"/>
      <c r="H80" s="145"/>
      <c r="I80" s="130"/>
      <c r="J80" s="9"/>
      <c r="K80" s="10"/>
      <c r="L80" s="530" t="s">
        <v>33</v>
      </c>
      <c r="M80" s="515">
        <f t="shared" ref="M80:Q80" si="152">+M70+M75+M79</f>
        <v>168021</v>
      </c>
      <c r="N80" s="516">
        <f t="shared" si="152"/>
        <v>178791</v>
      </c>
      <c r="O80" s="513">
        <f t="shared" si="152"/>
        <v>346812</v>
      </c>
      <c r="P80" s="511">
        <f t="shared" si="152"/>
        <v>321</v>
      </c>
      <c r="Q80" s="514">
        <f t="shared" si="152"/>
        <v>347133</v>
      </c>
      <c r="R80" s="515"/>
      <c r="S80" s="516"/>
      <c r="T80" s="513"/>
      <c r="U80" s="511"/>
      <c r="V80" s="514"/>
      <c r="W80" s="50"/>
    </row>
    <row r="81" spans="1:23" ht="14.25" thickTop="1" thickBot="1" x14ac:dyDescent="0.25">
      <c r="A81" s="3" t="str">
        <f t="shared" ref="A81" si="153">IF(ISERROR(F81/G81)," ",IF(F81/G81&gt;0.5,IF(F81/G81&lt;1.5," ","NOT OK"),"NOT OK"))</f>
        <v xml:space="preserve"> </v>
      </c>
      <c r="B81" s="126" t="s">
        <v>34</v>
      </c>
      <c r="C81" s="127">
        <f t="shared" ref="C81:E81" si="154">+C66+C70+C75+C79</f>
        <v>3216</v>
      </c>
      <c r="D81" s="129">
        <f t="shared" si="154"/>
        <v>3216</v>
      </c>
      <c r="E81" s="298">
        <f t="shared" si="154"/>
        <v>6432</v>
      </c>
      <c r="F81" s="127"/>
      <c r="G81" s="129"/>
      <c r="H81" s="298"/>
      <c r="I81" s="130"/>
      <c r="J81" s="3"/>
      <c r="L81" s="466" t="s">
        <v>34</v>
      </c>
      <c r="M81" s="42">
        <f t="shared" ref="M81:Q81" si="155">+M66+M70+M75+M79</f>
        <v>385583</v>
      </c>
      <c r="N81" s="44">
        <f t="shared" si="155"/>
        <v>390147</v>
      </c>
      <c r="O81" s="472">
        <f t="shared" si="155"/>
        <v>775730</v>
      </c>
      <c r="P81" s="481">
        <f t="shared" si="155"/>
        <v>321</v>
      </c>
      <c r="Q81" s="300">
        <f t="shared" si="155"/>
        <v>776051</v>
      </c>
      <c r="R81" s="42"/>
      <c r="S81" s="44"/>
      <c r="T81" s="472"/>
      <c r="U81" s="481"/>
      <c r="V81" s="300"/>
      <c r="W81" s="46"/>
    </row>
    <row r="82" spans="1:23" ht="14.25" thickTop="1" thickBot="1" x14ac:dyDescent="0.25">
      <c r="B82" s="138" t="s">
        <v>35</v>
      </c>
      <c r="C82" s="102"/>
      <c r="D82" s="102"/>
      <c r="E82" s="102"/>
      <c r="F82" s="102"/>
      <c r="G82" s="102"/>
      <c r="H82" s="102"/>
      <c r="I82" s="102"/>
      <c r="J82" s="102"/>
      <c r="L82" s="53" t="s">
        <v>35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90" t="s">
        <v>45</v>
      </c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2"/>
    </row>
    <row r="84" spans="1:23" ht="13.5" thickBot="1" x14ac:dyDescent="0.25">
      <c r="L84" s="593" t="s">
        <v>46</v>
      </c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5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47</v>
      </c>
    </row>
    <row r="86" spans="1:23" ht="13.5" customHeight="1" thickTop="1" thickBot="1" x14ac:dyDescent="0.25">
      <c r="L86" s="57"/>
      <c r="M86" s="596" t="s">
        <v>4</v>
      </c>
      <c r="N86" s="597"/>
      <c r="O86" s="597"/>
      <c r="P86" s="597"/>
      <c r="Q86" s="598"/>
      <c r="R86" s="596" t="s">
        <v>5</v>
      </c>
      <c r="S86" s="597"/>
      <c r="T86" s="597"/>
      <c r="U86" s="597"/>
      <c r="V86" s="598"/>
      <c r="W86" s="310" t="s">
        <v>6</v>
      </c>
    </row>
    <row r="87" spans="1:23" ht="13.5" thickTop="1" x14ac:dyDescent="0.2">
      <c r="L87" s="59" t="s">
        <v>7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1" t="s">
        <v>8</v>
      </c>
    </row>
    <row r="88" spans="1:23" ht="13.5" thickBot="1" x14ac:dyDescent="0.25">
      <c r="L88" s="64"/>
      <c r="M88" s="65" t="s">
        <v>48</v>
      </c>
      <c r="N88" s="66" t="s">
        <v>49</v>
      </c>
      <c r="O88" s="67" t="s">
        <v>50</v>
      </c>
      <c r="P88" s="68" t="s">
        <v>15</v>
      </c>
      <c r="Q88" s="67" t="s">
        <v>11</v>
      </c>
      <c r="R88" s="65" t="s">
        <v>48</v>
      </c>
      <c r="S88" s="66" t="s">
        <v>49</v>
      </c>
      <c r="T88" s="67" t="s">
        <v>50</v>
      </c>
      <c r="U88" s="68" t="s">
        <v>15</v>
      </c>
      <c r="V88" s="67" t="s">
        <v>11</v>
      </c>
      <c r="W88" s="309"/>
    </row>
    <row r="89" spans="1:23" ht="6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495" t="s">
        <v>16</v>
      </c>
      <c r="M90" s="75">
        <v>0</v>
      </c>
      <c r="N90" s="76">
        <v>0</v>
      </c>
      <c r="O90" s="178">
        <f t="shared" ref="O90" si="156">+M90+N90</f>
        <v>0</v>
      </c>
      <c r="P90" s="77">
        <v>0</v>
      </c>
      <c r="Q90" s="178">
        <f t="shared" ref="Q90" si="157">O90+P90</f>
        <v>0</v>
      </c>
      <c r="R90" s="75">
        <v>0</v>
      </c>
      <c r="S90" s="76">
        <v>0</v>
      </c>
      <c r="T90" s="178">
        <f t="shared" ref="T90" si="158">+R90+S90</f>
        <v>0</v>
      </c>
      <c r="U90" s="77">
        <v>0</v>
      </c>
      <c r="V90" s="178">
        <f t="shared" ref="V90" si="159">T90+U90</f>
        <v>0</v>
      </c>
      <c r="W90" s="488">
        <f>IF(Q90=0,0,((V90/Q90)-1)*100)</f>
        <v>0</v>
      </c>
    </row>
    <row r="91" spans="1:23" x14ac:dyDescent="0.2">
      <c r="L91" s="495" t="s">
        <v>17</v>
      </c>
      <c r="M91" s="75">
        <v>0</v>
      </c>
      <c r="N91" s="76">
        <v>0</v>
      </c>
      <c r="O91" s="178">
        <f>+M91+N91</f>
        <v>0</v>
      </c>
      <c r="P91" s="77">
        <v>0</v>
      </c>
      <c r="Q91" s="178">
        <f>O91+P91</f>
        <v>0</v>
      </c>
      <c r="R91" s="75">
        <v>0</v>
      </c>
      <c r="S91" s="76">
        <v>0</v>
      </c>
      <c r="T91" s="178">
        <f>+R91+S91</f>
        <v>0</v>
      </c>
      <c r="U91" s="77">
        <v>0</v>
      </c>
      <c r="V91" s="178">
        <f>T91+U91</f>
        <v>0</v>
      </c>
      <c r="W91" s="488">
        <f>IF(Q91=0,0,((V91/Q91)-1)*100)</f>
        <v>0</v>
      </c>
    </row>
    <row r="92" spans="1:23" ht="13.5" thickBot="1" x14ac:dyDescent="0.25">
      <c r="L92" s="496" t="s">
        <v>18</v>
      </c>
      <c r="M92" s="75">
        <v>0</v>
      </c>
      <c r="N92" s="76">
        <v>0</v>
      </c>
      <c r="O92" s="178">
        <f>+M92+N92</f>
        <v>0</v>
      </c>
      <c r="P92" s="83">
        <v>0</v>
      </c>
      <c r="Q92" s="178">
        <f>O92+P92</f>
        <v>0</v>
      </c>
      <c r="R92" s="75">
        <v>0</v>
      </c>
      <c r="S92" s="76">
        <v>0</v>
      </c>
      <c r="T92" s="178">
        <f>+R92+S92</f>
        <v>0</v>
      </c>
      <c r="U92" s="83">
        <v>0</v>
      </c>
      <c r="V92" s="178">
        <f>T92+U92</f>
        <v>0</v>
      </c>
      <c r="W92" s="488">
        <f>IF(Q92=0,0,((V92/Q92)-1)*100)</f>
        <v>0</v>
      </c>
    </row>
    <row r="93" spans="1:23" ht="14.25" thickTop="1" thickBot="1" x14ac:dyDescent="0.25">
      <c r="L93" s="497" t="s">
        <v>19</v>
      </c>
      <c r="M93" s="80">
        <f t="shared" ref="M93:Q93" si="160">+M90+M91+M92</f>
        <v>0</v>
      </c>
      <c r="N93" s="81">
        <f t="shared" si="160"/>
        <v>0</v>
      </c>
      <c r="O93" s="179">
        <f t="shared" si="160"/>
        <v>0</v>
      </c>
      <c r="P93" s="80">
        <f t="shared" si="160"/>
        <v>0</v>
      </c>
      <c r="Q93" s="179">
        <f t="shared" si="160"/>
        <v>0</v>
      </c>
      <c r="R93" s="80">
        <f t="shared" ref="R93:V93" si="161">+R90+R91+R92</f>
        <v>0</v>
      </c>
      <c r="S93" s="81">
        <f t="shared" si="161"/>
        <v>0</v>
      </c>
      <c r="T93" s="179">
        <f t="shared" si="161"/>
        <v>0</v>
      </c>
      <c r="U93" s="80">
        <f t="shared" si="161"/>
        <v>0</v>
      </c>
      <c r="V93" s="179">
        <f t="shared" si="161"/>
        <v>0</v>
      </c>
      <c r="W93" s="337">
        <f t="shared" ref="W93:W98" si="162">IF(Q93=0,0,((V93/Q93)-1)*100)</f>
        <v>0</v>
      </c>
    </row>
    <row r="94" spans="1:23" ht="13.5" thickTop="1" x14ac:dyDescent="0.2">
      <c r="L94" s="495" t="s">
        <v>20</v>
      </c>
      <c r="M94" s="75">
        <v>0</v>
      </c>
      <c r="N94" s="273">
        <v>0</v>
      </c>
      <c r="O94" s="178">
        <f>M94+N94</f>
        <v>0</v>
      </c>
      <c r="P94" s="77">
        <v>0</v>
      </c>
      <c r="Q94" s="178">
        <f>O94+P94</f>
        <v>0</v>
      </c>
      <c r="R94" s="75">
        <v>0</v>
      </c>
      <c r="S94" s="273">
        <v>0</v>
      </c>
      <c r="T94" s="178">
        <f>R94+S94</f>
        <v>0</v>
      </c>
      <c r="U94" s="77">
        <v>0</v>
      </c>
      <c r="V94" s="178">
        <f>T94+U94</f>
        <v>0</v>
      </c>
      <c r="W94" s="488">
        <f t="shared" si="162"/>
        <v>0</v>
      </c>
    </row>
    <row r="95" spans="1:23" x14ac:dyDescent="0.2">
      <c r="L95" s="495" t="s">
        <v>21</v>
      </c>
      <c r="M95" s="75">
        <v>0</v>
      </c>
      <c r="N95" s="273">
        <v>0</v>
      </c>
      <c r="O95" s="178">
        <f>M95+N95</f>
        <v>0</v>
      </c>
      <c r="P95" s="77">
        <v>0</v>
      </c>
      <c r="Q95" s="178">
        <f>O95+P95</f>
        <v>0</v>
      </c>
      <c r="R95" s="75">
        <v>0</v>
      </c>
      <c r="S95" s="273">
        <v>0</v>
      </c>
      <c r="T95" s="178">
        <f>R95+S95</f>
        <v>0</v>
      </c>
      <c r="U95" s="77">
        <v>0</v>
      </c>
      <c r="V95" s="178">
        <f>T95+U95</f>
        <v>0</v>
      </c>
      <c r="W95" s="488">
        <f>IF(Q95=0,0,((V95/Q95)-1)*100)</f>
        <v>0</v>
      </c>
    </row>
    <row r="96" spans="1:23" ht="13.5" thickBot="1" x14ac:dyDescent="0.25">
      <c r="L96" s="495" t="s">
        <v>22</v>
      </c>
      <c r="M96" s="75">
        <v>0</v>
      </c>
      <c r="N96" s="273">
        <v>0</v>
      </c>
      <c r="O96" s="178">
        <f t="shared" ref="O96" si="163">M96+N96</f>
        <v>0</v>
      </c>
      <c r="P96" s="77">
        <v>0</v>
      </c>
      <c r="Q96" s="178">
        <f>O96+P96</f>
        <v>0</v>
      </c>
      <c r="R96" s="75">
        <v>0</v>
      </c>
      <c r="S96" s="273">
        <v>0</v>
      </c>
      <c r="T96" s="178">
        <f t="shared" ref="T96" si="164">R96+S96</f>
        <v>0</v>
      </c>
      <c r="U96" s="77">
        <v>0</v>
      </c>
      <c r="V96" s="178">
        <f>T96+U96</f>
        <v>0</v>
      </c>
      <c r="W96" s="488">
        <f>IF(Q96=0,0,((V96/Q96)-1)*100)</f>
        <v>0</v>
      </c>
    </row>
    <row r="97" spans="1:23" ht="14.25" thickTop="1" thickBot="1" x14ac:dyDescent="0.25">
      <c r="L97" s="497" t="s">
        <v>23</v>
      </c>
      <c r="M97" s="80">
        <f>+M94+M95+M96</f>
        <v>0</v>
      </c>
      <c r="N97" s="81">
        <f t="shared" ref="N97:V97" si="165">+N94+N95+N96</f>
        <v>0</v>
      </c>
      <c r="O97" s="179">
        <f t="shared" si="165"/>
        <v>0</v>
      </c>
      <c r="P97" s="80">
        <f t="shared" si="165"/>
        <v>0</v>
      </c>
      <c r="Q97" s="179">
        <f t="shared" si="165"/>
        <v>0</v>
      </c>
      <c r="R97" s="80">
        <f t="shared" si="165"/>
        <v>0</v>
      </c>
      <c r="S97" s="81">
        <f t="shared" si="165"/>
        <v>0</v>
      </c>
      <c r="T97" s="179">
        <f t="shared" si="165"/>
        <v>0</v>
      </c>
      <c r="U97" s="80">
        <f t="shared" si="165"/>
        <v>0</v>
      </c>
      <c r="V97" s="179">
        <f t="shared" si="165"/>
        <v>0</v>
      </c>
      <c r="W97" s="337">
        <f t="shared" ref="W97" si="166">IF(Q97=0,0,((V97/Q97)-1)*100)</f>
        <v>0</v>
      </c>
    </row>
    <row r="98" spans="1:23" ht="14.25" thickTop="1" thickBot="1" x14ac:dyDescent="0.25">
      <c r="L98" s="79" t="s">
        <v>68</v>
      </c>
      <c r="M98" s="80">
        <f>+M93+M97</f>
        <v>0</v>
      </c>
      <c r="N98" s="81">
        <f t="shared" ref="N98:V98" si="167">+N93+N97</f>
        <v>0</v>
      </c>
      <c r="O98" s="175">
        <f t="shared" si="167"/>
        <v>0</v>
      </c>
      <c r="P98" s="80">
        <f t="shared" si="167"/>
        <v>0</v>
      </c>
      <c r="Q98" s="175">
        <f t="shared" si="167"/>
        <v>0</v>
      </c>
      <c r="R98" s="80">
        <f t="shared" si="167"/>
        <v>0</v>
      </c>
      <c r="S98" s="81">
        <f t="shared" si="167"/>
        <v>0</v>
      </c>
      <c r="T98" s="175">
        <f t="shared" si="167"/>
        <v>0</v>
      </c>
      <c r="U98" s="80">
        <f t="shared" si="167"/>
        <v>0</v>
      </c>
      <c r="V98" s="175">
        <f t="shared" si="167"/>
        <v>0</v>
      </c>
      <c r="W98" s="337">
        <f t="shared" si="162"/>
        <v>0</v>
      </c>
    </row>
    <row r="99" spans="1:23" ht="13.5" thickTop="1" x14ac:dyDescent="0.2">
      <c r="L99" s="495" t="s">
        <v>24</v>
      </c>
      <c r="M99" s="75">
        <v>0</v>
      </c>
      <c r="N99" s="76">
        <v>0</v>
      </c>
      <c r="O99" s="178">
        <f>+M99+N99</f>
        <v>0</v>
      </c>
      <c r="P99" s="77">
        <v>0</v>
      </c>
      <c r="Q99" s="178">
        <f>O99+P99</f>
        <v>0</v>
      </c>
      <c r="R99" s="75"/>
      <c r="S99" s="76"/>
      <c r="T99" s="178"/>
      <c r="U99" s="77"/>
      <c r="V99" s="178"/>
      <c r="W99" s="488"/>
    </row>
    <row r="100" spans="1:23" x14ac:dyDescent="0.2">
      <c r="L100" s="495" t="s">
        <v>25</v>
      </c>
      <c r="M100" s="75">
        <v>0</v>
      </c>
      <c r="N100" s="76">
        <v>0</v>
      </c>
      <c r="O100" s="178">
        <f>+M100+N100</f>
        <v>0</v>
      </c>
      <c r="P100" s="77">
        <v>0</v>
      </c>
      <c r="Q100" s="178">
        <f>O100+P100</f>
        <v>0</v>
      </c>
      <c r="R100" s="75"/>
      <c r="S100" s="76"/>
      <c r="T100" s="178"/>
      <c r="U100" s="77"/>
      <c r="V100" s="178"/>
      <c r="W100" s="488"/>
    </row>
    <row r="101" spans="1:23" ht="13.5" thickBot="1" x14ac:dyDescent="0.25">
      <c r="L101" s="495" t="s">
        <v>26</v>
      </c>
      <c r="M101" s="75">
        <v>0</v>
      </c>
      <c r="N101" s="76">
        <v>0</v>
      </c>
      <c r="O101" s="180">
        <f>+M101+N101</f>
        <v>0</v>
      </c>
      <c r="P101" s="83">
        <v>0</v>
      </c>
      <c r="Q101" s="180">
        <f>O101+P101</f>
        <v>0</v>
      </c>
      <c r="R101" s="75"/>
      <c r="S101" s="76"/>
      <c r="T101" s="180"/>
      <c r="U101" s="83"/>
      <c r="V101" s="180"/>
      <c r="W101" s="488"/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498" t="s">
        <v>27</v>
      </c>
      <c r="M102" s="85">
        <f t="shared" ref="M102:Q102" si="168">+M99+M100+M101</f>
        <v>0</v>
      </c>
      <c r="N102" s="85">
        <f t="shared" si="168"/>
        <v>0</v>
      </c>
      <c r="O102" s="181">
        <f t="shared" si="168"/>
        <v>0</v>
      </c>
      <c r="P102" s="86">
        <f t="shared" si="168"/>
        <v>0</v>
      </c>
      <c r="Q102" s="181">
        <f t="shared" si="168"/>
        <v>0</v>
      </c>
      <c r="R102" s="85"/>
      <c r="S102" s="85"/>
      <c r="T102" s="181"/>
      <c r="U102" s="86"/>
      <c r="V102" s="181"/>
      <c r="W102" s="489"/>
    </row>
    <row r="103" spans="1:23" ht="13.5" thickTop="1" x14ac:dyDescent="0.2">
      <c r="L103" s="495" t="s">
        <v>29</v>
      </c>
      <c r="M103" s="75">
        <v>0</v>
      </c>
      <c r="N103" s="76">
        <v>0</v>
      </c>
      <c r="O103" s="178">
        <f>+M103+N103</f>
        <v>0</v>
      </c>
      <c r="P103" s="77">
        <v>0</v>
      </c>
      <c r="Q103" s="180">
        <f>O103+P103</f>
        <v>0</v>
      </c>
      <c r="R103" s="75"/>
      <c r="S103" s="76"/>
      <c r="T103" s="178"/>
      <c r="U103" s="77"/>
      <c r="V103" s="180"/>
      <c r="W103" s="488"/>
    </row>
    <row r="104" spans="1:23" x14ac:dyDescent="0.2">
      <c r="L104" s="59" t="s">
        <v>30</v>
      </c>
      <c r="M104" s="75">
        <v>0</v>
      </c>
      <c r="N104" s="76">
        <v>0</v>
      </c>
      <c r="O104" s="178">
        <f>+M104+N104</f>
        <v>0</v>
      </c>
      <c r="P104" s="77">
        <v>0</v>
      </c>
      <c r="Q104" s="180">
        <f>O104+P104</f>
        <v>0</v>
      </c>
      <c r="R104" s="75"/>
      <c r="S104" s="76"/>
      <c r="T104" s="178"/>
      <c r="U104" s="77"/>
      <c r="V104" s="180"/>
      <c r="W104" s="488"/>
    </row>
    <row r="105" spans="1:23" ht="13.5" thickBot="1" x14ac:dyDescent="0.25">
      <c r="L105" s="59" t="s">
        <v>31</v>
      </c>
      <c r="M105" s="75">
        <v>0</v>
      </c>
      <c r="N105" s="76">
        <v>0</v>
      </c>
      <c r="O105" s="180">
        <f>+M105+N105</f>
        <v>0</v>
      </c>
      <c r="P105" s="83">
        <v>0</v>
      </c>
      <c r="Q105" s="180">
        <f>O105+P105</f>
        <v>0</v>
      </c>
      <c r="R105" s="75"/>
      <c r="S105" s="76"/>
      <c r="T105" s="180"/>
      <c r="U105" s="83"/>
      <c r="V105" s="180"/>
      <c r="W105" s="48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498" t="s">
        <v>32</v>
      </c>
      <c r="M106" s="547">
        <f t="shared" ref="M106:Q106" si="169">+M103+M104+M105</f>
        <v>0</v>
      </c>
      <c r="N106" s="544">
        <f t="shared" si="169"/>
        <v>0</v>
      </c>
      <c r="O106" s="538">
        <f t="shared" si="169"/>
        <v>0</v>
      </c>
      <c r="P106" s="531">
        <f t="shared" si="169"/>
        <v>0</v>
      </c>
      <c r="Q106" s="538">
        <f t="shared" si="169"/>
        <v>0</v>
      </c>
      <c r="R106" s="547"/>
      <c r="S106" s="544"/>
      <c r="T106" s="538"/>
      <c r="U106" s="531"/>
      <c r="V106" s="538"/>
      <c r="W106" s="540"/>
    </row>
    <row r="107" spans="1:23" ht="14.25" thickTop="1" thickBot="1" x14ac:dyDescent="0.25">
      <c r="L107" s="520" t="s">
        <v>33</v>
      </c>
      <c r="M107" s="548">
        <f t="shared" ref="M107:Q107" si="170">+M97+M102+M106</f>
        <v>0</v>
      </c>
      <c r="N107" s="545">
        <f t="shared" si="170"/>
        <v>0</v>
      </c>
      <c r="O107" s="539">
        <f t="shared" si="170"/>
        <v>0</v>
      </c>
      <c r="P107" s="533">
        <f t="shared" si="170"/>
        <v>0</v>
      </c>
      <c r="Q107" s="539">
        <f t="shared" si="170"/>
        <v>0</v>
      </c>
      <c r="R107" s="548"/>
      <c r="S107" s="545"/>
      <c r="T107" s="539"/>
      <c r="U107" s="533"/>
      <c r="V107" s="539"/>
      <c r="W107" s="541"/>
    </row>
    <row r="108" spans="1:23" ht="14.25" thickTop="1" thickBot="1" x14ac:dyDescent="0.25">
      <c r="L108" s="497" t="s">
        <v>34</v>
      </c>
      <c r="M108" s="80">
        <f t="shared" ref="M108:Q108" si="171">+M93+M97+M102+M106</f>
        <v>0</v>
      </c>
      <c r="N108" s="546">
        <f t="shared" si="171"/>
        <v>0</v>
      </c>
      <c r="O108" s="537">
        <f t="shared" si="171"/>
        <v>0</v>
      </c>
      <c r="P108" s="536">
        <f t="shared" si="171"/>
        <v>0</v>
      </c>
      <c r="Q108" s="537">
        <f t="shared" si="171"/>
        <v>0</v>
      </c>
      <c r="R108" s="80"/>
      <c r="S108" s="546"/>
      <c r="T108" s="537"/>
      <c r="U108" s="536"/>
      <c r="V108" s="537"/>
      <c r="W108" s="337"/>
    </row>
    <row r="109" spans="1:23" ht="14.25" thickTop="1" thickBot="1" x14ac:dyDescent="0.25">
      <c r="L109" s="89" t="s">
        <v>35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90" t="s">
        <v>51</v>
      </c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2"/>
    </row>
    <row r="111" spans="1:23" ht="13.5" thickBot="1" x14ac:dyDescent="0.25">
      <c r="L111" s="593" t="s">
        <v>52</v>
      </c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5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47</v>
      </c>
    </row>
    <row r="113" spans="12:23" ht="13.5" customHeight="1" thickTop="1" thickBot="1" x14ac:dyDescent="0.25">
      <c r="L113" s="57"/>
      <c r="M113" s="596" t="s">
        <v>4</v>
      </c>
      <c r="N113" s="597"/>
      <c r="O113" s="597"/>
      <c r="P113" s="597"/>
      <c r="Q113" s="598"/>
      <c r="R113" s="596" t="s">
        <v>5</v>
      </c>
      <c r="S113" s="597"/>
      <c r="T113" s="597"/>
      <c r="U113" s="597"/>
      <c r="V113" s="598"/>
      <c r="W113" s="310" t="s">
        <v>6</v>
      </c>
    </row>
    <row r="114" spans="12:23" ht="13.5" thickTop="1" x14ac:dyDescent="0.2">
      <c r="L114" s="59" t="s">
        <v>7</v>
      </c>
      <c r="M114" s="60"/>
      <c r="N114" s="54"/>
      <c r="O114" s="61"/>
      <c r="P114" s="62"/>
      <c r="Q114" s="61"/>
      <c r="R114" s="60"/>
      <c r="S114" s="54"/>
      <c r="T114" s="61"/>
      <c r="U114" s="62"/>
      <c r="V114" s="61"/>
      <c r="W114" s="311" t="s">
        <v>8</v>
      </c>
    </row>
    <row r="115" spans="12:23" ht="13.5" thickBot="1" x14ac:dyDescent="0.25">
      <c r="L115" s="64"/>
      <c r="M115" s="65" t="s">
        <v>48</v>
      </c>
      <c r="N115" s="66" t="s">
        <v>49</v>
      </c>
      <c r="O115" s="67" t="s">
        <v>50</v>
      </c>
      <c r="P115" s="68" t="s">
        <v>15</v>
      </c>
      <c r="Q115" s="67" t="s">
        <v>11</v>
      </c>
      <c r="R115" s="65" t="s">
        <v>48</v>
      </c>
      <c r="S115" s="66" t="s">
        <v>49</v>
      </c>
      <c r="T115" s="67" t="s">
        <v>50</v>
      </c>
      <c r="U115" s="68" t="s">
        <v>15</v>
      </c>
      <c r="V115" s="67" t="s">
        <v>11</v>
      </c>
      <c r="W115" s="312"/>
    </row>
    <row r="116" spans="12:23" ht="6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16</v>
      </c>
      <c r="M117" s="75">
        <v>13</v>
      </c>
      <c r="N117" s="76">
        <v>21</v>
      </c>
      <c r="O117" s="178">
        <f>M117+N117</f>
        <v>34</v>
      </c>
      <c r="P117" s="77">
        <v>0</v>
      </c>
      <c r="Q117" s="178">
        <f>O117+P117</f>
        <v>34</v>
      </c>
      <c r="R117" s="75">
        <v>12</v>
      </c>
      <c r="S117" s="76">
        <v>24</v>
      </c>
      <c r="T117" s="178">
        <f>R117+S117</f>
        <v>36</v>
      </c>
      <c r="U117" s="77">
        <v>0</v>
      </c>
      <c r="V117" s="178">
        <f>T117+U117</f>
        <v>36</v>
      </c>
      <c r="W117" s="78">
        <f>IF(Q117=0,0,((V117/Q117)-1)*100)</f>
        <v>5.8823529411764719</v>
      </c>
    </row>
    <row r="118" spans="12:23" x14ac:dyDescent="0.2">
      <c r="L118" s="59" t="s">
        <v>17</v>
      </c>
      <c r="M118" s="75">
        <v>18</v>
      </c>
      <c r="N118" s="76">
        <v>21</v>
      </c>
      <c r="O118" s="178">
        <f>M118+N118</f>
        <v>39</v>
      </c>
      <c r="P118" s="77">
        <v>0</v>
      </c>
      <c r="Q118" s="178">
        <f>O118+P118</f>
        <v>39</v>
      </c>
      <c r="R118" s="75">
        <v>28</v>
      </c>
      <c r="S118" s="76">
        <v>25</v>
      </c>
      <c r="T118" s="178">
        <f>R118+S118</f>
        <v>53</v>
      </c>
      <c r="U118" s="77">
        <v>0</v>
      </c>
      <c r="V118" s="178">
        <f>T118+U118</f>
        <v>53</v>
      </c>
      <c r="W118" s="78">
        <f>IF(Q118=0,0,((V118/Q118)-1)*100)</f>
        <v>35.897435897435905</v>
      </c>
    </row>
    <row r="119" spans="12:23" ht="13.5" thickBot="1" x14ac:dyDescent="0.25">
      <c r="L119" s="64" t="s">
        <v>18</v>
      </c>
      <c r="M119" s="75">
        <v>20</v>
      </c>
      <c r="N119" s="76">
        <v>29</v>
      </c>
      <c r="O119" s="178">
        <f>M119+N119</f>
        <v>49</v>
      </c>
      <c r="P119" s="77">
        <v>0</v>
      </c>
      <c r="Q119" s="178">
        <f t="shared" ref="Q119" si="172">O119+P119</f>
        <v>49</v>
      </c>
      <c r="R119" s="75">
        <v>27</v>
      </c>
      <c r="S119" s="76">
        <v>33</v>
      </c>
      <c r="T119" s="178">
        <f>R119+S119</f>
        <v>60</v>
      </c>
      <c r="U119" s="77">
        <v>0</v>
      </c>
      <c r="V119" s="178">
        <f t="shared" ref="V119" si="173">T119+U119</f>
        <v>60</v>
      </c>
      <c r="W119" s="78">
        <f>IF(Q119=0,0,((V119/Q119)-1)*100)</f>
        <v>22.448979591836739</v>
      </c>
    </row>
    <row r="120" spans="12:23" ht="14.25" thickTop="1" thickBot="1" x14ac:dyDescent="0.25">
      <c r="L120" s="79" t="s">
        <v>19</v>
      </c>
      <c r="M120" s="80">
        <f t="shared" ref="M120:Q120" si="174">+M117+M118+M119</f>
        <v>51</v>
      </c>
      <c r="N120" s="81">
        <f t="shared" si="174"/>
        <v>71</v>
      </c>
      <c r="O120" s="179">
        <f t="shared" si="174"/>
        <v>122</v>
      </c>
      <c r="P120" s="80">
        <f t="shared" si="174"/>
        <v>0</v>
      </c>
      <c r="Q120" s="179">
        <f t="shared" si="174"/>
        <v>122</v>
      </c>
      <c r="R120" s="80">
        <f t="shared" ref="R120:V120" si="175">+R117+R118+R119</f>
        <v>67</v>
      </c>
      <c r="S120" s="81">
        <f t="shared" si="175"/>
        <v>82</v>
      </c>
      <c r="T120" s="179">
        <f t="shared" si="175"/>
        <v>149</v>
      </c>
      <c r="U120" s="80">
        <f t="shared" si="175"/>
        <v>0</v>
      </c>
      <c r="V120" s="179">
        <f t="shared" si="175"/>
        <v>149</v>
      </c>
      <c r="W120" s="82">
        <f t="shared" ref="W120:W121" si="176">IF(Q120=0,0,((V120/Q120)-1)*100)</f>
        <v>22.131147540983598</v>
      </c>
    </row>
    <row r="121" spans="12:23" ht="13.5" thickTop="1" x14ac:dyDescent="0.2">
      <c r="L121" s="59" t="s">
        <v>20</v>
      </c>
      <c r="M121" s="75">
        <v>6</v>
      </c>
      <c r="N121" s="76">
        <v>43</v>
      </c>
      <c r="O121" s="178">
        <f>M121+N121</f>
        <v>49</v>
      </c>
      <c r="P121" s="77">
        <v>0</v>
      </c>
      <c r="Q121" s="178">
        <f>O121+P121</f>
        <v>49</v>
      </c>
      <c r="R121" s="75">
        <v>34</v>
      </c>
      <c r="S121" s="76">
        <v>27</v>
      </c>
      <c r="T121" s="178">
        <f>R121+S121</f>
        <v>61</v>
      </c>
      <c r="U121" s="77">
        <v>0</v>
      </c>
      <c r="V121" s="178">
        <f>T121+U121</f>
        <v>61</v>
      </c>
      <c r="W121" s="78">
        <f t="shared" si="176"/>
        <v>24.489795918367353</v>
      </c>
    </row>
    <row r="122" spans="12:23" x14ac:dyDescent="0.2">
      <c r="L122" s="59" t="s">
        <v>21</v>
      </c>
      <c r="M122" s="75">
        <v>6</v>
      </c>
      <c r="N122" s="76">
        <v>39</v>
      </c>
      <c r="O122" s="178">
        <f>M122+N122</f>
        <v>45</v>
      </c>
      <c r="P122" s="77">
        <v>0</v>
      </c>
      <c r="Q122" s="178">
        <f>O122+P122</f>
        <v>45</v>
      </c>
      <c r="R122" s="75">
        <v>167</v>
      </c>
      <c r="S122" s="76">
        <v>134</v>
      </c>
      <c r="T122" s="178">
        <f>R122+S122</f>
        <v>301</v>
      </c>
      <c r="U122" s="77">
        <v>0</v>
      </c>
      <c r="V122" s="178">
        <f>T122+U122</f>
        <v>301</v>
      </c>
      <c r="W122" s="78">
        <f>IF(Q122=0,0,((V122/Q122)-1)*100)</f>
        <v>568.88888888888891</v>
      </c>
    </row>
    <row r="123" spans="12:23" ht="13.5" thickBot="1" x14ac:dyDescent="0.25">
      <c r="L123" s="59" t="s">
        <v>22</v>
      </c>
      <c r="M123" s="75">
        <v>13</v>
      </c>
      <c r="N123" s="76">
        <v>40</v>
      </c>
      <c r="O123" s="178">
        <f>M123+N123</f>
        <v>53</v>
      </c>
      <c r="P123" s="77">
        <v>0</v>
      </c>
      <c r="Q123" s="178">
        <f>O123+P123</f>
        <v>53</v>
      </c>
      <c r="R123" s="75">
        <v>33</v>
      </c>
      <c r="S123" s="76">
        <v>27</v>
      </c>
      <c r="T123" s="178">
        <f>R123+S123</f>
        <v>60</v>
      </c>
      <c r="U123" s="77">
        <v>0</v>
      </c>
      <c r="V123" s="178">
        <f>T123+U123</f>
        <v>60</v>
      </c>
      <c r="W123" s="78">
        <f>IF(Q123=0,0,((V123/Q123)-1)*100)</f>
        <v>13.207547169811317</v>
      </c>
    </row>
    <row r="124" spans="12:23" ht="14.25" thickTop="1" thickBot="1" x14ac:dyDescent="0.25">
      <c r="L124" s="497" t="s">
        <v>23</v>
      </c>
      <c r="M124" s="80">
        <f>+M121+M122+M123</f>
        <v>25</v>
      </c>
      <c r="N124" s="81">
        <f t="shared" ref="N124" si="177">+N121+N122+N123</f>
        <v>122</v>
      </c>
      <c r="O124" s="179">
        <f t="shared" ref="O124" si="178">+O121+O122+O123</f>
        <v>147</v>
      </c>
      <c r="P124" s="80">
        <f t="shared" ref="P124" si="179">+P121+P122+P123</f>
        <v>0</v>
      </c>
      <c r="Q124" s="179">
        <f t="shared" ref="Q124" si="180">+Q121+Q122+Q123</f>
        <v>147</v>
      </c>
      <c r="R124" s="80">
        <f t="shared" ref="R124" si="181">+R121+R122+R123</f>
        <v>234</v>
      </c>
      <c r="S124" s="81">
        <f t="shared" ref="S124" si="182">+S121+S122+S123</f>
        <v>188</v>
      </c>
      <c r="T124" s="179">
        <f t="shared" ref="T124" si="183">+T121+T122+T123</f>
        <v>422</v>
      </c>
      <c r="U124" s="80">
        <f t="shared" ref="U124" si="184">+U121+U122+U123</f>
        <v>0</v>
      </c>
      <c r="V124" s="179">
        <f t="shared" ref="V124" si="185">+V121+V122+V123</f>
        <v>422</v>
      </c>
      <c r="W124" s="337">
        <f t="shared" ref="W124:W125" si="186">IF(Q124=0,0,((V124/Q124)-1)*100)</f>
        <v>187.0748299319728</v>
      </c>
    </row>
    <row r="125" spans="12:23" ht="14.25" thickTop="1" thickBot="1" x14ac:dyDescent="0.25">
      <c r="L125" s="79" t="s">
        <v>68</v>
      </c>
      <c r="M125" s="80">
        <f>+M120+M124</f>
        <v>76</v>
      </c>
      <c r="N125" s="81">
        <f t="shared" ref="N125" si="187">+N120+N124</f>
        <v>193</v>
      </c>
      <c r="O125" s="175">
        <f t="shared" ref="O125" si="188">+O120+O124</f>
        <v>269</v>
      </c>
      <c r="P125" s="80">
        <f t="shared" ref="P125" si="189">+P120+P124</f>
        <v>0</v>
      </c>
      <c r="Q125" s="175">
        <f t="shared" ref="Q125" si="190">+Q120+Q124</f>
        <v>269</v>
      </c>
      <c r="R125" s="80">
        <f t="shared" ref="R125" si="191">+R120+R124</f>
        <v>301</v>
      </c>
      <c r="S125" s="81">
        <f t="shared" ref="S125" si="192">+S120+S124</f>
        <v>270</v>
      </c>
      <c r="T125" s="175">
        <f t="shared" ref="T125" si="193">+T120+T124</f>
        <v>571</v>
      </c>
      <c r="U125" s="80">
        <f t="shared" ref="U125" si="194">+U120+U124</f>
        <v>0</v>
      </c>
      <c r="V125" s="175">
        <f t="shared" ref="V125" si="195">+V120+V124</f>
        <v>571</v>
      </c>
      <c r="W125" s="337">
        <f t="shared" si="186"/>
        <v>112.26765799256503</v>
      </c>
    </row>
    <row r="126" spans="12:23" ht="13.5" thickTop="1" x14ac:dyDescent="0.2">
      <c r="L126" s="59" t="s">
        <v>24</v>
      </c>
      <c r="M126" s="75">
        <v>11</v>
      </c>
      <c r="N126" s="76">
        <v>36</v>
      </c>
      <c r="O126" s="178">
        <f>SUM(M126:N126)</f>
        <v>47</v>
      </c>
      <c r="P126" s="77">
        <v>0</v>
      </c>
      <c r="Q126" s="178">
        <f>O126+P126</f>
        <v>47</v>
      </c>
      <c r="R126" s="75"/>
      <c r="S126" s="76"/>
      <c r="T126" s="178"/>
      <c r="U126" s="77"/>
      <c r="V126" s="178"/>
      <c r="W126" s="78"/>
    </row>
    <row r="127" spans="12:23" x14ac:dyDescent="0.2">
      <c r="L127" s="59" t="s">
        <v>25</v>
      </c>
      <c r="M127" s="75">
        <v>7</v>
      </c>
      <c r="N127" s="76">
        <v>25</v>
      </c>
      <c r="O127" s="178">
        <f>SUM(M127:N127)</f>
        <v>32</v>
      </c>
      <c r="P127" s="77">
        <v>0</v>
      </c>
      <c r="Q127" s="178">
        <f>O127+P127</f>
        <v>32</v>
      </c>
      <c r="R127" s="75"/>
      <c r="S127" s="76"/>
      <c r="T127" s="178"/>
      <c r="U127" s="77"/>
      <c r="V127" s="178"/>
      <c r="W127" s="78"/>
    </row>
    <row r="128" spans="12:23" ht="13.5" thickBot="1" x14ac:dyDescent="0.25">
      <c r="L128" s="59" t="s">
        <v>26</v>
      </c>
      <c r="M128" s="75">
        <v>8</v>
      </c>
      <c r="N128" s="76">
        <v>25</v>
      </c>
      <c r="O128" s="180">
        <f>SUM(M128:N128)</f>
        <v>33</v>
      </c>
      <c r="P128" s="83">
        <v>0</v>
      </c>
      <c r="Q128" s="180">
        <f>O128+P128</f>
        <v>33</v>
      </c>
      <c r="R128" s="75"/>
      <c r="S128" s="76"/>
      <c r="T128" s="180"/>
      <c r="U128" s="83"/>
      <c r="V128" s="180"/>
      <c r="W128" s="78"/>
    </row>
    <row r="129" spans="1:23" ht="14.25" thickTop="1" thickBot="1" x14ac:dyDescent="0.25">
      <c r="A129" s="3" t="str">
        <f>IF(ISERROR(F129/G129)," ",IF(F129/G129&gt;0.5,IF(F129/G129&lt;1.5," ","NOT OK"),"NOT OK"))</f>
        <v xml:space="preserve"> </v>
      </c>
      <c r="L129" s="498" t="s">
        <v>27</v>
      </c>
      <c r="M129" s="85">
        <f t="shared" ref="M129:Q129" si="196">+M126+M127+M128</f>
        <v>26</v>
      </c>
      <c r="N129" s="85">
        <f t="shared" si="196"/>
        <v>86</v>
      </c>
      <c r="O129" s="181">
        <f t="shared" si="196"/>
        <v>112</v>
      </c>
      <c r="P129" s="86">
        <f t="shared" si="196"/>
        <v>0</v>
      </c>
      <c r="Q129" s="181">
        <f t="shared" si="196"/>
        <v>112</v>
      </c>
      <c r="R129" s="85"/>
      <c r="S129" s="85"/>
      <c r="T129" s="181"/>
      <c r="U129" s="86"/>
      <c r="V129" s="181"/>
      <c r="W129" s="565"/>
    </row>
    <row r="130" spans="1:23" ht="13.5" thickTop="1" x14ac:dyDescent="0.2">
      <c r="A130" s="323"/>
      <c r="K130" s="323"/>
      <c r="L130" s="59" t="s">
        <v>29</v>
      </c>
      <c r="M130" s="75">
        <v>2</v>
      </c>
      <c r="N130" s="76">
        <v>13</v>
      </c>
      <c r="O130" s="180">
        <f>SUM(M130:N130)</f>
        <v>15</v>
      </c>
      <c r="P130" s="88">
        <v>0</v>
      </c>
      <c r="Q130" s="180">
        <f>O130+P130</f>
        <v>15</v>
      </c>
      <c r="R130" s="75"/>
      <c r="S130" s="76"/>
      <c r="T130" s="180"/>
      <c r="U130" s="88"/>
      <c r="V130" s="180"/>
      <c r="W130" s="78"/>
    </row>
    <row r="131" spans="1:23" x14ac:dyDescent="0.2">
      <c r="A131" s="323"/>
      <c r="K131" s="323"/>
      <c r="L131" s="59" t="s">
        <v>30</v>
      </c>
      <c r="M131" s="75">
        <v>0</v>
      </c>
      <c r="N131" s="76">
        <v>0</v>
      </c>
      <c r="O131" s="180">
        <f>SUM(M131:N131)</f>
        <v>0</v>
      </c>
      <c r="P131" s="77">
        <v>0</v>
      </c>
      <c r="Q131" s="180">
        <f>O131+P131</f>
        <v>0</v>
      </c>
      <c r="R131" s="75"/>
      <c r="S131" s="76"/>
      <c r="T131" s="180"/>
      <c r="U131" s="77"/>
      <c r="V131" s="180"/>
      <c r="W131" s="78"/>
    </row>
    <row r="132" spans="1:23" ht="13.5" thickBot="1" x14ac:dyDescent="0.25">
      <c r="A132" s="323"/>
      <c r="K132" s="323"/>
      <c r="L132" s="59" t="s">
        <v>31</v>
      </c>
      <c r="M132" s="75">
        <v>8</v>
      </c>
      <c r="N132" s="76">
        <v>12</v>
      </c>
      <c r="O132" s="180">
        <f>SUM(M132:N132)</f>
        <v>20</v>
      </c>
      <c r="P132" s="77">
        <v>0</v>
      </c>
      <c r="Q132" s="180">
        <f>O132+P132</f>
        <v>20</v>
      </c>
      <c r="R132" s="75"/>
      <c r="S132" s="76"/>
      <c r="T132" s="180"/>
      <c r="U132" s="77"/>
      <c r="V132" s="180"/>
      <c r="W132" s="78"/>
    </row>
    <row r="133" spans="1:23" ht="14.25" thickTop="1" thickBot="1" x14ac:dyDescent="0.25">
      <c r="A133" s="3" t="str">
        <f>IF(ISERROR(F133/G133)," ",IF(F133/G133&gt;0.5,IF(F133/G133&lt;1.5," ","NOT OK"),"NOT OK"))</f>
        <v xml:space="preserve"> </v>
      </c>
      <c r="L133" s="84" t="s">
        <v>32</v>
      </c>
      <c r="M133" s="85">
        <f t="shared" ref="M133:Q133" si="197">+M130+M131+M132</f>
        <v>10</v>
      </c>
      <c r="N133" s="85">
        <f t="shared" si="197"/>
        <v>25</v>
      </c>
      <c r="O133" s="181">
        <f t="shared" si="197"/>
        <v>35</v>
      </c>
      <c r="P133" s="86">
        <f t="shared" si="197"/>
        <v>0</v>
      </c>
      <c r="Q133" s="181">
        <f t="shared" si="197"/>
        <v>35</v>
      </c>
      <c r="R133" s="85"/>
      <c r="S133" s="85"/>
      <c r="T133" s="181"/>
      <c r="U133" s="86"/>
      <c r="V133" s="181"/>
      <c r="W133" s="82"/>
    </row>
    <row r="134" spans="1:23" ht="14.25" thickTop="1" thickBot="1" x14ac:dyDescent="0.25">
      <c r="L134" s="520" t="s">
        <v>33</v>
      </c>
      <c r="M134" s="548">
        <f t="shared" ref="M134:Q134" si="198">+M124+M129+M133</f>
        <v>61</v>
      </c>
      <c r="N134" s="545">
        <f t="shared" si="198"/>
        <v>233</v>
      </c>
      <c r="O134" s="539">
        <f t="shared" si="198"/>
        <v>294</v>
      </c>
      <c r="P134" s="533">
        <f t="shared" si="198"/>
        <v>0</v>
      </c>
      <c r="Q134" s="539">
        <f t="shared" si="198"/>
        <v>294</v>
      </c>
      <c r="R134" s="548"/>
      <c r="S134" s="545"/>
      <c r="T134" s="539"/>
      <c r="U134" s="533"/>
      <c r="V134" s="539"/>
      <c r="W134" s="565"/>
    </row>
    <row r="135" spans="1:23" ht="14.25" thickTop="1" thickBot="1" x14ac:dyDescent="0.25">
      <c r="L135" s="79" t="s">
        <v>34</v>
      </c>
      <c r="M135" s="80">
        <f t="shared" ref="M135:Q135" si="199">+M120+M124+M129+M133</f>
        <v>112</v>
      </c>
      <c r="N135" s="81">
        <f t="shared" si="199"/>
        <v>304</v>
      </c>
      <c r="O135" s="175">
        <f t="shared" si="199"/>
        <v>416</v>
      </c>
      <c r="P135" s="80">
        <f t="shared" si="199"/>
        <v>0</v>
      </c>
      <c r="Q135" s="175">
        <f t="shared" si="199"/>
        <v>416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35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90" t="s">
        <v>54</v>
      </c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2"/>
    </row>
    <row r="138" spans="1:23" ht="13.5" thickBot="1" x14ac:dyDescent="0.25">
      <c r="L138" s="593" t="s">
        <v>55</v>
      </c>
      <c r="M138" s="594"/>
      <c r="N138" s="594"/>
      <c r="O138" s="594"/>
      <c r="P138" s="594"/>
      <c r="Q138" s="594"/>
      <c r="R138" s="594"/>
      <c r="S138" s="594"/>
      <c r="T138" s="594"/>
      <c r="U138" s="594"/>
      <c r="V138" s="594"/>
      <c r="W138" s="595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47</v>
      </c>
    </row>
    <row r="140" spans="1:23" ht="13.5" customHeight="1" thickTop="1" thickBot="1" x14ac:dyDescent="0.25">
      <c r="L140" s="57"/>
      <c r="M140" s="596" t="s">
        <v>4</v>
      </c>
      <c r="N140" s="597"/>
      <c r="O140" s="597"/>
      <c r="P140" s="597"/>
      <c r="Q140" s="598"/>
      <c r="R140" s="596" t="s">
        <v>5</v>
      </c>
      <c r="S140" s="597"/>
      <c r="T140" s="597"/>
      <c r="U140" s="597"/>
      <c r="V140" s="598"/>
      <c r="W140" s="310" t="s">
        <v>6</v>
      </c>
    </row>
    <row r="141" spans="1:23" ht="13.5" thickTop="1" x14ac:dyDescent="0.2">
      <c r="L141" s="59" t="s">
        <v>7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1" t="s">
        <v>8</v>
      </c>
    </row>
    <row r="142" spans="1:23" ht="13.5" thickBot="1" x14ac:dyDescent="0.25">
      <c r="L142" s="64"/>
      <c r="M142" s="65" t="s">
        <v>48</v>
      </c>
      <c r="N142" s="66" t="s">
        <v>49</v>
      </c>
      <c r="O142" s="67" t="s">
        <v>50</v>
      </c>
      <c r="P142" s="68" t="s">
        <v>15</v>
      </c>
      <c r="Q142" s="99" t="s">
        <v>11</v>
      </c>
      <c r="R142" s="65" t="s">
        <v>48</v>
      </c>
      <c r="S142" s="66" t="s">
        <v>49</v>
      </c>
      <c r="T142" s="67" t="s">
        <v>50</v>
      </c>
      <c r="U142" s="68" t="s">
        <v>15</v>
      </c>
      <c r="V142" s="99" t="s">
        <v>11</v>
      </c>
      <c r="W142" s="312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16</v>
      </c>
      <c r="M144" s="75">
        <f t="shared" ref="M144:N146" si="200">+M90+M117</f>
        <v>13</v>
      </c>
      <c r="N144" s="76">
        <f t="shared" si="200"/>
        <v>21</v>
      </c>
      <c r="O144" s="178">
        <f>M144+N144</f>
        <v>34</v>
      </c>
      <c r="P144" s="77">
        <f>+P90+P117</f>
        <v>0</v>
      </c>
      <c r="Q144" s="186">
        <f>O144+P144</f>
        <v>34</v>
      </c>
      <c r="R144" s="75">
        <f t="shared" ref="R144:S146" si="201">+R90+R117</f>
        <v>12</v>
      </c>
      <c r="S144" s="76">
        <f t="shared" si="201"/>
        <v>24</v>
      </c>
      <c r="T144" s="178">
        <f>R144+S144</f>
        <v>36</v>
      </c>
      <c r="U144" s="77">
        <f>+U90+U117</f>
        <v>0</v>
      </c>
      <c r="V144" s="186">
        <f>T144+U144</f>
        <v>36</v>
      </c>
      <c r="W144" s="78">
        <f>IF(Q144=0,0,((V144/Q144)-1)*100)</f>
        <v>5.8823529411764719</v>
      </c>
    </row>
    <row r="145" spans="1:23" x14ac:dyDescent="0.2">
      <c r="L145" s="59" t="s">
        <v>17</v>
      </c>
      <c r="M145" s="75">
        <f t="shared" si="200"/>
        <v>18</v>
      </c>
      <c r="N145" s="76">
        <f t="shared" si="200"/>
        <v>21</v>
      </c>
      <c r="O145" s="178">
        <f>M145+N145</f>
        <v>39</v>
      </c>
      <c r="P145" s="77">
        <f>+P91+P118</f>
        <v>0</v>
      </c>
      <c r="Q145" s="186">
        <f>O145+P145</f>
        <v>39</v>
      </c>
      <c r="R145" s="75">
        <f t="shared" si="201"/>
        <v>28</v>
      </c>
      <c r="S145" s="76">
        <f t="shared" si="201"/>
        <v>25</v>
      </c>
      <c r="T145" s="178">
        <f>R145+S145</f>
        <v>53</v>
      </c>
      <c r="U145" s="77">
        <f>+U91+U118</f>
        <v>0</v>
      </c>
      <c r="V145" s="186">
        <f>T145+U145</f>
        <v>53</v>
      </c>
      <c r="W145" s="78">
        <f>IF(Q145=0,0,((V145/Q145)-1)*100)</f>
        <v>35.897435897435905</v>
      </c>
    </row>
    <row r="146" spans="1:23" ht="13.5" thickBot="1" x14ac:dyDescent="0.25">
      <c r="L146" s="64" t="s">
        <v>18</v>
      </c>
      <c r="M146" s="75">
        <f t="shared" si="200"/>
        <v>20</v>
      </c>
      <c r="N146" s="76">
        <f t="shared" si="200"/>
        <v>29</v>
      </c>
      <c r="O146" s="178">
        <f>M146+N146</f>
        <v>49</v>
      </c>
      <c r="P146" s="77">
        <f>+P92+P119</f>
        <v>0</v>
      </c>
      <c r="Q146" s="186">
        <f>O146+P146</f>
        <v>49</v>
      </c>
      <c r="R146" s="75">
        <f t="shared" si="201"/>
        <v>27</v>
      </c>
      <c r="S146" s="76">
        <f t="shared" si="201"/>
        <v>33</v>
      </c>
      <c r="T146" s="178">
        <f>R146+S146</f>
        <v>60</v>
      </c>
      <c r="U146" s="77">
        <f>+U92+U119</f>
        <v>0</v>
      </c>
      <c r="V146" s="186">
        <f>T146+U146</f>
        <v>60</v>
      </c>
      <c r="W146" s="78">
        <f>IF(Q146=0,0,((V146/Q146)-1)*100)</f>
        <v>22.448979591836739</v>
      </c>
    </row>
    <row r="147" spans="1:23" ht="14.25" thickTop="1" thickBot="1" x14ac:dyDescent="0.25">
      <c r="L147" s="79" t="s">
        <v>19</v>
      </c>
      <c r="M147" s="80">
        <f t="shared" ref="M147:Q147" si="202">+M144+M145+M146</f>
        <v>51</v>
      </c>
      <c r="N147" s="81">
        <f t="shared" si="202"/>
        <v>71</v>
      </c>
      <c r="O147" s="179">
        <f t="shared" si="202"/>
        <v>122</v>
      </c>
      <c r="P147" s="80">
        <f t="shared" si="202"/>
        <v>0</v>
      </c>
      <c r="Q147" s="179">
        <f t="shared" si="202"/>
        <v>122</v>
      </c>
      <c r="R147" s="80">
        <f t="shared" ref="R147:V147" si="203">+R144+R145+R146</f>
        <v>67</v>
      </c>
      <c r="S147" s="81">
        <f t="shared" si="203"/>
        <v>82</v>
      </c>
      <c r="T147" s="179">
        <f t="shared" si="203"/>
        <v>149</v>
      </c>
      <c r="U147" s="80">
        <f t="shared" si="203"/>
        <v>0</v>
      </c>
      <c r="V147" s="179">
        <f t="shared" si="203"/>
        <v>149</v>
      </c>
      <c r="W147" s="82">
        <f t="shared" ref="W147" si="204">IF(Q147=0,0,((V147/Q147)-1)*100)</f>
        <v>22.131147540983598</v>
      </c>
    </row>
    <row r="148" spans="1:23" ht="13.5" thickTop="1" x14ac:dyDescent="0.2">
      <c r="L148" s="59" t="s">
        <v>20</v>
      </c>
      <c r="M148" s="75">
        <f t="shared" ref="M148:N150" si="205">+M94+M121</f>
        <v>6</v>
      </c>
      <c r="N148" s="76">
        <f t="shared" si="205"/>
        <v>43</v>
      </c>
      <c r="O148" s="178">
        <f>M148+N148</f>
        <v>49</v>
      </c>
      <c r="P148" s="77">
        <f>+P94+P121</f>
        <v>0</v>
      </c>
      <c r="Q148" s="186">
        <f>O148+P148</f>
        <v>49</v>
      </c>
      <c r="R148" s="75">
        <f t="shared" ref="R148:S150" si="206">+R94+R121</f>
        <v>34</v>
      </c>
      <c r="S148" s="76">
        <f t="shared" si="206"/>
        <v>27</v>
      </c>
      <c r="T148" s="178">
        <f>R148+S148</f>
        <v>61</v>
      </c>
      <c r="U148" s="77">
        <f>+U94+U121</f>
        <v>0</v>
      </c>
      <c r="V148" s="186">
        <f>T148+U148</f>
        <v>61</v>
      </c>
      <c r="W148" s="78">
        <f>IF(Q148=0,0,((V148/Q148)-1)*100)</f>
        <v>24.489795918367353</v>
      </c>
    </row>
    <row r="149" spans="1:23" x14ac:dyDescent="0.2">
      <c r="L149" s="59" t="s">
        <v>21</v>
      </c>
      <c r="M149" s="75">
        <f t="shared" si="205"/>
        <v>6</v>
      </c>
      <c r="N149" s="76">
        <f t="shared" si="205"/>
        <v>39</v>
      </c>
      <c r="O149" s="178">
        <f>M149+N149</f>
        <v>45</v>
      </c>
      <c r="P149" s="77">
        <f>+P95+P122</f>
        <v>0</v>
      </c>
      <c r="Q149" s="186">
        <f>O149+P149</f>
        <v>45</v>
      </c>
      <c r="R149" s="75">
        <f t="shared" si="206"/>
        <v>167</v>
      </c>
      <c r="S149" s="76">
        <f t="shared" si="206"/>
        <v>134</v>
      </c>
      <c r="T149" s="178">
        <f>R149+S149</f>
        <v>301</v>
      </c>
      <c r="U149" s="77">
        <f>+U95+U122</f>
        <v>0</v>
      </c>
      <c r="V149" s="186">
        <f>T149+U149</f>
        <v>301</v>
      </c>
      <c r="W149" s="78">
        <f>IF(Q149=0,0,((V149/Q149)-1)*100)</f>
        <v>568.88888888888891</v>
      </c>
    </row>
    <row r="150" spans="1:23" ht="13.5" thickBot="1" x14ac:dyDescent="0.25">
      <c r="L150" s="59" t="s">
        <v>22</v>
      </c>
      <c r="M150" s="75">
        <f t="shared" si="205"/>
        <v>13</v>
      </c>
      <c r="N150" s="76">
        <f t="shared" si="205"/>
        <v>40</v>
      </c>
      <c r="O150" s="178">
        <f>M150+N150</f>
        <v>53</v>
      </c>
      <c r="P150" s="77">
        <f>+P96+P123</f>
        <v>0</v>
      </c>
      <c r="Q150" s="186">
        <f>O150+P150</f>
        <v>53</v>
      </c>
      <c r="R150" s="75">
        <f t="shared" si="206"/>
        <v>33</v>
      </c>
      <c r="S150" s="76">
        <f t="shared" si="206"/>
        <v>27</v>
      </c>
      <c r="T150" s="178">
        <f>R150+S150</f>
        <v>60</v>
      </c>
      <c r="U150" s="77">
        <f>+U96+U123</f>
        <v>0</v>
      </c>
      <c r="V150" s="186">
        <f>T150+U150</f>
        <v>60</v>
      </c>
      <c r="W150" s="78">
        <f>IF(Q150=0,0,((V150/Q150)-1)*100)</f>
        <v>13.207547169811317</v>
      </c>
    </row>
    <row r="151" spans="1:23" ht="14.25" thickTop="1" thickBot="1" x14ac:dyDescent="0.25">
      <c r="L151" s="497" t="s">
        <v>23</v>
      </c>
      <c r="M151" s="80">
        <f>+M148+M149+M150</f>
        <v>25</v>
      </c>
      <c r="N151" s="81">
        <f t="shared" ref="N151" si="207">+N148+N149+N150</f>
        <v>122</v>
      </c>
      <c r="O151" s="179">
        <f t="shared" ref="O151" si="208">+O148+O149+O150</f>
        <v>147</v>
      </c>
      <c r="P151" s="80">
        <f t="shared" ref="P151" si="209">+P148+P149+P150</f>
        <v>0</v>
      </c>
      <c r="Q151" s="179">
        <f t="shared" ref="Q151" si="210">+Q148+Q149+Q150</f>
        <v>147</v>
      </c>
      <c r="R151" s="80">
        <f t="shared" ref="R151" si="211">+R148+R149+R150</f>
        <v>234</v>
      </c>
      <c r="S151" s="81">
        <f t="shared" ref="S151" si="212">+S148+S149+S150</f>
        <v>188</v>
      </c>
      <c r="T151" s="179">
        <f t="shared" ref="T151" si="213">+T148+T149+T150</f>
        <v>422</v>
      </c>
      <c r="U151" s="80">
        <f t="shared" ref="U151" si="214">+U148+U149+U150</f>
        <v>0</v>
      </c>
      <c r="V151" s="179">
        <f t="shared" ref="V151" si="215">+V148+V149+V150</f>
        <v>422</v>
      </c>
      <c r="W151" s="337">
        <f t="shared" ref="W151:W152" si="216">IF(Q151=0,0,((V151/Q151)-1)*100)</f>
        <v>187.0748299319728</v>
      </c>
    </row>
    <row r="152" spans="1:23" ht="14.25" thickTop="1" thickBot="1" x14ac:dyDescent="0.25">
      <c r="L152" s="79" t="s">
        <v>68</v>
      </c>
      <c r="M152" s="80">
        <f>+M147+M151</f>
        <v>76</v>
      </c>
      <c r="N152" s="81">
        <f t="shared" ref="N152" si="217">+N147+N151</f>
        <v>193</v>
      </c>
      <c r="O152" s="175">
        <f t="shared" ref="O152" si="218">+O147+O151</f>
        <v>269</v>
      </c>
      <c r="P152" s="80">
        <f t="shared" ref="P152" si="219">+P147+P151</f>
        <v>0</v>
      </c>
      <c r="Q152" s="175">
        <f t="shared" ref="Q152" si="220">+Q147+Q151</f>
        <v>269</v>
      </c>
      <c r="R152" s="80">
        <f t="shared" ref="R152" si="221">+R147+R151</f>
        <v>301</v>
      </c>
      <c r="S152" s="81">
        <f t="shared" ref="S152" si="222">+S147+S151</f>
        <v>270</v>
      </c>
      <c r="T152" s="175">
        <f t="shared" ref="T152" si="223">+T147+T151</f>
        <v>571</v>
      </c>
      <c r="U152" s="80">
        <f t="shared" ref="U152" si="224">+U147+U151</f>
        <v>0</v>
      </c>
      <c r="V152" s="175">
        <f t="shared" ref="V152" si="225">+V147+V151</f>
        <v>571</v>
      </c>
      <c r="W152" s="337">
        <f t="shared" si="216"/>
        <v>112.26765799256503</v>
      </c>
    </row>
    <row r="153" spans="1:23" ht="13.5" thickTop="1" x14ac:dyDescent="0.2">
      <c r="L153" s="59" t="s">
        <v>24</v>
      </c>
      <c r="M153" s="75">
        <f t="shared" ref="M153:N155" si="226">+M99+M126</f>
        <v>11</v>
      </c>
      <c r="N153" s="76">
        <f t="shared" si="226"/>
        <v>36</v>
      </c>
      <c r="O153" s="178">
        <f t="shared" ref="O153" si="227">M153+N153</f>
        <v>47</v>
      </c>
      <c r="P153" s="77">
        <f>+P99+P126</f>
        <v>0</v>
      </c>
      <c r="Q153" s="186">
        <f>O153+P153</f>
        <v>47</v>
      </c>
      <c r="R153" s="75"/>
      <c r="S153" s="76"/>
      <c r="T153" s="178"/>
      <c r="U153" s="77"/>
      <c r="V153" s="186"/>
      <c r="W153" s="78"/>
    </row>
    <row r="154" spans="1:23" x14ac:dyDescent="0.2">
      <c r="L154" s="59" t="s">
        <v>25</v>
      </c>
      <c r="M154" s="75">
        <f t="shared" si="226"/>
        <v>7</v>
      </c>
      <c r="N154" s="76">
        <f t="shared" si="226"/>
        <v>25</v>
      </c>
      <c r="O154" s="178">
        <f>M154+N154</f>
        <v>32</v>
      </c>
      <c r="P154" s="77">
        <f>+P100+P127</f>
        <v>0</v>
      </c>
      <c r="Q154" s="186">
        <f>O154+P154</f>
        <v>32</v>
      </c>
      <c r="R154" s="75"/>
      <c r="S154" s="76"/>
      <c r="T154" s="178"/>
      <c r="U154" s="77"/>
      <c r="V154" s="186"/>
      <c r="W154" s="78"/>
    </row>
    <row r="155" spans="1:23" ht="13.5" thickBot="1" x14ac:dyDescent="0.25">
      <c r="L155" s="59" t="s">
        <v>26</v>
      </c>
      <c r="M155" s="75">
        <f t="shared" si="226"/>
        <v>8</v>
      </c>
      <c r="N155" s="76">
        <f t="shared" si="226"/>
        <v>25</v>
      </c>
      <c r="O155" s="180">
        <f>M155+N155</f>
        <v>33</v>
      </c>
      <c r="P155" s="83">
        <f>+P101+P128</f>
        <v>0</v>
      </c>
      <c r="Q155" s="186">
        <f>O155+P155</f>
        <v>33</v>
      </c>
      <c r="R155" s="75"/>
      <c r="S155" s="76"/>
      <c r="T155" s="180"/>
      <c r="U155" s="83"/>
      <c r="V155" s="186"/>
      <c r="W155" s="78"/>
    </row>
    <row r="156" spans="1:23" ht="14.25" thickTop="1" thickBot="1" x14ac:dyDescent="0.25">
      <c r="A156" s="3" t="str">
        <f>IF(ISERROR(F156/G156)," ",IF(F156/G156&gt;0.5,IF(F156/G156&lt;1.5," ","NOT OK"),"NOT OK"))</f>
        <v xml:space="preserve"> </v>
      </c>
      <c r="L156" s="498" t="s">
        <v>27</v>
      </c>
      <c r="M156" s="85">
        <f t="shared" ref="M156:Q156" si="228">+M153+M154+M155</f>
        <v>26</v>
      </c>
      <c r="N156" s="85">
        <f t="shared" si="228"/>
        <v>86</v>
      </c>
      <c r="O156" s="181">
        <f t="shared" si="228"/>
        <v>112</v>
      </c>
      <c r="P156" s="86">
        <f t="shared" si="228"/>
        <v>0</v>
      </c>
      <c r="Q156" s="181">
        <f t="shared" si="228"/>
        <v>112</v>
      </c>
      <c r="R156" s="85"/>
      <c r="S156" s="85"/>
      <c r="T156" s="181"/>
      <c r="U156" s="86"/>
      <c r="V156" s="181"/>
      <c r="W156" s="82"/>
    </row>
    <row r="157" spans="1:23" ht="13.5" thickTop="1" x14ac:dyDescent="0.2">
      <c r="L157" s="59" t="s">
        <v>29</v>
      </c>
      <c r="M157" s="75">
        <f t="shared" ref="M157:N159" si="229">+M103+M130</f>
        <v>2</v>
      </c>
      <c r="N157" s="76">
        <f t="shared" si="229"/>
        <v>13</v>
      </c>
      <c r="O157" s="180">
        <f>M157+N157</f>
        <v>15</v>
      </c>
      <c r="P157" s="88">
        <f>+P103+P130</f>
        <v>0</v>
      </c>
      <c r="Q157" s="186">
        <f>O157+P157</f>
        <v>15</v>
      </c>
      <c r="R157" s="75"/>
      <c r="S157" s="76"/>
      <c r="T157" s="180"/>
      <c r="U157" s="88"/>
      <c r="V157" s="186"/>
      <c r="W157" s="78"/>
    </row>
    <row r="158" spans="1:23" x14ac:dyDescent="0.2">
      <c r="L158" s="59" t="s">
        <v>30</v>
      </c>
      <c r="M158" s="75">
        <f t="shared" si="229"/>
        <v>0</v>
      </c>
      <c r="N158" s="76">
        <f t="shared" si="229"/>
        <v>0</v>
      </c>
      <c r="O158" s="180">
        <f t="shared" ref="O158" si="230">M158+N158</f>
        <v>0</v>
      </c>
      <c r="P158" s="77">
        <f>+P104+P131</f>
        <v>0</v>
      </c>
      <c r="Q158" s="186">
        <f>O158+P158</f>
        <v>0</v>
      </c>
      <c r="R158" s="75"/>
      <c r="S158" s="76"/>
      <c r="T158" s="180"/>
      <c r="U158" s="77"/>
      <c r="V158" s="186"/>
      <c r="W158" s="78"/>
    </row>
    <row r="159" spans="1:23" ht="13.5" thickBot="1" x14ac:dyDescent="0.25">
      <c r="A159" s="323"/>
      <c r="K159" s="323"/>
      <c r="L159" s="59" t="s">
        <v>31</v>
      </c>
      <c r="M159" s="75">
        <f t="shared" si="229"/>
        <v>8</v>
      </c>
      <c r="N159" s="76">
        <f t="shared" si="229"/>
        <v>12</v>
      </c>
      <c r="O159" s="180">
        <f>M159+N159</f>
        <v>20</v>
      </c>
      <c r="P159" s="77">
        <f>+P105+P132</f>
        <v>0</v>
      </c>
      <c r="Q159" s="186">
        <f>O159+P159</f>
        <v>20</v>
      </c>
      <c r="R159" s="75"/>
      <c r="S159" s="76"/>
      <c r="T159" s="180"/>
      <c r="U159" s="77"/>
      <c r="V159" s="186"/>
      <c r="W159" s="78"/>
    </row>
    <row r="160" spans="1:23" ht="14.25" thickTop="1" thickBot="1" x14ac:dyDescent="0.25">
      <c r="A160" s="3" t="str">
        <f>IF(ISERROR(F160/G160)," ",IF(F160/G160&gt;0.5,IF(F160/G160&lt;1.5," ","NOT OK"),"NOT OK"))</f>
        <v xml:space="preserve"> </v>
      </c>
      <c r="L160" s="84" t="s">
        <v>32</v>
      </c>
      <c r="M160" s="85">
        <f t="shared" ref="M160:Q160" si="231">+M157+M158+M159</f>
        <v>10</v>
      </c>
      <c r="N160" s="85">
        <f t="shared" si="231"/>
        <v>25</v>
      </c>
      <c r="O160" s="181">
        <f t="shared" si="231"/>
        <v>35</v>
      </c>
      <c r="P160" s="86">
        <f t="shared" si="231"/>
        <v>0</v>
      </c>
      <c r="Q160" s="181">
        <f t="shared" si="231"/>
        <v>35</v>
      </c>
      <c r="R160" s="85"/>
      <c r="S160" s="85"/>
      <c r="T160" s="181"/>
      <c r="U160" s="86"/>
      <c r="V160" s="181"/>
      <c r="W160" s="82"/>
    </row>
    <row r="161" spans="12:23" ht="14.25" thickTop="1" thickBot="1" x14ac:dyDescent="0.25">
      <c r="L161" s="520" t="s">
        <v>33</v>
      </c>
      <c r="M161" s="548">
        <f t="shared" ref="M161:Q161" si="232">+M151+M156+M160</f>
        <v>61</v>
      </c>
      <c r="N161" s="545">
        <f t="shared" si="232"/>
        <v>233</v>
      </c>
      <c r="O161" s="539">
        <f t="shared" si="232"/>
        <v>294</v>
      </c>
      <c r="P161" s="533">
        <f t="shared" si="232"/>
        <v>0</v>
      </c>
      <c r="Q161" s="539">
        <f t="shared" si="232"/>
        <v>294</v>
      </c>
      <c r="R161" s="548"/>
      <c r="S161" s="545"/>
      <c r="T161" s="539"/>
      <c r="U161" s="533"/>
      <c r="V161" s="539"/>
      <c r="W161" s="82"/>
    </row>
    <row r="162" spans="12:23" ht="14.25" thickTop="1" thickBot="1" x14ac:dyDescent="0.25">
      <c r="L162" s="79" t="s">
        <v>34</v>
      </c>
      <c r="M162" s="80">
        <f t="shared" ref="M162:Q162" si="233">+M147+M151+M156+M160</f>
        <v>112</v>
      </c>
      <c r="N162" s="81">
        <f t="shared" si="233"/>
        <v>304</v>
      </c>
      <c r="O162" s="175">
        <f t="shared" si="233"/>
        <v>416</v>
      </c>
      <c r="P162" s="80">
        <f t="shared" si="233"/>
        <v>0</v>
      </c>
      <c r="Q162" s="175">
        <f t="shared" si="233"/>
        <v>416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35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605" t="s">
        <v>56</v>
      </c>
      <c r="M164" s="606"/>
      <c r="N164" s="606"/>
      <c r="O164" s="606"/>
      <c r="P164" s="606"/>
      <c r="Q164" s="606"/>
      <c r="R164" s="606"/>
      <c r="S164" s="606"/>
      <c r="T164" s="606"/>
      <c r="U164" s="606"/>
      <c r="V164" s="606"/>
      <c r="W164" s="607"/>
    </row>
    <row r="165" spans="12:23" ht="13.5" customHeight="1" thickBot="1" x14ac:dyDescent="0.25">
      <c r="L165" s="608" t="s">
        <v>57</v>
      </c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10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47</v>
      </c>
    </row>
    <row r="167" spans="12:23" ht="14.25" thickTop="1" thickBot="1" x14ac:dyDescent="0.25">
      <c r="L167" s="214"/>
      <c r="M167" s="215" t="s">
        <v>4</v>
      </c>
      <c r="N167" s="216"/>
      <c r="O167" s="253"/>
      <c r="P167" s="215"/>
      <c r="Q167" s="215"/>
      <c r="R167" s="215" t="s">
        <v>5</v>
      </c>
      <c r="S167" s="216"/>
      <c r="T167" s="253"/>
      <c r="U167" s="215"/>
      <c r="V167" s="215"/>
      <c r="W167" s="307" t="s">
        <v>6</v>
      </c>
    </row>
    <row r="168" spans="12:23" ht="13.5" thickTop="1" x14ac:dyDescent="0.2">
      <c r="L168" s="218" t="s">
        <v>7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8" t="s">
        <v>8</v>
      </c>
    </row>
    <row r="169" spans="12:23" ht="13.5" thickBot="1" x14ac:dyDescent="0.25">
      <c r="L169" s="223"/>
      <c r="M169" s="224" t="s">
        <v>48</v>
      </c>
      <c r="N169" s="225" t="s">
        <v>49</v>
      </c>
      <c r="O169" s="226" t="s">
        <v>50</v>
      </c>
      <c r="P169" s="227" t="s">
        <v>15</v>
      </c>
      <c r="Q169" s="226" t="s">
        <v>11</v>
      </c>
      <c r="R169" s="224" t="s">
        <v>48</v>
      </c>
      <c r="S169" s="225" t="s">
        <v>49</v>
      </c>
      <c r="T169" s="226" t="s">
        <v>50</v>
      </c>
      <c r="U169" s="227" t="s">
        <v>15</v>
      </c>
      <c r="V169" s="226" t="s">
        <v>11</v>
      </c>
      <c r="W169" s="309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16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 t="shared" ref="Q171" si="234"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 t="shared" ref="V171" si="235">T171+U171</f>
        <v>0</v>
      </c>
      <c r="W171" s="339">
        <f>IF(Q171=0,0,((V171/Q171)-1)*100)</f>
        <v>0</v>
      </c>
    </row>
    <row r="172" spans="12:23" x14ac:dyDescent="0.2">
      <c r="L172" s="218" t="s">
        <v>17</v>
      </c>
      <c r="M172" s="504">
        <v>0</v>
      </c>
      <c r="N172" s="235">
        <v>0</v>
      </c>
      <c r="O172" s="236">
        <f>M172+N172</f>
        <v>0</v>
      </c>
      <c r="P172" s="237">
        <v>0</v>
      </c>
      <c r="Q172" s="236">
        <f>O172+P172</f>
        <v>0</v>
      </c>
      <c r="R172" s="504">
        <v>0</v>
      </c>
      <c r="S172" s="235">
        <v>0</v>
      </c>
      <c r="T172" s="236">
        <f>R172+S172</f>
        <v>0</v>
      </c>
      <c r="U172" s="237">
        <v>0</v>
      </c>
      <c r="V172" s="236">
        <f>T172+U172</f>
        <v>0</v>
      </c>
      <c r="W172" s="339">
        <f>IF(Q172=0,0,((V172/Q172)-1)*100)</f>
        <v>0</v>
      </c>
    </row>
    <row r="173" spans="12:23" ht="13.5" thickBot="1" x14ac:dyDescent="0.25">
      <c r="L173" s="223" t="s">
        <v>18</v>
      </c>
      <c r="M173" s="504">
        <v>0</v>
      </c>
      <c r="N173" s="235">
        <v>0</v>
      </c>
      <c r="O173" s="236">
        <f>M173+N173</f>
        <v>0</v>
      </c>
      <c r="P173" s="237">
        <v>0</v>
      </c>
      <c r="Q173" s="236">
        <f>O173+P173</f>
        <v>0</v>
      </c>
      <c r="R173" s="504">
        <v>0</v>
      </c>
      <c r="S173" s="235">
        <v>0</v>
      </c>
      <c r="T173" s="236">
        <f>R173+S173</f>
        <v>0</v>
      </c>
      <c r="U173" s="237">
        <v>0</v>
      </c>
      <c r="V173" s="236">
        <f>T173+U173</f>
        <v>0</v>
      </c>
      <c r="W173" s="339">
        <f>IF(Q173=0,0,((V173/Q173)-1)*100)</f>
        <v>0</v>
      </c>
    </row>
    <row r="174" spans="12:23" ht="14.25" thickTop="1" thickBot="1" x14ac:dyDescent="0.25">
      <c r="L174" s="239" t="s">
        <v>19</v>
      </c>
      <c r="M174" s="505">
        <f t="shared" ref="M174:Q174" si="236">+M171+M172+M173</f>
        <v>0</v>
      </c>
      <c r="N174" s="241">
        <f t="shared" si="236"/>
        <v>0</v>
      </c>
      <c r="O174" s="242">
        <f t="shared" si="236"/>
        <v>0</v>
      </c>
      <c r="P174" s="240">
        <f t="shared" si="236"/>
        <v>0</v>
      </c>
      <c r="Q174" s="242">
        <f t="shared" si="236"/>
        <v>0</v>
      </c>
      <c r="R174" s="505">
        <f t="shared" ref="R174:V174" si="237">+R171+R172+R173</f>
        <v>0</v>
      </c>
      <c r="S174" s="241">
        <f t="shared" si="237"/>
        <v>0</v>
      </c>
      <c r="T174" s="242">
        <f t="shared" si="237"/>
        <v>0</v>
      </c>
      <c r="U174" s="240">
        <f t="shared" si="237"/>
        <v>0</v>
      </c>
      <c r="V174" s="242">
        <f t="shared" si="237"/>
        <v>0</v>
      </c>
      <c r="W174" s="338">
        <f t="shared" ref="W174:W179" si="238">IF(Q174=0,0,((V174/Q174)-1)*100)</f>
        <v>0</v>
      </c>
    </row>
    <row r="175" spans="12:23" ht="13.5" thickTop="1" x14ac:dyDescent="0.2">
      <c r="L175" s="218" t="s">
        <v>20</v>
      </c>
      <c r="M175" s="504">
        <v>0</v>
      </c>
      <c r="N175" s="277">
        <v>0</v>
      </c>
      <c r="O175" s="236">
        <f>SUM(M175:N175)</f>
        <v>0</v>
      </c>
      <c r="P175" s="237">
        <v>0</v>
      </c>
      <c r="Q175" s="236">
        <f>O175+P175</f>
        <v>0</v>
      </c>
      <c r="R175" s="504">
        <v>0</v>
      </c>
      <c r="S175" s="277">
        <v>0</v>
      </c>
      <c r="T175" s="236">
        <f>SUM(R175:S175)</f>
        <v>0</v>
      </c>
      <c r="U175" s="237">
        <v>0</v>
      </c>
      <c r="V175" s="236">
        <f>T175+U175</f>
        <v>0</v>
      </c>
      <c r="W175" s="339">
        <f t="shared" si="238"/>
        <v>0</v>
      </c>
    </row>
    <row r="176" spans="12:23" x14ac:dyDescent="0.2">
      <c r="L176" s="218" t="s">
        <v>21</v>
      </c>
      <c r="M176" s="504">
        <v>0</v>
      </c>
      <c r="N176" s="277">
        <v>0</v>
      </c>
      <c r="O176" s="236">
        <f>SUM(M176:N176)</f>
        <v>0</v>
      </c>
      <c r="P176" s="237">
        <v>0</v>
      </c>
      <c r="Q176" s="236">
        <f>O176+P176</f>
        <v>0</v>
      </c>
      <c r="R176" s="504">
        <v>0</v>
      </c>
      <c r="S176" s="277">
        <v>0</v>
      </c>
      <c r="T176" s="236">
        <f>SUM(R176:S176)</f>
        <v>0</v>
      </c>
      <c r="U176" s="237">
        <v>0</v>
      </c>
      <c r="V176" s="236">
        <f>T176+U176</f>
        <v>0</v>
      </c>
      <c r="W176" s="339">
        <f>IF(Q176=0,0,((V176/Q176)-1)*100)</f>
        <v>0</v>
      </c>
    </row>
    <row r="177" spans="1:23" ht="13.5" thickBot="1" x14ac:dyDescent="0.25">
      <c r="L177" s="218" t="s">
        <v>22</v>
      </c>
      <c r="M177" s="504">
        <v>0</v>
      </c>
      <c r="N177" s="277">
        <v>0</v>
      </c>
      <c r="O177" s="236">
        <f>SUM(M177:N177)</f>
        <v>0</v>
      </c>
      <c r="P177" s="237">
        <v>0</v>
      </c>
      <c r="Q177" s="236">
        <f>O177+P177</f>
        <v>0</v>
      </c>
      <c r="R177" s="504">
        <v>0</v>
      </c>
      <c r="S177" s="277">
        <v>0</v>
      </c>
      <c r="T177" s="236">
        <f>SUM(R177:S177)</f>
        <v>0</v>
      </c>
      <c r="U177" s="237">
        <v>0</v>
      </c>
      <c r="V177" s="236">
        <f>T177+U177</f>
        <v>0</v>
      </c>
      <c r="W177" s="339">
        <f>IF(Q177=0,0,((V177/Q177)-1)*100)</f>
        <v>0</v>
      </c>
    </row>
    <row r="178" spans="1:23" ht="14.25" thickTop="1" thickBot="1" x14ac:dyDescent="0.25">
      <c r="L178" s="239" t="s">
        <v>23</v>
      </c>
      <c r="M178" s="505">
        <f>+M175+M176+M177</f>
        <v>0</v>
      </c>
      <c r="N178" s="241">
        <f t="shared" ref="N178:V178" si="239">+N175+N176+N177</f>
        <v>0</v>
      </c>
      <c r="O178" s="242">
        <f t="shared" si="239"/>
        <v>0</v>
      </c>
      <c r="P178" s="240">
        <f t="shared" si="239"/>
        <v>0</v>
      </c>
      <c r="Q178" s="242">
        <f t="shared" si="239"/>
        <v>0</v>
      </c>
      <c r="R178" s="505">
        <f t="shared" si="239"/>
        <v>0</v>
      </c>
      <c r="S178" s="241">
        <f t="shared" si="239"/>
        <v>0</v>
      </c>
      <c r="T178" s="242">
        <f t="shared" si="239"/>
        <v>0</v>
      </c>
      <c r="U178" s="240">
        <f t="shared" si="239"/>
        <v>0</v>
      </c>
      <c r="V178" s="242">
        <f t="shared" si="239"/>
        <v>0</v>
      </c>
      <c r="W178" s="338">
        <f t="shared" ref="W178" si="240">IF(Q178=0,0,((V178/Q178)-1)*100)</f>
        <v>0</v>
      </c>
    </row>
    <row r="179" spans="1:23" ht="14.25" thickTop="1" thickBot="1" x14ac:dyDescent="0.25">
      <c r="L179" s="239" t="s">
        <v>68</v>
      </c>
      <c r="M179" s="240">
        <f>+M174+M178</f>
        <v>0</v>
      </c>
      <c r="N179" s="241">
        <f t="shared" ref="N179:V179" si="241">+N174+N178</f>
        <v>0</v>
      </c>
      <c r="O179" s="242">
        <f t="shared" si="241"/>
        <v>0</v>
      </c>
      <c r="P179" s="240">
        <f t="shared" si="241"/>
        <v>0</v>
      </c>
      <c r="Q179" s="242">
        <f t="shared" si="241"/>
        <v>0</v>
      </c>
      <c r="R179" s="240">
        <f t="shared" si="241"/>
        <v>0</v>
      </c>
      <c r="S179" s="241">
        <f t="shared" si="241"/>
        <v>0</v>
      </c>
      <c r="T179" s="242">
        <f t="shared" si="241"/>
        <v>0</v>
      </c>
      <c r="U179" s="240">
        <f t="shared" si="241"/>
        <v>0</v>
      </c>
      <c r="V179" s="242">
        <f t="shared" si="241"/>
        <v>0</v>
      </c>
      <c r="W179" s="338">
        <f t="shared" si="238"/>
        <v>0</v>
      </c>
    </row>
    <row r="180" spans="1:23" ht="13.5" thickTop="1" x14ac:dyDescent="0.2">
      <c r="L180" s="218" t="s">
        <v>24</v>
      </c>
      <c r="M180" s="504">
        <v>0</v>
      </c>
      <c r="N180" s="235">
        <v>0</v>
      </c>
      <c r="O180" s="236">
        <f t="shared" ref="O180" si="242">SUM(M180:N180)</f>
        <v>0</v>
      </c>
      <c r="P180" s="237">
        <v>0</v>
      </c>
      <c r="Q180" s="236">
        <f t="shared" ref="Q180" si="243">O180+P180</f>
        <v>0</v>
      </c>
      <c r="R180" s="504"/>
      <c r="S180" s="235"/>
      <c r="T180" s="236"/>
      <c r="U180" s="237"/>
      <c r="V180" s="236"/>
      <c r="W180" s="339"/>
    </row>
    <row r="181" spans="1:23" x14ac:dyDescent="0.2">
      <c r="L181" s="218" t="s">
        <v>25</v>
      </c>
      <c r="M181" s="504">
        <v>0</v>
      </c>
      <c r="N181" s="235">
        <v>0</v>
      </c>
      <c r="O181" s="236">
        <f>SUM(M181:N181)</f>
        <v>0</v>
      </c>
      <c r="P181" s="237">
        <v>0</v>
      </c>
      <c r="Q181" s="236">
        <f>O181+P181</f>
        <v>0</v>
      </c>
      <c r="R181" s="504"/>
      <c r="S181" s="235"/>
      <c r="T181" s="236"/>
      <c r="U181" s="237"/>
      <c r="V181" s="236"/>
      <c r="W181" s="339"/>
    </row>
    <row r="182" spans="1:23" ht="13.5" thickBot="1" x14ac:dyDescent="0.25">
      <c r="L182" s="218" t="s">
        <v>26</v>
      </c>
      <c r="M182" s="504">
        <v>0</v>
      </c>
      <c r="N182" s="235">
        <v>0</v>
      </c>
      <c r="O182" s="244">
        <f>SUM(M182:N182)</f>
        <v>0</v>
      </c>
      <c r="P182" s="245">
        <v>0</v>
      </c>
      <c r="Q182" s="244">
        <f>O182+P182</f>
        <v>0</v>
      </c>
      <c r="R182" s="504"/>
      <c r="S182" s="235"/>
      <c r="T182" s="244"/>
      <c r="U182" s="245"/>
      <c r="V182" s="244"/>
      <c r="W182" s="339"/>
    </row>
    <row r="183" spans="1:23" ht="14.25" thickTop="1" thickBot="1" x14ac:dyDescent="0.25">
      <c r="L183" s="246" t="s">
        <v>27</v>
      </c>
      <c r="M183" s="247">
        <f t="shared" ref="M183:Q183" si="244">+M180+M181+M182</f>
        <v>0</v>
      </c>
      <c r="N183" s="247">
        <f t="shared" si="244"/>
        <v>0</v>
      </c>
      <c r="O183" s="248">
        <f t="shared" si="244"/>
        <v>0</v>
      </c>
      <c r="P183" s="249">
        <f t="shared" si="244"/>
        <v>0</v>
      </c>
      <c r="Q183" s="248">
        <f t="shared" si="244"/>
        <v>0</v>
      </c>
      <c r="R183" s="247"/>
      <c r="S183" s="247"/>
      <c r="T183" s="248"/>
      <c r="U183" s="249"/>
      <c r="V183" s="248"/>
      <c r="W183" s="340"/>
    </row>
    <row r="184" spans="1:23" ht="13.5" thickTop="1" x14ac:dyDescent="0.2">
      <c r="A184" s="323"/>
      <c r="K184" s="323"/>
      <c r="L184" s="218" t="s">
        <v>29</v>
      </c>
      <c r="M184" s="234">
        <v>0</v>
      </c>
      <c r="N184" s="235">
        <v>0</v>
      </c>
      <c r="O184" s="236">
        <f t="shared" ref="O184" si="245">SUM(M184:N184)</f>
        <v>0</v>
      </c>
      <c r="P184" s="237">
        <v>0</v>
      </c>
      <c r="Q184" s="244">
        <f>O184+P184</f>
        <v>0</v>
      </c>
      <c r="R184" s="234"/>
      <c r="S184" s="235"/>
      <c r="T184" s="236"/>
      <c r="U184" s="237"/>
      <c r="V184" s="244"/>
      <c r="W184" s="339"/>
    </row>
    <row r="185" spans="1:23" x14ac:dyDescent="0.2">
      <c r="A185" s="323"/>
      <c r="K185" s="323"/>
      <c r="L185" s="218" t="s">
        <v>30</v>
      </c>
      <c r="M185" s="234">
        <v>0</v>
      </c>
      <c r="N185" s="235">
        <v>0</v>
      </c>
      <c r="O185" s="236">
        <f>SUM(M185:N185)</f>
        <v>0</v>
      </c>
      <c r="P185" s="237">
        <v>0</v>
      </c>
      <c r="Q185" s="244">
        <f>O185+P185</f>
        <v>0</v>
      </c>
      <c r="R185" s="234"/>
      <c r="S185" s="235"/>
      <c r="T185" s="236"/>
      <c r="U185" s="237"/>
      <c r="V185" s="244"/>
      <c r="W185" s="339"/>
    </row>
    <row r="186" spans="1:23" ht="13.5" thickBot="1" x14ac:dyDescent="0.25">
      <c r="A186" s="323"/>
      <c r="K186" s="323"/>
      <c r="L186" s="218" t="s">
        <v>31</v>
      </c>
      <c r="M186" s="234">
        <v>0</v>
      </c>
      <c r="N186" s="235">
        <v>0</v>
      </c>
      <c r="O186" s="244">
        <f>SUM(M186:N186)</f>
        <v>0</v>
      </c>
      <c r="P186" s="245">
        <v>0</v>
      </c>
      <c r="Q186" s="244">
        <f>O186+P186</f>
        <v>0</v>
      </c>
      <c r="R186" s="234"/>
      <c r="S186" s="235"/>
      <c r="T186" s="244"/>
      <c r="U186" s="245"/>
      <c r="V186" s="244"/>
      <c r="W186" s="339"/>
    </row>
    <row r="187" spans="1:23" ht="14.25" thickTop="1" thickBot="1" x14ac:dyDescent="0.25">
      <c r="L187" s="246" t="s">
        <v>32</v>
      </c>
      <c r="M187" s="553">
        <f t="shared" ref="M187:Q187" si="246">+M184+M185+M186</f>
        <v>0</v>
      </c>
      <c r="N187" s="247">
        <f t="shared" si="246"/>
        <v>0</v>
      </c>
      <c r="O187" s="248">
        <f t="shared" si="246"/>
        <v>0</v>
      </c>
      <c r="P187" s="249">
        <f t="shared" si="246"/>
        <v>0</v>
      </c>
      <c r="Q187" s="248">
        <f t="shared" si="246"/>
        <v>0</v>
      </c>
      <c r="R187" s="553"/>
      <c r="S187" s="247"/>
      <c r="T187" s="248"/>
      <c r="U187" s="249"/>
      <c r="V187" s="248"/>
      <c r="W187" s="338"/>
    </row>
    <row r="188" spans="1:23" ht="14.25" thickTop="1" thickBot="1" x14ac:dyDescent="0.25">
      <c r="L188" s="555" t="s">
        <v>33</v>
      </c>
      <c r="M188" s="554">
        <f t="shared" ref="M188:Q188" si="247">+M178+M183+M187</f>
        <v>0</v>
      </c>
      <c r="N188" s="552">
        <f t="shared" si="247"/>
        <v>0</v>
      </c>
      <c r="O188" s="550">
        <f t="shared" si="247"/>
        <v>0</v>
      </c>
      <c r="P188" s="549">
        <f t="shared" si="247"/>
        <v>0</v>
      </c>
      <c r="Q188" s="550">
        <f t="shared" si="247"/>
        <v>0</v>
      </c>
      <c r="R188" s="554"/>
      <c r="S188" s="552"/>
      <c r="T188" s="550"/>
      <c r="U188" s="549"/>
      <c r="V188" s="550"/>
      <c r="W188" s="338"/>
    </row>
    <row r="189" spans="1:23" ht="14.25" thickTop="1" thickBot="1" x14ac:dyDescent="0.25">
      <c r="L189" s="556" t="s">
        <v>34</v>
      </c>
      <c r="M189" s="240">
        <f t="shared" ref="M189:Q189" si="248">+M174+M178+M183+M187</f>
        <v>0</v>
      </c>
      <c r="N189" s="241">
        <f t="shared" si="248"/>
        <v>0</v>
      </c>
      <c r="O189" s="242">
        <f t="shared" si="248"/>
        <v>0</v>
      </c>
      <c r="P189" s="240">
        <f t="shared" si="248"/>
        <v>0</v>
      </c>
      <c r="Q189" s="242">
        <f t="shared" si="248"/>
        <v>0</v>
      </c>
      <c r="R189" s="240"/>
      <c r="S189" s="241"/>
      <c r="T189" s="242"/>
      <c r="U189" s="240"/>
      <c r="V189" s="242"/>
      <c r="W189" s="338"/>
    </row>
    <row r="190" spans="1:23" ht="14.25" thickTop="1" thickBot="1" x14ac:dyDescent="0.25">
      <c r="L190" s="252" t="s">
        <v>35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605" t="s">
        <v>58</v>
      </c>
      <c r="M191" s="606"/>
      <c r="N191" s="606"/>
      <c r="O191" s="606"/>
      <c r="P191" s="606"/>
      <c r="Q191" s="606"/>
      <c r="R191" s="606"/>
      <c r="S191" s="606"/>
      <c r="T191" s="606"/>
      <c r="U191" s="606"/>
      <c r="V191" s="606"/>
      <c r="W191" s="607"/>
    </row>
    <row r="192" spans="1:23" ht="13.5" thickBot="1" x14ac:dyDescent="0.25">
      <c r="L192" s="608" t="s">
        <v>59</v>
      </c>
      <c r="M192" s="609"/>
      <c r="N192" s="609"/>
      <c r="O192" s="609"/>
      <c r="P192" s="609"/>
      <c r="Q192" s="609"/>
      <c r="R192" s="609"/>
      <c r="S192" s="609"/>
      <c r="T192" s="609"/>
      <c r="U192" s="609"/>
      <c r="V192" s="609"/>
      <c r="W192" s="610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47</v>
      </c>
    </row>
    <row r="194" spans="12:23" ht="14.25" thickTop="1" thickBot="1" x14ac:dyDescent="0.25">
      <c r="L194" s="214"/>
      <c r="M194" s="215" t="s">
        <v>4</v>
      </c>
      <c r="N194" s="216"/>
      <c r="O194" s="253"/>
      <c r="P194" s="215"/>
      <c r="Q194" s="215"/>
      <c r="R194" s="215" t="s">
        <v>5</v>
      </c>
      <c r="S194" s="216"/>
      <c r="T194" s="253"/>
      <c r="U194" s="215"/>
      <c r="V194" s="215"/>
      <c r="W194" s="307" t="s">
        <v>6</v>
      </c>
    </row>
    <row r="195" spans="12:23" ht="13.5" thickTop="1" x14ac:dyDescent="0.2">
      <c r="L195" s="218" t="s">
        <v>7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8" t="s">
        <v>8</v>
      </c>
    </row>
    <row r="196" spans="12:23" ht="13.5" thickBot="1" x14ac:dyDescent="0.25">
      <c r="L196" s="223"/>
      <c r="M196" s="224" t="s">
        <v>48</v>
      </c>
      <c r="N196" s="225" t="s">
        <v>49</v>
      </c>
      <c r="O196" s="226" t="s">
        <v>50</v>
      </c>
      <c r="P196" s="227" t="s">
        <v>15</v>
      </c>
      <c r="Q196" s="226" t="s">
        <v>11</v>
      </c>
      <c r="R196" s="224" t="s">
        <v>48</v>
      </c>
      <c r="S196" s="225" t="s">
        <v>49</v>
      </c>
      <c r="T196" s="226" t="s">
        <v>50</v>
      </c>
      <c r="U196" s="227" t="s">
        <v>15</v>
      </c>
      <c r="V196" s="226" t="s">
        <v>11</v>
      </c>
      <c r="W196" s="309"/>
    </row>
    <row r="197" spans="12:23" ht="6" customHeight="1" thickTop="1" x14ac:dyDescent="0.2">
      <c r="L197" s="218"/>
      <c r="M197" s="276"/>
      <c r="N197" s="230"/>
      <c r="O197" s="231"/>
      <c r="P197" s="232"/>
      <c r="Q197" s="231"/>
      <c r="R197" s="276"/>
      <c r="S197" s="230"/>
      <c r="T197" s="231"/>
      <c r="U197" s="232"/>
      <c r="V197" s="231"/>
      <c r="W197" s="233"/>
    </row>
    <row r="198" spans="12:23" x14ac:dyDescent="0.2">
      <c r="L198" s="218" t="s">
        <v>16</v>
      </c>
      <c r="M198" s="277">
        <v>0</v>
      </c>
      <c r="N198" s="235">
        <v>0</v>
      </c>
      <c r="O198" s="236">
        <f>M198+N198</f>
        <v>0</v>
      </c>
      <c r="P198" s="237">
        <v>0</v>
      </c>
      <c r="Q198" s="236">
        <f t="shared" ref="Q198" si="249">O198+P198</f>
        <v>0</v>
      </c>
      <c r="R198" s="277">
        <v>0</v>
      </c>
      <c r="S198" s="235">
        <v>0</v>
      </c>
      <c r="T198" s="236">
        <f>R198+S198</f>
        <v>0</v>
      </c>
      <c r="U198" s="237">
        <v>0</v>
      </c>
      <c r="V198" s="236">
        <f t="shared" ref="V198" si="250">T198+U198</f>
        <v>0</v>
      </c>
      <c r="W198" s="339">
        <f>IF(Q198=0,0,((V198/Q198)-1)*100)</f>
        <v>0</v>
      </c>
    </row>
    <row r="199" spans="12:23" x14ac:dyDescent="0.2">
      <c r="L199" s="218" t="s">
        <v>17</v>
      </c>
      <c r="M199" s="277">
        <v>0</v>
      </c>
      <c r="N199" s="235">
        <v>0</v>
      </c>
      <c r="O199" s="236">
        <f>M199+N199</f>
        <v>0</v>
      </c>
      <c r="P199" s="237">
        <v>0</v>
      </c>
      <c r="Q199" s="236">
        <f>O199+P199</f>
        <v>0</v>
      </c>
      <c r="R199" s="277">
        <v>0</v>
      </c>
      <c r="S199" s="235">
        <v>0</v>
      </c>
      <c r="T199" s="236">
        <f>R199+S199</f>
        <v>0</v>
      </c>
      <c r="U199" s="237">
        <v>0</v>
      </c>
      <c r="V199" s="236">
        <f>T199+U199</f>
        <v>0</v>
      </c>
      <c r="W199" s="339">
        <f>IF(Q199=0,0,((V199/Q199)-1)*100)</f>
        <v>0</v>
      </c>
    </row>
    <row r="200" spans="12:23" ht="13.5" thickBot="1" x14ac:dyDescent="0.25">
      <c r="L200" s="223" t="s">
        <v>18</v>
      </c>
      <c r="M200" s="277">
        <v>0</v>
      </c>
      <c r="N200" s="235">
        <v>0</v>
      </c>
      <c r="O200" s="236">
        <f>M200+N200</f>
        <v>0</v>
      </c>
      <c r="P200" s="237">
        <v>0</v>
      </c>
      <c r="Q200" s="236">
        <f>O200+P200</f>
        <v>0</v>
      </c>
      <c r="R200" s="277">
        <v>0</v>
      </c>
      <c r="S200" s="235">
        <v>0</v>
      </c>
      <c r="T200" s="236">
        <f>R200+S200</f>
        <v>0</v>
      </c>
      <c r="U200" s="237">
        <v>0</v>
      </c>
      <c r="V200" s="236">
        <f>T200+U200</f>
        <v>0</v>
      </c>
      <c r="W200" s="339">
        <f>IF(Q200=0,0,((V200/Q200)-1)*100)</f>
        <v>0</v>
      </c>
    </row>
    <row r="201" spans="12:23" ht="14.25" thickTop="1" thickBot="1" x14ac:dyDescent="0.25">
      <c r="L201" s="239" t="s">
        <v>19</v>
      </c>
      <c r="M201" s="241">
        <f t="shared" ref="M201:Q201" si="251">+M198+M199+M200</f>
        <v>0</v>
      </c>
      <c r="N201" s="241">
        <f t="shared" si="251"/>
        <v>0</v>
      </c>
      <c r="O201" s="242">
        <f t="shared" si="251"/>
        <v>0</v>
      </c>
      <c r="P201" s="240">
        <f t="shared" si="251"/>
        <v>0</v>
      </c>
      <c r="Q201" s="242">
        <f t="shared" si="251"/>
        <v>0</v>
      </c>
      <c r="R201" s="241">
        <f t="shared" ref="R201:V201" si="252">+R198+R199+R200</f>
        <v>0</v>
      </c>
      <c r="S201" s="241">
        <f t="shared" si="252"/>
        <v>0</v>
      </c>
      <c r="T201" s="242">
        <f t="shared" si="252"/>
        <v>0</v>
      </c>
      <c r="U201" s="240">
        <f t="shared" si="252"/>
        <v>0</v>
      </c>
      <c r="V201" s="242">
        <f t="shared" si="252"/>
        <v>0</v>
      </c>
      <c r="W201" s="338">
        <f t="shared" ref="W201:W202" si="253">IF(Q201=0,0,((V201/Q201)-1)*100)</f>
        <v>0</v>
      </c>
    </row>
    <row r="202" spans="12:23" ht="13.5" thickTop="1" x14ac:dyDescent="0.2">
      <c r="L202" s="218" t="s">
        <v>20</v>
      </c>
      <c r="M202" s="277">
        <v>0</v>
      </c>
      <c r="N202" s="235">
        <v>0</v>
      </c>
      <c r="O202" s="236">
        <f>SUM(M202:N202)</f>
        <v>0</v>
      </c>
      <c r="P202" s="237">
        <v>0</v>
      </c>
      <c r="Q202" s="236">
        <f>O202+P202</f>
        <v>0</v>
      </c>
      <c r="R202" s="277">
        <v>0</v>
      </c>
      <c r="S202" s="235">
        <v>0</v>
      </c>
      <c r="T202" s="236">
        <f>SUM(R202:S202)</f>
        <v>0</v>
      </c>
      <c r="U202" s="237">
        <v>0</v>
      </c>
      <c r="V202" s="236">
        <f>T202+U202</f>
        <v>0</v>
      </c>
      <c r="W202" s="339">
        <f t="shared" si="253"/>
        <v>0</v>
      </c>
    </row>
    <row r="203" spans="12:23" ht="15.75" customHeight="1" x14ac:dyDescent="0.2">
      <c r="L203" s="218" t="s">
        <v>21</v>
      </c>
      <c r="M203" s="277">
        <v>0</v>
      </c>
      <c r="N203" s="235">
        <v>0</v>
      </c>
      <c r="O203" s="236">
        <f>SUM(M203:N203)</f>
        <v>0</v>
      </c>
      <c r="P203" s="237">
        <v>0</v>
      </c>
      <c r="Q203" s="236">
        <f t="shared" ref="Q203" si="254">O203+P203</f>
        <v>0</v>
      </c>
      <c r="R203" s="277">
        <v>0</v>
      </c>
      <c r="S203" s="235">
        <v>0</v>
      </c>
      <c r="T203" s="236">
        <f>SUM(R203:S203)</f>
        <v>0</v>
      </c>
      <c r="U203" s="237">
        <v>0</v>
      </c>
      <c r="V203" s="236">
        <f t="shared" ref="V203" si="255">T203+U203</f>
        <v>0</v>
      </c>
      <c r="W203" s="339">
        <f>IF(Q203=0,0,((V203/Q203)-1)*100)</f>
        <v>0</v>
      </c>
    </row>
    <row r="204" spans="12:23" ht="13.5" thickBot="1" x14ac:dyDescent="0.25">
      <c r="L204" s="218" t="s">
        <v>22</v>
      </c>
      <c r="M204" s="277">
        <v>0</v>
      </c>
      <c r="N204" s="235">
        <v>0</v>
      </c>
      <c r="O204" s="236">
        <f>SUM(M204:N204)</f>
        <v>0</v>
      </c>
      <c r="P204" s="237">
        <v>0</v>
      </c>
      <c r="Q204" s="236">
        <f>O204+P204</f>
        <v>0</v>
      </c>
      <c r="R204" s="277">
        <v>0</v>
      </c>
      <c r="S204" s="235">
        <v>0</v>
      </c>
      <c r="T204" s="236">
        <f>SUM(R204:S204)</f>
        <v>0</v>
      </c>
      <c r="U204" s="237">
        <v>0</v>
      </c>
      <c r="V204" s="236">
        <f>T204+U204</f>
        <v>0</v>
      </c>
      <c r="W204" s="339">
        <f>IF(Q204=0,0,((V204/Q204)-1)*100)</f>
        <v>0</v>
      </c>
    </row>
    <row r="205" spans="12:23" ht="14.25" thickTop="1" thickBot="1" x14ac:dyDescent="0.25">
      <c r="L205" s="239" t="s">
        <v>23</v>
      </c>
      <c r="M205" s="505">
        <f>+M202+M203+M204</f>
        <v>0</v>
      </c>
      <c r="N205" s="241">
        <f t="shared" ref="N205" si="256">+N202+N203+N204</f>
        <v>0</v>
      </c>
      <c r="O205" s="242">
        <f t="shared" ref="O205" si="257">+O202+O203+O204</f>
        <v>0</v>
      </c>
      <c r="P205" s="240">
        <f t="shared" ref="P205" si="258">+P202+P203+P204</f>
        <v>0</v>
      </c>
      <c r="Q205" s="242">
        <f t="shared" ref="Q205" si="259">+Q202+Q203+Q204</f>
        <v>0</v>
      </c>
      <c r="R205" s="505">
        <f t="shared" ref="R205" si="260">+R202+R203+R204</f>
        <v>0</v>
      </c>
      <c r="S205" s="241">
        <f t="shared" ref="S205" si="261">+S202+S203+S204</f>
        <v>0</v>
      </c>
      <c r="T205" s="242">
        <f t="shared" ref="T205" si="262">+T202+T203+T204</f>
        <v>0</v>
      </c>
      <c r="U205" s="240">
        <f t="shared" ref="U205" si="263">+U202+U203+U204</f>
        <v>0</v>
      </c>
      <c r="V205" s="242">
        <f t="shared" ref="V205" si="264">+V202+V203+V204</f>
        <v>0</v>
      </c>
      <c r="W205" s="338">
        <f t="shared" ref="W205:W206" si="265">IF(Q205=0,0,((V205/Q205)-1)*100)</f>
        <v>0</v>
      </c>
    </row>
    <row r="206" spans="12:23" ht="14.25" thickTop="1" thickBot="1" x14ac:dyDescent="0.25">
      <c r="L206" s="239" t="s">
        <v>68</v>
      </c>
      <c r="M206" s="240">
        <f>+M201+M205</f>
        <v>0</v>
      </c>
      <c r="N206" s="241">
        <f t="shared" ref="N206" si="266">+N201+N205</f>
        <v>0</v>
      </c>
      <c r="O206" s="242">
        <f t="shared" ref="O206" si="267">+O201+O205</f>
        <v>0</v>
      </c>
      <c r="P206" s="240">
        <f t="shared" ref="P206" si="268">+P201+P205</f>
        <v>0</v>
      </c>
      <c r="Q206" s="242">
        <f t="shared" ref="Q206" si="269">+Q201+Q205</f>
        <v>0</v>
      </c>
      <c r="R206" s="240">
        <f t="shared" ref="R206" si="270">+R201+R205</f>
        <v>0</v>
      </c>
      <c r="S206" s="241">
        <f t="shared" ref="S206" si="271">+S201+S205</f>
        <v>0</v>
      </c>
      <c r="T206" s="242">
        <f t="shared" ref="T206" si="272">+T201+T205</f>
        <v>0</v>
      </c>
      <c r="U206" s="240">
        <f t="shared" ref="U206" si="273">+U201+U205</f>
        <v>0</v>
      </c>
      <c r="V206" s="242">
        <f t="shared" ref="V206" si="274">+V201+V205</f>
        <v>0</v>
      </c>
      <c r="W206" s="338">
        <f t="shared" si="265"/>
        <v>0</v>
      </c>
    </row>
    <row r="207" spans="12:23" ht="13.5" thickTop="1" x14ac:dyDescent="0.2">
      <c r="L207" s="218" t="s">
        <v>24</v>
      </c>
      <c r="M207" s="277">
        <v>0</v>
      </c>
      <c r="N207" s="235">
        <v>0</v>
      </c>
      <c r="O207" s="236">
        <f t="shared" ref="O207" si="275">SUM(M207:N207)</f>
        <v>0</v>
      </c>
      <c r="P207" s="237">
        <v>0</v>
      </c>
      <c r="Q207" s="236">
        <f>O207+P207</f>
        <v>0</v>
      </c>
      <c r="R207" s="277"/>
      <c r="S207" s="235"/>
      <c r="T207" s="236"/>
      <c r="U207" s="237"/>
      <c r="V207" s="236"/>
      <c r="W207" s="339"/>
    </row>
    <row r="208" spans="12:23" x14ac:dyDescent="0.2">
      <c r="L208" s="218" t="s">
        <v>25</v>
      </c>
      <c r="M208" s="277">
        <v>0</v>
      </c>
      <c r="N208" s="235">
        <v>0</v>
      </c>
      <c r="O208" s="236">
        <f>SUM(M208:N208)</f>
        <v>0</v>
      </c>
      <c r="P208" s="237">
        <v>0</v>
      </c>
      <c r="Q208" s="236">
        <f>O208+P208</f>
        <v>0</v>
      </c>
      <c r="R208" s="277"/>
      <c r="S208" s="235"/>
      <c r="T208" s="236"/>
      <c r="U208" s="237"/>
      <c r="V208" s="236"/>
      <c r="W208" s="339"/>
    </row>
    <row r="209" spans="1:23" ht="13.5" thickBot="1" x14ac:dyDescent="0.25">
      <c r="L209" s="218" t="s">
        <v>26</v>
      </c>
      <c r="M209" s="277">
        <v>0</v>
      </c>
      <c r="N209" s="235">
        <v>0</v>
      </c>
      <c r="O209" s="244">
        <f>SUM(M209:N209)</f>
        <v>0</v>
      </c>
      <c r="P209" s="245">
        <v>0</v>
      </c>
      <c r="Q209" s="244">
        <f>O209+P209</f>
        <v>0</v>
      </c>
      <c r="R209" s="277"/>
      <c r="S209" s="235"/>
      <c r="T209" s="244"/>
      <c r="U209" s="245"/>
      <c r="V209" s="244"/>
      <c r="W209" s="339"/>
    </row>
    <row r="210" spans="1:23" ht="14.25" thickTop="1" thickBot="1" x14ac:dyDescent="0.25">
      <c r="L210" s="246" t="s">
        <v>27</v>
      </c>
      <c r="M210" s="247">
        <f t="shared" ref="M210:Q210" si="276">+M207+M208+M209</f>
        <v>0</v>
      </c>
      <c r="N210" s="247">
        <f t="shared" si="276"/>
        <v>0</v>
      </c>
      <c r="O210" s="248">
        <f t="shared" si="276"/>
        <v>0</v>
      </c>
      <c r="P210" s="249">
        <f t="shared" si="276"/>
        <v>0</v>
      </c>
      <c r="Q210" s="248">
        <f t="shared" si="276"/>
        <v>0</v>
      </c>
      <c r="R210" s="247"/>
      <c r="S210" s="247"/>
      <c r="T210" s="248"/>
      <c r="U210" s="249"/>
      <c r="V210" s="248"/>
      <c r="W210" s="340"/>
    </row>
    <row r="211" spans="1:23" ht="13.5" thickTop="1" x14ac:dyDescent="0.2">
      <c r="A211" s="323"/>
      <c r="K211" s="323"/>
      <c r="L211" s="218" t="s">
        <v>29</v>
      </c>
      <c r="M211" s="506">
        <v>0</v>
      </c>
      <c r="N211" s="235">
        <v>0</v>
      </c>
      <c r="O211" s="244">
        <f>SUM(M211:N211)</f>
        <v>0</v>
      </c>
      <c r="P211" s="251">
        <v>0</v>
      </c>
      <c r="Q211" s="244">
        <f>O211+P211</f>
        <v>0</v>
      </c>
      <c r="R211" s="506"/>
      <c r="S211" s="235"/>
      <c r="T211" s="244"/>
      <c r="U211" s="251"/>
      <c r="V211" s="244"/>
      <c r="W211" s="339"/>
    </row>
    <row r="212" spans="1:23" x14ac:dyDescent="0.2">
      <c r="A212" s="323"/>
      <c r="K212" s="323"/>
      <c r="L212" s="218" t="s">
        <v>30</v>
      </c>
      <c r="M212" s="507">
        <v>0</v>
      </c>
      <c r="N212" s="235">
        <v>0</v>
      </c>
      <c r="O212" s="244">
        <f>SUM(M212:N212)</f>
        <v>0</v>
      </c>
      <c r="P212" s="237">
        <v>0</v>
      </c>
      <c r="Q212" s="244">
        <f>O212+P212</f>
        <v>0</v>
      </c>
      <c r="R212" s="507"/>
      <c r="S212" s="235"/>
      <c r="T212" s="244"/>
      <c r="U212" s="237"/>
      <c r="V212" s="244"/>
      <c r="W212" s="339"/>
    </row>
    <row r="213" spans="1:23" ht="13.5" thickBot="1" x14ac:dyDescent="0.25">
      <c r="A213" s="323"/>
      <c r="K213" s="323"/>
      <c r="L213" s="218" t="s">
        <v>31</v>
      </c>
      <c r="M213" s="507">
        <v>0</v>
      </c>
      <c r="N213" s="235">
        <v>0</v>
      </c>
      <c r="O213" s="244">
        <f>SUM(M213:N213)</f>
        <v>0</v>
      </c>
      <c r="P213" s="237">
        <v>0</v>
      </c>
      <c r="Q213" s="244">
        <f>O213+P213</f>
        <v>0</v>
      </c>
      <c r="R213" s="507"/>
      <c r="S213" s="235"/>
      <c r="T213" s="244"/>
      <c r="U213" s="237"/>
      <c r="V213" s="244"/>
      <c r="W213" s="339"/>
    </row>
    <row r="214" spans="1:23" ht="14.25" thickTop="1" thickBot="1" x14ac:dyDescent="0.25">
      <c r="L214" s="246" t="s">
        <v>32</v>
      </c>
      <c r="M214" s="247">
        <f t="shared" ref="M214:Q214" si="277">+M211+M212+M213</f>
        <v>0</v>
      </c>
      <c r="N214" s="247">
        <f t="shared" si="277"/>
        <v>0</v>
      </c>
      <c r="O214" s="248">
        <f t="shared" si="277"/>
        <v>0</v>
      </c>
      <c r="P214" s="249">
        <f t="shared" si="277"/>
        <v>0</v>
      </c>
      <c r="Q214" s="248">
        <f t="shared" si="277"/>
        <v>0</v>
      </c>
      <c r="R214" s="247"/>
      <c r="S214" s="247"/>
      <c r="T214" s="248"/>
      <c r="U214" s="249"/>
      <c r="V214" s="248"/>
      <c r="W214" s="340"/>
    </row>
    <row r="215" spans="1:23" ht="14.25" thickTop="1" thickBot="1" x14ac:dyDescent="0.25">
      <c r="L215" s="555" t="s">
        <v>33</v>
      </c>
      <c r="M215" s="554">
        <f t="shared" ref="M215:Q215" si="278">+M205+M210+M214</f>
        <v>0</v>
      </c>
      <c r="N215" s="552">
        <f t="shared" si="278"/>
        <v>0</v>
      </c>
      <c r="O215" s="550">
        <f t="shared" si="278"/>
        <v>0</v>
      </c>
      <c r="P215" s="549">
        <f t="shared" si="278"/>
        <v>0</v>
      </c>
      <c r="Q215" s="550">
        <f t="shared" si="278"/>
        <v>0</v>
      </c>
      <c r="R215" s="554"/>
      <c r="S215" s="552"/>
      <c r="T215" s="550"/>
      <c r="U215" s="549"/>
      <c r="V215" s="550"/>
      <c r="W215" s="551"/>
    </row>
    <row r="216" spans="1:23" ht="14.25" thickTop="1" thickBot="1" x14ac:dyDescent="0.25">
      <c r="L216" s="239" t="s">
        <v>34</v>
      </c>
      <c r="M216" s="241">
        <f t="shared" ref="M216:Q216" si="279">+M201+M205+M210+M214</f>
        <v>0</v>
      </c>
      <c r="N216" s="241">
        <f t="shared" si="279"/>
        <v>0</v>
      </c>
      <c r="O216" s="242">
        <f t="shared" si="279"/>
        <v>0</v>
      </c>
      <c r="P216" s="240">
        <f t="shared" si="279"/>
        <v>0</v>
      </c>
      <c r="Q216" s="242">
        <f t="shared" si="279"/>
        <v>0</v>
      </c>
      <c r="R216" s="241"/>
      <c r="S216" s="241"/>
      <c r="T216" s="242"/>
      <c r="U216" s="240"/>
      <c r="V216" s="242"/>
      <c r="W216" s="338"/>
    </row>
    <row r="217" spans="1:23" ht="14.25" thickTop="1" thickBot="1" x14ac:dyDescent="0.25">
      <c r="L217" s="252" t="s">
        <v>35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99" t="s">
        <v>60</v>
      </c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1"/>
    </row>
    <row r="219" spans="1:23" ht="13.5" thickBot="1" x14ac:dyDescent="0.25">
      <c r="L219" s="602" t="s">
        <v>61</v>
      </c>
      <c r="M219" s="603"/>
      <c r="N219" s="603"/>
      <c r="O219" s="603"/>
      <c r="P219" s="603"/>
      <c r="Q219" s="603"/>
      <c r="R219" s="603"/>
      <c r="S219" s="603"/>
      <c r="T219" s="603"/>
      <c r="U219" s="603"/>
      <c r="V219" s="603"/>
      <c r="W219" s="604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47</v>
      </c>
    </row>
    <row r="221" spans="1:23" ht="14.25" thickTop="1" thickBot="1" x14ac:dyDescent="0.25">
      <c r="L221" s="214"/>
      <c r="M221" s="215" t="s">
        <v>4</v>
      </c>
      <c r="N221" s="216"/>
      <c r="O221" s="253"/>
      <c r="P221" s="215"/>
      <c r="Q221" s="215"/>
      <c r="R221" s="215" t="s">
        <v>5</v>
      </c>
      <c r="S221" s="216"/>
      <c r="T221" s="253"/>
      <c r="U221" s="215"/>
      <c r="V221" s="215"/>
      <c r="W221" s="307" t="s">
        <v>6</v>
      </c>
    </row>
    <row r="222" spans="1:23" ht="13.5" thickTop="1" x14ac:dyDescent="0.2">
      <c r="L222" s="218" t="s">
        <v>7</v>
      </c>
      <c r="M222" s="219"/>
      <c r="N222" s="211"/>
      <c r="O222" s="220"/>
      <c r="P222" s="221"/>
      <c r="Q222" s="306"/>
      <c r="R222" s="219"/>
      <c r="S222" s="211"/>
      <c r="T222" s="220"/>
      <c r="U222" s="221"/>
      <c r="V222" s="306"/>
      <c r="W222" s="308" t="s">
        <v>8</v>
      </c>
    </row>
    <row r="223" spans="1:23" ht="13.5" thickBot="1" x14ac:dyDescent="0.25">
      <c r="L223" s="223"/>
      <c r="M223" s="224" t="s">
        <v>48</v>
      </c>
      <c r="N223" s="225" t="s">
        <v>49</v>
      </c>
      <c r="O223" s="226" t="s">
        <v>50</v>
      </c>
      <c r="P223" s="227" t="s">
        <v>15</v>
      </c>
      <c r="Q223" s="302" t="s">
        <v>11</v>
      </c>
      <c r="R223" s="224" t="s">
        <v>48</v>
      </c>
      <c r="S223" s="225" t="s">
        <v>49</v>
      </c>
      <c r="T223" s="226" t="s">
        <v>50</v>
      </c>
      <c r="U223" s="227" t="s">
        <v>15</v>
      </c>
      <c r="V223" s="302" t="s">
        <v>11</v>
      </c>
      <c r="W223" s="309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x14ac:dyDescent="0.2">
      <c r="L225" s="218" t="s">
        <v>16</v>
      </c>
      <c r="M225" s="234">
        <f t="shared" ref="M225:N227" si="280">+M171+M198</f>
        <v>0</v>
      </c>
      <c r="N225" s="235">
        <f t="shared" si="280"/>
        <v>0</v>
      </c>
      <c r="O225" s="236">
        <f>M225+N225</f>
        <v>0</v>
      </c>
      <c r="P225" s="237">
        <f>+P171+P198</f>
        <v>0</v>
      </c>
      <c r="Q225" s="265">
        <f>O225+P225</f>
        <v>0</v>
      </c>
      <c r="R225" s="234">
        <f t="shared" ref="R225:S227" si="281">+R171+R198</f>
        <v>0</v>
      </c>
      <c r="S225" s="235">
        <f t="shared" si="281"/>
        <v>0</v>
      </c>
      <c r="T225" s="236">
        <f>R225+S225</f>
        <v>0</v>
      </c>
      <c r="U225" s="237">
        <f>+U171+U198</f>
        <v>0</v>
      </c>
      <c r="V225" s="265">
        <f>T225+U225</f>
        <v>0</v>
      </c>
      <c r="W225" s="339">
        <f>IF(Q225=0,0,((V225/Q225)-1)*100)</f>
        <v>0</v>
      </c>
    </row>
    <row r="226" spans="1:23" x14ac:dyDescent="0.2">
      <c r="L226" s="218" t="s">
        <v>17</v>
      </c>
      <c r="M226" s="234">
        <f t="shared" si="280"/>
        <v>0</v>
      </c>
      <c r="N226" s="235">
        <f t="shared" si="280"/>
        <v>0</v>
      </c>
      <c r="O226" s="236">
        <f t="shared" ref="O226:O227" si="282">M226+N226</f>
        <v>0</v>
      </c>
      <c r="P226" s="237">
        <f>+P172+P199</f>
        <v>0</v>
      </c>
      <c r="Q226" s="265">
        <f>O226+P226</f>
        <v>0</v>
      </c>
      <c r="R226" s="234">
        <f t="shared" si="281"/>
        <v>0</v>
      </c>
      <c r="S226" s="235">
        <f t="shared" si="281"/>
        <v>0</v>
      </c>
      <c r="T226" s="236">
        <f t="shared" ref="T226:T227" si="283">R226+S226</f>
        <v>0</v>
      </c>
      <c r="U226" s="237">
        <f>+U172+U199</f>
        <v>0</v>
      </c>
      <c r="V226" s="265">
        <f>T226+U226</f>
        <v>0</v>
      </c>
      <c r="W226" s="339">
        <f>IF(Q226=0,0,((V226/Q226)-1)*100)</f>
        <v>0</v>
      </c>
    </row>
    <row r="227" spans="1:23" ht="13.5" thickBot="1" x14ac:dyDescent="0.25">
      <c r="L227" s="223" t="s">
        <v>18</v>
      </c>
      <c r="M227" s="234">
        <f t="shared" si="280"/>
        <v>0</v>
      </c>
      <c r="N227" s="235">
        <f t="shared" si="280"/>
        <v>0</v>
      </c>
      <c r="O227" s="236">
        <f t="shared" si="282"/>
        <v>0</v>
      </c>
      <c r="P227" s="237">
        <f>+P173+P200</f>
        <v>0</v>
      </c>
      <c r="Q227" s="265">
        <f>O227+P227</f>
        <v>0</v>
      </c>
      <c r="R227" s="234">
        <f t="shared" si="281"/>
        <v>0</v>
      </c>
      <c r="S227" s="235">
        <f t="shared" si="281"/>
        <v>0</v>
      </c>
      <c r="T227" s="236">
        <f t="shared" si="283"/>
        <v>0</v>
      </c>
      <c r="U227" s="237">
        <f>+U173+U200</f>
        <v>0</v>
      </c>
      <c r="V227" s="265">
        <f>T227+U227</f>
        <v>0</v>
      </c>
      <c r="W227" s="339">
        <f>IF(Q227=0,0,((V227/Q227)-1)*100)</f>
        <v>0</v>
      </c>
    </row>
    <row r="228" spans="1:23" ht="14.25" thickTop="1" thickBot="1" x14ac:dyDescent="0.25">
      <c r="L228" s="239" t="s">
        <v>19</v>
      </c>
      <c r="M228" s="240">
        <f t="shared" ref="M228:Q228" si="284">+M225+M226+M227</f>
        <v>0</v>
      </c>
      <c r="N228" s="241">
        <f t="shared" si="284"/>
        <v>0</v>
      </c>
      <c r="O228" s="242">
        <f t="shared" si="284"/>
        <v>0</v>
      </c>
      <c r="P228" s="240">
        <f t="shared" si="284"/>
        <v>0</v>
      </c>
      <c r="Q228" s="242">
        <f t="shared" si="284"/>
        <v>0</v>
      </c>
      <c r="R228" s="240">
        <f t="shared" ref="R228:V228" si="285">+R225+R226+R227</f>
        <v>0</v>
      </c>
      <c r="S228" s="241">
        <f t="shared" si="285"/>
        <v>0</v>
      </c>
      <c r="T228" s="242">
        <f t="shared" si="285"/>
        <v>0</v>
      </c>
      <c r="U228" s="240">
        <f t="shared" si="285"/>
        <v>0</v>
      </c>
      <c r="V228" s="242">
        <f t="shared" si="285"/>
        <v>0</v>
      </c>
      <c r="W228" s="338">
        <f t="shared" ref="W228" si="286">IF(Q228=0,0,((V228/Q228)-1)*100)</f>
        <v>0</v>
      </c>
    </row>
    <row r="229" spans="1:23" ht="13.5" thickTop="1" x14ac:dyDescent="0.2">
      <c r="L229" s="218" t="s">
        <v>20</v>
      </c>
      <c r="M229" s="234">
        <f t="shared" ref="M229:N231" si="287">+M175+M202</f>
        <v>0</v>
      </c>
      <c r="N229" s="235">
        <f t="shared" si="287"/>
        <v>0</v>
      </c>
      <c r="O229" s="236">
        <f>M229+N229</f>
        <v>0</v>
      </c>
      <c r="P229" s="258">
        <f>+P175+P202</f>
        <v>0</v>
      </c>
      <c r="Q229" s="336">
        <f>O229+P229</f>
        <v>0</v>
      </c>
      <c r="R229" s="234">
        <f t="shared" ref="R229:S231" si="288">+R175+R202</f>
        <v>0</v>
      </c>
      <c r="S229" s="235">
        <f t="shared" si="288"/>
        <v>0</v>
      </c>
      <c r="T229" s="236">
        <f>R229+S229</f>
        <v>0</v>
      </c>
      <c r="U229" s="258">
        <f>+U175+U202</f>
        <v>0</v>
      </c>
      <c r="V229" s="336">
        <f>T229+U229</f>
        <v>0</v>
      </c>
      <c r="W229" s="339">
        <f>IF(Q229=0,0,((V229/Q229)-1)*100)</f>
        <v>0</v>
      </c>
    </row>
    <row r="230" spans="1:23" x14ac:dyDescent="0.2">
      <c r="L230" s="218" t="s">
        <v>21</v>
      </c>
      <c r="M230" s="234">
        <f t="shared" si="287"/>
        <v>0</v>
      </c>
      <c r="N230" s="235">
        <f t="shared" si="287"/>
        <v>0</v>
      </c>
      <c r="O230" s="244">
        <f>M230+N230</f>
        <v>0</v>
      </c>
      <c r="P230" s="258">
        <f>+P176+P203</f>
        <v>0</v>
      </c>
      <c r="Q230" s="236">
        <f>O230+P230</f>
        <v>0</v>
      </c>
      <c r="R230" s="234">
        <f t="shared" si="288"/>
        <v>0</v>
      </c>
      <c r="S230" s="235">
        <f t="shared" si="288"/>
        <v>0</v>
      </c>
      <c r="T230" s="244">
        <f>R230+S230</f>
        <v>0</v>
      </c>
      <c r="U230" s="258">
        <f>+U176+U203</f>
        <v>0</v>
      </c>
      <c r="V230" s="236">
        <f>T230+U230</f>
        <v>0</v>
      </c>
      <c r="W230" s="339">
        <f>IF(Q230=0,0,((V230/Q230)-1)*100)</f>
        <v>0</v>
      </c>
    </row>
    <row r="231" spans="1:23" ht="13.5" thickBot="1" x14ac:dyDescent="0.25">
      <c r="L231" s="218" t="s">
        <v>22</v>
      </c>
      <c r="M231" s="304">
        <f t="shared" si="287"/>
        <v>0</v>
      </c>
      <c r="N231" s="342">
        <f t="shared" si="287"/>
        <v>0</v>
      </c>
      <c r="O231" s="266">
        <f>M231+N231</f>
        <v>0</v>
      </c>
      <c r="P231" s="245">
        <f>+P177+P204</f>
        <v>0</v>
      </c>
      <c r="Q231" s="343">
        <f t="shared" ref="Q231" si="289">O231+P231</f>
        <v>0</v>
      </c>
      <c r="R231" s="304">
        <f t="shared" si="288"/>
        <v>0</v>
      </c>
      <c r="S231" s="342">
        <f t="shared" si="288"/>
        <v>0</v>
      </c>
      <c r="T231" s="266">
        <f>R231+S231</f>
        <v>0</v>
      </c>
      <c r="U231" s="245">
        <f>+U177+U204</f>
        <v>0</v>
      </c>
      <c r="V231" s="343">
        <f t="shared" ref="V231" si="290">T231+U231</f>
        <v>0</v>
      </c>
      <c r="W231" s="339">
        <f t="shared" ref="W231:W233" si="291">IF(Q231=0,0,((V231/Q231)-1)*100)</f>
        <v>0</v>
      </c>
    </row>
    <row r="232" spans="1:23" ht="14.25" thickTop="1" thickBot="1" x14ac:dyDescent="0.25">
      <c r="L232" s="239" t="s">
        <v>23</v>
      </c>
      <c r="M232" s="505">
        <f>+M229+M230+M231</f>
        <v>0</v>
      </c>
      <c r="N232" s="241">
        <f t="shared" ref="N232" si="292">+N229+N230+N231</f>
        <v>0</v>
      </c>
      <c r="O232" s="242">
        <f t="shared" ref="O232" si="293">+O229+O230+O231</f>
        <v>0</v>
      </c>
      <c r="P232" s="240">
        <f t="shared" ref="P232" si="294">+P229+P230+P231</f>
        <v>0</v>
      </c>
      <c r="Q232" s="242">
        <f t="shared" ref="Q232" si="295">+Q229+Q230+Q231</f>
        <v>0</v>
      </c>
      <c r="R232" s="505">
        <f t="shared" ref="R232" si="296">+R229+R230+R231</f>
        <v>0</v>
      </c>
      <c r="S232" s="241">
        <f t="shared" ref="S232" si="297">+S229+S230+S231</f>
        <v>0</v>
      </c>
      <c r="T232" s="242">
        <f t="shared" ref="T232" si="298">+T229+T230+T231</f>
        <v>0</v>
      </c>
      <c r="U232" s="240">
        <f t="shared" ref="U232" si="299">+U229+U230+U231</f>
        <v>0</v>
      </c>
      <c r="V232" s="242">
        <f t="shared" ref="V232" si="300">+V229+V230+V231</f>
        <v>0</v>
      </c>
      <c r="W232" s="338">
        <f t="shared" si="291"/>
        <v>0</v>
      </c>
    </row>
    <row r="233" spans="1:23" ht="14.25" thickTop="1" thickBot="1" x14ac:dyDescent="0.25">
      <c r="L233" s="239" t="s">
        <v>68</v>
      </c>
      <c r="M233" s="240">
        <f>+M228+M232</f>
        <v>0</v>
      </c>
      <c r="N233" s="241">
        <f t="shared" ref="N233" si="301">+N228+N232</f>
        <v>0</v>
      </c>
      <c r="O233" s="242">
        <f t="shared" ref="O233" si="302">+O228+O232</f>
        <v>0</v>
      </c>
      <c r="P233" s="240">
        <f t="shared" ref="P233" si="303">+P228+P232</f>
        <v>0</v>
      </c>
      <c r="Q233" s="242">
        <f t="shared" ref="Q233" si="304">+Q228+Q232</f>
        <v>0</v>
      </c>
      <c r="R233" s="240">
        <f t="shared" ref="R233" si="305">+R228+R232</f>
        <v>0</v>
      </c>
      <c r="S233" s="241">
        <f t="shared" ref="S233" si="306">+S228+S232</f>
        <v>0</v>
      </c>
      <c r="T233" s="242">
        <f t="shared" ref="T233" si="307">+T228+T232</f>
        <v>0</v>
      </c>
      <c r="U233" s="240">
        <f t="shared" ref="U233" si="308">+U228+U232</f>
        <v>0</v>
      </c>
      <c r="V233" s="242">
        <f t="shared" ref="V233" si="309">+V228+V232</f>
        <v>0</v>
      </c>
      <c r="W233" s="338">
        <f t="shared" si="291"/>
        <v>0</v>
      </c>
    </row>
    <row r="234" spans="1:23" ht="13.5" thickTop="1" x14ac:dyDescent="0.2">
      <c r="L234" s="218" t="s">
        <v>24</v>
      </c>
      <c r="M234" s="234">
        <f t="shared" ref="M234:N236" si="310">+M180+M207</f>
        <v>0</v>
      </c>
      <c r="N234" s="235">
        <f t="shared" si="310"/>
        <v>0</v>
      </c>
      <c r="O234" s="236">
        <f t="shared" ref="O234" si="311">M234+N234</f>
        <v>0</v>
      </c>
      <c r="P234" s="237">
        <f>+P180+P207</f>
        <v>0</v>
      </c>
      <c r="Q234" s="265">
        <f>O234+P234</f>
        <v>0</v>
      </c>
      <c r="R234" s="234"/>
      <c r="S234" s="235"/>
      <c r="T234" s="236"/>
      <c r="U234" s="237"/>
      <c r="V234" s="265"/>
      <c r="W234" s="339"/>
    </row>
    <row r="235" spans="1:23" x14ac:dyDescent="0.2">
      <c r="L235" s="218" t="s">
        <v>25</v>
      </c>
      <c r="M235" s="234">
        <f t="shared" si="310"/>
        <v>0</v>
      </c>
      <c r="N235" s="235">
        <f t="shared" si="310"/>
        <v>0</v>
      </c>
      <c r="O235" s="236">
        <f>M235+N235</f>
        <v>0</v>
      </c>
      <c r="P235" s="237">
        <f>+P181+P208</f>
        <v>0</v>
      </c>
      <c r="Q235" s="265">
        <f>O235+P235</f>
        <v>0</v>
      </c>
      <c r="R235" s="234"/>
      <c r="S235" s="235"/>
      <c r="T235" s="236"/>
      <c r="U235" s="237"/>
      <c r="V235" s="265"/>
      <c r="W235" s="339"/>
    </row>
    <row r="236" spans="1:23" ht="13.5" thickBot="1" x14ac:dyDescent="0.25">
      <c r="L236" s="218" t="s">
        <v>26</v>
      </c>
      <c r="M236" s="234">
        <f t="shared" si="310"/>
        <v>0</v>
      </c>
      <c r="N236" s="235">
        <f t="shared" si="310"/>
        <v>0</v>
      </c>
      <c r="O236" s="244">
        <f>M236+N236</f>
        <v>0</v>
      </c>
      <c r="P236" s="245">
        <f>+P182+P209</f>
        <v>0</v>
      </c>
      <c r="Q236" s="265">
        <f>O236+P236</f>
        <v>0</v>
      </c>
      <c r="R236" s="234"/>
      <c r="S236" s="235"/>
      <c r="T236" s="244"/>
      <c r="U236" s="245"/>
      <c r="V236" s="265"/>
      <c r="W236" s="339"/>
    </row>
    <row r="237" spans="1:23" ht="14.25" thickTop="1" thickBot="1" x14ac:dyDescent="0.25">
      <c r="L237" s="246" t="s">
        <v>27</v>
      </c>
      <c r="M237" s="247">
        <f t="shared" ref="M237:Q237" si="312">+M234+M235+M236</f>
        <v>0</v>
      </c>
      <c r="N237" s="247">
        <f t="shared" si="312"/>
        <v>0</v>
      </c>
      <c r="O237" s="248">
        <f t="shared" si="312"/>
        <v>0</v>
      </c>
      <c r="P237" s="249">
        <f t="shared" si="312"/>
        <v>0</v>
      </c>
      <c r="Q237" s="248">
        <f t="shared" si="312"/>
        <v>0</v>
      </c>
      <c r="R237" s="247"/>
      <c r="S237" s="247"/>
      <c r="T237" s="248"/>
      <c r="U237" s="249"/>
      <c r="V237" s="248"/>
      <c r="W237" s="340"/>
    </row>
    <row r="238" spans="1:23" ht="13.5" thickTop="1" x14ac:dyDescent="0.2">
      <c r="A238" s="323"/>
      <c r="K238" s="323"/>
      <c r="L238" s="218" t="s">
        <v>29</v>
      </c>
      <c r="M238" s="234">
        <f t="shared" ref="M238:N240" si="313">+M184+M211</f>
        <v>0</v>
      </c>
      <c r="N238" s="235">
        <f t="shared" si="313"/>
        <v>0</v>
      </c>
      <c r="O238" s="244">
        <f t="shared" ref="O238" si="314">M238+N238</f>
        <v>0</v>
      </c>
      <c r="P238" s="251">
        <f>+P184+P211</f>
        <v>0</v>
      </c>
      <c r="Q238" s="265">
        <f>O238+P238</f>
        <v>0</v>
      </c>
      <c r="R238" s="234"/>
      <c r="S238" s="235"/>
      <c r="T238" s="244"/>
      <c r="U238" s="251"/>
      <c r="V238" s="265"/>
      <c r="W238" s="339"/>
    </row>
    <row r="239" spans="1:23" x14ac:dyDescent="0.2">
      <c r="A239" s="323"/>
      <c r="K239" s="323"/>
      <c r="L239" s="218" t="s">
        <v>30</v>
      </c>
      <c r="M239" s="234">
        <f t="shared" si="313"/>
        <v>0</v>
      </c>
      <c r="N239" s="235">
        <f t="shared" si="313"/>
        <v>0</v>
      </c>
      <c r="O239" s="244">
        <f>M239+N239</f>
        <v>0</v>
      </c>
      <c r="P239" s="237">
        <f>+P185+P212</f>
        <v>0</v>
      </c>
      <c r="Q239" s="265">
        <f>O239+P239</f>
        <v>0</v>
      </c>
      <c r="R239" s="234"/>
      <c r="S239" s="235"/>
      <c r="T239" s="244"/>
      <c r="U239" s="237"/>
      <c r="V239" s="265"/>
      <c r="W239" s="339"/>
    </row>
    <row r="240" spans="1:23" ht="13.5" thickBot="1" x14ac:dyDescent="0.25">
      <c r="A240" s="323"/>
      <c r="K240" s="323"/>
      <c r="L240" s="218" t="s">
        <v>31</v>
      </c>
      <c r="M240" s="234">
        <f t="shared" si="313"/>
        <v>0</v>
      </c>
      <c r="N240" s="235">
        <f t="shared" si="313"/>
        <v>0</v>
      </c>
      <c r="O240" s="244">
        <f>M240+N240</f>
        <v>0</v>
      </c>
      <c r="P240" s="237">
        <f>+P186+P213</f>
        <v>0</v>
      </c>
      <c r="Q240" s="265">
        <f t="shared" ref="Q240" si="315">O240+P240</f>
        <v>0</v>
      </c>
      <c r="R240" s="234"/>
      <c r="S240" s="235"/>
      <c r="T240" s="244"/>
      <c r="U240" s="237"/>
      <c r="V240" s="265"/>
      <c r="W240" s="339"/>
    </row>
    <row r="241" spans="12:23" ht="14.25" thickTop="1" thickBot="1" x14ac:dyDescent="0.25">
      <c r="L241" s="246" t="s">
        <v>32</v>
      </c>
      <c r="M241" s="247">
        <f t="shared" ref="M241:Q241" si="316">+M238+M239+M240</f>
        <v>0</v>
      </c>
      <c r="N241" s="247">
        <f t="shared" si="316"/>
        <v>0</v>
      </c>
      <c r="O241" s="248">
        <f t="shared" si="316"/>
        <v>0</v>
      </c>
      <c r="P241" s="249">
        <f t="shared" si="316"/>
        <v>0</v>
      </c>
      <c r="Q241" s="248">
        <f t="shared" si="316"/>
        <v>0</v>
      </c>
      <c r="R241" s="247"/>
      <c r="S241" s="247"/>
      <c r="T241" s="248"/>
      <c r="U241" s="249"/>
      <c r="V241" s="248"/>
      <c r="W241" s="338"/>
    </row>
    <row r="242" spans="12:23" ht="14.25" thickTop="1" thickBot="1" x14ac:dyDescent="0.25">
      <c r="L242" s="555" t="s">
        <v>33</v>
      </c>
      <c r="M242" s="554">
        <f t="shared" ref="M242:Q242" si="317">+M232+M237+M241</f>
        <v>0</v>
      </c>
      <c r="N242" s="552">
        <f t="shared" si="317"/>
        <v>0</v>
      </c>
      <c r="O242" s="550">
        <f t="shared" si="317"/>
        <v>0</v>
      </c>
      <c r="P242" s="549">
        <f t="shared" si="317"/>
        <v>0</v>
      </c>
      <c r="Q242" s="550">
        <f t="shared" si="317"/>
        <v>0</v>
      </c>
      <c r="R242" s="554"/>
      <c r="S242" s="552"/>
      <c r="T242" s="550"/>
      <c r="U242" s="549"/>
      <c r="V242" s="550"/>
      <c r="W242" s="338"/>
    </row>
    <row r="243" spans="12:23" ht="14.25" thickTop="1" thickBot="1" x14ac:dyDescent="0.25">
      <c r="L243" s="239" t="s">
        <v>34</v>
      </c>
      <c r="M243" s="240">
        <f t="shared" ref="M243:Q243" si="318">+M228+M232+M237+M241</f>
        <v>0</v>
      </c>
      <c r="N243" s="241">
        <f t="shared" si="318"/>
        <v>0</v>
      </c>
      <c r="O243" s="242">
        <f t="shared" si="318"/>
        <v>0</v>
      </c>
      <c r="P243" s="240">
        <f t="shared" si="318"/>
        <v>0</v>
      </c>
      <c r="Q243" s="242">
        <f t="shared" si="318"/>
        <v>0</v>
      </c>
      <c r="R243" s="240"/>
      <c r="S243" s="241"/>
      <c r="T243" s="242"/>
      <c r="U243" s="240"/>
      <c r="V243" s="242"/>
      <c r="W243" s="338"/>
    </row>
    <row r="244" spans="12:23" ht="13.5" thickTop="1" x14ac:dyDescent="0.2">
      <c r="L244" s="252" t="s">
        <v>35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password="CF53" sheet="1" objects="1" scenarios="1"/>
  <mergeCells count="42">
    <mergeCell ref="L218:W218"/>
    <mergeCell ref="L219:W219"/>
    <mergeCell ref="L138:W138"/>
    <mergeCell ref="L164:W164"/>
    <mergeCell ref="L165:W165"/>
    <mergeCell ref="L191:W191"/>
    <mergeCell ref="L192:W192"/>
    <mergeCell ref="M140:Q140"/>
    <mergeCell ref="R140:V140"/>
    <mergeCell ref="B2:I2"/>
    <mergeCell ref="B3:I3"/>
    <mergeCell ref="C5:E5"/>
    <mergeCell ref="F5:H5"/>
    <mergeCell ref="L2:W2"/>
    <mergeCell ref="L3:W3"/>
    <mergeCell ref="M5:Q5"/>
    <mergeCell ref="R5:V5"/>
    <mergeCell ref="B29:I29"/>
    <mergeCell ref="L29:W29"/>
    <mergeCell ref="C32:E32"/>
    <mergeCell ref="F32:H32"/>
    <mergeCell ref="M32:Q32"/>
    <mergeCell ref="R32:V32"/>
    <mergeCell ref="B30:I30"/>
    <mergeCell ref="L30:W30"/>
    <mergeCell ref="B56:I56"/>
    <mergeCell ref="L56:W56"/>
    <mergeCell ref="B57:I57"/>
    <mergeCell ref="L57:W57"/>
    <mergeCell ref="C59:E59"/>
    <mergeCell ref="F59:H59"/>
    <mergeCell ref="M59:Q59"/>
    <mergeCell ref="R59:V59"/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</mergeCells>
  <conditionalFormatting sqref="A27:A31 K27:K31 K49:K51 A49:A51 K55:K58 A55:A58 K76:K78 A76:A78 K108:K112 A108:A112 K130:K132 A130:A132 K136:K139 A136:A139 K157:K159 A157:A159 A211:A213 K211:K213 A216:A220 K216:K220 A238:A240 K238:K240 A244:A1048576 K244:K1048576 K45:K47 A45:A47 K72:K74 A72:A74 K126:K128 A126:A128 K153:K155 A153:A155 A207:A209 K207:K209 A234:A236 K234:K236 K180:K186 A180:A186 K189:K193 A189:A193 K33:K42 A33:A42 K60:K69 A60:A69 A114:A123 K114:K123 A141:A150 K141:K150 K163:K178 A163:A178 K195:K204 A195:A204 K222:K231 A222:A231 A18:A24 A1:A16 K18:K24 K1:K16 K99:K105 K82:K97 A99:A105 A82:A97">
    <cfRule type="containsText" dxfId="139" priority="853" operator="containsText" text="NOT OK">
      <formula>NOT(ISERROR(SEARCH("NOT OK",A1)))</formula>
    </cfRule>
  </conditionalFormatting>
  <conditionalFormatting sqref="A15:A16 K15:K16">
    <cfRule type="containsText" dxfId="138" priority="685" operator="containsText" text="NOT OK">
      <formula>NOT(ISERROR(SEARCH("NOT OK",A15)))</formula>
    </cfRule>
  </conditionalFormatting>
  <conditionalFormatting sqref="K42 A42">
    <cfRule type="containsText" dxfId="137" priority="684" operator="containsText" text="NOT OK">
      <formula>NOT(ISERROR(SEARCH("NOT OK",A42)))</formula>
    </cfRule>
  </conditionalFormatting>
  <conditionalFormatting sqref="K69 A69">
    <cfRule type="containsText" dxfId="136" priority="682" operator="containsText" text="NOT OK">
      <formula>NOT(ISERROR(SEARCH("NOT OK",A69)))</formula>
    </cfRule>
  </conditionalFormatting>
  <conditionalFormatting sqref="A123 K123">
    <cfRule type="containsText" dxfId="135" priority="679" operator="containsText" text="NOT OK">
      <formula>NOT(ISERROR(SEARCH("NOT OK",A123)))</formula>
    </cfRule>
  </conditionalFormatting>
  <conditionalFormatting sqref="K150 A150">
    <cfRule type="containsText" dxfId="134" priority="677" operator="containsText" text="NOT OK">
      <formula>NOT(ISERROR(SEARCH("NOT OK",A150)))</formula>
    </cfRule>
  </conditionalFormatting>
  <conditionalFormatting sqref="K204 A204">
    <cfRule type="containsText" dxfId="133" priority="674" operator="containsText" text="NOT OK">
      <formula>NOT(ISERROR(SEARCH("NOT OK",A204)))</formula>
    </cfRule>
  </conditionalFormatting>
  <conditionalFormatting sqref="K231 A231">
    <cfRule type="containsText" dxfId="132" priority="672" operator="containsText" text="NOT OK">
      <formula>NOT(ISERROR(SEARCH("NOT OK",A231)))</formula>
    </cfRule>
  </conditionalFormatting>
  <conditionalFormatting sqref="A231 K231">
    <cfRule type="containsText" dxfId="131" priority="670" operator="containsText" text="NOT OK">
      <formula>NOT(ISERROR(SEARCH("NOT OK",A231)))</formula>
    </cfRule>
  </conditionalFormatting>
  <conditionalFormatting sqref="A27 K27">
    <cfRule type="containsText" dxfId="130" priority="645" operator="containsText" text="NOT OK">
      <formula>NOT(ISERROR(SEARCH("NOT OK",A27)))</formula>
    </cfRule>
  </conditionalFormatting>
  <conditionalFormatting sqref="K108 A108">
    <cfRule type="containsText" dxfId="129" priority="640" operator="containsText" text="NOT OK">
      <formula>NOT(ISERROR(SEARCH("NOT OK",A108)))</formula>
    </cfRule>
  </conditionalFormatting>
  <conditionalFormatting sqref="A189 K189">
    <cfRule type="containsText" dxfId="128" priority="634" operator="containsText" text="NOT OK">
      <formula>NOT(ISERROR(SEARCH("NOT OK",A189)))</formula>
    </cfRule>
  </conditionalFormatting>
  <conditionalFormatting sqref="A216 K216">
    <cfRule type="containsText" dxfId="127" priority="562" operator="containsText" text="NOT OK">
      <formula>NOT(ISERROR(SEARCH("NOT OK",A216)))</formula>
    </cfRule>
  </conditionalFormatting>
  <conditionalFormatting sqref="K178 A178">
    <cfRule type="containsText" dxfId="126" priority="262" operator="containsText" text="NOT OK">
      <formula>NOT(ISERROR(SEARCH("NOT OK",A178)))</formula>
    </cfRule>
  </conditionalFormatting>
  <conditionalFormatting sqref="A187:A188 K187:K188">
    <cfRule type="containsText" dxfId="125" priority="197" operator="containsText" text="NOT OK">
      <formula>NOT(ISERROR(SEARCH("NOT OK",A187)))</formula>
    </cfRule>
  </conditionalFormatting>
  <conditionalFormatting sqref="K106:K107 A106:A107">
    <cfRule type="containsText" dxfId="124" priority="199" operator="containsText" text="NOT OK">
      <formula>NOT(ISERROR(SEARCH("NOT OK",A106)))</formula>
    </cfRule>
  </conditionalFormatting>
  <conditionalFormatting sqref="A25:A26 K25:K26">
    <cfRule type="containsText" dxfId="123" priority="200" operator="containsText" text="NOT OK">
      <formula>NOT(ISERROR(SEARCH("NOT OK",A25)))</formula>
    </cfRule>
  </conditionalFormatting>
  <conditionalFormatting sqref="A214 K214">
    <cfRule type="containsText" dxfId="122" priority="190" operator="containsText" text="NOT OK">
      <formula>NOT(ISERROR(SEARCH("NOT OK",A214)))</formula>
    </cfRule>
  </conditionalFormatting>
  <conditionalFormatting sqref="A54 K54">
    <cfRule type="containsText" dxfId="121" priority="175" operator="containsText" text="NOT OK">
      <formula>NOT(ISERROR(SEARCH("NOT OK",A54)))</formula>
    </cfRule>
  </conditionalFormatting>
  <conditionalFormatting sqref="A54 K54">
    <cfRule type="containsText" dxfId="120" priority="174" operator="containsText" text="NOT OK">
      <formula>NOT(ISERROR(SEARCH("NOT OK",A54)))</formula>
    </cfRule>
  </conditionalFormatting>
  <conditionalFormatting sqref="A52 K52">
    <cfRule type="containsText" dxfId="119" priority="172" operator="containsText" text="NOT OK">
      <formula>NOT(ISERROR(SEARCH("NOT OK",A52)))</formula>
    </cfRule>
  </conditionalFormatting>
  <conditionalFormatting sqref="A81 K81">
    <cfRule type="containsText" dxfId="118" priority="171" operator="containsText" text="NOT OK">
      <formula>NOT(ISERROR(SEARCH("NOT OK",A81)))</formula>
    </cfRule>
  </conditionalFormatting>
  <conditionalFormatting sqref="A81 K81">
    <cfRule type="containsText" dxfId="117" priority="170" operator="containsText" text="NOT OK">
      <formula>NOT(ISERROR(SEARCH("NOT OK",A81)))</formula>
    </cfRule>
  </conditionalFormatting>
  <conditionalFormatting sqref="K135 A135">
    <cfRule type="containsText" dxfId="116" priority="167" operator="containsText" text="NOT OK">
      <formula>NOT(ISERROR(SEARCH("NOT OK",A135)))</formula>
    </cfRule>
  </conditionalFormatting>
  <conditionalFormatting sqref="K135 A135">
    <cfRule type="containsText" dxfId="115" priority="166" operator="containsText" text="NOT OK">
      <formula>NOT(ISERROR(SEARCH("NOT OK",A135)))</formula>
    </cfRule>
  </conditionalFormatting>
  <conditionalFormatting sqref="K133 A133">
    <cfRule type="containsText" dxfId="114" priority="164" operator="containsText" text="NOT OK">
      <formula>NOT(ISERROR(SEARCH("NOT OK",A133)))</formula>
    </cfRule>
  </conditionalFormatting>
  <conditionalFormatting sqref="K162 A162">
    <cfRule type="containsText" dxfId="113" priority="163" operator="containsText" text="NOT OK">
      <formula>NOT(ISERROR(SEARCH("NOT OK",A162)))</formula>
    </cfRule>
  </conditionalFormatting>
  <conditionalFormatting sqref="K162 A162">
    <cfRule type="containsText" dxfId="112" priority="162" operator="containsText" text="NOT OK">
      <formula>NOT(ISERROR(SEARCH("NOT OK",A162)))</formula>
    </cfRule>
  </conditionalFormatting>
  <conditionalFormatting sqref="K160 A160">
    <cfRule type="containsText" dxfId="111" priority="160" operator="containsText" text="NOT OK">
      <formula>NOT(ISERROR(SEARCH("NOT OK",A160)))</formula>
    </cfRule>
  </conditionalFormatting>
  <conditionalFormatting sqref="A243 K243">
    <cfRule type="containsText" dxfId="110" priority="159" operator="containsText" text="NOT OK">
      <formula>NOT(ISERROR(SEARCH("NOT OK",A243)))</formula>
    </cfRule>
  </conditionalFormatting>
  <conditionalFormatting sqref="A243 K243">
    <cfRule type="containsText" dxfId="109" priority="158" operator="containsText" text="NOT OK">
      <formula>NOT(ISERROR(SEARCH("NOT OK",A243)))</formula>
    </cfRule>
  </conditionalFormatting>
  <conditionalFormatting sqref="A241 K241">
    <cfRule type="containsText" dxfId="108" priority="155" operator="containsText" text="NOT OK">
      <formula>NOT(ISERROR(SEARCH("NOT OK",A241)))</formula>
    </cfRule>
  </conditionalFormatting>
  <conditionalFormatting sqref="K48 A48">
    <cfRule type="containsText" dxfId="107" priority="83" operator="containsText" text="NOT OK">
      <formula>NOT(ISERROR(SEARCH("NOT OK",A48)))</formula>
    </cfRule>
  </conditionalFormatting>
  <conditionalFormatting sqref="K75 A75">
    <cfRule type="containsText" dxfId="106" priority="80" operator="containsText" text="NOT OK">
      <formula>NOT(ISERROR(SEARCH("NOT OK",A75)))</formula>
    </cfRule>
  </conditionalFormatting>
  <conditionalFormatting sqref="A129 K129">
    <cfRule type="containsText" dxfId="105" priority="77" operator="containsText" text="NOT OK">
      <formula>NOT(ISERROR(SEARCH("NOT OK",A129)))</formula>
    </cfRule>
  </conditionalFormatting>
  <conditionalFormatting sqref="A156 K156">
    <cfRule type="containsText" dxfId="104" priority="74" operator="containsText" text="NOT OK">
      <formula>NOT(ISERROR(SEARCH("NOT OK",A156)))</formula>
    </cfRule>
  </conditionalFormatting>
  <conditionalFormatting sqref="K210 A210">
    <cfRule type="containsText" dxfId="103" priority="71" operator="containsText" text="NOT OK">
      <formula>NOT(ISERROR(SEARCH("NOT OK",A210)))</formula>
    </cfRule>
  </conditionalFormatting>
  <conditionalFormatting sqref="K237 A237">
    <cfRule type="containsText" dxfId="102" priority="68" operator="containsText" text="NOT OK">
      <formula>NOT(ISERROR(SEARCH("NOT OK",A237)))</formula>
    </cfRule>
  </conditionalFormatting>
  <conditionalFormatting sqref="A53 K53">
    <cfRule type="containsText" dxfId="101" priority="65" operator="containsText" text="NOT OK">
      <formula>NOT(ISERROR(SEARCH("NOT OK",A53)))</formula>
    </cfRule>
  </conditionalFormatting>
  <conditionalFormatting sqref="A80 K80">
    <cfRule type="containsText" dxfId="100" priority="63" operator="containsText" text="NOT OK">
      <formula>NOT(ISERROR(SEARCH("NOT OK",A80)))</formula>
    </cfRule>
  </conditionalFormatting>
  <conditionalFormatting sqref="A79 K79">
    <cfRule type="containsText" dxfId="99" priority="62" operator="containsText" text="NOT OK">
      <formula>NOT(ISERROR(SEARCH("NOT OK",A79)))</formula>
    </cfRule>
  </conditionalFormatting>
  <conditionalFormatting sqref="K134 A134">
    <cfRule type="containsText" dxfId="98" priority="61" operator="containsText" text="NOT OK">
      <formula>NOT(ISERROR(SEARCH("NOT OK",A134)))</formula>
    </cfRule>
  </conditionalFormatting>
  <conditionalFormatting sqref="K161 A161">
    <cfRule type="containsText" dxfId="97" priority="60" operator="containsText" text="NOT OK">
      <formula>NOT(ISERROR(SEARCH("NOT OK",A161)))</formula>
    </cfRule>
  </conditionalFormatting>
  <conditionalFormatting sqref="A215 K215">
    <cfRule type="containsText" dxfId="96" priority="59" operator="containsText" text="NOT OK">
      <formula>NOT(ISERROR(SEARCH("NOT OK",A215)))</formula>
    </cfRule>
  </conditionalFormatting>
  <conditionalFormatting sqref="A242 K242">
    <cfRule type="containsText" dxfId="95" priority="58" operator="containsText" text="NOT OK">
      <formula>NOT(ISERROR(SEARCH("NOT OK",A242)))</formula>
    </cfRule>
  </conditionalFormatting>
  <conditionalFormatting sqref="K32 A32">
    <cfRule type="containsText" dxfId="94" priority="57" operator="containsText" text="NOT OK">
      <formula>NOT(ISERROR(SEARCH("NOT OK",A32)))</formula>
    </cfRule>
  </conditionalFormatting>
  <conditionalFormatting sqref="K59 A59">
    <cfRule type="containsText" dxfId="93" priority="56" operator="containsText" text="NOT OK">
      <formula>NOT(ISERROR(SEARCH("NOT OK",A59)))</formula>
    </cfRule>
  </conditionalFormatting>
  <conditionalFormatting sqref="A113 K113">
    <cfRule type="containsText" dxfId="92" priority="55" operator="containsText" text="NOT OK">
      <formula>NOT(ISERROR(SEARCH("NOT OK",A113)))</formula>
    </cfRule>
  </conditionalFormatting>
  <conditionalFormatting sqref="A140 K140">
    <cfRule type="containsText" dxfId="91" priority="54" operator="containsText" text="NOT OK">
      <formula>NOT(ISERROR(SEARCH("NOT OK",A140)))</formula>
    </cfRule>
  </conditionalFormatting>
  <conditionalFormatting sqref="A194 K194">
    <cfRule type="containsText" dxfId="90" priority="53" operator="containsText" text="NOT OK">
      <formula>NOT(ISERROR(SEARCH("NOT OK",A194)))</formula>
    </cfRule>
  </conditionalFormatting>
  <conditionalFormatting sqref="A221 K221">
    <cfRule type="containsText" dxfId="89" priority="52" operator="containsText" text="NOT OK">
      <formula>NOT(ISERROR(SEARCH("NOT OK",A221)))</formula>
    </cfRule>
  </conditionalFormatting>
  <conditionalFormatting sqref="A17 K17">
    <cfRule type="containsText" dxfId="88" priority="51" operator="containsText" text="NOT OK">
      <formula>NOT(ISERROR(SEARCH("NOT OK",A17)))</formula>
    </cfRule>
  </conditionalFormatting>
  <conditionalFormatting sqref="A179 K179">
    <cfRule type="containsText" dxfId="87" priority="45" operator="containsText" text="NOT OK">
      <formula>NOT(ISERROR(SEARCH("NOT OK",A179)))</formula>
    </cfRule>
  </conditionalFormatting>
  <conditionalFormatting sqref="K98 A98">
    <cfRule type="containsText" dxfId="86" priority="48" operator="containsText" text="NOT OK">
      <formula>NOT(ISERROR(SEARCH("NOT OK",A98)))</formula>
    </cfRule>
  </conditionalFormatting>
  <conditionalFormatting sqref="A43 K43">
    <cfRule type="containsText" dxfId="85" priority="16" operator="containsText" text="NOT OK">
      <formula>NOT(ISERROR(SEARCH("NOT OK",A43)))</formula>
    </cfRule>
  </conditionalFormatting>
  <conditionalFormatting sqref="A43 K43">
    <cfRule type="containsText" dxfId="84" priority="15" operator="containsText" text="NOT OK">
      <formula>NOT(ISERROR(SEARCH("NOT OK",A43)))</formula>
    </cfRule>
  </conditionalFormatting>
  <conditionalFormatting sqref="A44 K44">
    <cfRule type="containsText" dxfId="83" priority="14" operator="containsText" text="NOT OK">
      <formula>NOT(ISERROR(SEARCH("NOT OK",A44)))</formula>
    </cfRule>
  </conditionalFormatting>
  <conditionalFormatting sqref="A70 K70">
    <cfRule type="containsText" dxfId="82" priority="13" operator="containsText" text="NOT OK">
      <formula>NOT(ISERROR(SEARCH("NOT OK",A70)))</formula>
    </cfRule>
  </conditionalFormatting>
  <conditionalFormatting sqref="A70 K70">
    <cfRule type="containsText" dxfId="81" priority="12" operator="containsText" text="NOT OK">
      <formula>NOT(ISERROR(SEARCH("NOT OK",A70)))</formula>
    </cfRule>
  </conditionalFormatting>
  <conditionalFormatting sqref="A71 K71">
    <cfRule type="containsText" dxfId="80" priority="11" operator="containsText" text="NOT OK">
      <formula>NOT(ISERROR(SEARCH("NOT OK",A71)))</formula>
    </cfRule>
  </conditionalFormatting>
  <conditionalFormatting sqref="K124 A124">
    <cfRule type="containsText" dxfId="79" priority="10" operator="containsText" text="NOT OK">
      <formula>NOT(ISERROR(SEARCH("NOT OK",A124)))</formula>
    </cfRule>
  </conditionalFormatting>
  <conditionalFormatting sqref="K125 A125">
    <cfRule type="containsText" dxfId="78" priority="9" operator="containsText" text="NOT OK">
      <formula>NOT(ISERROR(SEARCH("NOT OK",A125)))</formula>
    </cfRule>
  </conditionalFormatting>
  <conditionalFormatting sqref="K151 A151">
    <cfRule type="containsText" dxfId="77" priority="8" operator="containsText" text="NOT OK">
      <formula>NOT(ISERROR(SEARCH("NOT OK",A151)))</formula>
    </cfRule>
  </conditionalFormatting>
  <conditionalFormatting sqref="K152 A152">
    <cfRule type="containsText" dxfId="76" priority="7" operator="containsText" text="NOT OK">
      <formula>NOT(ISERROR(SEARCH("NOT OK",A152)))</formula>
    </cfRule>
  </conditionalFormatting>
  <conditionalFormatting sqref="K205 A205">
    <cfRule type="containsText" dxfId="75" priority="6" operator="containsText" text="NOT OK">
      <formula>NOT(ISERROR(SEARCH("NOT OK",A205)))</formula>
    </cfRule>
  </conditionalFormatting>
  <conditionalFormatting sqref="K205 A205">
    <cfRule type="containsText" dxfId="74" priority="5" operator="containsText" text="NOT OK">
      <formula>NOT(ISERROR(SEARCH("NOT OK",A205)))</formula>
    </cfRule>
  </conditionalFormatting>
  <conditionalFormatting sqref="A206 K206">
    <cfRule type="containsText" dxfId="73" priority="4" operator="containsText" text="NOT OK">
      <formula>NOT(ISERROR(SEARCH("NOT OK",A206)))</formula>
    </cfRule>
  </conditionalFormatting>
  <conditionalFormatting sqref="K232 A232">
    <cfRule type="containsText" dxfId="72" priority="3" operator="containsText" text="NOT OK">
      <formula>NOT(ISERROR(SEARCH("NOT OK",A232)))</formula>
    </cfRule>
  </conditionalFormatting>
  <conditionalFormatting sqref="K232 A232">
    <cfRule type="containsText" dxfId="71" priority="2" operator="containsText" text="NOT OK">
      <formula>NOT(ISERROR(SEARCH("NOT OK",A232)))</formula>
    </cfRule>
  </conditionalFormatting>
  <conditionalFormatting sqref="A233 K233">
    <cfRule type="containsText" dxfId="70" priority="1" operator="containsText" text="NOT OK">
      <formula>NOT(ISERROR(SEARCH("NOT OK",A233)))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5" min="11" max="22" man="1"/>
    <brk id="169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244"/>
  <sheetViews>
    <sheetView zoomScale="90" zoomScaleNormal="90" workbookViewId="0">
      <selection activeCell="A10" sqref="A10"/>
    </sheetView>
  </sheetViews>
  <sheetFormatPr defaultColWidth="7" defaultRowHeight="12.75" x14ac:dyDescent="0.2"/>
  <cols>
    <col min="1" max="1" width="7" style="3"/>
    <col min="2" max="2" width="12.42578125" style="1" customWidth="1"/>
    <col min="3" max="3" width="13.7109375" style="1" customWidth="1"/>
    <col min="4" max="4" width="14.140625" style="1" customWidth="1"/>
    <col min="5" max="5" width="14" style="1" customWidth="1"/>
    <col min="6" max="6" width="13.140625" style="1" customWidth="1"/>
    <col min="7" max="7" width="13" style="1" customWidth="1"/>
    <col min="8" max="8" width="12.85546875" style="1" customWidth="1"/>
    <col min="9" max="9" width="13" style="2" customWidth="1"/>
    <col min="10" max="10" width="7" style="1" customWidth="1"/>
    <col min="11" max="11" width="7" style="3"/>
    <col min="12" max="12" width="13" style="1" customWidth="1"/>
    <col min="13" max="13" width="14" style="1" customWidth="1"/>
    <col min="14" max="14" width="13.7109375" style="1" customWidth="1"/>
    <col min="15" max="15" width="15.28515625" style="1" customWidth="1"/>
    <col min="16" max="16" width="13.5703125" style="1" customWidth="1"/>
    <col min="17" max="18" width="13.42578125" style="1" customWidth="1"/>
    <col min="19" max="19" width="14" style="1" customWidth="1"/>
    <col min="20" max="20" width="16" style="1" customWidth="1"/>
    <col min="21" max="21" width="13.7109375" style="1" customWidth="1"/>
    <col min="22" max="22" width="13.28515625" style="1" customWidth="1"/>
    <col min="23" max="23" width="13.85546875" style="2" customWidth="1"/>
    <col min="24" max="16384" width="7" style="1"/>
  </cols>
  <sheetData>
    <row r="1" spans="1:23" ht="13.5" thickBot="1" x14ac:dyDescent="0.25"/>
    <row r="2" spans="1:23" ht="13.5" thickTop="1" x14ac:dyDescent="0.2">
      <c r="B2" s="572" t="s">
        <v>0</v>
      </c>
      <c r="C2" s="573"/>
      <c r="D2" s="573"/>
      <c r="E2" s="573"/>
      <c r="F2" s="573"/>
      <c r="G2" s="573"/>
      <c r="H2" s="573"/>
      <c r="I2" s="574"/>
      <c r="J2" s="3"/>
      <c r="L2" s="575" t="s">
        <v>1</v>
      </c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7"/>
    </row>
    <row r="3" spans="1:23" ht="13.5" thickBot="1" x14ac:dyDescent="0.25">
      <c r="B3" s="578" t="s">
        <v>2</v>
      </c>
      <c r="C3" s="579"/>
      <c r="D3" s="579"/>
      <c r="E3" s="579"/>
      <c r="F3" s="579"/>
      <c r="G3" s="579"/>
      <c r="H3" s="579"/>
      <c r="I3" s="580"/>
      <c r="J3" s="3"/>
      <c r="L3" s="581" t="s">
        <v>3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84" t="s">
        <v>4</v>
      </c>
      <c r="D5" s="585"/>
      <c r="E5" s="586"/>
      <c r="F5" s="584" t="s">
        <v>5</v>
      </c>
      <c r="G5" s="585"/>
      <c r="H5" s="586"/>
      <c r="I5" s="105" t="s">
        <v>6</v>
      </c>
      <c r="J5" s="3"/>
      <c r="L5" s="11"/>
      <c r="M5" s="587" t="s">
        <v>4</v>
      </c>
      <c r="N5" s="588"/>
      <c r="O5" s="588"/>
      <c r="P5" s="588"/>
      <c r="Q5" s="589"/>
      <c r="R5" s="587" t="s">
        <v>5</v>
      </c>
      <c r="S5" s="588"/>
      <c r="T5" s="588"/>
      <c r="U5" s="588"/>
      <c r="V5" s="589"/>
      <c r="W5" s="12" t="s">
        <v>6</v>
      </c>
    </row>
    <row r="6" spans="1:23" ht="13.5" thickTop="1" x14ac:dyDescent="0.2">
      <c r="B6" s="106" t="s">
        <v>7</v>
      </c>
      <c r="C6" s="107"/>
      <c r="D6" s="108"/>
      <c r="E6" s="109"/>
      <c r="F6" s="107"/>
      <c r="G6" s="108"/>
      <c r="H6" s="109"/>
      <c r="I6" s="110" t="s">
        <v>8</v>
      </c>
      <c r="J6" s="3"/>
      <c r="L6" s="13" t="s">
        <v>7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8</v>
      </c>
    </row>
    <row r="7" spans="1:23" ht="13.5" thickBot="1" x14ac:dyDescent="0.25">
      <c r="B7" s="111"/>
      <c r="C7" s="112" t="s">
        <v>9</v>
      </c>
      <c r="D7" s="113" t="s">
        <v>10</v>
      </c>
      <c r="E7" s="114" t="s">
        <v>11</v>
      </c>
      <c r="F7" s="112" t="s">
        <v>9</v>
      </c>
      <c r="G7" s="113" t="s">
        <v>10</v>
      </c>
      <c r="H7" s="114" t="s">
        <v>11</v>
      </c>
      <c r="I7" s="115"/>
      <c r="J7" s="3"/>
      <c r="L7" s="22"/>
      <c r="M7" s="27" t="s">
        <v>12</v>
      </c>
      <c r="N7" s="24" t="s">
        <v>13</v>
      </c>
      <c r="O7" s="25" t="s">
        <v>14</v>
      </c>
      <c r="P7" s="26" t="s">
        <v>15</v>
      </c>
      <c r="Q7" s="25" t="s">
        <v>11</v>
      </c>
      <c r="R7" s="27" t="s">
        <v>12</v>
      </c>
      <c r="S7" s="24" t="s">
        <v>13</v>
      </c>
      <c r="T7" s="25" t="s">
        <v>14</v>
      </c>
      <c r="U7" s="26" t="s">
        <v>15</v>
      </c>
      <c r="V7" s="25" t="s">
        <v>11</v>
      </c>
      <c r="W7" s="28"/>
    </row>
    <row r="8" spans="1:23" ht="6" customHeight="1" thickTop="1" x14ac:dyDescent="0.2">
      <c r="B8" s="106"/>
      <c r="C8" s="116"/>
      <c r="D8" s="117"/>
      <c r="E8" s="147"/>
      <c r="F8" s="116"/>
      <c r="G8" s="117"/>
      <c r="H8" s="14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16</v>
      </c>
      <c r="C9" s="120">
        <f>+'Lcc_BKK+DMK'!C9+Lcc_CNX!C9+Lcc_HDY!C9+Lcc_HKT!C9+Lcc_CEI!C9</f>
        <v>17</v>
      </c>
      <c r="D9" s="122">
        <f>+'Lcc_BKK+DMK'!D9+Lcc_CNX!D9+Lcc_HDY!D9+Lcc_HKT!D9+Lcc_CEI!D9</f>
        <v>18</v>
      </c>
      <c r="E9" s="148">
        <f>SUM(C9:D9)</f>
        <v>35</v>
      </c>
      <c r="F9" s="120">
        <f>+'Lcc_BKK+DMK'!F9+Lcc_CNX!F9+Lcc_HDY!F9+Lcc_HKT!F9+Lcc_CEI!F9</f>
        <v>91</v>
      </c>
      <c r="G9" s="122">
        <f>+'Lcc_BKK+DMK'!G9+Lcc_CNX!G9+Lcc_HDY!G9+Lcc_HKT!G9+Lcc_CEI!G9</f>
        <v>96</v>
      </c>
      <c r="H9" s="148">
        <f>SUM(F9:G9)</f>
        <v>187</v>
      </c>
      <c r="I9" s="123">
        <f>IF(E9=0,0,((H9/E9)-1)*100)</f>
        <v>434.28571428571428</v>
      </c>
      <c r="J9" s="3"/>
      <c r="L9" s="13" t="s">
        <v>16</v>
      </c>
      <c r="M9" s="39">
        <f>'Lcc_BKK+DMK'!M9+Lcc_CNX!M9+Lcc_HDY!M9+Lcc_HKT!M9+Lcc_CEI!M9</f>
        <v>694</v>
      </c>
      <c r="N9" s="37">
        <f>'Lcc_BKK+DMK'!N9+Lcc_CNX!N9+Lcc_HDY!N9+Lcc_HKT!N9+Lcc_CEI!N9</f>
        <v>991</v>
      </c>
      <c r="O9" s="165">
        <f t="shared" ref="O9:O11" si="0">SUM(M9:N9)</f>
        <v>1685</v>
      </c>
      <c r="P9" s="140">
        <f>+Lcc_BKK!P9+Lcc_DMK!P9+Lcc_CNX!P9+Lcc_HDY!P9+Lcc_HKT!P9+Lcc_CEI!P9</f>
        <v>0</v>
      </c>
      <c r="Q9" s="165">
        <f>O9+P9</f>
        <v>1685</v>
      </c>
      <c r="R9" s="39">
        <f>'Lcc_BKK+DMK'!R9+Lcc_CNX!R9+Lcc_HDY!R9+Lcc_HKT!R9+Lcc_CEI!R9</f>
        <v>783</v>
      </c>
      <c r="S9" s="37">
        <f>'Lcc_BKK+DMK'!S9+Lcc_CNX!S9+Lcc_HDY!S9+Lcc_HKT!S9+Lcc_CEI!S9</f>
        <v>1251</v>
      </c>
      <c r="T9" s="165">
        <f t="shared" ref="T9" si="1">SUM(R9:S9)</f>
        <v>2034</v>
      </c>
      <c r="U9" s="140">
        <f>+Lcc_BKK!U9+Lcc_DMK!U9+Lcc_CNX!U9+Lcc_HDY!U9+Lcc_HKT!U9+Lcc_CEI!U9</f>
        <v>0</v>
      </c>
      <c r="V9" s="165">
        <f>T9+U9</f>
        <v>2034</v>
      </c>
      <c r="W9" s="40">
        <f>IF(Q9=0,0,((V9/Q9)-1)*100)</f>
        <v>20.712166172106826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17</v>
      </c>
      <c r="C10" s="120">
        <f>+'Lcc_BKK+DMK'!C10+Lcc_CNX!C10+Lcc_HDY!C10+Lcc_HKT!C10+Lcc_CEI!C10</f>
        <v>176</v>
      </c>
      <c r="D10" s="122">
        <f>+'Lcc_BKK+DMK'!D10+Lcc_CNX!D10+Lcc_HDY!D10+Lcc_HKT!D10+Lcc_CEI!D10</f>
        <v>161</v>
      </c>
      <c r="E10" s="148">
        <f t="shared" ref="E10:E13" si="2">SUM(C10:D10)</f>
        <v>337</v>
      </c>
      <c r="F10" s="120">
        <f>+'Lcc_BKK+DMK'!F10+Lcc_CNX!F10+Lcc_HDY!F10+Lcc_HKT!F10+Lcc_CEI!F10</f>
        <v>138</v>
      </c>
      <c r="G10" s="122">
        <f>+'Lcc_BKK+DMK'!G10+Lcc_CNX!G10+Lcc_HDY!G10+Lcc_HKT!G10+Lcc_CEI!G10</f>
        <v>117</v>
      </c>
      <c r="H10" s="148">
        <f t="shared" ref="H10:H13" si="3">SUM(F10:G10)</f>
        <v>255</v>
      </c>
      <c r="I10" s="123">
        <f t="shared" ref="I10:I11" si="4">IF(E10=0,0,((H10/E10)-1)*100)</f>
        <v>-24.332344213649847</v>
      </c>
      <c r="J10" s="3"/>
      <c r="K10" s="6"/>
      <c r="L10" s="13" t="s">
        <v>17</v>
      </c>
      <c r="M10" s="39">
        <f>'Lcc_BKK+DMK'!M10+Lcc_CNX!M10+Lcc_HDY!M10+Lcc_HKT!M10+Lcc_CEI!M10</f>
        <v>628</v>
      </c>
      <c r="N10" s="37">
        <f>'Lcc_BKK+DMK'!N10+Lcc_CNX!N10+Lcc_HDY!N10+Lcc_HKT!N10+Lcc_CEI!N10</f>
        <v>726</v>
      </c>
      <c r="O10" s="165">
        <f t="shared" si="0"/>
        <v>1354</v>
      </c>
      <c r="P10" s="140">
        <f>+Lcc_BKK!P10+Lcc_DMK!P10+Lcc_CNX!P10+Lcc_HDY!P10+Lcc_HKT!P10+Lcc_CEI!P10</f>
        <v>0</v>
      </c>
      <c r="Q10" s="165">
        <f t="shared" ref="Q10:Q11" si="5">O10+P10</f>
        <v>1354</v>
      </c>
      <c r="R10" s="39">
        <f>'Lcc_BKK+DMK'!R10+Lcc_CNX!R10+Lcc_HDY!R10+Lcc_HKT!R10+Lcc_CEI!R10</f>
        <v>4407</v>
      </c>
      <c r="S10" s="37">
        <f>'Lcc_BKK+DMK'!S10+Lcc_CNX!S10+Lcc_HDY!S10+Lcc_HKT!S10+Lcc_CEI!S10</f>
        <v>2656</v>
      </c>
      <c r="T10" s="165">
        <f t="shared" ref="T10:T11" si="6">SUM(R10:S10)</f>
        <v>7063</v>
      </c>
      <c r="U10" s="140">
        <f>+Lcc_BKK!U10+Lcc_DMK!U10+Lcc_CNX!U10+Lcc_HDY!U10+Lcc_HKT!U10+Lcc_CEI!U10</f>
        <v>0</v>
      </c>
      <c r="V10" s="165">
        <f t="shared" ref="V10:V11" si="7">T10+U10</f>
        <v>7063</v>
      </c>
      <c r="W10" s="40">
        <f t="shared" ref="W10:W11" si="8">IF(Q10=0,0,((V10/Q10)-1)*100)</f>
        <v>421.6395864106351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18</v>
      </c>
      <c r="C11" s="124">
        <f>+'Lcc_BKK+DMK'!C11+Lcc_CNX!C11+Lcc_HDY!C11+Lcc_HKT!C11+Lcc_CEI!C11</f>
        <v>93</v>
      </c>
      <c r="D11" s="125">
        <f>+'Lcc_BKK+DMK'!D11+Lcc_CNX!D11+Lcc_HDY!D11+Lcc_HKT!D11+Lcc_CEI!D11</f>
        <v>93</v>
      </c>
      <c r="E11" s="148">
        <f t="shared" si="2"/>
        <v>186</v>
      </c>
      <c r="F11" s="124">
        <f>+'Lcc_BKK+DMK'!F11+Lcc_CNX!F11+Lcc_HDY!F11+Lcc_HKT!F11+Lcc_CEI!F11</f>
        <v>201</v>
      </c>
      <c r="G11" s="125">
        <f>+'Lcc_BKK+DMK'!G11+Lcc_CNX!G11+Lcc_HDY!G11+Lcc_HKT!G11+Lcc_CEI!G11</f>
        <v>199</v>
      </c>
      <c r="H11" s="148">
        <f t="shared" si="3"/>
        <v>400</v>
      </c>
      <c r="I11" s="123">
        <f t="shared" si="4"/>
        <v>115.05376344086019</v>
      </c>
      <c r="J11" s="3"/>
      <c r="K11" s="6"/>
      <c r="L11" s="22" t="s">
        <v>18</v>
      </c>
      <c r="M11" s="39">
        <f>'Lcc_BKK+DMK'!M11+Lcc_CNX!M11+Lcc_HDY!M11+Lcc_HKT!M11+Lcc_CEI!M11</f>
        <v>1629</v>
      </c>
      <c r="N11" s="37">
        <f>'Lcc_BKK+DMK'!N11+Lcc_CNX!N11+Lcc_HDY!N11+Lcc_HKT!N11+Lcc_CEI!N11</f>
        <v>1565</v>
      </c>
      <c r="O11" s="165">
        <f t="shared" si="0"/>
        <v>3194</v>
      </c>
      <c r="P11" s="140">
        <f>+Lcc_BKK!P11+Lcc_DMK!P11+Lcc_CNX!P11+Lcc_HDY!P11+Lcc_HKT!P11+Lcc_CEI!P11</f>
        <v>0</v>
      </c>
      <c r="Q11" s="165">
        <f t="shared" si="5"/>
        <v>3194</v>
      </c>
      <c r="R11" s="39">
        <f>'Lcc_BKK+DMK'!R11+Lcc_CNX!R11+Lcc_HDY!R11+Lcc_HKT!R11+Lcc_CEI!R11</f>
        <v>14579</v>
      </c>
      <c r="S11" s="37">
        <f>'Lcc_BKK+DMK'!S11+Lcc_CNX!S11+Lcc_HDY!S11+Lcc_HKT!S11+Lcc_CEI!S11</f>
        <v>7603</v>
      </c>
      <c r="T11" s="165">
        <f t="shared" si="6"/>
        <v>22182</v>
      </c>
      <c r="U11" s="140">
        <f>+Lcc_BKK!U11+Lcc_DMK!U11+Lcc_CNX!U11+Lcc_HDY!U11+Lcc_HKT!U11+Lcc_CEI!U11</f>
        <v>0</v>
      </c>
      <c r="V11" s="165">
        <f t="shared" si="7"/>
        <v>22182</v>
      </c>
      <c r="W11" s="40">
        <f t="shared" si="8"/>
        <v>594.48966812773949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19</v>
      </c>
      <c r="C12" s="127">
        <f t="shared" ref="C12:D12" si="9">+C9+C10+C11</f>
        <v>286</v>
      </c>
      <c r="D12" s="129">
        <f t="shared" si="9"/>
        <v>272</v>
      </c>
      <c r="E12" s="151">
        <f t="shared" si="2"/>
        <v>558</v>
      </c>
      <c r="F12" s="127">
        <f t="shared" ref="F12:G12" si="10">+F9+F10+F11</f>
        <v>430</v>
      </c>
      <c r="G12" s="129">
        <f t="shared" si="10"/>
        <v>412</v>
      </c>
      <c r="H12" s="151">
        <f t="shared" si="3"/>
        <v>842</v>
      </c>
      <c r="I12" s="130">
        <f t="shared" ref="I12:I13" si="11">IF(E12=0,0,((H12/E12)-1)*100)</f>
        <v>50.896057347670244</v>
      </c>
      <c r="J12" s="3"/>
      <c r="L12" s="41" t="s">
        <v>19</v>
      </c>
      <c r="M12" s="45">
        <f t="shared" ref="M12:Q12" si="12">+M9+M10+M11</f>
        <v>2951</v>
      </c>
      <c r="N12" s="43">
        <f t="shared" si="12"/>
        <v>3282</v>
      </c>
      <c r="O12" s="166">
        <f t="shared" si="12"/>
        <v>6233</v>
      </c>
      <c r="P12" s="43">
        <f t="shared" si="12"/>
        <v>0</v>
      </c>
      <c r="Q12" s="166">
        <f t="shared" si="12"/>
        <v>6233</v>
      </c>
      <c r="R12" s="45">
        <f t="shared" ref="R12:V12" si="13">+R9+R10+R11</f>
        <v>19769</v>
      </c>
      <c r="S12" s="43">
        <f t="shared" si="13"/>
        <v>11510</v>
      </c>
      <c r="T12" s="166">
        <f t="shared" si="13"/>
        <v>31279</v>
      </c>
      <c r="U12" s="43">
        <f t="shared" si="13"/>
        <v>0</v>
      </c>
      <c r="V12" s="166">
        <f t="shared" si="13"/>
        <v>31279</v>
      </c>
      <c r="W12" s="46">
        <f t="shared" ref="W12:W13" si="14">IF(Q12=0,0,((V12/Q12)-1)*100)</f>
        <v>401.82897481148723</v>
      </c>
    </row>
    <row r="13" spans="1:23" ht="13.5" thickTop="1" x14ac:dyDescent="0.2">
      <c r="A13" s="3" t="str">
        <f t="shared" ref="A13:A67" si="15">IF(ISERROR(F13/G13)," ",IF(F13/G13&gt;0.5,IF(F13/G13&lt;1.5," ","NOT OK"),"NOT OK"))</f>
        <v xml:space="preserve"> </v>
      </c>
      <c r="B13" s="106" t="s">
        <v>20</v>
      </c>
      <c r="C13" s="120">
        <f>+'Lcc_BKK+DMK'!C13+Lcc_CNX!C13+Lcc_HDY!C13+Lcc_HKT!C13+Lcc_CEI!C13</f>
        <v>66</v>
      </c>
      <c r="D13" s="122">
        <f>+'Lcc_BKK+DMK'!D13+Lcc_CNX!D13+Lcc_HDY!D13+Lcc_HKT!D13+Lcc_CEI!D13</f>
        <v>66</v>
      </c>
      <c r="E13" s="148">
        <f t="shared" si="2"/>
        <v>132</v>
      </c>
      <c r="F13" s="120">
        <f>+'Lcc_BKK+DMK'!F13+Lcc_CNX!F13+Lcc_HDY!F13+Lcc_HKT!F13+Lcc_CEI!F13</f>
        <v>241</v>
      </c>
      <c r="G13" s="122">
        <f>+'Lcc_BKK+DMK'!G13+Lcc_CNX!G13+Lcc_HDY!G13+Lcc_HKT!G13+Lcc_CEI!G13</f>
        <v>240</v>
      </c>
      <c r="H13" s="148">
        <f t="shared" si="3"/>
        <v>481</v>
      </c>
      <c r="I13" s="123">
        <f t="shared" si="11"/>
        <v>264.39393939393938</v>
      </c>
      <c r="J13" s="3"/>
      <c r="L13" s="13" t="s">
        <v>20</v>
      </c>
      <c r="M13" s="39">
        <f>'Lcc_BKK+DMK'!M13+Lcc_CNX!M13+Lcc_HDY!M13+Lcc_HKT!M13+Lcc_CEI!M13</f>
        <v>1311</v>
      </c>
      <c r="N13" s="485">
        <f>'Lcc_BKK+DMK'!N13+Lcc_CNX!N13+Lcc_HDY!N13+Lcc_HKT!N13+Lcc_CEI!N13</f>
        <v>1561</v>
      </c>
      <c r="O13" s="165">
        <f t="shared" ref="O13" si="16">SUM(M13:N13)</f>
        <v>2872</v>
      </c>
      <c r="P13" s="140">
        <f>+Lcc_BKK!P13+Lcc_DMK!P13+Lcc_CNX!P13+Lcc_HDY!P13+Lcc_HKT!P13+Lcc_CEI!P13</f>
        <v>0</v>
      </c>
      <c r="Q13" s="165">
        <f t="shared" ref="Q13" si="17">O13+P13</f>
        <v>2872</v>
      </c>
      <c r="R13" s="39">
        <f>'Lcc_BKK+DMK'!R13+Lcc_CNX!R13+Lcc_HDY!R13+Lcc_HKT!R13+Lcc_CEI!R13</f>
        <v>6266</v>
      </c>
      <c r="S13" s="485">
        <f>'Lcc_BKK+DMK'!S13+Lcc_CNX!S13+Lcc_HDY!S13+Lcc_HKT!S13+Lcc_CEI!S13</f>
        <v>12367</v>
      </c>
      <c r="T13" s="165">
        <f t="shared" ref="T13" si="18">SUM(R13:S13)</f>
        <v>18633</v>
      </c>
      <c r="U13" s="140">
        <f>+Lcc_BKK!U13+Lcc_DMK!U13+Lcc_CNX!U13+Lcc_HDY!U13+Lcc_HKT!U13+Lcc_CEI!U13</f>
        <v>54</v>
      </c>
      <c r="V13" s="165">
        <f t="shared" ref="V13" si="19">T13+U13</f>
        <v>18687</v>
      </c>
      <c r="W13" s="40">
        <f t="shared" si="14"/>
        <v>550.66155988857929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21</v>
      </c>
      <c r="C14" s="120">
        <f>+'Lcc_BKK+DMK'!C14+Lcc_CNX!C14+Lcc_HDY!C14+Lcc_HKT!C14+Lcc_CEI!C14</f>
        <v>69</v>
      </c>
      <c r="D14" s="122">
        <f>+'Lcc_BKK+DMK'!D14+Lcc_CNX!D14+Lcc_HDY!D14+Lcc_HKT!D14+Lcc_CEI!D14</f>
        <v>71</v>
      </c>
      <c r="E14" s="148">
        <f>SUM(C14:D14)</f>
        <v>140</v>
      </c>
      <c r="F14" s="120">
        <f>+'Lcc_BKK+DMK'!F14+Lcc_CNX!F14+Lcc_HDY!F14+Lcc_HKT!F14+Lcc_CEI!F14</f>
        <v>277</v>
      </c>
      <c r="G14" s="122">
        <f>+'Lcc_BKK+DMK'!G14+Lcc_CNX!G14+Lcc_HDY!G14+Lcc_HKT!G14+Lcc_CEI!G14</f>
        <v>250</v>
      </c>
      <c r="H14" s="148">
        <f>SUM(F14:G14)</f>
        <v>527</v>
      </c>
      <c r="I14" s="123">
        <f>IF(E14=0,0,((H14/E14)-1)*100)</f>
        <v>276.42857142857144</v>
      </c>
      <c r="J14" s="3"/>
      <c r="L14" s="13" t="s">
        <v>21</v>
      </c>
      <c r="M14" s="37">
        <f>'Lcc_BKK+DMK'!M14+Lcc_CNX!M14+Lcc_HDY!M14+Lcc_HKT!M14+Lcc_CEI!M14</f>
        <v>1186</v>
      </c>
      <c r="N14" s="467">
        <f>'Lcc_BKK+DMK'!N14+Lcc_CNX!N14+Lcc_HDY!N14+Lcc_HKT!N14+Lcc_CEI!N14</f>
        <v>1057</v>
      </c>
      <c r="O14" s="168">
        <f>SUM(M14:N14)</f>
        <v>2243</v>
      </c>
      <c r="P14" s="140">
        <f>+Lcc_BKK!P14+Lcc_DMK!P14+Lcc_CNX!P14+Lcc_HDY!P14+Lcc_HKT!P14+Lcc_CEI!P14</f>
        <v>0</v>
      </c>
      <c r="Q14" s="165">
        <f>O14+P14</f>
        <v>2243</v>
      </c>
      <c r="R14" s="37">
        <f>'Lcc_BKK+DMK'!R14+Lcc_CNX!R14+Lcc_HDY!R14+Lcc_HKT!R14+Lcc_CEI!R14</f>
        <v>9803</v>
      </c>
      <c r="S14" s="467">
        <f>'Lcc_BKK+DMK'!S14+Lcc_CNX!S14+Lcc_HDY!S14+Lcc_HKT!S14+Lcc_CEI!S14</f>
        <v>7988</v>
      </c>
      <c r="T14" s="168">
        <f>SUM(R14:S14)</f>
        <v>17791</v>
      </c>
      <c r="U14" s="140">
        <f>+Lcc_BKK!U14+Lcc_DMK!U14+Lcc_CNX!U14+Lcc_HDY!U14+Lcc_HKT!U14+Lcc_CEI!U14</f>
        <v>0</v>
      </c>
      <c r="V14" s="165">
        <f>T14+U14</f>
        <v>17791</v>
      </c>
      <c r="W14" s="40">
        <f>IF(Q14=0,0,((V14/Q14)-1)*100)</f>
        <v>693.17877842175653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22</v>
      </c>
      <c r="C15" s="120">
        <f>+'Lcc_BKK+DMK'!C15+Lcc_CNX!C15+Lcc_HDY!C15+Lcc_HKT!C15+Lcc_CEI!C15</f>
        <v>71</v>
      </c>
      <c r="D15" s="122">
        <f>'Lcc_BKK+DMK'!D15+Lcc_CNX!D15+Lcc_HDY!D15+Lcc_HKT!D15+Lcc_CEI!D15</f>
        <v>72</v>
      </c>
      <c r="E15" s="148">
        <f>SUM(C15:D15)</f>
        <v>143</v>
      </c>
      <c r="F15" s="120">
        <f>+'Lcc_BKK+DMK'!F15+Lcc_CNX!F15+Lcc_HDY!F15+Lcc_HKT!F15+Lcc_CEI!F15</f>
        <v>370</v>
      </c>
      <c r="G15" s="122">
        <f>'Lcc_BKK+DMK'!G15+Lcc_CNX!G15+Lcc_HDY!G15+Lcc_HKT!G15+Lcc_CEI!G15</f>
        <v>370</v>
      </c>
      <c r="H15" s="148">
        <f>SUM(F15:G15)</f>
        <v>740</v>
      </c>
      <c r="I15" s="123">
        <f>IF(E15=0,0,((H15/E15)-1)*100)</f>
        <v>417.48251748251749</v>
      </c>
      <c r="J15" s="7"/>
      <c r="L15" s="13" t="s">
        <v>22</v>
      </c>
      <c r="M15" s="37">
        <f>'Lcc_BKK+DMK'!M15+Lcc_CNX!M15+Lcc_HDY!M15+Lcc_HKT!M15+Lcc_CEI!M15</f>
        <v>2043</v>
      </c>
      <c r="N15" s="467">
        <f>'Lcc_BKK+DMK'!N15+Lcc_CNX!N15+Lcc_HDY!N15+Lcc_HKT!N15+Lcc_CEI!N15</f>
        <v>1347</v>
      </c>
      <c r="O15" s="474">
        <f t="shared" ref="O15" si="20">SUM(M15:N15)</f>
        <v>3390</v>
      </c>
      <c r="P15" s="480">
        <f>+Lcc_BKK!P15+Lcc_DMK!P15+Lcc_CNX!P15+Lcc_HDY!P15+Lcc_HKT!P15+Lcc_CEI!P15</f>
        <v>0</v>
      </c>
      <c r="Q15" s="165">
        <f>O15+P15</f>
        <v>3390</v>
      </c>
      <c r="R15" s="37">
        <f>'Lcc_BKK+DMK'!R15+Lcc_CNX!R15+Lcc_HDY!R15+Lcc_HKT!R15+Lcc_CEI!R15</f>
        <v>24951</v>
      </c>
      <c r="S15" s="467">
        <f>'Lcc_BKK+DMK'!S15+Lcc_CNX!S15+Lcc_HDY!S15+Lcc_HKT!S15+Lcc_CEI!S15</f>
        <v>23955</v>
      </c>
      <c r="T15" s="474">
        <f t="shared" ref="T15" si="21">SUM(R15:S15)</f>
        <v>48906</v>
      </c>
      <c r="U15" s="480">
        <f>+Lcc_BKK!U15+Lcc_DMK!U15+Lcc_CNX!U15+Lcc_HDY!U15+Lcc_HKT!U15+Lcc_CEI!U15</f>
        <v>128</v>
      </c>
      <c r="V15" s="165">
        <f>T15+U15</f>
        <v>49034</v>
      </c>
      <c r="W15" s="40">
        <f>IF(Q15=0,0,((V15/Q15)-1)*100)</f>
        <v>1346.4306784660766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23</v>
      </c>
      <c r="C16" s="127">
        <f>+C13+C14+C15</f>
        <v>206</v>
      </c>
      <c r="D16" s="129">
        <f t="shared" ref="D16:H16" si="22">+D13+D14+D15</f>
        <v>209</v>
      </c>
      <c r="E16" s="151">
        <f t="shared" si="22"/>
        <v>415</v>
      </c>
      <c r="F16" s="127">
        <f t="shared" si="22"/>
        <v>888</v>
      </c>
      <c r="G16" s="129">
        <f t="shared" si="22"/>
        <v>860</v>
      </c>
      <c r="H16" s="151">
        <f t="shared" si="22"/>
        <v>1748</v>
      </c>
      <c r="I16" s="130">
        <f>IF(E16=0,0,((H16/E16)-1)*100)</f>
        <v>321.20481927710847</v>
      </c>
      <c r="J16" s="3"/>
      <c r="L16" s="41" t="s">
        <v>23</v>
      </c>
      <c r="M16" s="43">
        <f>+M13+M14+M15</f>
        <v>4540</v>
      </c>
      <c r="N16" s="468">
        <f t="shared" ref="N16:V16" si="23">+N13+N14+N15</f>
        <v>3965</v>
      </c>
      <c r="O16" s="475">
        <f t="shared" si="23"/>
        <v>8505</v>
      </c>
      <c r="P16" s="481">
        <f t="shared" si="23"/>
        <v>0</v>
      </c>
      <c r="Q16" s="166">
        <f t="shared" si="23"/>
        <v>8505</v>
      </c>
      <c r="R16" s="43">
        <f t="shared" si="23"/>
        <v>41020</v>
      </c>
      <c r="S16" s="468">
        <f t="shared" si="23"/>
        <v>44310</v>
      </c>
      <c r="T16" s="475">
        <f t="shared" si="23"/>
        <v>85330</v>
      </c>
      <c r="U16" s="481">
        <f t="shared" si="23"/>
        <v>182</v>
      </c>
      <c r="V16" s="166">
        <f t="shared" si="23"/>
        <v>85512</v>
      </c>
      <c r="W16" s="46">
        <f>IF(Q16=0,0,((V16/Q16)-1)*100)</f>
        <v>905.4320987654321</v>
      </c>
    </row>
    <row r="17" spans="1:23" ht="14.25" thickTop="1" thickBot="1" x14ac:dyDescent="0.25">
      <c r="A17" s="3" t="str">
        <f>IF(ISERROR(F17/G17)," ",IF(F17/G17&gt;0.5,IF(F17/G17&lt;1.5," ","NOT OK"),"NOT OK"))</f>
        <v xml:space="preserve"> </v>
      </c>
      <c r="B17" s="126" t="s">
        <v>68</v>
      </c>
      <c r="C17" s="127">
        <f>+C12+C16</f>
        <v>492</v>
      </c>
      <c r="D17" s="129">
        <f t="shared" ref="D17:H17" si="24">+D12+D16</f>
        <v>481</v>
      </c>
      <c r="E17" s="298">
        <f t="shared" si="24"/>
        <v>973</v>
      </c>
      <c r="F17" s="127">
        <f t="shared" si="24"/>
        <v>1318</v>
      </c>
      <c r="G17" s="129">
        <f t="shared" si="24"/>
        <v>1272</v>
      </c>
      <c r="H17" s="298">
        <f t="shared" si="24"/>
        <v>2590</v>
      </c>
      <c r="I17" s="130">
        <f>IF(E17=0,0,((H17/E17)-1)*100)</f>
        <v>166.18705035971223</v>
      </c>
      <c r="J17" s="3"/>
      <c r="L17" s="41" t="s">
        <v>68</v>
      </c>
      <c r="M17" s="45">
        <f>+M12+M16</f>
        <v>7491</v>
      </c>
      <c r="N17" s="43">
        <f t="shared" ref="N17:V17" si="25">+N12+N16</f>
        <v>7247</v>
      </c>
      <c r="O17" s="300">
        <f t="shared" si="25"/>
        <v>14738</v>
      </c>
      <c r="P17" s="43">
        <f t="shared" si="25"/>
        <v>0</v>
      </c>
      <c r="Q17" s="300">
        <f t="shared" si="25"/>
        <v>14738</v>
      </c>
      <c r="R17" s="45">
        <f t="shared" si="25"/>
        <v>60789</v>
      </c>
      <c r="S17" s="43">
        <f t="shared" si="25"/>
        <v>55820</v>
      </c>
      <c r="T17" s="300">
        <f t="shared" si="25"/>
        <v>116609</v>
      </c>
      <c r="U17" s="43">
        <f t="shared" si="25"/>
        <v>182</v>
      </c>
      <c r="V17" s="300">
        <f t="shared" si="25"/>
        <v>116791</v>
      </c>
      <c r="W17" s="46">
        <f>IF(Q17=0,0,((V17/Q17)-1)*100)</f>
        <v>692.44809336409276</v>
      </c>
    </row>
    <row r="18" spans="1:23" ht="13.5" thickTop="1" x14ac:dyDescent="0.2">
      <c r="A18" s="3" t="str">
        <f t="shared" ref="A18" si="26">IF(ISERROR(F18/G18)," ",IF(F18/G18&gt;0.5,IF(F18/G18&lt;1.5," ","NOT OK"),"NOT OK"))</f>
        <v xml:space="preserve"> </v>
      </c>
      <c r="B18" s="106" t="s">
        <v>24</v>
      </c>
      <c r="C18" s="120">
        <f>+'Lcc_BKK+DMK'!C18+Lcc_CNX!C18+Lcc_HDY!C18+Lcc_HKT!C18+Lcc_CEI!C18</f>
        <v>101</v>
      </c>
      <c r="D18" s="122">
        <f>'Lcc_BKK+DMK'!D18+Lcc_CNX!D18+Lcc_HDY!D18+Lcc_HKT!D18+Lcc_CEI!D18</f>
        <v>97</v>
      </c>
      <c r="E18" s="148">
        <f t="shared" ref="E18" si="27">SUM(C18:D18)</f>
        <v>198</v>
      </c>
      <c r="F18" s="120"/>
      <c r="G18" s="122"/>
      <c r="H18" s="148"/>
      <c r="I18" s="123"/>
      <c r="J18" s="7"/>
      <c r="L18" s="13" t="s">
        <v>24</v>
      </c>
      <c r="M18" s="37">
        <f>'Lcc_BKK+DMK'!M18+Lcc_CNX!M18+Lcc_HDY!M18+Lcc_HKT!M18+Lcc_CEI!M18</f>
        <v>1548</v>
      </c>
      <c r="N18" s="467">
        <f>'Lcc_BKK+DMK'!N18+Lcc_CNX!N18+Lcc_HDY!N18+Lcc_HKT!N18+Lcc_CEI!N18</f>
        <v>1693</v>
      </c>
      <c r="O18" s="474">
        <f>SUM(M18:N18)</f>
        <v>3241</v>
      </c>
      <c r="P18" s="480">
        <f>+Lcc_BKK!P18+Lcc_DMK!P18+Lcc_CNX!P18+Lcc_HDY!P18+Lcc_HKT!P18+Lcc_CEI!P18</f>
        <v>0</v>
      </c>
      <c r="Q18" s="165">
        <f>O18+P18</f>
        <v>3241</v>
      </c>
      <c r="R18" s="37"/>
      <c r="S18" s="467"/>
      <c r="T18" s="474"/>
      <c r="U18" s="480"/>
      <c r="V18" s="165"/>
      <c r="W18" s="40"/>
    </row>
    <row r="19" spans="1:23" x14ac:dyDescent="0.2">
      <c r="A19" s="3" t="str">
        <f t="shared" ref="A19" si="28">IF(ISERROR(F19/G19)," ",IF(F19/G19&gt;0.5,IF(F19/G19&lt;1.5," ","NOT OK"),"NOT OK"))</f>
        <v xml:space="preserve"> </v>
      </c>
      <c r="B19" s="106" t="s">
        <v>25</v>
      </c>
      <c r="C19" s="120">
        <f>+'Lcc_BKK+DMK'!C19+Lcc_CNX!C19+Lcc_HDY!C19+Lcc_HKT!C19+Lcc_CEI!C19</f>
        <v>108</v>
      </c>
      <c r="D19" s="122">
        <f>'Lcc_BKK+DMK'!D19+Lcc_CNX!D19+Lcc_HDY!D19+Lcc_HKT!D19+Lcc_CEI!D19</f>
        <v>108</v>
      </c>
      <c r="E19" s="148">
        <f>SUM(C19:D19)</f>
        <v>216</v>
      </c>
      <c r="F19" s="120"/>
      <c r="G19" s="122"/>
      <c r="H19" s="148"/>
      <c r="I19" s="123"/>
      <c r="L19" s="13" t="s">
        <v>25</v>
      </c>
      <c r="M19" s="37">
        <f>'Lcc_BKK+DMK'!M19+Lcc_CNX!M19+Lcc_HDY!M19+Lcc_HKT!M19+Lcc_CEI!M19</f>
        <v>923</v>
      </c>
      <c r="N19" s="467">
        <f>'Lcc_BKK+DMK'!N19+Lcc_CNX!N19+Lcc_HDY!N19+Lcc_HKT!N19+Lcc_CEI!N19</f>
        <v>1664</v>
      </c>
      <c r="O19" s="474">
        <f t="shared" ref="O19" si="29">SUM(M19:N19)</f>
        <v>2587</v>
      </c>
      <c r="P19" s="480">
        <f>+Lcc_BKK!P19+Lcc_DMK!P19+Lcc_CNX!P19+Lcc_HDY!P19+Lcc_HKT!P19+Lcc_CEI!P19</f>
        <v>0</v>
      </c>
      <c r="Q19" s="165">
        <f>O19+P19</f>
        <v>2587</v>
      </c>
      <c r="R19" s="37"/>
      <c r="S19" s="467"/>
      <c r="T19" s="474"/>
      <c r="U19" s="480"/>
      <c r="V19" s="165"/>
      <c r="W19" s="40"/>
    </row>
    <row r="20" spans="1:23" ht="13.5" thickBot="1" x14ac:dyDescent="0.25">
      <c r="A20" s="8" t="str">
        <f>IF(ISERROR(F20/G20)," ",IF(F20/G20&gt;0.5,IF(F20/G20&lt;1.5," ","NOT OK"),"NOT OK"))</f>
        <v xml:space="preserve"> </v>
      </c>
      <c r="B20" s="106" t="s">
        <v>26</v>
      </c>
      <c r="C20" s="120">
        <f>+'Lcc_BKK+DMK'!C20+Lcc_CNX!C20+Lcc_HDY!C20+Lcc_HKT!C20+Lcc_CEI!C20</f>
        <v>104</v>
      </c>
      <c r="D20" s="122">
        <f>'Lcc_BKK+DMK'!D20+Lcc_CNX!D20+Lcc_HDY!D20+Lcc_HKT!D20+Lcc_CEI!D20</f>
        <v>110</v>
      </c>
      <c r="E20" s="148">
        <f>SUM(C20:D20)</f>
        <v>214</v>
      </c>
      <c r="F20" s="120"/>
      <c r="G20" s="122"/>
      <c r="H20" s="148"/>
      <c r="I20" s="123"/>
      <c r="J20" s="8"/>
      <c r="L20" s="13" t="s">
        <v>26</v>
      </c>
      <c r="M20" s="37">
        <f>'Lcc_BKK+DMK'!M20+Lcc_CNX!M20+Lcc_HDY!M20+Lcc_HKT!M20+Lcc_CEI!M20</f>
        <v>957</v>
      </c>
      <c r="N20" s="467">
        <f>'Lcc_BKK+DMK'!N20+Lcc_CNX!N20+Lcc_HDY!N20+Lcc_HKT!N20+Lcc_CEI!N20</f>
        <v>1917</v>
      </c>
      <c r="O20" s="474">
        <f>SUM(M20:N20)</f>
        <v>2874</v>
      </c>
      <c r="P20" s="480">
        <f>+Lcc_BKK!P20+Lcc_DMK!P20+Lcc_CNX!P20+Lcc_HDY!P20+Lcc_HKT!P20+Lcc_CEI!P20</f>
        <v>0</v>
      </c>
      <c r="Q20" s="165">
        <f>O20+P20</f>
        <v>2874</v>
      </c>
      <c r="R20" s="37"/>
      <c r="S20" s="467"/>
      <c r="T20" s="474"/>
      <c r="U20" s="480"/>
      <c r="V20" s="165"/>
      <c r="W20" s="40"/>
    </row>
    <row r="21" spans="1:23" ht="15.75" customHeight="1" thickTop="1" thickBot="1" x14ac:dyDescent="0.25">
      <c r="A21" s="9" t="str">
        <f>IF(ISERROR(F21/G21)," ",IF(F21/G21&gt;0.5,IF(F21/G21&lt;1.5," ","NOT OK"),"NOT OK"))</f>
        <v xml:space="preserve"> </v>
      </c>
      <c r="B21" s="133" t="s">
        <v>27</v>
      </c>
      <c r="C21" s="127">
        <f t="shared" ref="C21:E21" si="30">+C18+C19+C20</f>
        <v>313</v>
      </c>
      <c r="D21" s="135">
        <f t="shared" si="30"/>
        <v>315</v>
      </c>
      <c r="E21" s="149">
        <f t="shared" si="30"/>
        <v>628</v>
      </c>
      <c r="F21" s="127"/>
      <c r="G21" s="135"/>
      <c r="H21" s="149"/>
      <c r="I21" s="130"/>
      <c r="J21" s="9"/>
      <c r="K21" s="10"/>
      <c r="L21" s="47" t="s">
        <v>27</v>
      </c>
      <c r="M21" s="49">
        <f t="shared" ref="M21:Q21" si="31">+M18+M19+M20</f>
        <v>3428</v>
      </c>
      <c r="N21" s="469">
        <f t="shared" si="31"/>
        <v>5274</v>
      </c>
      <c r="O21" s="476">
        <f t="shared" si="31"/>
        <v>8702</v>
      </c>
      <c r="P21" s="482">
        <f t="shared" si="31"/>
        <v>0</v>
      </c>
      <c r="Q21" s="167">
        <f t="shared" si="31"/>
        <v>8702</v>
      </c>
      <c r="R21" s="49"/>
      <c r="S21" s="469"/>
      <c r="T21" s="476"/>
      <c r="U21" s="482"/>
      <c r="V21" s="167"/>
      <c r="W21" s="50"/>
    </row>
    <row r="22" spans="1:23" ht="13.5" thickTop="1" x14ac:dyDescent="0.2">
      <c r="A22" s="3" t="str">
        <f>IF(ISERROR(F22/G22)," ",IF(F22/G22&gt;0.5,IF(F22/G22&lt;1.5," ","NOT OK"),"NOT OK"))</f>
        <v xml:space="preserve"> </v>
      </c>
      <c r="B22" s="106" t="s">
        <v>28</v>
      </c>
      <c r="C22" s="120">
        <f>+'Lcc_BKK+DMK'!C22+Lcc_CNX!C22+Lcc_HDY!C22+Lcc_HKT!C22+Lcc_CEI!C22</f>
        <v>109</v>
      </c>
      <c r="D22" s="122">
        <f>'Lcc_BKK+DMK'!D22+Lcc_CNX!D22+Lcc_HDY!D22+Lcc_HKT!D22+Lcc_CEI!D22</f>
        <v>113</v>
      </c>
      <c r="E22" s="148">
        <f>SUM(C22:D22)</f>
        <v>222</v>
      </c>
      <c r="F22" s="120"/>
      <c r="G22" s="122"/>
      <c r="H22" s="148"/>
      <c r="I22" s="123"/>
      <c r="J22" s="3"/>
      <c r="L22" s="13" t="s">
        <v>29</v>
      </c>
      <c r="M22" s="37">
        <f>'Lcc_BKK+DMK'!M22+Lcc_CNX!M22+Lcc_HDY!M22+Lcc_HKT!M22+Lcc_CEI!M22</f>
        <v>1004</v>
      </c>
      <c r="N22" s="467">
        <f>'Lcc_BKK+DMK'!N22+Lcc_CNX!N22+Lcc_HDY!N22+Lcc_HKT!N22+Lcc_CEI!N22</f>
        <v>1813</v>
      </c>
      <c r="O22" s="474">
        <f>SUM(M22:N22)</f>
        <v>2817</v>
      </c>
      <c r="P22" s="480">
        <f>+Lcc_BKK!P22+Lcc_DMK!P22+Lcc_CNX!P22+Lcc_HDY!P22+Lcc_HKT!P22+Lcc_CEI!P22</f>
        <v>0</v>
      </c>
      <c r="Q22" s="165">
        <f>O22+P22</f>
        <v>2817</v>
      </c>
      <c r="R22" s="37"/>
      <c r="S22" s="467"/>
      <c r="T22" s="474"/>
      <c r="U22" s="480"/>
      <c r="V22" s="165"/>
      <c r="W22" s="40"/>
    </row>
    <row r="23" spans="1:23" x14ac:dyDescent="0.2">
      <c r="A23" s="3" t="str">
        <f t="shared" ref="A23" si="32">IF(ISERROR(F23/G23)," ",IF(F23/G23&gt;0.5,IF(F23/G23&lt;1.5," ","NOT OK"),"NOT OK"))</f>
        <v xml:space="preserve"> </v>
      </c>
      <c r="B23" s="106" t="s">
        <v>30</v>
      </c>
      <c r="C23" s="120">
        <f>+'Lcc_BKK+DMK'!C23+Lcc_CNX!C23+Lcc_HDY!C23+Lcc_HKT!C23+Lcc_CEI!C23</f>
        <v>102</v>
      </c>
      <c r="D23" s="121">
        <f>'Lcc_BKK+DMK'!D23+Lcc_CNX!D23+Lcc_HDY!D23+Lcc_HKT!D23+Lcc_CEI!D23</f>
        <v>100</v>
      </c>
      <c r="E23" s="144">
        <f>SUM(C23:D23)</f>
        <v>202</v>
      </c>
      <c r="F23" s="120"/>
      <c r="G23" s="121"/>
      <c r="H23" s="144"/>
      <c r="I23" s="123"/>
      <c r="J23" s="3"/>
      <c r="L23" s="13" t="s">
        <v>30</v>
      </c>
      <c r="M23" s="37">
        <f>'Lcc_BKK+DMK'!M23+Lcc_CNX!M23+Lcc_HDY!M23+Lcc_HKT!M23+Lcc_CEI!M23</f>
        <v>936</v>
      </c>
      <c r="N23" s="467">
        <f>'Lcc_BKK+DMK'!N23+Lcc_CNX!N23+Lcc_HDY!N23+Lcc_HKT!N23+Lcc_CEI!N23</f>
        <v>1653</v>
      </c>
      <c r="O23" s="474">
        <f t="shared" ref="O23:O24" si="33">SUM(M23:N23)</f>
        <v>2589</v>
      </c>
      <c r="P23" s="480">
        <f>+Lcc_BKK!P23+Lcc_DMK!P23+Lcc_CNX!P23+Lcc_HDY!P23+Lcc_HKT!P23+Lcc_CEI!P23</f>
        <v>0</v>
      </c>
      <c r="Q23" s="165">
        <f t="shared" ref="Q23:Q24" si="34">O23+P23</f>
        <v>2589</v>
      </c>
      <c r="R23" s="37"/>
      <c r="S23" s="467"/>
      <c r="T23" s="474"/>
      <c r="U23" s="480"/>
      <c r="V23" s="165"/>
      <c r="W23" s="40"/>
    </row>
    <row r="24" spans="1:23" ht="13.5" thickBot="1" x14ac:dyDescent="0.25">
      <c r="A24" s="3" t="str">
        <f>IF(ISERROR(F24/G24)," ",IF(F24/G24&gt;0.5,IF(F24/G24&lt;1.5," ","NOT OK"),"NOT OK"))</f>
        <v xml:space="preserve"> </v>
      </c>
      <c r="B24" s="106" t="s">
        <v>31</v>
      </c>
      <c r="C24" s="120">
        <f>+'Lcc_BKK+DMK'!C24+Lcc_CNX!C24+Lcc_HDY!C24+Lcc_HKT!C24+Lcc_CEI!C24</f>
        <v>76</v>
      </c>
      <c r="D24" s="121">
        <f>'Lcc_BKK+DMK'!D24+Lcc_CNX!D24+Lcc_HDY!D24+Lcc_HKT!D24+Lcc_CEI!D24</f>
        <v>77</v>
      </c>
      <c r="E24" s="144">
        <f>SUM(C24:D24)</f>
        <v>153</v>
      </c>
      <c r="F24" s="120"/>
      <c r="G24" s="121"/>
      <c r="H24" s="144"/>
      <c r="I24" s="123"/>
      <c r="J24" s="3"/>
      <c r="L24" s="13" t="s">
        <v>31</v>
      </c>
      <c r="M24" s="37">
        <f>'Lcc_BKK+DMK'!M24+Lcc_CNX!M24+Lcc_HDY!M24+Lcc_HKT!M24+Lcc_CEI!M24</f>
        <v>573</v>
      </c>
      <c r="N24" s="467">
        <f>'Lcc_BKK+DMK'!N24+Lcc_CNX!N24+Lcc_HDY!N24+Lcc_HKT!N24+Lcc_CEI!N24</f>
        <v>935</v>
      </c>
      <c r="O24" s="474">
        <f t="shared" si="33"/>
        <v>1508</v>
      </c>
      <c r="P24" s="480">
        <f>+Lcc_BKK!P24+Lcc_DMK!P24+Lcc_CNX!P24+Lcc_HDY!P24+Lcc_HKT!P24+Lcc_CEI!P24</f>
        <v>0</v>
      </c>
      <c r="Q24" s="165">
        <f t="shared" si="34"/>
        <v>1508</v>
      </c>
      <c r="R24" s="37"/>
      <c r="S24" s="467"/>
      <c r="T24" s="474"/>
      <c r="U24" s="480"/>
      <c r="V24" s="165"/>
      <c r="W24" s="40"/>
    </row>
    <row r="25" spans="1:23" ht="15.75" customHeight="1" thickTop="1" thickBot="1" x14ac:dyDescent="0.25">
      <c r="A25" s="9" t="str">
        <f>IF(ISERROR(F25/G25)," ",IF(F25/G25&gt;0.5,IF(F25/G25&lt;1.5," ","NOT OK"),"NOT OK"))</f>
        <v xml:space="preserve"> </v>
      </c>
      <c r="B25" s="521" t="s">
        <v>32</v>
      </c>
      <c r="C25" s="127">
        <f t="shared" ref="C25:E25" si="35">+C22+C23+C24</f>
        <v>287</v>
      </c>
      <c r="D25" s="128">
        <f t="shared" si="35"/>
        <v>290</v>
      </c>
      <c r="E25" s="145">
        <f t="shared" si="35"/>
        <v>577</v>
      </c>
      <c r="F25" s="127"/>
      <c r="G25" s="128"/>
      <c r="H25" s="145"/>
      <c r="I25" s="130"/>
      <c r="J25" s="9"/>
      <c r="K25" s="10"/>
      <c r="L25" s="47" t="s">
        <v>32</v>
      </c>
      <c r="M25" s="49">
        <f t="shared" ref="M25:Q25" si="36">+M22+M23+M24</f>
        <v>2513</v>
      </c>
      <c r="N25" s="469">
        <f t="shared" si="36"/>
        <v>4401</v>
      </c>
      <c r="O25" s="476">
        <f t="shared" si="36"/>
        <v>6914</v>
      </c>
      <c r="P25" s="482">
        <f t="shared" si="36"/>
        <v>0</v>
      </c>
      <c r="Q25" s="167">
        <f t="shared" si="36"/>
        <v>6914</v>
      </c>
      <c r="R25" s="49"/>
      <c r="S25" s="469"/>
      <c r="T25" s="476"/>
      <c r="U25" s="482"/>
      <c r="V25" s="167"/>
      <c r="W25" s="50"/>
    </row>
    <row r="26" spans="1:23" ht="15.75" customHeight="1" thickTop="1" thickBot="1" x14ac:dyDescent="0.25">
      <c r="A26" s="9"/>
      <c r="B26" s="522" t="s">
        <v>33</v>
      </c>
      <c r="C26" s="127">
        <f t="shared" ref="C26:E26" si="37">+C16+C21+C25</f>
        <v>806</v>
      </c>
      <c r="D26" s="128">
        <f t="shared" si="37"/>
        <v>814</v>
      </c>
      <c r="E26" s="145">
        <f t="shared" si="37"/>
        <v>1620</v>
      </c>
      <c r="F26" s="127"/>
      <c r="G26" s="128"/>
      <c r="H26" s="145"/>
      <c r="I26" s="130"/>
      <c r="J26" s="9"/>
      <c r="K26" s="10"/>
      <c r="L26" s="530" t="s">
        <v>33</v>
      </c>
      <c r="M26" s="508">
        <f t="shared" ref="M26:Q26" si="38">+M16+M21+M25</f>
        <v>10481</v>
      </c>
      <c r="N26" s="509">
        <f t="shared" si="38"/>
        <v>13640</v>
      </c>
      <c r="O26" s="513">
        <f t="shared" si="38"/>
        <v>24121</v>
      </c>
      <c r="P26" s="511">
        <f t="shared" si="38"/>
        <v>0</v>
      </c>
      <c r="Q26" s="514">
        <f t="shared" si="38"/>
        <v>24121</v>
      </c>
      <c r="R26" s="508"/>
      <c r="S26" s="509"/>
      <c r="T26" s="513"/>
      <c r="U26" s="511"/>
      <c r="V26" s="514"/>
      <c r="W26" s="50"/>
    </row>
    <row r="27" spans="1:23" ht="14.25" thickTop="1" thickBot="1" x14ac:dyDescent="0.25">
      <c r="A27" s="3" t="str">
        <f t="shared" ref="A27" si="39">IF(ISERROR(F27/G27)," ",IF(F27/G27&gt;0.5,IF(F27/G27&lt;1.5," ","NOT OK"),"NOT OK"))</f>
        <v xml:space="preserve"> </v>
      </c>
      <c r="B27" s="523" t="s">
        <v>34</v>
      </c>
      <c r="C27" s="127">
        <f t="shared" ref="C27:E27" si="40">+C12+C16+C21+C25</f>
        <v>1092</v>
      </c>
      <c r="D27" s="128">
        <f t="shared" si="40"/>
        <v>1086</v>
      </c>
      <c r="E27" s="526">
        <f t="shared" si="40"/>
        <v>2178</v>
      </c>
      <c r="F27" s="127"/>
      <c r="G27" s="128"/>
      <c r="H27" s="526"/>
      <c r="I27" s="130"/>
      <c r="J27" s="3"/>
      <c r="L27" s="466" t="s">
        <v>34</v>
      </c>
      <c r="M27" s="43">
        <f t="shared" ref="M27:Q27" si="41">+M12+M16+M21+M25</f>
        <v>13432</v>
      </c>
      <c r="N27" s="468">
        <f t="shared" si="41"/>
        <v>16922</v>
      </c>
      <c r="O27" s="472">
        <f t="shared" si="41"/>
        <v>30354</v>
      </c>
      <c r="P27" s="481">
        <f t="shared" si="41"/>
        <v>0</v>
      </c>
      <c r="Q27" s="300">
        <f t="shared" si="41"/>
        <v>30354</v>
      </c>
      <c r="R27" s="43"/>
      <c r="S27" s="468"/>
      <c r="T27" s="472"/>
      <c r="U27" s="481"/>
      <c r="V27" s="300"/>
      <c r="W27" s="46"/>
    </row>
    <row r="28" spans="1:23" ht="14.25" thickTop="1" thickBot="1" x14ac:dyDescent="0.25">
      <c r="B28" s="138" t="s">
        <v>35</v>
      </c>
      <c r="C28" s="102"/>
      <c r="D28" s="102"/>
      <c r="E28" s="102"/>
      <c r="F28" s="102"/>
      <c r="G28" s="102"/>
      <c r="H28" s="102"/>
      <c r="I28" s="102"/>
      <c r="J28" s="102"/>
      <c r="L28" s="53" t="s">
        <v>35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72" t="s">
        <v>36</v>
      </c>
      <c r="C29" s="573"/>
      <c r="D29" s="573"/>
      <c r="E29" s="573"/>
      <c r="F29" s="573"/>
      <c r="G29" s="573"/>
      <c r="H29" s="573"/>
      <c r="I29" s="574"/>
      <c r="J29" s="3"/>
      <c r="L29" s="575" t="s">
        <v>37</v>
      </c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7"/>
    </row>
    <row r="30" spans="1:23" ht="13.5" thickBot="1" x14ac:dyDescent="0.25">
      <c r="B30" s="578" t="s">
        <v>38</v>
      </c>
      <c r="C30" s="579"/>
      <c r="D30" s="579"/>
      <c r="E30" s="579"/>
      <c r="F30" s="579"/>
      <c r="G30" s="579"/>
      <c r="H30" s="579"/>
      <c r="I30" s="580"/>
      <c r="J30" s="3"/>
      <c r="L30" s="581" t="s">
        <v>39</v>
      </c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3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84" t="s">
        <v>4</v>
      </c>
      <c r="D32" s="585"/>
      <c r="E32" s="586"/>
      <c r="F32" s="584" t="s">
        <v>5</v>
      </c>
      <c r="G32" s="585"/>
      <c r="H32" s="586"/>
      <c r="I32" s="105" t="s">
        <v>6</v>
      </c>
      <c r="J32" s="3"/>
      <c r="L32" s="11"/>
      <c r="M32" s="587" t="s">
        <v>4</v>
      </c>
      <c r="N32" s="588"/>
      <c r="O32" s="588"/>
      <c r="P32" s="588"/>
      <c r="Q32" s="589"/>
      <c r="R32" s="587" t="s">
        <v>5</v>
      </c>
      <c r="S32" s="588"/>
      <c r="T32" s="588"/>
      <c r="U32" s="588"/>
      <c r="V32" s="589"/>
      <c r="W32" s="12" t="s">
        <v>6</v>
      </c>
    </row>
    <row r="33" spans="1:23" ht="13.5" thickTop="1" x14ac:dyDescent="0.2">
      <c r="B33" s="106" t="s">
        <v>7</v>
      </c>
      <c r="C33" s="107"/>
      <c r="D33" s="108"/>
      <c r="E33" s="109"/>
      <c r="F33" s="107"/>
      <c r="G33" s="108"/>
      <c r="H33" s="109"/>
      <c r="I33" s="110" t="s">
        <v>8</v>
      </c>
      <c r="J33" s="3"/>
      <c r="L33" s="13" t="s">
        <v>7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8</v>
      </c>
    </row>
    <row r="34" spans="1:23" ht="13.5" thickBot="1" x14ac:dyDescent="0.25">
      <c r="B34" s="111"/>
      <c r="C34" s="112" t="s">
        <v>9</v>
      </c>
      <c r="D34" s="113" t="s">
        <v>10</v>
      </c>
      <c r="E34" s="114" t="s">
        <v>11</v>
      </c>
      <c r="F34" s="112" t="s">
        <v>9</v>
      </c>
      <c r="G34" s="113" t="s">
        <v>10</v>
      </c>
      <c r="H34" s="114" t="s">
        <v>11</v>
      </c>
      <c r="I34" s="115"/>
      <c r="J34" s="3"/>
      <c r="L34" s="22"/>
      <c r="M34" s="27" t="s">
        <v>12</v>
      </c>
      <c r="N34" s="24" t="s">
        <v>13</v>
      </c>
      <c r="O34" s="25" t="s">
        <v>14</v>
      </c>
      <c r="P34" s="26" t="s">
        <v>15</v>
      </c>
      <c r="Q34" s="25" t="s">
        <v>11</v>
      </c>
      <c r="R34" s="27" t="s">
        <v>12</v>
      </c>
      <c r="S34" s="24" t="s">
        <v>13</v>
      </c>
      <c r="T34" s="25" t="s">
        <v>14</v>
      </c>
      <c r="U34" s="26" t="s">
        <v>15</v>
      </c>
      <c r="V34" s="25" t="s">
        <v>11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16</v>
      </c>
      <c r="C36" s="120">
        <f>'Lcc_BKK+DMK'!C36+Lcc_CNX!C36+Lcc_HDY!C36+Lcc_HKT!C36+Lcc_CEI!C36</f>
        <v>10802</v>
      </c>
      <c r="D36" s="136">
        <f>'Lcc_BKK+DMK'!D36+Lcc_CNX!D36+Lcc_HDY!D36+Lcc_HKT!D36+Lcc_CEI!D36</f>
        <v>10799</v>
      </c>
      <c r="E36" s="148">
        <f>SUM(C36:D36)</f>
        <v>21601</v>
      </c>
      <c r="F36" s="120">
        <f>'Lcc_BKK+DMK'!F36+Lcc_CNX!F36+Lcc_HDY!F36+Lcc_HKT!F36+Lcc_CEI!F36</f>
        <v>3615</v>
      </c>
      <c r="G36" s="136">
        <f>'Lcc_BKK+DMK'!G36+Lcc_CNX!G36+Lcc_HDY!G36+Lcc_HKT!G36+Lcc_CEI!G36</f>
        <v>3616</v>
      </c>
      <c r="H36" s="148">
        <f>SUM(F36:G36)</f>
        <v>7231</v>
      </c>
      <c r="I36" s="123">
        <f>IF(E36=0,0,((H36/E36)-1)*100)</f>
        <v>-66.524697930651371</v>
      </c>
      <c r="J36" s="3"/>
      <c r="K36" s="6"/>
      <c r="L36" s="13" t="s">
        <v>16</v>
      </c>
      <c r="M36" s="39">
        <f>'Lcc_BKK+DMK'!M36+Lcc_CNX!M36+Lcc_HDY!M36+Lcc_HKT!M36+Lcc_CEI!M36</f>
        <v>1360828</v>
      </c>
      <c r="N36" s="37">
        <f>'Lcc_BKK+DMK'!N36+Lcc_CNX!N36+Lcc_HDY!N36+Lcc_HKT!N36+Lcc_CEI!N36</f>
        <v>1359522</v>
      </c>
      <c r="O36" s="165">
        <f t="shared" ref="O36:O38" si="42">SUM(M36:N36)</f>
        <v>2720350</v>
      </c>
      <c r="P36" s="140">
        <f>+Lcc_BKK!P36+Lcc_DMK!P36+Lcc_CNX!P36+Lcc_HDY!P36+Lcc_HKT!P36+Lcc_CEI!P36</f>
        <v>351</v>
      </c>
      <c r="Q36" s="328">
        <f>O36+P36</f>
        <v>2720701</v>
      </c>
      <c r="R36" s="39">
        <f>'Lcc_BKK+DMK'!R36+Lcc_CNX!R36+Lcc_HDY!R36+Lcc_HKT!R36+Lcc_CEI!R36</f>
        <v>438946</v>
      </c>
      <c r="S36" s="37">
        <f>'Lcc_BKK+DMK'!S36+Lcc_CNX!S36+Lcc_HDY!S36+Lcc_HKT!S36+Lcc_CEI!S36</f>
        <v>432943</v>
      </c>
      <c r="T36" s="165">
        <f t="shared" ref="T36:T38" si="43">SUM(R36:S36)</f>
        <v>871889</v>
      </c>
      <c r="U36" s="140">
        <f>+Lcc_BKK!U36+Lcc_DMK!U36+Lcc_CNX!U36+Lcc_HDY!U36+Lcc_HKT!U36+Lcc_CEI!U36</f>
        <v>288</v>
      </c>
      <c r="V36" s="328">
        <f>T36+U36</f>
        <v>872177</v>
      </c>
      <c r="W36" s="40">
        <f>IF(Q36=0,0,((V36/Q36)-1)*100)</f>
        <v>-67.942930884356628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17</v>
      </c>
      <c r="C37" s="120">
        <f>'Lcc_BKK+DMK'!C37+Lcc_CNX!C37+Lcc_HDY!C37+Lcc_HKT!C37+Lcc_CEI!C37</f>
        <v>11456</v>
      </c>
      <c r="D37" s="136">
        <f>'Lcc_BKK+DMK'!D37+Lcc_CNX!D37+Lcc_HDY!D37+Lcc_HKT!D37+Lcc_CEI!D37</f>
        <v>11461</v>
      </c>
      <c r="E37" s="148">
        <f t="shared" ref="E37:E38" si="44">SUM(C37:D37)</f>
        <v>22917</v>
      </c>
      <c r="F37" s="120">
        <f>'Lcc_BKK+DMK'!F37+Lcc_CNX!F37+Lcc_HDY!F37+Lcc_HKT!F37+Lcc_CEI!F37</f>
        <v>5488</v>
      </c>
      <c r="G37" s="136">
        <f>'Lcc_BKK+DMK'!G37+Lcc_CNX!G37+Lcc_HDY!G37+Lcc_HKT!G37+Lcc_CEI!G37</f>
        <v>5489</v>
      </c>
      <c r="H37" s="148">
        <f t="shared" ref="H37:H38" si="45">SUM(F37:G37)</f>
        <v>10977</v>
      </c>
      <c r="I37" s="123">
        <f t="shared" ref="I37:I40" si="46">IF(E37=0,0,((H37/E37)-1)*100)</f>
        <v>-52.10106034821311</v>
      </c>
      <c r="J37" s="3"/>
      <c r="K37" s="6"/>
      <c r="L37" s="13" t="s">
        <v>17</v>
      </c>
      <c r="M37" s="39">
        <f>'Lcc_BKK+DMK'!M37+Lcc_CNX!M37+Lcc_HDY!M37+Lcc_HKT!M37+Lcc_CEI!M37</f>
        <v>1599065</v>
      </c>
      <c r="N37" s="37">
        <f>'Lcc_BKK+DMK'!N37+Lcc_CNX!N37+Lcc_HDY!N37+Lcc_HKT!N37+Lcc_CEI!N37</f>
        <v>1588095</v>
      </c>
      <c r="O37" s="165">
        <f t="shared" si="42"/>
        <v>3187160</v>
      </c>
      <c r="P37" s="140">
        <f>+Lcc_BKK!P37+Lcc_DMK!P37+Lcc_CNX!P37+Lcc_HDY!P37+Lcc_HKT!P37+Lcc_CEI!P37</f>
        <v>168</v>
      </c>
      <c r="Q37" s="328">
        <f t="shared" ref="Q37:Q38" si="47">O37+P37</f>
        <v>3187328</v>
      </c>
      <c r="R37" s="39">
        <f>'Lcc_BKK+DMK'!R37+Lcc_CNX!R37+Lcc_HDY!R37+Lcc_HKT!R37+Lcc_CEI!R37</f>
        <v>667307</v>
      </c>
      <c r="S37" s="37">
        <f>'Lcc_BKK+DMK'!S37+Lcc_CNX!S37+Lcc_HDY!S37+Lcc_HKT!S37+Lcc_CEI!S37</f>
        <v>664057</v>
      </c>
      <c r="T37" s="165">
        <f t="shared" si="43"/>
        <v>1331364</v>
      </c>
      <c r="U37" s="140">
        <f>+Lcc_BKK!U37+Lcc_DMK!U37+Lcc_CNX!U37+Lcc_HDY!U37+Lcc_HKT!U37+Lcc_CEI!U37</f>
        <v>885</v>
      </c>
      <c r="V37" s="328">
        <f t="shared" ref="V37:V38" si="48">T37+U37</f>
        <v>1332249</v>
      </c>
      <c r="W37" s="40">
        <f t="shared" ref="W37:W38" si="49">IF(Q37=0,0,((V37/Q37)-1)*100)</f>
        <v>-58.201697471989078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18</v>
      </c>
      <c r="C38" s="120">
        <f>'Lcc_BKK+DMK'!C38+Lcc_CNX!C38+Lcc_HDY!C38+Lcc_HKT!C38+Lcc_CEI!C38</f>
        <v>12804</v>
      </c>
      <c r="D38" s="136">
        <f>'Lcc_BKK+DMK'!D38+Lcc_CNX!D38+Lcc_HDY!D38+Lcc_HKT!D38+Lcc_CEI!D38</f>
        <v>12801</v>
      </c>
      <c r="E38" s="148">
        <f t="shared" si="44"/>
        <v>25605</v>
      </c>
      <c r="F38" s="120">
        <f>'Lcc_BKK+DMK'!F38+Lcc_CNX!F38+Lcc_HDY!F38+Lcc_HKT!F38+Lcc_CEI!F38</f>
        <v>7870</v>
      </c>
      <c r="G38" s="136">
        <f>'Lcc_BKK+DMK'!G38+Lcc_CNX!G38+Lcc_HDY!G38+Lcc_HKT!G38+Lcc_CEI!G38</f>
        <v>7868</v>
      </c>
      <c r="H38" s="148">
        <f t="shared" si="45"/>
        <v>15738</v>
      </c>
      <c r="I38" s="123">
        <f t="shared" si="46"/>
        <v>-38.535442296426481</v>
      </c>
      <c r="J38" s="3"/>
      <c r="K38" s="6"/>
      <c r="L38" s="22" t="s">
        <v>18</v>
      </c>
      <c r="M38" s="39">
        <f>'Lcc_BKK+DMK'!M38+Lcc_CNX!M38+Lcc_HDY!M38+Lcc_HKT!M38+Lcc_CEI!M38</f>
        <v>1393833</v>
      </c>
      <c r="N38" s="37">
        <f>'Lcc_BKK+DMK'!N38+Lcc_CNX!N38+Lcc_HDY!N38+Lcc_HKT!N38+Lcc_CEI!N38</f>
        <v>1460570</v>
      </c>
      <c r="O38" s="165">
        <f t="shared" si="42"/>
        <v>2854403</v>
      </c>
      <c r="P38" s="140">
        <f>+Lcc_BKK!P38+Lcc_DMK!P38+Lcc_CNX!P38+Lcc_HDY!P38+Lcc_HKT!P38+Lcc_CEI!P38</f>
        <v>421</v>
      </c>
      <c r="Q38" s="328">
        <f t="shared" si="47"/>
        <v>2854824</v>
      </c>
      <c r="R38" s="39">
        <f>'Lcc_BKK+DMK'!R38+Lcc_CNX!R38+Lcc_HDY!R38+Lcc_HKT!R38+Lcc_CEI!R38</f>
        <v>1098315</v>
      </c>
      <c r="S38" s="37">
        <f>'Lcc_BKK+DMK'!S38+Lcc_CNX!S38+Lcc_HDY!S38+Lcc_HKT!S38+Lcc_CEI!S38</f>
        <v>1128345</v>
      </c>
      <c r="T38" s="165">
        <f t="shared" si="43"/>
        <v>2226660</v>
      </c>
      <c r="U38" s="140">
        <f>+Lcc_BKK!U38+Lcc_DMK!U38+Lcc_CNX!U38+Lcc_HDY!U38+Lcc_HKT!U38+Lcc_CEI!U38</f>
        <v>148</v>
      </c>
      <c r="V38" s="328">
        <f t="shared" si="48"/>
        <v>2226808</v>
      </c>
      <c r="W38" s="40">
        <f t="shared" si="49"/>
        <v>-21.998413912731575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19</v>
      </c>
      <c r="C39" s="127">
        <f t="shared" ref="C39:D39" si="50">+C36+C37+C38</f>
        <v>35062</v>
      </c>
      <c r="D39" s="129">
        <f t="shared" si="50"/>
        <v>35061</v>
      </c>
      <c r="E39" s="151">
        <f t="shared" ref="E39:E40" si="51">SUM(C39:D39)</f>
        <v>70123</v>
      </c>
      <c r="F39" s="127">
        <f t="shared" ref="F39:G39" si="52">+F36+F37+F38</f>
        <v>16973</v>
      </c>
      <c r="G39" s="129">
        <f t="shared" si="52"/>
        <v>16973</v>
      </c>
      <c r="H39" s="151">
        <f t="shared" ref="H39:H40" si="53">SUM(F39:G39)</f>
        <v>33946</v>
      </c>
      <c r="I39" s="130">
        <f t="shared" si="46"/>
        <v>-51.590776207521074</v>
      </c>
      <c r="J39" s="3"/>
      <c r="L39" s="41" t="s">
        <v>19</v>
      </c>
      <c r="M39" s="45">
        <f t="shared" ref="M39:Q39" si="54">+M36+M37+M38</f>
        <v>4353726</v>
      </c>
      <c r="N39" s="43">
        <f t="shared" si="54"/>
        <v>4408187</v>
      </c>
      <c r="O39" s="166">
        <f t="shared" si="54"/>
        <v>8761913</v>
      </c>
      <c r="P39" s="43">
        <f t="shared" si="54"/>
        <v>940</v>
      </c>
      <c r="Q39" s="329">
        <f t="shared" si="54"/>
        <v>8762853</v>
      </c>
      <c r="R39" s="45">
        <f t="shared" ref="R39:V39" si="55">+R36+R37+R38</f>
        <v>2204568</v>
      </c>
      <c r="S39" s="43">
        <f t="shared" si="55"/>
        <v>2225345</v>
      </c>
      <c r="T39" s="166">
        <f t="shared" si="55"/>
        <v>4429913</v>
      </c>
      <c r="U39" s="43">
        <f t="shared" si="55"/>
        <v>1321</v>
      </c>
      <c r="V39" s="329">
        <f t="shared" si="55"/>
        <v>4431234</v>
      </c>
      <c r="W39" s="46">
        <f>IF(Q39=0,0,((V39/Q39)-1)*100)</f>
        <v>-49.431606350123637</v>
      </c>
    </row>
    <row r="40" spans="1:23" ht="13.5" thickTop="1" x14ac:dyDescent="0.2">
      <c r="A40" s="3" t="str">
        <f t="shared" si="15"/>
        <v xml:space="preserve"> </v>
      </c>
      <c r="B40" s="106" t="s">
        <v>20</v>
      </c>
      <c r="C40" s="120">
        <f>+'Lcc_BKK+DMK'!C40+Lcc_CNX!C40+Lcc_HDY!C40+Lcc_HKT!C40+Lcc_CEI!C40</f>
        <v>5045</v>
      </c>
      <c r="D40" s="122">
        <f>+'Lcc_BKK+DMK'!D40+Lcc_CNX!D40+Lcc_HDY!D40+Lcc_HKT!D40+Lcc_CEI!D40</f>
        <v>5044</v>
      </c>
      <c r="E40" s="148">
        <f t="shared" si="51"/>
        <v>10089</v>
      </c>
      <c r="F40" s="120">
        <f>+'Lcc_BKK+DMK'!F40+Lcc_CNX!F40+Lcc_HDY!F40+Lcc_HKT!F40+Lcc_CEI!F40</f>
        <v>7872</v>
      </c>
      <c r="G40" s="122">
        <f>+'Lcc_BKK+DMK'!G40+Lcc_CNX!G40+Lcc_HDY!G40+Lcc_HKT!G40+Lcc_CEI!G40</f>
        <v>7871</v>
      </c>
      <c r="H40" s="148">
        <f t="shared" si="53"/>
        <v>15743</v>
      </c>
      <c r="I40" s="123">
        <f t="shared" si="46"/>
        <v>56.041233026068006</v>
      </c>
      <c r="L40" s="13" t="s">
        <v>20</v>
      </c>
      <c r="M40" s="39">
        <f>'Lcc_BKK+DMK'!M40+Lcc_CNX!M40+Lcc_HDY!M40+Lcc_HKT!M40+Lcc_CEI!M40</f>
        <v>428090</v>
      </c>
      <c r="N40" s="37">
        <f>'Lcc_BKK+DMK'!N40+Lcc_CNX!N40+Lcc_HDY!N40+Lcc_HKT!N40+Lcc_CEI!N40</f>
        <v>375840</v>
      </c>
      <c r="O40" s="165">
        <f t="shared" ref="O40" si="56">SUM(M40:N40)</f>
        <v>803930</v>
      </c>
      <c r="P40" s="140">
        <f>+Lcc_BKK!P40+Lcc_DMK!P40+Lcc_CNX!P40+Lcc_HDY!P40+Lcc_HKT!P40+Lcc_CEI!P40</f>
        <v>99</v>
      </c>
      <c r="Q40" s="328">
        <f t="shared" ref="Q40" si="57">O40+P40</f>
        <v>804029</v>
      </c>
      <c r="R40" s="39">
        <f>'Lcc_BKK+DMK'!R40+Lcc_CNX!R40+Lcc_HDY!R40+Lcc_HKT!R40+Lcc_CEI!R40</f>
        <v>998396</v>
      </c>
      <c r="S40" s="37">
        <f>'Lcc_BKK+DMK'!S40+Lcc_CNX!S40+Lcc_HDY!S40+Lcc_HKT!S40+Lcc_CEI!S40</f>
        <v>953074</v>
      </c>
      <c r="T40" s="165">
        <f t="shared" ref="T40" si="58">SUM(R40:S40)</f>
        <v>1951470</v>
      </c>
      <c r="U40" s="140">
        <f>+Lcc_BKK!U40+Lcc_DMK!U40+Lcc_CNX!U40+Lcc_HDY!U40+Lcc_HKT!U40+Lcc_CEI!U40</f>
        <v>469</v>
      </c>
      <c r="V40" s="328">
        <f t="shared" ref="V40" si="59">T40+U40</f>
        <v>1951939</v>
      </c>
      <c r="W40" s="40">
        <f t="shared" ref="W40" si="60">IF(Q40=0,0,((V40/Q40)-1)*100)</f>
        <v>142.76972596759569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21</v>
      </c>
      <c r="C41" s="120">
        <f>+'Lcc_BKK+DMK'!C41+Lcc_CNX!C41+Lcc_HDY!C41+Lcc_HKT!C41+Lcc_CEI!C41</f>
        <v>4058</v>
      </c>
      <c r="D41" s="122">
        <f>+'Lcc_BKK+DMK'!D41+Lcc_CNX!D41+Lcc_HDY!D41+Lcc_HKT!D41+Lcc_CEI!D41</f>
        <v>4058</v>
      </c>
      <c r="E41" s="148">
        <f>SUM(C41:D41)</f>
        <v>8116</v>
      </c>
      <c r="F41" s="120">
        <f>+'Lcc_BKK+DMK'!F41+Lcc_CNX!F41+Lcc_HDY!F41+Lcc_HKT!F41+Lcc_CEI!F41</f>
        <v>6736</v>
      </c>
      <c r="G41" s="122">
        <f>+'Lcc_BKK+DMK'!G41+Lcc_CNX!G41+Lcc_HDY!G41+Lcc_HKT!G41+Lcc_CEI!G41</f>
        <v>6737</v>
      </c>
      <c r="H41" s="148">
        <f>SUM(F41:G41)</f>
        <v>13473</v>
      </c>
      <c r="I41" s="123">
        <f>IF(E41=0,0,((H41/E41)-1)*100)</f>
        <v>66.005421389847214</v>
      </c>
      <c r="J41" s="3"/>
      <c r="L41" s="13" t="s">
        <v>21</v>
      </c>
      <c r="M41" s="39">
        <f>'Lcc_BKK+DMK'!M41+Lcc_CNX!M41+Lcc_HDY!M41+Lcc_HKT!M41+Lcc_CEI!M41</f>
        <v>551947</v>
      </c>
      <c r="N41" s="37">
        <f>'Lcc_BKK+DMK'!N41+Lcc_CNX!N41+Lcc_HDY!N41+Lcc_HKT!N41+Lcc_CEI!N41</f>
        <v>548618</v>
      </c>
      <c r="O41" s="165">
        <f>SUM(M41:N41)</f>
        <v>1100565</v>
      </c>
      <c r="P41" s="140">
        <f>+Lcc_BKK!P41+Lcc_DMK!P41+Lcc_CNX!P41+Lcc_HDY!P41+Lcc_HKT!P41+Lcc_CEI!P41</f>
        <v>183</v>
      </c>
      <c r="Q41" s="328">
        <f>O41+P41</f>
        <v>1100748</v>
      </c>
      <c r="R41" s="39">
        <f>'Lcc_BKK+DMK'!R41+Lcc_CNX!R41+Lcc_HDY!R41+Lcc_HKT!R41+Lcc_CEI!R41</f>
        <v>886918</v>
      </c>
      <c r="S41" s="37">
        <f>'Lcc_BKK+DMK'!S41+Lcc_CNX!S41+Lcc_HDY!S41+Lcc_HKT!S41+Lcc_CEI!S41</f>
        <v>877153</v>
      </c>
      <c r="T41" s="165">
        <f>SUM(R41:S41)</f>
        <v>1764071</v>
      </c>
      <c r="U41" s="140">
        <f>+Lcc_BKK!U41+Lcc_DMK!U41+Lcc_CNX!U41+Lcc_HDY!U41+Lcc_HKT!U41+Lcc_CEI!U41</f>
        <v>650</v>
      </c>
      <c r="V41" s="328">
        <f t="shared" ref="V41" si="61">T41+U41</f>
        <v>1764721</v>
      </c>
      <c r="W41" s="40">
        <f>IF(Q41=0,0,((V41/Q41)-1)*100)</f>
        <v>60.320164106589338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22</v>
      </c>
      <c r="C42" s="120">
        <f>+'Lcc_BKK+DMK'!C42+Lcc_CNX!C42+Lcc_HDY!C42+Lcc_HKT!C42+Lcc_CEI!C42</f>
        <v>8365</v>
      </c>
      <c r="D42" s="122">
        <f>'Lcc_BKK+DMK'!D42+Lcc_CNX!D42+Lcc_HDY!D42+Lcc_HKT!D42+Lcc_CEI!D42</f>
        <v>8368</v>
      </c>
      <c r="E42" s="148">
        <f t="shared" ref="E42" si="62">SUM(C42:D42)</f>
        <v>16733</v>
      </c>
      <c r="F42" s="120">
        <f>+'Lcc_BKK+DMK'!F42+Lcc_CNX!F42+Lcc_HDY!F42+Lcc_HKT!F42+Lcc_CEI!F42</f>
        <v>7544</v>
      </c>
      <c r="G42" s="122">
        <f>'Lcc_BKK+DMK'!G42+Lcc_CNX!G42+Lcc_HDY!G42+Lcc_HKT!G42+Lcc_CEI!G42</f>
        <v>7543</v>
      </c>
      <c r="H42" s="148">
        <f t="shared" ref="H42" si="63">SUM(F42:G42)</f>
        <v>15087</v>
      </c>
      <c r="I42" s="123">
        <f>IF(E42=0,0,((H42/E42)-1)*100)</f>
        <v>-9.8368493396282837</v>
      </c>
      <c r="J42" s="3"/>
      <c r="L42" s="13" t="s">
        <v>22</v>
      </c>
      <c r="M42" s="39">
        <f>'Lcc_BKK+DMK'!M42+Lcc_CNX!M42+Lcc_HDY!M42+Lcc_HKT!M42+Lcc_CEI!M42</f>
        <v>1056244</v>
      </c>
      <c r="N42" s="37">
        <f>'Lcc_BKK+DMK'!N42+Lcc_CNX!N42+Lcc_HDY!N42+Lcc_HKT!N42+Lcc_CEI!N42</f>
        <v>1054452</v>
      </c>
      <c r="O42" s="165">
        <f t="shared" ref="O42" si="64">SUM(M42:N42)</f>
        <v>2110696</v>
      </c>
      <c r="P42" s="140">
        <f>+Lcc_BKK!P42+Lcc_DMK!P42+Lcc_CNX!P42+Lcc_HDY!P42+Lcc_HKT!P42+Lcc_CEI!P42</f>
        <v>354</v>
      </c>
      <c r="Q42" s="328">
        <f>O42+P42</f>
        <v>2111050</v>
      </c>
      <c r="R42" s="39">
        <f>'Lcc_BKK+DMK'!R42+Lcc_CNX!R42+Lcc_HDY!R42+Lcc_HKT!R42+Lcc_CEI!R42</f>
        <v>1001623</v>
      </c>
      <c r="S42" s="37">
        <f>'Lcc_BKK+DMK'!S42+Lcc_CNX!S42+Lcc_HDY!S42+Lcc_HKT!S42+Lcc_CEI!S42</f>
        <v>995979</v>
      </c>
      <c r="T42" s="165">
        <f t="shared" ref="T42" si="65">SUM(R42:S42)</f>
        <v>1997602</v>
      </c>
      <c r="U42" s="140">
        <f>+Lcc_BKK!U42+Lcc_DMK!U42+Lcc_CNX!U42+Lcc_HDY!U42+Lcc_HKT!U42+Lcc_CEI!U42</f>
        <v>596</v>
      </c>
      <c r="V42" s="328">
        <f>T42+U42</f>
        <v>1998198</v>
      </c>
      <c r="W42" s="40">
        <f>IF(Q42=0,0,((V42/Q42)-1)*100)</f>
        <v>-5.345775798773122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23</v>
      </c>
      <c r="C43" s="127">
        <f>+C40+C41+C42</f>
        <v>17468</v>
      </c>
      <c r="D43" s="129">
        <f t="shared" ref="D43" si="66">+D40+D41+D42</f>
        <v>17470</v>
      </c>
      <c r="E43" s="151">
        <f t="shared" ref="E43" si="67">+E40+E41+E42</f>
        <v>34938</v>
      </c>
      <c r="F43" s="127">
        <f t="shared" ref="F43" si="68">+F40+F41+F42</f>
        <v>22152</v>
      </c>
      <c r="G43" s="129">
        <f t="shared" ref="G43" si="69">+G40+G41+G42</f>
        <v>22151</v>
      </c>
      <c r="H43" s="151">
        <f t="shared" ref="H43" si="70">+H40+H41+H42</f>
        <v>44303</v>
      </c>
      <c r="I43" s="130">
        <f>IF(E43=0,0,((H43/E43)-1)*100)</f>
        <v>26.804625336310028</v>
      </c>
      <c r="J43" s="3"/>
      <c r="L43" s="41" t="s">
        <v>23</v>
      </c>
      <c r="M43" s="43">
        <f>+M40+M41+M42</f>
        <v>2036281</v>
      </c>
      <c r="N43" s="468">
        <f t="shared" ref="N43" si="71">+N40+N41+N42</f>
        <v>1978910</v>
      </c>
      <c r="O43" s="475">
        <f t="shared" ref="O43" si="72">+O40+O41+O42</f>
        <v>4015191</v>
      </c>
      <c r="P43" s="481">
        <f t="shared" ref="P43" si="73">+P40+P41+P42</f>
        <v>636</v>
      </c>
      <c r="Q43" s="166">
        <f t="shared" ref="Q43" si="74">+Q40+Q41+Q42</f>
        <v>4015827</v>
      </c>
      <c r="R43" s="43">
        <f t="shared" ref="R43" si="75">+R40+R41+R42</f>
        <v>2886937</v>
      </c>
      <c r="S43" s="468">
        <f t="shared" ref="S43" si="76">+S40+S41+S42</f>
        <v>2826206</v>
      </c>
      <c r="T43" s="475">
        <f t="shared" ref="T43" si="77">+T40+T41+T42</f>
        <v>5713143</v>
      </c>
      <c r="U43" s="481">
        <f t="shared" ref="U43" si="78">+U40+U41+U42</f>
        <v>1715</v>
      </c>
      <c r="V43" s="166">
        <f t="shared" ref="V43" si="79">+V40+V41+V42</f>
        <v>5714858</v>
      </c>
      <c r="W43" s="46">
        <f>IF(Q43=0,0,((V43/Q43)-1)*100)</f>
        <v>42.308371351654351</v>
      </c>
    </row>
    <row r="44" spans="1:23" ht="14.25" thickTop="1" thickBot="1" x14ac:dyDescent="0.25">
      <c r="A44" s="3" t="str">
        <f>IF(ISERROR(F44/G44)," ",IF(F44/G44&gt;0.5,IF(F44/G44&lt;1.5," ","NOT OK"),"NOT OK"))</f>
        <v xml:space="preserve"> </v>
      </c>
      <c r="B44" s="126" t="s">
        <v>68</v>
      </c>
      <c r="C44" s="127">
        <f>+C39+C43</f>
        <v>52530</v>
      </c>
      <c r="D44" s="129">
        <f t="shared" ref="D44" si="80">+D39+D43</f>
        <v>52531</v>
      </c>
      <c r="E44" s="298">
        <f t="shared" ref="E44" si="81">+E39+E43</f>
        <v>105061</v>
      </c>
      <c r="F44" s="127">
        <f t="shared" ref="F44" si="82">+F39+F43</f>
        <v>39125</v>
      </c>
      <c r="G44" s="129">
        <f t="shared" ref="G44" si="83">+G39+G43</f>
        <v>39124</v>
      </c>
      <c r="H44" s="298">
        <f t="shared" ref="H44" si="84">+H39+H43</f>
        <v>78249</v>
      </c>
      <c r="I44" s="130">
        <f>IF(E44=0,0,((H44/E44)-1)*100)</f>
        <v>-25.520411951152187</v>
      </c>
      <c r="J44" s="3"/>
      <c r="L44" s="41" t="s">
        <v>68</v>
      </c>
      <c r="M44" s="45">
        <f>+M39+M43</f>
        <v>6390007</v>
      </c>
      <c r="N44" s="43">
        <f t="shared" ref="N44" si="85">+N39+N43</f>
        <v>6387097</v>
      </c>
      <c r="O44" s="300">
        <f t="shared" ref="O44" si="86">+O39+O43</f>
        <v>12777104</v>
      </c>
      <c r="P44" s="43">
        <f t="shared" ref="P44" si="87">+P39+P43</f>
        <v>1576</v>
      </c>
      <c r="Q44" s="300">
        <f t="shared" ref="Q44" si="88">+Q39+Q43</f>
        <v>12778680</v>
      </c>
      <c r="R44" s="45">
        <f t="shared" ref="R44" si="89">+R39+R43</f>
        <v>5091505</v>
      </c>
      <c r="S44" s="43">
        <f t="shared" ref="S44" si="90">+S39+S43</f>
        <v>5051551</v>
      </c>
      <c r="T44" s="300">
        <f t="shared" ref="T44" si="91">+T39+T43</f>
        <v>10143056</v>
      </c>
      <c r="U44" s="43">
        <f t="shared" ref="U44" si="92">+U39+U43</f>
        <v>3036</v>
      </c>
      <c r="V44" s="300">
        <f t="shared" ref="V44" si="93">+V39+V43</f>
        <v>10146092</v>
      </c>
      <c r="W44" s="46">
        <f>IF(Q44=0,0,((V44/Q44)-1)*100)</f>
        <v>-20.601407970150277</v>
      </c>
    </row>
    <row r="45" spans="1:23" ht="13.5" thickTop="1" x14ac:dyDescent="0.2">
      <c r="A45" s="3" t="str">
        <f t="shared" ref="A45" si="94">IF(ISERROR(F45/G45)," ",IF(F45/G45&gt;0.5,IF(F45/G45&lt;1.5," ","NOT OK"),"NOT OK"))</f>
        <v xml:space="preserve"> </v>
      </c>
      <c r="B45" s="106" t="s">
        <v>24</v>
      </c>
      <c r="C45" s="120">
        <f>+'Lcc_BKK+DMK'!C45+Lcc_CNX!C45+Lcc_HDY!C45+Lcc_HKT!C45+Lcc_CEI!C45</f>
        <v>8593</v>
      </c>
      <c r="D45" s="122">
        <f>'Lcc_BKK+DMK'!D45+Lcc_CNX!D45+Lcc_HDY!D45+Lcc_HKT!D45+Lcc_CEI!D45</f>
        <v>8590</v>
      </c>
      <c r="E45" s="148">
        <f t="shared" ref="E45" si="95">SUM(C45:D45)</f>
        <v>17183</v>
      </c>
      <c r="F45" s="120"/>
      <c r="G45" s="122"/>
      <c r="H45" s="148"/>
      <c r="I45" s="123"/>
      <c r="J45" s="7"/>
      <c r="L45" s="13" t="s">
        <v>24</v>
      </c>
      <c r="M45" s="39">
        <f>'Lcc_BKK+DMK'!M45+Lcc_CNX!M45+Lcc_HDY!M45+Lcc_HKT!M45+Lcc_CEI!M45</f>
        <v>816904</v>
      </c>
      <c r="N45" s="37">
        <f>'Lcc_BKK+DMK'!N45+Lcc_CNX!N45+Lcc_HDY!N45+Lcc_HKT!N45+Lcc_CEI!N45</f>
        <v>816353</v>
      </c>
      <c r="O45" s="165">
        <f>SUM(M45:N45)</f>
        <v>1633257</v>
      </c>
      <c r="P45" s="140">
        <f>+Lcc_BKK!P45+Lcc_DMK!P45+Lcc_CNX!P45+Lcc_HDY!P45+Lcc_HKT!P45+Lcc_CEI!P45</f>
        <v>1440</v>
      </c>
      <c r="Q45" s="328">
        <f>O45+P45</f>
        <v>1634697</v>
      </c>
      <c r="R45" s="39"/>
      <c r="S45" s="37"/>
      <c r="T45" s="165"/>
      <c r="U45" s="140"/>
      <c r="V45" s="328"/>
      <c r="W45" s="40"/>
    </row>
    <row r="46" spans="1:23" x14ac:dyDescent="0.2">
      <c r="A46" s="3" t="str">
        <f t="shared" ref="A46" si="96">IF(ISERROR(F46/G46)," ",IF(F46/G46&gt;0.5,IF(F46/G46&lt;1.5," ","NOT OK"),"NOT OK"))</f>
        <v xml:space="preserve"> </v>
      </c>
      <c r="B46" s="106" t="s">
        <v>25</v>
      </c>
      <c r="C46" s="120">
        <f>+'Lcc_BKK+DMK'!C46+Lcc_CNX!C46+Lcc_HDY!C46+Lcc_HKT!C46+Lcc_CEI!C46</f>
        <v>1675</v>
      </c>
      <c r="D46" s="122">
        <f>'Lcc_BKK+DMK'!D46+Lcc_CNX!D46+Lcc_HDY!D46+Lcc_HKT!D46+Lcc_CEI!D46</f>
        <v>1674</v>
      </c>
      <c r="E46" s="148">
        <f>SUM(C46:D46)</f>
        <v>3349</v>
      </c>
      <c r="F46" s="120"/>
      <c r="G46" s="122"/>
      <c r="H46" s="148"/>
      <c r="I46" s="123"/>
      <c r="J46" s="3"/>
      <c r="L46" s="13" t="s">
        <v>25</v>
      </c>
      <c r="M46" s="39">
        <f>'Lcc_BKK+DMK'!M46+Lcc_CNX!M46+Lcc_HDY!M46+Lcc_HKT!M46+Lcc_CEI!M46</f>
        <v>141774</v>
      </c>
      <c r="N46" s="37">
        <f>'Lcc_BKK+DMK'!N46+Lcc_CNX!N46+Lcc_HDY!N46+Lcc_HKT!N46+Lcc_CEI!N46</f>
        <v>140157</v>
      </c>
      <c r="O46" s="165">
        <f t="shared" ref="O46" si="97">SUM(M46:N46)</f>
        <v>281931</v>
      </c>
      <c r="P46" s="140">
        <f>+Lcc_BKK!P46+Lcc_DMK!P46+Lcc_CNX!P46+Lcc_HDY!P46+Lcc_HKT!P46+Lcc_CEI!P46</f>
        <v>287</v>
      </c>
      <c r="Q46" s="328">
        <f t="shared" ref="Q46" si="98">O46+P46</f>
        <v>282218</v>
      </c>
      <c r="R46" s="39"/>
      <c r="S46" s="37"/>
      <c r="T46" s="165"/>
      <c r="U46" s="140"/>
      <c r="V46" s="328"/>
      <c r="W46" s="40"/>
    </row>
    <row r="47" spans="1:23" ht="13.5" thickBot="1" x14ac:dyDescent="0.25">
      <c r="A47" s="3" t="str">
        <f>IF(ISERROR(F47/G47)," ",IF(F47/G47&gt;0.5,IF(F47/G47&lt;1.5," ","NOT OK"),"NOT OK"))</f>
        <v xml:space="preserve"> </v>
      </c>
      <c r="B47" s="106" t="s">
        <v>26</v>
      </c>
      <c r="C47" s="120">
        <f>+'Lcc_BKK+DMK'!C47+Lcc_CNX!C47+Lcc_HDY!C47+Lcc_HKT!C47+Lcc_CEI!C47</f>
        <v>2187</v>
      </c>
      <c r="D47" s="122">
        <f>'Lcc_BKK+DMK'!D47+Lcc_CNX!D47+Lcc_HDY!D47+Lcc_HKT!D47+Lcc_CEI!D47</f>
        <v>2187</v>
      </c>
      <c r="E47" s="148">
        <f>SUM(C47:D47)</f>
        <v>4374</v>
      </c>
      <c r="F47" s="120"/>
      <c r="G47" s="122"/>
      <c r="H47" s="148"/>
      <c r="I47" s="123"/>
      <c r="J47" s="3"/>
      <c r="L47" s="13" t="s">
        <v>26</v>
      </c>
      <c r="M47" s="37">
        <f>'Lcc_BKK+DMK'!M47+Lcc_CNX!M47+Lcc_HDY!M47+Lcc_HKT!M47+Lcc_CEI!M47</f>
        <v>259143</v>
      </c>
      <c r="N47" s="467">
        <f>'Lcc_BKK+DMK'!N47+Lcc_CNX!N47+Lcc_HDY!N47+Lcc_HKT!N47+Lcc_CEI!N47</f>
        <v>252953</v>
      </c>
      <c r="O47" s="168">
        <f>SUM(M47:N47)</f>
        <v>512096</v>
      </c>
      <c r="P47" s="140">
        <f>+Lcc_BKK!P47+Lcc_DMK!P47+Lcc_CNX!P47+Lcc_HDY!P47+Lcc_HKT!P47+Lcc_CEI!P47</f>
        <v>640</v>
      </c>
      <c r="Q47" s="328">
        <f>O47+P47</f>
        <v>512736</v>
      </c>
      <c r="R47" s="37"/>
      <c r="S47" s="467"/>
      <c r="T47" s="168"/>
      <c r="U47" s="140"/>
      <c r="V47" s="328"/>
      <c r="W47" s="40"/>
    </row>
    <row r="48" spans="1:23" ht="15.75" customHeight="1" thickTop="1" thickBot="1" x14ac:dyDescent="0.25">
      <c r="A48" s="9" t="str">
        <f>IF(ISERROR(F48/G48)," ",IF(F48/G48&gt;0.5,IF(F48/G48&lt;1.5," ","NOT OK"),"NOT OK"))</f>
        <v xml:space="preserve"> </v>
      </c>
      <c r="B48" s="133" t="s">
        <v>27</v>
      </c>
      <c r="C48" s="127">
        <f t="shared" ref="C48:E48" si="99">+C45+C46+C47</f>
        <v>12455</v>
      </c>
      <c r="D48" s="135">
        <f t="shared" si="99"/>
        <v>12451</v>
      </c>
      <c r="E48" s="149">
        <f t="shared" si="99"/>
        <v>24906</v>
      </c>
      <c r="F48" s="127"/>
      <c r="G48" s="135"/>
      <c r="H48" s="149"/>
      <c r="I48" s="130"/>
      <c r="J48" s="9"/>
      <c r="K48" s="10"/>
      <c r="L48" s="47" t="s">
        <v>27</v>
      </c>
      <c r="M48" s="49">
        <f t="shared" ref="M48:Q48" si="100">+M45+M46+M47</f>
        <v>1217821</v>
      </c>
      <c r="N48" s="469">
        <f t="shared" si="100"/>
        <v>1209463</v>
      </c>
      <c r="O48" s="476">
        <f t="shared" si="100"/>
        <v>2427284</v>
      </c>
      <c r="P48" s="482">
        <f t="shared" si="100"/>
        <v>2367</v>
      </c>
      <c r="Q48" s="167">
        <f t="shared" si="100"/>
        <v>2429651</v>
      </c>
      <c r="R48" s="49"/>
      <c r="S48" s="469"/>
      <c r="T48" s="476"/>
      <c r="U48" s="482"/>
      <c r="V48" s="167"/>
      <c r="W48" s="50"/>
    </row>
    <row r="49" spans="1:23" ht="13.5" thickTop="1" x14ac:dyDescent="0.2">
      <c r="A49" s="3" t="str">
        <f>IF(ISERROR(F49/G49)," ",IF(F49/G49&gt;0.5,IF(F49/G49&lt;1.5," ","NOT OK"),"NOT OK"))</f>
        <v xml:space="preserve"> </v>
      </c>
      <c r="B49" s="106" t="s">
        <v>28</v>
      </c>
      <c r="C49" s="120">
        <f>+'Lcc_BKK+DMK'!C49+Lcc_CNX!C49+Lcc_HDY!C49+Lcc_HKT!C49+Lcc_CEI!C49</f>
        <v>1227</v>
      </c>
      <c r="D49" s="122">
        <f>'Lcc_BKK+DMK'!D49+Lcc_CNX!D49+Lcc_HDY!D49+Lcc_HKT!D49+Lcc_CEI!D49</f>
        <v>1228</v>
      </c>
      <c r="E49" s="148">
        <f>SUM(C49:D49)</f>
        <v>2455</v>
      </c>
      <c r="F49" s="120"/>
      <c r="G49" s="122"/>
      <c r="H49" s="148"/>
      <c r="I49" s="123"/>
      <c r="J49" s="3"/>
      <c r="L49" s="13" t="s">
        <v>29</v>
      </c>
      <c r="M49" s="37">
        <f>'Lcc_BKK+DMK'!M49+Lcc_CNX!M49+Lcc_HDY!M49+Lcc_HKT!M49+Lcc_CEI!M49</f>
        <v>102576</v>
      </c>
      <c r="N49" s="467">
        <f>'Lcc_BKK+DMK'!N49+Lcc_CNX!N49+Lcc_HDY!N49+Lcc_HKT!N49+Lcc_CEI!N49</f>
        <v>104132</v>
      </c>
      <c r="O49" s="168">
        <f>SUM(M49:N49)</f>
        <v>206708</v>
      </c>
      <c r="P49" s="140">
        <f>+Lcc_BKK!P49+Lcc_DMK!P49+Lcc_CNX!P49+Lcc_HDY!P49+Lcc_HKT!P49+Lcc_CEI!P49</f>
        <v>67</v>
      </c>
      <c r="Q49" s="328">
        <f>O49+P49</f>
        <v>206775</v>
      </c>
      <c r="R49" s="37"/>
      <c r="S49" s="467"/>
      <c r="T49" s="168"/>
      <c r="U49" s="140"/>
      <c r="V49" s="328"/>
      <c r="W49" s="40"/>
    </row>
    <row r="50" spans="1:23" x14ac:dyDescent="0.2">
      <c r="A50" s="3" t="str">
        <f t="shared" ref="A50" si="101">IF(ISERROR(F50/G50)," ",IF(F50/G50&gt;0.5,IF(F50/G50&lt;1.5," ","NOT OK"),"NOT OK"))</f>
        <v xml:space="preserve"> </v>
      </c>
      <c r="B50" s="106" t="s">
        <v>30</v>
      </c>
      <c r="C50" s="120">
        <f>+'Lcc_BKK+DMK'!C50+Lcc_CNX!C50+Lcc_HDY!C50+Lcc_HKT!C50+Lcc_CEI!C50</f>
        <v>59</v>
      </c>
      <c r="D50" s="122">
        <f>'Lcc_BKK+DMK'!D50+Lcc_CNX!D50+Lcc_HDY!D50+Lcc_HKT!D50+Lcc_CEI!D50</f>
        <v>58</v>
      </c>
      <c r="E50" s="148">
        <f>SUM(C50:D50)</f>
        <v>117</v>
      </c>
      <c r="F50" s="120"/>
      <c r="G50" s="122"/>
      <c r="H50" s="148"/>
      <c r="I50" s="123"/>
      <c r="J50" s="3"/>
      <c r="L50" s="13" t="s">
        <v>30</v>
      </c>
      <c r="M50" s="37">
        <f>'Lcc_BKK+DMK'!M50+Lcc_CNX!M50+Lcc_HDY!M50+Lcc_HKT!M50+Lcc_CEI!M50</f>
        <v>668</v>
      </c>
      <c r="N50" s="467">
        <f>'Lcc_BKK+DMK'!N50+Lcc_CNX!N50+Lcc_HDY!N50+Lcc_HKT!N50+Lcc_CEI!N50</f>
        <v>2121</v>
      </c>
      <c r="O50" s="165">
        <f>SUM(M50:N50)</f>
        <v>2789</v>
      </c>
      <c r="P50" s="480">
        <f>+Lcc_BKK!P50+Lcc_DMK!P50+Lcc_CNX!P50+Lcc_HDY!P50+Lcc_HKT!P50+Lcc_CEI!P50</f>
        <v>0</v>
      </c>
      <c r="Q50" s="165">
        <f>O50+P50</f>
        <v>2789</v>
      </c>
      <c r="R50" s="37"/>
      <c r="S50" s="467"/>
      <c r="T50" s="165"/>
      <c r="U50" s="480"/>
      <c r="V50" s="165"/>
      <c r="W50" s="40"/>
    </row>
    <row r="51" spans="1:23" ht="13.5" thickBot="1" x14ac:dyDescent="0.25">
      <c r="A51" s="3" t="str">
        <f>IF(ISERROR(F51/G51)," ",IF(F51/G51&gt;0.5,IF(F51/G51&lt;1.5," ","NOT OK"),"NOT OK"))</f>
        <v xml:space="preserve"> </v>
      </c>
      <c r="B51" s="106" t="s">
        <v>31</v>
      </c>
      <c r="C51" s="120">
        <f>+'Lcc_BKK+DMK'!C51+Lcc_CNX!C51+Lcc_HDY!C51+Lcc_HKT!C51+Lcc_CEI!C51</f>
        <v>1662</v>
      </c>
      <c r="D51" s="122">
        <f>'Lcc_BKK+DMK'!D51+Lcc_CNX!D51+Lcc_HDY!D51+Lcc_HKT!D51+Lcc_CEI!D51</f>
        <v>1663</v>
      </c>
      <c r="E51" s="148">
        <f t="shared" ref="E51" si="102">SUM(C51:D51)</f>
        <v>3325</v>
      </c>
      <c r="F51" s="120"/>
      <c r="G51" s="122"/>
      <c r="H51" s="148"/>
      <c r="I51" s="123"/>
      <c r="J51" s="3"/>
      <c r="L51" s="13" t="s">
        <v>31</v>
      </c>
      <c r="M51" s="37">
        <f>'Lcc_BKK+DMK'!M51+Lcc_CNX!M51+Lcc_HDY!M51+Lcc_HKT!M51+Lcc_CEI!M51</f>
        <v>161899</v>
      </c>
      <c r="N51" s="467">
        <f>'Lcc_BKK+DMK'!N51+Lcc_CNX!N51+Lcc_HDY!N51+Lcc_HKT!N51+Lcc_CEI!N51</f>
        <v>159797</v>
      </c>
      <c r="O51" s="165">
        <f t="shared" ref="O51" si="103">SUM(M51:N51)</f>
        <v>321696</v>
      </c>
      <c r="P51" s="480">
        <f>+Lcc_BKK!P51+Lcc_DMK!P51+Lcc_CNX!P51+Lcc_HDY!P51+Lcc_HKT!P51+Lcc_CEI!P51</f>
        <v>34</v>
      </c>
      <c r="Q51" s="165">
        <f t="shared" ref="Q51" si="104">O51+P51</f>
        <v>321730</v>
      </c>
      <c r="R51" s="37"/>
      <c r="S51" s="467"/>
      <c r="T51" s="165"/>
      <c r="U51" s="480"/>
      <c r="V51" s="165"/>
      <c r="W51" s="40"/>
    </row>
    <row r="52" spans="1:23" ht="15.75" customHeight="1" thickTop="1" thickBot="1" x14ac:dyDescent="0.25">
      <c r="A52" s="9" t="str">
        <f>IF(ISERROR(F52/G52)," ",IF(F52/G52&gt;0.5,IF(F52/G52&lt;1.5," ","NOT OK"),"NOT OK"))</f>
        <v xml:space="preserve"> </v>
      </c>
      <c r="B52" s="133" t="s">
        <v>32</v>
      </c>
      <c r="C52" s="127">
        <f t="shared" ref="C52:E52" si="105">+C49+C50+C51</f>
        <v>2948</v>
      </c>
      <c r="D52" s="135">
        <f t="shared" si="105"/>
        <v>2949</v>
      </c>
      <c r="E52" s="149">
        <f t="shared" si="105"/>
        <v>5897</v>
      </c>
      <c r="F52" s="127"/>
      <c r="G52" s="135"/>
      <c r="H52" s="149"/>
      <c r="I52" s="130"/>
      <c r="J52" s="9"/>
      <c r="K52" s="10"/>
      <c r="L52" s="47" t="s">
        <v>32</v>
      </c>
      <c r="M52" s="49">
        <f t="shared" ref="M52:Q52" si="106">+M49+M50+M51</f>
        <v>265143</v>
      </c>
      <c r="N52" s="469">
        <f t="shared" si="106"/>
        <v>266050</v>
      </c>
      <c r="O52" s="476">
        <f t="shared" si="106"/>
        <v>531193</v>
      </c>
      <c r="P52" s="482">
        <f t="shared" si="106"/>
        <v>101</v>
      </c>
      <c r="Q52" s="167">
        <f t="shared" si="106"/>
        <v>531294</v>
      </c>
      <c r="R52" s="49"/>
      <c r="S52" s="469"/>
      <c r="T52" s="476"/>
      <c r="U52" s="482"/>
      <c r="V52" s="167"/>
      <c r="W52" s="50"/>
    </row>
    <row r="53" spans="1:23" ht="15.75" customHeight="1" thickTop="1" thickBot="1" x14ac:dyDescent="0.25">
      <c r="A53" s="9"/>
      <c r="B53" s="522" t="s">
        <v>33</v>
      </c>
      <c r="C53" s="127">
        <f t="shared" ref="C53:E53" si="107">+C43+C48+C52</f>
        <v>32871</v>
      </c>
      <c r="D53" s="128">
        <f t="shared" si="107"/>
        <v>32870</v>
      </c>
      <c r="E53" s="145">
        <f t="shared" si="107"/>
        <v>65741</v>
      </c>
      <c r="F53" s="127"/>
      <c r="G53" s="128"/>
      <c r="H53" s="145"/>
      <c r="I53" s="130"/>
      <c r="J53" s="9"/>
      <c r="K53" s="10"/>
      <c r="L53" s="530" t="s">
        <v>33</v>
      </c>
      <c r="M53" s="508">
        <f t="shared" ref="M53:Q53" si="108">+M43+M48+M52</f>
        <v>3519245</v>
      </c>
      <c r="N53" s="509">
        <f t="shared" si="108"/>
        <v>3454423</v>
      </c>
      <c r="O53" s="513">
        <f t="shared" si="108"/>
        <v>6973668</v>
      </c>
      <c r="P53" s="511">
        <f t="shared" si="108"/>
        <v>3104</v>
      </c>
      <c r="Q53" s="514">
        <f t="shared" si="108"/>
        <v>6976772</v>
      </c>
      <c r="R53" s="508"/>
      <c r="S53" s="509"/>
      <c r="T53" s="513"/>
      <c r="U53" s="511"/>
      <c r="V53" s="514"/>
      <c r="W53" s="50"/>
    </row>
    <row r="54" spans="1:23" ht="14.25" thickTop="1" thickBot="1" x14ac:dyDescent="0.25">
      <c r="A54" s="3" t="str">
        <f t="shared" ref="A54" si="109">IF(ISERROR(F54/G54)," ",IF(F54/G54&gt;0.5,IF(F54/G54&lt;1.5," ","NOT OK"),"NOT OK"))</f>
        <v xml:space="preserve"> </v>
      </c>
      <c r="B54" s="126" t="s">
        <v>34</v>
      </c>
      <c r="C54" s="127">
        <f t="shared" ref="C54:E54" si="110">+C39+C43+C48+C52</f>
        <v>67933</v>
      </c>
      <c r="D54" s="129">
        <f t="shared" si="110"/>
        <v>67931</v>
      </c>
      <c r="E54" s="298">
        <f t="shared" si="110"/>
        <v>135864</v>
      </c>
      <c r="F54" s="127"/>
      <c r="G54" s="129"/>
      <c r="H54" s="298"/>
      <c r="I54" s="130"/>
      <c r="J54" s="3"/>
      <c r="L54" s="466" t="s">
        <v>34</v>
      </c>
      <c r="M54" s="43">
        <f t="shared" ref="M54:Q54" si="111">+M39+M43+M48+M52</f>
        <v>7872971</v>
      </c>
      <c r="N54" s="468">
        <f t="shared" si="111"/>
        <v>7862610</v>
      </c>
      <c r="O54" s="472">
        <f t="shared" si="111"/>
        <v>15735581</v>
      </c>
      <c r="P54" s="481">
        <f t="shared" si="111"/>
        <v>4044</v>
      </c>
      <c r="Q54" s="300">
        <f t="shared" si="111"/>
        <v>15739625</v>
      </c>
      <c r="R54" s="43"/>
      <c r="S54" s="468"/>
      <c r="T54" s="472"/>
      <c r="U54" s="481"/>
      <c r="V54" s="300"/>
      <c r="W54" s="46"/>
    </row>
    <row r="55" spans="1:23" ht="14.25" thickTop="1" thickBot="1" x14ac:dyDescent="0.25">
      <c r="B55" s="138" t="s">
        <v>35</v>
      </c>
      <c r="C55" s="102"/>
      <c r="D55" s="102"/>
      <c r="E55" s="102"/>
      <c r="F55" s="102"/>
      <c r="G55" s="102"/>
      <c r="H55" s="102"/>
      <c r="I55" s="102"/>
      <c r="J55" s="3"/>
      <c r="L55" s="53" t="s">
        <v>35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72" t="s">
        <v>40</v>
      </c>
      <c r="C56" s="573"/>
      <c r="D56" s="573"/>
      <c r="E56" s="573"/>
      <c r="F56" s="573"/>
      <c r="G56" s="573"/>
      <c r="H56" s="573"/>
      <c r="I56" s="574"/>
      <c r="J56" s="3"/>
      <c r="L56" s="575" t="s">
        <v>41</v>
      </c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</row>
    <row r="57" spans="1:23" ht="13.5" thickBot="1" x14ac:dyDescent="0.25">
      <c r="B57" s="578" t="s">
        <v>42</v>
      </c>
      <c r="C57" s="579"/>
      <c r="D57" s="579"/>
      <c r="E57" s="579"/>
      <c r="F57" s="579"/>
      <c r="G57" s="579"/>
      <c r="H57" s="579"/>
      <c r="I57" s="580"/>
      <c r="J57" s="3"/>
      <c r="L57" s="581" t="s">
        <v>43</v>
      </c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3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84" t="s">
        <v>4</v>
      </c>
      <c r="D59" s="585"/>
      <c r="E59" s="586"/>
      <c r="F59" s="584" t="s">
        <v>5</v>
      </c>
      <c r="G59" s="585"/>
      <c r="H59" s="586"/>
      <c r="I59" s="105" t="s">
        <v>6</v>
      </c>
      <c r="J59" s="3"/>
      <c r="L59" s="11"/>
      <c r="M59" s="587" t="s">
        <v>4</v>
      </c>
      <c r="N59" s="588"/>
      <c r="O59" s="588"/>
      <c r="P59" s="588"/>
      <c r="Q59" s="589"/>
      <c r="R59" s="587" t="s">
        <v>5</v>
      </c>
      <c r="S59" s="588"/>
      <c r="T59" s="588"/>
      <c r="U59" s="588"/>
      <c r="V59" s="589"/>
      <c r="W59" s="12" t="s">
        <v>6</v>
      </c>
    </row>
    <row r="60" spans="1:23" ht="13.5" thickTop="1" x14ac:dyDescent="0.2">
      <c r="B60" s="106" t="s">
        <v>7</v>
      </c>
      <c r="C60" s="107"/>
      <c r="D60" s="108"/>
      <c r="E60" s="109"/>
      <c r="F60" s="107"/>
      <c r="G60" s="108"/>
      <c r="H60" s="109"/>
      <c r="I60" s="110" t="s">
        <v>8</v>
      </c>
      <c r="J60" s="3"/>
      <c r="L60" s="13" t="s">
        <v>7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8</v>
      </c>
    </row>
    <row r="61" spans="1:23" ht="13.5" thickBot="1" x14ac:dyDescent="0.25">
      <c r="B61" s="111" t="s">
        <v>44</v>
      </c>
      <c r="C61" s="112" t="s">
        <v>9</v>
      </c>
      <c r="D61" s="113" t="s">
        <v>10</v>
      </c>
      <c r="E61" s="114" t="s">
        <v>11</v>
      </c>
      <c r="F61" s="112" t="s">
        <v>9</v>
      </c>
      <c r="G61" s="113" t="s">
        <v>10</v>
      </c>
      <c r="H61" s="114" t="s">
        <v>11</v>
      </c>
      <c r="I61" s="115"/>
      <c r="J61" s="3"/>
      <c r="L61" s="22"/>
      <c r="M61" s="27" t="s">
        <v>12</v>
      </c>
      <c r="N61" s="24" t="s">
        <v>13</v>
      </c>
      <c r="O61" s="25" t="s">
        <v>14</v>
      </c>
      <c r="P61" s="26" t="s">
        <v>15</v>
      </c>
      <c r="Q61" s="25" t="s">
        <v>11</v>
      </c>
      <c r="R61" s="27" t="s">
        <v>12</v>
      </c>
      <c r="S61" s="24" t="s">
        <v>13</v>
      </c>
      <c r="T61" s="25" t="s">
        <v>14</v>
      </c>
      <c r="U61" s="26" t="s">
        <v>15</v>
      </c>
      <c r="V61" s="25" t="s">
        <v>11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16</v>
      </c>
      <c r="C63" s="120">
        <f t="shared" ref="C63:H69" si="112">+C9+C36</f>
        <v>10819</v>
      </c>
      <c r="D63" s="122">
        <f t="shared" si="112"/>
        <v>10817</v>
      </c>
      <c r="E63" s="148">
        <f t="shared" si="112"/>
        <v>21636</v>
      </c>
      <c r="F63" s="120">
        <f t="shared" si="112"/>
        <v>3706</v>
      </c>
      <c r="G63" s="122">
        <f t="shared" si="112"/>
        <v>3712</v>
      </c>
      <c r="H63" s="148">
        <f t="shared" si="112"/>
        <v>7418</v>
      </c>
      <c r="I63" s="123">
        <f>IF(E63=0,0,((H63/E63)-1)*100)</f>
        <v>-65.714549824366799</v>
      </c>
      <c r="J63" s="3"/>
      <c r="K63" s="6"/>
      <c r="L63" s="13" t="s">
        <v>16</v>
      </c>
      <c r="M63" s="39">
        <f>'Lcc_BKK+DMK'!M63+Lcc_CNX!M63+Lcc_HDY!M63+Lcc_HKT!M63+Lcc_CEI!M63</f>
        <v>1361522</v>
      </c>
      <c r="N63" s="37">
        <f>'Lcc_BKK+DMK'!N63+Lcc_CNX!N63+Lcc_HDY!N63+Lcc_HKT!N63+Lcc_CEI!N63</f>
        <v>1360513</v>
      </c>
      <c r="O63" s="165">
        <f>SUM(M63:N63)</f>
        <v>2722035</v>
      </c>
      <c r="P63" s="38">
        <f>+Lcc_BKK!P63+Lcc_DMK!P63+Lcc_CNX!P63+Lcc_HDY!P63+Lcc_HKT!P63+Lcc_CEI!P63</f>
        <v>351</v>
      </c>
      <c r="Q63" s="168">
        <f>O63+P63</f>
        <v>2722386</v>
      </c>
      <c r="R63" s="39">
        <f>'Lcc_BKK+DMK'!R63+Lcc_CNX!R63+Lcc_HDY!R63+Lcc_HKT!R63+Lcc_CEI!R63</f>
        <v>439729</v>
      </c>
      <c r="S63" s="37">
        <f>'Lcc_BKK+DMK'!S63+Lcc_CNX!S63+Lcc_HDY!S63+Lcc_HKT!S63+Lcc_CEI!S63</f>
        <v>434194</v>
      </c>
      <c r="T63" s="165">
        <f>SUM(R63:S63)</f>
        <v>873923</v>
      </c>
      <c r="U63" s="38">
        <f>+Lcc_BKK!U63+Lcc_DMK!U63+Lcc_CNX!U63+Lcc_HDY!U63+Lcc_HKT!U63+Lcc_CEI!U63</f>
        <v>288</v>
      </c>
      <c r="V63" s="168">
        <f>T63+U63</f>
        <v>874211</v>
      </c>
      <c r="W63" s="40">
        <f>IF(Q63=0,0,((V63/Q63)-1)*100)</f>
        <v>-67.888058489868811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17</v>
      </c>
      <c r="C64" s="120">
        <f t="shared" si="112"/>
        <v>11632</v>
      </c>
      <c r="D64" s="122">
        <f t="shared" si="112"/>
        <v>11622</v>
      </c>
      <c r="E64" s="148">
        <f t="shared" si="112"/>
        <v>23254</v>
      </c>
      <c r="F64" s="120">
        <f t="shared" si="112"/>
        <v>5626</v>
      </c>
      <c r="G64" s="122">
        <f t="shared" si="112"/>
        <v>5606</v>
      </c>
      <c r="H64" s="148">
        <f t="shared" si="112"/>
        <v>11232</v>
      </c>
      <c r="I64" s="123">
        <f>IF(E64=0,0,((H64/E64)-1)*100)</f>
        <v>-51.698632493334486</v>
      </c>
      <c r="J64" s="3"/>
      <c r="K64" s="6"/>
      <c r="L64" s="13" t="s">
        <v>17</v>
      </c>
      <c r="M64" s="39">
        <f>'Lcc_BKK+DMK'!M64+Lcc_CNX!M64+Lcc_HDY!M64+Lcc_HKT!M64+Lcc_CEI!M64</f>
        <v>1599693</v>
      </c>
      <c r="N64" s="37">
        <f>'Lcc_BKK+DMK'!N64+Lcc_CNX!N64+Lcc_HDY!N64+Lcc_HKT!N64+Lcc_CEI!N64</f>
        <v>1588821</v>
      </c>
      <c r="O64" s="165">
        <f t="shared" ref="O64:O65" si="113">SUM(M64:N64)</f>
        <v>3188514</v>
      </c>
      <c r="P64" s="38">
        <f>+Lcc_BKK!P64+Lcc_DMK!P64+Lcc_CNX!P64+Lcc_HDY!P64+Lcc_HKT!P64+Lcc_CEI!P64</f>
        <v>168</v>
      </c>
      <c r="Q64" s="168">
        <f t="shared" ref="Q64:Q65" si="114">O64+P64</f>
        <v>3188682</v>
      </c>
      <c r="R64" s="39">
        <f>'Lcc_BKK+DMK'!R64+Lcc_CNX!R64+Lcc_HDY!R64+Lcc_HKT!R64+Lcc_CEI!R64</f>
        <v>671714</v>
      </c>
      <c r="S64" s="37">
        <f>'Lcc_BKK+DMK'!S64+Lcc_CNX!S64+Lcc_HDY!S64+Lcc_HKT!S64+Lcc_CEI!S64</f>
        <v>666713</v>
      </c>
      <c r="T64" s="165">
        <f t="shared" ref="T64:T65" si="115">SUM(R64:S64)</f>
        <v>1338427</v>
      </c>
      <c r="U64" s="38">
        <f>+Lcc_BKK!U64+Lcc_DMK!U64+Lcc_CNX!U64+Lcc_HDY!U64+Lcc_HKT!U64+Lcc_CEI!U64</f>
        <v>885</v>
      </c>
      <c r="V64" s="168">
        <f t="shared" ref="V64:V65" si="116">T64+U64</f>
        <v>1339312</v>
      </c>
      <c r="W64" s="40">
        <f t="shared" ref="W64:W65" si="117">IF(Q64=0,0,((V64/Q64)-1)*100)</f>
        <v>-57.997943978107571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18</v>
      </c>
      <c r="C65" s="124">
        <f t="shared" si="112"/>
        <v>12897</v>
      </c>
      <c r="D65" s="125">
        <f t="shared" si="112"/>
        <v>12894</v>
      </c>
      <c r="E65" s="148">
        <f t="shared" si="112"/>
        <v>25791</v>
      </c>
      <c r="F65" s="124">
        <f t="shared" si="112"/>
        <v>8071</v>
      </c>
      <c r="G65" s="125">
        <f t="shared" si="112"/>
        <v>8067</v>
      </c>
      <c r="H65" s="148">
        <f t="shared" si="112"/>
        <v>16138</v>
      </c>
      <c r="I65" s="123">
        <f>IF(E65=0,0,((H65/E65)-1)*100)</f>
        <v>-37.427784886200612</v>
      </c>
      <c r="J65" s="3"/>
      <c r="K65" s="6"/>
      <c r="L65" s="22" t="s">
        <v>18</v>
      </c>
      <c r="M65" s="39">
        <f>'Lcc_BKK+DMK'!M65+Lcc_CNX!M65+Lcc_HDY!M65+Lcc_HKT!M65+Lcc_CEI!M65</f>
        <v>1395462</v>
      </c>
      <c r="N65" s="37">
        <f>'Lcc_BKK+DMK'!N65+Lcc_CNX!N65+Lcc_HDY!N65+Lcc_HKT!N65+Lcc_CEI!N65</f>
        <v>1462135</v>
      </c>
      <c r="O65" s="165">
        <f t="shared" si="113"/>
        <v>2857597</v>
      </c>
      <c r="P65" s="38">
        <f>+Lcc_BKK!P65+Lcc_DMK!P65+Lcc_CNX!P65+Lcc_HDY!P65+Lcc_HKT!P65+Lcc_CEI!P65</f>
        <v>421</v>
      </c>
      <c r="Q65" s="168">
        <f t="shared" si="114"/>
        <v>2858018</v>
      </c>
      <c r="R65" s="39">
        <f>'Lcc_BKK+DMK'!R65+Lcc_CNX!R65+Lcc_HDY!R65+Lcc_HKT!R65+Lcc_CEI!R65</f>
        <v>1112894</v>
      </c>
      <c r="S65" s="37">
        <f>'Lcc_BKK+DMK'!S65+Lcc_CNX!S65+Lcc_HDY!S65+Lcc_HKT!S65+Lcc_CEI!S65</f>
        <v>1135948</v>
      </c>
      <c r="T65" s="165">
        <f t="shared" si="115"/>
        <v>2248842</v>
      </c>
      <c r="U65" s="38">
        <f>+Lcc_BKK!U65+Lcc_DMK!U65+Lcc_CNX!U65+Lcc_HDY!U65+Lcc_HKT!U65+Lcc_CEI!U65</f>
        <v>148</v>
      </c>
      <c r="V65" s="168">
        <f t="shared" si="116"/>
        <v>2248990</v>
      </c>
      <c r="W65" s="40">
        <f t="shared" si="117"/>
        <v>-21.309452914572269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19</v>
      </c>
      <c r="C66" s="127">
        <f t="shared" si="112"/>
        <v>35348</v>
      </c>
      <c r="D66" s="129">
        <f t="shared" si="112"/>
        <v>35333</v>
      </c>
      <c r="E66" s="151">
        <f t="shared" si="112"/>
        <v>70681</v>
      </c>
      <c r="F66" s="127">
        <f t="shared" si="112"/>
        <v>17403</v>
      </c>
      <c r="G66" s="129">
        <f t="shared" si="112"/>
        <v>17385</v>
      </c>
      <c r="H66" s="151">
        <f t="shared" si="112"/>
        <v>34788</v>
      </c>
      <c r="I66" s="130">
        <f t="shared" ref="I66:I67" si="118">IF(E66=0,0,((H66/E66)-1)*100)</f>
        <v>-50.781681074121757</v>
      </c>
      <c r="J66" s="3"/>
      <c r="L66" s="41" t="s">
        <v>19</v>
      </c>
      <c r="M66" s="45">
        <f t="shared" ref="M66:Q66" si="119">+M63+M64+M65</f>
        <v>4356677</v>
      </c>
      <c r="N66" s="43">
        <f t="shared" si="119"/>
        <v>4411469</v>
      </c>
      <c r="O66" s="166">
        <f t="shared" si="119"/>
        <v>8768146</v>
      </c>
      <c r="P66" s="43">
        <f t="shared" si="119"/>
        <v>940</v>
      </c>
      <c r="Q66" s="166">
        <f t="shared" si="119"/>
        <v>8769086</v>
      </c>
      <c r="R66" s="45">
        <f t="shared" ref="R66:V66" si="120">+R63+R64+R65</f>
        <v>2224337</v>
      </c>
      <c r="S66" s="43">
        <f t="shared" si="120"/>
        <v>2236855</v>
      </c>
      <c r="T66" s="166">
        <f t="shared" si="120"/>
        <v>4461192</v>
      </c>
      <c r="U66" s="43">
        <f t="shared" si="120"/>
        <v>1321</v>
      </c>
      <c r="V66" s="166">
        <f t="shared" si="120"/>
        <v>4462513</v>
      </c>
      <c r="W66" s="46">
        <f>IF(Q66=0,0,((V66/Q66)-1)*100)</f>
        <v>-49.110853742339856</v>
      </c>
    </row>
    <row r="67" spans="1:23" ht="13.5" thickTop="1" x14ac:dyDescent="0.2">
      <c r="A67" s="3" t="str">
        <f t="shared" si="15"/>
        <v xml:space="preserve"> </v>
      </c>
      <c r="B67" s="106" t="s">
        <v>20</v>
      </c>
      <c r="C67" s="120">
        <f t="shared" si="112"/>
        <v>5111</v>
      </c>
      <c r="D67" s="122">
        <f t="shared" si="112"/>
        <v>5110</v>
      </c>
      <c r="E67" s="148">
        <f t="shared" si="112"/>
        <v>10221</v>
      </c>
      <c r="F67" s="120">
        <f t="shared" si="112"/>
        <v>8113</v>
      </c>
      <c r="G67" s="122">
        <f t="shared" si="112"/>
        <v>8111</v>
      </c>
      <c r="H67" s="148">
        <f t="shared" si="112"/>
        <v>16224</v>
      </c>
      <c r="I67" s="123">
        <f t="shared" si="118"/>
        <v>58.732022307014972</v>
      </c>
      <c r="J67" s="3"/>
      <c r="L67" s="13" t="s">
        <v>20</v>
      </c>
      <c r="M67" s="39">
        <f>'Lcc_BKK+DMK'!M67+Lcc_CNX!M67+Lcc_HDY!M67+Lcc_HKT!M67+Lcc_CEI!M67</f>
        <v>429401</v>
      </c>
      <c r="N67" s="37">
        <f>'Lcc_BKK+DMK'!N67+Lcc_CNX!N67+Lcc_HDY!N67+Lcc_HKT!N67+Lcc_CEI!N67</f>
        <v>377401</v>
      </c>
      <c r="O67" s="165">
        <f t="shared" ref="O67" si="121">SUM(M67:N67)</f>
        <v>806802</v>
      </c>
      <c r="P67" s="38">
        <f>+Lcc_BKK!P67+Lcc_DMK!P67+Lcc_CNX!P67+Lcc_HDY!P67+Lcc_HKT!P67+Lcc_CEI!P67</f>
        <v>99</v>
      </c>
      <c r="Q67" s="168">
        <f t="shared" ref="Q67" si="122">O67+P67</f>
        <v>806901</v>
      </c>
      <c r="R67" s="39">
        <f>'Lcc_BKK+DMK'!R67+Lcc_CNX!R67+Lcc_HDY!R67+Lcc_HKT!R67+Lcc_CEI!R67</f>
        <v>1004662</v>
      </c>
      <c r="S67" s="37">
        <f>'Lcc_BKK+DMK'!S67+Lcc_CNX!S67+Lcc_HDY!S67+Lcc_HKT!S67+Lcc_CEI!S67</f>
        <v>965441</v>
      </c>
      <c r="T67" s="165">
        <f t="shared" ref="T67" si="123">SUM(R67:S67)</f>
        <v>1970103</v>
      </c>
      <c r="U67" s="38">
        <f>+Lcc_BKK!U67+Lcc_DMK!U67+Lcc_CNX!U67+Lcc_HDY!U67+Lcc_HKT!U67+Lcc_CEI!U67</f>
        <v>523</v>
      </c>
      <c r="V67" s="168">
        <f t="shared" ref="V67" si="124">T67+U67</f>
        <v>1970626</v>
      </c>
      <c r="W67" s="40">
        <f t="shared" ref="W67" si="125">IF(Q67=0,0,((V67/Q67)-1)*100)</f>
        <v>144.22153399239807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21</v>
      </c>
      <c r="C68" s="120">
        <f t="shared" si="112"/>
        <v>4127</v>
      </c>
      <c r="D68" s="122">
        <f t="shared" si="112"/>
        <v>4129</v>
      </c>
      <c r="E68" s="148">
        <f t="shared" si="112"/>
        <v>8256</v>
      </c>
      <c r="F68" s="120">
        <f t="shared" si="112"/>
        <v>7013</v>
      </c>
      <c r="G68" s="122">
        <f t="shared" si="112"/>
        <v>6987</v>
      </c>
      <c r="H68" s="148">
        <f t="shared" si="112"/>
        <v>14000</v>
      </c>
      <c r="I68" s="123">
        <f>IF(E68=0,0,((H68/E68)-1)*100)</f>
        <v>69.573643410852696</v>
      </c>
      <c r="J68" s="3"/>
      <c r="L68" s="13" t="s">
        <v>21</v>
      </c>
      <c r="M68" s="39">
        <f>'Lcc_BKK+DMK'!M68+Lcc_CNX!M68+Lcc_HDY!M68+Lcc_HKT!M68+Lcc_CEI!M68</f>
        <v>553133</v>
      </c>
      <c r="N68" s="37">
        <f>'Lcc_BKK+DMK'!N68+Lcc_CNX!N68+Lcc_HDY!N68+Lcc_HKT!N68+Lcc_CEI!N68</f>
        <v>549675</v>
      </c>
      <c r="O68" s="165">
        <f>SUM(M68:N68)</f>
        <v>1102808</v>
      </c>
      <c r="P68" s="38">
        <f>+Lcc_BKK!P68+Lcc_DMK!P68+Lcc_CNX!P68+Lcc_HDY!P68+Lcc_HKT!P68+Lcc_CEI!P68</f>
        <v>183</v>
      </c>
      <c r="Q68" s="168">
        <f>O68+P68</f>
        <v>1102991</v>
      </c>
      <c r="R68" s="39">
        <f>'Lcc_BKK+DMK'!R68+Lcc_CNX!R68+Lcc_HDY!R68+Lcc_HKT!R68+Lcc_CEI!R68</f>
        <v>896721</v>
      </c>
      <c r="S68" s="37">
        <f>'Lcc_BKK+DMK'!S68+Lcc_CNX!S68+Lcc_HDY!S68+Lcc_HKT!S68+Lcc_CEI!S68</f>
        <v>885141</v>
      </c>
      <c r="T68" s="165">
        <f>SUM(R68:S68)</f>
        <v>1781862</v>
      </c>
      <c r="U68" s="38">
        <f>+Lcc_BKK!U68+Lcc_DMK!U68+Lcc_CNX!U68+Lcc_HDY!U68+Lcc_HKT!U68+Lcc_CEI!U68</f>
        <v>650</v>
      </c>
      <c r="V68" s="168">
        <f>T68+U68</f>
        <v>1782512</v>
      </c>
      <c r="W68" s="40">
        <f>IF(Q68=0,0,((V68/Q68)-1)*100)</f>
        <v>61.607121000987306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22</v>
      </c>
      <c r="C69" s="120">
        <f t="shared" si="112"/>
        <v>8436</v>
      </c>
      <c r="D69" s="122">
        <f t="shared" si="112"/>
        <v>8440</v>
      </c>
      <c r="E69" s="148">
        <f t="shared" si="112"/>
        <v>16876</v>
      </c>
      <c r="F69" s="120">
        <f t="shared" si="112"/>
        <v>7914</v>
      </c>
      <c r="G69" s="122">
        <f t="shared" si="112"/>
        <v>7913</v>
      </c>
      <c r="H69" s="148">
        <f t="shared" si="112"/>
        <v>15827</v>
      </c>
      <c r="I69" s="123">
        <f>IF(E69=0,0,((H69/E69)-1)*100)</f>
        <v>-6.2159279450106686</v>
      </c>
      <c r="J69" s="3"/>
      <c r="L69" s="13" t="s">
        <v>22</v>
      </c>
      <c r="M69" s="39">
        <f>'Lcc_BKK+DMK'!M69+Lcc_CNX!M69+Lcc_HDY!M69+Lcc_HKT!M69+Lcc_CEI!M69</f>
        <v>1058287</v>
      </c>
      <c r="N69" s="37">
        <f>'Lcc_BKK+DMK'!N69+Lcc_CNX!N69+Lcc_HDY!N69+Lcc_HKT!N69+Lcc_CEI!N69</f>
        <v>1055799</v>
      </c>
      <c r="O69" s="165">
        <f>SUM(M69:N69)</f>
        <v>2114086</v>
      </c>
      <c r="P69" s="38">
        <f>+Lcc_BKK!P69+Lcc_DMK!P69+Lcc_CNX!P69+Lcc_HDY!P69+Lcc_HKT!P69+Lcc_CEI!P69</f>
        <v>354</v>
      </c>
      <c r="Q69" s="168">
        <f>O69+P69</f>
        <v>2114440</v>
      </c>
      <c r="R69" s="39">
        <f>'Lcc_BKK+DMK'!R69+Lcc_CNX!R69+Lcc_HDY!R69+Lcc_HKT!R69+Lcc_CEI!R69</f>
        <v>1026574</v>
      </c>
      <c r="S69" s="37">
        <f>'Lcc_BKK+DMK'!S69+Lcc_CNX!S69+Lcc_HDY!S69+Lcc_HKT!S69+Lcc_CEI!S69</f>
        <v>1019934</v>
      </c>
      <c r="T69" s="165">
        <f>SUM(R69:S69)</f>
        <v>2046508</v>
      </c>
      <c r="U69" s="38">
        <f>+Lcc_BKK!U69+Lcc_DMK!U69+Lcc_CNX!U69+Lcc_HDY!U69+Lcc_HKT!U69+Lcc_CEI!U69</f>
        <v>724</v>
      </c>
      <c r="V69" s="168">
        <f>T69+U69</f>
        <v>2047232</v>
      </c>
      <c r="W69" s="40">
        <f>IF(Q69=0,0,((V69/Q69)-1)*100)</f>
        <v>-3.1785248103516794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23</v>
      </c>
      <c r="C70" s="127">
        <f>+C67+C68+C69</f>
        <v>17674</v>
      </c>
      <c r="D70" s="129">
        <f t="shared" ref="D70" si="126">+D67+D68+D69</f>
        <v>17679</v>
      </c>
      <c r="E70" s="151">
        <f t="shared" ref="E70" si="127">+E67+E68+E69</f>
        <v>35353</v>
      </c>
      <c r="F70" s="127">
        <f t="shared" ref="F70" si="128">+F67+F68+F69</f>
        <v>23040</v>
      </c>
      <c r="G70" s="129">
        <f t="shared" ref="G70" si="129">+G67+G68+G69</f>
        <v>23011</v>
      </c>
      <c r="H70" s="151">
        <f t="shared" ref="H70" si="130">+H67+H68+H69</f>
        <v>46051</v>
      </c>
      <c r="I70" s="130">
        <f>IF(E70=0,0,((H70/E70)-1)*100)</f>
        <v>30.260515373518505</v>
      </c>
      <c r="J70" s="3"/>
      <c r="L70" s="41" t="s">
        <v>23</v>
      </c>
      <c r="M70" s="43">
        <f>+M67+M68+M69</f>
        <v>2040821</v>
      </c>
      <c r="N70" s="468">
        <f t="shared" ref="N70" si="131">+N67+N68+N69</f>
        <v>1982875</v>
      </c>
      <c r="O70" s="475">
        <f t="shared" ref="O70" si="132">+O67+O68+O69</f>
        <v>4023696</v>
      </c>
      <c r="P70" s="481">
        <f t="shared" ref="P70" si="133">+P67+P68+P69</f>
        <v>636</v>
      </c>
      <c r="Q70" s="166">
        <f t="shared" ref="Q70" si="134">+Q67+Q68+Q69</f>
        <v>4024332</v>
      </c>
      <c r="R70" s="43">
        <f t="shared" ref="R70" si="135">+R67+R68+R69</f>
        <v>2927957</v>
      </c>
      <c r="S70" s="468">
        <f t="shared" ref="S70" si="136">+S67+S68+S69</f>
        <v>2870516</v>
      </c>
      <c r="T70" s="475">
        <f t="shared" ref="T70" si="137">+T67+T68+T69</f>
        <v>5798473</v>
      </c>
      <c r="U70" s="481">
        <f t="shared" ref="U70" si="138">+U67+U68+U69</f>
        <v>1897</v>
      </c>
      <c r="V70" s="166">
        <f t="shared" ref="V70" si="139">+V67+V68+V69</f>
        <v>5800370</v>
      </c>
      <c r="W70" s="46">
        <f>IF(Q70=0,0,((V70/Q70)-1)*100)</f>
        <v>44.132492050854651</v>
      </c>
    </row>
    <row r="71" spans="1:23" ht="14.25" thickTop="1" thickBot="1" x14ac:dyDescent="0.25">
      <c r="A71" s="3" t="str">
        <f>IF(ISERROR(F71/G71)," ",IF(F71/G71&gt;0.5,IF(F71/G71&lt;1.5," ","NOT OK"),"NOT OK"))</f>
        <v xml:space="preserve"> </v>
      </c>
      <c r="B71" s="126" t="s">
        <v>68</v>
      </c>
      <c r="C71" s="127">
        <f>+C66+C70</f>
        <v>53022</v>
      </c>
      <c r="D71" s="129">
        <f t="shared" ref="D71" si="140">+D66+D70</f>
        <v>53012</v>
      </c>
      <c r="E71" s="298">
        <f t="shared" ref="E71" si="141">+E66+E70</f>
        <v>106034</v>
      </c>
      <c r="F71" s="127">
        <f t="shared" ref="F71" si="142">+F66+F70</f>
        <v>40443</v>
      </c>
      <c r="G71" s="129">
        <f t="shared" ref="G71" si="143">+G66+G70</f>
        <v>40396</v>
      </c>
      <c r="H71" s="298">
        <f t="shared" ref="H71" si="144">+H66+H70</f>
        <v>80839</v>
      </c>
      <c r="I71" s="130">
        <f>IF(E71=0,0,((H71/E71)-1)*100)</f>
        <v>-23.7612463926665</v>
      </c>
      <c r="J71" s="3"/>
      <c r="L71" s="41" t="s">
        <v>68</v>
      </c>
      <c r="M71" s="45">
        <f>+M66+M70</f>
        <v>6397498</v>
      </c>
      <c r="N71" s="43">
        <f t="shared" ref="N71" si="145">+N66+N70</f>
        <v>6394344</v>
      </c>
      <c r="O71" s="300">
        <f t="shared" ref="O71" si="146">+O66+O70</f>
        <v>12791842</v>
      </c>
      <c r="P71" s="43">
        <f t="shared" ref="P71" si="147">+P66+P70</f>
        <v>1576</v>
      </c>
      <c r="Q71" s="300">
        <f t="shared" ref="Q71" si="148">+Q66+Q70</f>
        <v>12793418</v>
      </c>
      <c r="R71" s="45">
        <f t="shared" ref="R71" si="149">+R66+R70</f>
        <v>5152294</v>
      </c>
      <c r="S71" s="43">
        <f t="shared" ref="S71" si="150">+S66+S70</f>
        <v>5107371</v>
      </c>
      <c r="T71" s="300">
        <f t="shared" ref="T71" si="151">+T66+T70</f>
        <v>10259665</v>
      </c>
      <c r="U71" s="43">
        <f t="shared" ref="U71" si="152">+U66+U70</f>
        <v>3218</v>
      </c>
      <c r="V71" s="300">
        <f t="shared" ref="V71" si="153">+V66+V70</f>
        <v>10262883</v>
      </c>
      <c r="W71" s="46">
        <f>IF(Q71=0,0,((V71/Q71)-1)*100)</f>
        <v>-19.779975921993643</v>
      </c>
    </row>
    <row r="72" spans="1:23" ht="13.5" thickTop="1" x14ac:dyDescent="0.2">
      <c r="A72" s="3" t="str">
        <f t="shared" ref="A72" si="154">IF(ISERROR(F72/G72)," ",IF(F72/G72&gt;0.5,IF(F72/G72&lt;1.5," ","NOT OK"),"NOT OK"))</f>
        <v xml:space="preserve"> </v>
      </c>
      <c r="B72" s="106" t="s">
        <v>24</v>
      </c>
      <c r="C72" s="120">
        <f t="shared" ref="C72:E74" si="155">+C18+C45</f>
        <v>8694</v>
      </c>
      <c r="D72" s="122">
        <f t="shared" si="155"/>
        <v>8687</v>
      </c>
      <c r="E72" s="148">
        <f t="shared" si="155"/>
        <v>17381</v>
      </c>
      <c r="F72" s="120"/>
      <c r="G72" s="122"/>
      <c r="H72" s="148"/>
      <c r="I72" s="123"/>
      <c r="J72" s="7"/>
      <c r="L72" s="13" t="s">
        <v>24</v>
      </c>
      <c r="M72" s="39">
        <f>'Lcc_BKK+DMK'!M72+Lcc_CNX!M72+Lcc_HDY!M72+Lcc_HKT!M72+Lcc_CEI!M72</f>
        <v>818452</v>
      </c>
      <c r="N72" s="37">
        <f>'Lcc_BKK+DMK'!N72+Lcc_CNX!N72+Lcc_HDY!N72+Lcc_HKT!N72+Lcc_CEI!N72</f>
        <v>818046</v>
      </c>
      <c r="O72" s="165">
        <f>SUM(M72:N72)</f>
        <v>1636498</v>
      </c>
      <c r="P72" s="38">
        <f>+Lcc_BKK!P72+Lcc_DMK!P72+Lcc_CNX!P72+Lcc_HDY!P72+Lcc_HKT!P72+Lcc_CEI!P72</f>
        <v>1440</v>
      </c>
      <c r="Q72" s="168">
        <f>O72+P72</f>
        <v>1637938</v>
      </c>
      <c r="R72" s="39"/>
      <c r="S72" s="37"/>
      <c r="T72" s="165"/>
      <c r="U72" s="38"/>
      <c r="V72" s="168"/>
      <c r="W72" s="40"/>
    </row>
    <row r="73" spans="1:23" x14ac:dyDescent="0.2">
      <c r="A73" s="3" t="str">
        <f t="shared" ref="A73" si="156">IF(ISERROR(F73/G73)," ",IF(F73/G73&gt;0.5,IF(F73/G73&lt;1.5," ","NOT OK"),"NOT OK"))</f>
        <v xml:space="preserve"> </v>
      </c>
      <c r="B73" s="106" t="s">
        <v>25</v>
      </c>
      <c r="C73" s="120">
        <f t="shared" si="155"/>
        <v>1783</v>
      </c>
      <c r="D73" s="122">
        <f t="shared" si="155"/>
        <v>1782</v>
      </c>
      <c r="E73" s="148">
        <f t="shared" si="155"/>
        <v>3565</v>
      </c>
      <c r="F73" s="120"/>
      <c r="G73" s="122"/>
      <c r="H73" s="148"/>
      <c r="I73" s="123"/>
      <c r="J73" s="3"/>
      <c r="L73" s="13" t="s">
        <v>25</v>
      </c>
      <c r="M73" s="39">
        <f>'Lcc_BKK+DMK'!M73+Lcc_CNX!M73+Lcc_HDY!M73+Lcc_HKT!M73+Lcc_CEI!M73</f>
        <v>142697</v>
      </c>
      <c r="N73" s="37">
        <f>'Lcc_BKK+DMK'!N73+Lcc_CNX!N73+Lcc_HDY!N73+Lcc_HKT!N73+Lcc_CEI!N73</f>
        <v>141821</v>
      </c>
      <c r="O73" s="165">
        <f>SUM(M73:N73)</f>
        <v>284518</v>
      </c>
      <c r="P73" s="38">
        <f>+Lcc_BKK!P73+Lcc_DMK!P73+Lcc_CNX!P73+Lcc_HDY!P73+Lcc_HKT!P73+Lcc_CEI!P73</f>
        <v>287</v>
      </c>
      <c r="Q73" s="168">
        <f>O73+P73</f>
        <v>284805</v>
      </c>
      <c r="R73" s="39"/>
      <c r="S73" s="37"/>
      <c r="T73" s="165"/>
      <c r="U73" s="38"/>
      <c r="V73" s="168"/>
      <c r="W73" s="40"/>
    </row>
    <row r="74" spans="1:23" ht="13.5" thickBot="1" x14ac:dyDescent="0.25">
      <c r="A74" s="3" t="str">
        <f>IF(ISERROR(F74/G74)," ",IF(F74/G74&gt;0.5,IF(F74/G74&lt;1.5," ","NOT OK"),"NOT OK"))</f>
        <v xml:space="preserve"> </v>
      </c>
      <c r="B74" s="106" t="s">
        <v>26</v>
      </c>
      <c r="C74" s="120">
        <f t="shared" si="155"/>
        <v>2291</v>
      </c>
      <c r="D74" s="122">
        <f t="shared" si="155"/>
        <v>2297</v>
      </c>
      <c r="E74" s="148">
        <f t="shared" si="155"/>
        <v>4588</v>
      </c>
      <c r="F74" s="120"/>
      <c r="G74" s="122"/>
      <c r="H74" s="148"/>
      <c r="I74" s="123"/>
      <c r="J74" s="3"/>
      <c r="L74" s="13" t="s">
        <v>26</v>
      </c>
      <c r="M74" s="39">
        <f>'Lcc_BKK+DMK'!M74+Lcc_CNX!M74+Lcc_HDY!M74+Lcc_HKT!M74+Lcc_CEI!M74</f>
        <v>260100</v>
      </c>
      <c r="N74" s="37">
        <f>'Lcc_BKK+DMK'!N74+Lcc_CNX!N74+Lcc_HDY!N74+Lcc_HKT!N74+Lcc_CEI!N74</f>
        <v>254870</v>
      </c>
      <c r="O74" s="165">
        <f>SUM(M74:N74)</f>
        <v>514970</v>
      </c>
      <c r="P74" s="38">
        <f>+Lcc_BKK!P74+Lcc_DMK!P74+Lcc_CNX!P74+Lcc_HDY!P74+Lcc_HKT!P74+Lcc_CEI!P74</f>
        <v>640</v>
      </c>
      <c r="Q74" s="168">
        <f>O74+P74</f>
        <v>515610</v>
      </c>
      <c r="R74" s="39"/>
      <c r="S74" s="37"/>
      <c r="T74" s="165"/>
      <c r="U74" s="38"/>
      <c r="V74" s="168"/>
      <c r="W74" s="40"/>
    </row>
    <row r="75" spans="1:23" ht="15.75" customHeight="1" thickTop="1" thickBot="1" x14ac:dyDescent="0.25">
      <c r="A75" s="9" t="str">
        <f>IF(ISERROR(F75/G75)," ",IF(F75/G75&gt;0.5,IF(F75/G75&lt;1.5," ","NOT OK"),"NOT OK"))</f>
        <v xml:space="preserve"> </v>
      </c>
      <c r="B75" s="133" t="s">
        <v>27</v>
      </c>
      <c r="C75" s="127">
        <f t="shared" ref="C75:E75" si="157">+C72+C73+C74</f>
        <v>12768</v>
      </c>
      <c r="D75" s="135">
        <f t="shared" si="157"/>
        <v>12766</v>
      </c>
      <c r="E75" s="149">
        <f t="shared" si="157"/>
        <v>25534</v>
      </c>
      <c r="F75" s="127"/>
      <c r="G75" s="135"/>
      <c r="H75" s="149"/>
      <c r="I75" s="130"/>
      <c r="J75" s="9"/>
      <c r="K75" s="10"/>
      <c r="L75" s="47" t="s">
        <v>27</v>
      </c>
      <c r="M75" s="49">
        <f t="shared" ref="M75:Q75" si="158">+M72+M73+M74</f>
        <v>1221249</v>
      </c>
      <c r="N75" s="469">
        <f t="shared" si="158"/>
        <v>1214737</v>
      </c>
      <c r="O75" s="476">
        <f t="shared" si="158"/>
        <v>2435986</v>
      </c>
      <c r="P75" s="482">
        <f t="shared" si="158"/>
        <v>2367</v>
      </c>
      <c r="Q75" s="167">
        <f t="shared" si="158"/>
        <v>2438353</v>
      </c>
      <c r="R75" s="49"/>
      <c r="S75" s="469"/>
      <c r="T75" s="476"/>
      <c r="U75" s="482"/>
      <c r="V75" s="167"/>
      <c r="W75" s="50"/>
    </row>
    <row r="76" spans="1:23" ht="13.5" thickTop="1" x14ac:dyDescent="0.2">
      <c r="A76" s="3" t="str">
        <f>IF(ISERROR(F76/G76)," ",IF(F76/G76&gt;0.5,IF(F76/G76&lt;1.5," ","NOT OK"),"NOT OK"))</f>
        <v xml:space="preserve"> </v>
      </c>
      <c r="B76" s="106" t="s">
        <v>28</v>
      </c>
      <c r="C76" s="120">
        <f t="shared" ref="C76:E78" si="159">+C22+C49</f>
        <v>1336</v>
      </c>
      <c r="D76" s="122">
        <f t="shared" si="159"/>
        <v>1341</v>
      </c>
      <c r="E76" s="148">
        <f t="shared" si="159"/>
        <v>2677</v>
      </c>
      <c r="F76" s="120"/>
      <c r="G76" s="122"/>
      <c r="H76" s="148"/>
      <c r="I76" s="123"/>
      <c r="J76" s="3"/>
      <c r="L76" s="13" t="s">
        <v>29</v>
      </c>
      <c r="M76" s="39">
        <f>'Lcc_BKK+DMK'!M76+Lcc_CNX!M76+Lcc_HDY!M76+Lcc_HKT!M76+Lcc_CEI!M76</f>
        <v>103580</v>
      </c>
      <c r="N76" s="37">
        <f>'Lcc_BKK+DMK'!N76+Lcc_CNX!N76+Lcc_HDY!N76+Lcc_HKT!N76+Lcc_CEI!N76</f>
        <v>105945</v>
      </c>
      <c r="O76" s="165">
        <f>SUM(M76:N76)</f>
        <v>209525</v>
      </c>
      <c r="P76" s="38">
        <f>+Lcc_BKK!P76+Lcc_DMK!P76+Lcc_CNX!P76+Lcc_HDY!P76+Lcc_HKT!P76+Lcc_CEI!P76</f>
        <v>67</v>
      </c>
      <c r="Q76" s="168">
        <f>O76+P76</f>
        <v>209592</v>
      </c>
      <c r="R76" s="39"/>
      <c r="S76" s="37"/>
      <c r="T76" s="165"/>
      <c r="U76" s="38"/>
      <c r="V76" s="168"/>
      <c r="W76" s="40"/>
    </row>
    <row r="77" spans="1:23" x14ac:dyDescent="0.2">
      <c r="A77" s="3" t="str">
        <f t="shared" ref="A77" si="160">IF(ISERROR(F77/G77)," ",IF(F77/G77&gt;0.5,IF(F77/G77&lt;1.5," ","NOT OK"),"NOT OK"))</f>
        <v xml:space="preserve"> </v>
      </c>
      <c r="B77" s="106" t="s">
        <v>30</v>
      </c>
      <c r="C77" s="120">
        <f t="shared" si="159"/>
        <v>161</v>
      </c>
      <c r="D77" s="122">
        <f t="shared" si="159"/>
        <v>158</v>
      </c>
      <c r="E77" s="148">
        <f t="shared" si="159"/>
        <v>319</v>
      </c>
      <c r="F77" s="120"/>
      <c r="G77" s="122"/>
      <c r="H77" s="148"/>
      <c r="I77" s="123"/>
      <c r="J77" s="3"/>
      <c r="L77" s="13" t="s">
        <v>30</v>
      </c>
      <c r="M77" s="39">
        <f>'Lcc_BKK+DMK'!M77+Lcc_CNX!M77+Lcc_HDY!M77+Lcc_HKT!M77+Lcc_CEI!M77</f>
        <v>1604</v>
      </c>
      <c r="N77" s="37">
        <f>'Lcc_BKK+DMK'!N77+Lcc_CNX!N77+Lcc_HDY!N77+Lcc_HKT!N77+Lcc_CEI!N77</f>
        <v>3774</v>
      </c>
      <c r="O77" s="165">
        <f t="shared" ref="O77:O78" si="161">SUM(M77:N77)</f>
        <v>5378</v>
      </c>
      <c r="P77" s="38">
        <f>+Lcc_BKK!P77+Lcc_DMK!P77+Lcc_CNX!P77+Lcc_HDY!P77+Lcc_HKT!P77+Lcc_CEI!P77</f>
        <v>0</v>
      </c>
      <c r="Q77" s="168">
        <f t="shared" ref="Q77:Q78" si="162">O77+P77</f>
        <v>5378</v>
      </c>
      <c r="R77" s="39"/>
      <c r="S77" s="37"/>
      <c r="T77" s="165"/>
      <c r="U77" s="38"/>
      <c r="V77" s="168"/>
      <c r="W77" s="40"/>
    </row>
    <row r="78" spans="1:23" ht="13.5" thickBot="1" x14ac:dyDescent="0.25">
      <c r="A78" s="3" t="str">
        <f t="shared" ref="A78" si="163">IF(ISERROR(F78/G78)," ",IF(F78/G78&gt;0.5,IF(F78/G78&lt;1.5," ","NOT OK"),"NOT OK"))</f>
        <v xml:space="preserve"> </v>
      </c>
      <c r="B78" s="106" t="s">
        <v>31</v>
      </c>
      <c r="C78" s="120">
        <f t="shared" si="159"/>
        <v>1738</v>
      </c>
      <c r="D78" s="122">
        <f t="shared" si="159"/>
        <v>1740</v>
      </c>
      <c r="E78" s="148">
        <f t="shared" si="159"/>
        <v>3478</v>
      </c>
      <c r="F78" s="120"/>
      <c r="G78" s="122"/>
      <c r="H78" s="148"/>
      <c r="I78" s="123"/>
      <c r="J78" s="3"/>
      <c r="L78" s="13" t="s">
        <v>31</v>
      </c>
      <c r="M78" s="39">
        <f>'Lcc_BKK+DMK'!M78+Lcc_CNX!M78+Lcc_HDY!M78+Lcc_HKT!M78+Lcc_CEI!M78</f>
        <v>162472</v>
      </c>
      <c r="N78" s="37">
        <f>'Lcc_BKK+DMK'!N78+Lcc_CNX!N78+Lcc_HDY!N78+Lcc_HKT!N78+Lcc_CEI!N78</f>
        <v>160732</v>
      </c>
      <c r="O78" s="165">
        <f t="shared" si="161"/>
        <v>323204</v>
      </c>
      <c r="P78" s="38">
        <f>+Lcc_BKK!P78+Lcc_DMK!P78+Lcc_CNX!P78+Lcc_HDY!P78+Lcc_HKT!P78+Lcc_CEI!P78</f>
        <v>34</v>
      </c>
      <c r="Q78" s="168">
        <f t="shared" si="162"/>
        <v>323238</v>
      </c>
      <c r="R78" s="39"/>
      <c r="S78" s="37"/>
      <c r="T78" s="165"/>
      <c r="U78" s="38"/>
      <c r="V78" s="168"/>
      <c r="W78" s="40"/>
    </row>
    <row r="79" spans="1:23" ht="15.75" customHeight="1" thickTop="1" thickBot="1" x14ac:dyDescent="0.25">
      <c r="A79" s="9" t="str">
        <f>IF(ISERROR(F79/G79)," ",IF(F79/G79&gt;0.5,IF(F79/G79&lt;1.5," ","NOT OK"),"NOT OK"))</f>
        <v xml:space="preserve"> </v>
      </c>
      <c r="B79" s="133" t="s">
        <v>32</v>
      </c>
      <c r="C79" s="127">
        <f t="shared" ref="C79:E79" si="164">+C76+C77+C78</f>
        <v>3235</v>
      </c>
      <c r="D79" s="135">
        <f t="shared" si="164"/>
        <v>3239</v>
      </c>
      <c r="E79" s="149">
        <f t="shared" si="164"/>
        <v>6474</v>
      </c>
      <c r="F79" s="127"/>
      <c r="G79" s="135"/>
      <c r="H79" s="149"/>
      <c r="I79" s="130"/>
      <c r="J79" s="9"/>
      <c r="K79" s="10"/>
      <c r="L79" s="47" t="s">
        <v>32</v>
      </c>
      <c r="M79" s="49">
        <f t="shared" ref="M79:Q79" si="165">+M76+M77+M78</f>
        <v>267656</v>
      </c>
      <c r="N79" s="469">
        <f t="shared" si="165"/>
        <v>270451</v>
      </c>
      <c r="O79" s="476">
        <f t="shared" si="165"/>
        <v>538107</v>
      </c>
      <c r="P79" s="482">
        <f t="shared" si="165"/>
        <v>101</v>
      </c>
      <c r="Q79" s="167">
        <f t="shared" si="165"/>
        <v>538208</v>
      </c>
      <c r="R79" s="49"/>
      <c r="S79" s="469"/>
      <c r="T79" s="476"/>
      <c r="U79" s="482"/>
      <c r="V79" s="167"/>
      <c r="W79" s="50"/>
    </row>
    <row r="80" spans="1:23" ht="15.75" customHeight="1" thickTop="1" thickBot="1" x14ac:dyDescent="0.25">
      <c r="A80" s="9"/>
      <c r="B80" s="522" t="s">
        <v>33</v>
      </c>
      <c r="C80" s="127">
        <f t="shared" ref="C80:E80" si="166">+C70+C75+C79</f>
        <v>33677</v>
      </c>
      <c r="D80" s="128">
        <f t="shared" si="166"/>
        <v>33684</v>
      </c>
      <c r="E80" s="145">
        <f t="shared" si="166"/>
        <v>67361</v>
      </c>
      <c r="F80" s="127"/>
      <c r="G80" s="128"/>
      <c r="H80" s="145"/>
      <c r="I80" s="130"/>
      <c r="J80" s="9"/>
      <c r="K80" s="10"/>
      <c r="L80" s="530" t="s">
        <v>33</v>
      </c>
      <c r="M80" s="508">
        <f t="shared" ref="M80:Q80" si="167">+M70+M75+M79</f>
        <v>3529726</v>
      </c>
      <c r="N80" s="509">
        <f t="shared" si="167"/>
        <v>3468063</v>
      </c>
      <c r="O80" s="513">
        <f t="shared" si="167"/>
        <v>6997789</v>
      </c>
      <c r="P80" s="511">
        <f t="shared" si="167"/>
        <v>3104</v>
      </c>
      <c r="Q80" s="514">
        <f t="shared" si="167"/>
        <v>7000893</v>
      </c>
      <c r="R80" s="508"/>
      <c r="S80" s="509"/>
      <c r="T80" s="513"/>
      <c r="U80" s="511"/>
      <c r="V80" s="514"/>
      <c r="W80" s="50"/>
    </row>
    <row r="81" spans="1:23" ht="14.25" thickTop="1" thickBot="1" x14ac:dyDescent="0.25">
      <c r="A81" s="3" t="str">
        <f t="shared" ref="A81" si="168">IF(ISERROR(F81/G81)," ",IF(F81/G81&gt;0.5,IF(F81/G81&lt;1.5," ","NOT OK"),"NOT OK"))</f>
        <v xml:space="preserve"> </v>
      </c>
      <c r="B81" s="126" t="s">
        <v>34</v>
      </c>
      <c r="C81" s="127">
        <f t="shared" ref="C81:E81" si="169">+C66+C70+C75+C79</f>
        <v>69025</v>
      </c>
      <c r="D81" s="129">
        <f t="shared" si="169"/>
        <v>69017</v>
      </c>
      <c r="E81" s="298">
        <f t="shared" si="169"/>
        <v>138042</v>
      </c>
      <c r="F81" s="127"/>
      <c r="G81" s="129"/>
      <c r="H81" s="298"/>
      <c r="I81" s="130"/>
      <c r="J81" s="3"/>
      <c r="L81" s="466" t="s">
        <v>34</v>
      </c>
      <c r="M81" s="43">
        <f t="shared" ref="M81:Q81" si="170">+M66+M70+M75+M79</f>
        <v>7886403</v>
      </c>
      <c r="N81" s="468">
        <f t="shared" si="170"/>
        <v>7879532</v>
      </c>
      <c r="O81" s="472">
        <f t="shared" si="170"/>
        <v>15765935</v>
      </c>
      <c r="P81" s="481">
        <f t="shared" si="170"/>
        <v>4044</v>
      </c>
      <c r="Q81" s="300">
        <f t="shared" si="170"/>
        <v>15769979</v>
      </c>
      <c r="R81" s="43"/>
      <c r="S81" s="468"/>
      <c r="T81" s="472"/>
      <c r="U81" s="481"/>
      <c r="V81" s="300"/>
      <c r="W81" s="46"/>
    </row>
    <row r="82" spans="1:23" ht="14.25" thickTop="1" thickBot="1" x14ac:dyDescent="0.25">
      <c r="B82" s="138" t="s">
        <v>35</v>
      </c>
      <c r="C82" s="102"/>
      <c r="D82" s="102"/>
      <c r="E82" s="102"/>
      <c r="F82" s="102"/>
      <c r="G82" s="102"/>
      <c r="H82" s="102"/>
      <c r="I82" s="102"/>
      <c r="J82" s="102"/>
      <c r="L82" s="53" t="s">
        <v>35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90" t="s">
        <v>45</v>
      </c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2"/>
    </row>
    <row r="84" spans="1:23" ht="13.5" thickBot="1" x14ac:dyDescent="0.25">
      <c r="L84" s="593" t="s">
        <v>46</v>
      </c>
      <c r="M84" s="594"/>
      <c r="N84" s="594"/>
      <c r="O84" s="594"/>
      <c r="P84" s="594"/>
      <c r="Q84" s="594"/>
      <c r="R84" s="594"/>
      <c r="S84" s="594"/>
      <c r="T84" s="594"/>
      <c r="U84" s="594"/>
      <c r="V84" s="594"/>
      <c r="W84" s="595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47</v>
      </c>
    </row>
    <row r="86" spans="1:23" ht="14.25" thickTop="1" thickBot="1" x14ac:dyDescent="0.25">
      <c r="L86" s="57"/>
      <c r="M86" s="596" t="s">
        <v>4</v>
      </c>
      <c r="N86" s="597"/>
      <c r="O86" s="597"/>
      <c r="P86" s="597"/>
      <c r="Q86" s="598"/>
      <c r="R86" s="596" t="s">
        <v>5</v>
      </c>
      <c r="S86" s="597"/>
      <c r="T86" s="597"/>
      <c r="U86" s="597"/>
      <c r="V86" s="598"/>
      <c r="W86" s="310" t="s">
        <v>6</v>
      </c>
    </row>
    <row r="87" spans="1:23" ht="13.5" thickTop="1" x14ac:dyDescent="0.2">
      <c r="L87" s="59" t="s">
        <v>7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1" t="s">
        <v>8</v>
      </c>
    </row>
    <row r="88" spans="1:23" ht="13.5" thickBot="1" x14ac:dyDescent="0.25">
      <c r="L88" s="64"/>
      <c r="M88" s="65" t="s">
        <v>48</v>
      </c>
      <c r="N88" s="66" t="s">
        <v>49</v>
      </c>
      <c r="O88" s="67" t="s">
        <v>50</v>
      </c>
      <c r="P88" s="68" t="s">
        <v>15</v>
      </c>
      <c r="Q88" s="67" t="s">
        <v>11</v>
      </c>
      <c r="R88" s="65" t="s">
        <v>48</v>
      </c>
      <c r="S88" s="66" t="s">
        <v>49</v>
      </c>
      <c r="T88" s="67" t="s">
        <v>50</v>
      </c>
      <c r="U88" s="68" t="s">
        <v>15</v>
      </c>
      <c r="V88" s="67" t="s">
        <v>11</v>
      </c>
      <c r="W88" s="309"/>
    </row>
    <row r="89" spans="1:23" ht="5.2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16</v>
      </c>
      <c r="M90" s="75">
        <f>'Lcc_BKK+DMK'!M90+Lcc_CNX!M90+Lcc_HDY!M90+Lcc_HKT!M90+Lcc_CEI!M90</f>
        <v>18</v>
      </c>
      <c r="N90" s="76">
        <f>'Lcc_BKK+DMK'!N90+Lcc_CNX!N90+Lcc_HDY!N90+Lcc_HKT!N90+Lcc_CEI!N90</f>
        <v>40</v>
      </c>
      <c r="O90" s="180">
        <f>SUM(M90:N90)</f>
        <v>58</v>
      </c>
      <c r="P90" s="77">
        <f>'Lcc_BKK+DMK'!P90+Lcc_CNX!P90+Lcc_HDY!P90+Lcc_HKT!P90+Lcc_CEI!P90</f>
        <v>0</v>
      </c>
      <c r="Q90" s="178">
        <f>O90+P90</f>
        <v>58</v>
      </c>
      <c r="R90" s="75">
        <f>'Lcc_BKK+DMK'!R90+Lcc_CNX!R90+Lcc_HDY!R90+Lcc_HKT!R90+Lcc_CEI!R90</f>
        <v>299</v>
      </c>
      <c r="S90" s="76">
        <f>'Lcc_BKK+DMK'!S90+Lcc_CNX!S90+Lcc_HDY!S90+Lcc_HKT!S90+Lcc_CEI!S90</f>
        <v>389</v>
      </c>
      <c r="T90" s="180">
        <f>SUM(R90:S90)</f>
        <v>688</v>
      </c>
      <c r="U90" s="77">
        <f>'Lcc_BKK+DMK'!U90+Lcc_CNX!U90+Lcc_HDY!U90+Lcc_HKT!U90+Lcc_CEI!U90</f>
        <v>0</v>
      </c>
      <c r="V90" s="178">
        <f>T90+U90</f>
        <v>688</v>
      </c>
      <c r="W90" s="78">
        <f>IF(Q90=0,0,((V90/Q90)-1)*100)</f>
        <v>1086.2068965517242</v>
      </c>
    </row>
    <row r="91" spans="1:23" x14ac:dyDescent="0.2">
      <c r="L91" s="59" t="s">
        <v>17</v>
      </c>
      <c r="M91" s="75">
        <f>'Lcc_BKK+DMK'!M91+Lcc_CNX!M91+Lcc_HDY!M91+Lcc_HKT!M91+Lcc_CEI!M91</f>
        <v>935</v>
      </c>
      <c r="N91" s="76">
        <f>'Lcc_BKK+DMK'!N91+Lcc_CNX!N91+Lcc_HDY!N91+Lcc_HKT!N91+Lcc_CEI!N91</f>
        <v>1637</v>
      </c>
      <c r="O91" s="180">
        <f t="shared" ref="O91:O92" si="171">SUM(M91:N91)</f>
        <v>2572</v>
      </c>
      <c r="P91" s="77">
        <f>'Lcc_BKK+DMK'!P91+Lcc_CNX!P91+Lcc_HDY!P91+Lcc_HKT!P91+Lcc_CEI!P91</f>
        <v>0</v>
      </c>
      <c r="Q91" s="178">
        <f t="shared" ref="Q91:Q92" si="172">O91+P91</f>
        <v>2572</v>
      </c>
      <c r="R91" s="75">
        <f>'Lcc_BKK+DMK'!R91+Lcc_CNX!R91+Lcc_HDY!R91+Lcc_HKT!R91+Lcc_CEI!R91</f>
        <v>454</v>
      </c>
      <c r="S91" s="76">
        <f>'Lcc_BKK+DMK'!S91+Lcc_CNX!S91+Lcc_HDY!S91+Lcc_HKT!S91+Lcc_CEI!S91</f>
        <v>324</v>
      </c>
      <c r="T91" s="180">
        <f t="shared" ref="T91:T92" si="173">SUM(R91:S91)</f>
        <v>778</v>
      </c>
      <c r="U91" s="77">
        <f>'Lcc_BKK+DMK'!U91+Lcc_CNX!U91+Lcc_HDY!U91+Lcc_HKT!U91+Lcc_CEI!U91</f>
        <v>0</v>
      </c>
      <c r="V91" s="178">
        <f t="shared" ref="V91:V92" si="174">T91+U91</f>
        <v>778</v>
      </c>
      <c r="W91" s="78">
        <f t="shared" ref="W91:W92" si="175">IF(Q91=0,0,((V91/Q91)-1)*100)</f>
        <v>-69.751166407465021</v>
      </c>
    </row>
    <row r="92" spans="1:23" ht="13.5" thickBot="1" x14ac:dyDescent="0.25">
      <c r="L92" s="64" t="s">
        <v>18</v>
      </c>
      <c r="M92" s="75">
        <f>'Lcc_BKK+DMK'!M92+Lcc_CNX!M92+Lcc_HDY!M92+Lcc_HKT!M92+Lcc_CEI!M92</f>
        <v>128</v>
      </c>
      <c r="N92" s="76">
        <f>'Lcc_BKK+DMK'!N92+Lcc_CNX!N92+Lcc_HDY!N92+Lcc_HKT!N92+Lcc_CEI!N92</f>
        <v>255</v>
      </c>
      <c r="O92" s="180">
        <f t="shared" si="171"/>
        <v>383</v>
      </c>
      <c r="P92" s="77">
        <f>'Lcc_BKK+DMK'!P92+Lcc_CNX!P92+Lcc_HDY!P92+Lcc_HKT!P92+Lcc_CEI!P92</f>
        <v>0</v>
      </c>
      <c r="Q92" s="178">
        <f t="shared" si="172"/>
        <v>383</v>
      </c>
      <c r="R92" s="75">
        <f>'Lcc_BKK+DMK'!R92+Lcc_CNX!R92+Lcc_HDY!R92+Lcc_HKT!R92+Lcc_CEI!R92</f>
        <v>673</v>
      </c>
      <c r="S92" s="76">
        <f>'Lcc_BKK+DMK'!S92+Lcc_CNX!S92+Lcc_HDY!S92+Lcc_HKT!S92+Lcc_CEI!S92</f>
        <v>946</v>
      </c>
      <c r="T92" s="180">
        <f t="shared" si="173"/>
        <v>1619</v>
      </c>
      <c r="U92" s="77">
        <f>'Lcc_BKK+DMK'!U92+Lcc_CNX!U92+Lcc_HDY!U92+Lcc_HKT!U92+Lcc_CEI!U92</f>
        <v>0</v>
      </c>
      <c r="V92" s="178">
        <f t="shared" si="174"/>
        <v>1619</v>
      </c>
      <c r="W92" s="78">
        <f t="shared" si="175"/>
        <v>322.71540469973888</v>
      </c>
    </row>
    <row r="93" spans="1:23" ht="14.25" thickTop="1" thickBot="1" x14ac:dyDescent="0.25">
      <c r="L93" s="79" t="s">
        <v>19</v>
      </c>
      <c r="M93" s="80">
        <f t="shared" ref="M93:Q93" si="176">+M90+M91+M92</f>
        <v>1081</v>
      </c>
      <c r="N93" s="81">
        <f t="shared" si="176"/>
        <v>1932</v>
      </c>
      <c r="O93" s="179">
        <f t="shared" si="176"/>
        <v>3013</v>
      </c>
      <c r="P93" s="80">
        <f t="shared" si="176"/>
        <v>0</v>
      </c>
      <c r="Q93" s="179">
        <f t="shared" si="176"/>
        <v>3013</v>
      </c>
      <c r="R93" s="80">
        <f t="shared" ref="R93:V93" si="177">+R90+R91+R92</f>
        <v>1426</v>
      </c>
      <c r="S93" s="81">
        <f t="shared" si="177"/>
        <v>1659</v>
      </c>
      <c r="T93" s="179">
        <f t="shared" si="177"/>
        <v>3085</v>
      </c>
      <c r="U93" s="80">
        <f t="shared" si="177"/>
        <v>0</v>
      </c>
      <c r="V93" s="179">
        <f t="shared" si="177"/>
        <v>3085</v>
      </c>
      <c r="W93" s="82">
        <f t="shared" ref="W93:W98" si="178">IF(Q93=0,0,((V93/Q93)-1)*100)</f>
        <v>2.3896448722203756</v>
      </c>
    </row>
    <row r="94" spans="1:23" ht="13.5" thickTop="1" x14ac:dyDescent="0.2">
      <c r="L94" s="59" t="s">
        <v>20</v>
      </c>
      <c r="M94" s="75">
        <f>'Lcc_BKK+DMK'!M94+Lcc_CNX!M94+Lcc_HDY!M94+Lcc_HKT!M94+Lcc_CEI!M94</f>
        <v>202</v>
      </c>
      <c r="N94" s="76">
        <f>'Lcc_BKK+DMK'!N94+Lcc_CNX!N94+Lcc_HDY!N94+Lcc_HKT!N94+Lcc_CEI!N94</f>
        <v>334</v>
      </c>
      <c r="O94" s="180">
        <f>M94+N94</f>
        <v>536</v>
      </c>
      <c r="P94" s="77">
        <f>'Lcc_BKK+DMK'!P94+Lcc_CNX!P94+Lcc_HDY!P94+Lcc_HKT!P94+Lcc_CEI!P94</f>
        <v>0</v>
      </c>
      <c r="Q94" s="178">
        <f t="shared" ref="Q94" si="179">O94+P94</f>
        <v>536</v>
      </c>
      <c r="R94" s="75">
        <f>'Lcc_BKK+DMK'!R94+Lcc_CNX!R94+Lcc_HDY!R94+Lcc_HKT!R94+Lcc_CEI!R94</f>
        <v>612</v>
      </c>
      <c r="S94" s="76">
        <f>'Lcc_BKK+DMK'!S94+Lcc_CNX!S94+Lcc_HDY!S94+Lcc_HKT!S94+Lcc_CEI!S94</f>
        <v>689</v>
      </c>
      <c r="T94" s="180">
        <f>R94+S94</f>
        <v>1301</v>
      </c>
      <c r="U94" s="77">
        <f>'Lcc_BKK+DMK'!U94+Lcc_CNX!U94+Lcc_HDY!U94+Lcc_HKT!U94+Lcc_CEI!U94</f>
        <v>0</v>
      </c>
      <c r="V94" s="178">
        <f t="shared" ref="V94" si="180">T94+U94</f>
        <v>1301</v>
      </c>
      <c r="W94" s="78">
        <f t="shared" si="178"/>
        <v>142.72388059701493</v>
      </c>
    </row>
    <row r="95" spans="1:23" x14ac:dyDescent="0.2">
      <c r="L95" s="59" t="s">
        <v>21</v>
      </c>
      <c r="M95" s="75">
        <f>'Lcc_BKK+DMK'!M95+Lcc_CNX!M95+Lcc_HDY!M95+Lcc_HKT!M95+Lcc_CEI!M95</f>
        <v>339</v>
      </c>
      <c r="N95" s="76">
        <f>'Lcc_BKK+DMK'!N95+Lcc_CNX!N95+Lcc_HDY!N95+Lcc_HKT!N95+Lcc_CEI!N95</f>
        <v>500</v>
      </c>
      <c r="O95" s="180">
        <f>M95+N95</f>
        <v>839</v>
      </c>
      <c r="P95" s="77">
        <f>'Lcc_BKK+DMK'!P95+Lcc_CNX!P95+Lcc_HDY!P95+Lcc_HKT!P95+Lcc_CEI!P95</f>
        <v>0</v>
      </c>
      <c r="Q95" s="178">
        <f>O95+P95</f>
        <v>839</v>
      </c>
      <c r="R95" s="75">
        <f>'Lcc_BKK+DMK'!R95+Lcc_CNX!R95+Lcc_HDY!R95+Lcc_HKT!R95+Lcc_CEI!R95</f>
        <v>628</v>
      </c>
      <c r="S95" s="76">
        <f>'Lcc_BKK+DMK'!S95+Lcc_CNX!S95+Lcc_HDY!S95+Lcc_HKT!S95+Lcc_CEI!S95</f>
        <v>666</v>
      </c>
      <c r="T95" s="180">
        <f>R95+S95</f>
        <v>1294</v>
      </c>
      <c r="U95" s="77">
        <f>'Lcc_BKK+DMK'!U95+Lcc_CNX!U95+Lcc_HDY!U95+Lcc_HKT!U95+Lcc_CEI!U95</f>
        <v>0</v>
      </c>
      <c r="V95" s="178">
        <f>T95+U95</f>
        <v>1294</v>
      </c>
      <c r="W95" s="78">
        <f>IF(Q95=0,0,((V95/Q95)-1)*100)</f>
        <v>54.23122765196662</v>
      </c>
    </row>
    <row r="96" spans="1:23" ht="13.5" thickBot="1" x14ac:dyDescent="0.25">
      <c r="L96" s="59" t="s">
        <v>22</v>
      </c>
      <c r="M96" s="75">
        <f>'Lcc_BKK+DMK'!M96+Lcc_CNX!M96+Lcc_HDY!M96+Lcc_HKT!M96+Lcc_CEI!M96</f>
        <v>402</v>
      </c>
      <c r="N96" s="76">
        <f>'Lcc_BKK+DMK'!N96+Lcc_CNX!N96+Lcc_HDY!N96+Lcc_HKT!N96+Lcc_CEI!N96</f>
        <v>505</v>
      </c>
      <c r="O96" s="180">
        <f t="shared" ref="O96" si="181">M96+N96</f>
        <v>907</v>
      </c>
      <c r="P96" s="77">
        <f>'Lcc_BKK+DMK'!P96+Lcc_CNX!P96+Lcc_HDY!P96+Lcc_HKT!P96+Lcc_CEI!P96</f>
        <v>0</v>
      </c>
      <c r="Q96" s="178">
        <f>O96+P96</f>
        <v>907</v>
      </c>
      <c r="R96" s="75">
        <f>'Lcc_BKK+DMK'!R96+Lcc_CNX!R96+Lcc_HDY!R96+Lcc_HKT!R96+Lcc_CEI!R96</f>
        <v>714</v>
      </c>
      <c r="S96" s="76">
        <f>'Lcc_BKK+DMK'!S96+Lcc_CNX!S96+Lcc_HDY!S96+Lcc_HKT!S96+Lcc_CEI!S96</f>
        <v>837</v>
      </c>
      <c r="T96" s="180">
        <f t="shared" ref="T96" si="182">R96+S96</f>
        <v>1551</v>
      </c>
      <c r="U96" s="77">
        <f>'Lcc_BKK+DMK'!U96+Lcc_CNX!U96+Lcc_HDY!U96+Lcc_HKT!U96+Lcc_CEI!U96</f>
        <v>0</v>
      </c>
      <c r="V96" s="178">
        <f>T96+U96</f>
        <v>1551</v>
      </c>
      <c r="W96" s="78">
        <f>IF(Q96=0,0,((V96/Q96)-1)*100)</f>
        <v>71.003307607497248</v>
      </c>
    </row>
    <row r="97" spans="1:23" ht="14.25" thickTop="1" thickBot="1" x14ac:dyDescent="0.25">
      <c r="L97" s="79" t="s">
        <v>23</v>
      </c>
      <c r="M97" s="80">
        <f>+M94+M95+M96</f>
        <v>943</v>
      </c>
      <c r="N97" s="81">
        <f t="shared" ref="N97:V97" si="183">+N94+N95+N96</f>
        <v>1339</v>
      </c>
      <c r="O97" s="179">
        <f t="shared" si="183"/>
        <v>2282</v>
      </c>
      <c r="P97" s="80">
        <f t="shared" si="183"/>
        <v>0</v>
      </c>
      <c r="Q97" s="179">
        <f t="shared" si="183"/>
        <v>2282</v>
      </c>
      <c r="R97" s="80">
        <f t="shared" si="183"/>
        <v>1954</v>
      </c>
      <c r="S97" s="81">
        <f t="shared" si="183"/>
        <v>2192</v>
      </c>
      <c r="T97" s="179">
        <f t="shared" si="183"/>
        <v>4146</v>
      </c>
      <c r="U97" s="80">
        <f t="shared" si="183"/>
        <v>0</v>
      </c>
      <c r="V97" s="179">
        <f t="shared" si="183"/>
        <v>4146</v>
      </c>
      <c r="W97" s="82">
        <f>IF(Q97=0,0,((V97/Q97)-1)*100)</f>
        <v>81.68273444347065</v>
      </c>
    </row>
    <row r="98" spans="1:23" ht="14.25" thickTop="1" thickBot="1" x14ac:dyDescent="0.25">
      <c r="L98" s="79" t="s">
        <v>68</v>
      </c>
      <c r="M98" s="80">
        <f>+M93+M97</f>
        <v>2024</v>
      </c>
      <c r="N98" s="81">
        <f t="shared" ref="N98:V98" si="184">+N93+N97</f>
        <v>3271</v>
      </c>
      <c r="O98" s="175">
        <f t="shared" si="184"/>
        <v>5295</v>
      </c>
      <c r="P98" s="80">
        <f t="shared" si="184"/>
        <v>0</v>
      </c>
      <c r="Q98" s="175">
        <f t="shared" si="184"/>
        <v>5295</v>
      </c>
      <c r="R98" s="80">
        <f t="shared" si="184"/>
        <v>3380</v>
      </c>
      <c r="S98" s="81">
        <f t="shared" si="184"/>
        <v>3851</v>
      </c>
      <c r="T98" s="175">
        <f t="shared" si="184"/>
        <v>7231</v>
      </c>
      <c r="U98" s="80">
        <f t="shared" si="184"/>
        <v>0</v>
      </c>
      <c r="V98" s="175">
        <f t="shared" si="184"/>
        <v>7231</v>
      </c>
      <c r="W98" s="82">
        <f t="shared" si="178"/>
        <v>36.562795089707279</v>
      </c>
    </row>
    <row r="99" spans="1:23" ht="13.5" thickTop="1" x14ac:dyDescent="0.2">
      <c r="L99" s="59" t="s">
        <v>24</v>
      </c>
      <c r="M99" s="75">
        <f>'Lcc_BKK+DMK'!M99+Lcc_CNX!M99+Lcc_HDY!M99+Lcc_HKT!M99+Lcc_CEI!M99</f>
        <v>360</v>
      </c>
      <c r="N99" s="76">
        <f>'Lcc_BKK+DMK'!N99+Lcc_CNX!N99+Lcc_HDY!N99+Lcc_HKT!N99+Lcc_CEI!N99</f>
        <v>1085</v>
      </c>
      <c r="O99" s="180">
        <f>SUM(M99:N99)</f>
        <v>1445</v>
      </c>
      <c r="P99" s="77">
        <f>'Lcc_BKK+DMK'!P99+Lcc_CNX!P99+Lcc_HDY!P99+Lcc_HKT!P99+Lcc_CEI!P99</f>
        <v>0</v>
      </c>
      <c r="Q99" s="178">
        <f>O99+P99</f>
        <v>1445</v>
      </c>
      <c r="R99" s="75"/>
      <c r="S99" s="76"/>
      <c r="T99" s="180"/>
      <c r="U99" s="77"/>
      <c r="V99" s="178"/>
      <c r="W99" s="78"/>
    </row>
    <row r="100" spans="1:23" x14ac:dyDescent="0.2">
      <c r="L100" s="59" t="s">
        <v>25</v>
      </c>
      <c r="M100" s="75">
        <f>'Lcc_BKK+DMK'!M100+Lcc_CNX!M100+Lcc_HDY!M100+Lcc_HKT!M100+Lcc_CEI!M100</f>
        <v>363</v>
      </c>
      <c r="N100" s="76">
        <f>'Lcc_BKK+DMK'!N100+Lcc_CNX!N100+Lcc_HDY!N100+Lcc_HKT!N100+Lcc_CEI!N100</f>
        <v>1239</v>
      </c>
      <c r="O100" s="180">
        <f t="shared" ref="O100" si="185">SUM(M100:N100)</f>
        <v>1602</v>
      </c>
      <c r="P100" s="77">
        <f>'Lcc_BKK+DMK'!P100+Lcc_CNX!P100+Lcc_HDY!P100+Lcc_HKT!P100+Lcc_CEI!P100</f>
        <v>0</v>
      </c>
      <c r="Q100" s="178">
        <f t="shared" ref="Q100" si="186">O100+P100</f>
        <v>1602</v>
      </c>
      <c r="R100" s="75"/>
      <c r="S100" s="76"/>
      <c r="T100" s="180"/>
      <c r="U100" s="77"/>
      <c r="V100" s="178"/>
      <c r="W100" s="78"/>
    </row>
    <row r="101" spans="1:23" ht="13.5" thickBot="1" x14ac:dyDescent="0.25">
      <c r="L101" s="59" t="s">
        <v>26</v>
      </c>
      <c r="M101" s="75">
        <f>'Lcc_BKK+DMK'!M101+Lcc_CNX!M101+Lcc_HDY!M101+Lcc_HKT!M101+Lcc_CEI!M101</f>
        <v>266</v>
      </c>
      <c r="N101" s="76">
        <f>'Lcc_BKK+DMK'!N101+Lcc_CNX!N101+Lcc_HDY!N101+Lcc_HKT!N101+Lcc_CEI!N101</f>
        <v>849</v>
      </c>
      <c r="O101" s="180">
        <f>SUM(M101:N101)</f>
        <v>1115</v>
      </c>
      <c r="P101" s="77">
        <f>'Lcc_BKK+DMK'!P101+Lcc_CNX!P101+Lcc_HDY!P101+Lcc_HKT!P101+Lcc_CEI!P101</f>
        <v>0</v>
      </c>
      <c r="Q101" s="178">
        <f>O101+P101</f>
        <v>1115</v>
      </c>
      <c r="R101" s="75"/>
      <c r="S101" s="76"/>
      <c r="T101" s="180"/>
      <c r="U101" s="77"/>
      <c r="V101" s="178"/>
      <c r="W101" s="78"/>
    </row>
    <row r="102" spans="1:23" ht="14.25" thickTop="1" thickBot="1" x14ac:dyDescent="0.25">
      <c r="A102" s="3" t="str">
        <f>IF(ISERROR(F102/G102)," ",IF(F102/G102&gt;0.5,IF(F102/G102&lt;1.5," ","NOT OK"),"NOT OK"))</f>
        <v xml:space="preserve"> </v>
      </c>
      <c r="L102" s="84" t="s">
        <v>27</v>
      </c>
      <c r="M102" s="85">
        <f t="shared" ref="M102:Q102" si="187">+M99+M100+M101</f>
        <v>989</v>
      </c>
      <c r="N102" s="85">
        <f t="shared" si="187"/>
        <v>3173</v>
      </c>
      <c r="O102" s="181">
        <f t="shared" si="187"/>
        <v>4162</v>
      </c>
      <c r="P102" s="86">
        <f t="shared" si="187"/>
        <v>0</v>
      </c>
      <c r="Q102" s="181">
        <f t="shared" si="187"/>
        <v>4162</v>
      </c>
      <c r="R102" s="85"/>
      <c r="S102" s="85"/>
      <c r="T102" s="181"/>
      <c r="U102" s="86"/>
      <c r="V102" s="181"/>
      <c r="W102" s="87"/>
    </row>
    <row r="103" spans="1:23" ht="13.5" thickTop="1" x14ac:dyDescent="0.2">
      <c r="L103" s="59" t="s">
        <v>29</v>
      </c>
      <c r="M103" s="75">
        <f>'Lcc_BKK+DMK'!M103+Lcc_CNX!M103+Lcc_HDY!M103+Lcc_HKT!M103+Lcc_CEI!M103</f>
        <v>251</v>
      </c>
      <c r="N103" s="76">
        <f>'Lcc_BKK+DMK'!N103+Lcc_CNX!N103+Lcc_HDY!N103+Lcc_HKT!N103+Lcc_CEI!N103</f>
        <v>958</v>
      </c>
      <c r="O103" s="180">
        <f>SUM(M103:N103)</f>
        <v>1209</v>
      </c>
      <c r="P103" s="77">
        <f>'Lcc_BKK+DMK'!P103+Lcc_CNX!P103+Lcc_HDY!P103+Lcc_HKT!P103+Lcc_CEI!P103</f>
        <v>0</v>
      </c>
      <c r="Q103" s="178">
        <f>O103+P103</f>
        <v>1209</v>
      </c>
      <c r="R103" s="75"/>
      <c r="S103" s="76"/>
      <c r="T103" s="180"/>
      <c r="U103" s="77"/>
      <c r="V103" s="178"/>
      <c r="W103" s="78"/>
    </row>
    <row r="104" spans="1:23" x14ac:dyDescent="0.2">
      <c r="L104" s="59" t="s">
        <v>30</v>
      </c>
      <c r="M104" s="75">
        <f>'Lcc_BKK+DMK'!M104+Lcc_CNX!M104+Lcc_HDY!M104+Lcc_HKT!M104+Lcc_CEI!M104</f>
        <v>282</v>
      </c>
      <c r="N104" s="76">
        <f>'Lcc_BKK+DMK'!N104+Lcc_CNX!N104+Lcc_HDY!N104+Lcc_HKT!N104+Lcc_CEI!N104</f>
        <v>802</v>
      </c>
      <c r="O104" s="180">
        <f t="shared" ref="O104:O105" si="188">SUM(M104:N104)</f>
        <v>1084</v>
      </c>
      <c r="P104" s="77">
        <f>'Lcc_BKK+DMK'!P104+Lcc_CNX!P104+Lcc_HDY!P104+Lcc_HKT!P104+Lcc_CEI!P104</f>
        <v>0</v>
      </c>
      <c r="Q104" s="178">
        <f t="shared" ref="Q104:Q105" si="189">O104+P104</f>
        <v>1084</v>
      </c>
      <c r="R104" s="75"/>
      <c r="S104" s="76"/>
      <c r="T104" s="180"/>
      <c r="U104" s="77"/>
      <c r="V104" s="178"/>
      <c r="W104" s="78"/>
    </row>
    <row r="105" spans="1:23" ht="13.5" thickBot="1" x14ac:dyDescent="0.25">
      <c r="L105" s="59" t="s">
        <v>31</v>
      </c>
      <c r="M105" s="75">
        <f>'Lcc_BKK+DMK'!M105+Lcc_CNX!M105+Lcc_HDY!M105+Lcc_HKT!M105+Lcc_CEI!M105</f>
        <v>329</v>
      </c>
      <c r="N105" s="76">
        <f>'Lcc_BKK+DMK'!N105+Lcc_CNX!N105+Lcc_HDY!N105+Lcc_HKT!N105+Lcc_CEI!N105</f>
        <v>351</v>
      </c>
      <c r="O105" s="180">
        <f t="shared" si="188"/>
        <v>680</v>
      </c>
      <c r="P105" s="77">
        <f>'Lcc_BKK+DMK'!P105+Lcc_CNX!P105+Lcc_HDY!P105+Lcc_HKT!P105+Lcc_CEI!P105</f>
        <v>0</v>
      </c>
      <c r="Q105" s="178">
        <f t="shared" si="189"/>
        <v>680</v>
      </c>
      <c r="R105" s="75"/>
      <c r="S105" s="76"/>
      <c r="T105" s="180"/>
      <c r="U105" s="77"/>
      <c r="V105" s="178"/>
      <c r="W105" s="78"/>
    </row>
    <row r="106" spans="1:23" ht="14.25" thickTop="1" thickBot="1" x14ac:dyDescent="0.25">
      <c r="A106" s="3" t="str">
        <f>IF(ISERROR(F106/G106)," ",IF(F106/G106&gt;0.5,IF(F106/G106&lt;1.5," ","NOT OK"),"NOT OK"))</f>
        <v xml:space="preserve"> </v>
      </c>
      <c r="L106" s="498" t="s">
        <v>32</v>
      </c>
      <c r="M106" s="547">
        <f t="shared" ref="M106:Q106" si="190">+M103+M104+M105</f>
        <v>862</v>
      </c>
      <c r="N106" s="544">
        <f t="shared" si="190"/>
        <v>2111</v>
      </c>
      <c r="O106" s="538">
        <f t="shared" si="190"/>
        <v>2973</v>
      </c>
      <c r="P106" s="531">
        <f t="shared" si="190"/>
        <v>0</v>
      </c>
      <c r="Q106" s="538">
        <f t="shared" si="190"/>
        <v>2973</v>
      </c>
      <c r="R106" s="547"/>
      <c r="S106" s="544"/>
      <c r="T106" s="538"/>
      <c r="U106" s="531"/>
      <c r="V106" s="538"/>
      <c r="W106" s="532"/>
    </row>
    <row r="107" spans="1:23" ht="14.25" thickTop="1" thickBot="1" x14ac:dyDescent="0.25">
      <c r="L107" s="520" t="s">
        <v>33</v>
      </c>
      <c r="M107" s="548">
        <f t="shared" ref="M107:Q107" si="191">+M97+M102+M106</f>
        <v>2794</v>
      </c>
      <c r="N107" s="545">
        <f t="shared" si="191"/>
        <v>6623</v>
      </c>
      <c r="O107" s="539">
        <f t="shared" si="191"/>
        <v>9417</v>
      </c>
      <c r="P107" s="533">
        <f t="shared" si="191"/>
        <v>0</v>
      </c>
      <c r="Q107" s="539">
        <f t="shared" si="191"/>
        <v>9417</v>
      </c>
      <c r="R107" s="548"/>
      <c r="S107" s="545"/>
      <c r="T107" s="539"/>
      <c r="U107" s="533"/>
      <c r="V107" s="539"/>
      <c r="W107" s="535"/>
    </row>
    <row r="108" spans="1:23" ht="14.25" thickTop="1" thickBot="1" x14ac:dyDescent="0.25">
      <c r="L108" s="497" t="s">
        <v>34</v>
      </c>
      <c r="M108" s="80">
        <f t="shared" ref="M108:Q108" si="192">+M93+M97+M102+M106</f>
        <v>3875</v>
      </c>
      <c r="N108" s="546">
        <f t="shared" si="192"/>
        <v>8555</v>
      </c>
      <c r="O108" s="537">
        <f t="shared" si="192"/>
        <v>12430</v>
      </c>
      <c r="P108" s="536">
        <f t="shared" si="192"/>
        <v>0</v>
      </c>
      <c r="Q108" s="537">
        <f t="shared" si="192"/>
        <v>12430</v>
      </c>
      <c r="R108" s="80"/>
      <c r="S108" s="546"/>
      <c r="T108" s="537"/>
      <c r="U108" s="536"/>
      <c r="V108" s="537"/>
      <c r="W108" s="82"/>
    </row>
    <row r="109" spans="1:23" ht="14.25" thickTop="1" thickBot="1" x14ac:dyDescent="0.25">
      <c r="L109" s="89" t="s">
        <v>35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90" t="s">
        <v>51</v>
      </c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2"/>
    </row>
    <row r="111" spans="1:23" ht="13.5" thickBot="1" x14ac:dyDescent="0.25">
      <c r="L111" s="593" t="s">
        <v>52</v>
      </c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5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47</v>
      </c>
    </row>
    <row r="113" spans="12:23" ht="14.25" thickTop="1" thickBot="1" x14ac:dyDescent="0.25">
      <c r="L113" s="57"/>
      <c r="M113" s="596" t="s">
        <v>4</v>
      </c>
      <c r="N113" s="597"/>
      <c r="O113" s="597"/>
      <c r="P113" s="597"/>
      <c r="Q113" s="598"/>
      <c r="R113" s="596" t="s">
        <v>5</v>
      </c>
      <c r="S113" s="597"/>
      <c r="T113" s="597"/>
      <c r="U113" s="597"/>
      <c r="V113" s="598"/>
      <c r="W113" s="310" t="s">
        <v>6</v>
      </c>
    </row>
    <row r="114" spans="12:23" ht="13.5" thickTop="1" x14ac:dyDescent="0.2">
      <c r="L114" s="59" t="s">
        <v>7</v>
      </c>
      <c r="M114" s="60"/>
      <c r="N114" s="54"/>
      <c r="O114" s="61"/>
      <c r="P114" s="62"/>
      <c r="Q114" s="61"/>
      <c r="R114" s="60"/>
      <c r="S114" s="54"/>
      <c r="T114" s="61"/>
      <c r="U114" s="62"/>
      <c r="V114" s="61"/>
      <c r="W114" s="311" t="s">
        <v>8</v>
      </c>
    </row>
    <row r="115" spans="12:23" ht="13.5" thickBot="1" x14ac:dyDescent="0.25">
      <c r="L115" s="64"/>
      <c r="M115" s="65" t="s">
        <v>48</v>
      </c>
      <c r="N115" s="66" t="s">
        <v>49</v>
      </c>
      <c r="O115" s="67" t="s">
        <v>50</v>
      </c>
      <c r="P115" s="68" t="s">
        <v>15</v>
      </c>
      <c r="Q115" s="67" t="s">
        <v>11</v>
      </c>
      <c r="R115" s="65" t="s">
        <v>48</v>
      </c>
      <c r="S115" s="66" t="s">
        <v>49</v>
      </c>
      <c r="T115" s="67" t="s">
        <v>50</v>
      </c>
      <c r="U115" s="68" t="s">
        <v>15</v>
      </c>
      <c r="V115" s="67" t="s">
        <v>11</v>
      </c>
      <c r="W115" s="312"/>
    </row>
    <row r="116" spans="12:23" ht="6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16</v>
      </c>
      <c r="M117" s="75">
        <f>+'Lcc_BKK+DMK'!M117+Lcc_CNX!M117+Lcc_HDY!M117+Lcc_HKT!M117+Lcc_CEI!M117</f>
        <v>300</v>
      </c>
      <c r="N117" s="76">
        <f>+'Lcc_BKK+DMK'!N117+Lcc_CNX!N117+Lcc_HDY!N117+Lcc_HKT!N117+Lcc_CEI!N117</f>
        <v>464</v>
      </c>
      <c r="O117" s="180">
        <f>SUM(M117:N117)</f>
        <v>764</v>
      </c>
      <c r="P117" s="77">
        <f>+'Lcc_BKK+DMK'!P117+Lcc_CNX!P117+Lcc_HDY!P117+Lcc_HKT!P117+Lcc_CEI!P117</f>
        <v>0</v>
      </c>
      <c r="Q117" s="178">
        <f>O117+P117</f>
        <v>764</v>
      </c>
      <c r="R117" s="75">
        <f>+'Lcc_BKK+DMK'!R117+Lcc_CNX!R117+Lcc_HDY!R117+Lcc_HKT!R117+Lcc_CEI!R117</f>
        <v>380</v>
      </c>
      <c r="S117" s="76">
        <f>+'Lcc_BKK+DMK'!S117+Lcc_CNX!S117+Lcc_HDY!S117+Lcc_HKT!S117+Lcc_CEI!S117</f>
        <v>369</v>
      </c>
      <c r="T117" s="180">
        <f>SUM(R117:S117)</f>
        <v>749</v>
      </c>
      <c r="U117" s="77">
        <f>+'Lcc_BKK+DMK'!U117+Lcc_CNX!U117+Lcc_HDY!U117+Lcc_HKT!U117+Lcc_CEI!U117</f>
        <v>0</v>
      </c>
      <c r="V117" s="178">
        <f>T117+U117</f>
        <v>749</v>
      </c>
      <c r="W117" s="78">
        <f>IF(Q117=0,0,((V117/Q117)-1)*100)</f>
        <v>-1.963350785340312</v>
      </c>
    </row>
    <row r="118" spans="12:23" x14ac:dyDescent="0.2">
      <c r="L118" s="59" t="s">
        <v>17</v>
      </c>
      <c r="M118" s="75">
        <f>+'Lcc_BKK+DMK'!M118+Lcc_CNX!M118+Lcc_HDY!M118+Lcc_HKT!M118+Lcc_CEI!M118</f>
        <v>407</v>
      </c>
      <c r="N118" s="76">
        <f>+'Lcc_BKK+DMK'!N118+Lcc_CNX!N118+Lcc_HDY!N118+Lcc_HKT!N118+Lcc_CEI!N118</f>
        <v>583</v>
      </c>
      <c r="O118" s="180">
        <f t="shared" ref="O118:O119" si="193">SUM(M118:N118)</f>
        <v>990</v>
      </c>
      <c r="P118" s="77">
        <f>+'Lcc_BKK+DMK'!P118+Lcc_CNX!P118+Lcc_HDY!P118+Lcc_HKT!P118+Lcc_CEI!P118</f>
        <v>0</v>
      </c>
      <c r="Q118" s="178">
        <f t="shared" ref="Q118:Q119" si="194">O118+P118</f>
        <v>990</v>
      </c>
      <c r="R118" s="75">
        <f>+'Lcc_BKK+DMK'!R118+Lcc_CNX!R118+Lcc_HDY!R118+Lcc_HKT!R118+Lcc_CEI!R118</f>
        <v>499</v>
      </c>
      <c r="S118" s="76">
        <f>+'Lcc_BKK+DMK'!S118+Lcc_CNX!S118+Lcc_HDY!S118+Lcc_HKT!S118+Lcc_CEI!S118</f>
        <v>567</v>
      </c>
      <c r="T118" s="180">
        <f t="shared" ref="T118:T119" si="195">SUM(R118:S118)</f>
        <v>1066</v>
      </c>
      <c r="U118" s="77">
        <f>+'Lcc_BKK+DMK'!U118+Lcc_CNX!U118+Lcc_HDY!U118+Lcc_HKT!U118+Lcc_CEI!U118</f>
        <v>0</v>
      </c>
      <c r="V118" s="178">
        <f t="shared" ref="V118:V119" si="196">T118+U118</f>
        <v>1066</v>
      </c>
      <c r="W118" s="78">
        <f t="shared" ref="W118:W119" si="197">IF(Q118=0,0,((V118/Q118)-1)*100)</f>
        <v>7.6767676767676818</v>
      </c>
    </row>
    <row r="119" spans="12:23" ht="13.5" thickBot="1" x14ac:dyDescent="0.25">
      <c r="L119" s="64" t="s">
        <v>18</v>
      </c>
      <c r="M119" s="75">
        <f>+'Lcc_BKK+DMK'!M119+Lcc_CNX!M119+Lcc_HDY!M119+Lcc_HKT!M119+Lcc_CEI!M119</f>
        <v>480</v>
      </c>
      <c r="N119" s="76">
        <f>+'Lcc_BKK+DMK'!N119+Lcc_CNX!N119+Lcc_HDY!N119+Lcc_HKT!N119+Lcc_CEI!N119</f>
        <v>746</v>
      </c>
      <c r="O119" s="180">
        <f t="shared" si="193"/>
        <v>1226</v>
      </c>
      <c r="P119" s="77">
        <f>+'Lcc_BKK+DMK'!P119+Lcc_CNX!P119+Lcc_HDY!P119+Lcc_HKT!P119+Lcc_CEI!P119</f>
        <v>0</v>
      </c>
      <c r="Q119" s="178">
        <f t="shared" si="194"/>
        <v>1226</v>
      </c>
      <c r="R119" s="75">
        <f>+'Lcc_BKK+DMK'!R119+Lcc_CNX!R119+Lcc_HDY!R119+Lcc_HKT!R119+Lcc_CEI!R119</f>
        <v>780</v>
      </c>
      <c r="S119" s="76">
        <f>+'Lcc_BKK+DMK'!S119+Lcc_CNX!S119+Lcc_HDY!S119+Lcc_HKT!S119+Lcc_CEI!S119</f>
        <v>903</v>
      </c>
      <c r="T119" s="180">
        <f t="shared" si="195"/>
        <v>1683</v>
      </c>
      <c r="U119" s="77">
        <f>+'Lcc_BKK+DMK'!U119+Lcc_CNX!U119+Lcc_HDY!U119+Lcc_HKT!U119+Lcc_CEI!U119</f>
        <v>0</v>
      </c>
      <c r="V119" s="178">
        <f t="shared" si="196"/>
        <v>1683</v>
      </c>
      <c r="W119" s="78">
        <f t="shared" si="197"/>
        <v>37.27569331158238</v>
      </c>
    </row>
    <row r="120" spans="12:23" ht="14.25" thickTop="1" thickBot="1" x14ac:dyDescent="0.25">
      <c r="L120" s="79" t="s">
        <v>19</v>
      </c>
      <c r="M120" s="80">
        <f t="shared" ref="M120:Q120" si="198">+M117+M118+M119</f>
        <v>1187</v>
      </c>
      <c r="N120" s="81">
        <f t="shared" si="198"/>
        <v>1793</v>
      </c>
      <c r="O120" s="179">
        <f t="shared" si="198"/>
        <v>2980</v>
      </c>
      <c r="P120" s="80">
        <f t="shared" si="198"/>
        <v>0</v>
      </c>
      <c r="Q120" s="179">
        <f t="shared" si="198"/>
        <v>2980</v>
      </c>
      <c r="R120" s="80">
        <f t="shared" ref="R120:V120" si="199">+R117+R118+R119</f>
        <v>1659</v>
      </c>
      <c r="S120" s="81">
        <f t="shared" si="199"/>
        <v>1839</v>
      </c>
      <c r="T120" s="179">
        <f t="shared" si="199"/>
        <v>3498</v>
      </c>
      <c r="U120" s="80">
        <f t="shared" si="199"/>
        <v>0</v>
      </c>
      <c r="V120" s="179">
        <f t="shared" si="199"/>
        <v>3498</v>
      </c>
      <c r="W120" s="82">
        <f t="shared" ref="W120:W121" si="200">IF(Q120=0,0,((V120/Q120)-1)*100)</f>
        <v>17.382550335570478</v>
      </c>
    </row>
    <row r="121" spans="12:23" ht="13.5" thickTop="1" x14ac:dyDescent="0.2">
      <c r="L121" s="59" t="s">
        <v>20</v>
      </c>
      <c r="M121" s="75">
        <f>+'Lcc_BKK+DMK'!M121+Lcc_CNX!M121+Lcc_HDY!M121+Lcc_HKT!M121+Lcc_CEI!M121</f>
        <v>438</v>
      </c>
      <c r="N121" s="76">
        <f>+'Lcc_BKK+DMK'!N121+Lcc_CNX!N121+Lcc_HDY!N121+Lcc_HKT!N121+Lcc_CEI!N121</f>
        <v>649</v>
      </c>
      <c r="O121" s="180">
        <f t="shared" ref="O121" si="201">SUM(M121:N121)</f>
        <v>1087</v>
      </c>
      <c r="P121" s="77">
        <f>+'Lcc_BKK+DMK'!P121+Lcc_CNX!P121+Lcc_HDY!P121+Lcc_HKT!P121+Lcc_CEI!P121</f>
        <v>0</v>
      </c>
      <c r="Q121" s="178">
        <f t="shared" ref="Q121" si="202">O121+P121</f>
        <v>1087</v>
      </c>
      <c r="R121" s="75">
        <f>+'Lcc_BKK+DMK'!R121+Lcc_CNX!R121+Lcc_HDY!R121+Lcc_HKT!R121+Lcc_CEI!R121</f>
        <v>819</v>
      </c>
      <c r="S121" s="76">
        <f>+'Lcc_BKK+DMK'!S121+Lcc_CNX!S121+Lcc_HDY!S121+Lcc_HKT!S121+Lcc_CEI!S121</f>
        <v>879</v>
      </c>
      <c r="T121" s="180">
        <f t="shared" ref="T121" si="203">SUM(R121:S121)</f>
        <v>1698</v>
      </c>
      <c r="U121" s="77">
        <f>+'Lcc_BKK+DMK'!U121+Lcc_CNX!U121+Lcc_HDY!U121+Lcc_HKT!U121+Lcc_CEI!U121</f>
        <v>0</v>
      </c>
      <c r="V121" s="178">
        <f t="shared" ref="V121" si="204">T121+U121</f>
        <v>1698</v>
      </c>
      <c r="W121" s="78">
        <f t="shared" si="200"/>
        <v>56.209751609935601</v>
      </c>
    </row>
    <row r="122" spans="12:23" x14ac:dyDescent="0.2">
      <c r="L122" s="59" t="s">
        <v>21</v>
      </c>
      <c r="M122" s="75">
        <f>+'Lcc_BKK+DMK'!M122+Lcc_CNX!M122+Lcc_HDY!M122+Lcc_HKT!M122+Lcc_CEI!M122</f>
        <v>486</v>
      </c>
      <c r="N122" s="76">
        <f>+'Lcc_BKK+DMK'!N122+Lcc_CNX!N122+Lcc_HDY!N122+Lcc_HKT!N122+Lcc_CEI!N122</f>
        <v>676</v>
      </c>
      <c r="O122" s="180">
        <f>SUM(M122:N122)</f>
        <v>1162</v>
      </c>
      <c r="P122" s="77">
        <f>+'Lcc_BKK+DMK'!P122+Lcc_CNX!P122+Lcc_HDY!P122+Lcc_HKT!P122+Lcc_CEI!P122</f>
        <v>0</v>
      </c>
      <c r="Q122" s="178">
        <f>O122+P122</f>
        <v>1162</v>
      </c>
      <c r="R122" s="75">
        <f>+'Lcc_BKK+DMK'!R122+Lcc_CNX!R122+Lcc_HDY!R122+Lcc_HKT!R122+Lcc_CEI!R122</f>
        <v>958</v>
      </c>
      <c r="S122" s="76">
        <f>+'Lcc_BKK+DMK'!S122+Lcc_CNX!S122+Lcc_HDY!S122+Lcc_HKT!S122+Lcc_CEI!S122</f>
        <v>1029</v>
      </c>
      <c r="T122" s="180">
        <f>SUM(R122:S122)</f>
        <v>1987</v>
      </c>
      <c r="U122" s="77">
        <f>+'Lcc_BKK+DMK'!U122+Lcc_CNX!U122+Lcc_HDY!U122+Lcc_HKT!U122+Lcc_CEI!U122</f>
        <v>0</v>
      </c>
      <c r="V122" s="178">
        <f>T122+U122</f>
        <v>1987</v>
      </c>
      <c r="W122" s="78">
        <f>IF(Q122=0,0,((V122/Q122)-1)*100)</f>
        <v>70.998278829604118</v>
      </c>
    </row>
    <row r="123" spans="12:23" ht="13.5" thickBot="1" x14ac:dyDescent="0.25">
      <c r="L123" s="59" t="s">
        <v>22</v>
      </c>
      <c r="M123" s="75">
        <f>+'Lcc_BKK+DMK'!M123+Lcc_CNX!M123+Lcc_HDY!M123+Lcc_HKT!M123+Lcc_CEI!M123</f>
        <v>609</v>
      </c>
      <c r="N123" s="76">
        <f>+'Lcc_BKK+DMK'!N123+Lcc_CNX!N123+Lcc_HDY!N123+Lcc_HKT!N123+Lcc_CEI!N123</f>
        <v>903</v>
      </c>
      <c r="O123" s="180">
        <f>SUM(M123:N123)</f>
        <v>1512</v>
      </c>
      <c r="P123" s="77">
        <f>+'Lcc_BKK+DMK'!P123+Lcc_CNX!P123+Lcc_HDY!P123+Lcc_HKT!P123+Lcc_CEI!P123</f>
        <v>0</v>
      </c>
      <c r="Q123" s="178">
        <f>O123+P123</f>
        <v>1512</v>
      </c>
      <c r="R123" s="75">
        <f>+'Lcc_BKK+DMK'!R123+Lcc_CNX!R123+Lcc_HDY!R123+Lcc_HKT!R123+Lcc_CEI!R123</f>
        <v>806</v>
      </c>
      <c r="S123" s="76">
        <f>+'Lcc_BKK+DMK'!S123+Lcc_CNX!S123+Lcc_HDY!S123+Lcc_HKT!S123+Lcc_CEI!S123</f>
        <v>881</v>
      </c>
      <c r="T123" s="180">
        <f>SUM(R123:S123)</f>
        <v>1687</v>
      </c>
      <c r="U123" s="77">
        <f>+'Lcc_BKK+DMK'!U123+Lcc_CNX!U123+Lcc_HDY!U123+Lcc_HKT!U123+Lcc_CEI!U123</f>
        <v>0</v>
      </c>
      <c r="V123" s="178">
        <f>T123+U123</f>
        <v>1687</v>
      </c>
      <c r="W123" s="78">
        <f>IF(Q123=0,0,((V123/Q123)-1)*100)</f>
        <v>11.574074074074069</v>
      </c>
    </row>
    <row r="124" spans="12:23" ht="14.25" thickTop="1" thickBot="1" x14ac:dyDescent="0.25">
      <c r="L124" s="79" t="s">
        <v>23</v>
      </c>
      <c r="M124" s="80">
        <f>+M121+M122+M123</f>
        <v>1533</v>
      </c>
      <c r="N124" s="81">
        <f t="shared" ref="N124" si="205">+N121+N122+N123</f>
        <v>2228</v>
      </c>
      <c r="O124" s="179">
        <f t="shared" ref="O124" si="206">+O121+O122+O123</f>
        <v>3761</v>
      </c>
      <c r="P124" s="80">
        <f t="shared" ref="P124" si="207">+P121+P122+P123</f>
        <v>0</v>
      </c>
      <c r="Q124" s="179">
        <f t="shared" ref="Q124" si="208">+Q121+Q122+Q123</f>
        <v>3761</v>
      </c>
      <c r="R124" s="80">
        <f t="shared" ref="R124" si="209">+R121+R122+R123</f>
        <v>2583</v>
      </c>
      <c r="S124" s="81">
        <f t="shared" ref="S124" si="210">+S121+S122+S123</f>
        <v>2789</v>
      </c>
      <c r="T124" s="179">
        <f t="shared" ref="T124" si="211">+T121+T122+T123</f>
        <v>5372</v>
      </c>
      <c r="U124" s="80">
        <f t="shared" ref="U124" si="212">+U121+U122+U123</f>
        <v>0</v>
      </c>
      <c r="V124" s="179">
        <f t="shared" ref="V124" si="213">+V121+V122+V123</f>
        <v>5372</v>
      </c>
      <c r="W124" s="82">
        <f>IF(Q124=0,0,((V124/Q124)-1)*100)</f>
        <v>42.834352565806967</v>
      </c>
    </row>
    <row r="125" spans="12:23" ht="14.25" thickTop="1" thickBot="1" x14ac:dyDescent="0.25">
      <c r="L125" s="79" t="s">
        <v>68</v>
      </c>
      <c r="M125" s="80">
        <f>+M120+M124</f>
        <v>2720</v>
      </c>
      <c r="N125" s="81">
        <f t="shared" ref="N125" si="214">+N120+N124</f>
        <v>4021</v>
      </c>
      <c r="O125" s="175">
        <f t="shared" ref="O125" si="215">+O120+O124</f>
        <v>6741</v>
      </c>
      <c r="P125" s="80">
        <f t="shared" ref="P125" si="216">+P120+P124</f>
        <v>0</v>
      </c>
      <c r="Q125" s="175">
        <f t="shared" ref="Q125" si="217">+Q120+Q124</f>
        <v>6741</v>
      </c>
      <c r="R125" s="80">
        <f t="shared" ref="R125" si="218">+R120+R124</f>
        <v>4242</v>
      </c>
      <c r="S125" s="81">
        <f t="shared" ref="S125" si="219">+S120+S124</f>
        <v>4628</v>
      </c>
      <c r="T125" s="175">
        <f t="shared" ref="T125" si="220">+T120+T124</f>
        <v>8870</v>
      </c>
      <c r="U125" s="80">
        <f t="shared" ref="U125" si="221">+U120+U124</f>
        <v>0</v>
      </c>
      <c r="V125" s="175">
        <f t="shared" ref="V125" si="222">+V120+V124</f>
        <v>8870</v>
      </c>
      <c r="W125" s="82">
        <f t="shared" ref="W125" si="223">IF(Q125=0,0,((V125/Q125)-1)*100)</f>
        <v>31.582851209019424</v>
      </c>
    </row>
    <row r="126" spans="12:23" ht="13.5" thickTop="1" x14ac:dyDescent="0.2">
      <c r="L126" s="59" t="s">
        <v>24</v>
      </c>
      <c r="M126" s="75">
        <f>+'Lcc_BKK+DMK'!M126+Lcc_CNX!M126+Lcc_HDY!M126+Lcc_HKT!M126+Lcc_CEI!M126</f>
        <v>444</v>
      </c>
      <c r="N126" s="76">
        <f>+'Lcc_BKK+DMK'!N126+Lcc_CNX!N126+Lcc_HDY!N126+Lcc_HKT!N126+Lcc_CEI!N126</f>
        <v>549</v>
      </c>
      <c r="O126" s="180">
        <f>SUM(M126:N126)</f>
        <v>993</v>
      </c>
      <c r="P126" s="77">
        <f>+'Lcc_BKK+DMK'!P126+Lcc_CNX!P126+Lcc_HDY!P126+Lcc_HKT!P126+Lcc_CEI!P126</f>
        <v>1</v>
      </c>
      <c r="Q126" s="178">
        <f>O126+P126</f>
        <v>994</v>
      </c>
      <c r="R126" s="75"/>
      <c r="S126" s="76"/>
      <c r="T126" s="180"/>
      <c r="U126" s="77"/>
      <c r="V126" s="178"/>
      <c r="W126" s="78"/>
    </row>
    <row r="127" spans="12:23" x14ac:dyDescent="0.2">
      <c r="L127" s="59" t="s">
        <v>25</v>
      </c>
      <c r="M127" s="75">
        <f>+'Lcc_BKK+DMK'!M127+Lcc_CNX!M127+Lcc_HDY!M127+Lcc_HKT!M127+Lcc_CEI!M127</f>
        <v>382</v>
      </c>
      <c r="N127" s="76">
        <f>+'Lcc_BKK+DMK'!N127+Lcc_CNX!N127+Lcc_HDY!N127+Lcc_HKT!N127+Lcc_CEI!N127</f>
        <v>433</v>
      </c>
      <c r="O127" s="180">
        <f t="shared" ref="O127" si="224">SUM(M127:N127)</f>
        <v>815</v>
      </c>
      <c r="P127" s="77">
        <f>+'Lcc_BKK+DMK'!P127+Lcc_CNX!P127+Lcc_HDY!P127+Lcc_HKT!P127+Lcc_CEI!P127</f>
        <v>0</v>
      </c>
      <c r="Q127" s="178">
        <f t="shared" ref="Q127" si="225">O127+P127</f>
        <v>815</v>
      </c>
      <c r="R127" s="75"/>
      <c r="S127" s="76"/>
      <c r="T127" s="180"/>
      <c r="U127" s="77"/>
      <c r="V127" s="178"/>
      <c r="W127" s="78"/>
    </row>
    <row r="128" spans="12:23" ht="13.5" thickBot="1" x14ac:dyDescent="0.25">
      <c r="L128" s="59" t="s">
        <v>26</v>
      </c>
      <c r="M128" s="75">
        <f>+'Lcc_BKK+DMK'!M128+Lcc_CNX!M128+Lcc_HDY!M128+Lcc_HKT!M128+Lcc_CEI!M128</f>
        <v>479</v>
      </c>
      <c r="N128" s="76">
        <f>+'Lcc_BKK+DMK'!N128+Lcc_CNX!N128+Lcc_HDY!N128+Lcc_HKT!N128+Lcc_CEI!N128</f>
        <v>509</v>
      </c>
      <c r="O128" s="180">
        <f>SUM(M128:N128)</f>
        <v>988</v>
      </c>
      <c r="P128" s="77">
        <f>+'Lcc_BKK+DMK'!P128+Lcc_CNX!P128+Lcc_HDY!P128+Lcc_HKT!P128+Lcc_CEI!P128</f>
        <v>2</v>
      </c>
      <c r="Q128" s="178">
        <f>O128+P128</f>
        <v>990</v>
      </c>
      <c r="R128" s="75"/>
      <c r="S128" s="76"/>
      <c r="T128" s="180"/>
      <c r="U128" s="77"/>
      <c r="V128" s="178"/>
      <c r="W128" s="78"/>
    </row>
    <row r="129" spans="1:23" ht="14.25" thickTop="1" thickBot="1" x14ac:dyDescent="0.25">
      <c r="A129" s="3" t="str">
        <f>IF(ISERROR(F129/G129)," ",IF(F129/G129&gt;0.5,IF(F129/G129&lt;1.5," ","NOT OK"),"NOT OK"))</f>
        <v xml:space="preserve"> </v>
      </c>
      <c r="L129" s="84" t="s">
        <v>27</v>
      </c>
      <c r="M129" s="85">
        <f t="shared" ref="M129:Q129" si="226">+M126+M127+M128</f>
        <v>1305</v>
      </c>
      <c r="N129" s="85">
        <f t="shared" si="226"/>
        <v>1491</v>
      </c>
      <c r="O129" s="181">
        <f t="shared" si="226"/>
        <v>2796</v>
      </c>
      <c r="P129" s="86">
        <f t="shared" si="226"/>
        <v>3</v>
      </c>
      <c r="Q129" s="181">
        <f t="shared" si="226"/>
        <v>2799</v>
      </c>
      <c r="R129" s="85"/>
      <c r="S129" s="85"/>
      <c r="T129" s="181"/>
      <c r="U129" s="86"/>
      <c r="V129" s="181"/>
      <c r="W129" s="87"/>
    </row>
    <row r="130" spans="1:23" ht="13.5" thickTop="1" x14ac:dyDescent="0.2">
      <c r="A130" s="323"/>
      <c r="K130" s="323"/>
      <c r="L130" s="59" t="s">
        <v>29</v>
      </c>
      <c r="M130" s="75">
        <f>+'Lcc_BKK+DMK'!M130+Lcc_CNX!M130+Lcc_HDY!M130+Lcc_HKT!M130+Lcc_CEI!M130</f>
        <v>311</v>
      </c>
      <c r="N130" s="76">
        <f>+'Lcc_BKK+DMK'!N130+Lcc_CNX!N130+Lcc_HDY!N130+Lcc_HKT!N130+Lcc_CEI!N130</f>
        <v>317</v>
      </c>
      <c r="O130" s="180">
        <f>SUM(M130:N130)</f>
        <v>628</v>
      </c>
      <c r="P130" s="77">
        <f>+'Lcc_BKK+DMK'!P130+Lcc_CNX!P130+Lcc_HDY!P130+Lcc_HKT!P130+Lcc_CEI!P130</f>
        <v>0</v>
      </c>
      <c r="Q130" s="178">
        <f>O130+P130</f>
        <v>628</v>
      </c>
      <c r="R130" s="75"/>
      <c r="S130" s="76"/>
      <c r="T130" s="180"/>
      <c r="U130" s="77"/>
      <c r="V130" s="178"/>
      <c r="W130" s="78"/>
    </row>
    <row r="131" spans="1:23" x14ac:dyDescent="0.2">
      <c r="A131" s="323"/>
      <c r="K131" s="323"/>
      <c r="L131" s="59" t="s">
        <v>30</v>
      </c>
      <c r="M131" s="75">
        <f>+'Lcc_BKK+DMK'!M131+Lcc_CNX!M131+Lcc_HDY!M131+Lcc_HKT!M131+Lcc_CEI!M131</f>
        <v>0</v>
      </c>
      <c r="N131" s="76">
        <f>+'Lcc_BKK+DMK'!N131+Lcc_CNX!N131+Lcc_HDY!N131+Lcc_HKT!N131+Lcc_CEI!N131</f>
        <v>0</v>
      </c>
      <c r="O131" s="180">
        <f t="shared" ref="O131:O132" si="227">SUM(M131:N131)</f>
        <v>0</v>
      </c>
      <c r="P131" s="77">
        <f>+'Lcc_BKK+DMK'!P131+Lcc_CNX!P131+Lcc_HDY!P131+Lcc_HKT!P131+Lcc_CEI!P131</f>
        <v>0</v>
      </c>
      <c r="Q131" s="178">
        <f t="shared" ref="Q131:Q132" si="228">O131+P131</f>
        <v>0</v>
      </c>
      <c r="R131" s="75"/>
      <c r="S131" s="76"/>
      <c r="T131" s="180"/>
      <c r="U131" s="77"/>
      <c r="V131" s="178"/>
      <c r="W131" s="78"/>
    </row>
    <row r="132" spans="1:23" ht="13.5" thickBot="1" x14ac:dyDescent="0.25">
      <c r="A132" s="323"/>
      <c r="K132" s="323"/>
      <c r="L132" s="59" t="s">
        <v>31</v>
      </c>
      <c r="M132" s="75">
        <f>+'Lcc_BKK+DMK'!M132+Lcc_CNX!M132+Lcc_HDY!M132+Lcc_HKT!M132+Lcc_CEI!M132</f>
        <v>273</v>
      </c>
      <c r="N132" s="76">
        <f>+'Lcc_BKK+DMK'!N132+Lcc_CNX!N132+Lcc_HDY!N132+Lcc_HKT!N132+Lcc_CEI!N132</f>
        <v>284</v>
      </c>
      <c r="O132" s="180">
        <f t="shared" si="227"/>
        <v>557</v>
      </c>
      <c r="P132" s="77">
        <f>+'Lcc_BKK+DMK'!P132+Lcc_CNX!P132+Lcc_HDY!P132+Lcc_HKT!P132+Lcc_CEI!P132</f>
        <v>0</v>
      </c>
      <c r="Q132" s="178">
        <f t="shared" si="228"/>
        <v>557</v>
      </c>
      <c r="R132" s="75"/>
      <c r="S132" s="76"/>
      <c r="T132" s="180"/>
      <c r="U132" s="77"/>
      <c r="V132" s="178"/>
      <c r="W132" s="78"/>
    </row>
    <row r="133" spans="1:23" ht="14.25" thickTop="1" thickBot="1" x14ac:dyDescent="0.25">
      <c r="A133" s="3" t="str">
        <f>IF(ISERROR(F133/G133)," ",IF(F133/G133&gt;0.5,IF(F133/G133&lt;1.5," ","NOT OK"),"NOT OK"))</f>
        <v xml:space="preserve"> </v>
      </c>
      <c r="L133" s="84" t="s">
        <v>32</v>
      </c>
      <c r="M133" s="85">
        <f t="shared" ref="M133:Q133" si="229">+M130+M131+M132</f>
        <v>584</v>
      </c>
      <c r="N133" s="85">
        <f t="shared" si="229"/>
        <v>601</v>
      </c>
      <c r="O133" s="181">
        <f t="shared" si="229"/>
        <v>1185</v>
      </c>
      <c r="P133" s="86">
        <f t="shared" si="229"/>
        <v>0</v>
      </c>
      <c r="Q133" s="181">
        <f t="shared" si="229"/>
        <v>1185</v>
      </c>
      <c r="R133" s="85"/>
      <c r="S133" s="85"/>
      <c r="T133" s="181"/>
      <c r="U133" s="86"/>
      <c r="V133" s="181"/>
      <c r="W133" s="87"/>
    </row>
    <row r="134" spans="1:23" ht="14.25" thickTop="1" thickBot="1" x14ac:dyDescent="0.25">
      <c r="L134" s="520" t="s">
        <v>33</v>
      </c>
      <c r="M134" s="548">
        <f t="shared" ref="M134:Q134" si="230">+M124+M129+M133</f>
        <v>3422</v>
      </c>
      <c r="N134" s="545">
        <f t="shared" si="230"/>
        <v>4320</v>
      </c>
      <c r="O134" s="539">
        <f t="shared" si="230"/>
        <v>7742</v>
      </c>
      <c r="P134" s="533">
        <f t="shared" si="230"/>
        <v>3</v>
      </c>
      <c r="Q134" s="539">
        <f t="shared" si="230"/>
        <v>7745</v>
      </c>
      <c r="R134" s="548"/>
      <c r="S134" s="545"/>
      <c r="T134" s="539"/>
      <c r="U134" s="533"/>
      <c r="V134" s="539"/>
      <c r="W134" s="535"/>
    </row>
    <row r="135" spans="1:23" ht="14.25" thickTop="1" thickBot="1" x14ac:dyDescent="0.25">
      <c r="L135" s="79" t="s">
        <v>34</v>
      </c>
      <c r="M135" s="80">
        <f t="shared" ref="M135:Q135" si="231">+M120+M124+M129+M133</f>
        <v>4609</v>
      </c>
      <c r="N135" s="81">
        <f t="shared" si="231"/>
        <v>6113</v>
      </c>
      <c r="O135" s="175">
        <f t="shared" si="231"/>
        <v>10722</v>
      </c>
      <c r="P135" s="80">
        <f t="shared" si="231"/>
        <v>3</v>
      </c>
      <c r="Q135" s="175">
        <f t="shared" si="231"/>
        <v>10725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35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90" t="s">
        <v>54</v>
      </c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2"/>
    </row>
    <row r="138" spans="1:23" ht="13.5" thickBot="1" x14ac:dyDescent="0.25">
      <c r="L138" s="593" t="s">
        <v>55</v>
      </c>
      <c r="M138" s="594"/>
      <c r="N138" s="594"/>
      <c r="O138" s="594"/>
      <c r="P138" s="594"/>
      <c r="Q138" s="594"/>
      <c r="R138" s="594"/>
      <c r="S138" s="594"/>
      <c r="T138" s="594"/>
      <c r="U138" s="594"/>
      <c r="V138" s="594"/>
      <c r="W138" s="595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47</v>
      </c>
    </row>
    <row r="140" spans="1:23" ht="14.25" thickTop="1" thickBot="1" x14ac:dyDescent="0.25">
      <c r="L140" s="57"/>
      <c r="M140" s="596" t="s">
        <v>4</v>
      </c>
      <c r="N140" s="597"/>
      <c r="O140" s="597"/>
      <c r="P140" s="597"/>
      <c r="Q140" s="598"/>
      <c r="R140" s="596" t="s">
        <v>5</v>
      </c>
      <c r="S140" s="597"/>
      <c r="T140" s="597"/>
      <c r="U140" s="597"/>
      <c r="V140" s="598"/>
      <c r="W140" s="310" t="s">
        <v>6</v>
      </c>
    </row>
    <row r="141" spans="1:23" ht="13.5" thickTop="1" x14ac:dyDescent="0.2">
      <c r="L141" s="59" t="s">
        <v>7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1" t="s">
        <v>8</v>
      </c>
    </row>
    <row r="142" spans="1:23" ht="13.5" thickBot="1" x14ac:dyDescent="0.25">
      <c r="L142" s="64"/>
      <c r="M142" s="65" t="s">
        <v>48</v>
      </c>
      <c r="N142" s="66" t="s">
        <v>49</v>
      </c>
      <c r="O142" s="67" t="s">
        <v>50</v>
      </c>
      <c r="P142" s="68" t="s">
        <v>15</v>
      </c>
      <c r="Q142" s="99" t="s">
        <v>11</v>
      </c>
      <c r="R142" s="65" t="s">
        <v>48</v>
      </c>
      <c r="S142" s="66" t="s">
        <v>49</v>
      </c>
      <c r="T142" s="67" t="s">
        <v>50</v>
      </c>
      <c r="U142" s="68" t="s">
        <v>15</v>
      </c>
      <c r="V142" s="99" t="s">
        <v>11</v>
      </c>
      <c r="W142" s="312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16</v>
      </c>
      <c r="M144" s="75">
        <f t="shared" ref="M144:N150" si="232">+M90+M117</f>
        <v>318</v>
      </c>
      <c r="N144" s="76">
        <f t="shared" si="232"/>
        <v>504</v>
      </c>
      <c r="O144" s="178">
        <f>M144+N144</f>
        <v>822</v>
      </c>
      <c r="P144" s="77">
        <f t="shared" ref="P144:P150" si="233">+P90+P117</f>
        <v>0</v>
      </c>
      <c r="Q144" s="186">
        <f>O144+P144</f>
        <v>822</v>
      </c>
      <c r="R144" s="75">
        <f t="shared" ref="R144:S150" si="234">+R90+R117</f>
        <v>679</v>
      </c>
      <c r="S144" s="76">
        <f t="shared" si="234"/>
        <v>758</v>
      </c>
      <c r="T144" s="178">
        <f>R144+S144</f>
        <v>1437</v>
      </c>
      <c r="U144" s="77">
        <f t="shared" ref="U144:U150" si="235">+U90+U117</f>
        <v>0</v>
      </c>
      <c r="V144" s="186">
        <f>T144+U144</f>
        <v>1437</v>
      </c>
      <c r="W144" s="78">
        <f>IF(Q144=0,0,((V144/Q144)-1)*100)</f>
        <v>74.817518248175176</v>
      </c>
    </row>
    <row r="145" spans="1:23" x14ac:dyDescent="0.2">
      <c r="L145" s="59" t="s">
        <v>17</v>
      </c>
      <c r="M145" s="75">
        <f t="shared" si="232"/>
        <v>1342</v>
      </c>
      <c r="N145" s="76">
        <f t="shared" si="232"/>
        <v>2220</v>
      </c>
      <c r="O145" s="178">
        <f>M145+N145</f>
        <v>3562</v>
      </c>
      <c r="P145" s="77">
        <f t="shared" si="233"/>
        <v>0</v>
      </c>
      <c r="Q145" s="186">
        <f>O145+P145</f>
        <v>3562</v>
      </c>
      <c r="R145" s="75">
        <f t="shared" si="234"/>
        <v>953</v>
      </c>
      <c r="S145" s="76">
        <f t="shared" si="234"/>
        <v>891</v>
      </c>
      <c r="T145" s="178">
        <f>R145+S145</f>
        <v>1844</v>
      </c>
      <c r="U145" s="77">
        <f t="shared" si="235"/>
        <v>0</v>
      </c>
      <c r="V145" s="186">
        <f>T145+U145</f>
        <v>1844</v>
      </c>
      <c r="W145" s="78">
        <f>IF(Q145=0,0,((V145/Q145)-1)*100)</f>
        <v>-48.231330713082542</v>
      </c>
    </row>
    <row r="146" spans="1:23" ht="13.5" thickBot="1" x14ac:dyDescent="0.25">
      <c r="L146" s="64" t="s">
        <v>18</v>
      </c>
      <c r="M146" s="75">
        <f t="shared" si="232"/>
        <v>608</v>
      </c>
      <c r="N146" s="76">
        <f t="shared" si="232"/>
        <v>1001</v>
      </c>
      <c r="O146" s="178">
        <f>M146+N146</f>
        <v>1609</v>
      </c>
      <c r="P146" s="77">
        <f t="shared" si="233"/>
        <v>0</v>
      </c>
      <c r="Q146" s="186">
        <f>O146+P146</f>
        <v>1609</v>
      </c>
      <c r="R146" s="75">
        <f t="shared" si="234"/>
        <v>1453</v>
      </c>
      <c r="S146" s="76">
        <f t="shared" si="234"/>
        <v>1849</v>
      </c>
      <c r="T146" s="178">
        <f>R146+S146</f>
        <v>3302</v>
      </c>
      <c r="U146" s="77">
        <f t="shared" si="235"/>
        <v>0</v>
      </c>
      <c r="V146" s="186">
        <f>T146+U146</f>
        <v>3302</v>
      </c>
      <c r="W146" s="78">
        <f>IF(Q146=0,0,((V146/Q146)-1)*100)</f>
        <v>105.22063393412057</v>
      </c>
    </row>
    <row r="147" spans="1:23" ht="14.25" thickTop="1" thickBot="1" x14ac:dyDescent="0.25">
      <c r="L147" s="79" t="s">
        <v>19</v>
      </c>
      <c r="M147" s="80">
        <f t="shared" si="232"/>
        <v>2268</v>
      </c>
      <c r="N147" s="81">
        <f t="shared" si="232"/>
        <v>3725</v>
      </c>
      <c r="O147" s="179">
        <f>+O93+O120</f>
        <v>5993</v>
      </c>
      <c r="P147" s="80">
        <f t="shared" si="233"/>
        <v>0</v>
      </c>
      <c r="Q147" s="179">
        <f>+Q93+Q120</f>
        <v>5993</v>
      </c>
      <c r="R147" s="80">
        <f t="shared" si="234"/>
        <v>3085</v>
      </c>
      <c r="S147" s="81">
        <f t="shared" si="234"/>
        <v>3498</v>
      </c>
      <c r="T147" s="179">
        <f>+T93+T120</f>
        <v>6583</v>
      </c>
      <c r="U147" s="80">
        <f t="shared" si="235"/>
        <v>0</v>
      </c>
      <c r="V147" s="179">
        <f>+V93+V120</f>
        <v>6583</v>
      </c>
      <c r="W147" s="82">
        <f>IF(Q147=0,0,((V147/Q147)-1)*100)</f>
        <v>9.8448189554480194</v>
      </c>
    </row>
    <row r="148" spans="1:23" ht="13.5" thickTop="1" x14ac:dyDescent="0.2">
      <c r="L148" s="59" t="s">
        <v>20</v>
      </c>
      <c r="M148" s="75">
        <f t="shared" si="232"/>
        <v>640</v>
      </c>
      <c r="N148" s="76">
        <f t="shared" si="232"/>
        <v>983</v>
      </c>
      <c r="O148" s="178">
        <f>M148+N148</f>
        <v>1623</v>
      </c>
      <c r="P148" s="77">
        <f t="shared" si="233"/>
        <v>0</v>
      </c>
      <c r="Q148" s="186">
        <f t="shared" ref="Q148" si="236">O148+P148</f>
        <v>1623</v>
      </c>
      <c r="R148" s="75">
        <f t="shared" si="234"/>
        <v>1431</v>
      </c>
      <c r="S148" s="76">
        <f t="shared" si="234"/>
        <v>1568</v>
      </c>
      <c r="T148" s="178">
        <f>R148+S148</f>
        <v>2999</v>
      </c>
      <c r="U148" s="77">
        <f t="shared" si="235"/>
        <v>0</v>
      </c>
      <c r="V148" s="186">
        <f t="shared" ref="V148" si="237">T148+U148</f>
        <v>2999</v>
      </c>
      <c r="W148" s="78">
        <f t="shared" ref="W148" si="238">IF(Q148=0,0,((V148/Q148)-1)*100)</f>
        <v>84.781269254467034</v>
      </c>
    </row>
    <row r="149" spans="1:23" x14ac:dyDescent="0.2">
      <c r="L149" s="59" t="s">
        <v>21</v>
      </c>
      <c r="M149" s="75">
        <f t="shared" si="232"/>
        <v>825</v>
      </c>
      <c r="N149" s="76">
        <f t="shared" si="232"/>
        <v>1176</v>
      </c>
      <c r="O149" s="178">
        <f>M149+N149</f>
        <v>2001</v>
      </c>
      <c r="P149" s="77">
        <f t="shared" si="233"/>
        <v>0</v>
      </c>
      <c r="Q149" s="186">
        <f>O149+P149</f>
        <v>2001</v>
      </c>
      <c r="R149" s="75">
        <f t="shared" si="234"/>
        <v>1586</v>
      </c>
      <c r="S149" s="76">
        <f t="shared" si="234"/>
        <v>1695</v>
      </c>
      <c r="T149" s="178">
        <f>R149+S149</f>
        <v>3281</v>
      </c>
      <c r="U149" s="77">
        <f t="shared" si="235"/>
        <v>0</v>
      </c>
      <c r="V149" s="186">
        <f>T149+U149</f>
        <v>3281</v>
      </c>
      <c r="W149" s="78">
        <f>IF(Q149=0,0,((V149/Q149)-1)*100)</f>
        <v>63.968015992003991</v>
      </c>
    </row>
    <row r="150" spans="1:23" ht="13.5" thickBot="1" x14ac:dyDescent="0.25">
      <c r="L150" s="59" t="s">
        <v>22</v>
      </c>
      <c r="M150" s="75">
        <f t="shared" si="232"/>
        <v>1011</v>
      </c>
      <c r="N150" s="76">
        <f t="shared" si="232"/>
        <v>1408</v>
      </c>
      <c r="O150" s="178">
        <f>M150+N150</f>
        <v>2419</v>
      </c>
      <c r="P150" s="77">
        <f t="shared" si="233"/>
        <v>0</v>
      </c>
      <c r="Q150" s="186">
        <f>O150+P150</f>
        <v>2419</v>
      </c>
      <c r="R150" s="75">
        <f t="shared" si="234"/>
        <v>1520</v>
      </c>
      <c r="S150" s="76">
        <f t="shared" si="234"/>
        <v>1718</v>
      </c>
      <c r="T150" s="178">
        <f>R150+S150</f>
        <v>3238</v>
      </c>
      <c r="U150" s="77">
        <f t="shared" si="235"/>
        <v>0</v>
      </c>
      <c r="V150" s="186">
        <f>T150+U150</f>
        <v>3238</v>
      </c>
      <c r="W150" s="78">
        <f>IF(Q150=0,0,((V150/Q150)-1)*100)</f>
        <v>33.856965688300946</v>
      </c>
    </row>
    <row r="151" spans="1:23" ht="14.25" thickTop="1" thickBot="1" x14ac:dyDescent="0.25">
      <c r="L151" s="79" t="s">
        <v>23</v>
      </c>
      <c r="M151" s="80">
        <f>+M148+M149+M150</f>
        <v>2476</v>
      </c>
      <c r="N151" s="81">
        <f t="shared" ref="N151" si="239">+N148+N149+N150</f>
        <v>3567</v>
      </c>
      <c r="O151" s="179">
        <f t="shared" ref="O151" si="240">+O148+O149+O150</f>
        <v>6043</v>
      </c>
      <c r="P151" s="80">
        <f t="shared" ref="P151" si="241">+P148+P149+P150</f>
        <v>0</v>
      </c>
      <c r="Q151" s="179">
        <f t="shared" ref="Q151" si="242">+Q148+Q149+Q150</f>
        <v>6043</v>
      </c>
      <c r="R151" s="80">
        <f t="shared" ref="R151" si="243">+R148+R149+R150</f>
        <v>4537</v>
      </c>
      <c r="S151" s="81">
        <f t="shared" ref="S151" si="244">+S148+S149+S150</f>
        <v>4981</v>
      </c>
      <c r="T151" s="179">
        <f t="shared" ref="T151" si="245">+T148+T149+T150</f>
        <v>9518</v>
      </c>
      <c r="U151" s="80">
        <f t="shared" ref="U151" si="246">+U148+U149+U150</f>
        <v>0</v>
      </c>
      <c r="V151" s="179">
        <f t="shared" ref="V151" si="247">+V148+V149+V150</f>
        <v>9518</v>
      </c>
      <c r="W151" s="82">
        <f>IF(Q151=0,0,((V151/Q151)-1)*100)</f>
        <v>57.504550719841127</v>
      </c>
    </row>
    <row r="152" spans="1:23" ht="14.25" thickTop="1" thickBot="1" x14ac:dyDescent="0.25">
      <c r="L152" s="79" t="s">
        <v>68</v>
      </c>
      <c r="M152" s="80">
        <f>+M147+M151</f>
        <v>4744</v>
      </c>
      <c r="N152" s="81">
        <f t="shared" ref="N152" si="248">+N147+N151</f>
        <v>7292</v>
      </c>
      <c r="O152" s="175">
        <f t="shared" ref="O152" si="249">+O147+O151</f>
        <v>12036</v>
      </c>
      <c r="P152" s="80">
        <f t="shared" ref="P152" si="250">+P147+P151</f>
        <v>0</v>
      </c>
      <c r="Q152" s="175">
        <f t="shared" ref="Q152" si="251">+Q147+Q151</f>
        <v>12036</v>
      </c>
      <c r="R152" s="80">
        <f t="shared" ref="R152" si="252">+R147+R151</f>
        <v>7622</v>
      </c>
      <c r="S152" s="81">
        <f t="shared" ref="S152" si="253">+S147+S151</f>
        <v>8479</v>
      </c>
      <c r="T152" s="175">
        <f t="shared" ref="T152" si="254">+T147+T151</f>
        <v>16101</v>
      </c>
      <c r="U152" s="80">
        <f t="shared" ref="U152" si="255">+U147+U151</f>
        <v>0</v>
      </c>
      <c r="V152" s="175">
        <f t="shared" ref="V152" si="256">+V147+V151</f>
        <v>16101</v>
      </c>
      <c r="W152" s="82">
        <f t="shared" ref="W152" si="257">IF(Q152=0,0,((V152/Q152)-1)*100)</f>
        <v>33.773678963110676</v>
      </c>
    </row>
    <row r="153" spans="1:23" ht="13.5" thickTop="1" x14ac:dyDescent="0.2">
      <c r="L153" s="59" t="s">
        <v>24</v>
      </c>
      <c r="M153" s="75">
        <f t="shared" ref="M153:N155" si="258">+M99+M126</f>
        <v>804</v>
      </c>
      <c r="N153" s="76">
        <f t="shared" si="258"/>
        <v>1634</v>
      </c>
      <c r="O153" s="178">
        <f t="shared" ref="O153" si="259">M153+N153</f>
        <v>2438</v>
      </c>
      <c r="P153" s="77">
        <f>+P99+P126</f>
        <v>1</v>
      </c>
      <c r="Q153" s="186">
        <f>O153+P153</f>
        <v>2439</v>
      </c>
      <c r="R153" s="75"/>
      <c r="S153" s="76"/>
      <c r="T153" s="178"/>
      <c r="U153" s="77"/>
      <c r="V153" s="186"/>
      <c r="W153" s="78"/>
    </row>
    <row r="154" spans="1:23" x14ac:dyDescent="0.2">
      <c r="L154" s="59" t="s">
        <v>25</v>
      </c>
      <c r="M154" s="75">
        <f t="shared" si="258"/>
        <v>745</v>
      </c>
      <c r="N154" s="76">
        <f t="shared" si="258"/>
        <v>1672</v>
      </c>
      <c r="O154" s="178">
        <f>M154+N154</f>
        <v>2417</v>
      </c>
      <c r="P154" s="77">
        <f>+P100+P127</f>
        <v>0</v>
      </c>
      <c r="Q154" s="186">
        <f>O154+P154</f>
        <v>2417</v>
      </c>
      <c r="R154" s="75"/>
      <c r="S154" s="76"/>
      <c r="T154" s="178"/>
      <c r="U154" s="77"/>
      <c r="V154" s="186"/>
      <c r="W154" s="78"/>
    </row>
    <row r="155" spans="1:23" ht="13.5" thickBot="1" x14ac:dyDescent="0.25">
      <c r="L155" s="59" t="s">
        <v>26</v>
      </c>
      <c r="M155" s="75">
        <f t="shared" si="258"/>
        <v>745</v>
      </c>
      <c r="N155" s="76">
        <f t="shared" si="258"/>
        <v>1358</v>
      </c>
      <c r="O155" s="180">
        <f>M155+N155</f>
        <v>2103</v>
      </c>
      <c r="P155" s="83">
        <f>+P101+P128</f>
        <v>2</v>
      </c>
      <c r="Q155" s="186">
        <f>O155+P155</f>
        <v>2105</v>
      </c>
      <c r="R155" s="75"/>
      <c r="S155" s="76"/>
      <c r="T155" s="180"/>
      <c r="U155" s="83"/>
      <c r="V155" s="186"/>
      <c r="W155" s="78"/>
    </row>
    <row r="156" spans="1:23" ht="14.25" thickTop="1" thickBot="1" x14ac:dyDescent="0.25">
      <c r="A156" s="3" t="str">
        <f>IF(ISERROR(F156/G156)," ",IF(F156/G156&gt;0.5,IF(F156/G156&lt;1.5," ","NOT OK"),"NOT OK"))</f>
        <v xml:space="preserve"> </v>
      </c>
      <c r="L156" s="84" t="s">
        <v>27</v>
      </c>
      <c r="M156" s="85">
        <f t="shared" ref="M156:Q156" si="260">+M153+M154+M155</f>
        <v>2294</v>
      </c>
      <c r="N156" s="85">
        <f t="shared" si="260"/>
        <v>4664</v>
      </c>
      <c r="O156" s="181">
        <f t="shared" si="260"/>
        <v>6958</v>
      </c>
      <c r="P156" s="86">
        <f t="shared" si="260"/>
        <v>3</v>
      </c>
      <c r="Q156" s="181">
        <f t="shared" si="260"/>
        <v>6961</v>
      </c>
      <c r="R156" s="85"/>
      <c r="S156" s="85"/>
      <c r="T156" s="181"/>
      <c r="U156" s="86"/>
      <c r="V156" s="181"/>
      <c r="W156" s="87"/>
    </row>
    <row r="157" spans="1:23" ht="13.5" thickTop="1" x14ac:dyDescent="0.2">
      <c r="L157" s="59" t="s">
        <v>29</v>
      </c>
      <c r="M157" s="75">
        <f t="shared" ref="M157:N159" si="261">+M103+M130</f>
        <v>562</v>
      </c>
      <c r="N157" s="76">
        <f t="shared" si="261"/>
        <v>1275</v>
      </c>
      <c r="O157" s="180">
        <f>M157+N157</f>
        <v>1837</v>
      </c>
      <c r="P157" s="88">
        <f>+P103+P130</f>
        <v>0</v>
      </c>
      <c r="Q157" s="186">
        <f>O157+P157</f>
        <v>1837</v>
      </c>
      <c r="R157" s="75"/>
      <c r="S157" s="76"/>
      <c r="T157" s="180"/>
      <c r="U157" s="88"/>
      <c r="V157" s="186"/>
      <c r="W157" s="78"/>
    </row>
    <row r="158" spans="1:23" x14ac:dyDescent="0.2">
      <c r="L158" s="59" t="s">
        <v>30</v>
      </c>
      <c r="M158" s="75">
        <f t="shared" si="261"/>
        <v>282</v>
      </c>
      <c r="N158" s="76">
        <f t="shared" si="261"/>
        <v>802</v>
      </c>
      <c r="O158" s="180">
        <f t="shared" ref="O158" si="262">M158+N158</f>
        <v>1084</v>
      </c>
      <c r="P158" s="77">
        <f>+P104+P131</f>
        <v>0</v>
      </c>
      <c r="Q158" s="186">
        <f t="shared" ref="Q158" si="263">O158+P158</f>
        <v>1084</v>
      </c>
      <c r="R158" s="75"/>
      <c r="S158" s="76"/>
      <c r="T158" s="180"/>
      <c r="U158" s="77"/>
      <c r="V158" s="186"/>
      <c r="W158" s="78"/>
    </row>
    <row r="159" spans="1:23" ht="13.5" thickBot="1" x14ac:dyDescent="0.25">
      <c r="A159" s="323"/>
      <c r="K159" s="323"/>
      <c r="L159" s="59" t="s">
        <v>31</v>
      </c>
      <c r="M159" s="75">
        <f t="shared" si="261"/>
        <v>602</v>
      </c>
      <c r="N159" s="76">
        <f t="shared" si="261"/>
        <v>635</v>
      </c>
      <c r="O159" s="180">
        <f>M159+N159</f>
        <v>1237</v>
      </c>
      <c r="P159" s="77">
        <f>+P105+P132</f>
        <v>0</v>
      </c>
      <c r="Q159" s="186">
        <f>O159+P159</f>
        <v>1237</v>
      </c>
      <c r="R159" s="75"/>
      <c r="S159" s="76"/>
      <c r="T159" s="180"/>
      <c r="U159" s="77"/>
      <c r="V159" s="186"/>
      <c r="W159" s="78"/>
    </row>
    <row r="160" spans="1:23" ht="14.25" thickTop="1" thickBot="1" x14ac:dyDescent="0.25">
      <c r="A160" s="3" t="str">
        <f>IF(ISERROR(F160/G160)," ",IF(F160/G160&gt;0.5,IF(F160/G160&lt;1.5," ","NOT OK"),"NOT OK"))</f>
        <v xml:space="preserve"> </v>
      </c>
      <c r="L160" s="84" t="s">
        <v>32</v>
      </c>
      <c r="M160" s="85">
        <f t="shared" ref="M160:Q160" si="264">+M157+M158+M159</f>
        <v>1446</v>
      </c>
      <c r="N160" s="85">
        <f t="shared" si="264"/>
        <v>2712</v>
      </c>
      <c r="O160" s="181">
        <f t="shared" si="264"/>
        <v>4158</v>
      </c>
      <c r="P160" s="86">
        <f t="shared" si="264"/>
        <v>0</v>
      </c>
      <c r="Q160" s="181">
        <f t="shared" si="264"/>
        <v>4158</v>
      </c>
      <c r="R160" s="85"/>
      <c r="S160" s="85"/>
      <c r="T160" s="181"/>
      <c r="U160" s="86"/>
      <c r="V160" s="181"/>
      <c r="W160" s="87"/>
    </row>
    <row r="161" spans="12:23" ht="14.25" thickTop="1" thickBot="1" x14ac:dyDescent="0.25">
      <c r="L161" s="520" t="s">
        <v>33</v>
      </c>
      <c r="M161" s="548">
        <f t="shared" ref="M161:Q161" si="265">+M151+M156+M160</f>
        <v>6216</v>
      </c>
      <c r="N161" s="545">
        <f t="shared" si="265"/>
        <v>10943</v>
      </c>
      <c r="O161" s="539">
        <f t="shared" si="265"/>
        <v>17159</v>
      </c>
      <c r="P161" s="533">
        <f t="shared" si="265"/>
        <v>3</v>
      </c>
      <c r="Q161" s="539">
        <f t="shared" si="265"/>
        <v>17162</v>
      </c>
      <c r="R161" s="548"/>
      <c r="S161" s="545"/>
      <c r="T161" s="539"/>
      <c r="U161" s="533"/>
      <c r="V161" s="539"/>
      <c r="W161" s="535"/>
    </row>
    <row r="162" spans="12:23" ht="14.25" thickTop="1" thickBot="1" x14ac:dyDescent="0.25">
      <c r="L162" s="79" t="s">
        <v>34</v>
      </c>
      <c r="M162" s="80">
        <f t="shared" ref="M162:Q162" si="266">+M147+M151+M156+M160</f>
        <v>8484</v>
      </c>
      <c r="N162" s="81">
        <f t="shared" si="266"/>
        <v>14668</v>
      </c>
      <c r="O162" s="175">
        <f t="shared" si="266"/>
        <v>23152</v>
      </c>
      <c r="P162" s="80">
        <f t="shared" si="266"/>
        <v>3</v>
      </c>
      <c r="Q162" s="175">
        <f t="shared" si="266"/>
        <v>23155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35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605" t="s">
        <v>56</v>
      </c>
      <c r="M164" s="606"/>
      <c r="N164" s="606"/>
      <c r="O164" s="606"/>
      <c r="P164" s="606"/>
      <c r="Q164" s="606"/>
      <c r="R164" s="606"/>
      <c r="S164" s="606"/>
      <c r="T164" s="606"/>
      <c r="U164" s="606"/>
      <c r="V164" s="606"/>
      <c r="W164" s="607"/>
    </row>
    <row r="165" spans="12:23" ht="13.5" customHeight="1" thickBot="1" x14ac:dyDescent="0.25">
      <c r="L165" s="608" t="s">
        <v>57</v>
      </c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10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47</v>
      </c>
    </row>
    <row r="167" spans="12:23" ht="14.25" thickTop="1" thickBot="1" x14ac:dyDescent="0.25">
      <c r="L167" s="214"/>
      <c r="M167" s="615" t="s">
        <v>4</v>
      </c>
      <c r="N167" s="615"/>
      <c r="O167" s="615"/>
      <c r="P167" s="615"/>
      <c r="Q167" s="616"/>
      <c r="R167" s="615" t="s">
        <v>5</v>
      </c>
      <c r="S167" s="615"/>
      <c r="T167" s="615"/>
      <c r="U167" s="615"/>
      <c r="V167" s="616"/>
      <c r="W167" s="307" t="s">
        <v>6</v>
      </c>
    </row>
    <row r="168" spans="12:23" ht="13.5" thickTop="1" x14ac:dyDescent="0.2">
      <c r="L168" s="218" t="s">
        <v>7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8" t="s">
        <v>8</v>
      </c>
    </row>
    <row r="169" spans="12:23" ht="13.5" thickBot="1" x14ac:dyDescent="0.25">
      <c r="L169" s="223"/>
      <c r="M169" s="224" t="s">
        <v>48</v>
      </c>
      <c r="N169" s="225" t="s">
        <v>49</v>
      </c>
      <c r="O169" s="226" t="s">
        <v>50</v>
      </c>
      <c r="P169" s="227" t="s">
        <v>15</v>
      </c>
      <c r="Q169" s="226" t="s">
        <v>11</v>
      </c>
      <c r="R169" s="224" t="s">
        <v>48</v>
      </c>
      <c r="S169" s="225" t="s">
        <v>49</v>
      </c>
      <c r="T169" s="226" t="s">
        <v>50</v>
      </c>
      <c r="U169" s="227" t="s">
        <v>15</v>
      </c>
      <c r="V169" s="226" t="s">
        <v>11</v>
      </c>
      <c r="W169" s="309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16</v>
      </c>
      <c r="M171" s="234">
        <f>'Lcc_BKK+DMK'!M171+Lcc_CNX!M171+Lcc_HDY!M171+Lcc_HKT!M171+Lcc_CEI!M171</f>
        <v>0</v>
      </c>
      <c r="N171" s="235">
        <f>'Lcc_BKK+DMK'!N171+Lcc_CNX!N171+Lcc_HDY!N171+Lcc_HKT!N171+Lcc_CEI!N171</f>
        <v>0</v>
      </c>
      <c r="O171" s="244">
        <f>SUM(M171:N171)</f>
        <v>0</v>
      </c>
      <c r="P171" s="237">
        <f>+'Lcc_BKK+DMK'!P171+Lcc_CNX!P171+Lcc_HDY!P171+Lcc_HKT!P171+Lcc_CEI!P171</f>
        <v>0</v>
      </c>
      <c r="Q171" s="236">
        <f>O171+P171</f>
        <v>0</v>
      </c>
      <c r="R171" s="234">
        <f>'Lcc_BKK+DMK'!R171+Lcc_CNX!R171+Lcc_HDY!R171+Lcc_HKT!R171+Lcc_CEI!R171</f>
        <v>0</v>
      </c>
      <c r="S171" s="235">
        <f>'Lcc_BKK+DMK'!S171+Lcc_CNX!S171+Lcc_HDY!S171+Lcc_HKT!S171+Lcc_CEI!S171</f>
        <v>0</v>
      </c>
      <c r="T171" s="244">
        <f>SUM(R171:S171)</f>
        <v>0</v>
      </c>
      <c r="U171" s="237">
        <f>+'Lcc_BKK+DMK'!U171+Lcc_CNX!U171+Lcc_HDY!U171+Lcc_HKT!U171+Lcc_CEI!U171</f>
        <v>0</v>
      </c>
      <c r="V171" s="236">
        <f>T171+U171</f>
        <v>0</v>
      </c>
      <c r="W171" s="339">
        <f>IF(Q171=0,0,((V171/Q171)-1)*100)</f>
        <v>0</v>
      </c>
    </row>
    <row r="172" spans="12:23" x14ac:dyDescent="0.2">
      <c r="L172" s="218" t="s">
        <v>17</v>
      </c>
      <c r="M172" s="234">
        <f>'Lcc_BKK+DMK'!M172+Lcc_CNX!M172+Lcc_HDY!M172+Lcc_HKT!M172+Lcc_CEI!M172</f>
        <v>0</v>
      </c>
      <c r="N172" s="235">
        <f>'Lcc_BKK+DMK'!N172+Lcc_CNX!N172+Lcc_HDY!N172+Lcc_HKT!N172+Lcc_CEI!N172</f>
        <v>0</v>
      </c>
      <c r="O172" s="244">
        <f t="shared" ref="O172:O173" si="267">SUM(M172:N172)</f>
        <v>0</v>
      </c>
      <c r="P172" s="237">
        <f>+'Lcc_BKK+DMK'!P172+Lcc_CNX!P172+Lcc_HDY!P172+Lcc_HKT!P172+Lcc_CEI!P172</f>
        <v>0</v>
      </c>
      <c r="Q172" s="236">
        <f t="shared" ref="Q172:Q173" si="268">O172+P172</f>
        <v>0</v>
      </c>
      <c r="R172" s="234">
        <f>'Lcc_BKK+DMK'!R172+Lcc_CNX!R172+Lcc_HDY!R172+Lcc_HKT!R172+Lcc_CEI!R172</f>
        <v>0</v>
      </c>
      <c r="S172" s="235">
        <f>'Lcc_BKK+DMK'!S172+Lcc_CNX!S172+Lcc_HDY!S172+Lcc_HKT!S172+Lcc_CEI!S172</f>
        <v>0</v>
      </c>
      <c r="T172" s="244">
        <f t="shared" ref="T172:T173" si="269">SUM(R172:S172)</f>
        <v>0</v>
      </c>
      <c r="U172" s="237">
        <f>+'Lcc_BKK+DMK'!U172+Lcc_CNX!U172+Lcc_HDY!U172+Lcc_HKT!U172+Lcc_CEI!U172</f>
        <v>0</v>
      </c>
      <c r="V172" s="236">
        <f t="shared" ref="V172:V173" si="270">T172+U172</f>
        <v>0</v>
      </c>
      <c r="W172" s="339">
        <f t="shared" ref="W172:W173" si="271">IF(Q172=0,0,((V172/Q172)-1)*100)</f>
        <v>0</v>
      </c>
    </row>
    <row r="173" spans="12:23" ht="13.5" thickBot="1" x14ac:dyDescent="0.25">
      <c r="L173" s="223" t="s">
        <v>18</v>
      </c>
      <c r="M173" s="234">
        <f>'Lcc_BKK+DMK'!M173+Lcc_CNX!M173+Lcc_HDY!M173+Lcc_HKT!M173+Lcc_CEI!M173</f>
        <v>0</v>
      </c>
      <c r="N173" s="235">
        <f>'Lcc_BKK+DMK'!N173+Lcc_CNX!N173+Lcc_HDY!N173+Lcc_HKT!N173+Lcc_CEI!N173</f>
        <v>0</v>
      </c>
      <c r="O173" s="244">
        <f t="shared" si="267"/>
        <v>0</v>
      </c>
      <c r="P173" s="237">
        <f>+'Lcc_BKK+DMK'!P173+Lcc_CNX!P173+Lcc_HDY!P173+Lcc_HKT!P173+Lcc_CEI!P173</f>
        <v>0</v>
      </c>
      <c r="Q173" s="236">
        <f t="shared" si="268"/>
        <v>0</v>
      </c>
      <c r="R173" s="234">
        <f>'Lcc_BKK+DMK'!R173+Lcc_CNX!R173+Lcc_HDY!R173+Lcc_HKT!R173+Lcc_CEI!R173</f>
        <v>0</v>
      </c>
      <c r="S173" s="235">
        <f>'Lcc_BKK+DMK'!S173+Lcc_CNX!S173+Lcc_HDY!S173+Lcc_HKT!S173+Lcc_CEI!S173</f>
        <v>0</v>
      </c>
      <c r="T173" s="244">
        <f t="shared" si="269"/>
        <v>0</v>
      </c>
      <c r="U173" s="237">
        <f>+'Lcc_BKK+DMK'!U173+Lcc_CNX!U173+Lcc_HDY!U173+Lcc_HKT!U173+Lcc_CEI!U173</f>
        <v>0</v>
      </c>
      <c r="V173" s="236">
        <f t="shared" si="270"/>
        <v>0</v>
      </c>
      <c r="W173" s="339">
        <f t="shared" si="271"/>
        <v>0</v>
      </c>
    </row>
    <row r="174" spans="12:23" ht="14.25" thickTop="1" thickBot="1" x14ac:dyDescent="0.25">
      <c r="L174" s="239" t="s">
        <v>19</v>
      </c>
      <c r="M174" s="240">
        <f t="shared" ref="M174:N174" si="272">+M171+M172+M173</f>
        <v>0</v>
      </c>
      <c r="N174" s="241">
        <f t="shared" si="272"/>
        <v>0</v>
      </c>
      <c r="O174" s="242">
        <f>+O171+O172+O173</f>
        <v>0</v>
      </c>
      <c r="P174" s="240">
        <f t="shared" ref="P174:Q174" si="273">+P171+P172+P173</f>
        <v>0</v>
      </c>
      <c r="Q174" s="242">
        <f t="shared" si="273"/>
        <v>0</v>
      </c>
      <c r="R174" s="240">
        <f t="shared" ref="R174:V174" si="274">+R171+R172+R173</f>
        <v>0</v>
      </c>
      <c r="S174" s="241">
        <f t="shared" si="274"/>
        <v>0</v>
      </c>
      <c r="T174" s="242">
        <f>+T171+T172+T173</f>
        <v>0</v>
      </c>
      <c r="U174" s="240">
        <f t="shared" si="274"/>
        <v>0</v>
      </c>
      <c r="V174" s="242">
        <f t="shared" si="274"/>
        <v>0</v>
      </c>
      <c r="W174" s="338">
        <f t="shared" ref="W174:W179" si="275">IF(Q174=0,0,((V174/Q174)-1)*100)</f>
        <v>0</v>
      </c>
    </row>
    <row r="175" spans="12:23" ht="13.5" thickTop="1" x14ac:dyDescent="0.2">
      <c r="L175" s="218" t="s">
        <v>20</v>
      </c>
      <c r="M175" s="234">
        <f>'Lcc_BKK+DMK'!M175+Lcc_CNX!M175+Lcc_HDY!M175+Lcc_HKT!M175+Lcc_CEI!M175</f>
        <v>0</v>
      </c>
      <c r="N175" s="235">
        <f>'Lcc_BKK+DMK'!N175+Lcc_CNX!N175+Lcc_HDY!N175+Lcc_HKT!N175+Lcc_CEI!N175</f>
        <v>0</v>
      </c>
      <c r="O175" s="244">
        <f>SUM(M175:N175)</f>
        <v>0</v>
      </c>
      <c r="P175" s="237">
        <f>+'Lcc_BKK+DMK'!P175+Lcc_CNX!P175+Lcc_HDY!P175+Lcc_HKT!P175+Lcc_CEI!P175</f>
        <v>0</v>
      </c>
      <c r="Q175" s="236">
        <f t="shared" ref="Q175" si="276">O175+P175</f>
        <v>0</v>
      </c>
      <c r="R175" s="234">
        <f>'Lcc_BKK+DMK'!R175+Lcc_CNX!R175+Lcc_HDY!R175+Lcc_HKT!R175+Lcc_CEI!R175</f>
        <v>0</v>
      </c>
      <c r="S175" s="235">
        <f>'Lcc_BKK+DMK'!S175+Lcc_CNX!S175+Lcc_HDY!S175+Lcc_HKT!S175+Lcc_CEI!S175</f>
        <v>0</v>
      </c>
      <c r="T175" s="244">
        <f>SUM(R175:S175)</f>
        <v>0</v>
      </c>
      <c r="U175" s="237">
        <f>+'Lcc_BKK+DMK'!U175+Lcc_CNX!U175+Lcc_HDY!U175+Lcc_HKT!U175+Lcc_CEI!U175</f>
        <v>0</v>
      </c>
      <c r="V175" s="236">
        <f t="shared" ref="V175" si="277">T175+U175</f>
        <v>0</v>
      </c>
      <c r="W175" s="339">
        <f t="shared" si="275"/>
        <v>0</v>
      </c>
    </row>
    <row r="176" spans="12:23" x14ac:dyDescent="0.2">
      <c r="L176" s="218" t="s">
        <v>21</v>
      </c>
      <c r="M176" s="234">
        <f>'Lcc_BKK+DMK'!M176+Lcc_CNX!M176+Lcc_HDY!M176+Lcc_HKT!M176+Lcc_CEI!M176</f>
        <v>0</v>
      </c>
      <c r="N176" s="235">
        <f>'Lcc_BKK+DMK'!N176+Lcc_CNX!N176+Lcc_HDY!N176+Lcc_HKT!N176+Lcc_CEI!N176</f>
        <v>0</v>
      </c>
      <c r="O176" s="244">
        <f>SUM(M176:N176)</f>
        <v>0</v>
      </c>
      <c r="P176" s="237">
        <f>+'Lcc_BKK+DMK'!P176+Lcc_CNX!P176+Lcc_HDY!P176+Lcc_HKT!P176+Lcc_CEI!P176</f>
        <v>0</v>
      </c>
      <c r="Q176" s="236">
        <f>O176+P176</f>
        <v>0</v>
      </c>
      <c r="R176" s="234">
        <f>'Lcc_BKK+DMK'!R176+Lcc_CNX!R176+Lcc_HDY!R176+Lcc_HKT!R176+Lcc_CEI!R176</f>
        <v>0</v>
      </c>
      <c r="S176" s="235">
        <f>'Lcc_BKK+DMK'!S176+Lcc_CNX!S176+Lcc_HDY!S176+Lcc_HKT!S176+Lcc_CEI!S176</f>
        <v>0</v>
      </c>
      <c r="T176" s="244">
        <f>SUM(R176:S176)</f>
        <v>0</v>
      </c>
      <c r="U176" s="237">
        <f>+'Lcc_BKK+DMK'!U176+Lcc_CNX!U176+Lcc_HDY!U176+Lcc_HKT!U176+Lcc_CEI!U176</f>
        <v>0</v>
      </c>
      <c r="V176" s="236">
        <f>T176+U176</f>
        <v>0</v>
      </c>
      <c r="W176" s="339">
        <f>IF(Q176=0,0,((V176/Q176)-1)*100)</f>
        <v>0</v>
      </c>
    </row>
    <row r="177" spans="1:23" ht="13.5" thickBot="1" x14ac:dyDescent="0.25">
      <c r="L177" s="218" t="s">
        <v>22</v>
      </c>
      <c r="M177" s="234">
        <f>'Lcc_BKK+DMK'!M177+Lcc_CNX!M177+Lcc_HDY!M177+Lcc_HKT!M177+Lcc_CEI!M177</f>
        <v>0</v>
      </c>
      <c r="N177" s="235">
        <f>'Lcc_BKK+DMK'!N177+Lcc_CNX!N177+Lcc_HDY!N177+Lcc_HKT!N177+Lcc_CEI!N177</f>
        <v>0</v>
      </c>
      <c r="O177" s="244">
        <f>SUM(M177:N177)</f>
        <v>0</v>
      </c>
      <c r="P177" s="237">
        <f>+'Lcc_BKK+DMK'!P177+Lcc_CNX!P177+Lcc_HDY!P177+Lcc_HKT!P177+Lcc_CEI!P177</f>
        <v>0</v>
      </c>
      <c r="Q177" s="236">
        <f t="shared" ref="Q177" si="278">O177+P177</f>
        <v>0</v>
      </c>
      <c r="R177" s="234">
        <f>'Lcc_BKK+DMK'!R177+Lcc_CNX!R177+Lcc_HDY!R177+Lcc_HKT!R177+Lcc_CEI!R177</f>
        <v>0</v>
      </c>
      <c r="S177" s="235">
        <f>'Lcc_BKK+DMK'!S177+Lcc_CNX!S177+Lcc_HDY!S177+Lcc_HKT!S177+Lcc_CEI!S177</f>
        <v>0</v>
      </c>
      <c r="T177" s="244">
        <f>SUM(R177:S177)</f>
        <v>0</v>
      </c>
      <c r="U177" s="237">
        <f>+'Lcc_BKK+DMK'!U177+Lcc_CNX!U177+Lcc_HDY!U177+Lcc_HKT!U177+Lcc_CEI!U177</f>
        <v>0</v>
      </c>
      <c r="V177" s="236">
        <f t="shared" ref="V177" si="279">T177+U177</f>
        <v>0</v>
      </c>
      <c r="W177" s="339">
        <f>IF(Q177=0,0,((V177/Q177)-1)*100)</f>
        <v>0</v>
      </c>
    </row>
    <row r="178" spans="1:23" ht="14.25" thickTop="1" thickBot="1" x14ac:dyDescent="0.25">
      <c r="L178" s="239" t="s">
        <v>23</v>
      </c>
      <c r="M178" s="240">
        <f>+M175+M176+M177</f>
        <v>0</v>
      </c>
      <c r="N178" s="241">
        <f t="shared" ref="N178:V178" si="280">+N175+N176+N177</f>
        <v>0</v>
      </c>
      <c r="O178" s="242">
        <f t="shared" si="280"/>
        <v>0</v>
      </c>
      <c r="P178" s="240">
        <f t="shared" si="280"/>
        <v>0</v>
      </c>
      <c r="Q178" s="242">
        <f t="shared" si="280"/>
        <v>0</v>
      </c>
      <c r="R178" s="240">
        <f t="shared" si="280"/>
        <v>0</v>
      </c>
      <c r="S178" s="241">
        <f t="shared" si="280"/>
        <v>0</v>
      </c>
      <c r="T178" s="242">
        <f t="shared" si="280"/>
        <v>0</v>
      </c>
      <c r="U178" s="240">
        <f t="shared" si="280"/>
        <v>0</v>
      </c>
      <c r="V178" s="242">
        <f t="shared" si="280"/>
        <v>0</v>
      </c>
      <c r="W178" s="338">
        <f t="shared" ref="W178" si="281">IF(Q178=0,0,((V178/Q178)-1)*100)</f>
        <v>0</v>
      </c>
    </row>
    <row r="179" spans="1:23" ht="14.25" thickTop="1" thickBot="1" x14ac:dyDescent="0.25">
      <c r="L179" s="239" t="s">
        <v>68</v>
      </c>
      <c r="M179" s="240">
        <f>+M174+M178</f>
        <v>0</v>
      </c>
      <c r="N179" s="241">
        <f t="shared" ref="N179:V179" si="282">+N174+N178</f>
        <v>0</v>
      </c>
      <c r="O179" s="242">
        <f t="shared" si="282"/>
        <v>0</v>
      </c>
      <c r="P179" s="240">
        <f t="shared" si="282"/>
        <v>0</v>
      </c>
      <c r="Q179" s="242">
        <f t="shared" si="282"/>
        <v>0</v>
      </c>
      <c r="R179" s="240">
        <f t="shared" si="282"/>
        <v>0</v>
      </c>
      <c r="S179" s="241">
        <f t="shared" si="282"/>
        <v>0</v>
      </c>
      <c r="T179" s="242">
        <f t="shared" si="282"/>
        <v>0</v>
      </c>
      <c r="U179" s="240">
        <f t="shared" si="282"/>
        <v>0</v>
      </c>
      <c r="V179" s="242">
        <f t="shared" si="282"/>
        <v>0</v>
      </c>
      <c r="W179" s="338">
        <f t="shared" si="275"/>
        <v>0</v>
      </c>
    </row>
    <row r="180" spans="1:23" ht="13.5" thickTop="1" x14ac:dyDescent="0.2">
      <c r="L180" s="218" t="s">
        <v>24</v>
      </c>
      <c r="M180" s="234">
        <f>'Lcc_BKK+DMK'!M180+Lcc_CNX!M180+Lcc_HDY!M180+Lcc_HKT!M180+Lcc_CEI!M180</f>
        <v>0</v>
      </c>
      <c r="N180" s="235">
        <f>'Lcc_BKK+DMK'!N180+Lcc_CNX!N180+Lcc_HDY!N180+Lcc_HKT!N180+Lcc_CEI!N180</f>
        <v>0</v>
      </c>
      <c r="O180" s="244">
        <f t="shared" ref="O180" si="283">SUM(M180:N180)</f>
        <v>0</v>
      </c>
      <c r="P180" s="237">
        <f>+'Lcc_BKK+DMK'!P180+Lcc_CNX!P180+Lcc_HDY!P180+Lcc_HKT!P180+Lcc_CEI!P180</f>
        <v>0</v>
      </c>
      <c r="Q180" s="236">
        <f>O180+P180</f>
        <v>0</v>
      </c>
      <c r="R180" s="234"/>
      <c r="S180" s="235"/>
      <c r="T180" s="244"/>
      <c r="U180" s="237"/>
      <c r="V180" s="236"/>
      <c r="W180" s="238"/>
    </row>
    <row r="181" spans="1:23" x14ac:dyDescent="0.2">
      <c r="L181" s="218" t="s">
        <v>25</v>
      </c>
      <c r="M181" s="234">
        <f>'Lcc_BKK+DMK'!M181+Lcc_CNX!M181+Lcc_HDY!M181+Lcc_HKT!M181+Lcc_CEI!M181</f>
        <v>0</v>
      </c>
      <c r="N181" s="235">
        <f>'Lcc_BKK+DMK'!N181+Lcc_CNX!N181+Lcc_HDY!N181+Lcc_HKT!N181+Lcc_CEI!N181</f>
        <v>0</v>
      </c>
      <c r="O181" s="244">
        <f>SUM(M181:N181)</f>
        <v>0</v>
      </c>
      <c r="P181" s="237">
        <f>+'Lcc_BKK+DMK'!P181+Lcc_CNX!P181+Lcc_HDY!P181+Lcc_HKT!P181+Lcc_CEI!P181</f>
        <v>0</v>
      </c>
      <c r="Q181" s="236">
        <f>O181+P181</f>
        <v>0</v>
      </c>
      <c r="R181" s="234"/>
      <c r="S181" s="235"/>
      <c r="T181" s="244"/>
      <c r="U181" s="237"/>
      <c r="V181" s="236"/>
      <c r="W181" s="238"/>
    </row>
    <row r="182" spans="1:23" ht="13.5" thickBot="1" x14ac:dyDescent="0.25">
      <c r="L182" s="218" t="s">
        <v>26</v>
      </c>
      <c r="M182" s="234">
        <f>'Lcc_BKK+DMK'!M182+Lcc_CNX!M182+Lcc_HDY!M182+Lcc_HKT!M182+Lcc_CEI!M182</f>
        <v>0</v>
      </c>
      <c r="N182" s="235">
        <f>'Lcc_BKK+DMK'!N182+Lcc_CNX!N182+Lcc_HDY!N182+Lcc_HKT!N182+Lcc_CEI!N182</f>
        <v>0</v>
      </c>
      <c r="O182" s="244">
        <f>SUM(M182:N182)</f>
        <v>0</v>
      </c>
      <c r="P182" s="237">
        <f>+'Lcc_BKK+DMK'!P182+Lcc_CNX!P182+Lcc_HDY!P182+Lcc_HKT!P182+Lcc_CEI!P182</f>
        <v>0</v>
      </c>
      <c r="Q182" s="236">
        <f>O182+P182</f>
        <v>0</v>
      </c>
      <c r="R182" s="234"/>
      <c r="S182" s="235"/>
      <c r="T182" s="244"/>
      <c r="U182" s="237"/>
      <c r="V182" s="236"/>
      <c r="W182" s="238"/>
    </row>
    <row r="183" spans="1:23" ht="14.25" thickTop="1" thickBot="1" x14ac:dyDescent="0.25">
      <c r="L183" s="246" t="s">
        <v>27</v>
      </c>
      <c r="M183" s="247">
        <f t="shared" ref="M183:Q183" si="284">+M180+M181+M182</f>
        <v>0</v>
      </c>
      <c r="N183" s="247">
        <f t="shared" si="284"/>
        <v>0</v>
      </c>
      <c r="O183" s="248">
        <f t="shared" si="284"/>
        <v>0</v>
      </c>
      <c r="P183" s="249">
        <f t="shared" si="284"/>
        <v>0</v>
      </c>
      <c r="Q183" s="248">
        <f t="shared" si="284"/>
        <v>0</v>
      </c>
      <c r="R183" s="247"/>
      <c r="S183" s="247"/>
      <c r="T183" s="248"/>
      <c r="U183" s="249"/>
      <c r="V183" s="248"/>
      <c r="W183" s="250"/>
    </row>
    <row r="184" spans="1:23" ht="13.5" thickTop="1" x14ac:dyDescent="0.2">
      <c r="A184" s="323"/>
      <c r="K184" s="323"/>
      <c r="L184" s="218" t="s">
        <v>29</v>
      </c>
      <c r="M184" s="234">
        <f>'Lcc_BKK+DMK'!M184+Lcc_CNX!M184+Lcc_HDY!M184+Lcc_HKT!M184+Lcc_CEI!M184</f>
        <v>0</v>
      </c>
      <c r="N184" s="235">
        <f>'Lcc_BKK+DMK'!N184+Lcc_CNX!N184+Lcc_HDY!N184+Lcc_HKT!N184+Lcc_CEI!N184</f>
        <v>27</v>
      </c>
      <c r="O184" s="244">
        <f t="shared" ref="O184" si="285">SUM(M184:N184)</f>
        <v>27</v>
      </c>
      <c r="P184" s="237">
        <f>+'Lcc_BKK+DMK'!P184+Lcc_CNX!P184+Lcc_HDY!P184+Lcc_HKT!P184+Lcc_CEI!P184</f>
        <v>0</v>
      </c>
      <c r="Q184" s="236">
        <f>O184+P184</f>
        <v>27</v>
      </c>
      <c r="R184" s="234"/>
      <c r="S184" s="235"/>
      <c r="T184" s="244"/>
      <c r="U184" s="237"/>
      <c r="V184" s="236"/>
      <c r="W184" s="238"/>
    </row>
    <row r="185" spans="1:23" x14ac:dyDescent="0.2">
      <c r="A185" s="323"/>
      <c r="K185" s="323"/>
      <c r="L185" s="218" t="s">
        <v>30</v>
      </c>
      <c r="M185" s="234">
        <f>'Lcc_BKK+DMK'!M185+Lcc_CNX!M185+Lcc_HDY!M185+Lcc_HKT!M185+Lcc_CEI!M185</f>
        <v>0</v>
      </c>
      <c r="N185" s="235">
        <f>'Lcc_BKK+DMK'!N185+Lcc_CNX!N185+Lcc_HDY!N185+Lcc_HKT!N185+Lcc_CEI!N185</f>
        <v>0</v>
      </c>
      <c r="O185" s="244">
        <f>SUM(M185:N185)</f>
        <v>0</v>
      </c>
      <c r="P185" s="237">
        <f>+'Lcc_BKK+DMK'!P185+Lcc_CNX!P185+Lcc_HDY!P185+Lcc_HKT!P185+Lcc_CEI!P185</f>
        <v>0</v>
      </c>
      <c r="Q185" s="236">
        <f>O185+P185</f>
        <v>0</v>
      </c>
      <c r="R185" s="234"/>
      <c r="S185" s="235"/>
      <c r="T185" s="244"/>
      <c r="U185" s="237"/>
      <c r="V185" s="236"/>
      <c r="W185" s="238"/>
    </row>
    <row r="186" spans="1:23" ht="13.5" thickBot="1" x14ac:dyDescent="0.25">
      <c r="A186" s="323"/>
      <c r="K186" s="323"/>
      <c r="L186" s="218" t="s">
        <v>31</v>
      </c>
      <c r="M186" s="234">
        <f>'Lcc_BKK+DMK'!M186+Lcc_CNX!M186+Lcc_HDY!M186+Lcc_HKT!M186+Lcc_CEI!M186</f>
        <v>0</v>
      </c>
      <c r="N186" s="235">
        <f>'Lcc_BKK+DMK'!N186+Lcc_CNX!N186+Lcc_HDY!N186+Lcc_HKT!N186+Lcc_CEI!N186</f>
        <v>0</v>
      </c>
      <c r="O186" s="244">
        <f>SUM(M186:N186)</f>
        <v>0</v>
      </c>
      <c r="P186" s="237">
        <f>+'Lcc_BKK+DMK'!P186+Lcc_CNX!P186+Lcc_HDY!P186+Lcc_HKT!P186+Lcc_CEI!P186</f>
        <v>0</v>
      </c>
      <c r="Q186" s="236">
        <f t="shared" ref="Q186" si="286">O186+P186</f>
        <v>0</v>
      </c>
      <c r="R186" s="234"/>
      <c r="S186" s="235"/>
      <c r="T186" s="244"/>
      <c r="U186" s="237"/>
      <c r="V186" s="236"/>
      <c r="W186" s="238"/>
    </row>
    <row r="187" spans="1:23" ht="14.25" thickTop="1" thickBot="1" x14ac:dyDescent="0.25">
      <c r="L187" s="246" t="s">
        <v>32</v>
      </c>
      <c r="M187" s="553">
        <f t="shared" ref="M187:Q187" si="287">+M184+M185+M186</f>
        <v>0</v>
      </c>
      <c r="N187" s="247">
        <f t="shared" si="287"/>
        <v>27</v>
      </c>
      <c r="O187" s="248">
        <f t="shared" si="287"/>
        <v>27</v>
      </c>
      <c r="P187" s="249">
        <f t="shared" si="287"/>
        <v>0</v>
      </c>
      <c r="Q187" s="248">
        <f t="shared" si="287"/>
        <v>27</v>
      </c>
      <c r="R187" s="553"/>
      <c r="S187" s="247"/>
      <c r="T187" s="248"/>
      <c r="U187" s="249"/>
      <c r="V187" s="248"/>
      <c r="W187" s="250"/>
    </row>
    <row r="188" spans="1:23" ht="14.25" thickTop="1" thickBot="1" x14ac:dyDescent="0.25">
      <c r="L188" s="555" t="s">
        <v>33</v>
      </c>
      <c r="M188" s="554">
        <f t="shared" ref="M188:Q188" si="288">+M178+M183+M187</f>
        <v>0</v>
      </c>
      <c r="N188" s="552">
        <f t="shared" si="288"/>
        <v>27</v>
      </c>
      <c r="O188" s="550">
        <f t="shared" si="288"/>
        <v>27</v>
      </c>
      <c r="P188" s="549">
        <f t="shared" si="288"/>
        <v>0</v>
      </c>
      <c r="Q188" s="550">
        <f t="shared" si="288"/>
        <v>27</v>
      </c>
      <c r="R188" s="554"/>
      <c r="S188" s="552"/>
      <c r="T188" s="550"/>
      <c r="U188" s="549"/>
      <c r="V188" s="550"/>
      <c r="W188" s="250"/>
    </row>
    <row r="189" spans="1:23" ht="14.25" thickTop="1" thickBot="1" x14ac:dyDescent="0.25">
      <c r="L189" s="556" t="s">
        <v>34</v>
      </c>
      <c r="M189" s="240">
        <f t="shared" ref="M189:Q189" si="289">+M174+M178+M183+M187</f>
        <v>0</v>
      </c>
      <c r="N189" s="241">
        <f t="shared" si="289"/>
        <v>27</v>
      </c>
      <c r="O189" s="242">
        <f t="shared" si="289"/>
        <v>27</v>
      </c>
      <c r="P189" s="240">
        <f t="shared" si="289"/>
        <v>0</v>
      </c>
      <c r="Q189" s="242">
        <f t="shared" si="289"/>
        <v>27</v>
      </c>
      <c r="R189" s="240"/>
      <c r="S189" s="241"/>
      <c r="T189" s="242"/>
      <c r="U189" s="240"/>
      <c r="V189" s="242"/>
      <c r="W189" s="250"/>
    </row>
    <row r="190" spans="1:23" ht="14.25" thickTop="1" thickBot="1" x14ac:dyDescent="0.25">
      <c r="L190" s="252" t="s">
        <v>35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customHeight="1" thickTop="1" x14ac:dyDescent="0.2">
      <c r="L191" s="605" t="s">
        <v>58</v>
      </c>
      <c r="M191" s="606"/>
      <c r="N191" s="606"/>
      <c r="O191" s="606"/>
      <c r="P191" s="606"/>
      <c r="Q191" s="606"/>
      <c r="R191" s="606"/>
      <c r="S191" s="606"/>
      <c r="T191" s="606"/>
      <c r="U191" s="606"/>
      <c r="V191" s="606"/>
      <c r="W191" s="607"/>
    </row>
    <row r="192" spans="1:23" ht="13.5" thickBot="1" x14ac:dyDescent="0.25">
      <c r="L192" s="608" t="s">
        <v>59</v>
      </c>
      <c r="M192" s="609"/>
      <c r="N192" s="609"/>
      <c r="O192" s="609"/>
      <c r="P192" s="609"/>
      <c r="Q192" s="609"/>
      <c r="R192" s="609"/>
      <c r="S192" s="609"/>
      <c r="T192" s="609"/>
      <c r="U192" s="609"/>
      <c r="V192" s="609"/>
      <c r="W192" s="610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47</v>
      </c>
    </row>
    <row r="194" spans="12:23" ht="14.25" thickTop="1" thickBot="1" x14ac:dyDescent="0.25">
      <c r="L194" s="214"/>
      <c r="M194" s="615" t="s">
        <v>4</v>
      </c>
      <c r="N194" s="615"/>
      <c r="O194" s="615"/>
      <c r="P194" s="615"/>
      <c r="Q194" s="616"/>
      <c r="R194" s="615" t="s">
        <v>5</v>
      </c>
      <c r="S194" s="615"/>
      <c r="T194" s="615"/>
      <c r="U194" s="615"/>
      <c r="V194" s="616"/>
      <c r="W194" s="307" t="s">
        <v>6</v>
      </c>
    </row>
    <row r="195" spans="12:23" ht="13.5" thickTop="1" x14ac:dyDescent="0.2">
      <c r="L195" s="218" t="s">
        <v>7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8" t="s">
        <v>8</v>
      </c>
    </row>
    <row r="196" spans="12:23" ht="13.5" thickBot="1" x14ac:dyDescent="0.25">
      <c r="L196" s="223"/>
      <c r="M196" s="224" t="s">
        <v>48</v>
      </c>
      <c r="N196" s="225" t="s">
        <v>49</v>
      </c>
      <c r="O196" s="226" t="s">
        <v>50</v>
      </c>
      <c r="P196" s="227" t="s">
        <v>15</v>
      </c>
      <c r="Q196" s="226" t="s">
        <v>11</v>
      </c>
      <c r="R196" s="224" t="s">
        <v>48</v>
      </c>
      <c r="S196" s="225" t="s">
        <v>49</v>
      </c>
      <c r="T196" s="226" t="s">
        <v>50</v>
      </c>
      <c r="U196" s="227" t="s">
        <v>15</v>
      </c>
      <c r="V196" s="226" t="s">
        <v>11</v>
      </c>
      <c r="W196" s="309"/>
    </row>
    <row r="197" spans="12:23" ht="6" customHeight="1" thickTop="1" x14ac:dyDescent="0.2">
      <c r="L197" s="218"/>
      <c r="M197" s="229"/>
      <c r="N197" s="230"/>
      <c r="O197" s="231"/>
      <c r="P197" s="232"/>
      <c r="Q197" s="231"/>
      <c r="R197" s="229"/>
      <c r="S197" s="230"/>
      <c r="T197" s="231"/>
      <c r="U197" s="232"/>
      <c r="V197" s="231"/>
      <c r="W197" s="233"/>
    </row>
    <row r="198" spans="12:23" x14ac:dyDescent="0.2">
      <c r="L198" s="218" t="s">
        <v>16</v>
      </c>
      <c r="M198" s="234">
        <f>+'Lcc_BKK+DMK'!M198+Lcc_CNX!M198+Lcc_HDY!M198+Lcc_HKT!M198+Lcc_CEI!M198</f>
        <v>0</v>
      </c>
      <c r="N198" s="235">
        <f>+'Lcc_BKK+DMK'!N198+Lcc_CNX!N198+Lcc_HDY!N198+Lcc_HKT!N198+Lcc_CEI!N198</f>
        <v>0</v>
      </c>
      <c r="O198" s="244">
        <f>SUM(M198:N198)</f>
        <v>0</v>
      </c>
      <c r="P198" s="237">
        <f>+'Lcc_BKK+DMK'!P198+Lcc_CNX!P198+Lcc_HDY!P198+Lcc_HKT!P198+Lcc_CEI!P198</f>
        <v>0</v>
      </c>
      <c r="Q198" s="236">
        <f>O198+P198</f>
        <v>0</v>
      </c>
      <c r="R198" s="234">
        <f>+'Lcc_BKK+DMK'!R198+Lcc_CNX!R198+Lcc_HDY!R198+Lcc_HKT!R198+Lcc_CEI!R198</f>
        <v>0</v>
      </c>
      <c r="S198" s="235">
        <f>+'Lcc_BKK+DMK'!S198+Lcc_CNX!S198+Lcc_HDY!S198+Lcc_HKT!S198+Lcc_CEI!S198</f>
        <v>0</v>
      </c>
      <c r="T198" s="244">
        <f>SUM(R198:S198)</f>
        <v>0</v>
      </c>
      <c r="U198" s="237">
        <f>+'Lcc_BKK+DMK'!U198+Lcc_CNX!U198+Lcc_HDY!U198+Lcc_HKT!U198+Lcc_CEI!U198</f>
        <v>0</v>
      </c>
      <c r="V198" s="236">
        <f>T198+U198</f>
        <v>0</v>
      </c>
      <c r="W198" s="339">
        <f>IF(Q198=0,0,((V198/Q198)-1)*100)</f>
        <v>0</v>
      </c>
    </row>
    <row r="199" spans="12:23" x14ac:dyDescent="0.2">
      <c r="L199" s="218" t="s">
        <v>17</v>
      </c>
      <c r="M199" s="234">
        <f>+'Lcc_BKK+DMK'!M199+Lcc_CNX!M199+Lcc_HDY!M199+Lcc_HKT!M199+Lcc_CEI!M199</f>
        <v>0</v>
      </c>
      <c r="N199" s="235">
        <f>+'Lcc_BKK+DMK'!N199+Lcc_CNX!N199+Lcc_HDY!N199+Lcc_HKT!N199+Lcc_CEI!N199</f>
        <v>0</v>
      </c>
      <c r="O199" s="244">
        <f t="shared" ref="O199:O200" si="290">SUM(M199:N199)</f>
        <v>0</v>
      </c>
      <c r="P199" s="237">
        <f>+'Lcc_BKK+DMK'!P199+Lcc_CNX!P199+Lcc_HDY!P199+Lcc_HKT!P199+Lcc_CEI!P199</f>
        <v>0</v>
      </c>
      <c r="Q199" s="236">
        <f t="shared" ref="Q199:Q200" si="291">O199+P199</f>
        <v>0</v>
      </c>
      <c r="R199" s="234">
        <f>+'Lcc_BKK+DMK'!R199+Lcc_CNX!R199+Lcc_HDY!R199+Lcc_HKT!R199+Lcc_CEI!R199</f>
        <v>0</v>
      </c>
      <c r="S199" s="235">
        <f>+'Lcc_BKK+DMK'!S199+Lcc_CNX!S199+Lcc_HDY!S199+Lcc_HKT!S199+Lcc_CEI!S199</f>
        <v>0</v>
      </c>
      <c r="T199" s="244">
        <f t="shared" ref="T199:T200" si="292">SUM(R199:S199)</f>
        <v>0</v>
      </c>
      <c r="U199" s="237">
        <f>+'Lcc_BKK+DMK'!U199+Lcc_CNX!U199+Lcc_HDY!U199+Lcc_HKT!U199+Lcc_CEI!U199</f>
        <v>0</v>
      </c>
      <c r="V199" s="236">
        <f t="shared" ref="V199:V200" si="293">T199+U199</f>
        <v>0</v>
      </c>
      <c r="W199" s="339">
        <f t="shared" ref="W199:W200" si="294">IF(Q199=0,0,((V199/Q199)-1)*100)</f>
        <v>0</v>
      </c>
    </row>
    <row r="200" spans="12:23" ht="13.5" thickBot="1" x14ac:dyDescent="0.25">
      <c r="L200" s="223" t="s">
        <v>18</v>
      </c>
      <c r="M200" s="234">
        <f>+'Lcc_BKK+DMK'!M200+Lcc_CNX!M200+Lcc_HDY!M200+Lcc_HKT!M200+Lcc_CEI!M200</f>
        <v>0</v>
      </c>
      <c r="N200" s="235">
        <f>+'Lcc_BKK+DMK'!N200+Lcc_CNX!N200+Lcc_HDY!N200+Lcc_HKT!N200+Lcc_CEI!N200</f>
        <v>0</v>
      </c>
      <c r="O200" s="244">
        <f t="shared" si="290"/>
        <v>0</v>
      </c>
      <c r="P200" s="237">
        <f>+'Lcc_BKK+DMK'!P200+Lcc_CNX!P200+Lcc_HDY!P200+Lcc_HKT!P200+Lcc_CEI!P200</f>
        <v>0</v>
      </c>
      <c r="Q200" s="236">
        <f t="shared" si="291"/>
        <v>0</v>
      </c>
      <c r="R200" s="234">
        <f>+'Lcc_BKK+DMK'!R200+Lcc_CNX!R200+Lcc_HDY!R200+Lcc_HKT!R200+Lcc_CEI!R200</f>
        <v>0</v>
      </c>
      <c r="S200" s="235">
        <f>+'Lcc_BKK+DMK'!S200+Lcc_CNX!S200+Lcc_HDY!S200+Lcc_HKT!S200+Lcc_CEI!S200</f>
        <v>0</v>
      </c>
      <c r="T200" s="244">
        <f t="shared" si="292"/>
        <v>0</v>
      </c>
      <c r="U200" s="237">
        <f>+'Lcc_BKK+DMK'!U200+Lcc_CNX!U200+Lcc_HDY!U200+Lcc_HKT!U200+Lcc_CEI!U200</f>
        <v>0</v>
      </c>
      <c r="V200" s="236">
        <f t="shared" si="293"/>
        <v>0</v>
      </c>
      <c r="W200" s="339">
        <f t="shared" si="294"/>
        <v>0</v>
      </c>
    </row>
    <row r="201" spans="12:23" ht="14.25" thickTop="1" thickBot="1" x14ac:dyDescent="0.25">
      <c r="L201" s="239" t="s">
        <v>19</v>
      </c>
      <c r="M201" s="240">
        <f t="shared" ref="M201:Q201" si="295">+M198+M199+M200</f>
        <v>0</v>
      </c>
      <c r="N201" s="241">
        <f t="shared" si="295"/>
        <v>0</v>
      </c>
      <c r="O201" s="242">
        <f t="shared" si="295"/>
        <v>0</v>
      </c>
      <c r="P201" s="240">
        <f t="shared" si="295"/>
        <v>0</v>
      </c>
      <c r="Q201" s="242">
        <f t="shared" si="295"/>
        <v>0</v>
      </c>
      <c r="R201" s="240">
        <f t="shared" ref="R201:V201" si="296">+R198+R199+R200</f>
        <v>0</v>
      </c>
      <c r="S201" s="241">
        <f t="shared" si="296"/>
        <v>0</v>
      </c>
      <c r="T201" s="242">
        <f t="shared" si="296"/>
        <v>0</v>
      </c>
      <c r="U201" s="240">
        <f t="shared" si="296"/>
        <v>0</v>
      </c>
      <c r="V201" s="242">
        <f t="shared" si="296"/>
        <v>0</v>
      </c>
      <c r="W201" s="338">
        <f t="shared" ref="W201:W202" si="297">IF(Q201=0,0,((V201/Q201)-1)*100)</f>
        <v>0</v>
      </c>
    </row>
    <row r="202" spans="12:23" ht="13.5" thickTop="1" x14ac:dyDescent="0.2">
      <c r="L202" s="218" t="s">
        <v>20</v>
      </c>
      <c r="M202" s="234">
        <f>+'Lcc_BKK+DMK'!M202+Lcc_CNX!M202+Lcc_HDY!M202+Lcc_HKT!M202+Lcc_CEI!M202</f>
        <v>0</v>
      </c>
      <c r="N202" s="235">
        <f>+'Lcc_BKK+DMK'!N202+Lcc_CNX!N202+Lcc_HDY!N202+Lcc_HKT!N202+Lcc_CEI!N202</f>
        <v>0</v>
      </c>
      <c r="O202" s="244">
        <f>SUM(M202:N202)</f>
        <v>0</v>
      </c>
      <c r="P202" s="237">
        <f>+'Lcc_BKK+DMK'!P202+Lcc_CNX!P202+Lcc_HDY!P202+Lcc_HKT!P202+Lcc_CEI!P202</f>
        <v>0</v>
      </c>
      <c r="Q202" s="236">
        <f t="shared" ref="Q202" si="298">O202+P202</f>
        <v>0</v>
      </c>
      <c r="R202" s="234">
        <f>+'Lcc_BKK+DMK'!R202+Lcc_CNX!R202+Lcc_HDY!R202+Lcc_HKT!R202+Lcc_CEI!R202</f>
        <v>0</v>
      </c>
      <c r="S202" s="235">
        <f>+'Lcc_BKK+DMK'!S202+Lcc_CNX!S202+Lcc_HDY!S202+Lcc_HKT!S202+Lcc_CEI!S202</f>
        <v>0</v>
      </c>
      <c r="T202" s="244">
        <f>SUM(R202:S202)</f>
        <v>0</v>
      </c>
      <c r="U202" s="237">
        <f>+'Lcc_BKK+DMK'!U202+Lcc_CNX!U202+Lcc_HDY!U202+Lcc_HKT!U202+Lcc_CEI!U202</f>
        <v>0</v>
      </c>
      <c r="V202" s="236">
        <f t="shared" ref="V202" si="299">T202+U202</f>
        <v>0</v>
      </c>
      <c r="W202" s="339">
        <f t="shared" si="297"/>
        <v>0</v>
      </c>
    </row>
    <row r="203" spans="12:23" ht="15.75" customHeight="1" x14ac:dyDescent="0.2">
      <c r="L203" s="218" t="s">
        <v>21</v>
      </c>
      <c r="M203" s="234">
        <f>+'Lcc_BKK+DMK'!M203+Lcc_CNX!M203+Lcc_HDY!M203+Lcc_HKT!M203+Lcc_CEI!M203</f>
        <v>0</v>
      </c>
      <c r="N203" s="235">
        <f>+'Lcc_BKK+DMK'!N203+Lcc_CNX!N203+Lcc_HDY!N203+Lcc_HKT!N203+Lcc_CEI!N203</f>
        <v>0</v>
      </c>
      <c r="O203" s="244">
        <f>SUM(M203:N203)</f>
        <v>0</v>
      </c>
      <c r="P203" s="237">
        <f>+'Lcc_BKK+DMK'!P203+Lcc_CNX!P203+Lcc_HDY!P203+Lcc_HKT!P203+Lcc_CEI!P203</f>
        <v>0</v>
      </c>
      <c r="Q203" s="236">
        <f>O203+P203</f>
        <v>0</v>
      </c>
      <c r="R203" s="234">
        <f>+'Lcc_BKK+DMK'!R203+Lcc_CNX!R203+Lcc_HDY!R203+Lcc_HKT!R203+Lcc_CEI!R203</f>
        <v>0</v>
      </c>
      <c r="S203" s="235">
        <f>+'Lcc_BKK+DMK'!S203+Lcc_CNX!S203+Lcc_HDY!S203+Lcc_HKT!S203+Lcc_CEI!S203</f>
        <v>0</v>
      </c>
      <c r="T203" s="244">
        <f>SUM(R203:S203)</f>
        <v>0</v>
      </c>
      <c r="U203" s="237">
        <f>+'Lcc_BKK+DMK'!U203+Lcc_CNX!U203+Lcc_HDY!U203+Lcc_HKT!U203+Lcc_CEI!U203</f>
        <v>0</v>
      </c>
      <c r="V203" s="236">
        <f>T203+U203</f>
        <v>0</v>
      </c>
      <c r="W203" s="339">
        <f>IF(Q203=0,0,((V203/Q203)-1)*100)</f>
        <v>0</v>
      </c>
    </row>
    <row r="204" spans="12:23" ht="13.5" thickBot="1" x14ac:dyDescent="0.25">
      <c r="L204" s="218" t="s">
        <v>22</v>
      </c>
      <c r="M204" s="234">
        <f>+'Lcc_BKK+DMK'!M204+Lcc_CNX!M204+Lcc_HDY!M204+Lcc_HKT!M204+Lcc_CEI!M204</f>
        <v>0</v>
      </c>
      <c r="N204" s="235">
        <f>+'Lcc_BKK+DMK'!N204+Lcc_CNX!N204+Lcc_HDY!N204+Lcc_HKT!N204+Lcc_CEI!N204</f>
        <v>0</v>
      </c>
      <c r="O204" s="244">
        <f>SUM(M204:N204)</f>
        <v>0</v>
      </c>
      <c r="P204" s="237">
        <f>+'Lcc_BKK+DMK'!P204+Lcc_CNX!P204+Lcc_HDY!P204+Lcc_HKT!P204+Lcc_CEI!P204</f>
        <v>0</v>
      </c>
      <c r="Q204" s="236">
        <f t="shared" ref="Q204" si="300">O204+P204</f>
        <v>0</v>
      </c>
      <c r="R204" s="234">
        <f>+'Lcc_BKK+DMK'!R204+Lcc_CNX!R204+Lcc_HDY!R204+Lcc_HKT!R204+Lcc_CEI!R204</f>
        <v>0</v>
      </c>
      <c r="S204" s="235">
        <f>+'Lcc_BKK+DMK'!S204+Lcc_CNX!S204+Lcc_HDY!S204+Lcc_HKT!S204+Lcc_CEI!S204</f>
        <v>0</v>
      </c>
      <c r="T204" s="244">
        <f>SUM(R204:S204)</f>
        <v>0</v>
      </c>
      <c r="U204" s="237">
        <f>+'Lcc_BKK+DMK'!U204+Lcc_CNX!U204+Lcc_HDY!U204+Lcc_HKT!U204+Lcc_CEI!U204</f>
        <v>0</v>
      </c>
      <c r="V204" s="236">
        <f t="shared" ref="V204" si="301">T204+U204</f>
        <v>0</v>
      </c>
      <c r="W204" s="339">
        <f>IF(Q204=0,0,((V204/Q204)-1)*100)</f>
        <v>0</v>
      </c>
    </row>
    <row r="205" spans="12:23" ht="14.25" thickTop="1" thickBot="1" x14ac:dyDescent="0.25">
      <c r="L205" s="239" t="s">
        <v>23</v>
      </c>
      <c r="M205" s="240">
        <f>+M202+M203+M204</f>
        <v>0</v>
      </c>
      <c r="N205" s="241">
        <f t="shared" ref="N205" si="302">+N202+N203+N204</f>
        <v>0</v>
      </c>
      <c r="O205" s="242">
        <f t="shared" ref="O205" si="303">+O202+O203+O204</f>
        <v>0</v>
      </c>
      <c r="P205" s="240">
        <f t="shared" ref="P205" si="304">+P202+P203+P204</f>
        <v>0</v>
      </c>
      <c r="Q205" s="242">
        <f t="shared" ref="Q205" si="305">+Q202+Q203+Q204</f>
        <v>0</v>
      </c>
      <c r="R205" s="240">
        <f t="shared" ref="R205" si="306">+R202+R203+R204</f>
        <v>0</v>
      </c>
      <c r="S205" s="241">
        <f t="shared" ref="S205" si="307">+S202+S203+S204</f>
        <v>0</v>
      </c>
      <c r="T205" s="242">
        <f t="shared" ref="T205" si="308">+T202+T203+T204</f>
        <v>0</v>
      </c>
      <c r="U205" s="240">
        <f t="shared" ref="U205" si="309">+U202+U203+U204</f>
        <v>0</v>
      </c>
      <c r="V205" s="242">
        <f t="shared" ref="V205" si="310">+V202+V203+V204</f>
        <v>0</v>
      </c>
      <c r="W205" s="338">
        <f t="shared" ref="W205:W206" si="311">IF(Q205=0,0,((V205/Q205)-1)*100)</f>
        <v>0</v>
      </c>
    </row>
    <row r="206" spans="12:23" ht="14.25" thickTop="1" thickBot="1" x14ac:dyDescent="0.25">
      <c r="L206" s="239" t="s">
        <v>68</v>
      </c>
      <c r="M206" s="240">
        <f>+M201+M205</f>
        <v>0</v>
      </c>
      <c r="N206" s="241">
        <f t="shared" ref="N206" si="312">+N201+N205</f>
        <v>0</v>
      </c>
      <c r="O206" s="242">
        <f t="shared" ref="O206" si="313">+O201+O205</f>
        <v>0</v>
      </c>
      <c r="P206" s="240">
        <f t="shared" ref="P206" si="314">+P201+P205</f>
        <v>0</v>
      </c>
      <c r="Q206" s="242">
        <f t="shared" ref="Q206" si="315">+Q201+Q205</f>
        <v>0</v>
      </c>
      <c r="R206" s="240">
        <f t="shared" ref="R206" si="316">+R201+R205</f>
        <v>0</v>
      </c>
      <c r="S206" s="241">
        <f t="shared" ref="S206" si="317">+S201+S205</f>
        <v>0</v>
      </c>
      <c r="T206" s="242">
        <f t="shared" ref="T206" si="318">+T201+T205</f>
        <v>0</v>
      </c>
      <c r="U206" s="240">
        <f t="shared" ref="U206" si="319">+U201+U205</f>
        <v>0</v>
      </c>
      <c r="V206" s="242">
        <f t="shared" ref="V206" si="320">+V201+V205</f>
        <v>0</v>
      </c>
      <c r="W206" s="338">
        <f t="shared" si="311"/>
        <v>0</v>
      </c>
    </row>
    <row r="207" spans="12:23" ht="13.5" thickTop="1" x14ac:dyDescent="0.2">
      <c r="L207" s="218" t="s">
        <v>24</v>
      </c>
      <c r="M207" s="234">
        <f>+'Lcc_BKK+DMK'!M207+Lcc_CNX!M207+Lcc_HDY!M207+Lcc_HKT!M207+Lcc_CEI!M207</f>
        <v>0</v>
      </c>
      <c r="N207" s="235">
        <f>+'Lcc_BKK+DMK'!N207+Lcc_CNX!N207+Lcc_HDY!N207+Lcc_HKT!N207+Lcc_CEI!N207</f>
        <v>0</v>
      </c>
      <c r="O207" s="244">
        <f t="shared" ref="O207" si="321">SUM(M207:N207)</f>
        <v>0</v>
      </c>
      <c r="P207" s="237">
        <f>+'Lcc_BKK+DMK'!P207+Lcc_CNX!P207+Lcc_HDY!P207+Lcc_HKT!P207+Lcc_CEI!P207</f>
        <v>0</v>
      </c>
      <c r="Q207" s="236">
        <f>O207+P207</f>
        <v>0</v>
      </c>
      <c r="R207" s="234"/>
      <c r="S207" s="235"/>
      <c r="T207" s="244"/>
      <c r="U207" s="237"/>
      <c r="V207" s="236"/>
      <c r="W207" s="339"/>
    </row>
    <row r="208" spans="12:23" x14ac:dyDescent="0.2">
      <c r="L208" s="218" t="s">
        <v>25</v>
      </c>
      <c r="M208" s="234">
        <f>+'Lcc_BKK+DMK'!M208+Lcc_CNX!M208+Lcc_HDY!M208+Lcc_HKT!M208+Lcc_CEI!M208</f>
        <v>0</v>
      </c>
      <c r="N208" s="235">
        <f>+'Lcc_BKK+DMK'!N208+Lcc_CNX!N208+Lcc_HDY!N208+Lcc_HKT!N208+Lcc_CEI!N208</f>
        <v>0</v>
      </c>
      <c r="O208" s="244">
        <f>SUM(M208:N208)</f>
        <v>0</v>
      </c>
      <c r="P208" s="237">
        <f>+'Lcc_BKK+DMK'!P208+Lcc_CNX!P208+Lcc_HDY!P208+Lcc_HKT!P208+Lcc_CEI!P208</f>
        <v>0</v>
      </c>
      <c r="Q208" s="236">
        <f>O208+P208</f>
        <v>0</v>
      </c>
      <c r="R208" s="234"/>
      <c r="S208" s="235"/>
      <c r="T208" s="244"/>
      <c r="U208" s="237"/>
      <c r="V208" s="236"/>
      <c r="W208" s="339"/>
    </row>
    <row r="209" spans="1:23" ht="13.5" thickBot="1" x14ac:dyDescent="0.25">
      <c r="L209" s="218" t="s">
        <v>26</v>
      </c>
      <c r="M209" s="234">
        <f>+'Lcc_BKK+DMK'!M209+Lcc_CNX!M209+Lcc_HDY!M209+Lcc_HKT!M209+Lcc_CEI!M209</f>
        <v>0</v>
      </c>
      <c r="N209" s="235">
        <f>+'Lcc_BKK+DMK'!N209+Lcc_CNX!N209+Lcc_HDY!N209+Lcc_HKT!N209+Lcc_CEI!N209</f>
        <v>0</v>
      </c>
      <c r="O209" s="244">
        <f>SUM(M209:N209)</f>
        <v>0</v>
      </c>
      <c r="P209" s="237">
        <f>+'Lcc_BKK+DMK'!P209+Lcc_CNX!P209+Lcc_HDY!P209+Lcc_HKT!P209+Lcc_CEI!P209</f>
        <v>0</v>
      </c>
      <c r="Q209" s="236">
        <f>O209+P209</f>
        <v>0</v>
      </c>
      <c r="R209" s="234"/>
      <c r="S209" s="235"/>
      <c r="T209" s="244"/>
      <c r="U209" s="237"/>
      <c r="V209" s="236"/>
      <c r="W209" s="339"/>
    </row>
    <row r="210" spans="1:23" ht="14.25" thickTop="1" thickBot="1" x14ac:dyDescent="0.25">
      <c r="L210" s="246" t="s">
        <v>27</v>
      </c>
      <c r="M210" s="247">
        <f t="shared" ref="M210:Q210" si="322">+M207+M208+M209</f>
        <v>0</v>
      </c>
      <c r="N210" s="247">
        <f t="shared" si="322"/>
        <v>0</v>
      </c>
      <c r="O210" s="248">
        <f t="shared" si="322"/>
        <v>0</v>
      </c>
      <c r="P210" s="249">
        <f t="shared" si="322"/>
        <v>0</v>
      </c>
      <c r="Q210" s="248">
        <f t="shared" si="322"/>
        <v>0</v>
      </c>
      <c r="R210" s="247"/>
      <c r="S210" s="247"/>
      <c r="T210" s="248"/>
      <c r="U210" s="249"/>
      <c r="V210" s="248"/>
      <c r="W210" s="340"/>
    </row>
    <row r="211" spans="1:23" ht="13.5" thickTop="1" x14ac:dyDescent="0.2">
      <c r="A211" s="323"/>
      <c r="K211" s="323"/>
      <c r="L211" s="218" t="s">
        <v>29</v>
      </c>
      <c r="M211" s="234">
        <f>+'Lcc_BKK+DMK'!M211+Lcc_CNX!M211+Lcc_HDY!M211+Lcc_HKT!M211+Lcc_CEI!M211</f>
        <v>0</v>
      </c>
      <c r="N211" s="235">
        <f>+'Lcc_BKK+DMK'!N211+Lcc_CNX!N211+Lcc_HDY!N211+Lcc_HKT!N211+Lcc_CEI!N211</f>
        <v>0</v>
      </c>
      <c r="O211" s="244">
        <f t="shared" ref="O211" si="323">SUM(M211:N211)</f>
        <v>0</v>
      </c>
      <c r="P211" s="237">
        <f>+'Lcc_BKK+DMK'!P211+Lcc_CNX!P211+Lcc_HDY!P211+Lcc_HKT!P211+Lcc_CEI!P211</f>
        <v>0</v>
      </c>
      <c r="Q211" s="236">
        <f>O211+P211</f>
        <v>0</v>
      </c>
      <c r="R211" s="234"/>
      <c r="S211" s="235"/>
      <c r="T211" s="244"/>
      <c r="U211" s="237"/>
      <c r="V211" s="236"/>
      <c r="W211" s="339"/>
    </row>
    <row r="212" spans="1:23" x14ac:dyDescent="0.2">
      <c r="A212" s="323"/>
      <c r="K212" s="323"/>
      <c r="L212" s="218" t="s">
        <v>30</v>
      </c>
      <c r="M212" s="234">
        <f>+'Lcc_BKK+DMK'!M212+Lcc_CNX!M212+Lcc_HDY!M212+Lcc_HKT!M212+Lcc_CEI!M212</f>
        <v>0</v>
      </c>
      <c r="N212" s="235">
        <f>+'Lcc_BKK+DMK'!N212+Lcc_CNX!N212+Lcc_HDY!N212+Lcc_HKT!N212+Lcc_CEI!N212</f>
        <v>0</v>
      </c>
      <c r="O212" s="244">
        <f>SUM(M212:N212)</f>
        <v>0</v>
      </c>
      <c r="P212" s="237">
        <f>+'Lcc_BKK+DMK'!P212+Lcc_CNX!P212+Lcc_HDY!P212+Lcc_HKT!P212+Lcc_CEI!P212</f>
        <v>0</v>
      </c>
      <c r="Q212" s="236">
        <f>O212+P212</f>
        <v>0</v>
      </c>
      <c r="R212" s="234"/>
      <c r="S212" s="235"/>
      <c r="T212" s="244"/>
      <c r="U212" s="237"/>
      <c r="V212" s="236"/>
      <c r="W212" s="339"/>
    </row>
    <row r="213" spans="1:23" ht="13.5" thickBot="1" x14ac:dyDescent="0.25">
      <c r="A213" s="323"/>
      <c r="K213" s="323"/>
      <c r="L213" s="218" t="s">
        <v>31</v>
      </c>
      <c r="M213" s="234">
        <f>+'Lcc_BKK+DMK'!M213+Lcc_CNX!M213+Lcc_HDY!M213+Lcc_HKT!M213+Lcc_CEI!M213</f>
        <v>0</v>
      </c>
      <c r="N213" s="235">
        <f>+'Lcc_BKK+DMK'!N213+Lcc_CNX!N213+Lcc_HDY!N213+Lcc_HKT!N213+Lcc_CEI!N213</f>
        <v>0</v>
      </c>
      <c r="O213" s="244">
        <f>SUM(M213:N213)</f>
        <v>0</v>
      </c>
      <c r="P213" s="237">
        <f>+'Lcc_BKK+DMK'!P213+Lcc_CNX!P213+Lcc_HDY!P213+Lcc_HKT!P213+Lcc_CEI!P213</f>
        <v>0</v>
      </c>
      <c r="Q213" s="236">
        <f t="shared" ref="Q213" si="324">O213+P213</f>
        <v>0</v>
      </c>
      <c r="R213" s="234"/>
      <c r="S213" s="235"/>
      <c r="T213" s="244"/>
      <c r="U213" s="237"/>
      <c r="V213" s="236"/>
      <c r="W213" s="339"/>
    </row>
    <row r="214" spans="1:23" ht="14.25" thickTop="1" thickBot="1" x14ac:dyDescent="0.25">
      <c r="L214" s="246" t="s">
        <v>32</v>
      </c>
      <c r="M214" s="247">
        <f t="shared" ref="M214:Q214" si="325">+M211+M212+M213</f>
        <v>0</v>
      </c>
      <c r="N214" s="247">
        <f t="shared" si="325"/>
        <v>0</v>
      </c>
      <c r="O214" s="248">
        <f t="shared" si="325"/>
        <v>0</v>
      </c>
      <c r="P214" s="249">
        <f t="shared" si="325"/>
        <v>0</v>
      </c>
      <c r="Q214" s="248">
        <f t="shared" si="325"/>
        <v>0</v>
      </c>
      <c r="R214" s="247"/>
      <c r="S214" s="247"/>
      <c r="T214" s="248"/>
      <c r="U214" s="249"/>
      <c r="V214" s="248"/>
      <c r="W214" s="340"/>
    </row>
    <row r="215" spans="1:23" ht="14.25" thickTop="1" thickBot="1" x14ac:dyDescent="0.25">
      <c r="L215" s="555" t="s">
        <v>33</v>
      </c>
      <c r="M215" s="554">
        <f t="shared" ref="M215:Q215" si="326">+M205+M210+M214</f>
        <v>0</v>
      </c>
      <c r="N215" s="552">
        <f t="shared" si="326"/>
        <v>0</v>
      </c>
      <c r="O215" s="550">
        <f t="shared" si="326"/>
        <v>0</v>
      </c>
      <c r="P215" s="549">
        <f t="shared" si="326"/>
        <v>0</v>
      </c>
      <c r="Q215" s="550">
        <f t="shared" si="326"/>
        <v>0</v>
      </c>
      <c r="R215" s="554"/>
      <c r="S215" s="552"/>
      <c r="T215" s="550"/>
      <c r="U215" s="549"/>
      <c r="V215" s="550"/>
      <c r="W215" s="551"/>
    </row>
    <row r="216" spans="1:23" ht="14.25" thickTop="1" thickBot="1" x14ac:dyDescent="0.25">
      <c r="L216" s="239" t="s">
        <v>34</v>
      </c>
      <c r="M216" s="240">
        <f t="shared" ref="M216:Q216" si="327">+M201+M205+M210+M214</f>
        <v>0</v>
      </c>
      <c r="N216" s="241">
        <f t="shared" si="327"/>
        <v>0</v>
      </c>
      <c r="O216" s="242">
        <f t="shared" si="327"/>
        <v>0</v>
      </c>
      <c r="P216" s="240">
        <f t="shared" si="327"/>
        <v>0</v>
      </c>
      <c r="Q216" s="242">
        <f t="shared" si="327"/>
        <v>0</v>
      </c>
      <c r="R216" s="240"/>
      <c r="S216" s="241"/>
      <c r="T216" s="242"/>
      <c r="U216" s="240"/>
      <c r="V216" s="242"/>
      <c r="W216" s="338"/>
    </row>
    <row r="217" spans="1:23" ht="13.5" customHeight="1" thickTop="1" thickBot="1" x14ac:dyDescent="0.25">
      <c r="L217" s="252" t="s">
        <v>35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99" t="s">
        <v>60</v>
      </c>
      <c r="M218" s="600"/>
      <c r="N218" s="600"/>
      <c r="O218" s="600"/>
      <c r="P218" s="600"/>
      <c r="Q218" s="600"/>
      <c r="R218" s="600"/>
      <c r="S218" s="600"/>
      <c r="T218" s="600"/>
      <c r="U218" s="600"/>
      <c r="V218" s="600"/>
      <c r="W218" s="601"/>
    </row>
    <row r="219" spans="1:23" ht="13.5" thickBot="1" x14ac:dyDescent="0.25">
      <c r="L219" s="602" t="s">
        <v>61</v>
      </c>
      <c r="M219" s="603"/>
      <c r="N219" s="603"/>
      <c r="O219" s="603"/>
      <c r="P219" s="603"/>
      <c r="Q219" s="603"/>
      <c r="R219" s="603"/>
      <c r="S219" s="603"/>
      <c r="T219" s="603"/>
      <c r="U219" s="603"/>
      <c r="V219" s="603"/>
      <c r="W219" s="604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47</v>
      </c>
    </row>
    <row r="221" spans="1:23" ht="14.25" thickTop="1" thickBot="1" x14ac:dyDescent="0.25">
      <c r="L221" s="214"/>
      <c r="M221" s="615" t="s">
        <v>4</v>
      </c>
      <c r="N221" s="615"/>
      <c r="O221" s="615"/>
      <c r="P221" s="615"/>
      <c r="Q221" s="616"/>
      <c r="R221" s="615" t="s">
        <v>5</v>
      </c>
      <c r="S221" s="615"/>
      <c r="T221" s="615"/>
      <c r="U221" s="615"/>
      <c r="V221" s="616"/>
      <c r="W221" s="307" t="s">
        <v>6</v>
      </c>
    </row>
    <row r="222" spans="1:23" ht="13.5" thickTop="1" x14ac:dyDescent="0.2">
      <c r="L222" s="218" t="s">
        <v>7</v>
      </c>
      <c r="M222" s="219"/>
      <c r="N222" s="211"/>
      <c r="O222" s="220"/>
      <c r="P222" s="221"/>
      <c r="Q222" s="306"/>
      <c r="R222" s="219"/>
      <c r="S222" s="211"/>
      <c r="T222" s="220"/>
      <c r="U222" s="221"/>
      <c r="V222" s="306"/>
      <c r="W222" s="308" t="s">
        <v>8</v>
      </c>
    </row>
    <row r="223" spans="1:23" ht="13.5" thickBot="1" x14ac:dyDescent="0.25">
      <c r="L223" s="223"/>
      <c r="M223" s="224" t="s">
        <v>48</v>
      </c>
      <c r="N223" s="225" t="s">
        <v>49</v>
      </c>
      <c r="O223" s="226" t="s">
        <v>50</v>
      </c>
      <c r="P223" s="227" t="s">
        <v>15</v>
      </c>
      <c r="Q223" s="302" t="s">
        <v>11</v>
      </c>
      <c r="R223" s="224" t="s">
        <v>48</v>
      </c>
      <c r="S223" s="225" t="s">
        <v>49</v>
      </c>
      <c r="T223" s="226" t="s">
        <v>50</v>
      </c>
      <c r="U223" s="227" t="s">
        <v>15</v>
      </c>
      <c r="V223" s="302" t="s">
        <v>11</v>
      </c>
      <c r="W223" s="309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ht="12.75" customHeight="1" x14ac:dyDescent="0.2">
      <c r="L225" s="218" t="s">
        <v>16</v>
      </c>
      <c r="M225" s="234">
        <f t="shared" ref="M225:N231" si="328">+M171+M198</f>
        <v>0</v>
      </c>
      <c r="N225" s="235">
        <f t="shared" si="328"/>
        <v>0</v>
      </c>
      <c r="O225" s="236">
        <f t="shared" ref="O225:O234" si="329">M225+N225</f>
        <v>0</v>
      </c>
      <c r="P225" s="237">
        <f t="shared" ref="P225:P231" si="330">+P171+P198</f>
        <v>0</v>
      </c>
      <c r="Q225" s="265">
        <f>O225+P225</f>
        <v>0</v>
      </c>
      <c r="R225" s="234">
        <f t="shared" ref="R225:S231" si="331">+R171+R198</f>
        <v>0</v>
      </c>
      <c r="S225" s="235">
        <f t="shared" si="331"/>
        <v>0</v>
      </c>
      <c r="T225" s="236">
        <f t="shared" ref="T225:T229" si="332">R225+S225</f>
        <v>0</v>
      </c>
      <c r="U225" s="237">
        <f t="shared" ref="U225:U231" si="333">+U171+U198</f>
        <v>0</v>
      </c>
      <c r="V225" s="265">
        <f>T225+U225</f>
        <v>0</v>
      </c>
      <c r="W225" s="339">
        <f>IF(Q225=0,0,((V225/Q225)-1)*100)</f>
        <v>0</v>
      </c>
    </row>
    <row r="226" spans="1:23" ht="12.75" customHeight="1" x14ac:dyDescent="0.2">
      <c r="L226" s="218" t="s">
        <v>17</v>
      </c>
      <c r="M226" s="234">
        <f t="shared" si="328"/>
        <v>0</v>
      </c>
      <c r="N226" s="235">
        <f t="shared" si="328"/>
        <v>0</v>
      </c>
      <c r="O226" s="236">
        <f t="shared" si="329"/>
        <v>0</v>
      </c>
      <c r="P226" s="237">
        <f t="shared" si="330"/>
        <v>0</v>
      </c>
      <c r="Q226" s="265">
        <f>O226+P226</f>
        <v>0</v>
      </c>
      <c r="R226" s="234">
        <f t="shared" si="331"/>
        <v>0</v>
      </c>
      <c r="S226" s="235">
        <f t="shared" si="331"/>
        <v>0</v>
      </c>
      <c r="T226" s="236">
        <f t="shared" si="332"/>
        <v>0</v>
      </c>
      <c r="U226" s="237">
        <f t="shared" si="333"/>
        <v>0</v>
      </c>
      <c r="V226" s="265">
        <f>T226+U226</f>
        <v>0</v>
      </c>
      <c r="W226" s="339">
        <f>IF(Q226=0,0,((V226/Q226)-1)*100)</f>
        <v>0</v>
      </c>
    </row>
    <row r="227" spans="1:23" ht="12.75" customHeight="1" thickBot="1" x14ac:dyDescent="0.25">
      <c r="L227" s="223" t="s">
        <v>18</v>
      </c>
      <c r="M227" s="234">
        <f t="shared" si="328"/>
        <v>0</v>
      </c>
      <c r="N227" s="235">
        <f t="shared" si="328"/>
        <v>0</v>
      </c>
      <c r="O227" s="236">
        <f t="shared" si="329"/>
        <v>0</v>
      </c>
      <c r="P227" s="237">
        <f t="shared" si="330"/>
        <v>0</v>
      </c>
      <c r="Q227" s="265">
        <f>O227+P227</f>
        <v>0</v>
      </c>
      <c r="R227" s="234">
        <f t="shared" si="331"/>
        <v>0</v>
      </c>
      <c r="S227" s="235">
        <f t="shared" si="331"/>
        <v>0</v>
      </c>
      <c r="T227" s="236">
        <f t="shared" si="332"/>
        <v>0</v>
      </c>
      <c r="U227" s="237">
        <f t="shared" si="333"/>
        <v>0</v>
      </c>
      <c r="V227" s="265">
        <f>T227+U227</f>
        <v>0</v>
      </c>
      <c r="W227" s="339">
        <f>IF(Q227=0,0,((V227/Q227)-1)*100)</f>
        <v>0</v>
      </c>
    </row>
    <row r="228" spans="1:23" ht="12.75" customHeight="1" thickTop="1" thickBot="1" x14ac:dyDescent="0.25">
      <c r="L228" s="239" t="s">
        <v>19</v>
      </c>
      <c r="M228" s="240">
        <f t="shared" si="328"/>
        <v>0</v>
      </c>
      <c r="N228" s="241">
        <f t="shared" si="328"/>
        <v>0</v>
      </c>
      <c r="O228" s="242">
        <f t="shared" si="329"/>
        <v>0</v>
      </c>
      <c r="P228" s="240">
        <f t="shared" si="330"/>
        <v>0</v>
      </c>
      <c r="Q228" s="242">
        <f>O228+P228</f>
        <v>0</v>
      </c>
      <c r="R228" s="240">
        <f t="shared" si="331"/>
        <v>0</v>
      </c>
      <c r="S228" s="241">
        <f t="shared" si="331"/>
        <v>0</v>
      </c>
      <c r="T228" s="242">
        <f t="shared" si="332"/>
        <v>0</v>
      </c>
      <c r="U228" s="240">
        <f t="shared" si="333"/>
        <v>0</v>
      </c>
      <c r="V228" s="242">
        <f>T228+U228</f>
        <v>0</v>
      </c>
      <c r="W228" s="338">
        <f>IF(Q228=0,0,((V228/Q228)-1)*100)</f>
        <v>0</v>
      </c>
    </row>
    <row r="229" spans="1:23" ht="12.75" customHeight="1" thickTop="1" x14ac:dyDescent="0.2">
      <c r="L229" s="218" t="s">
        <v>20</v>
      </c>
      <c r="M229" s="234">
        <f t="shared" si="328"/>
        <v>0</v>
      </c>
      <c r="N229" s="235">
        <f t="shared" si="328"/>
        <v>0</v>
      </c>
      <c r="O229" s="236">
        <f t="shared" si="329"/>
        <v>0</v>
      </c>
      <c r="P229" s="258">
        <f t="shared" si="330"/>
        <v>0</v>
      </c>
      <c r="Q229" s="336">
        <f t="shared" ref="Q229" si="334">O229+P229</f>
        <v>0</v>
      </c>
      <c r="R229" s="234">
        <f t="shared" si="331"/>
        <v>0</v>
      </c>
      <c r="S229" s="235">
        <f t="shared" si="331"/>
        <v>0</v>
      </c>
      <c r="T229" s="236">
        <f t="shared" si="332"/>
        <v>0</v>
      </c>
      <c r="U229" s="258">
        <f t="shared" si="333"/>
        <v>0</v>
      </c>
      <c r="V229" s="336">
        <f t="shared" ref="V229" si="335">T229+U229</f>
        <v>0</v>
      </c>
      <c r="W229" s="339">
        <f t="shared" ref="W229" si="336">IF(Q229=0,0,((V229/Q229)-1)*100)</f>
        <v>0</v>
      </c>
    </row>
    <row r="230" spans="1:23" ht="12.75" customHeight="1" x14ac:dyDescent="0.2">
      <c r="L230" s="218" t="s">
        <v>21</v>
      </c>
      <c r="M230" s="234">
        <f t="shared" si="328"/>
        <v>0</v>
      </c>
      <c r="N230" s="235">
        <f t="shared" si="328"/>
        <v>0</v>
      </c>
      <c r="O230" s="244">
        <f>M230+N230</f>
        <v>0</v>
      </c>
      <c r="P230" s="258">
        <f t="shared" si="330"/>
        <v>0</v>
      </c>
      <c r="Q230" s="236">
        <f>O230+P230</f>
        <v>0</v>
      </c>
      <c r="R230" s="234">
        <f t="shared" si="331"/>
        <v>0</v>
      </c>
      <c r="S230" s="235">
        <f t="shared" si="331"/>
        <v>0</v>
      </c>
      <c r="T230" s="244">
        <f>R230+S230</f>
        <v>0</v>
      </c>
      <c r="U230" s="258">
        <f t="shared" si="333"/>
        <v>0</v>
      </c>
      <c r="V230" s="236">
        <f>T230+U230</f>
        <v>0</v>
      </c>
      <c r="W230" s="339">
        <f>IF(Q230=0,0,((V230/Q230)-1)*100)</f>
        <v>0</v>
      </c>
    </row>
    <row r="231" spans="1:23" ht="12.75" customHeight="1" thickBot="1" x14ac:dyDescent="0.25">
      <c r="L231" s="218" t="s">
        <v>22</v>
      </c>
      <c r="M231" s="304">
        <f t="shared" si="328"/>
        <v>0</v>
      </c>
      <c r="N231" s="342">
        <f t="shared" si="328"/>
        <v>0</v>
      </c>
      <c r="O231" s="266">
        <f>M231+N231</f>
        <v>0</v>
      </c>
      <c r="P231" s="245">
        <f t="shared" si="330"/>
        <v>0</v>
      </c>
      <c r="Q231" s="343">
        <f t="shared" ref="Q231" si="337">O231+P231</f>
        <v>0</v>
      </c>
      <c r="R231" s="304">
        <f t="shared" si="331"/>
        <v>0</v>
      </c>
      <c r="S231" s="342">
        <f t="shared" si="331"/>
        <v>0</v>
      </c>
      <c r="T231" s="266">
        <f>R231+S231</f>
        <v>0</v>
      </c>
      <c r="U231" s="245">
        <f t="shared" si="333"/>
        <v>0</v>
      </c>
      <c r="V231" s="343">
        <f t="shared" ref="V231" si="338">T231+U231</f>
        <v>0</v>
      </c>
      <c r="W231" s="339">
        <f t="shared" ref="W231:W233" si="339">IF(Q231=0,0,((V231/Q231)-1)*100)</f>
        <v>0</v>
      </c>
    </row>
    <row r="232" spans="1:23" ht="14.25" thickTop="1" thickBot="1" x14ac:dyDescent="0.25">
      <c r="L232" s="239" t="s">
        <v>23</v>
      </c>
      <c r="M232" s="240">
        <f>+M229+M230+M231</f>
        <v>0</v>
      </c>
      <c r="N232" s="241">
        <f t="shared" ref="N232" si="340">+N229+N230+N231</f>
        <v>0</v>
      </c>
      <c r="O232" s="242">
        <f t="shared" ref="O232" si="341">+O229+O230+O231</f>
        <v>0</v>
      </c>
      <c r="P232" s="240">
        <f t="shared" ref="P232" si="342">+P229+P230+P231</f>
        <v>0</v>
      </c>
      <c r="Q232" s="242">
        <f t="shared" ref="Q232" si="343">+Q229+Q230+Q231</f>
        <v>0</v>
      </c>
      <c r="R232" s="240">
        <f t="shared" ref="R232" si="344">+R229+R230+R231</f>
        <v>0</v>
      </c>
      <c r="S232" s="241">
        <f t="shared" ref="S232" si="345">+S229+S230+S231</f>
        <v>0</v>
      </c>
      <c r="T232" s="242">
        <f t="shared" ref="T232" si="346">+T229+T230+T231</f>
        <v>0</v>
      </c>
      <c r="U232" s="240">
        <f t="shared" ref="U232" si="347">+U229+U230+U231</f>
        <v>0</v>
      </c>
      <c r="V232" s="242">
        <f t="shared" ref="V232" si="348">+V229+V230+V231</f>
        <v>0</v>
      </c>
      <c r="W232" s="338">
        <f t="shared" si="339"/>
        <v>0</v>
      </c>
    </row>
    <row r="233" spans="1:23" ht="14.25" thickTop="1" thickBot="1" x14ac:dyDescent="0.25">
      <c r="L233" s="239" t="s">
        <v>68</v>
      </c>
      <c r="M233" s="240">
        <f>+M228+M232</f>
        <v>0</v>
      </c>
      <c r="N233" s="241">
        <f t="shared" ref="N233" si="349">+N228+N232</f>
        <v>0</v>
      </c>
      <c r="O233" s="242">
        <f t="shared" ref="O233" si="350">+O228+O232</f>
        <v>0</v>
      </c>
      <c r="P233" s="240">
        <f t="shared" ref="P233" si="351">+P228+P232</f>
        <v>0</v>
      </c>
      <c r="Q233" s="242">
        <f t="shared" ref="Q233" si="352">+Q228+Q232</f>
        <v>0</v>
      </c>
      <c r="R233" s="240">
        <f t="shared" ref="R233" si="353">+R228+R232</f>
        <v>0</v>
      </c>
      <c r="S233" s="241">
        <f t="shared" ref="S233" si="354">+S228+S232</f>
        <v>0</v>
      </c>
      <c r="T233" s="242">
        <f t="shared" ref="T233" si="355">+T228+T232</f>
        <v>0</v>
      </c>
      <c r="U233" s="240">
        <f t="shared" ref="U233" si="356">+U228+U232</f>
        <v>0</v>
      </c>
      <c r="V233" s="242">
        <f t="shared" ref="V233" si="357">+V228+V232</f>
        <v>0</v>
      </c>
      <c r="W233" s="338">
        <f t="shared" si="339"/>
        <v>0</v>
      </c>
    </row>
    <row r="234" spans="1:23" ht="12.75" customHeight="1" thickTop="1" x14ac:dyDescent="0.2">
      <c r="L234" s="218" t="s">
        <v>24</v>
      </c>
      <c r="M234" s="234">
        <f t="shared" ref="M234:N236" si="358">+M180+M207</f>
        <v>0</v>
      </c>
      <c r="N234" s="235">
        <f t="shared" si="358"/>
        <v>0</v>
      </c>
      <c r="O234" s="236">
        <f t="shared" si="329"/>
        <v>0</v>
      </c>
      <c r="P234" s="237">
        <f>+P180+P207</f>
        <v>0</v>
      </c>
      <c r="Q234" s="265">
        <f>O234+P234</f>
        <v>0</v>
      </c>
      <c r="R234" s="234"/>
      <c r="S234" s="235"/>
      <c r="T234" s="236"/>
      <c r="U234" s="237"/>
      <c r="V234" s="265"/>
      <c r="W234" s="339"/>
    </row>
    <row r="235" spans="1:23" ht="12.75" customHeight="1" x14ac:dyDescent="0.2">
      <c r="L235" s="218" t="s">
        <v>25</v>
      </c>
      <c r="M235" s="234">
        <f t="shared" si="358"/>
        <v>0</v>
      </c>
      <c r="N235" s="235">
        <f t="shared" si="358"/>
        <v>0</v>
      </c>
      <c r="O235" s="236">
        <f>M235+N235</f>
        <v>0</v>
      </c>
      <c r="P235" s="237">
        <f>+P181+P208</f>
        <v>0</v>
      </c>
      <c r="Q235" s="265">
        <f>O235+P235</f>
        <v>0</v>
      </c>
      <c r="R235" s="234"/>
      <c r="S235" s="235"/>
      <c r="T235" s="236"/>
      <c r="U235" s="237"/>
      <c r="V235" s="265"/>
      <c r="W235" s="339"/>
    </row>
    <row r="236" spans="1:23" ht="12.75" customHeight="1" thickBot="1" x14ac:dyDescent="0.25">
      <c r="L236" s="218" t="s">
        <v>26</v>
      </c>
      <c r="M236" s="234">
        <f t="shared" si="358"/>
        <v>0</v>
      </c>
      <c r="N236" s="235">
        <f t="shared" si="358"/>
        <v>0</v>
      </c>
      <c r="O236" s="244">
        <f>M236+N236</f>
        <v>0</v>
      </c>
      <c r="P236" s="245">
        <f>+P182+P209</f>
        <v>0</v>
      </c>
      <c r="Q236" s="265">
        <f>O236+P236</f>
        <v>0</v>
      </c>
      <c r="R236" s="234"/>
      <c r="S236" s="235"/>
      <c r="T236" s="244"/>
      <c r="U236" s="245"/>
      <c r="V236" s="265"/>
      <c r="W236" s="339"/>
    </row>
    <row r="237" spans="1:23" ht="14.25" thickTop="1" thickBot="1" x14ac:dyDescent="0.25">
      <c r="L237" s="246" t="s">
        <v>27</v>
      </c>
      <c r="M237" s="247">
        <f t="shared" ref="M237:Q237" si="359">+M234+M235+M236</f>
        <v>0</v>
      </c>
      <c r="N237" s="247">
        <f t="shared" si="359"/>
        <v>0</v>
      </c>
      <c r="O237" s="248">
        <f t="shared" si="359"/>
        <v>0</v>
      </c>
      <c r="P237" s="249">
        <f t="shared" si="359"/>
        <v>0</v>
      </c>
      <c r="Q237" s="248">
        <f t="shared" si="359"/>
        <v>0</v>
      </c>
      <c r="R237" s="247"/>
      <c r="S237" s="247"/>
      <c r="T237" s="248"/>
      <c r="U237" s="249"/>
      <c r="V237" s="248"/>
      <c r="W237" s="340"/>
    </row>
    <row r="238" spans="1:23" ht="12.75" customHeight="1" thickTop="1" x14ac:dyDescent="0.2">
      <c r="A238" s="323"/>
      <c r="K238" s="323"/>
      <c r="L238" s="218" t="s">
        <v>29</v>
      </c>
      <c r="M238" s="234">
        <f t="shared" ref="M238:N240" si="360">+M184+M211</f>
        <v>0</v>
      </c>
      <c r="N238" s="235">
        <f t="shared" si="360"/>
        <v>27</v>
      </c>
      <c r="O238" s="244">
        <f t="shared" ref="O238" si="361">M238+N238</f>
        <v>27</v>
      </c>
      <c r="P238" s="251">
        <f>+P184+P211</f>
        <v>0</v>
      </c>
      <c r="Q238" s="265">
        <f>O238+P238</f>
        <v>27</v>
      </c>
      <c r="R238" s="234"/>
      <c r="S238" s="235"/>
      <c r="T238" s="244"/>
      <c r="U238" s="251"/>
      <c r="V238" s="265"/>
      <c r="W238" s="238"/>
    </row>
    <row r="239" spans="1:23" ht="12.75" customHeight="1" x14ac:dyDescent="0.2">
      <c r="A239" s="323"/>
      <c r="K239" s="323"/>
      <c r="L239" s="218" t="s">
        <v>30</v>
      </c>
      <c r="M239" s="234">
        <f t="shared" si="360"/>
        <v>0</v>
      </c>
      <c r="N239" s="235">
        <f t="shared" si="360"/>
        <v>0</v>
      </c>
      <c r="O239" s="244">
        <f>M239+N239</f>
        <v>0</v>
      </c>
      <c r="P239" s="237">
        <f>+P185+P212</f>
        <v>0</v>
      </c>
      <c r="Q239" s="265">
        <f>O239+P239</f>
        <v>0</v>
      </c>
      <c r="R239" s="234"/>
      <c r="S239" s="235"/>
      <c r="T239" s="244"/>
      <c r="U239" s="237"/>
      <c r="V239" s="265"/>
      <c r="W239" s="238"/>
    </row>
    <row r="240" spans="1:23" ht="12.75" customHeight="1" thickBot="1" x14ac:dyDescent="0.25">
      <c r="A240" s="323"/>
      <c r="K240" s="323"/>
      <c r="L240" s="218" t="s">
        <v>31</v>
      </c>
      <c r="M240" s="234">
        <f t="shared" si="360"/>
        <v>0</v>
      </c>
      <c r="N240" s="235">
        <f t="shared" si="360"/>
        <v>0</v>
      </c>
      <c r="O240" s="244">
        <f>M240+N240</f>
        <v>0</v>
      </c>
      <c r="P240" s="237">
        <f>+P186+P213</f>
        <v>0</v>
      </c>
      <c r="Q240" s="265">
        <f t="shared" ref="Q240" si="362">O240+P240</f>
        <v>0</v>
      </c>
      <c r="R240" s="234"/>
      <c r="S240" s="235"/>
      <c r="T240" s="244"/>
      <c r="U240" s="237"/>
      <c r="V240" s="265"/>
      <c r="W240" s="238"/>
    </row>
    <row r="241" spans="12:23" ht="14.25" thickTop="1" thickBot="1" x14ac:dyDescent="0.25">
      <c r="L241" s="246" t="s">
        <v>32</v>
      </c>
      <c r="M241" s="247">
        <f t="shared" ref="M241:Q241" si="363">+M238+M239+M240</f>
        <v>0</v>
      </c>
      <c r="N241" s="247">
        <f t="shared" si="363"/>
        <v>27</v>
      </c>
      <c r="O241" s="248">
        <f t="shared" si="363"/>
        <v>27</v>
      </c>
      <c r="P241" s="249">
        <f t="shared" si="363"/>
        <v>0</v>
      </c>
      <c r="Q241" s="248">
        <f t="shared" si="363"/>
        <v>27</v>
      </c>
      <c r="R241" s="247"/>
      <c r="S241" s="247"/>
      <c r="T241" s="248"/>
      <c r="U241" s="249"/>
      <c r="V241" s="248"/>
      <c r="W241" s="250"/>
    </row>
    <row r="242" spans="12:23" ht="14.25" thickTop="1" thickBot="1" x14ac:dyDescent="0.25">
      <c r="L242" s="555" t="s">
        <v>33</v>
      </c>
      <c r="M242" s="554">
        <f t="shared" ref="M242:Q242" si="364">+M232+M237+M241</f>
        <v>0</v>
      </c>
      <c r="N242" s="552">
        <f t="shared" si="364"/>
        <v>27</v>
      </c>
      <c r="O242" s="550">
        <f t="shared" si="364"/>
        <v>27</v>
      </c>
      <c r="P242" s="549">
        <f t="shared" si="364"/>
        <v>0</v>
      </c>
      <c r="Q242" s="550">
        <f t="shared" si="364"/>
        <v>27</v>
      </c>
      <c r="R242" s="554"/>
      <c r="S242" s="552"/>
      <c r="T242" s="550"/>
      <c r="U242" s="549"/>
      <c r="V242" s="550"/>
      <c r="W242" s="250"/>
    </row>
    <row r="243" spans="12:23" ht="14.25" thickTop="1" thickBot="1" x14ac:dyDescent="0.25">
      <c r="L243" s="239" t="s">
        <v>34</v>
      </c>
      <c r="M243" s="240">
        <f t="shared" ref="M243:Q243" si="365">+M228+M232+M237+M241</f>
        <v>0</v>
      </c>
      <c r="N243" s="241">
        <f t="shared" si="365"/>
        <v>27</v>
      </c>
      <c r="O243" s="242">
        <f t="shared" si="365"/>
        <v>27</v>
      </c>
      <c r="P243" s="240">
        <f t="shared" si="365"/>
        <v>0</v>
      </c>
      <c r="Q243" s="242">
        <f t="shared" si="365"/>
        <v>27</v>
      </c>
      <c r="R243" s="240"/>
      <c r="S243" s="241"/>
      <c r="T243" s="242"/>
      <c r="U243" s="240"/>
      <c r="V243" s="242"/>
      <c r="W243" s="250"/>
    </row>
    <row r="244" spans="12:23" ht="13.5" thickTop="1" x14ac:dyDescent="0.2">
      <c r="L244" s="252" t="s">
        <v>35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password="CF53" sheet="1" objects="1" scenarios="1"/>
  <mergeCells count="48">
    <mergeCell ref="M221:Q221"/>
    <mergeCell ref="R221:V221"/>
    <mergeCell ref="M113:Q113"/>
    <mergeCell ref="R113:V113"/>
    <mergeCell ref="M140:Q140"/>
    <mergeCell ref="R140:V140"/>
    <mergeCell ref="L192:W192"/>
    <mergeCell ref="L218:W218"/>
    <mergeCell ref="L219:W219"/>
    <mergeCell ref="L137:W137"/>
    <mergeCell ref="L138:W138"/>
    <mergeCell ref="L164:W164"/>
    <mergeCell ref="L165:W165"/>
    <mergeCell ref="L191:W191"/>
    <mergeCell ref="M167:Q167"/>
    <mergeCell ref="R167:V167"/>
    <mergeCell ref="L84:W84"/>
    <mergeCell ref="L110:W110"/>
    <mergeCell ref="L111:W111"/>
    <mergeCell ref="M86:Q86"/>
    <mergeCell ref="R86:V86"/>
    <mergeCell ref="C59:E59"/>
    <mergeCell ref="F59:H59"/>
    <mergeCell ref="M59:Q59"/>
    <mergeCell ref="R59:V59"/>
    <mergeCell ref="L83:W83"/>
    <mergeCell ref="M32:Q32"/>
    <mergeCell ref="R32:V32"/>
    <mergeCell ref="B56:I56"/>
    <mergeCell ref="L56:W56"/>
    <mergeCell ref="B57:I57"/>
    <mergeCell ref="L57:W57"/>
    <mergeCell ref="M194:Q194"/>
    <mergeCell ref="R194:V194"/>
    <mergeCell ref="B2:I2"/>
    <mergeCell ref="L2:W2"/>
    <mergeCell ref="B3:I3"/>
    <mergeCell ref="L3:W3"/>
    <mergeCell ref="C5:E5"/>
    <mergeCell ref="F5:H5"/>
    <mergeCell ref="M5:Q5"/>
    <mergeCell ref="R5:V5"/>
    <mergeCell ref="B29:I29"/>
    <mergeCell ref="L29:W29"/>
    <mergeCell ref="B30:I30"/>
    <mergeCell ref="L30:W30"/>
    <mergeCell ref="C32:E32"/>
    <mergeCell ref="F32:H32"/>
  </mergeCells>
  <conditionalFormatting sqref="A27:A31 K27:K31 K49:K51 A49:A51 K55:K58 A55:A58 K76:K78 A76:A78 K108:K112 A108:A112 K130:K132 A130:A132 K136:K139 A136:A139 K157:K159 A157:A159 A211:A213 K211:K213 A216:A220 K216:K220 A238:A240 K238:K240 A244:A1048576 K244:K1048576 K45:K47 A45:A47 K72:K74 A72:A74 K126:K128 A126:A128 K153:K155 A153:A155 A207:A209 K207:K209 A234:A236 K234:K236 K180:K186 A180:A186 K189:K193 A189:A193 K33:K42 A33:A42 K60:K69 A60:A69 A114:A123 K114:K123 A141:A150 K141:K150 K163:K178 A163:A178 K195:K204 A195:A204 K222:K231 A222:A231 A18:A24 A1:A16 K18:K24 K1:K16 K99:K105 K82:K97 A99:A105 A82:A97">
    <cfRule type="containsText" dxfId="69" priority="849" operator="containsText" text="NOT OK">
      <formula>NOT(ISERROR(SEARCH("NOT OK",A1)))</formula>
    </cfRule>
  </conditionalFormatting>
  <conditionalFormatting sqref="A15:A16 K15:K16">
    <cfRule type="containsText" dxfId="68" priority="684" operator="containsText" text="NOT OK">
      <formula>NOT(ISERROR(SEARCH("NOT OK",A15)))</formula>
    </cfRule>
  </conditionalFormatting>
  <conditionalFormatting sqref="K42 A42">
    <cfRule type="containsText" dxfId="67" priority="683" operator="containsText" text="NOT OK">
      <formula>NOT(ISERROR(SEARCH("NOT OK",A42)))</formula>
    </cfRule>
  </conditionalFormatting>
  <conditionalFormatting sqref="K69 A69">
    <cfRule type="containsText" dxfId="66" priority="681" operator="containsText" text="NOT OK">
      <formula>NOT(ISERROR(SEARCH("NOT OK",A69)))</formula>
    </cfRule>
  </conditionalFormatting>
  <conditionalFormatting sqref="K123 A123">
    <cfRule type="containsText" dxfId="65" priority="678" operator="containsText" text="NOT OK">
      <formula>NOT(ISERROR(SEARCH("NOT OK",A123)))</formula>
    </cfRule>
  </conditionalFormatting>
  <conditionalFormatting sqref="A150 K150">
    <cfRule type="containsText" dxfId="64" priority="676" operator="containsText" text="NOT OK">
      <formula>NOT(ISERROR(SEARCH("NOT OK",A150)))</formula>
    </cfRule>
  </conditionalFormatting>
  <conditionalFormatting sqref="A204 K204">
    <cfRule type="containsText" dxfId="63" priority="673" operator="containsText" text="NOT OK">
      <formula>NOT(ISERROR(SEARCH("NOT OK",A204)))</formula>
    </cfRule>
  </conditionalFormatting>
  <conditionalFormatting sqref="A231 K231">
    <cfRule type="containsText" dxfId="62" priority="671" operator="containsText" text="NOT OK">
      <formula>NOT(ISERROR(SEARCH("NOT OK",A231)))</formula>
    </cfRule>
  </conditionalFormatting>
  <conditionalFormatting sqref="A231 K231">
    <cfRule type="containsText" dxfId="61" priority="669" operator="containsText" text="NOT OK">
      <formula>NOT(ISERROR(SEARCH("NOT OK",A231)))</formula>
    </cfRule>
  </conditionalFormatting>
  <conditionalFormatting sqref="A27 K27">
    <cfRule type="containsText" dxfId="60" priority="644" operator="containsText" text="NOT OK">
      <formula>NOT(ISERROR(SEARCH("NOT OK",A27)))</formula>
    </cfRule>
  </conditionalFormatting>
  <conditionalFormatting sqref="K108 A108">
    <cfRule type="containsText" dxfId="59" priority="639" operator="containsText" text="NOT OK">
      <formula>NOT(ISERROR(SEARCH("NOT OK",A108)))</formula>
    </cfRule>
  </conditionalFormatting>
  <conditionalFormatting sqref="A189 K189">
    <cfRule type="containsText" dxfId="58" priority="633" operator="containsText" text="NOT OK">
      <formula>NOT(ISERROR(SEARCH("NOT OK",A189)))</formula>
    </cfRule>
  </conditionalFormatting>
  <conditionalFormatting sqref="A216 K216">
    <cfRule type="containsText" dxfId="57" priority="561" operator="containsText" text="NOT OK">
      <formula>NOT(ISERROR(SEARCH("NOT OK",A216)))</formula>
    </cfRule>
  </conditionalFormatting>
  <conditionalFormatting sqref="K178 A178">
    <cfRule type="containsText" dxfId="56" priority="261" operator="containsText" text="NOT OK">
      <formula>NOT(ISERROR(SEARCH("NOT OK",A178)))</formula>
    </cfRule>
  </conditionalFormatting>
  <conditionalFormatting sqref="A187:A188 K187:K188">
    <cfRule type="containsText" dxfId="55" priority="196" operator="containsText" text="NOT OK">
      <formula>NOT(ISERROR(SEARCH("NOT OK",A187)))</formula>
    </cfRule>
  </conditionalFormatting>
  <conditionalFormatting sqref="K106:K107 A106:A107">
    <cfRule type="containsText" dxfId="54" priority="198" operator="containsText" text="NOT OK">
      <formula>NOT(ISERROR(SEARCH("NOT OK",A106)))</formula>
    </cfRule>
  </conditionalFormatting>
  <conditionalFormatting sqref="A25:A26 K25:K26">
    <cfRule type="containsText" dxfId="53" priority="199" operator="containsText" text="NOT OK">
      <formula>NOT(ISERROR(SEARCH("NOT OK",A25)))</formula>
    </cfRule>
  </conditionalFormatting>
  <conditionalFormatting sqref="A214 K214">
    <cfRule type="containsText" dxfId="52" priority="189" operator="containsText" text="NOT OK">
      <formula>NOT(ISERROR(SEARCH("NOT OK",A214)))</formula>
    </cfRule>
  </conditionalFormatting>
  <conditionalFormatting sqref="A54 K54">
    <cfRule type="containsText" dxfId="51" priority="174" operator="containsText" text="NOT OK">
      <formula>NOT(ISERROR(SEARCH("NOT OK",A54)))</formula>
    </cfRule>
  </conditionalFormatting>
  <conditionalFormatting sqref="A54 K54">
    <cfRule type="containsText" dxfId="50" priority="173" operator="containsText" text="NOT OK">
      <formula>NOT(ISERROR(SEARCH("NOT OK",A54)))</formula>
    </cfRule>
  </conditionalFormatting>
  <conditionalFormatting sqref="A52 K52">
    <cfRule type="containsText" dxfId="49" priority="171" operator="containsText" text="NOT OK">
      <formula>NOT(ISERROR(SEARCH("NOT OK",A52)))</formula>
    </cfRule>
  </conditionalFormatting>
  <conditionalFormatting sqref="A81 K81">
    <cfRule type="containsText" dxfId="48" priority="170" operator="containsText" text="NOT OK">
      <formula>NOT(ISERROR(SEARCH("NOT OK",A81)))</formula>
    </cfRule>
  </conditionalFormatting>
  <conditionalFormatting sqref="A81 K81">
    <cfRule type="containsText" dxfId="47" priority="169" operator="containsText" text="NOT OK">
      <formula>NOT(ISERROR(SEARCH("NOT OK",A81)))</formula>
    </cfRule>
  </conditionalFormatting>
  <conditionalFormatting sqref="K135 A135">
    <cfRule type="containsText" dxfId="46" priority="166" operator="containsText" text="NOT OK">
      <formula>NOT(ISERROR(SEARCH("NOT OK",A135)))</formula>
    </cfRule>
  </conditionalFormatting>
  <conditionalFormatting sqref="K135 A135">
    <cfRule type="containsText" dxfId="45" priority="165" operator="containsText" text="NOT OK">
      <formula>NOT(ISERROR(SEARCH("NOT OK",A135)))</formula>
    </cfRule>
  </conditionalFormatting>
  <conditionalFormatting sqref="K133 A133">
    <cfRule type="containsText" dxfId="44" priority="163" operator="containsText" text="NOT OK">
      <formula>NOT(ISERROR(SEARCH("NOT OK",A133)))</formula>
    </cfRule>
  </conditionalFormatting>
  <conditionalFormatting sqref="K162 A162">
    <cfRule type="containsText" dxfId="43" priority="162" operator="containsText" text="NOT OK">
      <formula>NOT(ISERROR(SEARCH("NOT OK",A162)))</formula>
    </cfRule>
  </conditionalFormatting>
  <conditionalFormatting sqref="K162 A162">
    <cfRule type="containsText" dxfId="42" priority="161" operator="containsText" text="NOT OK">
      <formula>NOT(ISERROR(SEARCH("NOT OK",A162)))</formula>
    </cfRule>
  </conditionalFormatting>
  <conditionalFormatting sqref="K160 A160">
    <cfRule type="containsText" dxfId="41" priority="159" operator="containsText" text="NOT OK">
      <formula>NOT(ISERROR(SEARCH("NOT OK",A160)))</formula>
    </cfRule>
  </conditionalFormatting>
  <conditionalFormatting sqref="A243 K243">
    <cfRule type="containsText" dxfId="40" priority="158" operator="containsText" text="NOT OK">
      <formula>NOT(ISERROR(SEARCH("NOT OK",A243)))</formula>
    </cfRule>
  </conditionalFormatting>
  <conditionalFormatting sqref="A243 K243">
    <cfRule type="containsText" dxfId="39" priority="157" operator="containsText" text="NOT OK">
      <formula>NOT(ISERROR(SEARCH("NOT OK",A243)))</formula>
    </cfRule>
  </conditionalFormatting>
  <conditionalFormatting sqref="A241 K241">
    <cfRule type="containsText" dxfId="38" priority="154" operator="containsText" text="NOT OK">
      <formula>NOT(ISERROR(SEARCH("NOT OK",A241)))</formula>
    </cfRule>
  </conditionalFormatting>
  <conditionalFormatting sqref="K48 A48">
    <cfRule type="containsText" dxfId="37" priority="83" operator="containsText" text="NOT OK">
      <formula>NOT(ISERROR(SEARCH("NOT OK",A48)))</formula>
    </cfRule>
  </conditionalFormatting>
  <conditionalFormatting sqref="K75 A75">
    <cfRule type="containsText" dxfId="36" priority="80" operator="containsText" text="NOT OK">
      <formula>NOT(ISERROR(SEARCH("NOT OK",A75)))</formula>
    </cfRule>
  </conditionalFormatting>
  <conditionalFormatting sqref="A129 K129">
    <cfRule type="containsText" dxfId="35" priority="77" operator="containsText" text="NOT OK">
      <formula>NOT(ISERROR(SEARCH("NOT OK",A129)))</formula>
    </cfRule>
  </conditionalFormatting>
  <conditionalFormatting sqref="A156 K156">
    <cfRule type="containsText" dxfId="34" priority="74" operator="containsText" text="NOT OK">
      <formula>NOT(ISERROR(SEARCH("NOT OK",A156)))</formula>
    </cfRule>
  </conditionalFormatting>
  <conditionalFormatting sqref="K210 A210">
    <cfRule type="containsText" dxfId="33" priority="71" operator="containsText" text="NOT OK">
      <formula>NOT(ISERROR(SEARCH("NOT OK",A210)))</formula>
    </cfRule>
  </conditionalFormatting>
  <conditionalFormatting sqref="K237 A237">
    <cfRule type="containsText" dxfId="32" priority="68" operator="containsText" text="NOT OK">
      <formula>NOT(ISERROR(SEARCH("NOT OK",A237)))</formula>
    </cfRule>
  </conditionalFormatting>
  <conditionalFormatting sqref="A53 K53">
    <cfRule type="containsText" dxfId="31" priority="65" operator="containsText" text="NOT OK">
      <formula>NOT(ISERROR(SEARCH("NOT OK",A53)))</formula>
    </cfRule>
  </conditionalFormatting>
  <conditionalFormatting sqref="A80 K80">
    <cfRule type="containsText" dxfId="30" priority="63" operator="containsText" text="NOT OK">
      <formula>NOT(ISERROR(SEARCH("NOT OK",A80)))</formula>
    </cfRule>
  </conditionalFormatting>
  <conditionalFormatting sqref="A79 K79">
    <cfRule type="containsText" dxfId="29" priority="62" operator="containsText" text="NOT OK">
      <formula>NOT(ISERROR(SEARCH("NOT OK",A79)))</formula>
    </cfRule>
  </conditionalFormatting>
  <conditionalFormatting sqref="K134 A134">
    <cfRule type="containsText" dxfId="28" priority="61" operator="containsText" text="NOT OK">
      <formula>NOT(ISERROR(SEARCH("NOT OK",A134)))</formula>
    </cfRule>
  </conditionalFormatting>
  <conditionalFormatting sqref="K161 A161">
    <cfRule type="containsText" dxfId="27" priority="60" operator="containsText" text="NOT OK">
      <formula>NOT(ISERROR(SEARCH("NOT OK",A161)))</formula>
    </cfRule>
  </conditionalFormatting>
  <conditionalFormatting sqref="A215 K215">
    <cfRule type="containsText" dxfId="26" priority="59" operator="containsText" text="NOT OK">
      <formula>NOT(ISERROR(SEARCH("NOT OK",A215)))</formula>
    </cfRule>
  </conditionalFormatting>
  <conditionalFormatting sqref="A242 K242">
    <cfRule type="containsText" dxfId="25" priority="58" operator="containsText" text="NOT OK">
      <formula>NOT(ISERROR(SEARCH("NOT OK",A242)))</formula>
    </cfRule>
  </conditionalFormatting>
  <conditionalFormatting sqref="K32 A32">
    <cfRule type="containsText" dxfId="24" priority="57" operator="containsText" text="NOT OK">
      <formula>NOT(ISERROR(SEARCH("NOT OK",A32)))</formula>
    </cfRule>
  </conditionalFormatting>
  <conditionalFormatting sqref="K59 A59">
    <cfRule type="containsText" dxfId="23" priority="56" operator="containsText" text="NOT OK">
      <formula>NOT(ISERROR(SEARCH("NOT OK",A59)))</formula>
    </cfRule>
  </conditionalFormatting>
  <conditionalFormatting sqref="A113 K113">
    <cfRule type="containsText" dxfId="22" priority="55" operator="containsText" text="NOT OK">
      <formula>NOT(ISERROR(SEARCH("NOT OK",A113)))</formula>
    </cfRule>
  </conditionalFormatting>
  <conditionalFormatting sqref="A140 K140">
    <cfRule type="containsText" dxfId="21" priority="54" operator="containsText" text="NOT OK">
      <formula>NOT(ISERROR(SEARCH("NOT OK",A140)))</formula>
    </cfRule>
  </conditionalFormatting>
  <conditionalFormatting sqref="A194 K194">
    <cfRule type="containsText" dxfId="20" priority="53" operator="containsText" text="NOT OK">
      <formula>NOT(ISERROR(SEARCH("NOT OK",A194)))</formula>
    </cfRule>
  </conditionalFormatting>
  <conditionalFormatting sqref="A221 K221">
    <cfRule type="containsText" dxfId="19" priority="52" operator="containsText" text="NOT OK">
      <formula>NOT(ISERROR(SEARCH("NOT OK",A221)))</formula>
    </cfRule>
  </conditionalFormatting>
  <conditionalFormatting sqref="A17 K17">
    <cfRule type="containsText" dxfId="18" priority="51" operator="containsText" text="NOT OK">
      <formula>NOT(ISERROR(SEARCH("NOT OK",A17)))</formula>
    </cfRule>
  </conditionalFormatting>
  <conditionalFormatting sqref="A179 K179">
    <cfRule type="containsText" dxfId="17" priority="45" operator="containsText" text="NOT OK">
      <formula>NOT(ISERROR(SEARCH("NOT OK",A179)))</formula>
    </cfRule>
  </conditionalFormatting>
  <conditionalFormatting sqref="K98 A98">
    <cfRule type="containsText" dxfId="16" priority="48" operator="containsText" text="NOT OK">
      <formula>NOT(ISERROR(SEARCH("NOT OK",A98)))</formula>
    </cfRule>
  </conditionalFormatting>
  <conditionalFormatting sqref="A43 K43">
    <cfRule type="containsText" dxfId="15" priority="16" operator="containsText" text="NOT OK">
      <formula>NOT(ISERROR(SEARCH("NOT OK",A43)))</formula>
    </cfRule>
  </conditionalFormatting>
  <conditionalFormatting sqref="A43 K43">
    <cfRule type="containsText" dxfId="14" priority="15" operator="containsText" text="NOT OK">
      <formula>NOT(ISERROR(SEARCH("NOT OK",A43)))</formula>
    </cfRule>
  </conditionalFormatting>
  <conditionalFormatting sqref="A44 K44">
    <cfRule type="containsText" dxfId="13" priority="14" operator="containsText" text="NOT OK">
      <formula>NOT(ISERROR(SEARCH("NOT OK",A44)))</formula>
    </cfRule>
  </conditionalFormatting>
  <conditionalFormatting sqref="A70 K70">
    <cfRule type="containsText" dxfId="12" priority="13" operator="containsText" text="NOT OK">
      <formula>NOT(ISERROR(SEARCH("NOT OK",A70)))</formula>
    </cfRule>
  </conditionalFormatting>
  <conditionalFormatting sqref="A70 K70">
    <cfRule type="containsText" dxfId="11" priority="12" operator="containsText" text="NOT OK">
      <formula>NOT(ISERROR(SEARCH("NOT OK",A70)))</formula>
    </cfRule>
  </conditionalFormatting>
  <conditionalFormatting sqref="A71 K71">
    <cfRule type="containsText" dxfId="10" priority="11" operator="containsText" text="NOT OK">
      <formula>NOT(ISERROR(SEARCH("NOT OK",A71)))</formula>
    </cfRule>
  </conditionalFormatting>
  <conditionalFormatting sqref="K124 A124">
    <cfRule type="containsText" dxfId="9" priority="10" operator="containsText" text="NOT OK">
      <formula>NOT(ISERROR(SEARCH("NOT OK",A124)))</formula>
    </cfRule>
  </conditionalFormatting>
  <conditionalFormatting sqref="K125 A125">
    <cfRule type="containsText" dxfId="8" priority="9" operator="containsText" text="NOT OK">
      <formula>NOT(ISERROR(SEARCH("NOT OK",A125)))</formula>
    </cfRule>
  </conditionalFormatting>
  <conditionalFormatting sqref="K151 A151">
    <cfRule type="containsText" dxfId="7" priority="8" operator="containsText" text="NOT OK">
      <formula>NOT(ISERROR(SEARCH("NOT OK",A151)))</formula>
    </cfRule>
  </conditionalFormatting>
  <conditionalFormatting sqref="K152 A152">
    <cfRule type="containsText" dxfId="6" priority="7" operator="containsText" text="NOT OK">
      <formula>NOT(ISERROR(SEARCH("NOT OK",A152)))</formula>
    </cfRule>
  </conditionalFormatting>
  <conditionalFormatting sqref="K205 A205">
    <cfRule type="containsText" dxfId="5" priority="6" operator="containsText" text="NOT OK">
      <formula>NOT(ISERROR(SEARCH("NOT OK",A205)))</formula>
    </cfRule>
  </conditionalFormatting>
  <conditionalFormatting sqref="K205 A205">
    <cfRule type="containsText" dxfId="4" priority="5" operator="containsText" text="NOT OK">
      <formula>NOT(ISERROR(SEARCH("NOT OK",A205)))</formula>
    </cfRule>
  </conditionalFormatting>
  <conditionalFormatting sqref="A206 K206">
    <cfRule type="containsText" dxfId="3" priority="4" operator="containsText" text="NOT OK">
      <formula>NOT(ISERROR(SEARCH("NOT OK",A206)))</formula>
    </cfRule>
  </conditionalFormatting>
  <conditionalFormatting sqref="K232 A232">
    <cfRule type="containsText" dxfId="2" priority="3" operator="containsText" text="NOT OK">
      <formula>NOT(ISERROR(SEARCH("NOT OK",A232)))</formula>
    </cfRule>
  </conditionalFormatting>
  <conditionalFormatting sqref="K232 A232">
    <cfRule type="containsText" dxfId="1" priority="2" operator="containsText" text="NOT OK">
      <formula>NOT(ISERROR(SEARCH("NOT OK",A232)))</formula>
    </cfRule>
  </conditionalFormatting>
  <conditionalFormatting sqref="A233 K233">
    <cfRule type="containsText" dxfId="0" priority="1" operator="containsText" text="NOT OK">
      <formula>NOT(ISERROR(SEARCH("NOT OK",A233)))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2" min="11" max="22" man="1"/>
    <brk id="163" min="11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39A04759BFC4AB0E33044BCE68E1F" ma:contentTypeVersion="8" ma:contentTypeDescription="Create a new document." ma:contentTypeScope="" ma:versionID="13b546cd9ddecb9c133c65fadd02c9b8">
  <xsd:schema xmlns:xsd="http://www.w3.org/2001/XMLSchema" xmlns:xs="http://www.w3.org/2001/XMLSchema" xmlns:p="http://schemas.microsoft.com/office/2006/metadata/properties" xmlns:ns2="e568cc74-eff3-4f15-b6b7-10cf1d3c7151" targetNamespace="http://schemas.microsoft.com/office/2006/metadata/properties" ma:root="true" ma:fieldsID="423d094df7bc17f8b9626a571411bf00" ns2:_="">
    <xsd:import namespace="e568cc74-eff3-4f15-b6b7-10cf1d3c71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8cc74-eff3-4f15-b6b7-10cf1d3c71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5B22C2-D179-4E29-8516-E5C193F326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CAE632-53F4-44F9-BFD3-172E51104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1D89B4-BBF6-4580-8032-84307BE4B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8cc74-eff3-4f15-b6b7-10cf1d3c71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Manager/>
  <Company>AOT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Windows User</cp:lastModifiedBy>
  <cp:revision/>
  <cp:lastPrinted>2022-04-18T09:49:34Z</cp:lastPrinted>
  <dcterms:created xsi:type="dcterms:W3CDTF">2013-10-03T09:45:59Z</dcterms:created>
  <dcterms:modified xsi:type="dcterms:W3CDTF">2022-04-21T03:02:34Z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0x0101009E739A04759BFC4AB0E33044BCE68E1F</vt:lpwstr>
  </property>
</Properties>
</file>