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920" windowHeight="11580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Lcc_CEI!$B$2:$I$82,Lcc_CEI!$L$2:$W$244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25725"/>
</workbook>
</file>

<file path=xl/calcChain.xml><?xml version="1.0" encoding="utf-8"?>
<calcChain xmlns="http://schemas.openxmlformats.org/spreadsheetml/2006/main">
  <c r="R20" i="1"/>
  <c r="S20"/>
  <c r="O232" i="13" l="1"/>
  <c r="U231"/>
  <c r="S231"/>
  <c r="R231"/>
  <c r="T231" s="1"/>
  <c r="V231" s="1"/>
  <c r="W231" s="1"/>
  <c r="P231"/>
  <c r="O231"/>
  <c r="Q231" s="1"/>
  <c r="N231"/>
  <c r="M231"/>
  <c r="U230"/>
  <c r="S230"/>
  <c r="R230"/>
  <c r="T230" s="1"/>
  <c r="V230" s="1"/>
  <c r="W230" s="1"/>
  <c r="P230"/>
  <c r="O230"/>
  <c r="Q230" s="1"/>
  <c r="N230"/>
  <c r="M230"/>
  <c r="U229"/>
  <c r="U232" s="1"/>
  <c r="S229"/>
  <c r="S232" s="1"/>
  <c r="R229"/>
  <c r="R232" s="1"/>
  <c r="P229"/>
  <c r="P232" s="1"/>
  <c r="O229"/>
  <c r="Q229" s="1"/>
  <c r="Q232" s="1"/>
  <c r="N229"/>
  <c r="N232" s="1"/>
  <c r="M229"/>
  <c r="M232" s="1"/>
  <c r="U227"/>
  <c r="S227"/>
  <c r="R227"/>
  <c r="P227"/>
  <c r="O227"/>
  <c r="Q227" s="1"/>
  <c r="N227"/>
  <c r="M227"/>
  <c r="U226"/>
  <c r="S226"/>
  <c r="R226"/>
  <c r="P226"/>
  <c r="O226"/>
  <c r="Q226" s="1"/>
  <c r="N226"/>
  <c r="M226"/>
  <c r="U225"/>
  <c r="U228" s="1"/>
  <c r="S225"/>
  <c r="S228" s="1"/>
  <c r="R225"/>
  <c r="R228" s="1"/>
  <c r="P225"/>
  <c r="P228" s="1"/>
  <c r="O225"/>
  <c r="Q225" s="1"/>
  <c r="Q228" s="1"/>
  <c r="N225"/>
  <c r="N228" s="1"/>
  <c r="M225"/>
  <c r="M228" s="1"/>
  <c r="U223"/>
  <c r="S223"/>
  <c r="R223"/>
  <c r="P223"/>
  <c r="O223"/>
  <c r="Q223" s="1"/>
  <c r="N223"/>
  <c r="M223"/>
  <c r="U222"/>
  <c r="S222"/>
  <c r="S224" s="1"/>
  <c r="S233" s="1"/>
  <c r="R222"/>
  <c r="P222"/>
  <c r="O222"/>
  <c r="Q222" s="1"/>
  <c r="N222"/>
  <c r="M222"/>
  <c r="U221"/>
  <c r="S221"/>
  <c r="R221"/>
  <c r="R224" s="1"/>
  <c r="P221"/>
  <c r="P224" s="1"/>
  <c r="P233" s="1"/>
  <c r="N221"/>
  <c r="N224" s="1"/>
  <c r="N233" s="1"/>
  <c r="M221"/>
  <c r="U219"/>
  <c r="S219"/>
  <c r="R219"/>
  <c r="P219"/>
  <c r="O219"/>
  <c r="Q219" s="1"/>
  <c r="N219"/>
  <c r="M219"/>
  <c r="U218"/>
  <c r="S218"/>
  <c r="R218"/>
  <c r="P218"/>
  <c r="N218"/>
  <c r="M218"/>
  <c r="O218" s="1"/>
  <c r="Q218" s="1"/>
  <c r="U217"/>
  <c r="S217"/>
  <c r="S220" s="1"/>
  <c r="S234" s="1"/>
  <c r="R217"/>
  <c r="R220" s="1"/>
  <c r="P217"/>
  <c r="P220" s="1"/>
  <c r="N217"/>
  <c r="N220" s="1"/>
  <c r="N234" s="1"/>
  <c r="M217"/>
  <c r="M220" s="1"/>
  <c r="U208"/>
  <c r="S208"/>
  <c r="M208"/>
  <c r="U207"/>
  <c r="S207"/>
  <c r="M207"/>
  <c r="U206"/>
  <c r="T206"/>
  <c r="S206"/>
  <c r="R206"/>
  <c r="P206"/>
  <c r="N206"/>
  <c r="M206"/>
  <c r="V205"/>
  <c r="T205"/>
  <c r="Q205"/>
  <c r="W205" s="1"/>
  <c r="O205"/>
  <c r="V204"/>
  <c r="T204"/>
  <c r="Q204"/>
  <c r="O204"/>
  <c r="V203"/>
  <c r="T203"/>
  <c r="Q203"/>
  <c r="O203"/>
  <c r="O206" s="1"/>
  <c r="U202"/>
  <c r="T202"/>
  <c r="S202"/>
  <c r="R202"/>
  <c r="P202"/>
  <c r="N202"/>
  <c r="M202"/>
  <c r="V201"/>
  <c r="T201"/>
  <c r="Q201"/>
  <c r="W201" s="1"/>
  <c r="O201"/>
  <c r="V200"/>
  <c r="T200"/>
  <c r="Q200"/>
  <c r="O200"/>
  <c r="V199"/>
  <c r="T199"/>
  <c r="Q199"/>
  <c r="O199"/>
  <c r="O202" s="1"/>
  <c r="U198"/>
  <c r="T198"/>
  <c r="T207" s="1"/>
  <c r="S198"/>
  <c r="R198"/>
  <c r="R207" s="1"/>
  <c r="P198"/>
  <c r="P207" s="1"/>
  <c r="N198"/>
  <c r="N207" s="1"/>
  <c r="M198"/>
  <c r="V197"/>
  <c r="T197"/>
  <c r="Q197"/>
  <c r="W197" s="1"/>
  <c r="O197"/>
  <c r="V196"/>
  <c r="T196"/>
  <c r="Q196"/>
  <c r="O196"/>
  <c r="V195"/>
  <c r="T195"/>
  <c r="Q195"/>
  <c r="O195"/>
  <c r="O198" s="1"/>
  <c r="O207" s="1"/>
  <c r="U194"/>
  <c r="T194"/>
  <c r="S194"/>
  <c r="R194"/>
  <c r="R208" s="1"/>
  <c r="P194"/>
  <c r="P208" s="1"/>
  <c r="N194"/>
  <c r="M194"/>
  <c r="V193"/>
  <c r="T193"/>
  <c r="Q193"/>
  <c r="W193" s="1"/>
  <c r="O193"/>
  <c r="V192"/>
  <c r="T192"/>
  <c r="Q192"/>
  <c r="O192"/>
  <c r="V191"/>
  <c r="V194" s="1"/>
  <c r="T191"/>
  <c r="Q191"/>
  <c r="O191"/>
  <c r="O194" s="1"/>
  <c r="P182"/>
  <c r="U180"/>
  <c r="S180"/>
  <c r="R180"/>
  <c r="P180"/>
  <c r="N180"/>
  <c r="M180"/>
  <c r="T179"/>
  <c r="V179" s="1"/>
  <c r="Q179"/>
  <c r="O179"/>
  <c r="W178"/>
  <c r="V178"/>
  <c r="T178"/>
  <c r="O178"/>
  <c r="Q178" s="1"/>
  <c r="T177"/>
  <c r="V177" s="1"/>
  <c r="O177"/>
  <c r="U176"/>
  <c r="U182" s="1"/>
  <c r="S176"/>
  <c r="R176"/>
  <c r="R181" s="1"/>
  <c r="P176"/>
  <c r="N176"/>
  <c r="N181" s="1"/>
  <c r="M176"/>
  <c r="W175"/>
  <c r="V175"/>
  <c r="T175"/>
  <c r="O175"/>
  <c r="Q175" s="1"/>
  <c r="T174"/>
  <c r="V174" s="1"/>
  <c r="O174"/>
  <c r="Q174" s="1"/>
  <c r="W174" s="1"/>
  <c r="T173"/>
  <c r="O173"/>
  <c r="Q173" s="1"/>
  <c r="U172"/>
  <c r="S172"/>
  <c r="R172"/>
  <c r="Q172"/>
  <c r="P172"/>
  <c r="P181" s="1"/>
  <c r="N172"/>
  <c r="M172"/>
  <c r="M181" s="1"/>
  <c r="T171"/>
  <c r="V171" s="1"/>
  <c r="Q171"/>
  <c r="W171" s="1"/>
  <c r="O171"/>
  <c r="V170"/>
  <c r="T170"/>
  <c r="O170"/>
  <c r="Q170" s="1"/>
  <c r="W170" s="1"/>
  <c r="W169"/>
  <c r="T169"/>
  <c r="V169" s="1"/>
  <c r="Q169"/>
  <c r="O169"/>
  <c r="U168"/>
  <c r="S168"/>
  <c r="S182" s="1"/>
  <c r="R168"/>
  <c r="P168"/>
  <c r="N168"/>
  <c r="N182" s="1"/>
  <c r="M168"/>
  <c r="V167"/>
  <c r="T167"/>
  <c r="O167"/>
  <c r="Q167" s="1"/>
  <c r="W167" s="1"/>
  <c r="W166"/>
  <c r="T166"/>
  <c r="V166" s="1"/>
  <c r="Q166"/>
  <c r="O166"/>
  <c r="V165"/>
  <c r="V168" s="1"/>
  <c r="T165"/>
  <c r="O165"/>
  <c r="Q165" s="1"/>
  <c r="Q168" s="1"/>
  <c r="A155"/>
  <c r="U153"/>
  <c r="S153"/>
  <c r="R153"/>
  <c r="P153"/>
  <c r="N153"/>
  <c r="O153" s="1"/>
  <c r="M153"/>
  <c r="U152"/>
  <c r="S152"/>
  <c r="R152"/>
  <c r="R154" s="1"/>
  <c r="P152"/>
  <c r="O152"/>
  <c r="N152"/>
  <c r="M152"/>
  <c r="U151"/>
  <c r="U154" s="1"/>
  <c r="S151"/>
  <c r="S154" s="1"/>
  <c r="R151"/>
  <c r="P151"/>
  <c r="P154" s="1"/>
  <c r="O151"/>
  <c r="N151"/>
  <c r="N154" s="1"/>
  <c r="M151"/>
  <c r="M154" s="1"/>
  <c r="U149"/>
  <c r="S149"/>
  <c r="R149"/>
  <c r="P149"/>
  <c r="O149"/>
  <c r="N149"/>
  <c r="M149"/>
  <c r="U148"/>
  <c r="S148"/>
  <c r="S150" s="1"/>
  <c r="R148"/>
  <c r="P148"/>
  <c r="N148"/>
  <c r="O148" s="1"/>
  <c r="M148"/>
  <c r="U147"/>
  <c r="U150" s="1"/>
  <c r="S147"/>
  <c r="R147"/>
  <c r="P147"/>
  <c r="P150" s="1"/>
  <c r="O147"/>
  <c r="N147"/>
  <c r="N150" s="1"/>
  <c r="M147"/>
  <c r="M150" s="1"/>
  <c r="S146"/>
  <c r="S155" s="1"/>
  <c r="R146"/>
  <c r="N146"/>
  <c r="U145"/>
  <c r="S145"/>
  <c r="R145"/>
  <c r="P145"/>
  <c r="O145"/>
  <c r="N145"/>
  <c r="M145"/>
  <c r="U144"/>
  <c r="T144"/>
  <c r="V144" s="1"/>
  <c r="S144"/>
  <c r="R144"/>
  <c r="P144"/>
  <c r="O144"/>
  <c r="N144"/>
  <c r="M144"/>
  <c r="U143"/>
  <c r="U146" s="1"/>
  <c r="U155" s="1"/>
  <c r="T143"/>
  <c r="S143"/>
  <c r="R143"/>
  <c r="P143"/>
  <c r="P146" s="1"/>
  <c r="P155" s="1"/>
  <c r="O143"/>
  <c r="O146" s="1"/>
  <c r="N143"/>
  <c r="M143"/>
  <c r="M146" s="1"/>
  <c r="S142"/>
  <c r="U141"/>
  <c r="S141"/>
  <c r="R141"/>
  <c r="P141"/>
  <c r="N141"/>
  <c r="M141"/>
  <c r="U140"/>
  <c r="T140"/>
  <c r="S140"/>
  <c r="R140"/>
  <c r="P140"/>
  <c r="O140"/>
  <c r="N140"/>
  <c r="M140"/>
  <c r="U139"/>
  <c r="T139"/>
  <c r="S139"/>
  <c r="R139"/>
  <c r="R142" s="1"/>
  <c r="P139"/>
  <c r="P142" s="1"/>
  <c r="P156" s="1"/>
  <c r="O139"/>
  <c r="N139"/>
  <c r="M139"/>
  <c r="M142" s="1"/>
  <c r="M156" s="1"/>
  <c r="A129"/>
  <c r="U128"/>
  <c r="T128"/>
  <c r="S128"/>
  <c r="R128"/>
  <c r="P128"/>
  <c r="N128"/>
  <c r="M128"/>
  <c r="V127"/>
  <c r="T127"/>
  <c r="Q127"/>
  <c r="W127" s="1"/>
  <c r="O127"/>
  <c r="V126"/>
  <c r="T126"/>
  <c r="Q126"/>
  <c r="W126" s="1"/>
  <c r="O126"/>
  <c r="V125"/>
  <c r="V128" s="1"/>
  <c r="T125"/>
  <c r="Q125"/>
  <c r="O125"/>
  <c r="O128" s="1"/>
  <c r="V124"/>
  <c r="U124"/>
  <c r="S124"/>
  <c r="R124"/>
  <c r="P124"/>
  <c r="N124"/>
  <c r="M124"/>
  <c r="V123"/>
  <c r="T123"/>
  <c r="Q123"/>
  <c r="O123"/>
  <c r="V122"/>
  <c r="T122"/>
  <c r="Q122"/>
  <c r="O122"/>
  <c r="V121"/>
  <c r="T121"/>
  <c r="T124" s="1"/>
  <c r="Q121"/>
  <c r="W121" s="1"/>
  <c r="O121"/>
  <c r="O124" s="1"/>
  <c r="U120"/>
  <c r="U129" s="1"/>
  <c r="T120"/>
  <c r="S120"/>
  <c r="S129" s="1"/>
  <c r="R120"/>
  <c r="R129" s="1"/>
  <c r="P120"/>
  <c r="P130" s="1"/>
  <c r="N120"/>
  <c r="M120"/>
  <c r="M129" s="1"/>
  <c r="V119"/>
  <c r="T119"/>
  <c r="Q119"/>
  <c r="W119" s="1"/>
  <c r="O119"/>
  <c r="V118"/>
  <c r="T118"/>
  <c r="Q118"/>
  <c r="W118" s="1"/>
  <c r="O118"/>
  <c r="V117"/>
  <c r="V120" s="1"/>
  <c r="T117"/>
  <c r="Q117"/>
  <c r="O117"/>
  <c r="O120" s="1"/>
  <c r="U116"/>
  <c r="U130" s="1"/>
  <c r="S116"/>
  <c r="S130" s="1"/>
  <c r="R116"/>
  <c r="P116"/>
  <c r="N116"/>
  <c r="N130" s="1"/>
  <c r="M116"/>
  <c r="M130" s="1"/>
  <c r="V115"/>
  <c r="T115"/>
  <c r="Q115"/>
  <c r="W115" s="1"/>
  <c r="O115"/>
  <c r="V114"/>
  <c r="T114"/>
  <c r="Q114"/>
  <c r="O114"/>
  <c r="V113"/>
  <c r="V116" s="1"/>
  <c r="V130" s="1"/>
  <c r="T113"/>
  <c r="T116" s="1"/>
  <c r="Q113"/>
  <c r="W113" s="1"/>
  <c r="O113"/>
  <c r="O116" s="1"/>
  <c r="T103"/>
  <c r="S103"/>
  <c r="P103"/>
  <c r="A103"/>
  <c r="U102"/>
  <c r="S102"/>
  <c r="R102"/>
  <c r="P102"/>
  <c r="P104" s="1"/>
  <c r="O102"/>
  <c r="N102"/>
  <c r="M102"/>
  <c r="V101"/>
  <c r="T101"/>
  <c r="Q101"/>
  <c r="W101" s="1"/>
  <c r="O101"/>
  <c r="T100"/>
  <c r="Q100"/>
  <c r="O100"/>
  <c r="V99"/>
  <c r="T99"/>
  <c r="Q99"/>
  <c r="Q102" s="1"/>
  <c r="O99"/>
  <c r="U98"/>
  <c r="S98"/>
  <c r="R98"/>
  <c r="P98"/>
  <c r="N98"/>
  <c r="N103" s="1"/>
  <c r="M98"/>
  <c r="A98"/>
  <c r="V97"/>
  <c r="T97"/>
  <c r="O97"/>
  <c r="T96"/>
  <c r="Q96"/>
  <c r="O96"/>
  <c r="V95"/>
  <c r="T95"/>
  <c r="T98" s="1"/>
  <c r="O95"/>
  <c r="U94"/>
  <c r="S94"/>
  <c r="R94"/>
  <c r="P94"/>
  <c r="N94"/>
  <c r="M94"/>
  <c r="M103" s="1"/>
  <c r="T93"/>
  <c r="Q93"/>
  <c r="O93"/>
  <c r="V92"/>
  <c r="T92"/>
  <c r="O92"/>
  <c r="T91"/>
  <c r="T94" s="1"/>
  <c r="Q91"/>
  <c r="O91"/>
  <c r="O94" s="1"/>
  <c r="U90"/>
  <c r="S90"/>
  <c r="R90"/>
  <c r="P90"/>
  <c r="O90"/>
  <c r="N90"/>
  <c r="M90"/>
  <c r="M104" s="1"/>
  <c r="T89"/>
  <c r="V89" s="1"/>
  <c r="Q89"/>
  <c r="W89" s="1"/>
  <c r="O89"/>
  <c r="T88"/>
  <c r="V88" s="1"/>
  <c r="Q88"/>
  <c r="W88" s="1"/>
  <c r="O88"/>
  <c r="V87"/>
  <c r="V90" s="1"/>
  <c r="T87"/>
  <c r="O87"/>
  <c r="U75"/>
  <c r="S75"/>
  <c r="R75"/>
  <c r="P75"/>
  <c r="O75"/>
  <c r="N75"/>
  <c r="M75"/>
  <c r="G75"/>
  <c r="F75"/>
  <c r="D75"/>
  <c r="C75"/>
  <c r="A75"/>
  <c r="U74"/>
  <c r="T74"/>
  <c r="V74" s="1"/>
  <c r="S74"/>
  <c r="R74"/>
  <c r="P74"/>
  <c r="O74"/>
  <c r="Q74" s="1"/>
  <c r="W74" s="1"/>
  <c r="N74"/>
  <c r="M74"/>
  <c r="G74"/>
  <c r="F74"/>
  <c r="F76" s="1"/>
  <c r="A76" s="1"/>
  <c r="D74"/>
  <c r="C74"/>
  <c r="A74"/>
  <c r="U73"/>
  <c r="U76" s="1"/>
  <c r="U78" s="1"/>
  <c r="S73"/>
  <c r="S76" s="1"/>
  <c r="R73"/>
  <c r="R76" s="1"/>
  <c r="P73"/>
  <c r="P76" s="1"/>
  <c r="O73"/>
  <c r="O76" s="1"/>
  <c r="N73"/>
  <c r="N76" s="1"/>
  <c r="M73"/>
  <c r="M76" s="1"/>
  <c r="G73"/>
  <c r="G76" s="1"/>
  <c r="F73"/>
  <c r="D73"/>
  <c r="D76" s="1"/>
  <c r="C73"/>
  <c r="C76" s="1"/>
  <c r="A73"/>
  <c r="O72"/>
  <c r="U71"/>
  <c r="T71"/>
  <c r="V71" s="1"/>
  <c r="S71"/>
  <c r="R71"/>
  <c r="P71"/>
  <c r="O71"/>
  <c r="Q71" s="1"/>
  <c r="W71" s="1"/>
  <c r="N71"/>
  <c r="M71"/>
  <c r="G71"/>
  <c r="F71"/>
  <c r="D71"/>
  <c r="C71"/>
  <c r="A71"/>
  <c r="U70"/>
  <c r="S70"/>
  <c r="T70" s="1"/>
  <c r="V70" s="1"/>
  <c r="R70"/>
  <c r="P70"/>
  <c r="O70"/>
  <c r="N70"/>
  <c r="M70"/>
  <c r="G70"/>
  <c r="F70"/>
  <c r="D70"/>
  <c r="C70"/>
  <c r="A70"/>
  <c r="W69"/>
  <c r="U69"/>
  <c r="U72" s="1"/>
  <c r="T69"/>
  <c r="V69" s="1"/>
  <c r="S69"/>
  <c r="R69"/>
  <c r="R72" s="1"/>
  <c r="P69"/>
  <c r="P72" s="1"/>
  <c r="O69"/>
  <c r="Q69" s="1"/>
  <c r="N69"/>
  <c r="N72" s="1"/>
  <c r="M69"/>
  <c r="M72" s="1"/>
  <c r="M78" s="1"/>
  <c r="G69"/>
  <c r="G72" s="1"/>
  <c r="F69"/>
  <c r="F72" s="1"/>
  <c r="A72" s="1"/>
  <c r="D69"/>
  <c r="D72" s="1"/>
  <c r="C69"/>
  <c r="C72" s="1"/>
  <c r="P68"/>
  <c r="P77" s="1"/>
  <c r="F68"/>
  <c r="A68" s="1"/>
  <c r="U67"/>
  <c r="S67"/>
  <c r="T67" s="1"/>
  <c r="V67" s="1"/>
  <c r="R67"/>
  <c r="P67"/>
  <c r="O67"/>
  <c r="N67"/>
  <c r="M67"/>
  <c r="G67"/>
  <c r="F67"/>
  <c r="E67"/>
  <c r="D67"/>
  <c r="C67"/>
  <c r="A67"/>
  <c r="W66"/>
  <c r="U66"/>
  <c r="T66"/>
  <c r="V66" s="1"/>
  <c r="S66"/>
  <c r="R66"/>
  <c r="P66"/>
  <c r="O66"/>
  <c r="Q66" s="1"/>
  <c r="N66"/>
  <c r="M66"/>
  <c r="G66"/>
  <c r="F66"/>
  <c r="A66" s="1"/>
  <c r="D66"/>
  <c r="C66"/>
  <c r="U65"/>
  <c r="U68" s="1"/>
  <c r="U77" s="1"/>
  <c r="S65"/>
  <c r="R65"/>
  <c r="R68" s="1"/>
  <c r="P65"/>
  <c r="O65"/>
  <c r="N65"/>
  <c r="N68" s="1"/>
  <c r="N77" s="1"/>
  <c r="M65"/>
  <c r="M68" s="1"/>
  <c r="M77" s="1"/>
  <c r="G65"/>
  <c r="G68" s="1"/>
  <c r="G77" s="1"/>
  <c r="F65"/>
  <c r="D65"/>
  <c r="D68" s="1"/>
  <c r="C65"/>
  <c r="C68" s="1"/>
  <c r="C77" s="1"/>
  <c r="A65"/>
  <c r="W63"/>
  <c r="U63"/>
  <c r="T63"/>
  <c r="V63" s="1"/>
  <c r="S63"/>
  <c r="R63"/>
  <c r="P63"/>
  <c r="O63"/>
  <c r="Q63" s="1"/>
  <c r="N63"/>
  <c r="M63"/>
  <c r="G63"/>
  <c r="F63"/>
  <c r="A63" s="1"/>
  <c r="D63"/>
  <c r="C63"/>
  <c r="U62"/>
  <c r="S62"/>
  <c r="S64" s="1"/>
  <c r="R62"/>
  <c r="P62"/>
  <c r="P64" s="1"/>
  <c r="O62"/>
  <c r="N62"/>
  <c r="M62"/>
  <c r="G62"/>
  <c r="F62"/>
  <c r="D62"/>
  <c r="C62"/>
  <c r="A62"/>
  <c r="U61"/>
  <c r="U64" s="1"/>
  <c r="T61"/>
  <c r="S61"/>
  <c r="R61"/>
  <c r="R64" s="1"/>
  <c r="P61"/>
  <c r="O61"/>
  <c r="N61"/>
  <c r="N64" s="1"/>
  <c r="M61"/>
  <c r="M64" s="1"/>
  <c r="G61"/>
  <c r="G64" s="1"/>
  <c r="G78" s="1"/>
  <c r="F61"/>
  <c r="D61"/>
  <c r="D64" s="1"/>
  <c r="D78" s="1"/>
  <c r="C61"/>
  <c r="C64" s="1"/>
  <c r="A61"/>
  <c r="P51"/>
  <c r="U50"/>
  <c r="S50"/>
  <c r="R50"/>
  <c r="P50"/>
  <c r="O50"/>
  <c r="N50"/>
  <c r="M50"/>
  <c r="G50"/>
  <c r="F50"/>
  <c r="D50"/>
  <c r="C50"/>
  <c r="A50"/>
  <c r="V49"/>
  <c r="T49"/>
  <c r="O49"/>
  <c r="Q49" s="1"/>
  <c r="H49"/>
  <c r="E49"/>
  <c r="I49" s="1"/>
  <c r="A49"/>
  <c r="T48"/>
  <c r="V48" s="1"/>
  <c r="Q48"/>
  <c r="W48" s="1"/>
  <c r="O48"/>
  <c r="H48"/>
  <c r="I48" s="1"/>
  <c r="E48"/>
  <c r="A48"/>
  <c r="V47"/>
  <c r="T47"/>
  <c r="T50" s="1"/>
  <c r="Q47"/>
  <c r="W47" s="1"/>
  <c r="O47"/>
  <c r="H47"/>
  <c r="E47"/>
  <c r="I47" s="1"/>
  <c r="A47"/>
  <c r="U46"/>
  <c r="S46"/>
  <c r="R46"/>
  <c r="P46"/>
  <c r="N46"/>
  <c r="M46"/>
  <c r="H46"/>
  <c r="G46"/>
  <c r="F46"/>
  <c r="D46"/>
  <c r="C46"/>
  <c r="A46"/>
  <c r="V45"/>
  <c r="T45"/>
  <c r="Q45"/>
  <c r="W45" s="1"/>
  <c r="O45"/>
  <c r="H45"/>
  <c r="I45" s="1"/>
  <c r="E45"/>
  <c r="A45"/>
  <c r="V44"/>
  <c r="T44"/>
  <c r="Q44"/>
  <c r="W44" s="1"/>
  <c r="O44"/>
  <c r="H44"/>
  <c r="E44"/>
  <c r="I44" s="1"/>
  <c r="A44"/>
  <c r="V43"/>
  <c r="V46" s="1"/>
  <c r="T43"/>
  <c r="T46" s="1"/>
  <c r="Q43"/>
  <c r="Q46" s="1"/>
  <c r="O43"/>
  <c r="O46" s="1"/>
  <c r="H43"/>
  <c r="I43" s="1"/>
  <c r="E43"/>
  <c r="E46" s="1"/>
  <c r="I46" s="1"/>
  <c r="A43"/>
  <c r="U42"/>
  <c r="T42"/>
  <c r="T51" s="1"/>
  <c r="S42"/>
  <c r="S52" s="1"/>
  <c r="R42"/>
  <c r="P42"/>
  <c r="N42"/>
  <c r="M42"/>
  <c r="G42"/>
  <c r="F42"/>
  <c r="F51" s="1"/>
  <c r="D42"/>
  <c r="D51" s="1"/>
  <c r="C42"/>
  <c r="V41"/>
  <c r="T41"/>
  <c r="Q41"/>
  <c r="W41" s="1"/>
  <c r="O41"/>
  <c r="H41"/>
  <c r="E41"/>
  <c r="A41"/>
  <c r="V40"/>
  <c r="T40"/>
  <c r="Q40"/>
  <c r="O40"/>
  <c r="H40"/>
  <c r="I40" s="1"/>
  <c r="E40"/>
  <c r="A40"/>
  <c r="V39"/>
  <c r="V42" s="1"/>
  <c r="T39"/>
  <c r="Q39"/>
  <c r="O39"/>
  <c r="O42" s="1"/>
  <c r="O51" s="1"/>
  <c r="H39"/>
  <c r="H42" s="1"/>
  <c r="H51" s="1"/>
  <c r="E39"/>
  <c r="E42" s="1"/>
  <c r="A39"/>
  <c r="V38"/>
  <c r="U38"/>
  <c r="U52" s="1"/>
  <c r="T38"/>
  <c r="T52" s="1"/>
  <c r="S38"/>
  <c r="R38"/>
  <c r="R52" s="1"/>
  <c r="P38"/>
  <c r="P52" s="1"/>
  <c r="N38"/>
  <c r="M38"/>
  <c r="M52" s="1"/>
  <c r="H38"/>
  <c r="G38"/>
  <c r="G52" s="1"/>
  <c r="F38"/>
  <c r="D38"/>
  <c r="D52" s="1"/>
  <c r="C38"/>
  <c r="C52" s="1"/>
  <c r="V37"/>
  <c r="T37"/>
  <c r="Q37"/>
  <c r="W37" s="1"/>
  <c r="O37"/>
  <c r="H37"/>
  <c r="I37" s="1"/>
  <c r="E37"/>
  <c r="A37"/>
  <c r="V36"/>
  <c r="T36"/>
  <c r="Q36"/>
  <c r="W36" s="1"/>
  <c r="O36"/>
  <c r="H36"/>
  <c r="E36"/>
  <c r="I36" s="1"/>
  <c r="A36"/>
  <c r="V35"/>
  <c r="T35"/>
  <c r="Q35"/>
  <c r="O35"/>
  <c r="O38" s="1"/>
  <c r="H35"/>
  <c r="I35" s="1"/>
  <c r="E35"/>
  <c r="E38" s="1"/>
  <c r="A35"/>
  <c r="R25"/>
  <c r="P25"/>
  <c r="U24"/>
  <c r="S24"/>
  <c r="R24"/>
  <c r="P24"/>
  <c r="N24"/>
  <c r="N26" s="1"/>
  <c r="M24"/>
  <c r="G24"/>
  <c r="A24" s="1"/>
  <c r="F24"/>
  <c r="D24"/>
  <c r="C24"/>
  <c r="T23"/>
  <c r="V23" s="1"/>
  <c r="O23"/>
  <c r="Q23" s="1"/>
  <c r="H23"/>
  <c r="H75" s="1"/>
  <c r="E23"/>
  <c r="E75" s="1"/>
  <c r="I75" s="1"/>
  <c r="A23"/>
  <c r="T22"/>
  <c r="V22" s="1"/>
  <c r="Q22"/>
  <c r="W22" s="1"/>
  <c r="O22"/>
  <c r="H22"/>
  <c r="H74" s="1"/>
  <c r="E22"/>
  <c r="E74" s="1"/>
  <c r="I74" s="1"/>
  <c r="A22"/>
  <c r="V21"/>
  <c r="T21"/>
  <c r="O21"/>
  <c r="Q21" s="1"/>
  <c r="Q24" s="1"/>
  <c r="I21"/>
  <c r="H21"/>
  <c r="E21"/>
  <c r="E73" s="1"/>
  <c r="A21"/>
  <c r="U20"/>
  <c r="S20"/>
  <c r="R20"/>
  <c r="P20"/>
  <c r="N20"/>
  <c r="M20"/>
  <c r="G20"/>
  <c r="G25" s="1"/>
  <c r="F20"/>
  <c r="D20"/>
  <c r="C20"/>
  <c r="C25" s="1"/>
  <c r="T19"/>
  <c r="V19" s="1"/>
  <c r="Q19"/>
  <c r="W19" s="1"/>
  <c r="O19"/>
  <c r="H19"/>
  <c r="H71" s="1"/>
  <c r="I71" s="1"/>
  <c r="E19"/>
  <c r="E71" s="1"/>
  <c r="A19"/>
  <c r="V18"/>
  <c r="W18" s="1"/>
  <c r="T18"/>
  <c r="O18"/>
  <c r="Q18" s="1"/>
  <c r="I18"/>
  <c r="H18"/>
  <c r="E18"/>
  <c r="E70" s="1"/>
  <c r="A18"/>
  <c r="T17"/>
  <c r="V17" s="1"/>
  <c r="O17"/>
  <c r="O20" s="1"/>
  <c r="H17"/>
  <c r="E17"/>
  <c r="E69" s="1"/>
  <c r="A17"/>
  <c r="U16"/>
  <c r="U25" s="1"/>
  <c r="S16"/>
  <c r="S25" s="1"/>
  <c r="R16"/>
  <c r="P16"/>
  <c r="O16"/>
  <c r="O25" s="1"/>
  <c r="N16"/>
  <c r="N25" s="1"/>
  <c r="M16"/>
  <c r="M25" s="1"/>
  <c r="H16"/>
  <c r="G16"/>
  <c r="A16" s="1"/>
  <c r="F16"/>
  <c r="F25" s="1"/>
  <c r="D16"/>
  <c r="D26" s="1"/>
  <c r="C16"/>
  <c r="T15"/>
  <c r="V15" s="1"/>
  <c r="W15" s="1"/>
  <c r="O15"/>
  <c r="Q15" s="1"/>
  <c r="I15"/>
  <c r="H15"/>
  <c r="E15"/>
  <c r="A15"/>
  <c r="T14"/>
  <c r="V14" s="1"/>
  <c r="O14"/>
  <c r="Q14" s="1"/>
  <c r="W14" s="1"/>
  <c r="I14"/>
  <c r="H14"/>
  <c r="E14"/>
  <c r="E66" s="1"/>
  <c r="A14"/>
  <c r="T13"/>
  <c r="O13"/>
  <c r="Q13" s="1"/>
  <c r="H13"/>
  <c r="E13"/>
  <c r="E65" s="1"/>
  <c r="A13"/>
  <c r="U12"/>
  <c r="S12"/>
  <c r="S26" s="1"/>
  <c r="R12"/>
  <c r="P12"/>
  <c r="P26" s="1"/>
  <c r="N12"/>
  <c r="M12"/>
  <c r="M26" s="1"/>
  <c r="G12"/>
  <c r="F12"/>
  <c r="F26" s="1"/>
  <c r="D12"/>
  <c r="C12"/>
  <c r="A12"/>
  <c r="T11"/>
  <c r="V11" s="1"/>
  <c r="O11"/>
  <c r="Q11" s="1"/>
  <c r="W11" s="1"/>
  <c r="I11"/>
  <c r="H11"/>
  <c r="E11"/>
  <c r="E63" s="1"/>
  <c r="A11"/>
  <c r="T10"/>
  <c r="V10" s="1"/>
  <c r="W10" s="1"/>
  <c r="O10"/>
  <c r="Q10" s="1"/>
  <c r="H10"/>
  <c r="E10"/>
  <c r="E62" s="1"/>
  <c r="A10"/>
  <c r="T9"/>
  <c r="V9" s="1"/>
  <c r="O9"/>
  <c r="Q9" s="1"/>
  <c r="H9"/>
  <c r="E9"/>
  <c r="E61" s="1"/>
  <c r="E64" s="1"/>
  <c r="A9"/>
  <c r="Q16" l="1"/>
  <c r="H25"/>
  <c r="E76"/>
  <c r="W9"/>
  <c r="Q12"/>
  <c r="V24"/>
  <c r="W24" s="1"/>
  <c r="W23"/>
  <c r="O12"/>
  <c r="O26" s="1"/>
  <c r="H61"/>
  <c r="H12"/>
  <c r="H26" s="1"/>
  <c r="E12"/>
  <c r="T12"/>
  <c r="E16"/>
  <c r="I69"/>
  <c r="W21"/>
  <c r="H24"/>
  <c r="O24"/>
  <c r="I9"/>
  <c r="V12"/>
  <c r="U26"/>
  <c r="T16"/>
  <c r="T25" s="1"/>
  <c r="A25"/>
  <c r="H69"/>
  <c r="H20"/>
  <c r="Q17"/>
  <c r="E20"/>
  <c r="I20" s="1"/>
  <c r="T20"/>
  <c r="I23"/>
  <c r="E24"/>
  <c r="D25"/>
  <c r="F52"/>
  <c r="A52" s="1"/>
  <c r="A42"/>
  <c r="P78"/>
  <c r="A69"/>
  <c r="T75"/>
  <c r="V75" s="1"/>
  <c r="Q153"/>
  <c r="I10"/>
  <c r="H63"/>
  <c r="I63" s="1"/>
  <c r="C26"/>
  <c r="G26"/>
  <c r="A26" s="1"/>
  <c r="I13"/>
  <c r="V13"/>
  <c r="H66"/>
  <c r="I66" s="1"/>
  <c r="I17"/>
  <c r="V20"/>
  <c r="A20"/>
  <c r="T24"/>
  <c r="O52"/>
  <c r="A38"/>
  <c r="N52"/>
  <c r="I42"/>
  <c r="W39"/>
  <c r="Q42"/>
  <c r="W40"/>
  <c r="I41"/>
  <c r="V50"/>
  <c r="W49"/>
  <c r="H50"/>
  <c r="H52" s="1"/>
  <c r="E51"/>
  <c r="I51" s="1"/>
  <c r="F64"/>
  <c r="F77"/>
  <c r="A77" s="1"/>
  <c r="T102"/>
  <c r="V100"/>
  <c r="V102" s="1"/>
  <c r="W102" s="1"/>
  <c r="R26"/>
  <c r="I38"/>
  <c r="Q38"/>
  <c r="W35"/>
  <c r="W46"/>
  <c r="Q61"/>
  <c r="O64"/>
  <c r="V61"/>
  <c r="T64"/>
  <c r="T62"/>
  <c r="V62" s="1"/>
  <c r="R104"/>
  <c r="T90"/>
  <c r="W125"/>
  <c r="Q128"/>
  <c r="W128" s="1"/>
  <c r="I62"/>
  <c r="E68"/>
  <c r="I19"/>
  <c r="I22"/>
  <c r="V52"/>
  <c r="V51"/>
  <c r="I61"/>
  <c r="S68"/>
  <c r="T65"/>
  <c r="E72"/>
  <c r="C78"/>
  <c r="O103"/>
  <c r="O129"/>
  <c r="H62"/>
  <c r="H65"/>
  <c r="H68" s="1"/>
  <c r="H67"/>
  <c r="I67" s="1"/>
  <c r="H70"/>
  <c r="I70" s="1"/>
  <c r="H73"/>
  <c r="H76" s="1"/>
  <c r="I39"/>
  <c r="C51"/>
  <c r="G51"/>
  <c r="A51" s="1"/>
  <c r="M51"/>
  <c r="U51"/>
  <c r="W43"/>
  <c r="E50"/>
  <c r="I50" s="1"/>
  <c r="S51"/>
  <c r="Q62"/>
  <c r="W62" s="1"/>
  <c r="D77"/>
  <c r="Q65"/>
  <c r="Q75"/>
  <c r="W75" s="1"/>
  <c r="N104"/>
  <c r="S104"/>
  <c r="W99"/>
  <c r="T130"/>
  <c r="W117"/>
  <c r="Q120"/>
  <c r="W123"/>
  <c r="P129"/>
  <c r="M155"/>
  <c r="N51"/>
  <c r="R51"/>
  <c r="Q50"/>
  <c r="W50" s="1"/>
  <c r="R78"/>
  <c r="Q72"/>
  <c r="W72" s="1"/>
  <c r="V72"/>
  <c r="S72"/>
  <c r="Q87"/>
  <c r="O104"/>
  <c r="U104"/>
  <c r="V91"/>
  <c r="V94" s="1"/>
  <c r="Q92"/>
  <c r="W93"/>
  <c r="U103"/>
  <c r="O98"/>
  <c r="Q95"/>
  <c r="R103"/>
  <c r="R130"/>
  <c r="N129"/>
  <c r="Q124"/>
  <c r="W124" s="1"/>
  <c r="W122"/>
  <c r="T129"/>
  <c r="S156"/>
  <c r="N155"/>
  <c r="T147"/>
  <c r="R150"/>
  <c r="W173"/>
  <c r="N78"/>
  <c r="R77"/>
  <c r="Q67"/>
  <c r="W67" s="1"/>
  <c r="O68"/>
  <c r="O77" s="1"/>
  <c r="Q70"/>
  <c r="W70" s="1"/>
  <c r="T72"/>
  <c r="Q73"/>
  <c r="T73"/>
  <c r="V93"/>
  <c r="V96"/>
  <c r="W96" s="1"/>
  <c r="Q97"/>
  <c r="W97" s="1"/>
  <c r="W100"/>
  <c r="O130"/>
  <c r="Q116"/>
  <c r="W114"/>
  <c r="V129"/>
  <c r="Q148"/>
  <c r="Q149"/>
  <c r="T152"/>
  <c r="N142"/>
  <c r="N156" s="1"/>
  <c r="T145"/>
  <c r="T151"/>
  <c r="W165"/>
  <c r="O168"/>
  <c r="T176"/>
  <c r="V173"/>
  <c r="V176" s="1"/>
  <c r="O180"/>
  <c r="Q177"/>
  <c r="O208"/>
  <c r="N208"/>
  <c r="T208"/>
  <c r="V206"/>
  <c r="U220"/>
  <c r="Q139"/>
  <c r="V139"/>
  <c r="Q140"/>
  <c r="V140"/>
  <c r="O141"/>
  <c r="T141"/>
  <c r="Q143"/>
  <c r="V143"/>
  <c r="Q144"/>
  <c r="W144" s="1"/>
  <c r="Q147"/>
  <c r="T149"/>
  <c r="O150"/>
  <c r="Q152"/>
  <c r="W168"/>
  <c r="U181"/>
  <c r="W179"/>
  <c r="Q194"/>
  <c r="W191"/>
  <c r="V202"/>
  <c r="V208" s="1"/>
  <c r="P234"/>
  <c r="M224"/>
  <c r="M233" s="1"/>
  <c r="O221"/>
  <c r="U142"/>
  <c r="U156" s="1"/>
  <c r="Q145"/>
  <c r="T148"/>
  <c r="Q151"/>
  <c r="T153"/>
  <c r="O154"/>
  <c r="M182"/>
  <c r="W172"/>
  <c r="V198"/>
  <c r="R234"/>
  <c r="T168"/>
  <c r="Q176"/>
  <c r="Q198"/>
  <c r="W195"/>
  <c r="W199"/>
  <c r="Q202"/>
  <c r="W202" s="1"/>
  <c r="Q206"/>
  <c r="W203"/>
  <c r="O217"/>
  <c r="T218"/>
  <c r="V218" s="1"/>
  <c r="W218" s="1"/>
  <c r="R233"/>
  <c r="T226"/>
  <c r="V226" s="1"/>
  <c r="W226" s="1"/>
  <c r="T227"/>
  <c r="V227" s="1"/>
  <c r="W227" s="1"/>
  <c r="O228"/>
  <c r="O172"/>
  <c r="S181"/>
  <c r="V180"/>
  <c r="T180"/>
  <c r="R182"/>
  <c r="W192"/>
  <c r="W196"/>
  <c r="W200"/>
  <c r="W204"/>
  <c r="T219"/>
  <c r="V219" s="1"/>
  <c r="W219" s="1"/>
  <c r="T222"/>
  <c r="V222" s="1"/>
  <c r="W222" s="1"/>
  <c r="T223"/>
  <c r="V223" s="1"/>
  <c r="W223" s="1"/>
  <c r="V172"/>
  <c r="V181" s="1"/>
  <c r="T172"/>
  <c r="T181" s="1"/>
  <c r="O176"/>
  <c r="U224"/>
  <c r="U233" s="1"/>
  <c r="T217"/>
  <c r="T221"/>
  <c r="T225"/>
  <c r="T229"/>
  <c r="T179" i="15"/>
  <c r="Q154" i="13" l="1"/>
  <c r="W194"/>
  <c r="Q208"/>
  <c r="W208" s="1"/>
  <c r="Q98"/>
  <c r="W98" s="1"/>
  <c r="W95"/>
  <c r="Q90"/>
  <c r="W87"/>
  <c r="Q68"/>
  <c r="E77"/>
  <c r="I68"/>
  <c r="V98"/>
  <c r="Q51"/>
  <c r="W51" s="1"/>
  <c r="W42"/>
  <c r="W13"/>
  <c r="V16"/>
  <c r="V25" s="1"/>
  <c r="R156"/>
  <c r="W206"/>
  <c r="W198"/>
  <c r="Q207"/>
  <c r="V207"/>
  <c r="V149"/>
  <c r="W149" s="1"/>
  <c r="T142"/>
  <c r="V141"/>
  <c r="W140"/>
  <c r="R155"/>
  <c r="Q94"/>
  <c r="W92"/>
  <c r="T104"/>
  <c r="V64"/>
  <c r="E52"/>
  <c r="I52" s="1"/>
  <c r="F78"/>
  <c r="A78" s="1"/>
  <c r="A64"/>
  <c r="I24"/>
  <c r="Q20"/>
  <c r="W20" s="1"/>
  <c r="W17"/>
  <c r="V26"/>
  <c r="E25"/>
  <c r="I25" s="1"/>
  <c r="I16"/>
  <c r="H64"/>
  <c r="Q25"/>
  <c r="W25" s="1"/>
  <c r="W16"/>
  <c r="V221"/>
  <c r="V224" s="1"/>
  <c r="T224"/>
  <c r="T233" s="1"/>
  <c r="W145"/>
  <c r="W139"/>
  <c r="Q150"/>
  <c r="Q146"/>
  <c r="W143"/>
  <c r="Q141"/>
  <c r="W141" s="1"/>
  <c r="O142"/>
  <c r="V142"/>
  <c r="U234"/>
  <c r="T154"/>
  <c r="V151"/>
  <c r="V154" s="1"/>
  <c r="Q130"/>
  <c r="W130" s="1"/>
  <c r="W116"/>
  <c r="V73"/>
  <c r="V76" s="1"/>
  <c r="T76"/>
  <c r="T78" s="1"/>
  <c r="M234"/>
  <c r="T150"/>
  <c r="V147"/>
  <c r="V150" s="1"/>
  <c r="W120"/>
  <c r="Q129"/>
  <c r="W129" s="1"/>
  <c r="H77"/>
  <c r="V65"/>
  <c r="V68" s="1"/>
  <c r="V77" s="1"/>
  <c r="T68"/>
  <c r="T77" s="1"/>
  <c r="O78"/>
  <c r="T26"/>
  <c r="Q26"/>
  <c r="W12"/>
  <c r="I76"/>
  <c r="V229"/>
  <c r="T232"/>
  <c r="V225"/>
  <c r="T228"/>
  <c r="V217"/>
  <c r="V220" s="1"/>
  <c r="T220"/>
  <c r="V146"/>
  <c r="V155" s="1"/>
  <c r="V145"/>
  <c r="V152"/>
  <c r="W152" s="1"/>
  <c r="W176"/>
  <c r="Q181"/>
  <c r="W181" s="1"/>
  <c r="O181"/>
  <c r="O220"/>
  <c r="O234" s="1"/>
  <c r="Q217"/>
  <c r="T182"/>
  <c r="V153"/>
  <c r="W153" s="1"/>
  <c r="V148"/>
  <c r="W148" s="1"/>
  <c r="O224"/>
  <c r="Q221"/>
  <c r="Q182"/>
  <c r="W182" s="1"/>
  <c r="T146"/>
  <c r="Q180"/>
  <c r="W180" s="1"/>
  <c r="W177"/>
  <c r="O182"/>
  <c r="Q76"/>
  <c r="W76" s="1"/>
  <c r="W73"/>
  <c r="V103"/>
  <c r="W91"/>
  <c r="S77"/>
  <c r="I65"/>
  <c r="V182"/>
  <c r="Q64"/>
  <c r="W61"/>
  <c r="Q52"/>
  <c r="W52" s="1"/>
  <c r="W38"/>
  <c r="E78"/>
  <c r="V104"/>
  <c r="O155"/>
  <c r="H72"/>
  <c r="I72" s="1"/>
  <c r="I12"/>
  <c r="E26"/>
  <c r="I26" s="1"/>
  <c r="S78"/>
  <c r="I73"/>
  <c r="W234" i="1"/>
  <c r="W233"/>
  <c r="W232"/>
  <c r="W208"/>
  <c r="W207"/>
  <c r="W206"/>
  <c r="W182"/>
  <c r="W181"/>
  <c r="W180"/>
  <c r="W182" i="15"/>
  <c r="W181"/>
  <c r="W180"/>
  <c r="W182" i="17"/>
  <c r="W181"/>
  <c r="W180"/>
  <c r="W130" i="1"/>
  <c r="W129"/>
  <c r="W128"/>
  <c r="W104" i="15"/>
  <c r="W103"/>
  <c r="W102"/>
  <c r="W104" i="17"/>
  <c r="W103"/>
  <c r="W102"/>
  <c r="W26"/>
  <c r="W25"/>
  <c r="W24"/>
  <c r="I26"/>
  <c r="I25"/>
  <c r="I24"/>
  <c r="Q234" i="1"/>
  <c r="P234"/>
  <c r="M234"/>
  <c r="Q233"/>
  <c r="P233"/>
  <c r="O233"/>
  <c r="N233"/>
  <c r="M233"/>
  <c r="Q232"/>
  <c r="P232"/>
  <c r="O232"/>
  <c r="O234" s="1"/>
  <c r="N232"/>
  <c r="N234" s="1"/>
  <c r="M232"/>
  <c r="O234" i="14"/>
  <c r="N234"/>
  <c r="Q233"/>
  <c r="P233"/>
  <c r="O233"/>
  <c r="N233"/>
  <c r="M233"/>
  <c r="Q232"/>
  <c r="Q234" s="1"/>
  <c r="P232"/>
  <c r="P234" s="1"/>
  <c r="O232"/>
  <c r="N232"/>
  <c r="M232"/>
  <c r="M234" s="1"/>
  <c r="Q234" i="15"/>
  <c r="N234"/>
  <c r="M234"/>
  <c r="Q233"/>
  <c r="P233"/>
  <c r="O233"/>
  <c r="N233"/>
  <c r="M233"/>
  <c r="Q232"/>
  <c r="P232"/>
  <c r="P234" s="1"/>
  <c r="O232"/>
  <c r="O234" s="1"/>
  <c r="N232"/>
  <c r="M232"/>
  <c r="Q234" i="16"/>
  <c r="P234"/>
  <c r="M234"/>
  <c r="Q233"/>
  <c r="P233"/>
  <c r="O233"/>
  <c r="N233"/>
  <c r="M233"/>
  <c r="Q232"/>
  <c r="P232"/>
  <c r="O232"/>
  <c r="O234" s="1"/>
  <c r="N232"/>
  <c r="N234" s="1"/>
  <c r="M232"/>
  <c r="P234" i="17"/>
  <c r="O234"/>
  <c r="Q233"/>
  <c r="P233"/>
  <c r="O233"/>
  <c r="N233"/>
  <c r="M233"/>
  <c r="Q232"/>
  <c r="Q234" s="1"/>
  <c r="P232"/>
  <c r="O232"/>
  <c r="N232"/>
  <c r="N234" s="1"/>
  <c r="M232"/>
  <c r="M234" s="1"/>
  <c r="P208" i="1"/>
  <c r="U207"/>
  <c r="S207"/>
  <c r="R207"/>
  <c r="Q207"/>
  <c r="P207"/>
  <c r="O207"/>
  <c r="N207"/>
  <c r="M207"/>
  <c r="U206"/>
  <c r="U208" s="1"/>
  <c r="S206"/>
  <c r="S208" s="1"/>
  <c r="R206"/>
  <c r="R208" s="1"/>
  <c r="Q206"/>
  <c r="Q208" s="1"/>
  <c r="P206"/>
  <c r="O206"/>
  <c r="O208" s="1"/>
  <c r="N206"/>
  <c r="N208" s="1"/>
  <c r="M206"/>
  <c r="M208" s="1"/>
  <c r="N208" i="14"/>
  <c r="U207"/>
  <c r="S207"/>
  <c r="R207"/>
  <c r="Q207"/>
  <c r="P207"/>
  <c r="O207"/>
  <c r="N207"/>
  <c r="M207"/>
  <c r="U206"/>
  <c r="U208" s="1"/>
  <c r="S206"/>
  <c r="R206"/>
  <c r="R208" s="1"/>
  <c r="Q206"/>
  <c r="Q208" s="1"/>
  <c r="P206"/>
  <c r="P208" s="1"/>
  <c r="O206"/>
  <c r="O208" s="1"/>
  <c r="N206"/>
  <c r="M206"/>
  <c r="M208" s="1"/>
  <c r="Q208" i="15"/>
  <c r="M208"/>
  <c r="U207"/>
  <c r="S207"/>
  <c r="Q207"/>
  <c r="P207"/>
  <c r="O207"/>
  <c r="N207"/>
  <c r="M207"/>
  <c r="U206"/>
  <c r="U208" s="1"/>
  <c r="S206"/>
  <c r="S208" s="1"/>
  <c r="R206"/>
  <c r="Q206"/>
  <c r="P206"/>
  <c r="P208" s="1"/>
  <c r="O206"/>
  <c r="O208" s="1"/>
  <c r="N206"/>
  <c r="N208" s="1"/>
  <c r="M206"/>
  <c r="P208" i="16"/>
  <c r="U207"/>
  <c r="S207"/>
  <c r="R207"/>
  <c r="Q207"/>
  <c r="P207"/>
  <c r="O207"/>
  <c r="N207"/>
  <c r="M207"/>
  <c r="U206"/>
  <c r="U208" s="1"/>
  <c r="S206"/>
  <c r="R206"/>
  <c r="Q206"/>
  <c r="Q208" s="1"/>
  <c r="P206"/>
  <c r="O206"/>
  <c r="O208" s="1"/>
  <c r="N206"/>
  <c r="N208" s="1"/>
  <c r="M206"/>
  <c r="M208" s="1"/>
  <c r="O208" i="17"/>
  <c r="U207"/>
  <c r="S207"/>
  <c r="R207"/>
  <c r="Q207"/>
  <c r="P207"/>
  <c r="O207"/>
  <c r="N207"/>
  <c r="M207"/>
  <c r="U206"/>
  <c r="U208" s="1"/>
  <c r="S206"/>
  <c r="S208" s="1"/>
  <c r="R206"/>
  <c r="R208" s="1"/>
  <c r="Q206"/>
  <c r="Q208" s="1"/>
  <c r="P206"/>
  <c r="P208" s="1"/>
  <c r="O206"/>
  <c r="N206"/>
  <c r="N208" s="1"/>
  <c r="M206"/>
  <c r="M208" s="1"/>
  <c r="O182" i="1"/>
  <c r="U181"/>
  <c r="S181"/>
  <c r="R181"/>
  <c r="Q181"/>
  <c r="P181"/>
  <c r="O181"/>
  <c r="N181"/>
  <c r="U180"/>
  <c r="U182" s="1"/>
  <c r="S180"/>
  <c r="S182" s="1"/>
  <c r="R180"/>
  <c r="R182" s="1"/>
  <c r="Q180"/>
  <c r="Q182" s="1"/>
  <c r="P180"/>
  <c r="P182" s="1"/>
  <c r="O180"/>
  <c r="N180"/>
  <c r="N182" s="1"/>
  <c r="Q182" i="14"/>
  <c r="N182"/>
  <c r="U181"/>
  <c r="S181"/>
  <c r="R181"/>
  <c r="Q181"/>
  <c r="P181"/>
  <c r="O181"/>
  <c r="N181"/>
  <c r="U180"/>
  <c r="U182" s="1"/>
  <c r="S180"/>
  <c r="S182" s="1"/>
  <c r="R180"/>
  <c r="R182" s="1"/>
  <c r="Q180"/>
  <c r="P180"/>
  <c r="P182" s="1"/>
  <c r="O180"/>
  <c r="O182" s="1"/>
  <c r="N180"/>
  <c r="P182" i="15"/>
  <c r="U181"/>
  <c r="S181"/>
  <c r="R181"/>
  <c r="Q181"/>
  <c r="P181"/>
  <c r="O181"/>
  <c r="N181"/>
  <c r="U180"/>
  <c r="U182" s="1"/>
  <c r="S180"/>
  <c r="S182" s="1"/>
  <c r="R180"/>
  <c r="R182" s="1"/>
  <c r="Q180"/>
  <c r="Q182" s="1"/>
  <c r="P180"/>
  <c r="O180"/>
  <c r="O182" s="1"/>
  <c r="N180"/>
  <c r="N182" s="1"/>
  <c r="O182" i="16"/>
  <c r="U181"/>
  <c r="Q181"/>
  <c r="P181"/>
  <c r="O181"/>
  <c r="N181"/>
  <c r="U180"/>
  <c r="U182" s="1"/>
  <c r="S180"/>
  <c r="R180"/>
  <c r="Q180"/>
  <c r="Q182" s="1"/>
  <c r="P180"/>
  <c r="P182" s="1"/>
  <c r="O180"/>
  <c r="N180"/>
  <c r="N182" s="1"/>
  <c r="R182" i="17"/>
  <c r="N182"/>
  <c r="U181"/>
  <c r="S181"/>
  <c r="R181"/>
  <c r="Q181"/>
  <c r="P181"/>
  <c r="O181"/>
  <c r="N181"/>
  <c r="U180"/>
  <c r="U182" s="1"/>
  <c r="S180"/>
  <c r="S182" s="1"/>
  <c r="R180"/>
  <c r="Q180"/>
  <c r="Q182" s="1"/>
  <c r="P180"/>
  <c r="P182" s="1"/>
  <c r="O180"/>
  <c r="O182" s="1"/>
  <c r="N180"/>
  <c r="M181" i="1"/>
  <c r="M181" i="14"/>
  <c r="M181" i="15"/>
  <c r="M181" i="16"/>
  <c r="M181" i="17"/>
  <c r="Q155" i="1"/>
  <c r="P155"/>
  <c r="O155"/>
  <c r="N155"/>
  <c r="M155"/>
  <c r="A155"/>
  <c r="Q154"/>
  <c r="P154"/>
  <c r="P156" s="1"/>
  <c r="O154"/>
  <c r="O156" s="1"/>
  <c r="N154"/>
  <c r="N156" s="1"/>
  <c r="M154"/>
  <c r="M156" s="1"/>
  <c r="Q155" i="14"/>
  <c r="P155"/>
  <c r="O155"/>
  <c r="N155"/>
  <c r="M155"/>
  <c r="A155"/>
  <c r="Q154"/>
  <c r="P154"/>
  <c r="P156" s="1"/>
  <c r="O154"/>
  <c r="O156" s="1"/>
  <c r="N154"/>
  <c r="N156" s="1"/>
  <c r="M154"/>
  <c r="M156" s="1"/>
  <c r="Q155" i="15"/>
  <c r="P155"/>
  <c r="O155"/>
  <c r="N155"/>
  <c r="M155"/>
  <c r="A155"/>
  <c r="Q154"/>
  <c r="P154"/>
  <c r="P156" s="1"/>
  <c r="O154"/>
  <c r="O156" s="1"/>
  <c r="N154"/>
  <c r="N156" s="1"/>
  <c r="M154"/>
  <c r="M156" s="1"/>
  <c r="Q155" i="16"/>
  <c r="P155"/>
  <c r="O155"/>
  <c r="N155"/>
  <c r="M155"/>
  <c r="A155"/>
  <c r="Q154"/>
  <c r="P154"/>
  <c r="P156" s="1"/>
  <c r="O154"/>
  <c r="O156" s="1"/>
  <c r="N154"/>
  <c r="N156" s="1"/>
  <c r="M154"/>
  <c r="M156" s="1"/>
  <c r="Q155" i="17"/>
  <c r="P155"/>
  <c r="O155"/>
  <c r="N155"/>
  <c r="M155"/>
  <c r="A155"/>
  <c r="Q154"/>
  <c r="P154"/>
  <c r="P156" s="1"/>
  <c r="O154"/>
  <c r="O156" s="1"/>
  <c r="N154"/>
  <c r="N156" s="1"/>
  <c r="M154"/>
  <c r="M156" s="1"/>
  <c r="A155" i="19"/>
  <c r="A155" i="20"/>
  <c r="M130" i="1"/>
  <c r="U129"/>
  <c r="S129"/>
  <c r="R129"/>
  <c r="Q129"/>
  <c r="P129"/>
  <c r="O129"/>
  <c r="N129"/>
  <c r="M129"/>
  <c r="A129"/>
  <c r="U128"/>
  <c r="U130" s="1"/>
  <c r="S128"/>
  <c r="S130" s="1"/>
  <c r="R128"/>
  <c r="R130" s="1"/>
  <c r="Q128"/>
  <c r="P128"/>
  <c r="P130" s="1"/>
  <c r="O128"/>
  <c r="O130" s="1"/>
  <c r="N128"/>
  <c r="N130" s="1"/>
  <c r="M128"/>
  <c r="M130" i="14"/>
  <c r="U129"/>
  <c r="S129"/>
  <c r="Q129"/>
  <c r="P129"/>
  <c r="O129"/>
  <c r="N129"/>
  <c r="M129"/>
  <c r="A129"/>
  <c r="U128"/>
  <c r="U130" s="1"/>
  <c r="S128"/>
  <c r="R128"/>
  <c r="Q128"/>
  <c r="P128"/>
  <c r="P130" s="1"/>
  <c r="O128"/>
  <c r="O130" s="1"/>
  <c r="N128"/>
  <c r="N130" s="1"/>
  <c r="M128"/>
  <c r="Q130" i="15"/>
  <c r="P130"/>
  <c r="U129"/>
  <c r="S129"/>
  <c r="Q129"/>
  <c r="P129"/>
  <c r="O129"/>
  <c r="N129"/>
  <c r="M129"/>
  <c r="A129"/>
  <c r="U128"/>
  <c r="U130" s="1"/>
  <c r="S128"/>
  <c r="S130" s="1"/>
  <c r="R128"/>
  <c r="Q128"/>
  <c r="P128"/>
  <c r="O128"/>
  <c r="O130" s="1"/>
  <c r="N128"/>
  <c r="N130" s="1"/>
  <c r="M128"/>
  <c r="M130" s="1"/>
  <c r="Q130" i="16"/>
  <c r="P130"/>
  <c r="U129"/>
  <c r="Q129"/>
  <c r="P129"/>
  <c r="O129"/>
  <c r="N129"/>
  <c r="M129"/>
  <c r="A129"/>
  <c r="U128"/>
  <c r="U130" s="1"/>
  <c r="S128"/>
  <c r="R128"/>
  <c r="Q128"/>
  <c r="P128"/>
  <c r="O128"/>
  <c r="O130" s="1"/>
  <c r="N128"/>
  <c r="N130" s="1"/>
  <c r="M128"/>
  <c r="M130" s="1"/>
  <c r="Q130" i="17"/>
  <c r="P130"/>
  <c r="U129"/>
  <c r="S129"/>
  <c r="R129"/>
  <c r="Q129"/>
  <c r="P129"/>
  <c r="O129"/>
  <c r="N129"/>
  <c r="M129"/>
  <c r="A129"/>
  <c r="U128"/>
  <c r="U130" s="1"/>
  <c r="S128"/>
  <c r="S130" s="1"/>
  <c r="R128"/>
  <c r="R130" s="1"/>
  <c r="Q128"/>
  <c r="P128"/>
  <c r="O128"/>
  <c r="O130" s="1"/>
  <c r="N128"/>
  <c r="N130" s="1"/>
  <c r="M128"/>
  <c r="M130" s="1"/>
  <c r="A129" i="19"/>
  <c r="A129" i="20"/>
  <c r="O104" i="1"/>
  <c r="N104"/>
  <c r="U103"/>
  <c r="Q103"/>
  <c r="P103"/>
  <c r="O103"/>
  <c r="N103"/>
  <c r="U102"/>
  <c r="U104" s="1"/>
  <c r="S102"/>
  <c r="R102"/>
  <c r="Q102"/>
  <c r="Q104" s="1"/>
  <c r="P102"/>
  <c r="P104" s="1"/>
  <c r="O102"/>
  <c r="N102"/>
  <c r="Q104" i="14"/>
  <c r="P104"/>
  <c r="U103"/>
  <c r="S103"/>
  <c r="R103"/>
  <c r="Q103"/>
  <c r="P103"/>
  <c r="O103"/>
  <c r="N103"/>
  <c r="U102"/>
  <c r="U104" s="1"/>
  <c r="S102"/>
  <c r="R102"/>
  <c r="Q102"/>
  <c r="P102"/>
  <c r="O102"/>
  <c r="O104" s="1"/>
  <c r="N102"/>
  <c r="N104" s="1"/>
  <c r="P104" i="15"/>
  <c r="O104"/>
  <c r="U103"/>
  <c r="S103"/>
  <c r="R103"/>
  <c r="Q103"/>
  <c r="P103"/>
  <c r="O103"/>
  <c r="N103"/>
  <c r="U102"/>
  <c r="U104" s="1"/>
  <c r="S102"/>
  <c r="S104" s="1"/>
  <c r="R102"/>
  <c r="R104" s="1"/>
  <c r="Q102"/>
  <c r="Q104" s="1"/>
  <c r="P102"/>
  <c r="O102"/>
  <c r="N102"/>
  <c r="N104" s="1"/>
  <c r="O104" i="16"/>
  <c r="N104"/>
  <c r="U103"/>
  <c r="Q103"/>
  <c r="P103"/>
  <c r="O103"/>
  <c r="N103"/>
  <c r="U102"/>
  <c r="U104" s="1"/>
  <c r="S102"/>
  <c r="R102"/>
  <c r="Q102"/>
  <c r="Q104" s="1"/>
  <c r="P102"/>
  <c r="P104" s="1"/>
  <c r="O102"/>
  <c r="N102"/>
  <c r="Q104" i="17"/>
  <c r="N104"/>
  <c r="U103"/>
  <c r="S103"/>
  <c r="R103"/>
  <c r="Q103"/>
  <c r="P103"/>
  <c r="O103"/>
  <c r="N103"/>
  <c r="U102"/>
  <c r="U104" s="1"/>
  <c r="S102"/>
  <c r="S104" s="1"/>
  <c r="R102"/>
  <c r="R104" s="1"/>
  <c r="Q102"/>
  <c r="P102"/>
  <c r="P104" s="1"/>
  <c r="O102"/>
  <c r="O104" s="1"/>
  <c r="N102"/>
  <c r="M103" i="1"/>
  <c r="M103" i="14"/>
  <c r="M103" i="15"/>
  <c r="M103" i="16"/>
  <c r="M103" i="17"/>
  <c r="P78" i="1"/>
  <c r="Q77"/>
  <c r="P77"/>
  <c r="O77"/>
  <c r="N77"/>
  <c r="M77"/>
  <c r="E77"/>
  <c r="D77"/>
  <c r="C77"/>
  <c r="Q76"/>
  <c r="Q78" s="1"/>
  <c r="P76"/>
  <c r="O76"/>
  <c r="O78" s="1"/>
  <c r="N76"/>
  <c r="N78" s="1"/>
  <c r="M76"/>
  <c r="M78" s="1"/>
  <c r="E76"/>
  <c r="E78" s="1"/>
  <c r="D76"/>
  <c r="D78" s="1"/>
  <c r="C76"/>
  <c r="C78" s="1"/>
  <c r="N78" i="14"/>
  <c r="D78"/>
  <c r="Q77"/>
  <c r="P77"/>
  <c r="O77"/>
  <c r="N77"/>
  <c r="M77"/>
  <c r="E77"/>
  <c r="D77"/>
  <c r="C77"/>
  <c r="Q76"/>
  <c r="Q78" s="1"/>
  <c r="P76"/>
  <c r="P78" s="1"/>
  <c r="O76"/>
  <c r="O78" s="1"/>
  <c r="N76"/>
  <c r="M76"/>
  <c r="M78" s="1"/>
  <c r="E76"/>
  <c r="D76"/>
  <c r="C76"/>
  <c r="C78" s="1"/>
  <c r="Q78" i="15"/>
  <c r="M78"/>
  <c r="C78"/>
  <c r="Q77"/>
  <c r="P77"/>
  <c r="O77"/>
  <c r="N77"/>
  <c r="M77"/>
  <c r="E77"/>
  <c r="D77"/>
  <c r="C77"/>
  <c r="Q76"/>
  <c r="P76"/>
  <c r="P78" s="1"/>
  <c r="O76"/>
  <c r="O78" s="1"/>
  <c r="N76"/>
  <c r="N78" s="1"/>
  <c r="M76"/>
  <c r="E76"/>
  <c r="D76"/>
  <c r="D78" s="1"/>
  <c r="C76"/>
  <c r="P78" i="16"/>
  <c r="Q77"/>
  <c r="P77"/>
  <c r="O77"/>
  <c r="N77"/>
  <c r="M77"/>
  <c r="E77"/>
  <c r="D77"/>
  <c r="C77"/>
  <c r="Q76"/>
  <c r="Q78" s="1"/>
  <c r="P76"/>
  <c r="O76"/>
  <c r="O78" s="1"/>
  <c r="N76"/>
  <c r="N78" s="1"/>
  <c r="M76"/>
  <c r="M78" s="1"/>
  <c r="E76"/>
  <c r="E78" s="1"/>
  <c r="D76"/>
  <c r="D78" s="1"/>
  <c r="C76"/>
  <c r="C78" s="1"/>
  <c r="O78" i="17"/>
  <c r="E78"/>
  <c r="Q77"/>
  <c r="P77"/>
  <c r="O77"/>
  <c r="N77"/>
  <c r="M77"/>
  <c r="E77"/>
  <c r="D77"/>
  <c r="C77"/>
  <c r="Q76"/>
  <c r="Q78" s="1"/>
  <c r="P76"/>
  <c r="P78" s="1"/>
  <c r="O76"/>
  <c r="N76"/>
  <c r="N78" s="1"/>
  <c r="M76"/>
  <c r="M78" s="1"/>
  <c r="E76"/>
  <c r="D76"/>
  <c r="D78" s="1"/>
  <c r="C76"/>
  <c r="C78" s="1"/>
  <c r="P52" i="1"/>
  <c r="U51"/>
  <c r="Q51"/>
  <c r="P51"/>
  <c r="O51"/>
  <c r="N51"/>
  <c r="M51"/>
  <c r="E51"/>
  <c r="D51"/>
  <c r="C51"/>
  <c r="U50"/>
  <c r="U52" s="1"/>
  <c r="S50"/>
  <c r="R50"/>
  <c r="Q50"/>
  <c r="Q52" s="1"/>
  <c r="P50"/>
  <c r="O50"/>
  <c r="O52" s="1"/>
  <c r="N50"/>
  <c r="N52" s="1"/>
  <c r="M50"/>
  <c r="M52" s="1"/>
  <c r="G50"/>
  <c r="F50"/>
  <c r="E50"/>
  <c r="E52" s="1"/>
  <c r="D50"/>
  <c r="D52" s="1"/>
  <c r="C50"/>
  <c r="C52" s="1"/>
  <c r="A50"/>
  <c r="N52" i="14"/>
  <c r="D52"/>
  <c r="Q51"/>
  <c r="P51"/>
  <c r="O51"/>
  <c r="N51"/>
  <c r="M51"/>
  <c r="G51"/>
  <c r="A51" s="1"/>
  <c r="F51"/>
  <c r="E51"/>
  <c r="D51"/>
  <c r="C51"/>
  <c r="U50"/>
  <c r="S50"/>
  <c r="R50"/>
  <c r="Q50"/>
  <c r="Q52" s="1"/>
  <c r="P50"/>
  <c r="P52" s="1"/>
  <c r="O50"/>
  <c r="O52" s="1"/>
  <c r="N50"/>
  <c r="M50"/>
  <c r="M52" s="1"/>
  <c r="G50"/>
  <c r="G52" s="1"/>
  <c r="F50"/>
  <c r="F52" s="1"/>
  <c r="E50"/>
  <c r="D50"/>
  <c r="C50"/>
  <c r="C52" s="1"/>
  <c r="Q52" i="15"/>
  <c r="M52"/>
  <c r="C52"/>
  <c r="U51"/>
  <c r="S51"/>
  <c r="R51"/>
  <c r="Q51"/>
  <c r="P51"/>
  <c r="O51"/>
  <c r="N51"/>
  <c r="M51"/>
  <c r="G51"/>
  <c r="F51"/>
  <c r="E51"/>
  <c r="D51"/>
  <c r="C51"/>
  <c r="U50"/>
  <c r="U52" s="1"/>
  <c r="S50"/>
  <c r="S52" s="1"/>
  <c r="R50"/>
  <c r="R52" s="1"/>
  <c r="Q50"/>
  <c r="P50"/>
  <c r="P52" s="1"/>
  <c r="O50"/>
  <c r="O52" s="1"/>
  <c r="N50"/>
  <c r="N52" s="1"/>
  <c r="M50"/>
  <c r="G50"/>
  <c r="G52" s="1"/>
  <c r="F50"/>
  <c r="F52" s="1"/>
  <c r="E50"/>
  <c r="D50"/>
  <c r="D52" s="1"/>
  <c r="C50"/>
  <c r="P52" i="16"/>
  <c r="Q51"/>
  <c r="P51"/>
  <c r="O51"/>
  <c r="N51"/>
  <c r="M51"/>
  <c r="E51"/>
  <c r="D51"/>
  <c r="C51"/>
  <c r="U50"/>
  <c r="S50"/>
  <c r="R50"/>
  <c r="Q50"/>
  <c r="Q52" s="1"/>
  <c r="P50"/>
  <c r="O50"/>
  <c r="O52" s="1"/>
  <c r="N50"/>
  <c r="N52" s="1"/>
  <c r="M50"/>
  <c r="M52" s="1"/>
  <c r="G50"/>
  <c r="F50"/>
  <c r="E50"/>
  <c r="E52" s="1"/>
  <c r="D50"/>
  <c r="D52" s="1"/>
  <c r="C50"/>
  <c r="C52" s="1"/>
  <c r="O52" i="17"/>
  <c r="E52"/>
  <c r="U51"/>
  <c r="S51"/>
  <c r="R51"/>
  <c r="Q51"/>
  <c r="P51"/>
  <c r="O51"/>
  <c r="N51"/>
  <c r="M51"/>
  <c r="G51"/>
  <c r="F51"/>
  <c r="E51"/>
  <c r="D51"/>
  <c r="C51"/>
  <c r="A51"/>
  <c r="U50"/>
  <c r="U52" s="1"/>
  <c r="S50"/>
  <c r="S52" s="1"/>
  <c r="R50"/>
  <c r="R52" s="1"/>
  <c r="Q50"/>
  <c r="Q52" s="1"/>
  <c r="P50"/>
  <c r="P52" s="1"/>
  <c r="O50"/>
  <c r="N50"/>
  <c r="N52" s="1"/>
  <c r="M50"/>
  <c r="M52" s="1"/>
  <c r="G50"/>
  <c r="G52" s="1"/>
  <c r="F50"/>
  <c r="F52" s="1"/>
  <c r="E50"/>
  <c r="D50"/>
  <c r="D52" s="1"/>
  <c r="C50"/>
  <c r="C52" s="1"/>
  <c r="Q26" i="1"/>
  <c r="N26"/>
  <c r="U25"/>
  <c r="Q25"/>
  <c r="P25"/>
  <c r="O25"/>
  <c r="N25"/>
  <c r="U24"/>
  <c r="U26" s="1"/>
  <c r="S24"/>
  <c r="R24"/>
  <c r="Q24"/>
  <c r="P24"/>
  <c r="P26" s="1"/>
  <c r="O24"/>
  <c r="O26" s="1"/>
  <c r="N24"/>
  <c r="P26" i="14"/>
  <c r="O26"/>
  <c r="U25"/>
  <c r="Q25"/>
  <c r="P25"/>
  <c r="O25"/>
  <c r="N25"/>
  <c r="U24"/>
  <c r="U26" s="1"/>
  <c r="S24"/>
  <c r="R24"/>
  <c r="Q24"/>
  <c r="Q26" s="1"/>
  <c r="P24"/>
  <c r="O24"/>
  <c r="N24"/>
  <c r="N26" s="1"/>
  <c r="O26" i="15"/>
  <c r="N26"/>
  <c r="U25"/>
  <c r="S25"/>
  <c r="R25"/>
  <c r="Q25"/>
  <c r="P25"/>
  <c r="O25"/>
  <c r="N25"/>
  <c r="U24"/>
  <c r="U26" s="1"/>
  <c r="S24"/>
  <c r="S26" s="1"/>
  <c r="R24"/>
  <c r="R26" s="1"/>
  <c r="Q24"/>
  <c r="Q26" s="1"/>
  <c r="P24"/>
  <c r="P26" s="1"/>
  <c r="O24"/>
  <c r="N24"/>
  <c r="Q26" i="16"/>
  <c r="N26"/>
  <c r="Q25"/>
  <c r="P25"/>
  <c r="O25"/>
  <c r="N25"/>
  <c r="U24"/>
  <c r="S24"/>
  <c r="R24"/>
  <c r="Q24"/>
  <c r="P24"/>
  <c r="P26" s="1"/>
  <c r="O24"/>
  <c r="O26" s="1"/>
  <c r="N24"/>
  <c r="Q26" i="17"/>
  <c r="P26"/>
  <c r="U25"/>
  <c r="S25"/>
  <c r="R25"/>
  <c r="Q25"/>
  <c r="P25"/>
  <c r="O25"/>
  <c r="N25"/>
  <c r="U24"/>
  <c r="U26" s="1"/>
  <c r="S24"/>
  <c r="S26" s="1"/>
  <c r="R24"/>
  <c r="R26" s="1"/>
  <c r="Q24"/>
  <c r="P24"/>
  <c r="O24"/>
  <c r="O26" s="1"/>
  <c r="N24"/>
  <c r="N26" s="1"/>
  <c r="E26" i="1"/>
  <c r="E25"/>
  <c r="D25"/>
  <c r="G24"/>
  <c r="F24"/>
  <c r="E24"/>
  <c r="D24"/>
  <c r="D26" s="1"/>
  <c r="D26" i="14"/>
  <c r="E25"/>
  <c r="D25"/>
  <c r="G24"/>
  <c r="F24"/>
  <c r="E24"/>
  <c r="E26" s="1"/>
  <c r="D24"/>
  <c r="G25" i="15"/>
  <c r="F25"/>
  <c r="E25"/>
  <c r="D25"/>
  <c r="G24"/>
  <c r="G26" s="1"/>
  <c r="F24"/>
  <c r="F26" s="1"/>
  <c r="E24"/>
  <c r="E26" s="1"/>
  <c r="D24"/>
  <c r="D26" s="1"/>
  <c r="E26" i="16"/>
  <c r="E25"/>
  <c r="D25"/>
  <c r="G24"/>
  <c r="F24"/>
  <c r="E24"/>
  <c r="D24"/>
  <c r="D26" s="1"/>
  <c r="E26" i="17"/>
  <c r="D26"/>
  <c r="G25"/>
  <c r="F25"/>
  <c r="E25"/>
  <c r="D25"/>
  <c r="G24"/>
  <c r="G26" s="1"/>
  <c r="F24"/>
  <c r="F26" s="1"/>
  <c r="E24"/>
  <c r="D24"/>
  <c r="M25" i="1"/>
  <c r="M25" i="14"/>
  <c r="M25" i="15"/>
  <c r="M25" i="16"/>
  <c r="M25" i="17"/>
  <c r="C25" i="1"/>
  <c r="C25" i="14"/>
  <c r="C25" i="15"/>
  <c r="C25" i="16"/>
  <c r="C25" i="17"/>
  <c r="Q224" i="13" l="1"/>
  <c r="W221"/>
  <c r="Q78"/>
  <c r="W78" s="1"/>
  <c r="W64"/>
  <c r="T155"/>
  <c r="O233"/>
  <c r="W217"/>
  <c r="Q220"/>
  <c r="T234"/>
  <c r="W26"/>
  <c r="V156"/>
  <c r="V233"/>
  <c r="W207"/>
  <c r="I77"/>
  <c r="W154"/>
  <c r="V232"/>
  <c r="W232" s="1"/>
  <c r="W229"/>
  <c r="O156"/>
  <c r="Q155"/>
  <c r="W155" s="1"/>
  <c r="W146"/>
  <c r="Q142"/>
  <c r="V78"/>
  <c r="W94"/>
  <c r="Q103"/>
  <c r="W103" s="1"/>
  <c r="Q104"/>
  <c r="W104" s="1"/>
  <c r="W90"/>
  <c r="V228"/>
  <c r="W228" s="1"/>
  <c r="W225"/>
  <c r="W150"/>
  <c r="H78"/>
  <c r="I78" s="1"/>
  <c r="I64"/>
  <c r="W68"/>
  <c r="Q77"/>
  <c r="W77" s="1"/>
  <c r="W147"/>
  <c r="T156"/>
  <c r="W65"/>
  <c r="W151"/>
  <c r="A50" i="17"/>
  <c r="A52"/>
  <c r="A50" i="16"/>
  <c r="A50" i="15"/>
  <c r="A52"/>
  <c r="A51"/>
  <c r="A52" i="14"/>
  <c r="Q156" i="17"/>
  <c r="Q156" i="16"/>
  <c r="Q156" i="15"/>
  <c r="Q156" i="14"/>
  <c r="Q156" i="1"/>
  <c r="Q130" i="14"/>
  <c r="Q130" i="1"/>
  <c r="E78" i="14"/>
  <c r="E78" i="15"/>
  <c r="E52" i="14"/>
  <c r="E52" i="15"/>
  <c r="A50" i="14"/>
  <c r="S230" i="17"/>
  <c r="R230"/>
  <c r="S229"/>
  <c r="R229"/>
  <c r="Q156" i="13" l="1"/>
  <c r="W156" s="1"/>
  <c r="W142"/>
  <c r="V234"/>
  <c r="Q234"/>
  <c r="W220"/>
  <c r="Q233"/>
  <c r="W233" s="1"/>
  <c r="W224"/>
  <c r="T229" i="17"/>
  <c r="T230"/>
  <c r="M180" i="1"/>
  <c r="M180" i="14"/>
  <c r="M180" i="15"/>
  <c r="M180" i="16"/>
  <c r="M180" i="17"/>
  <c r="M102" i="1"/>
  <c r="M102" i="14"/>
  <c r="M102" i="15"/>
  <c r="M102" i="16"/>
  <c r="M102" i="17"/>
  <c r="M24" i="1"/>
  <c r="M24" i="14"/>
  <c r="M24" i="15"/>
  <c r="M24" i="16"/>
  <c r="M24" i="17"/>
  <c r="C24" i="1"/>
  <c r="C24" i="14"/>
  <c r="C24" i="15"/>
  <c r="C24" i="16"/>
  <c r="C24" i="17"/>
  <c r="U100" i="20"/>
  <c r="U100" i="19" s="1"/>
  <c r="S100" i="20"/>
  <c r="S100" i="19" s="1"/>
  <c r="R100" i="20"/>
  <c r="P100"/>
  <c r="P100" i="19" s="1"/>
  <c r="N100" i="20"/>
  <c r="N100" i="19" s="1"/>
  <c r="M100" i="20"/>
  <c r="T100" i="1"/>
  <c r="O100"/>
  <c r="Q100" s="1"/>
  <c r="T100" i="14"/>
  <c r="V100" s="1"/>
  <c r="O100"/>
  <c r="T100" i="15"/>
  <c r="O100"/>
  <c r="Q100" s="1"/>
  <c r="W100" s="1"/>
  <c r="T100" i="16"/>
  <c r="O100"/>
  <c r="T100" i="17"/>
  <c r="O100"/>
  <c r="Q100" s="1"/>
  <c r="W100" s="1"/>
  <c r="U126" i="20"/>
  <c r="U126" i="19" s="1"/>
  <c r="S126" i="20"/>
  <c r="R126"/>
  <c r="P126"/>
  <c r="P126" i="19" s="1"/>
  <c r="N126" i="20"/>
  <c r="N152" s="1"/>
  <c r="M126"/>
  <c r="T126" i="1"/>
  <c r="O126"/>
  <c r="T126" i="14"/>
  <c r="O126"/>
  <c r="T126" i="15"/>
  <c r="V126" s="1"/>
  <c r="O126"/>
  <c r="T126" i="16"/>
  <c r="O126"/>
  <c r="T126" i="17"/>
  <c r="O126"/>
  <c r="Q126" s="1"/>
  <c r="U152" i="1"/>
  <c r="S152"/>
  <c r="R152"/>
  <c r="P152"/>
  <c r="N152"/>
  <c r="M152"/>
  <c r="U152" i="14"/>
  <c r="S152"/>
  <c r="R152"/>
  <c r="P152"/>
  <c r="N152"/>
  <c r="M152"/>
  <c r="U152" i="15"/>
  <c r="S152"/>
  <c r="R152"/>
  <c r="P152"/>
  <c r="N152"/>
  <c r="M152"/>
  <c r="U152" i="16"/>
  <c r="S152"/>
  <c r="R152"/>
  <c r="P152"/>
  <c r="N152"/>
  <c r="M152"/>
  <c r="U152" i="17"/>
  <c r="S152"/>
  <c r="R152"/>
  <c r="P152"/>
  <c r="N152"/>
  <c r="M152"/>
  <c r="U178" i="20"/>
  <c r="U178" i="19" s="1"/>
  <c r="S178" i="20"/>
  <c r="S178" i="19" s="1"/>
  <c r="R178" i="20"/>
  <c r="P178"/>
  <c r="P178" i="19" s="1"/>
  <c r="N178" i="20"/>
  <c r="N178" i="19" s="1"/>
  <c r="M178" i="20"/>
  <c r="T178" i="1"/>
  <c r="O178"/>
  <c r="Q178" s="1"/>
  <c r="W178" s="1"/>
  <c r="T178" i="14"/>
  <c r="V178" s="1"/>
  <c r="O178"/>
  <c r="Q178" s="1"/>
  <c r="T178" i="15"/>
  <c r="V178" s="1"/>
  <c r="O178"/>
  <c r="Q178" s="1"/>
  <c r="W178" s="1"/>
  <c r="T178" i="16"/>
  <c r="V178" s="1"/>
  <c r="O178"/>
  <c r="Q178" s="1"/>
  <c r="W178" s="1"/>
  <c r="T178" i="17"/>
  <c r="V178" s="1"/>
  <c r="O178"/>
  <c r="Q178" s="1"/>
  <c r="W178" s="1"/>
  <c r="U204" i="20"/>
  <c r="U204" i="19" s="1"/>
  <c r="S204" i="20"/>
  <c r="R204"/>
  <c r="R230" s="1"/>
  <c r="P204"/>
  <c r="N204"/>
  <c r="N204" i="19" s="1"/>
  <c r="M204" i="20"/>
  <c r="T204" i="1"/>
  <c r="O204"/>
  <c r="Q204" s="1"/>
  <c r="W204" s="1"/>
  <c r="T204" i="14"/>
  <c r="V204" s="1"/>
  <c r="O204"/>
  <c r="Q204" s="1"/>
  <c r="T204" i="15"/>
  <c r="V204" s="1"/>
  <c r="O204"/>
  <c r="Q204" s="1"/>
  <c r="T204" i="16"/>
  <c r="V204" s="1"/>
  <c r="O204"/>
  <c r="Q204" s="1"/>
  <c r="T204" i="17"/>
  <c r="V204" s="1"/>
  <c r="O204"/>
  <c r="Q204" s="1"/>
  <c r="U230" i="1"/>
  <c r="S230"/>
  <c r="R230"/>
  <c r="P230"/>
  <c r="N230"/>
  <c r="M230"/>
  <c r="U230" i="14"/>
  <c r="S230"/>
  <c r="R230"/>
  <c r="P230"/>
  <c r="N230"/>
  <c r="M230"/>
  <c r="U230" i="15"/>
  <c r="S230"/>
  <c r="R230"/>
  <c r="P230"/>
  <c r="N230"/>
  <c r="M230"/>
  <c r="U230" i="16"/>
  <c r="S230"/>
  <c r="R230"/>
  <c r="P230"/>
  <c r="N230"/>
  <c r="M230"/>
  <c r="U230" i="17"/>
  <c r="P230"/>
  <c r="N230"/>
  <c r="M230"/>
  <c r="U74" i="1"/>
  <c r="S74"/>
  <c r="R74"/>
  <c r="P74"/>
  <c r="N74"/>
  <c r="M74"/>
  <c r="G74"/>
  <c r="F74"/>
  <c r="D74"/>
  <c r="C74"/>
  <c r="U74" i="14"/>
  <c r="S74"/>
  <c r="R74"/>
  <c r="P74"/>
  <c r="N74"/>
  <c r="M74"/>
  <c r="G74"/>
  <c r="F74"/>
  <c r="D74"/>
  <c r="C74"/>
  <c r="U74" i="15"/>
  <c r="S74"/>
  <c r="R74"/>
  <c r="P74"/>
  <c r="N74"/>
  <c r="M74"/>
  <c r="G74"/>
  <c r="F74"/>
  <c r="D74"/>
  <c r="C74"/>
  <c r="U74" i="16"/>
  <c r="S74"/>
  <c r="R74"/>
  <c r="P74"/>
  <c r="N74"/>
  <c r="M74"/>
  <c r="G74"/>
  <c r="F74"/>
  <c r="D74"/>
  <c r="C74"/>
  <c r="U74" i="17"/>
  <c r="S74"/>
  <c r="R74"/>
  <c r="P74"/>
  <c r="N74"/>
  <c r="O74" s="1"/>
  <c r="M74"/>
  <c r="G74"/>
  <c r="F74"/>
  <c r="D74"/>
  <c r="C74"/>
  <c r="U48" i="20"/>
  <c r="S48"/>
  <c r="R48"/>
  <c r="P48"/>
  <c r="N48"/>
  <c r="N48" i="19" s="1"/>
  <c r="M48" i="20"/>
  <c r="G48"/>
  <c r="F48"/>
  <c r="D48"/>
  <c r="D48" i="19" s="1"/>
  <c r="C48" i="20"/>
  <c r="C48" i="19" s="1"/>
  <c r="T48" i="1"/>
  <c r="V48" s="1"/>
  <c r="O48"/>
  <c r="Q48" s="1"/>
  <c r="W48" s="1"/>
  <c r="H48"/>
  <c r="E48"/>
  <c r="I48" s="1"/>
  <c r="A48"/>
  <c r="T48" i="14"/>
  <c r="V48" s="1"/>
  <c r="O48"/>
  <c r="Q48" s="1"/>
  <c r="H48"/>
  <c r="E48"/>
  <c r="A48"/>
  <c r="T48" i="15"/>
  <c r="V48" s="1"/>
  <c r="O48"/>
  <c r="Q48" s="1"/>
  <c r="H48"/>
  <c r="E48"/>
  <c r="A48"/>
  <c r="T48" i="16"/>
  <c r="V48" s="1"/>
  <c r="O48"/>
  <c r="Q48" s="1"/>
  <c r="H48"/>
  <c r="E48"/>
  <c r="A48"/>
  <c r="T48" i="17"/>
  <c r="V48" s="1"/>
  <c r="O48"/>
  <c r="Q48" s="1"/>
  <c r="H48"/>
  <c r="E48"/>
  <c r="A48"/>
  <c r="U48" i="19"/>
  <c r="P48"/>
  <c r="U22" i="20"/>
  <c r="S22"/>
  <c r="S22" i="19" s="1"/>
  <c r="R22" i="20"/>
  <c r="P22"/>
  <c r="N22"/>
  <c r="M22"/>
  <c r="M22" i="19" s="1"/>
  <c r="G22" i="20"/>
  <c r="F22"/>
  <c r="F22" i="19" s="1"/>
  <c r="D22" i="20"/>
  <c r="D22" i="19" s="1"/>
  <c r="C22" i="20"/>
  <c r="T22" i="1"/>
  <c r="V22" s="1"/>
  <c r="O22"/>
  <c r="Q22" s="1"/>
  <c r="H22"/>
  <c r="E22"/>
  <c r="A22"/>
  <c r="T22" i="14"/>
  <c r="V22" s="1"/>
  <c r="O22"/>
  <c r="Q22" s="1"/>
  <c r="H22"/>
  <c r="E22"/>
  <c r="A22"/>
  <c r="T22" i="15"/>
  <c r="V22" s="1"/>
  <c r="O22"/>
  <c r="Q22" s="1"/>
  <c r="H22"/>
  <c r="E22"/>
  <c r="A22"/>
  <c r="T22" i="16"/>
  <c r="V22" s="1"/>
  <c r="O22"/>
  <c r="Q22" s="1"/>
  <c r="H22"/>
  <c r="E22"/>
  <c r="A22"/>
  <c r="T22" i="17"/>
  <c r="V22" s="1"/>
  <c r="O22"/>
  <c r="Q22" s="1"/>
  <c r="W22" s="1"/>
  <c r="H22"/>
  <c r="E22"/>
  <c r="I22" s="1"/>
  <c r="A22"/>
  <c r="U22" i="19"/>
  <c r="P22"/>
  <c r="V204" i="1" l="1"/>
  <c r="V178"/>
  <c r="M230" i="20"/>
  <c r="W234" i="13"/>
  <c r="N126" i="19"/>
  <c r="N152" s="1"/>
  <c r="O126" i="20"/>
  <c r="Q126" s="1"/>
  <c r="G48" i="19"/>
  <c r="A74" i="1"/>
  <c r="S152" i="20"/>
  <c r="T100"/>
  <c r="V100" s="1"/>
  <c r="R48" i="19"/>
  <c r="T74" i="17"/>
  <c r="V74" s="1"/>
  <c r="W48" i="16"/>
  <c r="T178" i="20"/>
  <c r="V178" s="1"/>
  <c r="O100"/>
  <c r="Q100" s="1"/>
  <c r="T74" i="16"/>
  <c r="H74"/>
  <c r="W48" i="14"/>
  <c r="A74" i="16"/>
  <c r="H74" i="14"/>
  <c r="H74" i="1"/>
  <c r="I22" i="16"/>
  <c r="T74" i="14"/>
  <c r="O178" i="20"/>
  <c r="W22" i="14"/>
  <c r="H74" i="17"/>
  <c r="H74" i="15"/>
  <c r="E22" i="20"/>
  <c r="I48" i="17"/>
  <c r="O74" i="15"/>
  <c r="Q74" s="1"/>
  <c r="O74" i="1"/>
  <c r="Q74" s="1"/>
  <c r="O230" i="17"/>
  <c r="Q230" s="1"/>
  <c r="S230" i="20"/>
  <c r="S204" i="19"/>
  <c r="W204" i="15"/>
  <c r="T204" i="20"/>
  <c r="V204" s="1"/>
  <c r="M126" i="19"/>
  <c r="T230" i="16"/>
  <c r="S126" i="19"/>
  <c r="I22" i="1"/>
  <c r="T22" i="20"/>
  <c r="Q74" i="17"/>
  <c r="W204"/>
  <c r="Q126" i="14"/>
  <c r="T126" i="20"/>
  <c r="A74" i="14"/>
  <c r="O74"/>
  <c r="Q74" s="1"/>
  <c r="U74" i="19"/>
  <c r="O230" i="15"/>
  <c r="Q230" s="1"/>
  <c r="T230" i="1"/>
  <c r="N230" i="20"/>
  <c r="V126" i="16"/>
  <c r="Q126" i="1"/>
  <c r="W126" s="1"/>
  <c r="W22" i="15"/>
  <c r="I22" i="14"/>
  <c r="Q178" i="20"/>
  <c r="W22" i="16"/>
  <c r="I22" i="15"/>
  <c r="W22" i="1"/>
  <c r="A74" i="17"/>
  <c r="O74" i="16"/>
  <c r="Q74" s="1"/>
  <c r="A74" i="15"/>
  <c r="P74" i="19"/>
  <c r="T74" i="1"/>
  <c r="O204" i="20"/>
  <c r="R126" i="19"/>
  <c r="W48" i="17"/>
  <c r="E74" i="1"/>
  <c r="I48" i="16"/>
  <c r="E74"/>
  <c r="T74" i="15"/>
  <c r="E74" i="14"/>
  <c r="W178"/>
  <c r="O152" i="16"/>
  <c r="Q152" s="1"/>
  <c r="O152" i="14"/>
  <c r="P152" i="20"/>
  <c r="V100" i="16"/>
  <c r="W48" i="15"/>
  <c r="E74" i="17"/>
  <c r="W204" i="16"/>
  <c r="W204" i="14"/>
  <c r="R178" i="19"/>
  <c r="R152" i="20"/>
  <c r="V126" i="17"/>
  <c r="Q126" i="16"/>
  <c r="Q126" i="15"/>
  <c r="W126" s="1"/>
  <c r="V126" i="14"/>
  <c r="V126" i="1"/>
  <c r="R100" i="19"/>
  <c r="I48" i="15"/>
  <c r="I48" i="14"/>
  <c r="E74" i="15"/>
  <c r="V230" i="17"/>
  <c r="O230" i="16"/>
  <c r="Q230" s="1"/>
  <c r="T230" i="14"/>
  <c r="O230" i="1"/>
  <c r="Q230" s="1"/>
  <c r="W230" s="1"/>
  <c r="R204" i="19"/>
  <c r="T152" i="16"/>
  <c r="T152" i="14"/>
  <c r="P152" i="19"/>
  <c r="U152"/>
  <c r="O152" i="17"/>
  <c r="O152" i="15"/>
  <c r="Q152" s="1"/>
  <c r="O152" i="1"/>
  <c r="Q152" s="1"/>
  <c r="M152" i="20"/>
  <c r="O152" s="1"/>
  <c r="V100" i="17"/>
  <c r="Q100" i="16"/>
  <c r="V100" i="15"/>
  <c r="Q100" i="14"/>
  <c r="W100" s="1"/>
  <c r="V100" i="1"/>
  <c r="T152" i="17"/>
  <c r="T152" i="15"/>
  <c r="T152" i="1"/>
  <c r="U152" i="20"/>
  <c r="M100" i="19"/>
  <c r="N230"/>
  <c r="T230" i="15"/>
  <c r="O230" i="14"/>
  <c r="Q230" s="1"/>
  <c r="P230" i="20"/>
  <c r="U230" i="19"/>
  <c r="M178"/>
  <c r="O178" s="1"/>
  <c r="Q178" s="1"/>
  <c r="P204"/>
  <c r="P230" s="1"/>
  <c r="U230" i="20"/>
  <c r="M204" i="19"/>
  <c r="P74" i="20"/>
  <c r="D74" i="19"/>
  <c r="D74" i="20"/>
  <c r="H48"/>
  <c r="C22" i="19"/>
  <c r="E22" s="1"/>
  <c r="R22"/>
  <c r="N74" i="20"/>
  <c r="N74" i="19" s="1"/>
  <c r="U74" i="20"/>
  <c r="O48"/>
  <c r="Q48" s="1"/>
  <c r="R74"/>
  <c r="A22"/>
  <c r="S48" i="19"/>
  <c r="F74" i="20"/>
  <c r="S74"/>
  <c r="N22" i="19"/>
  <c r="O22" s="1"/>
  <c r="Q22" s="1"/>
  <c r="A48" i="20"/>
  <c r="C74"/>
  <c r="G74"/>
  <c r="E48" i="19"/>
  <c r="M48"/>
  <c r="O48" s="1"/>
  <c r="Q48" s="1"/>
  <c r="M74" i="20"/>
  <c r="O22"/>
  <c r="Q22" s="1"/>
  <c r="F48" i="19"/>
  <c r="E48" i="20"/>
  <c r="T48"/>
  <c r="G22" i="19"/>
  <c r="H22" i="20"/>
  <c r="V230" i="1" l="1"/>
  <c r="O230" i="20"/>
  <c r="Q230" s="1"/>
  <c r="O126" i="19"/>
  <c r="Q126" s="1"/>
  <c r="I74" i="16"/>
  <c r="I74" i="1"/>
  <c r="V126" i="20"/>
  <c r="W126" s="1"/>
  <c r="T152"/>
  <c r="V152" s="1"/>
  <c r="W100" i="1"/>
  <c r="V48" i="20"/>
  <c r="V22"/>
  <c r="W22" s="1"/>
  <c r="R74" i="19"/>
  <c r="V74" i="1"/>
  <c r="W74" s="1"/>
  <c r="V230" i="15"/>
  <c r="V152"/>
  <c r="W152" s="1"/>
  <c r="V74"/>
  <c r="W126" i="17"/>
  <c r="V152"/>
  <c r="V230" i="14"/>
  <c r="V152"/>
  <c r="V74"/>
  <c r="W74" s="1"/>
  <c r="S230" i="19"/>
  <c r="V230" i="16"/>
  <c r="W230" s="1"/>
  <c r="S152" i="19"/>
  <c r="V152" i="16"/>
  <c r="W152" s="1"/>
  <c r="V74"/>
  <c r="W74" s="1"/>
  <c r="T22" i="19"/>
  <c r="A48"/>
  <c r="G74"/>
  <c r="T230" i="20"/>
  <c r="V230" s="1"/>
  <c r="W178"/>
  <c r="E74"/>
  <c r="I74" i="14"/>
  <c r="W230" i="17"/>
  <c r="I74" i="15"/>
  <c r="W74" i="17"/>
  <c r="W126" i="14"/>
  <c r="W230" i="15"/>
  <c r="W126" i="16"/>
  <c r="I74" i="17"/>
  <c r="T204" i="19"/>
  <c r="Q204" i="20"/>
  <c r="W204" s="1"/>
  <c r="T126" i="19"/>
  <c r="T178"/>
  <c r="R152"/>
  <c r="W230" i="14"/>
  <c r="Q152"/>
  <c r="W100" i="16"/>
  <c r="R230" i="19"/>
  <c r="T100"/>
  <c r="Q152" i="20"/>
  <c r="W100"/>
  <c r="Q152" i="17"/>
  <c r="V152" i="1"/>
  <c r="O100" i="19"/>
  <c r="M152"/>
  <c r="O152" s="1"/>
  <c r="M230"/>
  <c r="O230" s="1"/>
  <c r="Q230" s="1"/>
  <c r="O204"/>
  <c r="T48"/>
  <c r="H48"/>
  <c r="E74"/>
  <c r="H22"/>
  <c r="I48" i="20"/>
  <c r="C74" i="19"/>
  <c r="A74" i="20"/>
  <c r="F74" i="19"/>
  <c r="S74"/>
  <c r="I22" i="20"/>
  <c r="H74"/>
  <c r="O74"/>
  <c r="Q74" s="1"/>
  <c r="M74" i="19"/>
  <c r="O74" s="1"/>
  <c r="Q74" s="1"/>
  <c r="A22"/>
  <c r="T74" i="20"/>
  <c r="U202" i="1"/>
  <c r="S202"/>
  <c r="R202"/>
  <c r="P202"/>
  <c r="N202"/>
  <c r="M202"/>
  <c r="U202" i="14"/>
  <c r="S202"/>
  <c r="R202"/>
  <c r="P202"/>
  <c r="N202"/>
  <c r="M202"/>
  <c r="U202" i="15"/>
  <c r="S202"/>
  <c r="R202"/>
  <c r="P202"/>
  <c r="N202"/>
  <c r="M202"/>
  <c r="U202" i="16"/>
  <c r="S202"/>
  <c r="R202"/>
  <c r="P202"/>
  <c r="N202"/>
  <c r="M202"/>
  <c r="U202" i="17"/>
  <c r="S202"/>
  <c r="R202"/>
  <c r="P202"/>
  <c r="N202"/>
  <c r="M202"/>
  <c r="U176" i="1"/>
  <c r="S176"/>
  <c r="R176"/>
  <c r="P176"/>
  <c r="N176"/>
  <c r="M176"/>
  <c r="U176" i="14"/>
  <c r="S176"/>
  <c r="R176"/>
  <c r="P176"/>
  <c r="N176"/>
  <c r="M176"/>
  <c r="U176" i="15"/>
  <c r="S176"/>
  <c r="R176"/>
  <c r="P176"/>
  <c r="N176"/>
  <c r="M176"/>
  <c r="U176" i="16"/>
  <c r="S176"/>
  <c r="R176"/>
  <c r="P176"/>
  <c r="N176"/>
  <c r="M176"/>
  <c r="U176" i="17"/>
  <c r="S176"/>
  <c r="R176"/>
  <c r="P176"/>
  <c r="N176"/>
  <c r="M176"/>
  <c r="U124" i="1"/>
  <c r="S124"/>
  <c r="R124"/>
  <c r="P124"/>
  <c r="N124"/>
  <c r="M124"/>
  <c r="U124" i="14"/>
  <c r="S124"/>
  <c r="R124"/>
  <c r="P124"/>
  <c r="N124"/>
  <c r="M124"/>
  <c r="U124" i="15"/>
  <c r="S124"/>
  <c r="R124"/>
  <c r="P124"/>
  <c r="N124"/>
  <c r="M124"/>
  <c r="U124" i="16"/>
  <c r="S124"/>
  <c r="R124"/>
  <c r="P124"/>
  <c r="N124"/>
  <c r="M124"/>
  <c r="U124" i="17"/>
  <c r="S124"/>
  <c r="R124"/>
  <c r="P124"/>
  <c r="N124"/>
  <c r="M124"/>
  <c r="U98" i="1"/>
  <c r="S98"/>
  <c r="R98"/>
  <c r="P98"/>
  <c r="N98"/>
  <c r="M98"/>
  <c r="A103"/>
  <c r="A98"/>
  <c r="U98" i="14"/>
  <c r="S98"/>
  <c r="R98"/>
  <c r="P98"/>
  <c r="N98"/>
  <c r="M98"/>
  <c r="A103"/>
  <c r="U98" i="15"/>
  <c r="S98"/>
  <c r="R98"/>
  <c r="P98"/>
  <c r="N98"/>
  <c r="M98"/>
  <c r="U98" i="16"/>
  <c r="S98"/>
  <c r="R98"/>
  <c r="P98"/>
  <c r="N98"/>
  <c r="M98"/>
  <c r="A103"/>
  <c r="A98"/>
  <c r="U98" i="17"/>
  <c r="S98"/>
  <c r="R98"/>
  <c r="P98"/>
  <c r="N98"/>
  <c r="M98"/>
  <c r="A103"/>
  <c r="A98"/>
  <c r="A98" i="20"/>
  <c r="U46" i="1"/>
  <c r="S46"/>
  <c r="R46"/>
  <c r="P46"/>
  <c r="N46"/>
  <c r="M46"/>
  <c r="G46"/>
  <c r="F46"/>
  <c r="D46"/>
  <c r="C46"/>
  <c r="U46" i="14"/>
  <c r="S46"/>
  <c r="R46"/>
  <c r="P46"/>
  <c r="N46"/>
  <c r="M46"/>
  <c r="G46"/>
  <c r="F46"/>
  <c r="D46"/>
  <c r="C46"/>
  <c r="U46" i="15"/>
  <c r="S46"/>
  <c r="R46"/>
  <c r="P46"/>
  <c r="N46"/>
  <c r="M46"/>
  <c r="G46"/>
  <c r="F46"/>
  <c r="D46"/>
  <c r="C46"/>
  <c r="U46" i="16"/>
  <c r="S46"/>
  <c r="R46"/>
  <c r="P46"/>
  <c r="N46"/>
  <c r="M46"/>
  <c r="G46"/>
  <c r="F46"/>
  <c r="D46"/>
  <c r="C46"/>
  <c r="U46" i="17"/>
  <c r="S46"/>
  <c r="R46"/>
  <c r="P46"/>
  <c r="N46"/>
  <c r="M46"/>
  <c r="G46"/>
  <c r="F46"/>
  <c r="D46"/>
  <c r="C46"/>
  <c r="U20" i="1"/>
  <c r="P20"/>
  <c r="N20"/>
  <c r="U20" i="14"/>
  <c r="S20"/>
  <c r="R20"/>
  <c r="P20"/>
  <c r="N20"/>
  <c r="U20" i="15"/>
  <c r="S20"/>
  <c r="R20"/>
  <c r="P20"/>
  <c r="N20"/>
  <c r="U20" i="16"/>
  <c r="S20"/>
  <c r="R20"/>
  <c r="P20"/>
  <c r="N20"/>
  <c r="U20" i="17"/>
  <c r="S20"/>
  <c r="R20"/>
  <c r="P20"/>
  <c r="N20"/>
  <c r="G20" i="1"/>
  <c r="F20"/>
  <c r="D20"/>
  <c r="G20" i="14"/>
  <c r="F20"/>
  <c r="D20"/>
  <c r="G20" i="15"/>
  <c r="F20"/>
  <c r="D20"/>
  <c r="G20" i="16"/>
  <c r="F20"/>
  <c r="D20"/>
  <c r="G20" i="17"/>
  <c r="F20"/>
  <c r="D20"/>
  <c r="R181" i="16" l="1"/>
  <c r="R182"/>
  <c r="S181"/>
  <c r="S182"/>
  <c r="S51" i="14"/>
  <c r="S52"/>
  <c r="R51"/>
  <c r="R52"/>
  <c r="R207" i="15"/>
  <c r="R208"/>
  <c r="R129"/>
  <c r="R130"/>
  <c r="F25" i="1"/>
  <c r="F26"/>
  <c r="G25"/>
  <c r="G26"/>
  <c r="W152"/>
  <c r="W48" i="20"/>
  <c r="V74"/>
  <c r="W74" s="1"/>
  <c r="I74"/>
  <c r="W74" i="15"/>
  <c r="W152" i="17"/>
  <c r="W152" i="14"/>
  <c r="V204" i="19"/>
  <c r="V178"/>
  <c r="V100"/>
  <c r="V48"/>
  <c r="T74"/>
  <c r="V22"/>
  <c r="I48"/>
  <c r="I22"/>
  <c r="A74"/>
  <c r="W152" i="20"/>
  <c r="W230"/>
  <c r="V126" i="19"/>
  <c r="T152"/>
  <c r="Q204"/>
  <c r="T230"/>
  <c r="Q100"/>
  <c r="Q152"/>
  <c r="H74"/>
  <c r="A46" i="16"/>
  <c r="A46" i="1"/>
  <c r="A98" i="19"/>
  <c r="A98" i="15"/>
  <c r="A103" i="20"/>
  <c r="A103" i="15"/>
  <c r="A103" i="19"/>
  <c r="A98" i="14"/>
  <c r="A46" i="15"/>
  <c r="A46" i="14"/>
  <c r="A46" i="17"/>
  <c r="T15" i="1"/>
  <c r="W204" i="19" l="1"/>
  <c r="W178"/>
  <c r="W126"/>
  <c r="W100"/>
  <c r="V152"/>
  <c r="W152" s="1"/>
  <c r="W48"/>
  <c r="W22"/>
  <c r="V74"/>
  <c r="I74"/>
  <c r="V230"/>
  <c r="U198" i="1"/>
  <c r="S198"/>
  <c r="R198"/>
  <c r="P198"/>
  <c r="N198"/>
  <c r="M198"/>
  <c r="U198" i="14"/>
  <c r="S198"/>
  <c r="R198"/>
  <c r="P198"/>
  <c r="N198"/>
  <c r="M198"/>
  <c r="U198" i="15"/>
  <c r="S198"/>
  <c r="R198"/>
  <c r="P198"/>
  <c r="N198"/>
  <c r="M198"/>
  <c r="U198" i="16"/>
  <c r="S198"/>
  <c r="R198"/>
  <c r="P198"/>
  <c r="N198"/>
  <c r="M198"/>
  <c r="U198" i="17"/>
  <c r="S198"/>
  <c r="R198"/>
  <c r="P198"/>
  <c r="N198"/>
  <c r="M198"/>
  <c r="U172" i="1"/>
  <c r="S172"/>
  <c r="R172"/>
  <c r="P172"/>
  <c r="N172"/>
  <c r="U172" i="14"/>
  <c r="S172"/>
  <c r="R172"/>
  <c r="P172"/>
  <c r="N172"/>
  <c r="U172" i="15"/>
  <c r="S172"/>
  <c r="R172"/>
  <c r="P172"/>
  <c r="N172"/>
  <c r="U172" i="16"/>
  <c r="S172"/>
  <c r="R172"/>
  <c r="P172"/>
  <c r="N172"/>
  <c r="U172" i="17"/>
  <c r="S172"/>
  <c r="R172"/>
  <c r="P172"/>
  <c r="N172"/>
  <c r="U120" i="1"/>
  <c r="S120"/>
  <c r="R120"/>
  <c r="P120"/>
  <c r="N120"/>
  <c r="M120"/>
  <c r="U120" i="14"/>
  <c r="S120"/>
  <c r="R120"/>
  <c r="R129" s="1"/>
  <c r="P120"/>
  <c r="N120"/>
  <c r="M120"/>
  <c r="U120" i="15"/>
  <c r="S120"/>
  <c r="R120"/>
  <c r="P120"/>
  <c r="N120"/>
  <c r="M120"/>
  <c r="U120" i="16"/>
  <c r="S120"/>
  <c r="S129" s="1"/>
  <c r="R120"/>
  <c r="R129" s="1"/>
  <c r="P120"/>
  <c r="N120"/>
  <c r="M120"/>
  <c r="U120" i="17"/>
  <c r="S120"/>
  <c r="R120"/>
  <c r="P120"/>
  <c r="N120"/>
  <c r="M120"/>
  <c r="U94" i="1"/>
  <c r="S94"/>
  <c r="S103" s="1"/>
  <c r="R94"/>
  <c r="R103" s="1"/>
  <c r="P94"/>
  <c r="N94"/>
  <c r="U94" i="14"/>
  <c r="S94"/>
  <c r="R94"/>
  <c r="P94"/>
  <c r="N94"/>
  <c r="U94" i="15"/>
  <c r="S94"/>
  <c r="R94"/>
  <c r="P94"/>
  <c r="N94"/>
  <c r="U94" i="16"/>
  <c r="S94"/>
  <c r="S103" s="1"/>
  <c r="R94"/>
  <c r="R103" s="1"/>
  <c r="P94"/>
  <c r="N94"/>
  <c r="U94" i="17"/>
  <c r="S94"/>
  <c r="R94"/>
  <c r="P94"/>
  <c r="N94"/>
  <c r="U42" i="1"/>
  <c r="S42"/>
  <c r="S51" s="1"/>
  <c r="R42"/>
  <c r="R51" s="1"/>
  <c r="P42"/>
  <c r="N42"/>
  <c r="M42"/>
  <c r="G42"/>
  <c r="G51" s="1"/>
  <c r="F42"/>
  <c r="F51" s="1"/>
  <c r="D42"/>
  <c r="C42"/>
  <c r="U42" i="14"/>
  <c r="U51" s="1"/>
  <c r="S42"/>
  <c r="R42"/>
  <c r="P42"/>
  <c r="N42"/>
  <c r="M42"/>
  <c r="G42"/>
  <c r="F42"/>
  <c r="D42"/>
  <c r="C42"/>
  <c r="U42" i="15"/>
  <c r="S42"/>
  <c r="R42"/>
  <c r="P42"/>
  <c r="N42"/>
  <c r="M42"/>
  <c r="G42"/>
  <c r="F42"/>
  <c r="D42"/>
  <c r="C42"/>
  <c r="U42" i="16"/>
  <c r="U51" s="1"/>
  <c r="S42"/>
  <c r="S51" s="1"/>
  <c r="R42"/>
  <c r="R51" s="1"/>
  <c r="P42"/>
  <c r="N42"/>
  <c r="M42"/>
  <c r="G42"/>
  <c r="G51" s="1"/>
  <c r="F42"/>
  <c r="F51" s="1"/>
  <c r="D42"/>
  <c r="C42"/>
  <c r="U42" i="17"/>
  <c r="S42"/>
  <c r="R42"/>
  <c r="P42"/>
  <c r="N42"/>
  <c r="M42"/>
  <c r="G42"/>
  <c r="F42"/>
  <c r="D42"/>
  <c r="C42"/>
  <c r="U16" i="1"/>
  <c r="S16"/>
  <c r="S25" s="1"/>
  <c r="R16"/>
  <c r="R25" s="1"/>
  <c r="P16"/>
  <c r="N16"/>
  <c r="U16" i="14"/>
  <c r="S16"/>
  <c r="S25" s="1"/>
  <c r="R16"/>
  <c r="R25" s="1"/>
  <c r="P16"/>
  <c r="N16"/>
  <c r="U16" i="15"/>
  <c r="S16"/>
  <c r="R16"/>
  <c r="P16"/>
  <c r="N16"/>
  <c r="U16" i="16"/>
  <c r="U25" s="1"/>
  <c r="S16"/>
  <c r="S25" s="1"/>
  <c r="R16"/>
  <c r="R25" s="1"/>
  <c r="P16"/>
  <c r="N16"/>
  <c r="U16" i="17"/>
  <c r="S16"/>
  <c r="R16"/>
  <c r="P16"/>
  <c r="N16"/>
  <c r="G16" i="1"/>
  <c r="F16"/>
  <c r="D16"/>
  <c r="G16" i="14"/>
  <c r="G25" s="1"/>
  <c r="F16"/>
  <c r="F25" s="1"/>
  <c r="D16"/>
  <c r="G16" i="15"/>
  <c r="F16"/>
  <c r="D16"/>
  <c r="G16" i="16"/>
  <c r="G25" s="1"/>
  <c r="F16"/>
  <c r="F25" s="1"/>
  <c r="D16"/>
  <c r="G16" i="17"/>
  <c r="F16"/>
  <c r="D16"/>
  <c r="A51" i="16" l="1"/>
  <c r="A51" i="1"/>
  <c r="W230" i="19"/>
  <c r="W74"/>
  <c r="A25" i="17"/>
  <c r="A25" i="15"/>
  <c r="A25" i="14"/>
  <c r="A25" i="16"/>
  <c r="A25" i="1"/>
  <c r="A42"/>
  <c r="A42" i="14"/>
  <c r="A42" i="17"/>
  <c r="A42" i="16"/>
  <c r="A42" i="15"/>
  <c r="U14" i="19"/>
  <c r="P14"/>
  <c r="U13"/>
  <c r="P13"/>
  <c r="U11"/>
  <c r="P11"/>
  <c r="U10"/>
  <c r="P10"/>
  <c r="U15"/>
  <c r="P15"/>
  <c r="U49"/>
  <c r="P49"/>
  <c r="U47"/>
  <c r="P47"/>
  <c r="U45"/>
  <c r="P45"/>
  <c r="U44"/>
  <c r="P44"/>
  <c r="U43"/>
  <c r="P43"/>
  <c r="U41"/>
  <c r="P41"/>
  <c r="U23"/>
  <c r="P23"/>
  <c r="U21"/>
  <c r="P21"/>
  <c r="U19"/>
  <c r="P19"/>
  <c r="U18"/>
  <c r="P18"/>
  <c r="U17"/>
  <c r="P17"/>
  <c r="P24" l="1"/>
  <c r="P50"/>
  <c r="U50"/>
  <c r="U24"/>
  <c r="P46"/>
  <c r="P20"/>
  <c r="U46"/>
  <c r="U20"/>
  <c r="U16"/>
  <c r="P16"/>
  <c r="P25" s="1"/>
  <c r="U25" l="1"/>
  <c r="U231" i="17"/>
  <c r="S231"/>
  <c r="R231"/>
  <c r="P231"/>
  <c r="N231"/>
  <c r="M231"/>
  <c r="U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205"/>
  <c r="V205" s="1"/>
  <c r="O205"/>
  <c r="Q205" s="1"/>
  <c r="T203"/>
  <c r="O203"/>
  <c r="T201"/>
  <c r="O201"/>
  <c r="Q201" s="1"/>
  <c r="T200"/>
  <c r="O200"/>
  <c r="Q200" s="1"/>
  <c r="T199"/>
  <c r="O199"/>
  <c r="T197"/>
  <c r="O197"/>
  <c r="Q197" s="1"/>
  <c r="T196"/>
  <c r="V196" s="1"/>
  <c r="O196"/>
  <c r="Q196" s="1"/>
  <c r="T195"/>
  <c r="O195"/>
  <c r="U194"/>
  <c r="S194"/>
  <c r="R194"/>
  <c r="P194"/>
  <c r="N194"/>
  <c r="M194"/>
  <c r="T193"/>
  <c r="V193" s="1"/>
  <c r="O193"/>
  <c r="Q193" s="1"/>
  <c r="T192"/>
  <c r="O192"/>
  <c r="T191"/>
  <c r="V191" s="1"/>
  <c r="O191"/>
  <c r="T179"/>
  <c r="O179"/>
  <c r="Q179" s="1"/>
  <c r="W179" s="1"/>
  <c r="T177"/>
  <c r="O177"/>
  <c r="T175"/>
  <c r="O175"/>
  <c r="Q175" s="1"/>
  <c r="W175" s="1"/>
  <c r="T174"/>
  <c r="O174"/>
  <c r="T173"/>
  <c r="O173"/>
  <c r="M172"/>
  <c r="T171"/>
  <c r="O171"/>
  <c r="Q171" s="1"/>
  <c r="W171" s="1"/>
  <c r="T170"/>
  <c r="V170" s="1"/>
  <c r="O170"/>
  <c r="Q170" s="1"/>
  <c r="T169"/>
  <c r="O169"/>
  <c r="U168"/>
  <c r="S168"/>
  <c r="R168"/>
  <c r="P168"/>
  <c r="N168"/>
  <c r="M168"/>
  <c r="T167"/>
  <c r="V167" s="1"/>
  <c r="O167"/>
  <c r="Q167" s="1"/>
  <c r="W167" s="1"/>
  <c r="T166"/>
  <c r="O166"/>
  <c r="T165"/>
  <c r="V165" s="1"/>
  <c r="O165"/>
  <c r="Q165" s="1"/>
  <c r="W165" s="1"/>
  <c r="U153"/>
  <c r="S153"/>
  <c r="R153"/>
  <c r="P153"/>
  <c r="N153"/>
  <c r="M153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U145"/>
  <c r="S145"/>
  <c r="R145"/>
  <c r="P145"/>
  <c r="N145"/>
  <c r="M145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T127"/>
  <c r="O127"/>
  <c r="T125"/>
  <c r="O125"/>
  <c r="T123"/>
  <c r="O123"/>
  <c r="Q123" s="1"/>
  <c r="T122"/>
  <c r="O122"/>
  <c r="T121"/>
  <c r="O121"/>
  <c r="T119"/>
  <c r="O119"/>
  <c r="T118"/>
  <c r="O118"/>
  <c r="Q118" s="1"/>
  <c r="T117"/>
  <c r="O117"/>
  <c r="U116"/>
  <c r="S116"/>
  <c r="R116"/>
  <c r="P116"/>
  <c r="N116"/>
  <c r="M116"/>
  <c r="T115"/>
  <c r="V115" s="1"/>
  <c r="O115"/>
  <c r="Q115" s="1"/>
  <c r="T114"/>
  <c r="O114"/>
  <c r="T113"/>
  <c r="V113" s="1"/>
  <c r="O113"/>
  <c r="T101"/>
  <c r="O101"/>
  <c r="T99"/>
  <c r="O99"/>
  <c r="T97"/>
  <c r="O97"/>
  <c r="Q97" s="1"/>
  <c r="W97" s="1"/>
  <c r="T96"/>
  <c r="O96"/>
  <c r="Q96" s="1"/>
  <c r="W96" s="1"/>
  <c r="T95"/>
  <c r="O95"/>
  <c r="M94"/>
  <c r="T93"/>
  <c r="O93"/>
  <c r="T92"/>
  <c r="V92" s="1"/>
  <c r="O92"/>
  <c r="T91"/>
  <c r="O91"/>
  <c r="U90"/>
  <c r="S90"/>
  <c r="R90"/>
  <c r="P90"/>
  <c r="N90"/>
  <c r="M90"/>
  <c r="T89"/>
  <c r="V89" s="1"/>
  <c r="O89"/>
  <c r="Q89" s="1"/>
  <c r="W89" s="1"/>
  <c r="T88"/>
  <c r="V88" s="1"/>
  <c r="O88"/>
  <c r="Q88" s="1"/>
  <c r="T87"/>
  <c r="O87"/>
  <c r="U75"/>
  <c r="S75"/>
  <c r="R75"/>
  <c r="P75"/>
  <c r="N75"/>
  <c r="M75"/>
  <c r="G75"/>
  <c r="F75"/>
  <c r="D75"/>
  <c r="C75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T49"/>
  <c r="O49"/>
  <c r="Q49" s="1"/>
  <c r="H49"/>
  <c r="E49"/>
  <c r="A49"/>
  <c r="T47"/>
  <c r="O47"/>
  <c r="H47"/>
  <c r="E47"/>
  <c r="A47"/>
  <c r="T45"/>
  <c r="O45"/>
  <c r="Q45" s="1"/>
  <c r="H45"/>
  <c r="E45"/>
  <c r="A45"/>
  <c r="T44"/>
  <c r="O44"/>
  <c r="Q44" s="1"/>
  <c r="H44"/>
  <c r="E44"/>
  <c r="A44"/>
  <c r="T43"/>
  <c r="O43"/>
  <c r="H43"/>
  <c r="E43"/>
  <c r="A43"/>
  <c r="T41"/>
  <c r="V41" s="1"/>
  <c r="O41"/>
  <c r="Q41" s="1"/>
  <c r="H41"/>
  <c r="E41"/>
  <c r="A41"/>
  <c r="T40"/>
  <c r="V40" s="1"/>
  <c r="O40"/>
  <c r="Q40" s="1"/>
  <c r="H40"/>
  <c r="E40"/>
  <c r="A40"/>
  <c r="T39"/>
  <c r="O39"/>
  <c r="H39"/>
  <c r="E39"/>
  <c r="A39"/>
  <c r="U38"/>
  <c r="S38"/>
  <c r="R38"/>
  <c r="P38"/>
  <c r="N38"/>
  <c r="M38"/>
  <c r="G38"/>
  <c r="F38"/>
  <c r="D38"/>
  <c r="C38"/>
  <c r="T37"/>
  <c r="V37" s="1"/>
  <c r="O37"/>
  <c r="Q37" s="1"/>
  <c r="H37"/>
  <c r="E37"/>
  <c r="A37"/>
  <c r="T36"/>
  <c r="V36" s="1"/>
  <c r="O36"/>
  <c r="Q36" s="1"/>
  <c r="H36"/>
  <c r="E36"/>
  <c r="A36"/>
  <c r="T35"/>
  <c r="V35" s="1"/>
  <c r="O35"/>
  <c r="Q35" s="1"/>
  <c r="H35"/>
  <c r="E35"/>
  <c r="A35"/>
  <c r="T23"/>
  <c r="O23"/>
  <c r="Q23" s="1"/>
  <c r="W23" s="1"/>
  <c r="H23"/>
  <c r="E23"/>
  <c r="I23" s="1"/>
  <c r="A23"/>
  <c r="T21"/>
  <c r="O21"/>
  <c r="H21"/>
  <c r="E21"/>
  <c r="A21"/>
  <c r="M20"/>
  <c r="C20"/>
  <c r="T19"/>
  <c r="O19"/>
  <c r="Q19" s="1"/>
  <c r="W19" s="1"/>
  <c r="H19"/>
  <c r="E19"/>
  <c r="A19"/>
  <c r="T18"/>
  <c r="O18"/>
  <c r="Q18" s="1"/>
  <c r="W18" s="1"/>
  <c r="H18"/>
  <c r="E18"/>
  <c r="A18"/>
  <c r="T17"/>
  <c r="O17"/>
  <c r="H17"/>
  <c r="E17"/>
  <c r="A17"/>
  <c r="M16"/>
  <c r="C16"/>
  <c r="T15"/>
  <c r="V15" s="1"/>
  <c r="O15"/>
  <c r="Q15" s="1"/>
  <c r="W15" s="1"/>
  <c r="H15"/>
  <c r="E15"/>
  <c r="A15"/>
  <c r="T14"/>
  <c r="V14" s="1"/>
  <c r="O14"/>
  <c r="Q14" s="1"/>
  <c r="W14" s="1"/>
  <c r="H14"/>
  <c r="E14"/>
  <c r="A14"/>
  <c r="T13"/>
  <c r="O13"/>
  <c r="H13"/>
  <c r="E13"/>
  <c r="A13"/>
  <c r="U12"/>
  <c r="S12"/>
  <c r="R12"/>
  <c r="P12"/>
  <c r="N12"/>
  <c r="M12"/>
  <c r="G12"/>
  <c r="F12"/>
  <c r="D12"/>
  <c r="C12"/>
  <c r="T11"/>
  <c r="V11" s="1"/>
  <c r="O11"/>
  <c r="Q11" s="1"/>
  <c r="W11" s="1"/>
  <c r="H11"/>
  <c r="E11"/>
  <c r="A11"/>
  <c r="T10"/>
  <c r="O10"/>
  <c r="H10"/>
  <c r="E10"/>
  <c r="I10" s="1"/>
  <c r="A10"/>
  <c r="T9"/>
  <c r="V9" s="1"/>
  <c r="O9"/>
  <c r="Q9" s="1"/>
  <c r="H9"/>
  <c r="E9"/>
  <c r="A9"/>
  <c r="T206" l="1"/>
  <c r="T208" s="1"/>
  <c r="T207"/>
  <c r="U232"/>
  <c r="U234" s="1"/>
  <c r="U233"/>
  <c r="S232"/>
  <c r="S234" s="1"/>
  <c r="S233"/>
  <c r="R232"/>
  <c r="R233"/>
  <c r="V179"/>
  <c r="T180"/>
  <c r="T182" s="1"/>
  <c r="T181"/>
  <c r="T128"/>
  <c r="T129"/>
  <c r="U155"/>
  <c r="U154"/>
  <c r="U156" s="1"/>
  <c r="S154"/>
  <c r="S156" s="1"/>
  <c r="S155"/>
  <c r="T103"/>
  <c r="T102"/>
  <c r="T104" s="1"/>
  <c r="R155"/>
  <c r="R154"/>
  <c r="V49"/>
  <c r="W49" s="1"/>
  <c r="T51"/>
  <c r="T50"/>
  <c r="T52" s="1"/>
  <c r="U77"/>
  <c r="U76"/>
  <c r="U78" s="1"/>
  <c r="R76"/>
  <c r="R77"/>
  <c r="V23"/>
  <c r="T24"/>
  <c r="T26" s="1"/>
  <c r="T25"/>
  <c r="S77"/>
  <c r="S76"/>
  <c r="S78" s="1"/>
  <c r="H50"/>
  <c r="H51"/>
  <c r="I51" s="1"/>
  <c r="F77"/>
  <c r="F76"/>
  <c r="G76"/>
  <c r="G78" s="1"/>
  <c r="G77"/>
  <c r="H24"/>
  <c r="H26" s="1"/>
  <c r="H25"/>
  <c r="Q177"/>
  <c r="Q21"/>
  <c r="Q47"/>
  <c r="Q99"/>
  <c r="Q203"/>
  <c r="E67"/>
  <c r="H67"/>
  <c r="V177"/>
  <c r="E46"/>
  <c r="P224"/>
  <c r="N150"/>
  <c r="P72"/>
  <c r="M150"/>
  <c r="M228"/>
  <c r="C72"/>
  <c r="N228"/>
  <c r="O98"/>
  <c r="U150"/>
  <c r="H46"/>
  <c r="M72"/>
  <c r="P150"/>
  <c r="Q173"/>
  <c r="O176"/>
  <c r="O202"/>
  <c r="U228"/>
  <c r="S228"/>
  <c r="E20"/>
  <c r="I20" s="1"/>
  <c r="U72"/>
  <c r="R150"/>
  <c r="P228"/>
  <c r="Q43"/>
  <c r="Q46" s="1"/>
  <c r="O46"/>
  <c r="Q121"/>
  <c r="O124"/>
  <c r="S150"/>
  <c r="R228"/>
  <c r="S72"/>
  <c r="G72"/>
  <c r="Q17"/>
  <c r="Q20" s="1"/>
  <c r="W20" s="1"/>
  <c r="O20"/>
  <c r="D72"/>
  <c r="N72"/>
  <c r="R72"/>
  <c r="H20"/>
  <c r="F72"/>
  <c r="V201"/>
  <c r="T202"/>
  <c r="V175"/>
  <c r="T176"/>
  <c r="V123"/>
  <c r="T124"/>
  <c r="V97"/>
  <c r="T98"/>
  <c r="V45"/>
  <c r="T46"/>
  <c r="V19"/>
  <c r="T20"/>
  <c r="V199"/>
  <c r="V173"/>
  <c r="V121"/>
  <c r="V43"/>
  <c r="V17"/>
  <c r="N224"/>
  <c r="R224"/>
  <c r="Q119"/>
  <c r="O198"/>
  <c r="M224"/>
  <c r="S224"/>
  <c r="Q93"/>
  <c r="W93" s="1"/>
  <c r="O172"/>
  <c r="U224"/>
  <c r="V197"/>
  <c r="W197" s="1"/>
  <c r="T198"/>
  <c r="V171"/>
  <c r="T172"/>
  <c r="V119"/>
  <c r="R146"/>
  <c r="V93"/>
  <c r="G68"/>
  <c r="R68"/>
  <c r="O120"/>
  <c r="M146"/>
  <c r="S146"/>
  <c r="H71"/>
  <c r="H73"/>
  <c r="H75"/>
  <c r="F68"/>
  <c r="P68"/>
  <c r="O94"/>
  <c r="T120"/>
  <c r="N146"/>
  <c r="U146"/>
  <c r="T94"/>
  <c r="P146"/>
  <c r="O16"/>
  <c r="O42"/>
  <c r="C68"/>
  <c r="M68"/>
  <c r="S68"/>
  <c r="E16"/>
  <c r="T16"/>
  <c r="E73"/>
  <c r="E42"/>
  <c r="T42"/>
  <c r="D68"/>
  <c r="N68"/>
  <c r="U68"/>
  <c r="H16"/>
  <c r="H42"/>
  <c r="A65"/>
  <c r="I13"/>
  <c r="Q195"/>
  <c r="Q198" s="1"/>
  <c r="T75"/>
  <c r="V195"/>
  <c r="Q192"/>
  <c r="V169"/>
  <c r="Q169"/>
  <c r="Q172" s="1"/>
  <c r="V166"/>
  <c r="V168" s="1"/>
  <c r="Q166"/>
  <c r="Q168" s="1"/>
  <c r="Q114"/>
  <c r="Q91"/>
  <c r="A69"/>
  <c r="W88"/>
  <c r="T65"/>
  <c r="W196"/>
  <c r="A38"/>
  <c r="Q127"/>
  <c r="W41"/>
  <c r="W115"/>
  <c r="P64"/>
  <c r="A73"/>
  <c r="O222"/>
  <c r="Q222" s="1"/>
  <c r="T149"/>
  <c r="T221"/>
  <c r="I15"/>
  <c r="A16"/>
  <c r="A20"/>
  <c r="A24"/>
  <c r="G64"/>
  <c r="R64"/>
  <c r="Q95"/>
  <c r="V118"/>
  <c r="W118" s="1"/>
  <c r="P220"/>
  <c r="H38"/>
  <c r="I41"/>
  <c r="I49"/>
  <c r="C64"/>
  <c r="S64"/>
  <c r="O67"/>
  <c r="Q67" s="1"/>
  <c r="T70"/>
  <c r="V127"/>
  <c r="U142"/>
  <c r="O223"/>
  <c r="Q223" s="1"/>
  <c r="T227"/>
  <c r="O231"/>
  <c r="Q231" s="1"/>
  <c r="I36"/>
  <c r="A71"/>
  <c r="O75"/>
  <c r="Q75" s="1"/>
  <c r="W205"/>
  <c r="T226"/>
  <c r="Q39"/>
  <c r="Q42" s="1"/>
  <c r="H63"/>
  <c r="E62"/>
  <c r="A12"/>
  <c r="Q13"/>
  <c r="Q16" s="1"/>
  <c r="H66"/>
  <c r="A67"/>
  <c r="T71"/>
  <c r="V87"/>
  <c r="V90" s="1"/>
  <c r="V95"/>
  <c r="Q101"/>
  <c r="W101" s="1"/>
  <c r="Q122"/>
  <c r="T140"/>
  <c r="V140" s="1"/>
  <c r="O141"/>
  <c r="Q141" s="1"/>
  <c r="T153"/>
  <c r="O219"/>
  <c r="Q219" s="1"/>
  <c r="T231"/>
  <c r="H62"/>
  <c r="H65"/>
  <c r="E38"/>
  <c r="W40"/>
  <c r="I47"/>
  <c r="U64"/>
  <c r="A75"/>
  <c r="N220"/>
  <c r="T168"/>
  <c r="E12"/>
  <c r="H70"/>
  <c r="I40"/>
  <c r="I44"/>
  <c r="T67"/>
  <c r="V67" s="1"/>
  <c r="A70"/>
  <c r="V101"/>
  <c r="Q117"/>
  <c r="O218"/>
  <c r="Q10"/>
  <c r="O12"/>
  <c r="I39"/>
  <c r="Q92"/>
  <c r="W92" s="1"/>
  <c r="Q174"/>
  <c r="W174" s="1"/>
  <c r="S220"/>
  <c r="T217"/>
  <c r="V217" s="1"/>
  <c r="T223"/>
  <c r="C26"/>
  <c r="I18"/>
  <c r="I21"/>
  <c r="E75"/>
  <c r="T66"/>
  <c r="V66" s="1"/>
  <c r="W193"/>
  <c r="E65"/>
  <c r="M104"/>
  <c r="T116"/>
  <c r="V114"/>
  <c r="Q125"/>
  <c r="T218"/>
  <c r="M220"/>
  <c r="T222"/>
  <c r="V222" s="1"/>
  <c r="T12"/>
  <c r="E70"/>
  <c r="M26"/>
  <c r="O168"/>
  <c r="T219"/>
  <c r="V219" s="1"/>
  <c r="I43"/>
  <c r="O61"/>
  <c r="Q61" s="1"/>
  <c r="A62"/>
  <c r="O63"/>
  <c r="Q63" s="1"/>
  <c r="A66"/>
  <c r="O66"/>
  <c r="Q66" s="1"/>
  <c r="O90"/>
  <c r="O38"/>
  <c r="D64"/>
  <c r="N64"/>
  <c r="O143"/>
  <c r="O225"/>
  <c r="O226"/>
  <c r="Q226" s="1"/>
  <c r="O227"/>
  <c r="Q227" s="1"/>
  <c r="W37"/>
  <c r="I45"/>
  <c r="A61"/>
  <c r="O62"/>
  <c r="Q62" s="1"/>
  <c r="A63"/>
  <c r="T69"/>
  <c r="O73"/>
  <c r="T73"/>
  <c r="S142"/>
  <c r="T147"/>
  <c r="T151"/>
  <c r="O217"/>
  <c r="Q217" s="1"/>
  <c r="R220"/>
  <c r="O221"/>
  <c r="T225"/>
  <c r="Q38"/>
  <c r="W35"/>
  <c r="W9"/>
  <c r="H12"/>
  <c r="H61"/>
  <c r="V10"/>
  <c r="V12" s="1"/>
  <c r="V18"/>
  <c r="V13"/>
  <c r="E66"/>
  <c r="I14"/>
  <c r="V21"/>
  <c r="V39"/>
  <c r="V117"/>
  <c r="E61"/>
  <c r="I9"/>
  <c r="E63"/>
  <c r="I11"/>
  <c r="E69"/>
  <c r="I17"/>
  <c r="E71"/>
  <c r="I19"/>
  <c r="I35"/>
  <c r="W36"/>
  <c r="I37"/>
  <c r="T63"/>
  <c r="V63" s="1"/>
  <c r="F64"/>
  <c r="R142"/>
  <c r="T139"/>
  <c r="H69"/>
  <c r="V38"/>
  <c r="T38"/>
  <c r="V44"/>
  <c r="V47"/>
  <c r="T62"/>
  <c r="V62" s="1"/>
  <c r="M64"/>
  <c r="V91"/>
  <c r="T145"/>
  <c r="T61"/>
  <c r="O148"/>
  <c r="V203"/>
  <c r="Q87"/>
  <c r="V96"/>
  <c r="V99"/>
  <c r="O116"/>
  <c r="Q113"/>
  <c r="V122"/>
  <c r="V125"/>
  <c r="O139"/>
  <c r="M142"/>
  <c r="O65"/>
  <c r="T90"/>
  <c r="N142"/>
  <c r="T148"/>
  <c r="O69"/>
  <c r="O70"/>
  <c r="Q70" s="1"/>
  <c r="O71"/>
  <c r="Q71" s="1"/>
  <c r="O140"/>
  <c r="Q140" s="1"/>
  <c r="T143"/>
  <c r="O144"/>
  <c r="T144"/>
  <c r="O145"/>
  <c r="O147"/>
  <c r="M182"/>
  <c r="V174"/>
  <c r="T194"/>
  <c r="V192"/>
  <c r="P142"/>
  <c r="T141"/>
  <c r="O151"/>
  <c r="W170"/>
  <c r="Q191"/>
  <c r="O194"/>
  <c r="U220"/>
  <c r="O149"/>
  <c r="O153"/>
  <c r="Q199"/>
  <c r="Q202" s="1"/>
  <c r="O229"/>
  <c r="V200"/>
  <c r="V206" l="1"/>
  <c r="V207"/>
  <c r="W207" s="1"/>
  <c r="R234"/>
  <c r="T233"/>
  <c r="T232"/>
  <c r="T234" s="1"/>
  <c r="V181"/>
  <c r="V180"/>
  <c r="V182" s="1"/>
  <c r="V129"/>
  <c r="W129" s="1"/>
  <c r="V128"/>
  <c r="T130"/>
  <c r="V153"/>
  <c r="T155"/>
  <c r="T154"/>
  <c r="V103"/>
  <c r="V102"/>
  <c r="V104" s="1"/>
  <c r="R156"/>
  <c r="V51"/>
  <c r="W51" s="1"/>
  <c r="V50"/>
  <c r="V75"/>
  <c r="W75" s="1"/>
  <c r="T77"/>
  <c r="T76"/>
  <c r="T78" s="1"/>
  <c r="V25"/>
  <c r="V24"/>
  <c r="V26" s="1"/>
  <c r="R78"/>
  <c r="A77"/>
  <c r="H52"/>
  <c r="I50"/>
  <c r="H77"/>
  <c r="I77" s="1"/>
  <c r="H76"/>
  <c r="F78"/>
  <c r="A78" s="1"/>
  <c r="A76"/>
  <c r="W21"/>
  <c r="W99"/>
  <c r="V231"/>
  <c r="Q73"/>
  <c r="I67"/>
  <c r="W177"/>
  <c r="V73"/>
  <c r="A72"/>
  <c r="V229"/>
  <c r="I46"/>
  <c r="W17"/>
  <c r="W121"/>
  <c r="Q124"/>
  <c r="Q225"/>
  <c r="Q228" s="1"/>
  <c r="O228"/>
  <c r="V124"/>
  <c r="V176"/>
  <c r="W123"/>
  <c r="W173"/>
  <c r="Q176"/>
  <c r="W95"/>
  <c r="Q98"/>
  <c r="W98" s="1"/>
  <c r="V46"/>
  <c r="V98"/>
  <c r="V202"/>
  <c r="O150"/>
  <c r="W201"/>
  <c r="W43"/>
  <c r="O72"/>
  <c r="E72"/>
  <c r="H72"/>
  <c r="V20"/>
  <c r="V227"/>
  <c r="W227" s="1"/>
  <c r="T228"/>
  <c r="V149"/>
  <c r="T150"/>
  <c r="W45"/>
  <c r="W46"/>
  <c r="V71"/>
  <c r="W71" s="1"/>
  <c r="T72"/>
  <c r="V226"/>
  <c r="W226" s="1"/>
  <c r="V70"/>
  <c r="W70" s="1"/>
  <c r="V94"/>
  <c r="I16"/>
  <c r="O224"/>
  <c r="Q120"/>
  <c r="I73"/>
  <c r="A68"/>
  <c r="W119"/>
  <c r="V172"/>
  <c r="V198"/>
  <c r="V223"/>
  <c r="W223" s="1"/>
  <c r="T224"/>
  <c r="I71"/>
  <c r="I75"/>
  <c r="V120"/>
  <c r="T146"/>
  <c r="W195"/>
  <c r="O146"/>
  <c r="Q94"/>
  <c r="O68"/>
  <c r="E68"/>
  <c r="H68"/>
  <c r="T68"/>
  <c r="V42"/>
  <c r="V16"/>
  <c r="I42"/>
  <c r="Q221"/>
  <c r="Q224" s="1"/>
  <c r="W16"/>
  <c r="V221"/>
  <c r="V65"/>
  <c r="W172"/>
  <c r="V218"/>
  <c r="V220" s="1"/>
  <c r="Q218"/>
  <c r="Q220" s="1"/>
  <c r="V194"/>
  <c r="W169"/>
  <c r="W127"/>
  <c r="W166"/>
  <c r="Q143"/>
  <c r="W222"/>
  <c r="V116"/>
  <c r="W91"/>
  <c r="W192"/>
  <c r="I62"/>
  <c r="I70"/>
  <c r="W219"/>
  <c r="W63"/>
  <c r="I63"/>
  <c r="A26"/>
  <c r="W67"/>
  <c r="W140"/>
  <c r="I38"/>
  <c r="I66"/>
  <c r="V225"/>
  <c r="W114"/>
  <c r="I12"/>
  <c r="H64"/>
  <c r="I65"/>
  <c r="V69"/>
  <c r="W66"/>
  <c r="O64"/>
  <c r="W13"/>
  <c r="W125"/>
  <c r="W10"/>
  <c r="Q12"/>
  <c r="O220"/>
  <c r="V151"/>
  <c r="V147"/>
  <c r="W122"/>
  <c r="W62"/>
  <c r="W39"/>
  <c r="T220"/>
  <c r="Q153"/>
  <c r="Q145"/>
  <c r="V145"/>
  <c r="A64"/>
  <c r="W47"/>
  <c r="Q64"/>
  <c r="Q229"/>
  <c r="Q151"/>
  <c r="V141"/>
  <c r="W141" s="1"/>
  <c r="V144"/>
  <c r="V148"/>
  <c r="T64"/>
  <c r="V61"/>
  <c r="V64" s="1"/>
  <c r="T142"/>
  <c r="V139"/>
  <c r="W44"/>
  <c r="W203"/>
  <c r="W200"/>
  <c r="W168"/>
  <c r="W117"/>
  <c r="Q194"/>
  <c r="W191"/>
  <c r="Q147"/>
  <c r="Q144"/>
  <c r="Q116"/>
  <c r="W113"/>
  <c r="Q148"/>
  <c r="E64"/>
  <c r="I61"/>
  <c r="W199"/>
  <c r="Q90"/>
  <c r="W87"/>
  <c r="W217"/>
  <c r="Q149"/>
  <c r="V143"/>
  <c r="Q69"/>
  <c r="Q72" s="1"/>
  <c r="Q65"/>
  <c r="Q68" s="1"/>
  <c r="Q139"/>
  <c r="O142"/>
  <c r="I69"/>
  <c r="W38"/>
  <c r="V208" l="1"/>
  <c r="W208" s="1"/>
  <c r="W206"/>
  <c r="W231"/>
  <c r="V232"/>
  <c r="V233"/>
  <c r="W233" s="1"/>
  <c r="V130"/>
  <c r="W128"/>
  <c r="W153"/>
  <c r="T156"/>
  <c r="V155"/>
  <c r="W155" s="1"/>
  <c r="V154"/>
  <c r="V52"/>
  <c r="W50"/>
  <c r="V77"/>
  <c r="W77" s="1"/>
  <c r="V76"/>
  <c r="I52"/>
  <c r="H78"/>
  <c r="I76"/>
  <c r="W198"/>
  <c r="W73"/>
  <c r="W176"/>
  <c r="W124"/>
  <c r="I72"/>
  <c r="Q150"/>
  <c r="V150"/>
  <c r="V228"/>
  <c r="W228" s="1"/>
  <c r="V72"/>
  <c r="W149"/>
  <c r="W202"/>
  <c r="W94"/>
  <c r="W120"/>
  <c r="V224"/>
  <c r="V146"/>
  <c r="Q146"/>
  <c r="I68"/>
  <c r="V68"/>
  <c r="W42"/>
  <c r="W221"/>
  <c r="W218"/>
  <c r="W225"/>
  <c r="W220"/>
  <c r="V142"/>
  <c r="W12"/>
  <c r="W148"/>
  <c r="W61"/>
  <c r="W65"/>
  <c r="I64"/>
  <c r="W229"/>
  <c r="W64"/>
  <c r="W145"/>
  <c r="W144"/>
  <c r="W69"/>
  <c r="W90"/>
  <c r="W116"/>
  <c r="W147"/>
  <c r="W194"/>
  <c r="Q142"/>
  <c r="W139"/>
  <c r="W143"/>
  <c r="W151"/>
  <c r="V234" l="1"/>
  <c r="W234" s="1"/>
  <c r="W232"/>
  <c r="W130"/>
  <c r="V156"/>
  <c r="W154"/>
  <c r="W52"/>
  <c r="V78"/>
  <c r="W76"/>
  <c r="I78"/>
  <c r="W72"/>
  <c r="W224"/>
  <c r="W146"/>
  <c r="W68"/>
  <c r="W150"/>
  <c r="W142"/>
  <c r="W156" l="1"/>
  <c r="W78"/>
  <c r="T37" i="16" l="1"/>
  <c r="V37" s="1"/>
  <c r="T36"/>
  <c r="T35"/>
  <c r="V35" s="1"/>
  <c r="R38"/>
  <c r="R52" s="1"/>
  <c r="S38"/>
  <c r="S52" s="1"/>
  <c r="T39"/>
  <c r="V36" l="1"/>
  <c r="T38"/>
  <c r="T205" i="14" l="1"/>
  <c r="T203"/>
  <c r="T201"/>
  <c r="T200"/>
  <c r="T199"/>
  <c r="T197"/>
  <c r="T196"/>
  <c r="T195"/>
  <c r="T193"/>
  <c r="T192"/>
  <c r="T191"/>
  <c r="T205" i="15"/>
  <c r="T203"/>
  <c r="T201"/>
  <c r="T200"/>
  <c r="T199"/>
  <c r="T197"/>
  <c r="T196"/>
  <c r="T195"/>
  <c r="T193"/>
  <c r="T192"/>
  <c r="T191"/>
  <c r="T205" i="16"/>
  <c r="T203"/>
  <c r="T201"/>
  <c r="T200"/>
  <c r="T199"/>
  <c r="T197"/>
  <c r="T196"/>
  <c r="T195"/>
  <c r="T193"/>
  <c r="T192"/>
  <c r="T191"/>
  <c r="T205" i="1"/>
  <c r="T203"/>
  <c r="T201"/>
  <c r="T200"/>
  <c r="T199"/>
  <c r="T197"/>
  <c r="T196"/>
  <c r="T195"/>
  <c r="T193"/>
  <c r="T192"/>
  <c r="T191"/>
  <c r="O193" i="14"/>
  <c r="Q193" s="1"/>
  <c r="O192"/>
  <c r="O193" i="15"/>
  <c r="O192"/>
  <c r="O193" i="16"/>
  <c r="Q193" s="1"/>
  <c r="O192"/>
  <c r="O193" i="1"/>
  <c r="Q193" s="1"/>
  <c r="O192"/>
  <c r="O191" i="14"/>
  <c r="Q191" s="1"/>
  <c r="O191" i="15"/>
  <c r="Q191" s="1"/>
  <c r="O191" i="16"/>
  <c r="Q191" s="1"/>
  <c r="O191" i="1"/>
  <c r="Q191" s="1"/>
  <c r="T127" i="14"/>
  <c r="T125"/>
  <c r="T123"/>
  <c r="T122"/>
  <c r="T121"/>
  <c r="T119"/>
  <c r="T118"/>
  <c r="T117"/>
  <c r="T115"/>
  <c r="T114"/>
  <c r="T113"/>
  <c r="T127" i="15"/>
  <c r="T125"/>
  <c r="T123"/>
  <c r="T122"/>
  <c r="T121"/>
  <c r="T119"/>
  <c r="T118"/>
  <c r="T117"/>
  <c r="T115"/>
  <c r="T114"/>
  <c r="T113"/>
  <c r="T127" i="16"/>
  <c r="T125"/>
  <c r="T123"/>
  <c r="T122"/>
  <c r="T121"/>
  <c r="T119"/>
  <c r="T118"/>
  <c r="T117"/>
  <c r="T115"/>
  <c r="T114"/>
  <c r="T113"/>
  <c r="T127" i="1"/>
  <c r="T125"/>
  <c r="T123"/>
  <c r="T122"/>
  <c r="T121"/>
  <c r="T119"/>
  <c r="T118"/>
  <c r="T117"/>
  <c r="T114"/>
  <c r="T113"/>
  <c r="O115" i="14"/>
  <c r="Q115" s="1"/>
  <c r="O114"/>
  <c r="O115" i="15"/>
  <c r="Q115" s="1"/>
  <c r="O114"/>
  <c r="O115" i="16"/>
  <c r="Q115" s="1"/>
  <c r="O114"/>
  <c r="O115" i="1"/>
  <c r="Q115" s="1"/>
  <c r="O114"/>
  <c r="Q114" s="1"/>
  <c r="O113" i="14"/>
  <c r="Q113" s="1"/>
  <c r="O113" i="15"/>
  <c r="Q113" s="1"/>
  <c r="O113" i="16"/>
  <c r="Q113" s="1"/>
  <c r="O113" i="1"/>
  <c r="T179" i="14"/>
  <c r="T177"/>
  <c r="T175"/>
  <c r="T174"/>
  <c r="T173"/>
  <c r="T171"/>
  <c r="T170"/>
  <c r="T169"/>
  <c r="T167"/>
  <c r="T166"/>
  <c r="T165"/>
  <c r="T177" i="15"/>
  <c r="T175"/>
  <c r="T174"/>
  <c r="T173"/>
  <c r="T171"/>
  <c r="T170"/>
  <c r="T169"/>
  <c r="T167"/>
  <c r="T166"/>
  <c r="T165"/>
  <c r="T179" i="16"/>
  <c r="T177"/>
  <c r="T175"/>
  <c r="T174"/>
  <c r="T173"/>
  <c r="T171"/>
  <c r="T170"/>
  <c r="T169"/>
  <c r="T167"/>
  <c r="T166"/>
  <c r="T165"/>
  <c r="T179" i="1"/>
  <c r="T177"/>
  <c r="T175"/>
  <c r="T174"/>
  <c r="T173"/>
  <c r="T171"/>
  <c r="T170"/>
  <c r="T169"/>
  <c r="T167"/>
  <c r="T166"/>
  <c r="T165"/>
  <c r="O167" i="14"/>
  <c r="O166"/>
  <c r="O167" i="15"/>
  <c r="Q167" s="1"/>
  <c r="O166"/>
  <c r="O167" i="16"/>
  <c r="O166"/>
  <c r="O167" i="1"/>
  <c r="O166"/>
  <c r="O165" i="14"/>
  <c r="Q165" s="1"/>
  <c r="O165" i="15"/>
  <c r="Q165" s="1"/>
  <c r="O165" i="16"/>
  <c r="Q165" s="1"/>
  <c r="O165" i="1"/>
  <c r="Q165" s="1"/>
  <c r="T49" i="14"/>
  <c r="T47"/>
  <c r="T45"/>
  <c r="T44"/>
  <c r="T43"/>
  <c r="T41"/>
  <c r="T40"/>
  <c r="T39"/>
  <c r="T37"/>
  <c r="T36"/>
  <c r="T35"/>
  <c r="T49" i="15"/>
  <c r="T47"/>
  <c r="T45"/>
  <c r="T44"/>
  <c r="T43"/>
  <c r="T41"/>
  <c r="T40"/>
  <c r="T39"/>
  <c r="T37"/>
  <c r="T36"/>
  <c r="T35"/>
  <c r="T49" i="16"/>
  <c r="T47"/>
  <c r="T45"/>
  <c r="T44"/>
  <c r="T43"/>
  <c r="T41"/>
  <c r="T40"/>
  <c r="T49" i="1"/>
  <c r="T47"/>
  <c r="T45"/>
  <c r="T44"/>
  <c r="T43"/>
  <c r="T41"/>
  <c r="T40"/>
  <c r="T39"/>
  <c r="T37"/>
  <c r="T36"/>
  <c r="T35"/>
  <c r="T23" i="14"/>
  <c r="T21"/>
  <c r="T19"/>
  <c r="T18"/>
  <c r="T17"/>
  <c r="T15"/>
  <c r="T14"/>
  <c r="T13"/>
  <c r="T11"/>
  <c r="T10"/>
  <c r="T9"/>
  <c r="T23" i="15"/>
  <c r="T21"/>
  <c r="T19"/>
  <c r="T18"/>
  <c r="T17"/>
  <c r="T15"/>
  <c r="T14"/>
  <c r="T13"/>
  <c r="T11"/>
  <c r="T10"/>
  <c r="T9"/>
  <c r="T23" i="16"/>
  <c r="T21"/>
  <c r="T19"/>
  <c r="T18"/>
  <c r="T17"/>
  <c r="T15"/>
  <c r="T14"/>
  <c r="T13"/>
  <c r="T11"/>
  <c r="T10"/>
  <c r="T9"/>
  <c r="T23" i="1"/>
  <c r="T21"/>
  <c r="T19"/>
  <c r="T18"/>
  <c r="T17"/>
  <c r="T14"/>
  <c r="T13"/>
  <c r="T11"/>
  <c r="T10"/>
  <c r="T9"/>
  <c r="O101" i="14"/>
  <c r="Q101" s="1"/>
  <c r="O99"/>
  <c r="O97"/>
  <c r="Q97" s="1"/>
  <c r="O96"/>
  <c r="Q96" s="1"/>
  <c r="O95"/>
  <c r="O93"/>
  <c r="O92"/>
  <c r="Q92" s="1"/>
  <c r="O91"/>
  <c r="O89"/>
  <c r="Q89" s="1"/>
  <c r="O88"/>
  <c r="Q88" s="1"/>
  <c r="O101" i="15"/>
  <c r="Q101" s="1"/>
  <c r="O99"/>
  <c r="O97"/>
  <c r="Q97" s="1"/>
  <c r="O96"/>
  <c r="Q96" s="1"/>
  <c r="O95"/>
  <c r="O93"/>
  <c r="O92"/>
  <c r="Q92" s="1"/>
  <c r="O91"/>
  <c r="O89"/>
  <c r="Q89" s="1"/>
  <c r="O88"/>
  <c r="Q88" s="1"/>
  <c r="O101" i="16"/>
  <c r="Q101" s="1"/>
  <c r="O99"/>
  <c r="O97"/>
  <c r="Q97" s="1"/>
  <c r="O96"/>
  <c r="Q96" s="1"/>
  <c r="O95"/>
  <c r="O93"/>
  <c r="O92"/>
  <c r="Q92" s="1"/>
  <c r="O91"/>
  <c r="O89"/>
  <c r="Q89" s="1"/>
  <c r="O88"/>
  <c r="Q88" s="1"/>
  <c r="O101" i="1"/>
  <c r="Q101" s="1"/>
  <c r="O99"/>
  <c r="O97"/>
  <c r="Q97" s="1"/>
  <c r="O96"/>
  <c r="Q96" s="1"/>
  <c r="O95"/>
  <c r="O93"/>
  <c r="O92"/>
  <c r="Q92" s="1"/>
  <c r="O91"/>
  <c r="O89"/>
  <c r="Q89" s="1"/>
  <c r="O88"/>
  <c r="Q88" s="1"/>
  <c r="O87" i="14"/>
  <c r="Q87" s="1"/>
  <c r="O87" i="15"/>
  <c r="Q87" s="1"/>
  <c r="O87" i="16"/>
  <c r="Q87" s="1"/>
  <c r="O87" i="1"/>
  <c r="Q87" s="1"/>
  <c r="T101" i="14"/>
  <c r="T99"/>
  <c r="T97"/>
  <c r="T96"/>
  <c r="T95"/>
  <c r="T93"/>
  <c r="T92"/>
  <c r="T91"/>
  <c r="T89"/>
  <c r="T88"/>
  <c r="T101" i="15"/>
  <c r="T99"/>
  <c r="T97"/>
  <c r="T96"/>
  <c r="T95"/>
  <c r="T93"/>
  <c r="T92"/>
  <c r="T91"/>
  <c r="T89"/>
  <c r="T88"/>
  <c r="T101" i="16"/>
  <c r="T99"/>
  <c r="T97"/>
  <c r="T96"/>
  <c r="T95"/>
  <c r="T93"/>
  <c r="T92"/>
  <c r="T91"/>
  <c r="T89"/>
  <c r="T88"/>
  <c r="T101" i="1"/>
  <c r="T99"/>
  <c r="T97"/>
  <c r="T96"/>
  <c r="T95"/>
  <c r="T93"/>
  <c r="T92"/>
  <c r="T91"/>
  <c r="T89"/>
  <c r="T88"/>
  <c r="T87" i="14"/>
  <c r="T87" i="15"/>
  <c r="T87" i="16"/>
  <c r="T87" i="1"/>
  <c r="O49" i="14"/>
  <c r="Q49" s="1"/>
  <c r="O47"/>
  <c r="O45"/>
  <c r="Q45" s="1"/>
  <c r="O44"/>
  <c r="O43"/>
  <c r="O41"/>
  <c r="Q41" s="1"/>
  <c r="O40"/>
  <c r="Q40" s="1"/>
  <c r="O39"/>
  <c r="O37"/>
  <c r="Q37" s="1"/>
  <c r="O36"/>
  <c r="O49" i="15"/>
  <c r="Q49" s="1"/>
  <c r="O47"/>
  <c r="O45"/>
  <c r="Q45" s="1"/>
  <c r="O44"/>
  <c r="Q44" s="1"/>
  <c r="O43"/>
  <c r="O41"/>
  <c r="Q41" s="1"/>
  <c r="O40"/>
  <c r="Q40" s="1"/>
  <c r="O39"/>
  <c r="O37"/>
  <c r="Q37" s="1"/>
  <c r="O36"/>
  <c r="O49" i="16"/>
  <c r="Q49" s="1"/>
  <c r="O47"/>
  <c r="O45"/>
  <c r="Q45" s="1"/>
  <c r="O44"/>
  <c r="O43"/>
  <c r="O41"/>
  <c r="O40"/>
  <c r="Q40" s="1"/>
  <c r="O39"/>
  <c r="O37"/>
  <c r="Q37" s="1"/>
  <c r="O36"/>
  <c r="O49" i="1"/>
  <c r="Q49" s="1"/>
  <c r="O47"/>
  <c r="O45"/>
  <c r="Q45" s="1"/>
  <c r="O44"/>
  <c r="O43"/>
  <c r="O41"/>
  <c r="O40"/>
  <c r="Q40" s="1"/>
  <c r="O39"/>
  <c r="O37"/>
  <c r="Q37" s="1"/>
  <c r="O36"/>
  <c r="O35" i="14"/>
  <c r="Q35" s="1"/>
  <c r="O35" i="15"/>
  <c r="Q35" s="1"/>
  <c r="O35" i="16"/>
  <c r="O35" i="1"/>
  <c r="Q35" s="1"/>
  <c r="O23" i="14"/>
  <c r="O21"/>
  <c r="O19"/>
  <c r="Q19" s="1"/>
  <c r="O18"/>
  <c r="Q18" s="1"/>
  <c r="O17"/>
  <c r="O15"/>
  <c r="Q15" s="1"/>
  <c r="O14"/>
  <c r="Q14" s="1"/>
  <c r="O13"/>
  <c r="O11"/>
  <c r="Q11" s="1"/>
  <c r="O10"/>
  <c r="O23" i="15"/>
  <c r="Q23" s="1"/>
  <c r="O21"/>
  <c r="O19"/>
  <c r="Q19" s="1"/>
  <c r="O18"/>
  <c r="Q18" s="1"/>
  <c r="O17"/>
  <c r="O15"/>
  <c r="Q15" s="1"/>
  <c r="O14"/>
  <c r="Q14" s="1"/>
  <c r="O13"/>
  <c r="O11"/>
  <c r="O10"/>
  <c r="O23" i="16"/>
  <c r="Q23" s="1"/>
  <c r="O21"/>
  <c r="O19"/>
  <c r="Q19" s="1"/>
  <c r="O18"/>
  <c r="Q18" s="1"/>
  <c r="O17"/>
  <c r="O15"/>
  <c r="Q15" s="1"/>
  <c r="O14"/>
  <c r="Q14" s="1"/>
  <c r="O13"/>
  <c r="O11"/>
  <c r="Q11" s="1"/>
  <c r="O10"/>
  <c r="O23" i="1"/>
  <c r="O21"/>
  <c r="O19"/>
  <c r="Q19" s="1"/>
  <c r="O18"/>
  <c r="O17"/>
  <c r="O15"/>
  <c r="Q15" s="1"/>
  <c r="O14"/>
  <c r="Q14" s="1"/>
  <c r="O13"/>
  <c r="O11"/>
  <c r="Q11" s="1"/>
  <c r="O10"/>
  <c r="O9" i="14"/>
  <c r="O9" i="15"/>
  <c r="Q9" s="1"/>
  <c r="O9" i="16"/>
  <c r="Q9" s="1"/>
  <c r="O9" i="1"/>
  <c r="Q9" s="1"/>
  <c r="P231"/>
  <c r="N231"/>
  <c r="M231"/>
  <c r="P229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M217"/>
  <c r="O205"/>
  <c r="Q205" s="1"/>
  <c r="O203"/>
  <c r="O201"/>
  <c r="Q201" s="1"/>
  <c r="O200"/>
  <c r="Q200" s="1"/>
  <c r="O199"/>
  <c r="O197"/>
  <c r="Q197" s="1"/>
  <c r="O196"/>
  <c r="Q196" s="1"/>
  <c r="O195"/>
  <c r="P194"/>
  <c r="N194"/>
  <c r="M194"/>
  <c r="O179"/>
  <c r="Q179" s="1"/>
  <c r="O177"/>
  <c r="O175"/>
  <c r="Q175" s="1"/>
  <c r="O174"/>
  <c r="Q174" s="1"/>
  <c r="O173"/>
  <c r="M172"/>
  <c r="O171"/>
  <c r="Q171" s="1"/>
  <c r="O170"/>
  <c r="Q170" s="1"/>
  <c r="O169"/>
  <c r="P168"/>
  <c r="N168"/>
  <c r="M168"/>
  <c r="P153"/>
  <c r="N153"/>
  <c r="M153"/>
  <c r="P151"/>
  <c r="N151"/>
  <c r="M151"/>
  <c r="P149"/>
  <c r="N149"/>
  <c r="M149"/>
  <c r="P148"/>
  <c r="N148"/>
  <c r="M148"/>
  <c r="P147"/>
  <c r="N147"/>
  <c r="M147"/>
  <c r="P145"/>
  <c r="N145"/>
  <c r="M145"/>
  <c r="P144"/>
  <c r="N144"/>
  <c r="M144"/>
  <c r="P143"/>
  <c r="N143"/>
  <c r="M143"/>
  <c r="P141"/>
  <c r="N141"/>
  <c r="M141"/>
  <c r="P140"/>
  <c r="N140"/>
  <c r="M140"/>
  <c r="P139"/>
  <c r="N139"/>
  <c r="M139"/>
  <c r="O127"/>
  <c r="Q127" s="1"/>
  <c r="O125"/>
  <c r="O123"/>
  <c r="Q123" s="1"/>
  <c r="O122"/>
  <c r="Q122" s="1"/>
  <c r="O121"/>
  <c r="O119"/>
  <c r="O118"/>
  <c r="Q118" s="1"/>
  <c r="O117"/>
  <c r="P116"/>
  <c r="N116"/>
  <c r="M116"/>
  <c r="M94"/>
  <c r="P90"/>
  <c r="N90"/>
  <c r="M90"/>
  <c r="P75"/>
  <c r="N75"/>
  <c r="M75"/>
  <c r="P73"/>
  <c r="N73"/>
  <c r="M73"/>
  <c r="P71"/>
  <c r="N71"/>
  <c r="M71"/>
  <c r="P70"/>
  <c r="N70"/>
  <c r="M70"/>
  <c r="P69"/>
  <c r="N69"/>
  <c r="M69"/>
  <c r="P67"/>
  <c r="N67"/>
  <c r="M67"/>
  <c r="P66"/>
  <c r="N66"/>
  <c r="M66"/>
  <c r="P65"/>
  <c r="N65"/>
  <c r="M65"/>
  <c r="P63"/>
  <c r="N63"/>
  <c r="M63"/>
  <c r="P62"/>
  <c r="N62"/>
  <c r="M62"/>
  <c r="P61"/>
  <c r="N61"/>
  <c r="M61"/>
  <c r="P38"/>
  <c r="N38"/>
  <c r="M38"/>
  <c r="M20"/>
  <c r="M16"/>
  <c r="P12"/>
  <c r="N12"/>
  <c r="M12"/>
  <c r="P231" i="14"/>
  <c r="N231"/>
  <c r="M231"/>
  <c r="P229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M217"/>
  <c r="O205"/>
  <c r="Q205" s="1"/>
  <c r="O203"/>
  <c r="O201"/>
  <c r="Q201" s="1"/>
  <c r="O200"/>
  <c r="Q200" s="1"/>
  <c r="O199"/>
  <c r="O197"/>
  <c r="Q197" s="1"/>
  <c r="O196"/>
  <c r="Q196" s="1"/>
  <c r="O195"/>
  <c r="P194"/>
  <c r="N194"/>
  <c r="M194"/>
  <c r="O179"/>
  <c r="Q179" s="1"/>
  <c r="O177"/>
  <c r="O175"/>
  <c r="Q175" s="1"/>
  <c r="O174"/>
  <c r="Q174" s="1"/>
  <c r="O173"/>
  <c r="M172"/>
  <c r="O171"/>
  <c r="Q171" s="1"/>
  <c r="O170"/>
  <c r="Q170" s="1"/>
  <c r="O169"/>
  <c r="P168"/>
  <c r="N168"/>
  <c r="M168"/>
  <c r="P153"/>
  <c r="N153"/>
  <c r="M153"/>
  <c r="P151"/>
  <c r="N151"/>
  <c r="M151"/>
  <c r="P149"/>
  <c r="N149"/>
  <c r="M149"/>
  <c r="P148"/>
  <c r="N148"/>
  <c r="M148"/>
  <c r="P147"/>
  <c r="N147"/>
  <c r="M147"/>
  <c r="P145"/>
  <c r="N145"/>
  <c r="M145"/>
  <c r="P144"/>
  <c r="N144"/>
  <c r="M144"/>
  <c r="P143"/>
  <c r="N143"/>
  <c r="M143"/>
  <c r="P141"/>
  <c r="N141"/>
  <c r="M141"/>
  <c r="P140"/>
  <c r="N140"/>
  <c r="M140"/>
  <c r="P139"/>
  <c r="N139"/>
  <c r="M139"/>
  <c r="O127"/>
  <c r="Q127" s="1"/>
  <c r="O125"/>
  <c r="O123"/>
  <c r="Q123" s="1"/>
  <c r="O122"/>
  <c r="Q122" s="1"/>
  <c r="O121"/>
  <c r="O119"/>
  <c r="O118"/>
  <c r="Q118" s="1"/>
  <c r="O117"/>
  <c r="P116"/>
  <c r="N116"/>
  <c r="M116"/>
  <c r="M94"/>
  <c r="P90"/>
  <c r="N90"/>
  <c r="M90"/>
  <c r="P75"/>
  <c r="N75"/>
  <c r="M75"/>
  <c r="P73"/>
  <c r="N73"/>
  <c r="M73"/>
  <c r="P71"/>
  <c r="N71"/>
  <c r="M71"/>
  <c r="P70"/>
  <c r="N70"/>
  <c r="M70"/>
  <c r="P69"/>
  <c r="N69"/>
  <c r="M69"/>
  <c r="P67"/>
  <c r="N67"/>
  <c r="M67"/>
  <c r="P66"/>
  <c r="N66"/>
  <c r="M66"/>
  <c r="P65"/>
  <c r="N65"/>
  <c r="M65"/>
  <c r="P63"/>
  <c r="N63"/>
  <c r="M63"/>
  <c r="P62"/>
  <c r="N62"/>
  <c r="M62"/>
  <c r="P61"/>
  <c r="N61"/>
  <c r="M61"/>
  <c r="P38"/>
  <c r="N38"/>
  <c r="M38"/>
  <c r="M20"/>
  <c r="M16"/>
  <c r="P12"/>
  <c r="N12"/>
  <c r="M12"/>
  <c r="P231" i="15"/>
  <c r="N231"/>
  <c r="M231"/>
  <c r="P229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M217"/>
  <c r="O205"/>
  <c r="Q205" s="1"/>
  <c r="O203"/>
  <c r="O201"/>
  <c r="Q201" s="1"/>
  <c r="O200"/>
  <c r="Q200" s="1"/>
  <c r="O199"/>
  <c r="O197"/>
  <c r="Q197" s="1"/>
  <c r="O196"/>
  <c r="Q196" s="1"/>
  <c r="O195"/>
  <c r="P194"/>
  <c r="N194"/>
  <c r="M194"/>
  <c r="Q193"/>
  <c r="O179"/>
  <c r="Q179" s="1"/>
  <c r="O177"/>
  <c r="O175"/>
  <c r="Q175" s="1"/>
  <c r="O174"/>
  <c r="Q174" s="1"/>
  <c r="O173"/>
  <c r="M172"/>
  <c r="O171"/>
  <c r="Q171" s="1"/>
  <c r="O170"/>
  <c r="O169"/>
  <c r="P168"/>
  <c r="N168"/>
  <c r="M168"/>
  <c r="P153"/>
  <c r="N153"/>
  <c r="M153"/>
  <c r="P151"/>
  <c r="N151"/>
  <c r="M151"/>
  <c r="P149"/>
  <c r="N149"/>
  <c r="M149"/>
  <c r="P148"/>
  <c r="N148"/>
  <c r="M148"/>
  <c r="P147"/>
  <c r="N147"/>
  <c r="M147"/>
  <c r="P145"/>
  <c r="N145"/>
  <c r="M145"/>
  <c r="P144"/>
  <c r="N144"/>
  <c r="M144"/>
  <c r="P143"/>
  <c r="N143"/>
  <c r="M143"/>
  <c r="P141"/>
  <c r="N141"/>
  <c r="M141"/>
  <c r="P140"/>
  <c r="N140"/>
  <c r="M140"/>
  <c r="P139"/>
  <c r="N139"/>
  <c r="M139"/>
  <c r="O127"/>
  <c r="Q127" s="1"/>
  <c r="O125"/>
  <c r="O123"/>
  <c r="Q123" s="1"/>
  <c r="O122"/>
  <c r="Q122" s="1"/>
  <c r="O121"/>
  <c r="O119"/>
  <c r="O118"/>
  <c r="Q118" s="1"/>
  <c r="O117"/>
  <c r="P116"/>
  <c r="N116"/>
  <c r="M116"/>
  <c r="M94"/>
  <c r="P90"/>
  <c r="N90"/>
  <c r="M90"/>
  <c r="P75"/>
  <c r="N75"/>
  <c r="M75"/>
  <c r="P73"/>
  <c r="N73"/>
  <c r="M73"/>
  <c r="P71"/>
  <c r="N71"/>
  <c r="M71"/>
  <c r="P70"/>
  <c r="N70"/>
  <c r="M70"/>
  <c r="P69"/>
  <c r="N69"/>
  <c r="M69"/>
  <c r="P67"/>
  <c r="N67"/>
  <c r="M67"/>
  <c r="P66"/>
  <c r="N66"/>
  <c r="M66"/>
  <c r="P65"/>
  <c r="N65"/>
  <c r="M65"/>
  <c r="P63"/>
  <c r="N63"/>
  <c r="M63"/>
  <c r="P62"/>
  <c r="N62"/>
  <c r="M62"/>
  <c r="P61"/>
  <c r="N61"/>
  <c r="M61"/>
  <c r="P38"/>
  <c r="N38"/>
  <c r="M38"/>
  <c r="M20"/>
  <c r="M16"/>
  <c r="P12"/>
  <c r="N12"/>
  <c r="M12"/>
  <c r="P231" i="16"/>
  <c r="N231"/>
  <c r="M231"/>
  <c r="P229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M217"/>
  <c r="O205"/>
  <c r="Q205" s="1"/>
  <c r="O203"/>
  <c r="O201"/>
  <c r="Q201" s="1"/>
  <c r="O200"/>
  <c r="Q200" s="1"/>
  <c r="O199"/>
  <c r="O197"/>
  <c r="Q197" s="1"/>
  <c r="O196"/>
  <c r="Q196" s="1"/>
  <c r="O195"/>
  <c r="P194"/>
  <c r="N194"/>
  <c r="M194"/>
  <c r="O179"/>
  <c r="Q179" s="1"/>
  <c r="O177"/>
  <c r="O175"/>
  <c r="Q175" s="1"/>
  <c r="O174"/>
  <c r="Q174" s="1"/>
  <c r="O173"/>
  <c r="M172"/>
  <c r="O171"/>
  <c r="Q171" s="1"/>
  <c r="O170"/>
  <c r="Q170" s="1"/>
  <c r="O169"/>
  <c r="P168"/>
  <c r="N168"/>
  <c r="M168"/>
  <c r="P153"/>
  <c r="N153"/>
  <c r="M153"/>
  <c r="P151"/>
  <c r="N151"/>
  <c r="M151"/>
  <c r="P149"/>
  <c r="N149"/>
  <c r="M149"/>
  <c r="P148"/>
  <c r="N148"/>
  <c r="M148"/>
  <c r="P147"/>
  <c r="N147"/>
  <c r="M147"/>
  <c r="P145"/>
  <c r="N145"/>
  <c r="M145"/>
  <c r="P144"/>
  <c r="N144"/>
  <c r="M144"/>
  <c r="P143"/>
  <c r="N143"/>
  <c r="M143"/>
  <c r="P141"/>
  <c r="N141"/>
  <c r="M141"/>
  <c r="P140"/>
  <c r="N140"/>
  <c r="M140"/>
  <c r="P139"/>
  <c r="N139"/>
  <c r="M139"/>
  <c r="O127"/>
  <c r="Q127" s="1"/>
  <c r="O125"/>
  <c r="O123"/>
  <c r="Q123" s="1"/>
  <c r="O122"/>
  <c r="Q122" s="1"/>
  <c r="O121"/>
  <c r="O119"/>
  <c r="O118"/>
  <c r="Q118" s="1"/>
  <c r="O117"/>
  <c r="P116"/>
  <c r="N116"/>
  <c r="M116"/>
  <c r="M94"/>
  <c r="P90"/>
  <c r="N90"/>
  <c r="M90"/>
  <c r="P75"/>
  <c r="N75"/>
  <c r="M75"/>
  <c r="P73"/>
  <c r="N73"/>
  <c r="M73"/>
  <c r="P71"/>
  <c r="N71"/>
  <c r="M71"/>
  <c r="P70"/>
  <c r="N70"/>
  <c r="M70"/>
  <c r="P69"/>
  <c r="N69"/>
  <c r="M69"/>
  <c r="P67"/>
  <c r="N67"/>
  <c r="M67"/>
  <c r="P66"/>
  <c r="N66"/>
  <c r="M66"/>
  <c r="P65"/>
  <c r="N65"/>
  <c r="M65"/>
  <c r="P63"/>
  <c r="N63"/>
  <c r="M63"/>
  <c r="P62"/>
  <c r="N62"/>
  <c r="M62"/>
  <c r="P61"/>
  <c r="N61"/>
  <c r="M61"/>
  <c r="P38"/>
  <c r="N38"/>
  <c r="M38"/>
  <c r="M20"/>
  <c r="M16"/>
  <c r="P12"/>
  <c r="N12"/>
  <c r="M12"/>
  <c r="P9" i="19"/>
  <c r="P205" i="20"/>
  <c r="P205" i="19" s="1"/>
  <c r="N205" i="20"/>
  <c r="N205" i="19" s="1"/>
  <c r="M205" i="20"/>
  <c r="M205" i="19" s="1"/>
  <c r="P203" i="20"/>
  <c r="N203"/>
  <c r="N206" s="1"/>
  <c r="M203"/>
  <c r="M206" s="1"/>
  <c r="P201"/>
  <c r="P201" i="19" s="1"/>
  <c r="N201" i="20"/>
  <c r="N201" i="19" s="1"/>
  <c r="M201" i="20"/>
  <c r="M201" i="19" s="1"/>
  <c r="P200" i="20"/>
  <c r="P200" i="19" s="1"/>
  <c r="N200" i="20"/>
  <c r="N200" i="19" s="1"/>
  <c r="M200" i="20"/>
  <c r="M200" i="19" s="1"/>
  <c r="P199" i="20"/>
  <c r="N199"/>
  <c r="M199"/>
  <c r="P197"/>
  <c r="P197" i="19" s="1"/>
  <c r="N197" i="20"/>
  <c r="N197" i="19" s="1"/>
  <c r="M197" i="20"/>
  <c r="M197" i="19" s="1"/>
  <c r="P196" i="20"/>
  <c r="P196" i="19" s="1"/>
  <c r="N196" i="20"/>
  <c r="N196" i="19" s="1"/>
  <c r="M196" i="20"/>
  <c r="M196" i="19" s="1"/>
  <c r="P195" i="20"/>
  <c r="N195"/>
  <c r="M195"/>
  <c r="P193"/>
  <c r="P193" i="19" s="1"/>
  <c r="N193" i="20"/>
  <c r="N193" i="19" s="1"/>
  <c r="M193" i="20"/>
  <c r="M193" i="19" s="1"/>
  <c r="P192" i="20"/>
  <c r="P192" i="19" s="1"/>
  <c r="N192" i="20"/>
  <c r="N192" i="19" s="1"/>
  <c r="M192" i="20"/>
  <c r="M192" i="19" s="1"/>
  <c r="P191" i="20"/>
  <c r="P191" i="19" s="1"/>
  <c r="N191" i="20"/>
  <c r="N191" i="19" s="1"/>
  <c r="M191" i="20"/>
  <c r="M191" i="19" s="1"/>
  <c r="P179" i="20"/>
  <c r="P179" i="19" s="1"/>
  <c r="N179" i="20"/>
  <c r="N179" i="19" s="1"/>
  <c r="M179" i="20"/>
  <c r="M179" i="19" s="1"/>
  <c r="P177" i="20"/>
  <c r="P180" s="1"/>
  <c r="N177"/>
  <c r="N180" s="1"/>
  <c r="M177"/>
  <c r="P175"/>
  <c r="P175" i="19" s="1"/>
  <c r="N175" i="20"/>
  <c r="M175"/>
  <c r="M175" i="19" s="1"/>
  <c r="P174" i="20"/>
  <c r="P174" i="19" s="1"/>
  <c r="N174" i="20"/>
  <c r="N174" i="19" s="1"/>
  <c r="M174" i="20"/>
  <c r="M174" i="19" s="1"/>
  <c r="P173" i="20"/>
  <c r="N173"/>
  <c r="M173"/>
  <c r="P171"/>
  <c r="P171" i="19" s="1"/>
  <c r="N171" i="20"/>
  <c r="M171"/>
  <c r="M171" i="19" s="1"/>
  <c r="P170" i="20"/>
  <c r="P170" i="19" s="1"/>
  <c r="N170" i="20"/>
  <c r="M170"/>
  <c r="M170" i="19" s="1"/>
  <c r="P169" i="20"/>
  <c r="N169"/>
  <c r="M169"/>
  <c r="P167"/>
  <c r="P167" i="19" s="1"/>
  <c r="N167" i="20"/>
  <c r="N167" i="19" s="1"/>
  <c r="M167" i="20"/>
  <c r="M167" i="19" s="1"/>
  <c r="P166" i="20"/>
  <c r="P166" i="19" s="1"/>
  <c r="N166" i="20"/>
  <c r="N166" i="19" s="1"/>
  <c r="M166" i="20"/>
  <c r="M166" i="19" s="1"/>
  <c r="P165" i="20"/>
  <c r="N165"/>
  <c r="N165" i="19" s="1"/>
  <c r="M165" i="20"/>
  <c r="M165" i="19" s="1"/>
  <c r="P127" i="20"/>
  <c r="P127" i="19" s="1"/>
  <c r="N127" i="20"/>
  <c r="N127" i="19" s="1"/>
  <c r="M127" i="20"/>
  <c r="M127" i="19" s="1"/>
  <c r="P125" i="20"/>
  <c r="P128" s="1"/>
  <c r="N125"/>
  <c r="N128" s="1"/>
  <c r="M125"/>
  <c r="P123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N121"/>
  <c r="M121"/>
  <c r="P119"/>
  <c r="P119" i="19" s="1"/>
  <c r="N119" i="20"/>
  <c r="N119" i="19" s="1"/>
  <c r="M119" i="20"/>
  <c r="M119" i="19" s="1"/>
  <c r="P118" i="20"/>
  <c r="P118" i="19" s="1"/>
  <c r="N118" i="20"/>
  <c r="N118" i="19" s="1"/>
  <c r="M118" i="20"/>
  <c r="M118" i="19" s="1"/>
  <c r="P117" i="20"/>
  <c r="N117"/>
  <c r="M117"/>
  <c r="P115"/>
  <c r="P115" i="19" s="1"/>
  <c r="N115" i="20"/>
  <c r="N115" i="19" s="1"/>
  <c r="M115" i="20"/>
  <c r="M115" i="19" s="1"/>
  <c r="P114" i="20"/>
  <c r="P114" i="19" s="1"/>
  <c r="N114" i="20"/>
  <c r="N114" i="19" s="1"/>
  <c r="M114" i="20"/>
  <c r="M114" i="19" s="1"/>
  <c r="P113" i="20"/>
  <c r="P113" i="19" s="1"/>
  <c r="N113" i="20"/>
  <c r="N113" i="19" s="1"/>
  <c r="M113" i="20"/>
  <c r="M113" i="19" s="1"/>
  <c r="P101" i="20"/>
  <c r="P101" i="19" s="1"/>
  <c r="N101" i="20"/>
  <c r="N101" i="19" s="1"/>
  <c r="M101" i="20"/>
  <c r="P99"/>
  <c r="P102" s="1"/>
  <c r="N99"/>
  <c r="M99"/>
  <c r="P97"/>
  <c r="P97" i="19" s="1"/>
  <c r="N97" i="20"/>
  <c r="N97" i="19" s="1"/>
  <c r="M97" i="20"/>
  <c r="M97" i="19" s="1"/>
  <c r="P96" i="20"/>
  <c r="P96" i="19" s="1"/>
  <c r="N96" i="20"/>
  <c r="N96" i="19" s="1"/>
  <c r="M96" i="20"/>
  <c r="M96" i="19" s="1"/>
  <c r="P95" i="20"/>
  <c r="N95"/>
  <c r="M95"/>
  <c r="P93"/>
  <c r="P93" i="19" s="1"/>
  <c r="N93" i="20"/>
  <c r="N93" i="19" s="1"/>
  <c r="M93" i="20"/>
  <c r="M93" i="19" s="1"/>
  <c r="P92" i="20"/>
  <c r="P92" i="19" s="1"/>
  <c r="N92" i="20"/>
  <c r="M92"/>
  <c r="M92" i="19" s="1"/>
  <c r="P91" i="20"/>
  <c r="N91"/>
  <c r="M91"/>
  <c r="P89"/>
  <c r="P89" i="19" s="1"/>
  <c r="N89" i="20"/>
  <c r="N89" i="19" s="1"/>
  <c r="M89" i="20"/>
  <c r="M89" i="19" s="1"/>
  <c r="P88" i="20"/>
  <c r="P88" i="19" s="1"/>
  <c r="N88" i="20"/>
  <c r="N88" i="19" s="1"/>
  <c r="M88" i="20"/>
  <c r="M88" i="19" s="1"/>
  <c r="P87" i="20"/>
  <c r="N87"/>
  <c r="N87" i="19" s="1"/>
  <c r="M87" i="20"/>
  <c r="M87" i="19" s="1"/>
  <c r="P49" i="20"/>
  <c r="N49"/>
  <c r="N49" i="19" s="1"/>
  <c r="M49" i="20"/>
  <c r="M49" i="19" s="1"/>
  <c r="P47" i="20"/>
  <c r="N47"/>
  <c r="N50" s="1"/>
  <c r="M47"/>
  <c r="P45"/>
  <c r="N45"/>
  <c r="N45" i="19" s="1"/>
  <c r="M45" i="20"/>
  <c r="M45" i="19" s="1"/>
  <c r="P44" i="20"/>
  <c r="N44"/>
  <c r="N44" i="19" s="1"/>
  <c r="M44" i="20"/>
  <c r="M44" i="19" s="1"/>
  <c r="P43" i="20"/>
  <c r="N43"/>
  <c r="M43"/>
  <c r="P41"/>
  <c r="N41"/>
  <c r="N41" i="19" s="1"/>
  <c r="M41" i="20"/>
  <c r="M41" i="19" s="1"/>
  <c r="P40" i="20"/>
  <c r="P40" i="19" s="1"/>
  <c r="N40" i="20"/>
  <c r="N40" i="19" s="1"/>
  <c r="M40" i="20"/>
  <c r="M40" i="19" s="1"/>
  <c r="P39" i="20"/>
  <c r="N39"/>
  <c r="M39"/>
  <c r="P37"/>
  <c r="P37" i="19" s="1"/>
  <c r="N37" i="20"/>
  <c r="N37" i="19" s="1"/>
  <c r="M37" i="20"/>
  <c r="M37" i="19" s="1"/>
  <c r="P36" i="20"/>
  <c r="P36" i="19" s="1"/>
  <c r="N36" i="20"/>
  <c r="N36" i="19" s="1"/>
  <c r="M36" i="20"/>
  <c r="M36" i="19" s="1"/>
  <c r="P35" i="20"/>
  <c r="P35" i="19" s="1"/>
  <c r="N35" i="20"/>
  <c r="N35" i="19" s="1"/>
  <c r="M35" i="20"/>
  <c r="M35" i="19" s="1"/>
  <c r="P23" i="20"/>
  <c r="N23"/>
  <c r="M23"/>
  <c r="M23" i="19" s="1"/>
  <c r="P21" i="20"/>
  <c r="P24" s="1"/>
  <c r="N21"/>
  <c r="M21"/>
  <c r="P19"/>
  <c r="N19"/>
  <c r="M19"/>
  <c r="M19" i="19" s="1"/>
  <c r="P18" i="20"/>
  <c r="N18"/>
  <c r="M18"/>
  <c r="M18" i="19" s="1"/>
  <c r="P17" i="20"/>
  <c r="N17"/>
  <c r="M17"/>
  <c r="P15"/>
  <c r="N15"/>
  <c r="M15"/>
  <c r="M15" i="19" s="1"/>
  <c r="P14" i="20"/>
  <c r="N14"/>
  <c r="N14" i="19" s="1"/>
  <c r="M14" i="20"/>
  <c r="M14" i="19" s="1"/>
  <c r="P13" i="20"/>
  <c r="N13"/>
  <c r="M13"/>
  <c r="P11"/>
  <c r="N11"/>
  <c r="M11"/>
  <c r="M11" i="19" s="1"/>
  <c r="P10" i="20"/>
  <c r="N10"/>
  <c r="N10" i="19" s="1"/>
  <c r="M10" i="20"/>
  <c r="M10" i="19" s="1"/>
  <c r="P9" i="20"/>
  <c r="N9"/>
  <c r="N9" i="19" s="1"/>
  <c r="M9" i="20"/>
  <c r="D75" i="1"/>
  <c r="C75"/>
  <c r="D73"/>
  <c r="C73"/>
  <c r="D71"/>
  <c r="C71"/>
  <c r="D70"/>
  <c r="C70"/>
  <c r="D69"/>
  <c r="C69"/>
  <c r="D67"/>
  <c r="C67"/>
  <c r="D66"/>
  <c r="C66"/>
  <c r="D65"/>
  <c r="C65"/>
  <c r="D63"/>
  <c r="C63"/>
  <c r="D62"/>
  <c r="C62"/>
  <c r="D61"/>
  <c r="C61"/>
  <c r="E49"/>
  <c r="E47"/>
  <c r="E45"/>
  <c r="E44"/>
  <c r="E43"/>
  <c r="E41"/>
  <c r="E40"/>
  <c r="E39"/>
  <c r="D38"/>
  <c r="C38"/>
  <c r="E37"/>
  <c r="E36"/>
  <c r="E35"/>
  <c r="E23"/>
  <c r="E21"/>
  <c r="C20"/>
  <c r="E19"/>
  <c r="E18"/>
  <c r="E17"/>
  <c r="C16"/>
  <c r="E15"/>
  <c r="E14"/>
  <c r="E13"/>
  <c r="D12"/>
  <c r="C12"/>
  <c r="E11"/>
  <c r="E10"/>
  <c r="E9"/>
  <c r="D75" i="14"/>
  <c r="C75"/>
  <c r="D73"/>
  <c r="C73"/>
  <c r="D71"/>
  <c r="C71"/>
  <c r="D70"/>
  <c r="C70"/>
  <c r="D69"/>
  <c r="C69"/>
  <c r="D67"/>
  <c r="C67"/>
  <c r="D66"/>
  <c r="C66"/>
  <c r="D65"/>
  <c r="C65"/>
  <c r="D63"/>
  <c r="C63"/>
  <c r="D62"/>
  <c r="C62"/>
  <c r="D61"/>
  <c r="C61"/>
  <c r="E49"/>
  <c r="E47"/>
  <c r="E45"/>
  <c r="E44"/>
  <c r="E43"/>
  <c r="E41"/>
  <c r="E40"/>
  <c r="E39"/>
  <c r="D38"/>
  <c r="C38"/>
  <c r="E37"/>
  <c r="E36"/>
  <c r="E35"/>
  <c r="E23"/>
  <c r="E21"/>
  <c r="C20"/>
  <c r="E19"/>
  <c r="E18"/>
  <c r="E17"/>
  <c r="C16"/>
  <c r="E15"/>
  <c r="E14"/>
  <c r="E13"/>
  <c r="D12"/>
  <c r="C12"/>
  <c r="E11"/>
  <c r="E10"/>
  <c r="E9"/>
  <c r="D75" i="15"/>
  <c r="C75"/>
  <c r="D73"/>
  <c r="C73"/>
  <c r="D71"/>
  <c r="C71"/>
  <c r="D70"/>
  <c r="C70"/>
  <c r="D69"/>
  <c r="C69"/>
  <c r="D67"/>
  <c r="C67"/>
  <c r="D66"/>
  <c r="C66"/>
  <c r="D65"/>
  <c r="C65"/>
  <c r="D63"/>
  <c r="C63"/>
  <c r="D62"/>
  <c r="C62"/>
  <c r="D61"/>
  <c r="C61"/>
  <c r="E49"/>
  <c r="E47"/>
  <c r="E45"/>
  <c r="E44"/>
  <c r="E43"/>
  <c r="E41"/>
  <c r="E40"/>
  <c r="E39"/>
  <c r="D38"/>
  <c r="C38"/>
  <c r="E37"/>
  <c r="E36"/>
  <c r="E35"/>
  <c r="E23"/>
  <c r="E21"/>
  <c r="C20"/>
  <c r="E19"/>
  <c r="E18"/>
  <c r="E17"/>
  <c r="C16"/>
  <c r="E15"/>
  <c r="E14"/>
  <c r="E13"/>
  <c r="D12"/>
  <c r="C12"/>
  <c r="E11"/>
  <c r="E10"/>
  <c r="E9"/>
  <c r="D75" i="16"/>
  <c r="C75"/>
  <c r="D73"/>
  <c r="C73"/>
  <c r="D71"/>
  <c r="C71"/>
  <c r="D70"/>
  <c r="C70"/>
  <c r="D69"/>
  <c r="C69"/>
  <c r="D67"/>
  <c r="C67"/>
  <c r="D66"/>
  <c r="C66"/>
  <c r="D65"/>
  <c r="C65"/>
  <c r="D63"/>
  <c r="C63"/>
  <c r="D62"/>
  <c r="C62"/>
  <c r="D61"/>
  <c r="C61"/>
  <c r="E49"/>
  <c r="E47"/>
  <c r="E45"/>
  <c r="E44"/>
  <c r="E43"/>
  <c r="E41"/>
  <c r="E40"/>
  <c r="E39"/>
  <c r="D38"/>
  <c r="C38"/>
  <c r="E37"/>
  <c r="E36"/>
  <c r="E35"/>
  <c r="E23"/>
  <c r="E21"/>
  <c r="C20"/>
  <c r="E19"/>
  <c r="E18"/>
  <c r="E17"/>
  <c r="C16"/>
  <c r="E15"/>
  <c r="E14"/>
  <c r="E13"/>
  <c r="D12"/>
  <c r="C12"/>
  <c r="E11"/>
  <c r="E10"/>
  <c r="E9"/>
  <c r="D49" i="20"/>
  <c r="D49" i="19" s="1"/>
  <c r="C49" i="20"/>
  <c r="C49" i="19" s="1"/>
  <c r="D47" i="20"/>
  <c r="D50" s="1"/>
  <c r="C47"/>
  <c r="C50" s="1"/>
  <c r="D45"/>
  <c r="D45" i="19" s="1"/>
  <c r="C45" i="20"/>
  <c r="C45" i="19" s="1"/>
  <c r="D44" i="20"/>
  <c r="D44" i="19" s="1"/>
  <c r="C44" i="20"/>
  <c r="C44" i="19" s="1"/>
  <c r="D43" i="20"/>
  <c r="C43"/>
  <c r="D41"/>
  <c r="D41" i="19" s="1"/>
  <c r="C41" i="20"/>
  <c r="C41" i="19" s="1"/>
  <c r="D40" i="20"/>
  <c r="D40" i="19" s="1"/>
  <c r="C40" i="20"/>
  <c r="C40" i="19" s="1"/>
  <c r="D39" i="20"/>
  <c r="C39"/>
  <c r="D37"/>
  <c r="D37" i="19" s="1"/>
  <c r="C37" i="20"/>
  <c r="C37" i="19" s="1"/>
  <c r="D36" i="20"/>
  <c r="D36" i="19" s="1"/>
  <c r="C36" i="20"/>
  <c r="C36" i="19" s="1"/>
  <c r="D35" i="20"/>
  <c r="D35" i="19" s="1"/>
  <c r="C35" i="20"/>
  <c r="C35" i="19" s="1"/>
  <c r="D23" i="20"/>
  <c r="D23" i="19" s="1"/>
  <c r="C23" i="20"/>
  <c r="C23" i="19" s="1"/>
  <c r="D21" i="20"/>
  <c r="C21"/>
  <c r="D19"/>
  <c r="D19" i="19" s="1"/>
  <c r="C19" i="20"/>
  <c r="C19" i="19" s="1"/>
  <c r="D18" i="20"/>
  <c r="D18" i="19" s="1"/>
  <c r="C18" i="20"/>
  <c r="C18" i="19" s="1"/>
  <c r="D17" i="20"/>
  <c r="C17"/>
  <c r="C17" i="19" s="1"/>
  <c r="D15" i="20"/>
  <c r="D15" i="19" s="1"/>
  <c r="C15" i="20"/>
  <c r="D14"/>
  <c r="D14" i="19" s="1"/>
  <c r="C14" i="20"/>
  <c r="D13"/>
  <c r="C13"/>
  <c r="D11"/>
  <c r="D11" i="19" s="1"/>
  <c r="C11" i="20"/>
  <c r="C11" i="19" s="1"/>
  <c r="D10" i="20"/>
  <c r="D10" i="19" s="1"/>
  <c r="C10" i="20"/>
  <c r="C10" i="19" s="1"/>
  <c r="D9" i="20"/>
  <c r="C9"/>
  <c r="T207" i="1" l="1"/>
  <c r="T206"/>
  <c r="T208" s="1"/>
  <c r="T181"/>
  <c r="T180"/>
  <c r="T182" s="1"/>
  <c r="T129"/>
  <c r="T128"/>
  <c r="T102"/>
  <c r="T50"/>
  <c r="T24"/>
  <c r="P50" i="20"/>
  <c r="N102"/>
  <c r="M128"/>
  <c r="P206"/>
  <c r="D24"/>
  <c r="N24"/>
  <c r="M50"/>
  <c r="T207" i="16"/>
  <c r="T206"/>
  <c r="T180"/>
  <c r="T128"/>
  <c r="T102"/>
  <c r="T50"/>
  <c r="T24"/>
  <c r="T206" i="15"/>
  <c r="T181"/>
  <c r="T180"/>
  <c r="T182" s="1"/>
  <c r="T129"/>
  <c r="T128"/>
  <c r="T103"/>
  <c r="T102"/>
  <c r="T104" s="1"/>
  <c r="T50"/>
  <c r="T52" s="1"/>
  <c r="T51"/>
  <c r="T25"/>
  <c r="T24"/>
  <c r="T26" s="1"/>
  <c r="T206" i="14"/>
  <c r="T207"/>
  <c r="T181"/>
  <c r="T180"/>
  <c r="T182" s="1"/>
  <c r="T128"/>
  <c r="T102"/>
  <c r="T103"/>
  <c r="T50"/>
  <c r="T24"/>
  <c r="N99" i="19"/>
  <c r="N102" s="1"/>
  <c r="M125"/>
  <c r="M128" s="1"/>
  <c r="P203"/>
  <c r="P206" s="1"/>
  <c r="Q21" i="1"/>
  <c r="M24" i="20"/>
  <c r="P99" i="19"/>
  <c r="P102" s="1"/>
  <c r="N125"/>
  <c r="N128" s="1"/>
  <c r="M177"/>
  <c r="M180" s="1"/>
  <c r="M180" i="20"/>
  <c r="Q203" i="15"/>
  <c r="Q177" i="1"/>
  <c r="Q47" i="16"/>
  <c r="Q47" i="14"/>
  <c r="Q99" i="1"/>
  <c r="Q177" i="16"/>
  <c r="Q203" i="1"/>
  <c r="C24" i="20"/>
  <c r="P125" i="19"/>
  <c r="P128" s="1"/>
  <c r="N177"/>
  <c r="N180" s="1"/>
  <c r="M203"/>
  <c r="M206" s="1"/>
  <c r="Q125" i="14"/>
  <c r="Q203"/>
  <c r="Q21"/>
  <c r="Q125" i="15"/>
  <c r="Q125" i="1"/>
  <c r="Q21" i="15"/>
  <c r="M99" i="19"/>
  <c r="M102" i="20"/>
  <c r="P177" i="19"/>
  <c r="P180" s="1"/>
  <c r="N203"/>
  <c r="N206" s="1"/>
  <c r="Q125" i="16"/>
  <c r="Q203"/>
  <c r="Q47" i="1"/>
  <c r="Q47" i="15"/>
  <c r="Q99" i="16"/>
  <c r="Q99" i="14"/>
  <c r="P75" i="20"/>
  <c r="P73"/>
  <c r="O46" i="16"/>
  <c r="T124" i="1"/>
  <c r="T124" i="16"/>
  <c r="T124" i="15"/>
  <c r="T124" i="14"/>
  <c r="C47" i="19"/>
  <c r="C50" s="1"/>
  <c r="M47"/>
  <c r="M50" s="1"/>
  <c r="D47"/>
  <c r="D50" s="1"/>
  <c r="P71" i="20"/>
  <c r="N47" i="19"/>
  <c r="N50" s="1"/>
  <c r="T98" i="14"/>
  <c r="P70" i="20"/>
  <c r="M228" i="14"/>
  <c r="N72" i="1"/>
  <c r="P150"/>
  <c r="M61" i="20"/>
  <c r="M61" i="19" s="1"/>
  <c r="P63" i="20"/>
  <c r="D21" i="19"/>
  <c r="D24" s="1"/>
  <c r="M21"/>
  <c r="M24" s="1"/>
  <c r="C21"/>
  <c r="C24" s="1"/>
  <c r="N21"/>
  <c r="M176" i="20"/>
  <c r="M72" i="15"/>
  <c r="P150"/>
  <c r="P228"/>
  <c r="D20" i="20"/>
  <c r="E20" i="16"/>
  <c r="E20" i="14"/>
  <c r="E20" i="1"/>
  <c r="P72" i="16"/>
  <c r="M228"/>
  <c r="N72" i="15"/>
  <c r="M72" i="14"/>
  <c r="M150"/>
  <c r="N228"/>
  <c r="P72" i="1"/>
  <c r="E46" i="16"/>
  <c r="C72"/>
  <c r="E46" i="14"/>
  <c r="C72"/>
  <c r="E46" i="1"/>
  <c r="I46" s="1"/>
  <c r="C72"/>
  <c r="Q199" i="14"/>
  <c r="Q202" s="1"/>
  <c r="O202"/>
  <c r="P72" i="15"/>
  <c r="M150"/>
  <c r="M228"/>
  <c r="O124" i="14"/>
  <c r="N150"/>
  <c r="O176"/>
  <c r="P228"/>
  <c r="M150" i="1"/>
  <c r="M228"/>
  <c r="Q43"/>
  <c r="O46"/>
  <c r="T98" i="15"/>
  <c r="Q95" i="1"/>
  <c r="Q98" s="1"/>
  <c r="O98"/>
  <c r="T176"/>
  <c r="T176" i="15"/>
  <c r="T176" i="14"/>
  <c r="E20" i="15"/>
  <c r="Q121"/>
  <c r="Q124" s="1"/>
  <c r="O124"/>
  <c r="N150"/>
  <c r="Q173"/>
  <c r="Q176" s="1"/>
  <c r="O176"/>
  <c r="Q199"/>
  <c r="Q202" s="1"/>
  <c r="O202"/>
  <c r="N228"/>
  <c r="P72" i="14"/>
  <c r="P150"/>
  <c r="Q121" i="1"/>
  <c r="Q124" s="1"/>
  <c r="O124"/>
  <c r="N150"/>
  <c r="O176"/>
  <c r="Q199"/>
  <c r="Q202" s="1"/>
  <c r="O202"/>
  <c r="N228"/>
  <c r="Q43" i="14"/>
  <c r="O46"/>
  <c r="Q95"/>
  <c r="Q98" s="1"/>
  <c r="O98"/>
  <c r="T46" i="1"/>
  <c r="T46" i="15"/>
  <c r="T46" i="14"/>
  <c r="T51" s="1"/>
  <c r="E46" i="15"/>
  <c r="P228" i="1"/>
  <c r="O46" i="15"/>
  <c r="T98" i="1"/>
  <c r="Q95" i="15"/>
  <c r="Q98" s="1"/>
  <c r="W98" s="1"/>
  <c r="O98"/>
  <c r="T202" i="1"/>
  <c r="T202" i="15"/>
  <c r="T207" s="1"/>
  <c r="T202" i="14"/>
  <c r="N17" i="19"/>
  <c r="N20" i="20"/>
  <c r="N43" i="19"/>
  <c r="N46" s="1"/>
  <c r="N46" i="20"/>
  <c r="P69"/>
  <c r="P20"/>
  <c r="P46"/>
  <c r="P95" i="19"/>
  <c r="P98" s="1"/>
  <c r="P98" i="20"/>
  <c r="P121" i="19"/>
  <c r="P124" s="1"/>
  <c r="P124" i="20"/>
  <c r="P173" i="19"/>
  <c r="P176" s="1"/>
  <c r="P176" i="20"/>
  <c r="P199" i="19"/>
  <c r="P202" s="1"/>
  <c r="P202" i="20"/>
  <c r="N72" i="14"/>
  <c r="Q17" i="1"/>
  <c r="O20"/>
  <c r="N95" i="19"/>
  <c r="N98" s="1"/>
  <c r="N98" i="20"/>
  <c r="N121" i="19"/>
  <c r="N124" s="1"/>
  <c r="N124" i="20"/>
  <c r="N199" i="19"/>
  <c r="N202" s="1"/>
  <c r="N202" i="20"/>
  <c r="D72" i="14"/>
  <c r="D72" i="1"/>
  <c r="M72"/>
  <c r="Q17" i="14"/>
  <c r="Q20" s="1"/>
  <c r="O20"/>
  <c r="T20" i="1"/>
  <c r="T20" i="15"/>
  <c r="T20" i="14"/>
  <c r="D43" i="19"/>
  <c r="D46" s="1"/>
  <c r="D46" i="20"/>
  <c r="D72" i="15"/>
  <c r="N173" i="19"/>
  <c r="N176" i="20"/>
  <c r="C43" i="19"/>
  <c r="C69" s="1"/>
  <c r="C46" i="20"/>
  <c r="C72" i="15"/>
  <c r="M43" i="19"/>
  <c r="M46" i="20"/>
  <c r="M95" i="19"/>
  <c r="M98" i="20"/>
  <c r="M121" i="19"/>
  <c r="M124" s="1"/>
  <c r="M124" i="20"/>
  <c r="M199" i="19"/>
  <c r="M202" s="1"/>
  <c r="M202" i="20"/>
  <c r="Q17" i="15"/>
  <c r="Q20" s="1"/>
  <c r="O20"/>
  <c r="M150" i="16"/>
  <c r="O202"/>
  <c r="N228"/>
  <c r="T176"/>
  <c r="T181" s="1"/>
  <c r="Q121"/>
  <c r="Q124" s="1"/>
  <c r="O124"/>
  <c r="N150"/>
  <c r="O176"/>
  <c r="P228"/>
  <c r="T98"/>
  <c r="T103" s="1"/>
  <c r="T46"/>
  <c r="Q95"/>
  <c r="Q98" s="1"/>
  <c r="O98"/>
  <c r="P150"/>
  <c r="T202"/>
  <c r="D72"/>
  <c r="M72"/>
  <c r="T20"/>
  <c r="T25" s="1"/>
  <c r="Q17"/>
  <c r="Q20" s="1"/>
  <c r="O20"/>
  <c r="N72"/>
  <c r="N172" i="20"/>
  <c r="N198"/>
  <c r="N207" s="1"/>
  <c r="N224" i="15"/>
  <c r="P224" i="14"/>
  <c r="O172" i="1"/>
  <c r="O198"/>
  <c r="M224"/>
  <c r="T198"/>
  <c r="T198" i="16"/>
  <c r="T198" i="15"/>
  <c r="O198" i="16"/>
  <c r="O16"/>
  <c r="O42"/>
  <c r="O120" i="14"/>
  <c r="O94" i="16"/>
  <c r="P172" i="20"/>
  <c r="P198"/>
  <c r="P224" i="16"/>
  <c r="M224" i="15"/>
  <c r="N224" i="14"/>
  <c r="M224" i="16"/>
  <c r="M146" i="15"/>
  <c r="P224"/>
  <c r="N224" i="1"/>
  <c r="Q93" i="14"/>
  <c r="Q93" i="1"/>
  <c r="M120" i="20"/>
  <c r="M198"/>
  <c r="M207" s="1"/>
  <c r="Q119" i="16"/>
  <c r="P146"/>
  <c r="O172"/>
  <c r="N224"/>
  <c r="O198" i="14"/>
  <c r="M224"/>
  <c r="N146" i="1"/>
  <c r="P224"/>
  <c r="Q93" i="15"/>
  <c r="T172" i="1"/>
  <c r="T172" i="16"/>
  <c r="T172" i="15"/>
  <c r="T172" i="14"/>
  <c r="Q119" i="15"/>
  <c r="O172"/>
  <c r="O198"/>
  <c r="Q119" i="14"/>
  <c r="O172"/>
  <c r="Q119" i="1"/>
  <c r="Q93" i="16"/>
  <c r="T198" i="14"/>
  <c r="T94" i="16"/>
  <c r="M146" i="1"/>
  <c r="N94" i="20"/>
  <c r="N103" s="1"/>
  <c r="N120"/>
  <c r="N146" i="15"/>
  <c r="M146" i="14"/>
  <c r="O94" i="1"/>
  <c r="O120" i="16"/>
  <c r="O14" i="19"/>
  <c r="Q14" s="1"/>
  <c r="O40"/>
  <c r="Q40" s="1"/>
  <c r="O45"/>
  <c r="Q45" s="1"/>
  <c r="O97"/>
  <c r="Q97" s="1"/>
  <c r="E67" i="15"/>
  <c r="E63" i="14"/>
  <c r="E66"/>
  <c r="P94" i="20"/>
  <c r="P120"/>
  <c r="P129" s="1"/>
  <c r="M146" i="16"/>
  <c r="P146" i="15"/>
  <c r="N146" i="14"/>
  <c r="M68" i="1"/>
  <c r="P146"/>
  <c r="T94"/>
  <c r="T103" s="1"/>
  <c r="E16" i="16"/>
  <c r="E42" i="15"/>
  <c r="D68"/>
  <c r="E71" i="14"/>
  <c r="C68"/>
  <c r="E16" i="1"/>
  <c r="N146" i="16"/>
  <c r="P146" i="14"/>
  <c r="T94"/>
  <c r="O94"/>
  <c r="O120" i="15"/>
  <c r="O120" i="1"/>
  <c r="T94" i="15"/>
  <c r="O94"/>
  <c r="T120" i="1"/>
  <c r="T120" i="16"/>
  <c r="T129" s="1"/>
  <c r="T120" i="15"/>
  <c r="T120" i="14"/>
  <c r="T129" s="1"/>
  <c r="E61" i="15"/>
  <c r="E67" i="14"/>
  <c r="P68" i="15"/>
  <c r="P68" i="14"/>
  <c r="O16" i="1"/>
  <c r="O42"/>
  <c r="C42" i="20"/>
  <c r="E70" i="16"/>
  <c r="E73"/>
  <c r="E16" i="15"/>
  <c r="E69"/>
  <c r="E75" i="14"/>
  <c r="E42"/>
  <c r="D68"/>
  <c r="N68" i="15"/>
  <c r="N68" i="14"/>
  <c r="T16" i="1"/>
  <c r="T25" s="1"/>
  <c r="T16" i="16"/>
  <c r="T42" i="15"/>
  <c r="T42" i="14"/>
  <c r="T42" i="16"/>
  <c r="T51" s="1"/>
  <c r="N68" i="1"/>
  <c r="T16" i="15"/>
  <c r="T16" i="14"/>
  <c r="T25" s="1"/>
  <c r="T42" i="1"/>
  <c r="E63" i="16"/>
  <c r="E66" i="1"/>
  <c r="M42" i="20"/>
  <c r="D16"/>
  <c r="D25" s="1"/>
  <c r="D42"/>
  <c r="E67" i="16"/>
  <c r="E71"/>
  <c r="C68"/>
  <c r="E66" i="15"/>
  <c r="E70"/>
  <c r="E16" i="14"/>
  <c r="E67" i="1"/>
  <c r="C68"/>
  <c r="N16" i="20"/>
  <c r="N42"/>
  <c r="N51" s="1"/>
  <c r="N68" i="16"/>
  <c r="M68" i="15"/>
  <c r="M68" i="14"/>
  <c r="P68" i="1"/>
  <c r="O16" i="14"/>
  <c r="O42"/>
  <c r="E66" i="16"/>
  <c r="E63" i="1"/>
  <c r="O196" i="19"/>
  <c r="Q196" s="1"/>
  <c r="M68" i="16"/>
  <c r="E11" i="19"/>
  <c r="E19"/>
  <c r="E37"/>
  <c r="E40"/>
  <c r="E45"/>
  <c r="E42" i="16"/>
  <c r="D68"/>
  <c r="E71" i="15"/>
  <c r="C68"/>
  <c r="E70" i="14"/>
  <c r="E73"/>
  <c r="E75" i="1"/>
  <c r="E42"/>
  <c r="D68"/>
  <c r="O10" i="19"/>
  <c r="Q10" s="1"/>
  <c r="P16" i="20"/>
  <c r="P42"/>
  <c r="P51" s="1"/>
  <c r="O88" i="19"/>
  <c r="Q88" s="1"/>
  <c r="O93"/>
  <c r="O114"/>
  <c r="Q114" s="1"/>
  <c r="O166"/>
  <c r="Q166" s="1"/>
  <c r="O192"/>
  <c r="Q192" s="1"/>
  <c r="O197"/>
  <c r="Q197" s="1"/>
  <c r="P68" i="16"/>
  <c r="O16" i="15"/>
  <c r="O42"/>
  <c r="P67" i="19"/>
  <c r="E23"/>
  <c r="E36"/>
  <c r="O147" i="16"/>
  <c r="P73" i="19"/>
  <c r="P62"/>
  <c r="O44"/>
  <c r="Q44" s="1"/>
  <c r="O49"/>
  <c r="Q49" s="1"/>
  <c r="O96"/>
  <c r="Q96" s="1"/>
  <c r="O122"/>
  <c r="Q122" s="1"/>
  <c r="O127"/>
  <c r="Q127" s="1"/>
  <c r="O174"/>
  <c r="Q174" s="1"/>
  <c r="O179"/>
  <c r="Q179" s="1"/>
  <c r="O200"/>
  <c r="Q200" s="1"/>
  <c r="O205"/>
  <c r="Q205" s="1"/>
  <c r="O218" i="1"/>
  <c r="Q218" s="1"/>
  <c r="D39" i="19"/>
  <c r="D42" s="1"/>
  <c r="N63" i="20"/>
  <c r="N63" i="19" s="1"/>
  <c r="N11"/>
  <c r="O11" s="1"/>
  <c r="Q11" s="1"/>
  <c r="P39"/>
  <c r="P42" s="1"/>
  <c r="P51" s="1"/>
  <c r="P169"/>
  <c r="P172" s="1"/>
  <c r="P181" s="1"/>
  <c r="Q169" i="16"/>
  <c r="Q172" s="1"/>
  <c r="Q169" i="15"/>
  <c r="Q195" i="1"/>
  <c r="Q198" s="1"/>
  <c r="Q39" i="16"/>
  <c r="C61" i="20"/>
  <c r="C9" i="19"/>
  <c r="C14"/>
  <c r="E14" s="1"/>
  <c r="N67" i="20"/>
  <c r="N67" i="19" s="1"/>
  <c r="N15"/>
  <c r="O15" s="1"/>
  <c r="Q15" s="1"/>
  <c r="M38"/>
  <c r="O36"/>
  <c r="Q36" s="1"/>
  <c r="O41"/>
  <c r="Q41" s="1"/>
  <c r="O118"/>
  <c r="Q118" s="1"/>
  <c r="O119"/>
  <c r="O123"/>
  <c r="Q123" s="1"/>
  <c r="N171"/>
  <c r="N223" s="1"/>
  <c r="O201"/>
  <c r="Q201" s="1"/>
  <c r="Q195" i="16"/>
  <c r="Q198" s="1"/>
  <c r="P61" i="19"/>
  <c r="P66"/>
  <c r="P71"/>
  <c r="Q39" i="1"/>
  <c r="Q91"/>
  <c r="P91" i="19"/>
  <c r="P94" s="1"/>
  <c r="P117"/>
  <c r="P120" s="1"/>
  <c r="P195"/>
  <c r="P198" s="1"/>
  <c r="D61" i="20"/>
  <c r="D9" i="19"/>
  <c r="D61" s="1"/>
  <c r="D69" i="20"/>
  <c r="D17" i="19"/>
  <c r="E65" i="1"/>
  <c r="M65" i="20"/>
  <c r="M13" i="19"/>
  <c r="N71" i="20"/>
  <c r="N71" i="19" s="1"/>
  <c r="N19"/>
  <c r="O19" s="1"/>
  <c r="Q19" s="1"/>
  <c r="N38"/>
  <c r="M39"/>
  <c r="M42" s="1"/>
  <c r="M91"/>
  <c r="N92"/>
  <c r="O92" s="1"/>
  <c r="Q92" s="1"/>
  <c r="M153" i="20"/>
  <c r="M101" i="19"/>
  <c r="O101" s="1"/>
  <c r="Q101" s="1"/>
  <c r="M117"/>
  <c r="M120" s="1"/>
  <c r="M169"/>
  <c r="N222" i="20"/>
  <c r="N170" i="19"/>
  <c r="O170" s="1"/>
  <c r="Q170" s="1"/>
  <c r="N175"/>
  <c r="O175" s="1"/>
  <c r="Q175" s="1"/>
  <c r="M195"/>
  <c r="M198" s="1"/>
  <c r="M207" s="1"/>
  <c r="Q195" i="15"/>
  <c r="Q198" s="1"/>
  <c r="Q117" i="14"/>
  <c r="P65" i="19"/>
  <c r="P70"/>
  <c r="P75"/>
  <c r="Q169" i="1"/>
  <c r="Q172" s="1"/>
  <c r="Q39" i="14"/>
  <c r="Q42" s="1"/>
  <c r="D13" i="19"/>
  <c r="D16" s="1"/>
  <c r="P65" i="20"/>
  <c r="Q117" i="1"/>
  <c r="E10" i="19"/>
  <c r="C65" i="20"/>
  <c r="C13" i="19"/>
  <c r="C67" i="20"/>
  <c r="C15" i="19"/>
  <c r="E15" s="1"/>
  <c r="E18"/>
  <c r="C39"/>
  <c r="E41"/>
  <c r="E44"/>
  <c r="E49"/>
  <c r="N13"/>
  <c r="M69" i="20"/>
  <c r="M17" i="19"/>
  <c r="N70" i="20"/>
  <c r="N70" i="19" s="1"/>
  <c r="N18"/>
  <c r="O18" s="1"/>
  <c r="Q18" s="1"/>
  <c r="N75" i="20"/>
  <c r="N75" i="19" s="1"/>
  <c r="N23"/>
  <c r="O23" s="1"/>
  <c r="Q23" s="1"/>
  <c r="P38"/>
  <c r="P52" s="1"/>
  <c r="O37"/>
  <c r="Q37" s="1"/>
  <c r="N39"/>
  <c r="N42" s="1"/>
  <c r="N51" s="1"/>
  <c r="P139" i="20"/>
  <c r="P87" i="19"/>
  <c r="O89"/>
  <c r="Q89" s="1"/>
  <c r="N91"/>
  <c r="O115"/>
  <c r="Q115" s="1"/>
  <c r="N117"/>
  <c r="N120" s="1"/>
  <c r="P165"/>
  <c r="P217" s="1"/>
  <c r="O167"/>
  <c r="Q167" s="1"/>
  <c r="N169"/>
  <c r="M225" i="20"/>
  <c r="M173" i="19"/>
  <c r="O193"/>
  <c r="Q193" s="1"/>
  <c r="N195"/>
  <c r="N198" s="1"/>
  <c r="Q117" i="16"/>
  <c r="Q117" i="15"/>
  <c r="P63" i="19"/>
  <c r="P69"/>
  <c r="Q39" i="15"/>
  <c r="Q42" s="1"/>
  <c r="Q192"/>
  <c r="P194" i="19"/>
  <c r="Q192" i="16"/>
  <c r="Q192" i="14"/>
  <c r="Q194" s="1"/>
  <c r="O148" i="16"/>
  <c r="Q148" s="1"/>
  <c r="M218" i="20"/>
  <c r="Q166" i="16"/>
  <c r="Q166" i="14"/>
  <c r="Q166" i="15"/>
  <c r="Q168" s="1"/>
  <c r="E63"/>
  <c r="Q114" i="16"/>
  <c r="Q114" i="15"/>
  <c r="O217"/>
  <c r="Q217" s="1"/>
  <c r="Q36"/>
  <c r="Q36" i="16"/>
  <c r="Q36" i="14"/>
  <c r="Q36" i="1"/>
  <c r="E62" i="15"/>
  <c r="E62" i="1"/>
  <c r="O151" i="15"/>
  <c r="D62" i="20"/>
  <c r="N62"/>
  <c r="N62" i="19" s="1"/>
  <c r="Q10" i="15"/>
  <c r="P62" i="20"/>
  <c r="Q10" i="1"/>
  <c r="Q10" i="14"/>
  <c r="O63"/>
  <c r="Q63" s="1"/>
  <c r="P220" i="1"/>
  <c r="O139"/>
  <c r="Q139" s="1"/>
  <c r="T116" i="15"/>
  <c r="M219" i="20"/>
  <c r="Q167" i="1"/>
  <c r="Q167" i="16"/>
  <c r="Q167" i="14"/>
  <c r="P219" i="19"/>
  <c r="N141" i="20"/>
  <c r="P141" i="19"/>
  <c r="O95" i="20"/>
  <c r="O168" i="15"/>
  <c r="O148" i="14"/>
  <c r="Q148" s="1"/>
  <c r="O153"/>
  <c r="Q153" s="1"/>
  <c r="O226"/>
  <c r="Q226" s="1"/>
  <c r="O231"/>
  <c r="Q231" s="1"/>
  <c r="T168" i="1"/>
  <c r="T168" i="16"/>
  <c r="T168" i="14"/>
  <c r="O194" i="1"/>
  <c r="T194"/>
  <c r="T194" i="16"/>
  <c r="T194" i="14"/>
  <c r="O70" i="16"/>
  <c r="Q70" s="1"/>
  <c r="O15" i="20"/>
  <c r="Q15" s="1"/>
  <c r="O41"/>
  <c r="Q41" s="1"/>
  <c r="O93"/>
  <c r="E49"/>
  <c r="O231" i="16"/>
  <c r="Q231" s="1"/>
  <c r="N64" i="1"/>
  <c r="O73" i="15"/>
  <c r="O141"/>
  <c r="Q141" s="1"/>
  <c r="M182"/>
  <c r="T12" i="16"/>
  <c r="O45" i="20"/>
  <c r="Q45" s="1"/>
  <c r="O63" i="15"/>
  <c r="Q63" s="1"/>
  <c r="O144"/>
  <c r="Q144" s="1"/>
  <c r="O219" i="16"/>
  <c r="Q219" s="1"/>
  <c r="M142" i="15"/>
  <c r="O75" i="14"/>
  <c r="Q75" s="1"/>
  <c r="O61" i="1"/>
  <c r="Q61" s="1"/>
  <c r="P147" i="20"/>
  <c r="M26" i="14"/>
  <c r="O147" i="1"/>
  <c r="O91" i="20"/>
  <c r="N116"/>
  <c r="N130" s="1"/>
  <c r="O114"/>
  <c r="O115"/>
  <c r="Q115" s="1"/>
  <c r="O221" i="16"/>
  <c r="O148" i="15"/>
  <c r="Q148" s="1"/>
  <c r="O225"/>
  <c r="O66" i="14"/>
  <c r="Q66" s="1"/>
  <c r="O140"/>
  <c r="O145"/>
  <c r="Q145" s="1"/>
  <c r="O151" i="1"/>
  <c r="E45" i="20"/>
  <c r="O227" i="16"/>
  <c r="Q227" s="1"/>
  <c r="O70" i="15"/>
  <c r="Q70" s="1"/>
  <c r="O71" i="14"/>
  <c r="Q71" s="1"/>
  <c r="O149"/>
  <c r="Q149" s="1"/>
  <c r="P220"/>
  <c r="M64" i="1"/>
  <c r="O12"/>
  <c r="O38" i="15"/>
  <c r="C64" i="1"/>
  <c r="P61" i="20"/>
  <c r="M63"/>
  <c r="O14"/>
  <c r="Q14" s="1"/>
  <c r="O119"/>
  <c r="O69" i="16"/>
  <c r="M64" i="14"/>
  <c r="N220"/>
  <c r="O223"/>
  <c r="Q223" s="1"/>
  <c r="O69" i="1"/>
  <c r="T12" i="15"/>
  <c r="P66" i="20"/>
  <c r="O23"/>
  <c r="Q23" s="1"/>
  <c r="N38"/>
  <c r="O39"/>
  <c r="O49"/>
  <c r="Q49" s="1"/>
  <c r="O179"/>
  <c r="Q179" s="1"/>
  <c r="O144" i="16"/>
  <c r="Q144" s="1"/>
  <c r="O229"/>
  <c r="O71" i="15"/>
  <c r="Q71" s="1"/>
  <c r="O231"/>
  <c r="Q231" s="1"/>
  <c r="O73" i="14"/>
  <c r="O222"/>
  <c r="Q222" s="1"/>
  <c r="D75" i="20"/>
  <c r="O10"/>
  <c r="O11"/>
  <c r="P67"/>
  <c r="N153" i="19"/>
  <c r="O127" i="20"/>
  <c r="Q127" s="1"/>
  <c r="O12" i="14"/>
  <c r="Q9"/>
  <c r="Q13" i="1"/>
  <c r="Q16" s="1"/>
  <c r="Q18"/>
  <c r="Q10" i="16"/>
  <c r="O12"/>
  <c r="Q11" i="15"/>
  <c r="O12"/>
  <c r="Q13" i="14"/>
  <c r="Q16" s="1"/>
  <c r="Q44" i="1"/>
  <c r="Q41" i="16"/>
  <c r="Q44" i="14"/>
  <c r="P218" i="20"/>
  <c r="C64" i="16"/>
  <c r="P144" i="19"/>
  <c r="Q173" i="16"/>
  <c r="Q176" s="1"/>
  <c r="O73" i="1"/>
  <c r="O122" i="20"/>
  <c r="Q122" s="1"/>
  <c r="E38" i="16"/>
  <c r="O18" i="20"/>
  <c r="Q18" s="1"/>
  <c r="O19"/>
  <c r="Q19" s="1"/>
  <c r="M38"/>
  <c r="O35"/>
  <c r="Q35" s="1"/>
  <c r="O123"/>
  <c r="Q123" s="1"/>
  <c r="O65" i="1"/>
  <c r="O47" i="20"/>
  <c r="O50" s="1"/>
  <c r="O199"/>
  <c r="N64" i="16"/>
  <c r="O71"/>
  <c r="O139"/>
  <c r="Q139" s="1"/>
  <c r="O151"/>
  <c r="O145" i="15"/>
  <c r="Q145" s="1"/>
  <c r="O62" i="14"/>
  <c r="Q62" s="1"/>
  <c r="O218"/>
  <c r="P142" i="16"/>
  <c r="P220" i="15"/>
  <c r="M26" i="1"/>
  <c r="P142"/>
  <c r="O38" i="14"/>
  <c r="T38" i="1"/>
  <c r="T38" i="14"/>
  <c r="P38" i="20"/>
  <c r="O43"/>
  <c r="M149"/>
  <c r="O118"/>
  <c r="Q118" s="1"/>
  <c r="N218"/>
  <c r="O195"/>
  <c r="P12" i="19"/>
  <c r="P26" s="1"/>
  <c r="M64" i="16"/>
  <c r="M142"/>
  <c r="O65" i="15"/>
  <c r="O223"/>
  <c r="Q223" s="1"/>
  <c r="O70" i="14"/>
  <c r="Q70" s="1"/>
  <c r="O219"/>
  <c r="Q219" s="1"/>
  <c r="O227"/>
  <c r="Q227" s="1"/>
  <c r="O153" i="1"/>
  <c r="Q153" s="1"/>
  <c r="D65" i="20"/>
  <c r="E41"/>
  <c r="C26" i="16"/>
  <c r="D64" i="15"/>
  <c r="C64"/>
  <c r="E38" i="14"/>
  <c r="E38" i="1"/>
  <c r="N12" i="20"/>
  <c r="M67"/>
  <c r="M67" i="19" s="1"/>
  <c r="M71" i="20"/>
  <c r="M71" i="19" s="1"/>
  <c r="M75" i="20"/>
  <c r="M75" i="19" s="1"/>
  <c r="O87" i="20"/>
  <c r="Q87" s="1"/>
  <c r="P90"/>
  <c r="M147"/>
  <c r="N149"/>
  <c r="O166"/>
  <c r="O167"/>
  <c r="O170"/>
  <c r="Q170" s="1"/>
  <c r="O171"/>
  <c r="Q171" s="1"/>
  <c r="O174"/>
  <c r="Q174" s="1"/>
  <c r="O175"/>
  <c r="Q175" s="1"/>
  <c r="O191"/>
  <c r="Q191" s="1"/>
  <c r="P194"/>
  <c r="O61" i="16"/>
  <c r="Q61" s="1"/>
  <c r="O63"/>
  <c r="Q63" s="1"/>
  <c r="O75"/>
  <c r="Q75" s="1"/>
  <c r="O90"/>
  <c r="M104"/>
  <c r="O143"/>
  <c r="M26" i="15"/>
  <c r="P64" i="1"/>
  <c r="Q43" i="15"/>
  <c r="Q46" s="1"/>
  <c r="C63" i="20"/>
  <c r="E71" i="1"/>
  <c r="O168"/>
  <c r="Q166"/>
  <c r="Q113"/>
  <c r="Q116" s="1"/>
  <c r="O116"/>
  <c r="E9" i="20"/>
  <c r="D63" i="19"/>
  <c r="E13" i="20"/>
  <c r="D67"/>
  <c r="E17"/>
  <c r="E21"/>
  <c r="E37"/>
  <c r="D64" i="14"/>
  <c r="M143" i="20"/>
  <c r="N145" i="19"/>
  <c r="O99" i="20"/>
  <c r="P226" i="19"/>
  <c r="M231" i="20"/>
  <c r="O203"/>
  <c r="O62" i="16"/>
  <c r="O67"/>
  <c r="Q67" s="1"/>
  <c r="O73"/>
  <c r="O140"/>
  <c r="Q199"/>
  <c r="Q202" s="1"/>
  <c r="D12" i="20"/>
  <c r="C20"/>
  <c r="E62" i="16"/>
  <c r="E65"/>
  <c r="E75"/>
  <c r="E38" i="15"/>
  <c r="C26" i="14"/>
  <c r="P145" i="19"/>
  <c r="N168" i="20"/>
  <c r="N231" i="19"/>
  <c r="N149"/>
  <c r="M104" i="15"/>
  <c r="O149"/>
  <c r="Q149" s="1"/>
  <c r="O226"/>
  <c r="Q226" s="1"/>
  <c r="Q195" i="14"/>
  <c r="Q198" s="1"/>
  <c r="M220" i="1"/>
  <c r="O217"/>
  <c r="Q217" s="1"/>
  <c r="O229"/>
  <c r="Q35" i="16"/>
  <c r="O38"/>
  <c r="Q41" i="1"/>
  <c r="O38"/>
  <c r="O223" i="16"/>
  <c r="Q223" s="1"/>
  <c r="N142" i="15"/>
  <c r="O67" i="14"/>
  <c r="Q67" s="1"/>
  <c r="M104"/>
  <c r="O90"/>
  <c r="O151"/>
  <c r="O63" i="1"/>
  <c r="Q63" s="1"/>
  <c r="O67"/>
  <c r="Q67" s="1"/>
  <c r="O71"/>
  <c r="Q71" s="1"/>
  <c r="O75"/>
  <c r="Q75" s="1"/>
  <c r="O90"/>
  <c r="O143"/>
  <c r="O221"/>
  <c r="N220" i="16"/>
  <c r="P64" i="15"/>
  <c r="O222"/>
  <c r="Q222" s="1"/>
  <c r="N142" i="14"/>
  <c r="P142"/>
  <c r="O62" i="1"/>
  <c r="O66"/>
  <c r="Q66" s="1"/>
  <c r="O70"/>
  <c r="Q70" s="1"/>
  <c r="O141"/>
  <c r="Q141" s="1"/>
  <c r="O225"/>
  <c r="Q23"/>
  <c r="Q23" i="14"/>
  <c r="Q44" i="16"/>
  <c r="O90" i="15"/>
  <c r="O140"/>
  <c r="O141" i="14"/>
  <c r="Q141" s="1"/>
  <c r="Q177"/>
  <c r="Q13" i="15"/>
  <c r="Q16" s="1"/>
  <c r="N142" i="1"/>
  <c r="O149"/>
  <c r="Q149" s="1"/>
  <c r="N220"/>
  <c r="O222"/>
  <c r="Q222" s="1"/>
  <c r="O226"/>
  <c r="Q226" s="1"/>
  <c r="O145"/>
  <c r="Q145" s="1"/>
  <c r="Q173"/>
  <c r="Q176" s="1"/>
  <c r="T12"/>
  <c r="T12" i="14"/>
  <c r="T38" i="15"/>
  <c r="T168"/>
  <c r="O116" i="14"/>
  <c r="T116" i="1"/>
  <c r="T116" i="16"/>
  <c r="T116" i="14"/>
  <c r="T194" i="15"/>
  <c r="O219" i="1"/>
  <c r="Q219" s="1"/>
  <c r="O223"/>
  <c r="Q223" s="1"/>
  <c r="O227"/>
  <c r="Q227" s="1"/>
  <c r="O231"/>
  <c r="Q231" s="1"/>
  <c r="Q192"/>
  <c r="O194" i="16"/>
  <c r="O194" i="15"/>
  <c r="O116" i="16"/>
  <c r="O168"/>
  <c r="Q90" i="14"/>
  <c r="Q90" i="16"/>
  <c r="Q90" i="1"/>
  <c r="O125" i="20"/>
  <c r="O191" i="19"/>
  <c r="N66" i="20"/>
  <c r="N66" i="19" s="1"/>
  <c r="M20" i="20"/>
  <c r="O17"/>
  <c r="O37"/>
  <c r="Q37" s="1"/>
  <c r="P140"/>
  <c r="P148" i="19"/>
  <c r="M116" i="20"/>
  <c r="O113"/>
  <c r="M139" i="19"/>
  <c r="N140" i="20"/>
  <c r="O177"/>
  <c r="N194"/>
  <c r="N208" s="1"/>
  <c r="P222"/>
  <c r="M229"/>
  <c r="M232" s="1"/>
  <c r="M16"/>
  <c r="O13"/>
  <c r="N148" i="19"/>
  <c r="O173" i="20"/>
  <c r="O21"/>
  <c r="O89"/>
  <c r="O97"/>
  <c r="Q97" s="1"/>
  <c r="O101"/>
  <c r="Q101" s="1"/>
  <c r="O117"/>
  <c r="M141"/>
  <c r="N144"/>
  <c r="M168"/>
  <c r="O165"/>
  <c r="P222" i="19"/>
  <c r="M217" i="20"/>
  <c r="P226"/>
  <c r="M12"/>
  <c r="M9" i="19"/>
  <c r="O9" i="20"/>
  <c r="M73"/>
  <c r="M76" s="1"/>
  <c r="O87" i="19"/>
  <c r="P116"/>
  <c r="O121" i="20"/>
  <c r="M145"/>
  <c r="N148"/>
  <c r="N217" i="19"/>
  <c r="M172" i="20"/>
  <c r="M181" s="1"/>
  <c r="O169"/>
  <c r="O193"/>
  <c r="Q193" s="1"/>
  <c r="O197"/>
  <c r="Q197" s="1"/>
  <c r="O201"/>
  <c r="Q201" s="1"/>
  <c r="O205"/>
  <c r="Q205" s="1"/>
  <c r="M221"/>
  <c r="Q43" i="16"/>
  <c r="O226"/>
  <c r="Q226" s="1"/>
  <c r="O153" i="15"/>
  <c r="Q153" s="1"/>
  <c r="O36" i="20"/>
  <c r="O40"/>
  <c r="Q40" s="1"/>
  <c r="O44"/>
  <c r="Q44" s="1"/>
  <c r="N61"/>
  <c r="N61" i="19" s="1"/>
  <c r="M62" i="20"/>
  <c r="M62" i="19" s="1"/>
  <c r="N65" i="20"/>
  <c r="M66"/>
  <c r="M66" i="19" s="1"/>
  <c r="N69" i="20"/>
  <c r="M70"/>
  <c r="M70" i="19" s="1"/>
  <c r="N73" i="20"/>
  <c r="N76" s="1"/>
  <c r="O88"/>
  <c r="M90"/>
  <c r="O92"/>
  <c r="Q92" s="1"/>
  <c r="M94"/>
  <c r="M103" s="1"/>
  <c r="O96"/>
  <c r="Q96" s="1"/>
  <c r="P143"/>
  <c r="N145"/>
  <c r="P151"/>
  <c r="N153"/>
  <c r="M222" i="19"/>
  <c r="P223"/>
  <c r="M226"/>
  <c r="P227"/>
  <c r="P231"/>
  <c r="O192" i="20"/>
  <c r="M194"/>
  <c r="M208" s="1"/>
  <c r="O196"/>
  <c r="Q196" s="1"/>
  <c r="O200"/>
  <c r="Q200" s="1"/>
  <c r="N217"/>
  <c r="P219"/>
  <c r="N221"/>
  <c r="M222"/>
  <c r="P223"/>
  <c r="N225"/>
  <c r="M226"/>
  <c r="P227"/>
  <c r="N229"/>
  <c r="P231"/>
  <c r="P64" i="16"/>
  <c r="Q177" i="15"/>
  <c r="O218"/>
  <c r="M220"/>
  <c r="P12" i="20"/>
  <c r="P26" s="1"/>
  <c r="N90"/>
  <c r="P116"/>
  <c r="M139"/>
  <c r="P144"/>
  <c r="P148"/>
  <c r="M151"/>
  <c r="P168"/>
  <c r="P182" s="1"/>
  <c r="M223"/>
  <c r="N226"/>
  <c r="M227"/>
  <c r="Q21" i="16"/>
  <c r="Q91"/>
  <c r="O229" i="15"/>
  <c r="M144" i="19"/>
  <c r="P149"/>
  <c r="P153"/>
  <c r="N139" i="20"/>
  <c r="M140"/>
  <c r="P141"/>
  <c r="N143"/>
  <c r="M144"/>
  <c r="P145"/>
  <c r="N147"/>
  <c r="M148"/>
  <c r="P149"/>
  <c r="N151"/>
  <c r="P153"/>
  <c r="P217"/>
  <c r="N219"/>
  <c r="P221"/>
  <c r="N223"/>
  <c r="P225"/>
  <c r="N227"/>
  <c r="P229"/>
  <c r="N231"/>
  <c r="O65" i="16"/>
  <c r="Q13"/>
  <c r="Q16" s="1"/>
  <c r="M26"/>
  <c r="O66"/>
  <c r="Q66" s="1"/>
  <c r="P220"/>
  <c r="O222"/>
  <c r="O225"/>
  <c r="N64" i="15"/>
  <c r="O61"/>
  <c r="M64"/>
  <c r="Q99"/>
  <c r="M220" i="16"/>
  <c r="O218"/>
  <c r="O66" i="15"/>
  <c r="Q66" s="1"/>
  <c r="Q91"/>
  <c r="Q169" i="14"/>
  <c r="Q172" s="1"/>
  <c r="O141" i="16"/>
  <c r="Q141" s="1"/>
  <c r="O145"/>
  <c r="Q145" s="1"/>
  <c r="O149"/>
  <c r="Q149" s="1"/>
  <c r="O153"/>
  <c r="Q153" s="1"/>
  <c r="M182"/>
  <c r="O217"/>
  <c r="O62" i="15"/>
  <c r="Q90"/>
  <c r="O143"/>
  <c r="P64" i="14"/>
  <c r="N142" i="16"/>
  <c r="O67" i="15"/>
  <c r="Q67" s="1"/>
  <c r="O116"/>
  <c r="P142"/>
  <c r="O147"/>
  <c r="N220"/>
  <c r="O219"/>
  <c r="Q219" s="1"/>
  <c r="O65" i="14"/>
  <c r="O69"/>
  <c r="O143"/>
  <c r="N64"/>
  <c r="Q121"/>
  <c r="Q124" s="1"/>
  <c r="O69" i="15"/>
  <c r="O75"/>
  <c r="O139"/>
  <c r="Q170"/>
  <c r="O221"/>
  <c r="O227"/>
  <c r="O61" i="14"/>
  <c r="Q61" s="1"/>
  <c r="Q91"/>
  <c r="O139"/>
  <c r="O144"/>
  <c r="Q144" s="1"/>
  <c r="O168"/>
  <c r="M220"/>
  <c r="O217"/>
  <c r="O221"/>
  <c r="O225"/>
  <c r="Q114"/>
  <c r="M142"/>
  <c r="O147"/>
  <c r="M182"/>
  <c r="Q173"/>
  <c r="Q176" s="1"/>
  <c r="O229"/>
  <c r="O194"/>
  <c r="M104" i="1"/>
  <c r="M142"/>
  <c r="O140"/>
  <c r="O144"/>
  <c r="Q144" s="1"/>
  <c r="O148"/>
  <c r="Q148" s="1"/>
  <c r="M182"/>
  <c r="E43" i="20"/>
  <c r="E36"/>
  <c r="E39"/>
  <c r="E11"/>
  <c r="E15"/>
  <c r="E19"/>
  <c r="E23"/>
  <c r="C38"/>
  <c r="C52" s="1"/>
  <c r="E35"/>
  <c r="E40"/>
  <c r="C75"/>
  <c r="D71" i="19"/>
  <c r="E44" i="20"/>
  <c r="E47"/>
  <c r="E50" s="1"/>
  <c r="C71"/>
  <c r="D38"/>
  <c r="D52" s="1"/>
  <c r="D66"/>
  <c r="C69"/>
  <c r="D70"/>
  <c r="C73"/>
  <c r="C26" i="15"/>
  <c r="E75"/>
  <c r="E12" i="14"/>
  <c r="E61"/>
  <c r="C26" i="1"/>
  <c r="E12" i="15"/>
  <c r="E73"/>
  <c r="E69" i="14"/>
  <c r="C62" i="20"/>
  <c r="D63"/>
  <c r="C66"/>
  <c r="C70"/>
  <c r="D71"/>
  <c r="E12" i="16"/>
  <c r="E61"/>
  <c r="E10" i="20"/>
  <c r="C12"/>
  <c r="E14"/>
  <c r="C16"/>
  <c r="C25" s="1"/>
  <c r="E18"/>
  <c r="D73"/>
  <c r="D76" s="1"/>
  <c r="E69" i="16"/>
  <c r="D64"/>
  <c r="E65" i="15"/>
  <c r="E62" i="14"/>
  <c r="E65"/>
  <c r="E69" i="1"/>
  <c r="D64"/>
  <c r="C64" i="14"/>
  <c r="E12" i="1"/>
  <c r="E61"/>
  <c r="E70"/>
  <c r="E73"/>
  <c r="H9" i="14"/>
  <c r="H10"/>
  <c r="P232" i="20" l="1"/>
  <c r="P130"/>
  <c r="O24"/>
  <c r="M25"/>
  <c r="O180"/>
  <c r="O128"/>
  <c r="N207" i="19"/>
  <c r="M129"/>
  <c r="C51" i="20"/>
  <c r="P103"/>
  <c r="P207"/>
  <c r="N181"/>
  <c r="O102"/>
  <c r="P104"/>
  <c r="N52"/>
  <c r="N52" i="19"/>
  <c r="P103"/>
  <c r="D51"/>
  <c r="N24"/>
  <c r="N182" i="20"/>
  <c r="P181"/>
  <c r="T208" i="16"/>
  <c r="T182"/>
  <c r="T52"/>
  <c r="T26"/>
  <c r="T208" i="14"/>
  <c r="T52"/>
  <c r="T26"/>
  <c r="T208" i="15"/>
  <c r="T51" i="1"/>
  <c r="T52"/>
  <c r="T26"/>
  <c r="T130"/>
  <c r="M130" i="20"/>
  <c r="P154"/>
  <c r="P130" i="19"/>
  <c r="O206" i="20"/>
  <c r="E24"/>
  <c r="N26"/>
  <c r="N129" i="19"/>
  <c r="M51" i="20"/>
  <c r="P76"/>
  <c r="N104"/>
  <c r="P208" i="19"/>
  <c r="N154" i="20"/>
  <c r="M154"/>
  <c r="N232"/>
  <c r="P207" i="19"/>
  <c r="N25" i="20"/>
  <c r="N129"/>
  <c r="M129"/>
  <c r="P52"/>
  <c r="P76" i="19"/>
  <c r="C76" i="20"/>
  <c r="M52"/>
  <c r="P129" i="19"/>
  <c r="P25" i="20"/>
  <c r="D51"/>
  <c r="D26"/>
  <c r="P208"/>
  <c r="T130" i="16"/>
  <c r="T130" i="15"/>
  <c r="T130" i="14"/>
  <c r="O203" i="19"/>
  <c r="O99"/>
  <c r="O102" s="1"/>
  <c r="P229"/>
  <c r="P232" s="1"/>
  <c r="N151"/>
  <c r="N154" s="1"/>
  <c r="M151"/>
  <c r="O125"/>
  <c r="Q229" i="1"/>
  <c r="Q73"/>
  <c r="Q151"/>
  <c r="Q151" i="15"/>
  <c r="N229" i="19"/>
  <c r="N232" s="1"/>
  <c r="M73"/>
  <c r="M76" s="1"/>
  <c r="Q151" i="16"/>
  <c r="Q73" i="15"/>
  <c r="M102" i="19"/>
  <c r="Q203" i="20"/>
  <c r="Q206" s="1"/>
  <c r="P151" i="19"/>
  <c r="P154" s="1"/>
  <c r="Q47" i="20"/>
  <c r="Q50" s="1"/>
  <c r="Q229" i="16"/>
  <c r="O177" i="19"/>
  <c r="O180" s="1"/>
  <c r="Q151" i="14"/>
  <c r="Q73" i="16"/>
  <c r="Q99" i="20"/>
  <c r="Q102" s="1"/>
  <c r="N73" i="19"/>
  <c r="N76" s="1"/>
  <c r="Q73" i="14"/>
  <c r="Q99" i="19"/>
  <c r="Q102" s="1"/>
  <c r="E72" i="14"/>
  <c r="C73" i="19"/>
  <c r="D73"/>
  <c r="O21"/>
  <c r="O24" s="1"/>
  <c r="E21"/>
  <c r="E24" s="1"/>
  <c r="E47"/>
  <c r="E50" s="1"/>
  <c r="O47"/>
  <c r="O50" s="1"/>
  <c r="P72" i="20"/>
  <c r="O17" i="19"/>
  <c r="Q17" s="1"/>
  <c r="Q20" s="1"/>
  <c r="O228" i="16"/>
  <c r="O95" i="19"/>
  <c r="O98" s="1"/>
  <c r="N225"/>
  <c r="Q94" i="15"/>
  <c r="O20" i="20"/>
  <c r="O150" i="15"/>
  <c r="Q46" i="16"/>
  <c r="O150" i="14"/>
  <c r="P228" i="20"/>
  <c r="O43" i="19"/>
  <c r="Q43" s="1"/>
  <c r="Q46" s="1"/>
  <c r="M98"/>
  <c r="O199"/>
  <c r="Q199" s="1"/>
  <c r="Q202" s="1"/>
  <c r="O176" i="20"/>
  <c r="O72" i="15"/>
  <c r="Q120" i="16"/>
  <c r="Q147" i="1"/>
  <c r="Q150" s="1"/>
  <c r="O150"/>
  <c r="N150" i="20"/>
  <c r="M150"/>
  <c r="Q120" i="14"/>
  <c r="M46" i="19"/>
  <c r="M51" s="1"/>
  <c r="Q225" i="1"/>
  <c r="Q228" s="1"/>
  <c r="O228"/>
  <c r="Q46" i="14"/>
  <c r="Q46" i="1"/>
  <c r="Q225" i="15"/>
  <c r="O228"/>
  <c r="O228" i="14"/>
  <c r="N72" i="20"/>
  <c r="O121" i="19"/>
  <c r="Q121" s="1"/>
  <c r="Q124" s="1"/>
  <c r="E46" i="20"/>
  <c r="Q69" i="14"/>
  <c r="Q72" s="1"/>
  <c r="O72"/>
  <c r="N146" i="20"/>
  <c r="N155" s="1"/>
  <c r="N228"/>
  <c r="M69" i="19"/>
  <c r="M72" s="1"/>
  <c r="M72" i="20"/>
  <c r="E43" i="19"/>
  <c r="E46" s="1"/>
  <c r="C46"/>
  <c r="Q43" i="20"/>
  <c r="Q46" s="1"/>
  <c r="O46"/>
  <c r="E72" i="1"/>
  <c r="C72" i="20"/>
  <c r="P225" i="19"/>
  <c r="P228" s="1"/>
  <c r="Q69" i="1"/>
  <c r="Q72" s="1"/>
  <c r="O72"/>
  <c r="Q95" i="20"/>
  <c r="Q98" s="1"/>
  <c r="O98"/>
  <c r="M228"/>
  <c r="Q199"/>
  <c r="Q202" s="1"/>
  <c r="O202"/>
  <c r="P150"/>
  <c r="E72" i="15"/>
  <c r="O124" i="20"/>
  <c r="P147" i="19"/>
  <c r="P150" s="1"/>
  <c r="E20" i="20"/>
  <c r="D72"/>
  <c r="Q20" i="1"/>
  <c r="E72" i="16"/>
  <c r="P72" i="19"/>
  <c r="Q147" i="16"/>
  <c r="Q150" s="1"/>
  <c r="O150"/>
  <c r="O173" i="19"/>
  <c r="M176"/>
  <c r="N176"/>
  <c r="Q69" i="16"/>
  <c r="O72"/>
  <c r="E17" i="19"/>
  <c r="E20" s="1"/>
  <c r="D20"/>
  <c r="D25" s="1"/>
  <c r="N20"/>
  <c r="Q94" i="14"/>
  <c r="Q94" i="1"/>
  <c r="W198"/>
  <c r="Q120" i="15"/>
  <c r="P224" i="20"/>
  <c r="N172" i="19"/>
  <c r="N181" s="1"/>
  <c r="Q94" i="16"/>
  <c r="Q172" i="15"/>
  <c r="O172" i="20"/>
  <c r="O181" s="1"/>
  <c r="Q119"/>
  <c r="O224" i="16"/>
  <c r="Q120" i="1"/>
  <c r="Q93" i="19"/>
  <c r="O224" i="14"/>
  <c r="O224" i="15"/>
  <c r="N224" i="20"/>
  <c r="N233" s="1"/>
  <c r="M224"/>
  <c r="M233" s="1"/>
  <c r="O198"/>
  <c r="O207" s="1"/>
  <c r="Q119" i="19"/>
  <c r="O224" i="1"/>
  <c r="Q93" i="20"/>
  <c r="O68" i="14"/>
  <c r="N16" i="19"/>
  <c r="O146" i="16"/>
  <c r="N94" i="19"/>
  <c r="N103" s="1"/>
  <c r="E68" i="14"/>
  <c r="O94" i="20"/>
  <c r="O146" i="14"/>
  <c r="P146" i="20"/>
  <c r="M146"/>
  <c r="O146" i="15"/>
  <c r="O120" i="20"/>
  <c r="O129" s="1"/>
  <c r="O146" i="1"/>
  <c r="Q38" i="16"/>
  <c r="O222" i="20"/>
  <c r="Q222" s="1"/>
  <c r="N68"/>
  <c r="N77" s="1"/>
  <c r="E68" i="15"/>
  <c r="D68" i="20"/>
  <c r="D77" s="1"/>
  <c r="O171" i="19"/>
  <c r="Q171" s="1"/>
  <c r="P68"/>
  <c r="P77" s="1"/>
  <c r="E68" i="1"/>
  <c r="E39" i="19"/>
  <c r="E42" s="1"/>
  <c r="C42"/>
  <c r="C51" s="1"/>
  <c r="O68" i="16"/>
  <c r="E68"/>
  <c r="O42" i="20"/>
  <c r="O51" s="1"/>
  <c r="P68"/>
  <c r="P77" s="1"/>
  <c r="Q42" i="1"/>
  <c r="O68" i="15"/>
  <c r="C68" i="20"/>
  <c r="C77" s="1"/>
  <c r="M68"/>
  <c r="M77" s="1"/>
  <c r="E42"/>
  <c r="E51" s="1"/>
  <c r="O153"/>
  <c r="Q153" s="1"/>
  <c r="O16"/>
  <c r="E16"/>
  <c r="O68" i="1"/>
  <c r="Q42" i="16"/>
  <c r="I42" i="1"/>
  <c r="P143" i="19"/>
  <c r="P146" s="1"/>
  <c r="Q168" i="16"/>
  <c r="N221" i="19"/>
  <c r="O66"/>
  <c r="Q66" s="1"/>
  <c r="N143"/>
  <c r="P221"/>
  <c r="P224" s="1"/>
  <c r="O70"/>
  <c r="Q70" s="1"/>
  <c r="N144"/>
  <c r="O144" s="1"/>
  <c r="Q144" s="1"/>
  <c r="N64"/>
  <c r="N227"/>
  <c r="O91"/>
  <c r="Q65" i="14"/>
  <c r="Q68" s="1"/>
  <c r="O69" i="20"/>
  <c r="N69" i="19"/>
  <c r="O63" i="20"/>
  <c r="Q63" s="1"/>
  <c r="M63" i="19"/>
  <c r="O63" s="1"/>
  <c r="Q63" s="1"/>
  <c r="O39"/>
  <c r="O42" s="1"/>
  <c r="Q65" i="1"/>
  <c r="Q68" s="1"/>
  <c r="O195" i="19"/>
  <c r="O169"/>
  <c r="O117"/>
  <c r="P64"/>
  <c r="O65" i="20"/>
  <c r="N65" i="19"/>
  <c r="N68" s="1"/>
  <c r="O71"/>
  <c r="Q71" s="1"/>
  <c r="Q65" i="15"/>
  <c r="Q68" s="1"/>
  <c r="Q39" i="20"/>
  <c r="Q42" s="1"/>
  <c r="O75" i="19"/>
  <c r="Q75" s="1"/>
  <c r="O67"/>
  <c r="Q67" s="1"/>
  <c r="C66"/>
  <c r="M65"/>
  <c r="M68" s="1"/>
  <c r="M77" s="1"/>
  <c r="Q195" i="20"/>
  <c r="Q198" s="1"/>
  <c r="Q221" i="16"/>
  <c r="Q91" i="20"/>
  <c r="O62" i="19"/>
  <c r="Q62" s="1"/>
  <c r="E13"/>
  <c r="E16" s="1"/>
  <c r="O13"/>
  <c r="O16" s="1"/>
  <c r="M140"/>
  <c r="D65"/>
  <c r="Q218" i="15"/>
  <c r="Q220" s="1"/>
  <c r="Q218" i="16"/>
  <c r="Q218" i="14"/>
  <c r="Q116" i="15"/>
  <c r="Q194" i="16"/>
  <c r="Q192" i="20"/>
  <c r="P140" i="19"/>
  <c r="Q194" i="15"/>
  <c r="Q194" i="1"/>
  <c r="O218" i="20"/>
  <c r="Q218" s="1"/>
  <c r="N194" i="19"/>
  <c r="N208" s="1"/>
  <c r="Q168" i="14"/>
  <c r="Q166" i="20"/>
  <c r="P218" i="19"/>
  <c r="M218"/>
  <c r="Q140" i="14"/>
  <c r="D64" i="20"/>
  <c r="D78" s="1"/>
  <c r="Q140" i="16"/>
  <c r="Q142" s="1"/>
  <c r="Q140" i="1"/>
  <c r="Q142" s="1"/>
  <c r="Q140" i="15"/>
  <c r="Q38" i="1"/>
  <c r="N116" i="19"/>
  <c r="N130" s="1"/>
  <c r="Q38" i="14"/>
  <c r="Q114" i="20"/>
  <c r="Q116" i="14"/>
  <c r="Q116" i="16"/>
  <c r="E64"/>
  <c r="Q88" i="20"/>
  <c r="N140" i="19"/>
  <c r="Q12" i="1"/>
  <c r="Q62"/>
  <c r="Q62" i="15"/>
  <c r="O219" i="20"/>
  <c r="Q219" s="1"/>
  <c r="Q62" i="16"/>
  <c r="P90" i="19"/>
  <c r="P104" s="1"/>
  <c r="E64" i="15"/>
  <c r="P64" i="20"/>
  <c r="E64" i="1"/>
  <c r="Q168"/>
  <c r="Q38" i="15"/>
  <c r="D38" i="19"/>
  <c r="D52" s="1"/>
  <c r="Q36" i="20"/>
  <c r="M145" i="19"/>
  <c r="O145" s="1"/>
  <c r="Q145" s="1"/>
  <c r="Q12" i="16"/>
  <c r="Q12" i="14"/>
  <c r="Q10" i="20"/>
  <c r="C62" i="19"/>
  <c r="Q143" i="16"/>
  <c r="Q146" s="1"/>
  <c r="Q143" i="1"/>
  <c r="Q146" s="1"/>
  <c r="N219" i="19"/>
  <c r="Q167" i="20"/>
  <c r="E71"/>
  <c r="O141"/>
  <c r="Q141" s="1"/>
  <c r="M90" i="19"/>
  <c r="N141"/>
  <c r="Q89" i="20"/>
  <c r="E75"/>
  <c r="E65"/>
  <c r="P168" i="19"/>
  <c r="P182" s="1"/>
  <c r="Q12" i="15"/>
  <c r="Q11" i="20"/>
  <c r="E63"/>
  <c r="C64"/>
  <c r="C78" s="1"/>
  <c r="N147" i="19"/>
  <c r="N150" s="1"/>
  <c r="D12"/>
  <c r="D26" s="1"/>
  <c r="P139"/>
  <c r="D66"/>
  <c r="O75" i="20"/>
  <c r="Q75" s="1"/>
  <c r="Q221" i="1"/>
  <c r="Q224" s="1"/>
  <c r="N222" i="19"/>
  <c r="O222" s="1"/>
  <c r="Q222" s="1"/>
  <c r="O220" i="15"/>
  <c r="E12" i="20"/>
  <c r="O35" i="19"/>
  <c r="C16"/>
  <c r="O71" i="20"/>
  <c r="Q71" s="1"/>
  <c r="E66" i="19"/>
  <c r="D62"/>
  <c r="Q71" i="16"/>
  <c r="O64" i="15"/>
  <c r="M148" i="19"/>
  <c r="O148" s="1"/>
  <c r="Q148" s="1"/>
  <c r="N90"/>
  <c r="N104" s="1"/>
  <c r="O149" i="20"/>
  <c r="Q149" s="1"/>
  <c r="O231"/>
  <c r="Q231" s="1"/>
  <c r="O148"/>
  <c r="Q148" s="1"/>
  <c r="N12" i="19"/>
  <c r="O147" i="20"/>
  <c r="C61" i="19"/>
  <c r="E66" i="20"/>
  <c r="N220"/>
  <c r="Q220" i="1"/>
  <c r="E67" i="20"/>
  <c r="E9" i="19"/>
  <c r="N168"/>
  <c r="N182" s="1"/>
  <c r="C26" i="20"/>
  <c r="C70" i="19"/>
  <c r="O142" i="1"/>
  <c r="O220"/>
  <c r="O140" i="20"/>
  <c r="O67"/>
  <c r="Q67" s="1"/>
  <c r="M219" i="19"/>
  <c r="O64" i="14"/>
  <c r="D75" i="19"/>
  <c r="O223" i="20"/>
  <c r="Q223" s="1"/>
  <c r="M26"/>
  <c r="E64" i="14"/>
  <c r="P220" i="20"/>
  <c r="P234" s="1"/>
  <c r="N142"/>
  <c r="O226"/>
  <c r="Q226" s="1"/>
  <c r="M182"/>
  <c r="O64" i="16"/>
  <c r="N139" i="19"/>
  <c r="O139" s="1"/>
  <c r="O64" i="1"/>
  <c r="Q229" i="15"/>
  <c r="M104" i="20"/>
  <c r="O70"/>
  <c r="Q70" s="1"/>
  <c r="O62"/>
  <c r="Q169"/>
  <c r="Q172" s="1"/>
  <c r="O73"/>
  <c r="O76" s="1"/>
  <c r="Q117"/>
  <c r="M153" i="19"/>
  <c r="O153" s="1"/>
  <c r="Q153" s="1"/>
  <c r="M149"/>
  <c r="O149" s="1"/>
  <c r="Q149" s="1"/>
  <c r="Q173" i="20"/>
  <c r="Q176" s="1"/>
  <c r="M16" i="19"/>
  <c r="M229"/>
  <c r="O116" i="20"/>
  <c r="Q113"/>
  <c r="O90"/>
  <c r="O104" s="1"/>
  <c r="Q191" i="19"/>
  <c r="O220" i="14"/>
  <c r="Q217"/>
  <c r="Q139"/>
  <c r="O142"/>
  <c r="O142" i="15"/>
  <c r="Q139"/>
  <c r="Q143"/>
  <c r="Q146" s="1"/>
  <c r="O142" i="16"/>
  <c r="Q65"/>
  <c r="Q68" s="1"/>
  <c r="O144" i="20"/>
  <c r="Q144" s="1"/>
  <c r="O227"/>
  <c r="Q227" s="1"/>
  <c r="M231" i="19"/>
  <c r="O231" s="1"/>
  <c r="Q231" s="1"/>
  <c r="N218"/>
  <c r="M143"/>
  <c r="M94"/>
  <c r="M103" s="1"/>
  <c r="O61"/>
  <c r="N64" i="20"/>
  <c r="N78" s="1"/>
  <c r="M220"/>
  <c r="M234" s="1"/>
  <c r="O217"/>
  <c r="O194"/>
  <c r="O168"/>
  <c r="O182" s="1"/>
  <c r="Q165"/>
  <c r="O61"/>
  <c r="M147" i="19"/>
  <c r="O229" i="20"/>
  <c r="N226" i="19"/>
  <c r="O226" s="1"/>
  <c r="Q226" s="1"/>
  <c r="Q17" i="20"/>
  <c r="Q20" s="1"/>
  <c r="M194" i="19"/>
  <c r="M208" s="1"/>
  <c r="Q125" i="20"/>
  <c r="Q128" s="1"/>
  <c r="O38"/>
  <c r="O52" s="1"/>
  <c r="O225"/>
  <c r="Q227" i="15"/>
  <c r="Q75"/>
  <c r="Q61"/>
  <c r="Q225" i="16"/>
  <c r="Q228" s="1"/>
  <c r="M142" i="20"/>
  <c r="O139"/>
  <c r="O221"/>
  <c r="M223" i="19"/>
  <c r="O223" s="1"/>
  <c r="Q223" s="1"/>
  <c r="M221"/>
  <c r="M172"/>
  <c r="O145" i="20"/>
  <c r="Q145" s="1"/>
  <c r="O12"/>
  <c r="Q9"/>
  <c r="M217" i="19"/>
  <c r="O217" s="1"/>
  <c r="Q217" s="1"/>
  <c r="M168"/>
  <c r="O165"/>
  <c r="Q21" i="20"/>
  <c r="Q24" s="1"/>
  <c r="O66"/>
  <c r="Q66" s="1"/>
  <c r="M225" i="19"/>
  <c r="M64" i="20"/>
  <c r="Q177"/>
  <c r="Q180" s="1"/>
  <c r="P142"/>
  <c r="M20" i="19"/>
  <c r="M227"/>
  <c r="Q221" i="15"/>
  <c r="Q224" s="1"/>
  <c r="Q69"/>
  <c r="Q72" s="1"/>
  <c r="Q147"/>
  <c r="Q150" s="1"/>
  <c r="Q217" i="16"/>
  <c r="O220"/>
  <c r="Q229" i="14"/>
  <c r="Q147"/>
  <c r="Q150" s="1"/>
  <c r="Q225"/>
  <c r="Q228" s="1"/>
  <c r="Q221"/>
  <c r="Q224" s="1"/>
  <c r="Q143"/>
  <c r="Q146" s="1"/>
  <c r="Q222" i="16"/>
  <c r="O151" i="20"/>
  <c r="O154" s="1"/>
  <c r="Q121"/>
  <c r="Q124" s="1"/>
  <c r="Q87" i="19"/>
  <c r="M12"/>
  <c r="O9"/>
  <c r="M141"/>
  <c r="Q13" i="20"/>
  <c r="Q16" s="1"/>
  <c r="M116" i="19"/>
  <c r="M130" s="1"/>
  <c r="O113"/>
  <c r="O143" i="20"/>
  <c r="E38"/>
  <c r="E61"/>
  <c r="C75" i="19"/>
  <c r="C71"/>
  <c r="C63"/>
  <c r="D69"/>
  <c r="E73" i="20"/>
  <c r="E76" s="1"/>
  <c r="E35" i="19"/>
  <c r="C38"/>
  <c r="C52" s="1"/>
  <c r="E70"/>
  <c r="C65"/>
  <c r="E70" i="20"/>
  <c r="E62"/>
  <c r="D67" i="19"/>
  <c r="D70"/>
  <c r="C20"/>
  <c r="C67"/>
  <c r="E69" i="20"/>
  <c r="C12" i="19"/>
  <c r="R12" i="14"/>
  <c r="R26" s="1"/>
  <c r="V11"/>
  <c r="V10"/>
  <c r="U75"/>
  <c r="S75"/>
  <c r="R75"/>
  <c r="U73"/>
  <c r="S73"/>
  <c r="R73"/>
  <c r="U71"/>
  <c r="S71"/>
  <c r="R71"/>
  <c r="U70"/>
  <c r="S70"/>
  <c r="R70"/>
  <c r="U69"/>
  <c r="S69"/>
  <c r="R69"/>
  <c r="U67"/>
  <c r="S67"/>
  <c r="R67"/>
  <c r="U66"/>
  <c r="S66"/>
  <c r="R66"/>
  <c r="U65"/>
  <c r="S65"/>
  <c r="R65"/>
  <c r="U63"/>
  <c r="S63"/>
  <c r="R63"/>
  <c r="U62"/>
  <c r="S62"/>
  <c r="R62"/>
  <c r="Q25" i="20" l="1"/>
  <c r="O130"/>
  <c r="C25" i="19"/>
  <c r="P155"/>
  <c r="E25" i="20"/>
  <c r="O103"/>
  <c r="N25" i="19"/>
  <c r="M52"/>
  <c r="P155" i="20"/>
  <c r="P78" i="19"/>
  <c r="E52" i="20"/>
  <c r="O232"/>
  <c r="N26" i="19"/>
  <c r="N234" i="20"/>
  <c r="P78"/>
  <c r="M181" i="19"/>
  <c r="Q181" i="20"/>
  <c r="E25" i="19"/>
  <c r="Q207" i="20"/>
  <c r="O25"/>
  <c r="E51" i="19"/>
  <c r="D76"/>
  <c r="M156" i="20"/>
  <c r="E26"/>
  <c r="P156"/>
  <c r="P234" i="19"/>
  <c r="M232"/>
  <c r="Q51" i="20"/>
  <c r="P233"/>
  <c r="C76" i="19"/>
  <c r="M154"/>
  <c r="N156" i="20"/>
  <c r="O208"/>
  <c r="Q125" i="19"/>
  <c r="Q128" s="1"/>
  <c r="O128"/>
  <c r="M78" i="20"/>
  <c r="O26"/>
  <c r="M25" i="19"/>
  <c r="P233"/>
  <c r="M155" i="20"/>
  <c r="Q104"/>
  <c r="Q203" i="19"/>
  <c r="Q206" s="1"/>
  <c r="O206"/>
  <c r="U76" i="14"/>
  <c r="R76"/>
  <c r="S76"/>
  <c r="O151" i="19"/>
  <c r="O73"/>
  <c r="O76" s="1"/>
  <c r="Q21"/>
  <c r="Q24" s="1"/>
  <c r="Q47"/>
  <c r="Q50" s="1"/>
  <c r="Q177"/>
  <c r="Q180" s="1"/>
  <c r="O229"/>
  <c r="O232" s="1"/>
  <c r="M150"/>
  <c r="O20"/>
  <c r="O25" s="1"/>
  <c r="Q95"/>
  <c r="Q98" s="1"/>
  <c r="O202"/>
  <c r="O124"/>
  <c r="O46"/>
  <c r="O51" s="1"/>
  <c r="R72" i="14"/>
  <c r="E72" i="20"/>
  <c r="O228"/>
  <c r="U72" i="14"/>
  <c r="Q228" i="15"/>
  <c r="W46" i="1"/>
  <c r="S72" i="14"/>
  <c r="C72" i="19"/>
  <c r="Q69" i="20"/>
  <c r="Q72" s="1"/>
  <c r="O72"/>
  <c r="Q147"/>
  <c r="Q150" s="1"/>
  <c r="O150"/>
  <c r="D72" i="19"/>
  <c r="M228"/>
  <c r="Q72" i="16"/>
  <c r="N228" i="19"/>
  <c r="O69"/>
  <c r="N72"/>
  <c r="N77" s="1"/>
  <c r="Q173"/>
  <c r="Q176" s="1"/>
  <c r="O176"/>
  <c r="W224" i="1"/>
  <c r="W120"/>
  <c r="W42"/>
  <c r="Q94" i="20"/>
  <c r="Q103" s="1"/>
  <c r="Q224" i="16"/>
  <c r="N224" i="19"/>
  <c r="O224" i="20"/>
  <c r="O233" s="1"/>
  <c r="Q195" i="19"/>
  <c r="Q198" s="1"/>
  <c r="Q207" s="1"/>
  <c r="O198"/>
  <c r="O207" s="1"/>
  <c r="Q169"/>
  <c r="Q172" s="1"/>
  <c r="O172"/>
  <c r="O181" s="1"/>
  <c r="M224"/>
  <c r="Q120" i="20"/>
  <c r="Q129" s="1"/>
  <c r="M146" i="19"/>
  <c r="N146"/>
  <c r="N155" s="1"/>
  <c r="Q117"/>
  <c r="Q120" s="1"/>
  <c r="O120"/>
  <c r="O146" i="20"/>
  <c r="Q91" i="19"/>
  <c r="Q94" s="1"/>
  <c r="Q103" s="1"/>
  <c r="O94"/>
  <c r="O103" s="1"/>
  <c r="O68" i="20"/>
  <c r="E68"/>
  <c r="E77" s="1"/>
  <c r="O227" i="19"/>
  <c r="Q227" s="1"/>
  <c r="S68" i="14"/>
  <c r="R68"/>
  <c r="R77" s="1"/>
  <c r="U68"/>
  <c r="U77" s="1"/>
  <c r="C68" i="19"/>
  <c r="C77" s="1"/>
  <c r="D68"/>
  <c r="D77" s="1"/>
  <c r="Q220" i="16"/>
  <c r="Q220" i="14"/>
  <c r="Q35" i="19"/>
  <c r="Q38" s="1"/>
  <c r="O38"/>
  <c r="O52" s="1"/>
  <c r="O65"/>
  <c r="O68" s="1"/>
  <c r="Q13"/>
  <c r="Q16" s="1"/>
  <c r="Q39"/>
  <c r="Q42" s="1"/>
  <c r="Q51" s="1"/>
  <c r="Q61"/>
  <c r="Q64" s="1"/>
  <c r="O64"/>
  <c r="Q65" i="20"/>
  <c r="Q68" s="1"/>
  <c r="M64" i="19"/>
  <c r="M78" s="1"/>
  <c r="E67"/>
  <c r="E71"/>
  <c r="E75"/>
  <c r="P142"/>
  <c r="P156" s="1"/>
  <c r="O218"/>
  <c r="Q218" s="1"/>
  <c r="Q64" i="1"/>
  <c r="Q194" i="20"/>
  <c r="Q208" s="1"/>
  <c r="Q194" i="19"/>
  <c r="Q142" i="14"/>
  <c r="Q142" i="15"/>
  <c r="O140" i="19"/>
  <c r="Q140" i="20"/>
  <c r="Q116"/>
  <c r="Q130" s="1"/>
  <c r="Q90"/>
  <c r="Q64" i="16"/>
  <c r="O141" i="19"/>
  <c r="Q141" s="1"/>
  <c r="Q64" i="15"/>
  <c r="Q38" i="20"/>
  <c r="Q52" s="1"/>
  <c r="D64" i="19"/>
  <c r="Q62" i="20"/>
  <c r="O219" i="19"/>
  <c r="Q219" s="1"/>
  <c r="E62"/>
  <c r="Q168" i="20"/>
  <c r="Q182" s="1"/>
  <c r="N220" i="19"/>
  <c r="N234" s="1"/>
  <c r="P220"/>
  <c r="Q12" i="20"/>
  <c r="Q26" s="1"/>
  <c r="E38" i="19"/>
  <c r="E52" s="1"/>
  <c r="Q90"/>
  <c r="Q104" s="1"/>
  <c r="Q64" i="14"/>
  <c r="E63" i="19"/>
  <c r="Q139"/>
  <c r="C64"/>
  <c r="O194"/>
  <c r="E64" i="20"/>
  <c r="E78" s="1"/>
  <c r="E61" i="19"/>
  <c r="M26"/>
  <c r="N142"/>
  <c r="E65"/>
  <c r="M104"/>
  <c r="T75" i="14"/>
  <c r="C26" i="19"/>
  <c r="E12"/>
  <c r="E26" s="1"/>
  <c r="T62" i="14"/>
  <c r="V62" s="1"/>
  <c r="E73" i="19"/>
  <c r="E76" s="1"/>
  <c r="T70" i="14"/>
  <c r="T69"/>
  <c r="Q73" i="20"/>
  <c r="Q76" s="1"/>
  <c r="O12" i="19"/>
  <c r="O26" s="1"/>
  <c r="Q9"/>
  <c r="O225"/>
  <c r="Q221" i="20"/>
  <c r="Q224" s="1"/>
  <c r="O147" i="19"/>
  <c r="O150" s="1"/>
  <c r="Q151" i="20"/>
  <c r="Q154" s="1"/>
  <c r="Q113" i="19"/>
  <c r="Q116" s="1"/>
  <c r="O116"/>
  <c r="O168"/>
  <c r="O182" s="1"/>
  <c r="Q165"/>
  <c r="O142" i="20"/>
  <c r="O156" s="1"/>
  <c r="Q139"/>
  <c r="Q225"/>
  <c r="Q228" s="1"/>
  <c r="Q229"/>
  <c r="Q232" s="1"/>
  <c r="M142" i="19"/>
  <c r="O90"/>
  <c r="O104" s="1"/>
  <c r="Q143" i="20"/>
  <c r="Q146" s="1"/>
  <c r="Q155" s="1"/>
  <c r="M182" i="19"/>
  <c r="M220"/>
  <c r="O221"/>
  <c r="O224" s="1"/>
  <c r="O64" i="20"/>
  <c r="O78" s="1"/>
  <c r="Q61"/>
  <c r="O220"/>
  <c r="Q217"/>
  <c r="Q220" s="1"/>
  <c r="O143" i="19"/>
  <c r="O146" s="1"/>
  <c r="O155" s="1"/>
  <c r="E69"/>
  <c r="T63" i="14"/>
  <c r="V63" s="1"/>
  <c r="T71"/>
  <c r="T66"/>
  <c r="T67"/>
  <c r="V67" s="1"/>
  <c r="T65"/>
  <c r="T73"/>
  <c r="A43" i="16"/>
  <c r="H43"/>
  <c r="A43" i="15"/>
  <c r="H43"/>
  <c r="A43" i="14"/>
  <c r="H43"/>
  <c r="A43" i="1"/>
  <c r="H43"/>
  <c r="F43" i="20"/>
  <c r="G43"/>
  <c r="R43"/>
  <c r="S43"/>
  <c r="U43"/>
  <c r="H9" i="16"/>
  <c r="H10"/>
  <c r="H11"/>
  <c r="Q25" i="19" l="1"/>
  <c r="O155" i="20"/>
  <c r="M155" i="19"/>
  <c r="N233"/>
  <c r="N156"/>
  <c r="Q129"/>
  <c r="M234"/>
  <c r="O234" i="20"/>
  <c r="Q130" i="19"/>
  <c r="O129"/>
  <c r="S77" i="14"/>
  <c r="Q233" i="20"/>
  <c r="Q52" i="19"/>
  <c r="O208"/>
  <c r="O130"/>
  <c r="C78"/>
  <c r="D78"/>
  <c r="Q77" i="20"/>
  <c r="Q181" i="19"/>
  <c r="Q151"/>
  <c r="Q154" s="1"/>
  <c r="O154"/>
  <c r="Q208"/>
  <c r="M156"/>
  <c r="Q234" i="20"/>
  <c r="O77" i="19"/>
  <c r="O77" i="20"/>
  <c r="M233" i="19"/>
  <c r="O78"/>
  <c r="N78"/>
  <c r="V75" i="14"/>
  <c r="T76"/>
  <c r="Q73" i="19"/>
  <c r="Q76" s="1"/>
  <c r="Q229"/>
  <c r="Q232" s="1"/>
  <c r="V73" i="14"/>
  <c r="O228" i="19"/>
  <c r="E72"/>
  <c r="Q69"/>
  <c r="Q72" s="1"/>
  <c r="O72"/>
  <c r="V71" i="14"/>
  <c r="T72"/>
  <c r="V70"/>
  <c r="V69"/>
  <c r="R43" i="19"/>
  <c r="S43"/>
  <c r="G43"/>
  <c r="F43"/>
  <c r="E68"/>
  <c r="E77" s="1"/>
  <c r="V65" i="14"/>
  <c r="T68"/>
  <c r="T77" s="1"/>
  <c r="Q65" i="19"/>
  <c r="Q68" s="1"/>
  <c r="V66" i="14"/>
  <c r="Q142" i="20"/>
  <c r="Q156" s="1"/>
  <c r="Q140" i="19"/>
  <c r="Q64" i="20"/>
  <c r="Q78" s="1"/>
  <c r="Q168" i="19"/>
  <c r="Q182" s="1"/>
  <c r="Q12"/>
  <c r="Q26" s="1"/>
  <c r="E64"/>
  <c r="Q143"/>
  <c r="Q146" s="1"/>
  <c r="O142"/>
  <c r="Q147"/>
  <c r="Q150" s="1"/>
  <c r="Q221"/>
  <c r="Q224" s="1"/>
  <c r="O220"/>
  <c r="Q225"/>
  <c r="Q228" s="1"/>
  <c r="I43" i="1"/>
  <c r="V43"/>
  <c r="V43" i="16"/>
  <c r="V43" i="15"/>
  <c r="V43" i="14"/>
  <c r="I43" i="15"/>
  <c r="A16"/>
  <c r="A16" i="14"/>
  <c r="I43" i="16"/>
  <c r="I43" i="14"/>
  <c r="H43" i="20"/>
  <c r="T43"/>
  <c r="A43"/>
  <c r="A16" i="16"/>
  <c r="A16" i="1"/>
  <c r="V9" i="14"/>
  <c r="E78" i="19" l="1"/>
  <c r="O234"/>
  <c r="Q155"/>
  <c r="Q77"/>
  <c r="Q78"/>
  <c r="O233"/>
  <c r="O156"/>
  <c r="Q233"/>
  <c r="V76" i="14"/>
  <c r="V72"/>
  <c r="W72" s="1"/>
  <c r="H43" i="19"/>
  <c r="I43" s="1"/>
  <c r="T43"/>
  <c r="V43" s="1"/>
  <c r="V43" i="20"/>
  <c r="W43" s="1"/>
  <c r="A43" i="19"/>
  <c r="V68" i="14"/>
  <c r="Q220" i="19"/>
  <c r="Q234" s="1"/>
  <c r="Q142"/>
  <c r="Q156" s="1"/>
  <c r="W43" i="16"/>
  <c r="W43" i="14"/>
  <c r="W43" i="15"/>
  <c r="W43" i="1"/>
  <c r="I43" i="20"/>
  <c r="F61" i="1"/>
  <c r="G61"/>
  <c r="F62"/>
  <c r="G62"/>
  <c r="F63"/>
  <c r="G63"/>
  <c r="F61" i="16"/>
  <c r="G61"/>
  <c r="F62"/>
  <c r="G62"/>
  <c r="F63"/>
  <c r="G63"/>
  <c r="F61" i="15"/>
  <c r="G61"/>
  <c r="F62"/>
  <c r="G62"/>
  <c r="F63"/>
  <c r="G63"/>
  <c r="F61" i="14"/>
  <c r="G61"/>
  <c r="F62"/>
  <c r="G62"/>
  <c r="F63"/>
  <c r="G63"/>
  <c r="U9" i="19"/>
  <c r="U193" i="20"/>
  <c r="U193" i="19" s="1"/>
  <c r="S193" i="20"/>
  <c r="S193" i="19" s="1"/>
  <c r="R193" i="20"/>
  <c r="R193" i="19" s="1"/>
  <c r="U192" i="20"/>
  <c r="U192" i="19" s="1"/>
  <c r="S192" i="20"/>
  <c r="S192" i="19" s="1"/>
  <c r="R192" i="20"/>
  <c r="R192" i="19" s="1"/>
  <c r="U191" i="20"/>
  <c r="U191" i="19" s="1"/>
  <c r="S191" i="20"/>
  <c r="S191" i="19" s="1"/>
  <c r="R191" i="20"/>
  <c r="R191" i="19" s="1"/>
  <c r="U167" i="20"/>
  <c r="U167" i="19" s="1"/>
  <c r="S167" i="20"/>
  <c r="S167" i="19" s="1"/>
  <c r="R167" i="20"/>
  <c r="R167" i="19" s="1"/>
  <c r="U166" i="20"/>
  <c r="U166" i="19" s="1"/>
  <c r="S166" i="20"/>
  <c r="S166" i="19" s="1"/>
  <c r="R166" i="20"/>
  <c r="R166" i="19" s="1"/>
  <c r="U165" i="20"/>
  <c r="U165" i="19" s="1"/>
  <c r="S165" i="20"/>
  <c r="S165" i="19" s="1"/>
  <c r="R165" i="20"/>
  <c r="R165" i="19" s="1"/>
  <c r="U115" i="20"/>
  <c r="U115" i="19" s="1"/>
  <c r="S115" i="20"/>
  <c r="S115" i="19" s="1"/>
  <c r="R115" i="20"/>
  <c r="R115" i="19" s="1"/>
  <c r="U114" i="20"/>
  <c r="U114" i="19" s="1"/>
  <c r="S114" i="20"/>
  <c r="S114" i="19" s="1"/>
  <c r="R114" i="20"/>
  <c r="R114" i="19" s="1"/>
  <c r="U113" i="20"/>
  <c r="U113" i="19" s="1"/>
  <c r="S113" i="20"/>
  <c r="S113" i="19" s="1"/>
  <c r="R113" i="20"/>
  <c r="R113" i="19" s="1"/>
  <c r="U89" i="20"/>
  <c r="U89" i="19" s="1"/>
  <c r="S89" i="20"/>
  <c r="S89" i="19" s="1"/>
  <c r="R89" i="20"/>
  <c r="R89" i="19" s="1"/>
  <c r="U88" i="20"/>
  <c r="U88" i="19" s="1"/>
  <c r="S88" i="20"/>
  <c r="S88" i="19" s="1"/>
  <c r="R88" i="20"/>
  <c r="R88" i="19" s="1"/>
  <c r="U87" i="20"/>
  <c r="U87" i="19" s="1"/>
  <c r="S87" i="20"/>
  <c r="S87" i="19" s="1"/>
  <c r="R87" i="20"/>
  <c r="R87" i="19" s="1"/>
  <c r="U11" i="20"/>
  <c r="S11"/>
  <c r="S11" i="19" s="1"/>
  <c r="R11" i="20"/>
  <c r="R11" i="19" s="1"/>
  <c r="U10" i="20"/>
  <c r="S10"/>
  <c r="S10" i="19" s="1"/>
  <c r="R10" i="20"/>
  <c r="R10" i="19" s="1"/>
  <c r="U37" i="20"/>
  <c r="U37" i="19" s="1"/>
  <c r="S37" i="20"/>
  <c r="S37" i="19" s="1"/>
  <c r="R37" i="20"/>
  <c r="R37" i="19" s="1"/>
  <c r="U36" i="20"/>
  <c r="U36" i="19" s="1"/>
  <c r="S36" i="20"/>
  <c r="S36" i="19" s="1"/>
  <c r="R36" i="20"/>
  <c r="R36" i="19" s="1"/>
  <c r="U35" i="20"/>
  <c r="U35" i="19" s="1"/>
  <c r="S35" i="20"/>
  <c r="S35" i="19" s="1"/>
  <c r="R35" i="20"/>
  <c r="R35" i="19" s="1"/>
  <c r="U9" i="20"/>
  <c r="S9"/>
  <c r="R9"/>
  <c r="R9" i="19" s="1"/>
  <c r="G37" i="20"/>
  <c r="G37" i="19" s="1"/>
  <c r="F37" i="20"/>
  <c r="F37" i="19" s="1"/>
  <c r="G36" i="20"/>
  <c r="G36" i="19" s="1"/>
  <c r="F36" i="20"/>
  <c r="F36" i="19" s="1"/>
  <c r="G35" i="20"/>
  <c r="G35" i="19" s="1"/>
  <c r="F35" i="20"/>
  <c r="F35" i="19" s="1"/>
  <c r="G11" i="20"/>
  <c r="G11" i="19" s="1"/>
  <c r="F11" i="20"/>
  <c r="F11" i="19" s="1"/>
  <c r="G10" i="20"/>
  <c r="G10" i="19" s="1"/>
  <c r="F10" i="20"/>
  <c r="F10" i="19" s="1"/>
  <c r="G9" i="20"/>
  <c r="G9" i="19" s="1"/>
  <c r="F9" i="20"/>
  <c r="F9" i="19" s="1"/>
  <c r="V77" i="14" l="1"/>
  <c r="W77" s="1"/>
  <c r="W76"/>
  <c r="W43" i="19"/>
  <c r="W68" i="14"/>
  <c r="T11" i="19"/>
  <c r="V11" s="1"/>
  <c r="W11" s="1"/>
  <c r="T193"/>
  <c r="V193" s="1"/>
  <c r="W193" s="1"/>
  <c r="T10"/>
  <c r="V10" s="1"/>
  <c r="W10" s="1"/>
  <c r="T115"/>
  <c r="V115" s="1"/>
  <c r="W115" s="1"/>
  <c r="T192"/>
  <c r="V192" s="1"/>
  <c r="W192" s="1"/>
  <c r="R38"/>
  <c r="H11"/>
  <c r="I11" s="1"/>
  <c r="H36"/>
  <c r="I36" s="1"/>
  <c r="S38"/>
  <c r="T89"/>
  <c r="V89" s="1"/>
  <c r="W89" s="1"/>
  <c r="T166"/>
  <c r="V166" s="1"/>
  <c r="W166" s="1"/>
  <c r="U38"/>
  <c r="H10"/>
  <c r="I10" s="1"/>
  <c r="H37"/>
  <c r="I37" s="1"/>
  <c r="T36"/>
  <c r="V36" s="1"/>
  <c r="W36" s="1"/>
  <c r="T37"/>
  <c r="V37" s="1"/>
  <c r="W37" s="1"/>
  <c r="T88"/>
  <c r="V88" s="1"/>
  <c r="W88" s="1"/>
  <c r="T114"/>
  <c r="V114" s="1"/>
  <c r="W114" s="1"/>
  <c r="T167"/>
  <c r="V167" s="1"/>
  <c r="W167" s="1"/>
  <c r="T9" i="20"/>
  <c r="T35" i="19"/>
  <c r="T191"/>
  <c r="T165"/>
  <c r="T87"/>
  <c r="T113"/>
  <c r="S9"/>
  <c r="T9" s="1"/>
  <c r="T35" i="20"/>
  <c r="T36"/>
  <c r="T37"/>
  <c r="T10"/>
  <c r="T11"/>
  <c r="T87"/>
  <c r="T88"/>
  <c r="T89"/>
  <c r="T113"/>
  <c r="T114"/>
  <c r="T115"/>
  <c r="T165"/>
  <c r="T166"/>
  <c r="T167"/>
  <c r="T191"/>
  <c r="T192"/>
  <c r="T193"/>
  <c r="T38" i="19" l="1"/>
  <c r="R149" i="15"/>
  <c r="A49" i="1" l="1"/>
  <c r="A47"/>
  <c r="A45"/>
  <c r="A44"/>
  <c r="A41"/>
  <c r="A40"/>
  <c r="A39"/>
  <c r="A37"/>
  <c r="A36"/>
  <c r="A35"/>
  <c r="A23"/>
  <c r="A21"/>
  <c r="A19"/>
  <c r="A18"/>
  <c r="A17"/>
  <c r="A15"/>
  <c r="A14"/>
  <c r="A13"/>
  <c r="A11"/>
  <c r="A10"/>
  <c r="A9"/>
  <c r="A49" i="14"/>
  <c r="A47"/>
  <c r="A45"/>
  <c r="A44"/>
  <c r="A41"/>
  <c r="A40"/>
  <c r="A39"/>
  <c r="A37"/>
  <c r="A36"/>
  <c r="A35"/>
  <c r="A23"/>
  <c r="A21"/>
  <c r="A19"/>
  <c r="A18"/>
  <c r="A17"/>
  <c r="A15"/>
  <c r="A14"/>
  <c r="A13"/>
  <c r="A11"/>
  <c r="A10"/>
  <c r="A9"/>
  <c r="A49" i="15"/>
  <c r="A47"/>
  <c r="A45"/>
  <c r="A44"/>
  <c r="A41"/>
  <c r="A40"/>
  <c r="A39"/>
  <c r="A37"/>
  <c r="A36"/>
  <c r="A35"/>
  <c r="A23"/>
  <c r="A21"/>
  <c r="A19"/>
  <c r="A18"/>
  <c r="A17"/>
  <c r="A15"/>
  <c r="A14"/>
  <c r="A13"/>
  <c r="A11"/>
  <c r="A10"/>
  <c r="A9"/>
  <c r="A49" i="16"/>
  <c r="A47"/>
  <c r="A45"/>
  <c r="A44"/>
  <c r="A41"/>
  <c r="A40"/>
  <c r="A39"/>
  <c r="A37"/>
  <c r="A36"/>
  <c r="A35"/>
  <c r="A23"/>
  <c r="A21"/>
  <c r="A19"/>
  <c r="A18"/>
  <c r="A17"/>
  <c r="A15"/>
  <c r="A14"/>
  <c r="A13"/>
  <c r="A11"/>
  <c r="A10"/>
  <c r="A9"/>
  <c r="U153" i="15" l="1"/>
  <c r="S153"/>
  <c r="R153"/>
  <c r="U151"/>
  <c r="S151"/>
  <c r="R151"/>
  <c r="U149"/>
  <c r="S149"/>
  <c r="U148"/>
  <c r="S148"/>
  <c r="R148"/>
  <c r="U147"/>
  <c r="S147"/>
  <c r="R147"/>
  <c r="U155" l="1"/>
  <c r="U154"/>
  <c r="U156" s="1"/>
  <c r="S154"/>
  <c r="S156" s="1"/>
  <c r="S155"/>
  <c r="R154"/>
  <c r="S150"/>
  <c r="U150"/>
  <c r="R150"/>
  <c r="R155" s="1"/>
  <c r="T151"/>
  <c r="T148"/>
  <c r="T149"/>
  <c r="T147"/>
  <c r="T153"/>
  <c r="V35" i="1"/>
  <c r="W35"/>
  <c r="H37"/>
  <c r="H36"/>
  <c r="H35"/>
  <c r="I35"/>
  <c r="V193" i="16"/>
  <c r="V191"/>
  <c r="V167"/>
  <c r="V165"/>
  <c r="V9"/>
  <c r="H37"/>
  <c r="H36"/>
  <c r="H35"/>
  <c r="V193" i="15"/>
  <c r="V191"/>
  <c r="V167"/>
  <c r="V165"/>
  <c r="V35"/>
  <c r="V9"/>
  <c r="V193" i="14"/>
  <c r="V191"/>
  <c r="V167"/>
  <c r="V165"/>
  <c r="V115"/>
  <c r="V114"/>
  <c r="V35"/>
  <c r="V9" i="1"/>
  <c r="V193"/>
  <c r="V191"/>
  <c r="V167"/>
  <c r="V165"/>
  <c r="V115"/>
  <c r="T154" i="15" l="1"/>
  <c r="R156"/>
  <c r="T150"/>
  <c r="V37"/>
  <c r="V11" i="1"/>
  <c r="V89"/>
  <c r="I37"/>
  <c r="V37" i="14"/>
  <c r="V37" i="1"/>
  <c r="V89" i="14"/>
  <c r="V11" i="15"/>
  <c r="V11" i="16"/>
  <c r="V113"/>
  <c r="V149" i="15"/>
  <c r="V115" i="16"/>
  <c r="V147" i="15"/>
  <c r="V87" i="14"/>
  <c r="V89" i="16"/>
  <c r="A9" i="19"/>
  <c r="A9" i="20"/>
  <c r="A11"/>
  <c r="A10"/>
  <c r="A35"/>
  <c r="A36"/>
  <c r="A37"/>
  <c r="V113" i="14"/>
  <c r="V151" i="15"/>
  <c r="V113" i="1"/>
  <c r="V87"/>
  <c r="V87" i="16"/>
  <c r="V153" i="15"/>
  <c r="V148"/>
  <c r="V192" i="1"/>
  <c r="V192" i="15"/>
  <c r="V192" i="16"/>
  <c r="V192" i="14"/>
  <c r="V166"/>
  <c r="V166" i="1"/>
  <c r="V166" i="15"/>
  <c r="V166" i="16"/>
  <c r="V114" i="1"/>
  <c r="V114" i="16"/>
  <c r="V88" i="14"/>
  <c r="V88" i="1"/>
  <c r="V88" i="16"/>
  <c r="V36" i="14"/>
  <c r="I36" i="1"/>
  <c r="V36"/>
  <c r="V36" i="15"/>
  <c r="V10" i="1"/>
  <c r="V10" i="15"/>
  <c r="V10" i="16"/>
  <c r="H36" i="20"/>
  <c r="H37"/>
  <c r="H9"/>
  <c r="H11"/>
  <c r="H10"/>
  <c r="H35"/>
  <c r="T155" i="15" l="1"/>
  <c r="V154"/>
  <c r="T156"/>
  <c r="V150"/>
  <c r="V155" s="1"/>
  <c r="W155" s="1"/>
  <c r="W37" i="1"/>
  <c r="A11" i="19"/>
  <c r="H9"/>
  <c r="A10"/>
  <c r="W36" i="1"/>
  <c r="W193" i="14"/>
  <c r="W191"/>
  <c r="W179"/>
  <c r="W175"/>
  <c r="W174"/>
  <c r="W171"/>
  <c r="W167"/>
  <c r="W115"/>
  <c r="W75"/>
  <c r="W71"/>
  <c r="W67"/>
  <c r="U231"/>
  <c r="S231"/>
  <c r="R231"/>
  <c r="U229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V205"/>
  <c r="U194"/>
  <c r="S194"/>
  <c r="S208" s="1"/>
  <c r="R194"/>
  <c r="V179"/>
  <c r="U168"/>
  <c r="S168"/>
  <c r="R168"/>
  <c r="U153"/>
  <c r="S153"/>
  <c r="R153"/>
  <c r="U151"/>
  <c r="S151"/>
  <c r="R15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U116"/>
  <c r="S116"/>
  <c r="S130" s="1"/>
  <c r="R116"/>
  <c r="R130" s="1"/>
  <c r="U90"/>
  <c r="S90"/>
  <c r="S104" s="1"/>
  <c r="R90"/>
  <c r="R104" s="1"/>
  <c r="G75"/>
  <c r="F75"/>
  <c r="G73"/>
  <c r="F73"/>
  <c r="G71"/>
  <c r="F71"/>
  <c r="G70"/>
  <c r="F70"/>
  <c r="G69"/>
  <c r="F69"/>
  <c r="G67"/>
  <c r="F67"/>
  <c r="G66"/>
  <c r="F66"/>
  <c r="G65"/>
  <c r="F65"/>
  <c r="U61"/>
  <c r="S61"/>
  <c r="R61"/>
  <c r="V49"/>
  <c r="H49"/>
  <c r="H47"/>
  <c r="H45"/>
  <c r="H44"/>
  <c r="H41"/>
  <c r="H40"/>
  <c r="H39"/>
  <c r="U38"/>
  <c r="U52" s="1"/>
  <c r="S38"/>
  <c r="R38"/>
  <c r="G38"/>
  <c r="F38"/>
  <c r="H37"/>
  <c r="H36"/>
  <c r="H35"/>
  <c r="V23"/>
  <c r="H23"/>
  <c r="H21"/>
  <c r="H19"/>
  <c r="H18"/>
  <c r="H17"/>
  <c r="H15"/>
  <c r="H14"/>
  <c r="H13"/>
  <c r="U12"/>
  <c r="S12"/>
  <c r="S26" s="1"/>
  <c r="G12"/>
  <c r="G26" s="1"/>
  <c r="F12"/>
  <c r="F26" s="1"/>
  <c r="H11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194" i="1"/>
  <c r="S194"/>
  <c r="R194"/>
  <c r="U194" i="15"/>
  <c r="S194"/>
  <c r="R194"/>
  <c r="U194" i="16"/>
  <c r="S194"/>
  <c r="S208" s="1"/>
  <c r="R194"/>
  <c r="R208" s="1"/>
  <c r="U168" i="1"/>
  <c r="S168"/>
  <c r="R168"/>
  <c r="U168" i="15"/>
  <c r="S168"/>
  <c r="R168"/>
  <c r="U168" i="16"/>
  <c r="S168"/>
  <c r="R168"/>
  <c r="U116" i="1"/>
  <c r="S116"/>
  <c r="R116"/>
  <c r="U116" i="15"/>
  <c r="S116"/>
  <c r="R116"/>
  <c r="U116" i="16"/>
  <c r="S116"/>
  <c r="S130" s="1"/>
  <c r="R116"/>
  <c r="R130" s="1"/>
  <c r="S90" i="1"/>
  <c r="S104" s="1"/>
  <c r="R90"/>
  <c r="R104" s="1"/>
  <c r="U90" i="15"/>
  <c r="S90"/>
  <c r="R90"/>
  <c r="U90" i="16"/>
  <c r="S90"/>
  <c r="S104" s="1"/>
  <c r="R90"/>
  <c r="R104" s="1"/>
  <c r="U38" i="1"/>
  <c r="S38"/>
  <c r="S52" s="1"/>
  <c r="R38"/>
  <c r="R52" s="1"/>
  <c r="U38" i="15"/>
  <c r="S38"/>
  <c r="R38"/>
  <c r="U38" i="16"/>
  <c r="U52" s="1"/>
  <c r="U12" i="1"/>
  <c r="S12"/>
  <c r="S26" s="1"/>
  <c r="R12"/>
  <c r="R26" s="1"/>
  <c r="U12" i="15"/>
  <c r="S12"/>
  <c r="R12"/>
  <c r="U12" i="16"/>
  <c r="U26" s="1"/>
  <c r="S12"/>
  <c r="S26" s="1"/>
  <c r="R12"/>
  <c r="R26" s="1"/>
  <c r="G38" i="1"/>
  <c r="G52" s="1"/>
  <c r="F38"/>
  <c r="F52" s="1"/>
  <c r="G38" i="15"/>
  <c r="F38"/>
  <c r="G38" i="16"/>
  <c r="G52" s="1"/>
  <c r="F38"/>
  <c r="F52" s="1"/>
  <c r="G12" i="1"/>
  <c r="F12"/>
  <c r="G12" i="15"/>
  <c r="F12"/>
  <c r="G12" i="16"/>
  <c r="G26" s="1"/>
  <c r="F12"/>
  <c r="F26" s="1"/>
  <c r="A52" l="1"/>
  <c r="A52" i="1"/>
  <c r="V156" i="15"/>
  <c r="W154"/>
  <c r="V207" i="14"/>
  <c r="W207" s="1"/>
  <c r="V206"/>
  <c r="U232"/>
  <c r="U234" s="1"/>
  <c r="U233"/>
  <c r="S233"/>
  <c r="S232"/>
  <c r="R232"/>
  <c r="R233"/>
  <c r="V181"/>
  <c r="W181" s="1"/>
  <c r="V180"/>
  <c r="U155"/>
  <c r="U154"/>
  <c r="U156" s="1"/>
  <c r="S155"/>
  <c r="S154"/>
  <c r="R154"/>
  <c r="H50"/>
  <c r="H51"/>
  <c r="I51" s="1"/>
  <c r="F76"/>
  <c r="H24"/>
  <c r="G76"/>
  <c r="S150"/>
  <c r="H46"/>
  <c r="I46" s="1"/>
  <c r="G72"/>
  <c r="U150"/>
  <c r="R228"/>
  <c r="S228"/>
  <c r="R150"/>
  <c r="U228"/>
  <c r="H20"/>
  <c r="F72"/>
  <c r="R224"/>
  <c r="U224"/>
  <c r="S224"/>
  <c r="R146"/>
  <c r="R155" s="1"/>
  <c r="S146"/>
  <c r="U146"/>
  <c r="H42"/>
  <c r="H16"/>
  <c r="H25" s="1"/>
  <c r="I25" s="1"/>
  <c r="F68"/>
  <c r="F77" s="1"/>
  <c r="G68"/>
  <c r="G77" s="1"/>
  <c r="T90" i="16"/>
  <c r="T104" s="1"/>
  <c r="R64" i="14"/>
  <c r="R78" s="1"/>
  <c r="S64"/>
  <c r="S78" s="1"/>
  <c r="T90"/>
  <c r="T104" s="1"/>
  <c r="T90" i="15"/>
  <c r="U64" i="14"/>
  <c r="U78" s="1"/>
  <c r="T90" i="1"/>
  <c r="T104" s="1"/>
  <c r="T66" i="24"/>
  <c r="V66" s="1"/>
  <c r="V175" i="14"/>
  <c r="V200"/>
  <c r="V174"/>
  <c r="V44"/>
  <c r="V18"/>
  <c r="V197"/>
  <c r="V171"/>
  <c r="V119"/>
  <c r="W119" s="1"/>
  <c r="Q176" i="24"/>
  <c r="W176" s="1"/>
  <c r="O67"/>
  <c r="T141"/>
  <c r="E75"/>
  <c r="O153"/>
  <c r="Q153" s="1"/>
  <c r="W153" s="1"/>
  <c r="I49" i="14"/>
  <c r="I23" i="24"/>
  <c r="I40"/>
  <c r="W45"/>
  <c r="T62"/>
  <c r="T140"/>
  <c r="T230"/>
  <c r="V201" i="14"/>
  <c r="V45"/>
  <c r="V19"/>
  <c r="H73" i="24"/>
  <c r="H74"/>
  <c r="O63"/>
  <c r="T153"/>
  <c r="V153" s="1"/>
  <c r="O149"/>
  <c r="Q149" s="1"/>
  <c r="T149"/>
  <c r="V149" s="1"/>
  <c r="D76"/>
  <c r="U76"/>
  <c r="E67"/>
  <c r="C25"/>
  <c r="C26" s="1"/>
  <c r="I22"/>
  <c r="Q75"/>
  <c r="C76"/>
  <c r="M76"/>
  <c r="F76"/>
  <c r="P76"/>
  <c r="O143"/>
  <c r="T145"/>
  <c r="O147"/>
  <c r="O150" s="1"/>
  <c r="N232"/>
  <c r="U232"/>
  <c r="V230"/>
  <c r="I10"/>
  <c r="W22"/>
  <c r="O148"/>
  <c r="Q148" s="1"/>
  <c r="S154"/>
  <c r="G64"/>
  <c r="N76"/>
  <c r="W100"/>
  <c r="T116"/>
  <c r="R130"/>
  <c r="V141"/>
  <c r="V15" i="14"/>
  <c r="I37"/>
  <c r="W37"/>
  <c r="W89"/>
  <c r="V41"/>
  <c r="V93"/>
  <c r="R38" i="20"/>
  <c r="V195" i="14"/>
  <c r="G25" i="24"/>
  <c r="G26" s="1"/>
  <c r="C51"/>
  <c r="C52" s="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6"/>
  <c r="E73"/>
  <c r="O38"/>
  <c r="D51"/>
  <c r="D52" s="1"/>
  <c r="N51"/>
  <c r="I47"/>
  <c r="I49"/>
  <c r="W115"/>
  <c r="T144"/>
  <c r="U207"/>
  <c r="T223"/>
  <c r="V223" s="1"/>
  <c r="R25"/>
  <c r="R26" s="1"/>
  <c r="U25"/>
  <c r="E50"/>
  <c r="T94"/>
  <c r="N130"/>
  <c r="S129"/>
  <c r="T124"/>
  <c r="U142"/>
  <c r="S146"/>
  <c r="N220"/>
  <c r="U220"/>
  <c r="N228"/>
  <c r="I41" i="14"/>
  <c r="A24"/>
  <c r="A20" i="15"/>
  <c r="A20" i="1"/>
  <c r="A24" i="16"/>
  <c r="A20" i="14"/>
  <c r="A62"/>
  <c r="A65"/>
  <c r="A67"/>
  <c r="A70"/>
  <c r="A73"/>
  <c r="A75"/>
  <c r="A12" i="16"/>
  <c r="A38" i="14"/>
  <c r="V96"/>
  <c r="V127"/>
  <c r="A20" i="16"/>
  <c r="A24" i="1"/>
  <c r="A61" i="14"/>
  <c r="A63"/>
  <c r="A66"/>
  <c r="A69"/>
  <c r="A71"/>
  <c r="A12" i="15"/>
  <c r="A38"/>
  <c r="V95" i="14"/>
  <c r="V101"/>
  <c r="A12" i="1"/>
  <c r="A38"/>
  <c r="V123" i="14"/>
  <c r="A38" i="16"/>
  <c r="A12" i="14"/>
  <c r="V97"/>
  <c r="V122"/>
  <c r="A24" i="15"/>
  <c r="I40" i="14"/>
  <c r="V196"/>
  <c r="S12" i="20"/>
  <c r="V170" i="14"/>
  <c r="R12" i="20"/>
  <c r="S38"/>
  <c r="V118" i="14"/>
  <c r="W114"/>
  <c r="R168" i="20"/>
  <c r="R194"/>
  <c r="W88" i="14"/>
  <c r="V92"/>
  <c r="T229"/>
  <c r="W62"/>
  <c r="V40"/>
  <c r="H63"/>
  <c r="W66"/>
  <c r="V14"/>
  <c r="I21"/>
  <c r="Q70" i="24"/>
  <c r="V98"/>
  <c r="W114"/>
  <c r="I9"/>
  <c r="H66"/>
  <c r="I66" s="1"/>
  <c r="H67"/>
  <c r="E74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U12" i="20"/>
  <c r="U38"/>
  <c r="U116"/>
  <c r="S168"/>
  <c r="S194"/>
  <c r="U26" i="24"/>
  <c r="E42"/>
  <c r="W41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S228"/>
  <c r="O230"/>
  <c r="Q230" s="1"/>
  <c r="W230" s="1"/>
  <c r="Q38"/>
  <c r="Q46"/>
  <c r="U68"/>
  <c r="O75"/>
  <c r="N103"/>
  <c r="U103"/>
  <c r="P130"/>
  <c r="N129"/>
  <c r="P129"/>
  <c r="T139"/>
  <c r="T142" s="1"/>
  <c r="O176"/>
  <c r="S207"/>
  <c r="S208" s="1"/>
  <c r="O222"/>
  <c r="Q222" s="1"/>
  <c r="W222" s="1"/>
  <c r="W1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E12"/>
  <c r="O120"/>
  <c r="Q206"/>
  <c r="W206" s="1"/>
  <c r="T16"/>
  <c r="D25"/>
  <c r="D26" s="1"/>
  <c r="N25"/>
  <c r="N26" s="1"/>
  <c r="S25"/>
  <c r="S26" s="1"/>
  <c r="H70"/>
  <c r="H72" s="1"/>
  <c r="H20"/>
  <c r="H75"/>
  <c r="F25"/>
  <c r="F26" s="1"/>
  <c r="W36"/>
  <c r="W39"/>
  <c r="W44"/>
  <c r="R51"/>
  <c r="R52" s="1"/>
  <c r="F64"/>
  <c r="O61"/>
  <c r="G68"/>
  <c r="O66"/>
  <c r="M72"/>
  <c r="M77" s="1"/>
  <c r="M78" s="1"/>
  <c r="G76"/>
  <c r="Q90"/>
  <c r="O94"/>
  <c r="Q94"/>
  <c r="V102"/>
  <c r="V120"/>
  <c r="V129" s="1"/>
  <c r="R129"/>
  <c r="O124"/>
  <c r="P142"/>
  <c r="S142"/>
  <c r="O144"/>
  <c r="Q144" s="1"/>
  <c r="O145"/>
  <c r="Q145" s="1"/>
  <c r="N150"/>
  <c r="U150"/>
  <c r="U155" s="1"/>
  <c r="M154"/>
  <c r="O168"/>
  <c r="O172"/>
  <c r="T180"/>
  <c r="O198"/>
  <c r="O202"/>
  <c r="S220"/>
  <c r="N224"/>
  <c r="U224"/>
  <c r="I45" i="14"/>
  <c r="I13"/>
  <c r="V117"/>
  <c r="W118" i="24"/>
  <c r="O180"/>
  <c r="M25"/>
  <c r="M26" s="1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72" s="1"/>
  <c r="O90"/>
  <c r="W88"/>
  <c r="N104"/>
  <c r="V91"/>
  <c r="V94" s="1"/>
  <c r="M103"/>
  <c r="S103"/>
  <c r="V121"/>
  <c r="V124" s="1"/>
  <c r="M13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1" i="14"/>
  <c r="T217"/>
  <c r="T219"/>
  <c r="V219" s="1"/>
  <c r="H67"/>
  <c r="T147"/>
  <c r="H69"/>
  <c r="H71"/>
  <c r="V39"/>
  <c r="T225"/>
  <c r="H66"/>
  <c r="I44"/>
  <c r="I39"/>
  <c r="V173"/>
  <c r="V17"/>
  <c r="H75"/>
  <c r="T141"/>
  <c r="T144"/>
  <c r="T145"/>
  <c r="T151"/>
  <c r="T153"/>
  <c r="T227"/>
  <c r="W113"/>
  <c r="T140"/>
  <c r="H70"/>
  <c r="I47"/>
  <c r="S142"/>
  <c r="U220"/>
  <c r="T223"/>
  <c r="H62"/>
  <c r="W205"/>
  <c r="V203"/>
  <c r="T221"/>
  <c r="T231"/>
  <c r="S220"/>
  <c r="V168"/>
  <c r="R220"/>
  <c r="V125"/>
  <c r="V99"/>
  <c r="T149"/>
  <c r="U142"/>
  <c r="R142"/>
  <c r="V47"/>
  <c r="V50" s="1"/>
  <c r="V38"/>
  <c r="V21"/>
  <c r="V24" s="1"/>
  <c r="V13"/>
  <c r="V12"/>
  <c r="H38"/>
  <c r="I36"/>
  <c r="I23"/>
  <c r="F64"/>
  <c r="G64"/>
  <c r="W10"/>
  <c r="I10"/>
  <c r="H65"/>
  <c r="I18"/>
  <c r="I14"/>
  <c r="V90"/>
  <c r="V116"/>
  <c r="I11"/>
  <c r="I15"/>
  <c r="I17"/>
  <c r="I19"/>
  <c r="W49"/>
  <c r="I9"/>
  <c r="W11"/>
  <c r="H12"/>
  <c r="W23"/>
  <c r="H73"/>
  <c r="V91"/>
  <c r="V121"/>
  <c r="T139"/>
  <c r="T143"/>
  <c r="V169"/>
  <c r="V177"/>
  <c r="V194"/>
  <c r="V199"/>
  <c r="W35"/>
  <c r="I35"/>
  <c r="T61"/>
  <c r="T148"/>
  <c r="T218"/>
  <c r="T222"/>
  <c r="T226"/>
  <c r="Q63" i="24"/>
  <c r="W11"/>
  <c r="Q62"/>
  <c r="W10"/>
  <c r="Q71"/>
  <c r="W19"/>
  <c r="E69"/>
  <c r="E20"/>
  <c r="I20" s="1"/>
  <c r="O98"/>
  <c r="Q95"/>
  <c r="Q102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I75"/>
  <c r="H24"/>
  <c r="O24"/>
  <c r="V40"/>
  <c r="W40" s="1"/>
  <c r="I41"/>
  <c r="Q42"/>
  <c r="I44"/>
  <c r="V47"/>
  <c r="V50" s="1"/>
  <c r="W50" s="1"/>
  <c r="I48"/>
  <c r="H61"/>
  <c r="H64" s="1"/>
  <c r="H65"/>
  <c r="C72"/>
  <c r="T71"/>
  <c r="V71" s="1"/>
  <c r="O73"/>
  <c r="O76" s="1"/>
  <c r="U104"/>
  <c r="W92"/>
  <c r="U129"/>
  <c r="W121"/>
  <c r="W122"/>
  <c r="Q125"/>
  <c r="O141"/>
  <c r="Q141" s="1"/>
  <c r="W141" s="1"/>
  <c r="T143"/>
  <c r="M146"/>
  <c r="S150"/>
  <c r="Q165"/>
  <c r="V169"/>
  <c r="V172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N52"/>
  <c r="T120"/>
  <c r="E46"/>
  <c r="I43"/>
  <c r="T46"/>
  <c r="V43"/>
  <c r="R64"/>
  <c r="T61"/>
  <c r="R68"/>
  <c r="T65"/>
  <c r="R72"/>
  <c r="T69"/>
  <c r="R76"/>
  <c r="T73"/>
  <c r="O116"/>
  <c r="Q113"/>
  <c r="Q120"/>
  <c r="W117"/>
  <c r="R154"/>
  <c r="T151"/>
  <c r="I67"/>
  <c r="I73"/>
  <c r="W23"/>
  <c r="Q24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W145" s="1"/>
  <c r="Q147"/>
  <c r="O151"/>
  <c r="T152"/>
  <c r="V152" s="1"/>
  <c r="W179"/>
  <c r="W193"/>
  <c r="U208"/>
  <c r="T20"/>
  <c r="V17"/>
  <c r="V20" s="1"/>
  <c r="E71"/>
  <c r="I71" s="1"/>
  <c r="I19"/>
  <c r="V139"/>
  <c r="W15"/>
  <c r="Q16"/>
  <c r="I36"/>
  <c r="O50"/>
  <c r="E62"/>
  <c r="I62" s="1"/>
  <c r="V62"/>
  <c r="E70"/>
  <c r="V70"/>
  <c r="W70" s="1"/>
  <c r="W87"/>
  <c r="P104"/>
  <c r="T98"/>
  <c r="W96"/>
  <c r="W97"/>
  <c r="T102"/>
  <c r="M129"/>
  <c r="T128"/>
  <c r="W127"/>
  <c r="P146"/>
  <c r="V144"/>
  <c r="W144" s="1"/>
  <c r="M150"/>
  <c r="T168"/>
  <c r="W173"/>
  <c r="T198"/>
  <c r="N207"/>
  <c r="N208" s="1"/>
  <c r="W203"/>
  <c r="T217"/>
  <c r="T221"/>
  <c r="T225"/>
  <c r="T229"/>
  <c r="S234" i="14" l="1"/>
  <c r="S156"/>
  <c r="A77"/>
  <c r="G78"/>
  <c r="W156" i="15"/>
  <c r="W206" i="14"/>
  <c r="V208"/>
  <c r="W208" s="1"/>
  <c r="V182"/>
  <c r="W182" s="1"/>
  <c r="W180"/>
  <c r="V231"/>
  <c r="W231" s="1"/>
  <c r="T233"/>
  <c r="T232"/>
  <c r="R234"/>
  <c r="V128"/>
  <c r="T154"/>
  <c r="V103"/>
  <c r="W103" s="1"/>
  <c r="V102"/>
  <c r="R156"/>
  <c r="W50"/>
  <c r="V26"/>
  <c r="W24"/>
  <c r="H52"/>
  <c r="I50"/>
  <c r="H26"/>
  <c r="I24"/>
  <c r="F78"/>
  <c r="A78" s="1"/>
  <c r="A76"/>
  <c r="H76"/>
  <c r="H77"/>
  <c r="I77" s="1"/>
  <c r="V46"/>
  <c r="W46" s="1"/>
  <c r="A72"/>
  <c r="V98"/>
  <c r="W98" s="1"/>
  <c r="T150"/>
  <c r="T228"/>
  <c r="V124"/>
  <c r="V202"/>
  <c r="V176"/>
  <c r="H72"/>
  <c r="I72" s="1"/>
  <c r="V20"/>
  <c r="W20" s="1"/>
  <c r="W200"/>
  <c r="W18"/>
  <c r="T224"/>
  <c r="V172"/>
  <c r="W197"/>
  <c r="V198"/>
  <c r="V94"/>
  <c r="I42"/>
  <c r="T146"/>
  <c r="T155" s="1"/>
  <c r="V120"/>
  <c r="V129" s="1"/>
  <c r="W129" s="1"/>
  <c r="V42"/>
  <c r="V16"/>
  <c r="V25" s="1"/>
  <c r="W25" s="1"/>
  <c r="H68"/>
  <c r="A68"/>
  <c r="V218"/>
  <c r="W218" s="1"/>
  <c r="W170"/>
  <c r="T64"/>
  <c r="T78" s="1"/>
  <c r="A26" i="15"/>
  <c r="O181" i="24"/>
  <c r="O182" s="1"/>
  <c r="P233"/>
  <c r="P234" s="1"/>
  <c r="A26" i="1"/>
  <c r="W73" i="14"/>
  <c r="W65"/>
  <c r="A26"/>
  <c r="A26" i="16"/>
  <c r="W70" i="14"/>
  <c r="W69"/>
  <c r="W152" i="24"/>
  <c r="I42"/>
  <c r="E68"/>
  <c r="W63" i="14"/>
  <c r="W102" i="24"/>
  <c r="W94"/>
  <c r="I12"/>
  <c r="E51"/>
  <c r="W24"/>
  <c r="W91"/>
  <c r="C77"/>
  <c r="C78" s="1"/>
  <c r="W21"/>
  <c r="O130"/>
  <c r="T130"/>
  <c r="N233"/>
  <c r="N234" s="1"/>
  <c r="H76"/>
  <c r="I74"/>
  <c r="V181"/>
  <c r="H68"/>
  <c r="W44" i="14"/>
  <c r="W96"/>
  <c r="W202" i="1"/>
  <c r="W201" i="14"/>
  <c r="W45"/>
  <c r="W19"/>
  <c r="V226"/>
  <c r="V223"/>
  <c r="W93"/>
  <c r="W41"/>
  <c r="W15"/>
  <c r="W172" i="15"/>
  <c r="W172" i="1"/>
  <c r="W196" i="14"/>
  <c r="W40"/>
  <c r="I16"/>
  <c r="V217"/>
  <c r="W127"/>
  <c r="W101"/>
  <c r="V35" i="19"/>
  <c r="V38" s="1"/>
  <c r="V229" i="14"/>
  <c r="W97"/>
  <c r="O68" i="24"/>
  <c r="V227" i="14"/>
  <c r="W123"/>
  <c r="W122"/>
  <c r="W90" i="24"/>
  <c r="N77"/>
  <c r="W149"/>
  <c r="V104"/>
  <c r="U77"/>
  <c r="U78" s="1"/>
  <c r="S77"/>
  <c r="S78" s="1"/>
  <c r="V103"/>
  <c r="V207"/>
  <c r="V208" s="1"/>
  <c r="I71" i="14"/>
  <c r="E76" i="24"/>
  <c r="I76" s="1"/>
  <c r="P155"/>
  <c r="U156"/>
  <c r="W38"/>
  <c r="S156"/>
  <c r="D77"/>
  <c r="D78" s="1"/>
  <c r="I24"/>
  <c r="W74"/>
  <c r="N78"/>
  <c r="V225" i="14"/>
  <c r="V221"/>
  <c r="R156" i="24"/>
  <c r="W124"/>
  <c r="U233"/>
  <c r="U234" s="1"/>
  <c r="V130"/>
  <c r="I63" i="14"/>
  <c r="W92"/>
  <c r="W192"/>
  <c r="W14"/>
  <c r="V145"/>
  <c r="V148"/>
  <c r="V141"/>
  <c r="V147"/>
  <c r="I20"/>
  <c r="V151"/>
  <c r="W169"/>
  <c r="V153"/>
  <c r="A64"/>
  <c r="V149"/>
  <c r="V222"/>
  <c r="V144"/>
  <c r="I66"/>
  <c r="W166"/>
  <c r="V140"/>
  <c r="W39"/>
  <c r="W36"/>
  <c r="W118"/>
  <c r="H64"/>
  <c r="I75"/>
  <c r="N155" i="24"/>
  <c r="G77"/>
  <c r="G78" s="1"/>
  <c r="I67" i="14"/>
  <c r="V142" i="24"/>
  <c r="S233"/>
  <c r="S234" s="1"/>
  <c r="T181"/>
  <c r="T182" s="1"/>
  <c r="F77"/>
  <c r="F78" s="1"/>
  <c r="O207"/>
  <c r="O208" s="1"/>
  <c r="W62"/>
  <c r="O25"/>
  <c r="O26" s="1"/>
  <c r="W117" i="14"/>
  <c r="T25" i="24"/>
  <c r="T26" s="1"/>
  <c r="I46"/>
  <c r="R155"/>
  <c r="Q76"/>
  <c r="H77"/>
  <c r="H78" s="1"/>
  <c r="W35"/>
  <c r="V25"/>
  <c r="V26" s="1"/>
  <c r="O104"/>
  <c r="O129"/>
  <c r="N156"/>
  <c r="Q180"/>
  <c r="W180" s="1"/>
  <c r="W13" i="14"/>
  <c r="T207" i="24"/>
  <c r="T208" s="1"/>
  <c r="V182"/>
  <c r="W140"/>
  <c r="W47"/>
  <c r="R233"/>
  <c r="R234" s="1"/>
  <c r="T103"/>
  <c r="I70"/>
  <c r="T51"/>
  <c r="T52" s="1"/>
  <c r="S155"/>
  <c r="H25"/>
  <c r="H26" s="1"/>
  <c r="O64"/>
  <c r="H51"/>
  <c r="H52" s="1"/>
  <c r="W194" i="14"/>
  <c r="I65"/>
  <c r="I70"/>
  <c r="I62"/>
  <c r="I12"/>
  <c r="I38"/>
  <c r="W12"/>
  <c r="W17"/>
  <c r="W219"/>
  <c r="W199"/>
  <c r="W177"/>
  <c r="W121"/>
  <c r="W99"/>
  <c r="W95"/>
  <c r="W47"/>
  <c r="W21"/>
  <c r="W9"/>
  <c r="W195"/>
  <c r="T142"/>
  <c r="V139"/>
  <c r="V61"/>
  <c r="W87"/>
  <c r="T220"/>
  <c r="W91"/>
  <c r="W203"/>
  <c r="W176"/>
  <c r="W173"/>
  <c r="V143"/>
  <c r="I61"/>
  <c r="W168"/>
  <c r="W165"/>
  <c r="W125"/>
  <c r="I69"/>
  <c r="I73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T234" i="14" l="1"/>
  <c r="V51"/>
  <c r="W51" s="1"/>
  <c r="V52"/>
  <c r="V232"/>
  <c r="V233"/>
  <c r="W233" s="1"/>
  <c r="V130"/>
  <c r="W128"/>
  <c r="V155"/>
  <c r="W155" s="1"/>
  <c r="V154"/>
  <c r="V104"/>
  <c r="W102"/>
  <c r="T156"/>
  <c r="W26"/>
  <c r="I52"/>
  <c r="I76"/>
  <c r="H78"/>
  <c r="I26"/>
  <c r="V228"/>
  <c r="V150"/>
  <c r="W226"/>
  <c r="W198"/>
  <c r="W223"/>
  <c r="V224"/>
  <c r="W42"/>
  <c r="W120"/>
  <c r="V146"/>
  <c r="I68"/>
  <c r="V220"/>
  <c r="W140"/>
  <c r="V64"/>
  <c r="V78" s="1"/>
  <c r="W172"/>
  <c r="X130" i="24"/>
  <c r="X104"/>
  <c r="Y130"/>
  <c r="W229" i="14"/>
  <c r="W124" i="1"/>
  <c r="W124" i="14"/>
  <c r="W202"/>
  <c r="W227"/>
  <c r="W94" i="15"/>
  <c r="W94" i="14"/>
  <c r="W16"/>
  <c r="W217"/>
  <c r="I52" i="24"/>
  <c r="W141" i="14"/>
  <c r="Q181" i="24"/>
  <c r="W181" s="1"/>
  <c r="W225" i="14"/>
  <c r="X129" i="24"/>
  <c r="Z130"/>
  <c r="Y104"/>
  <c r="O78"/>
  <c r="O156"/>
  <c r="W148" i="14"/>
  <c r="W153"/>
  <c r="W221"/>
  <c r="W38"/>
  <c r="Y103" i="24"/>
  <c r="Z103" s="1"/>
  <c r="Y129"/>
  <c r="W116" i="14"/>
  <c r="W145"/>
  <c r="W151"/>
  <c r="W147"/>
  <c r="W149"/>
  <c r="W144"/>
  <c r="W222"/>
  <c r="T77" i="24"/>
  <c r="T78" s="1"/>
  <c r="T155"/>
  <c r="V51"/>
  <c r="V52" s="1"/>
  <c r="W143"/>
  <c r="V233"/>
  <c r="V234" s="1"/>
  <c r="I51"/>
  <c r="I64" i="14"/>
  <c r="W143"/>
  <c r="V142"/>
  <c r="W139"/>
  <c r="W90"/>
  <c r="W61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W147"/>
  <c r="Q25"/>
  <c r="W142"/>
  <c r="W225"/>
  <c r="Q228"/>
  <c r="W228" s="1"/>
  <c r="W61"/>
  <c r="Q64"/>
  <c r="W64" s="1"/>
  <c r="W52" i="14" l="1"/>
  <c r="W78"/>
  <c r="W232"/>
  <c r="V234"/>
  <c r="W234" s="1"/>
  <c r="W130"/>
  <c r="W104"/>
  <c r="V156"/>
  <c r="W154"/>
  <c r="I78"/>
  <c r="W224"/>
  <c r="W146"/>
  <c r="W220"/>
  <c r="W64"/>
  <c r="Z104" i="24"/>
  <c r="X156"/>
  <c r="W150" i="14"/>
  <c r="W228"/>
  <c r="Q182" i="24"/>
  <c r="W182" s="1"/>
  <c r="W51"/>
  <c r="Z129"/>
  <c r="Y155"/>
  <c r="W155"/>
  <c r="Q77"/>
  <c r="Q78" s="1"/>
  <c r="V77"/>
  <c r="V78" s="1"/>
  <c r="W52"/>
  <c r="Y156"/>
  <c r="Z156" s="1"/>
  <c r="S90" i="20"/>
  <c r="R116"/>
  <c r="R90"/>
  <c r="S116"/>
  <c r="W142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W156" i="14" l="1"/>
  <c r="W77" i="24"/>
  <c r="W78"/>
  <c r="Z155"/>
  <c r="W233"/>
  <c r="Q234"/>
  <c r="W234" s="1"/>
  <c r="F70" i="1"/>
  <c r="G70"/>
  <c r="A70" l="1"/>
  <c r="S141" i="19"/>
  <c r="R218"/>
  <c r="R141"/>
  <c r="S219"/>
  <c r="S140"/>
  <c r="R219"/>
  <c r="R140"/>
  <c r="S218"/>
  <c r="S168"/>
  <c r="S116"/>
  <c r="R168"/>
  <c r="R90"/>
  <c r="U116"/>
  <c r="R116"/>
  <c r="S194"/>
  <c r="S90"/>
  <c r="R194"/>
  <c r="U14" i="20"/>
  <c r="T219" i="19" l="1"/>
  <c r="T141"/>
  <c r="T218"/>
  <c r="S142"/>
  <c r="R142"/>
  <c r="S220"/>
  <c r="R220"/>
  <c r="T140"/>
  <c r="U12"/>
  <c r="U26" s="1"/>
  <c r="S14" i="20"/>
  <c r="S14" i="19" s="1"/>
  <c r="R14" i="20"/>
  <c r="R14" i="19" s="1"/>
  <c r="G14" i="20"/>
  <c r="G14" i="19" s="1"/>
  <c r="F14" i="20"/>
  <c r="F14" i="19" s="1"/>
  <c r="H14" l="1"/>
  <c r="I14" s="1"/>
  <c r="T14"/>
  <c r="V14" s="1"/>
  <c r="W14" s="1"/>
  <c r="A14" i="20"/>
  <c r="T142" i="19"/>
  <c r="T220"/>
  <c r="S12"/>
  <c r="R12"/>
  <c r="T14" i="20"/>
  <c r="H14" i="1"/>
  <c r="H14" i="15"/>
  <c r="H14" i="16"/>
  <c r="H14" i="20"/>
  <c r="H13" i="1"/>
  <c r="H13" i="15"/>
  <c r="H13" i="16"/>
  <c r="A14" i="19" l="1"/>
  <c r="V14" i="20"/>
  <c r="V9" i="19"/>
  <c r="T12"/>
  <c r="U75" i="16"/>
  <c r="U73"/>
  <c r="U71"/>
  <c r="U70"/>
  <c r="U69"/>
  <c r="U67"/>
  <c r="U66"/>
  <c r="U65"/>
  <c r="U63"/>
  <c r="U62"/>
  <c r="U61"/>
  <c r="U76" l="1"/>
  <c r="U72"/>
  <c r="U68"/>
  <c r="V12" i="19"/>
  <c r="U64" i="16"/>
  <c r="U77" l="1"/>
  <c r="U78"/>
  <c r="W14" i="20"/>
  <c r="I14"/>
  <c r="A36" i="19" l="1"/>
  <c r="A37"/>
  <c r="F12"/>
  <c r="F12" i="20"/>
  <c r="G38" i="19"/>
  <c r="G38" i="20"/>
  <c r="F38"/>
  <c r="G12" i="19"/>
  <c r="G12" i="20"/>
  <c r="F38" i="19" l="1"/>
  <c r="A35"/>
  <c r="A38" i="20"/>
  <c r="A12" i="19"/>
  <c r="A12" i="20"/>
  <c r="V169" i="16"/>
  <c r="V195"/>
  <c r="A38" i="19" l="1"/>
  <c r="U63" i="1"/>
  <c r="U62"/>
  <c r="U61"/>
  <c r="U63" i="15"/>
  <c r="U62"/>
  <c r="U61"/>
  <c r="U61" i="19" l="1"/>
  <c r="U62"/>
  <c r="U63"/>
  <c r="U64" i="1"/>
  <c r="U64" i="15"/>
  <c r="U64" i="19" l="1"/>
  <c r="S139" i="15"/>
  <c r="R139"/>
  <c r="S101" i="20" l="1"/>
  <c r="S99"/>
  <c r="S97"/>
  <c r="S96"/>
  <c r="S95"/>
  <c r="S93"/>
  <c r="S93" i="19" s="1"/>
  <c r="S92" i="20"/>
  <c r="S92" i="19" s="1"/>
  <c r="S91" i="20"/>
  <c r="U219" i="1"/>
  <c r="S219"/>
  <c r="R219"/>
  <c r="U218"/>
  <c r="S218"/>
  <c r="R218"/>
  <c r="U217"/>
  <c r="S217"/>
  <c r="R217"/>
  <c r="U231"/>
  <c r="S231"/>
  <c r="R231"/>
  <c r="U229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W193"/>
  <c r="W192"/>
  <c r="V205"/>
  <c r="W167"/>
  <c r="W166"/>
  <c r="V179"/>
  <c r="U141"/>
  <c r="S141"/>
  <c r="R141"/>
  <c r="U140"/>
  <c r="S140"/>
  <c r="R140"/>
  <c r="U139"/>
  <c r="S139"/>
  <c r="R139"/>
  <c r="U153"/>
  <c r="S153"/>
  <c r="R153"/>
  <c r="U151"/>
  <c r="S151"/>
  <c r="R15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W115"/>
  <c r="S63"/>
  <c r="R63"/>
  <c r="S62"/>
  <c r="R62"/>
  <c r="S61"/>
  <c r="R61"/>
  <c r="U75"/>
  <c r="S75"/>
  <c r="R75"/>
  <c r="G75"/>
  <c r="F75"/>
  <c r="U73"/>
  <c r="S73"/>
  <c r="R73"/>
  <c r="G73"/>
  <c r="F73"/>
  <c r="U71"/>
  <c r="S71"/>
  <c r="R71"/>
  <c r="G71"/>
  <c r="F71"/>
  <c r="U70"/>
  <c r="S70"/>
  <c r="R70"/>
  <c r="U69"/>
  <c r="S69"/>
  <c r="R69"/>
  <c r="G69"/>
  <c r="F69"/>
  <c r="U67"/>
  <c r="S67"/>
  <c r="R67"/>
  <c r="G67"/>
  <c r="F67"/>
  <c r="U66"/>
  <c r="S66"/>
  <c r="R66"/>
  <c r="G66"/>
  <c r="F66"/>
  <c r="U65"/>
  <c r="S65"/>
  <c r="G65"/>
  <c r="V49"/>
  <c r="H49"/>
  <c r="H47"/>
  <c r="H45"/>
  <c r="H44"/>
  <c r="H41"/>
  <c r="H40"/>
  <c r="H39"/>
  <c r="H11"/>
  <c r="H10"/>
  <c r="H9"/>
  <c r="V23"/>
  <c r="H23"/>
  <c r="H21"/>
  <c r="H19"/>
  <c r="H18"/>
  <c r="H17"/>
  <c r="H15"/>
  <c r="H16" s="1"/>
  <c r="V206" l="1"/>
  <c r="V208" s="1"/>
  <c r="V207"/>
  <c r="U233"/>
  <c r="U232"/>
  <c r="U234" s="1"/>
  <c r="S233"/>
  <c r="S232"/>
  <c r="S234" s="1"/>
  <c r="V181"/>
  <c r="V180"/>
  <c r="V182" s="1"/>
  <c r="R232"/>
  <c r="R233"/>
  <c r="U155"/>
  <c r="U154"/>
  <c r="U156" s="1"/>
  <c r="R154"/>
  <c r="S154"/>
  <c r="U77"/>
  <c r="U76"/>
  <c r="U78" s="1"/>
  <c r="R76"/>
  <c r="S76"/>
  <c r="H50"/>
  <c r="G76"/>
  <c r="H24"/>
  <c r="F76"/>
  <c r="S101" i="19"/>
  <c r="S102" i="20"/>
  <c r="S150" i="1"/>
  <c r="S99" i="19"/>
  <c r="H46" i="1"/>
  <c r="U150"/>
  <c r="R228"/>
  <c r="H20"/>
  <c r="H25" s="1"/>
  <c r="I25" s="1"/>
  <c r="S228"/>
  <c r="U72"/>
  <c r="R150"/>
  <c r="U228"/>
  <c r="R72"/>
  <c r="S72"/>
  <c r="G72"/>
  <c r="F72"/>
  <c r="S97" i="19"/>
  <c r="S98" i="20"/>
  <c r="S96" i="19"/>
  <c r="S95"/>
  <c r="U68" i="1"/>
  <c r="R146"/>
  <c r="R224"/>
  <c r="S224"/>
  <c r="U224"/>
  <c r="S146"/>
  <c r="S155" s="1"/>
  <c r="U146"/>
  <c r="S91" i="19"/>
  <c r="S94" s="1"/>
  <c r="S94" i="20"/>
  <c r="G68" i="1"/>
  <c r="H42"/>
  <c r="S68"/>
  <c r="V197"/>
  <c r="V171"/>
  <c r="V119"/>
  <c r="I16"/>
  <c r="V18"/>
  <c r="V44"/>
  <c r="V200"/>
  <c r="V174"/>
  <c r="V41"/>
  <c r="V93"/>
  <c r="V15"/>
  <c r="A66"/>
  <c r="A69"/>
  <c r="A63"/>
  <c r="A75"/>
  <c r="V122"/>
  <c r="V127"/>
  <c r="V96"/>
  <c r="V101"/>
  <c r="A73"/>
  <c r="A62"/>
  <c r="A67"/>
  <c r="A71"/>
  <c r="A61"/>
  <c r="V196"/>
  <c r="V170"/>
  <c r="S64"/>
  <c r="V118"/>
  <c r="V92"/>
  <c r="V40"/>
  <c r="V14"/>
  <c r="U142"/>
  <c r="H38"/>
  <c r="H12"/>
  <c r="V199"/>
  <c r="V194"/>
  <c r="U220"/>
  <c r="R220"/>
  <c r="V168"/>
  <c r="S220"/>
  <c r="V121"/>
  <c r="R142"/>
  <c r="V116"/>
  <c r="S142"/>
  <c r="V90"/>
  <c r="V38"/>
  <c r="R64"/>
  <c r="V17"/>
  <c r="V12"/>
  <c r="G64"/>
  <c r="F64"/>
  <c r="V47"/>
  <c r="V50" s="1"/>
  <c r="V203"/>
  <c r="V177"/>
  <c r="V125"/>
  <c r="V99"/>
  <c r="V21"/>
  <c r="V24" s="1"/>
  <c r="H69"/>
  <c r="H70"/>
  <c r="V45"/>
  <c r="V19"/>
  <c r="V201"/>
  <c r="V175"/>
  <c r="V123"/>
  <c r="V97"/>
  <c r="V95"/>
  <c r="V169"/>
  <c r="V117"/>
  <c r="V91"/>
  <c r="V39"/>
  <c r="V13"/>
  <c r="V195"/>
  <c r="W114"/>
  <c r="W89"/>
  <c r="W10"/>
  <c r="W218"/>
  <c r="W219"/>
  <c r="T75"/>
  <c r="T63"/>
  <c r="H66"/>
  <c r="T144"/>
  <c r="T149"/>
  <c r="T139"/>
  <c r="T73"/>
  <c r="I14"/>
  <c r="T148"/>
  <c r="I41"/>
  <c r="W118"/>
  <c r="T225"/>
  <c r="W45"/>
  <c r="W171"/>
  <c r="W175"/>
  <c r="W40"/>
  <c r="I21"/>
  <c r="H62"/>
  <c r="W122"/>
  <c r="T153"/>
  <c r="W196"/>
  <c r="T231"/>
  <c r="T219"/>
  <c r="V219" s="1"/>
  <c r="W44"/>
  <c r="T67"/>
  <c r="T71"/>
  <c r="T62"/>
  <c r="W174"/>
  <c r="T221"/>
  <c r="T227"/>
  <c r="T218"/>
  <c r="W123"/>
  <c r="W197"/>
  <c r="H61"/>
  <c r="H63"/>
  <c r="T143"/>
  <c r="W200"/>
  <c r="W203"/>
  <c r="T223"/>
  <c r="T226"/>
  <c r="W205"/>
  <c r="I39"/>
  <c r="H67"/>
  <c r="I44"/>
  <c r="W127"/>
  <c r="I10"/>
  <c r="I40"/>
  <c r="F65"/>
  <c r="F68" s="1"/>
  <c r="T69"/>
  <c r="T145"/>
  <c r="V173"/>
  <c r="I17"/>
  <c r="I45"/>
  <c r="H71"/>
  <c r="I18"/>
  <c r="W177"/>
  <c r="R65"/>
  <c r="R68" s="1"/>
  <c r="I19"/>
  <c r="I11"/>
  <c r="I47"/>
  <c r="T70"/>
  <c r="T151"/>
  <c r="I15"/>
  <c r="W49"/>
  <c r="I49"/>
  <c r="H75"/>
  <c r="T217"/>
  <c r="I9"/>
  <c r="W125"/>
  <c r="W170"/>
  <c r="W23"/>
  <c r="H73"/>
  <c r="I23"/>
  <c r="W41"/>
  <c r="T61"/>
  <c r="W119"/>
  <c r="W201"/>
  <c r="T66"/>
  <c r="T140"/>
  <c r="T141"/>
  <c r="T229"/>
  <c r="T147"/>
  <c r="T222"/>
  <c r="W179"/>
  <c r="G77" l="1"/>
  <c r="S103" i="20"/>
  <c r="R155" i="1"/>
  <c r="S156"/>
  <c r="R77"/>
  <c r="S77"/>
  <c r="S78"/>
  <c r="H51"/>
  <c r="I51" s="1"/>
  <c r="F77"/>
  <c r="G78"/>
  <c r="R234"/>
  <c r="V231"/>
  <c r="T233"/>
  <c r="T232"/>
  <c r="T234" s="1"/>
  <c r="V129"/>
  <c r="V128"/>
  <c r="V130" s="1"/>
  <c r="W101"/>
  <c r="V102"/>
  <c r="R156"/>
  <c r="T154"/>
  <c r="W50"/>
  <c r="V75"/>
  <c r="W75" s="1"/>
  <c r="T76"/>
  <c r="R78"/>
  <c r="W24"/>
  <c r="H52"/>
  <c r="I50"/>
  <c r="H26"/>
  <c r="I24"/>
  <c r="A77"/>
  <c r="H76"/>
  <c r="A76"/>
  <c r="F78"/>
  <c r="S104" i="20"/>
  <c r="S102" i="19"/>
  <c r="A72" i="1"/>
  <c r="V202"/>
  <c r="V124"/>
  <c r="V46"/>
  <c r="H72"/>
  <c r="I72" s="1"/>
  <c r="V176"/>
  <c r="T150"/>
  <c r="T228"/>
  <c r="V98"/>
  <c r="V20"/>
  <c r="T72"/>
  <c r="S98" i="19"/>
  <c r="S103" s="1"/>
  <c r="W98" i="1"/>
  <c r="A68"/>
  <c r="T224"/>
  <c r="V172"/>
  <c r="V198"/>
  <c r="V94"/>
  <c r="T146"/>
  <c r="V120"/>
  <c r="V16"/>
  <c r="V42"/>
  <c r="V51" s="1"/>
  <c r="W51" s="1"/>
  <c r="V218"/>
  <c r="W18"/>
  <c r="V223"/>
  <c r="W15"/>
  <c r="V67"/>
  <c r="W67" s="1"/>
  <c r="W92"/>
  <c r="W14"/>
  <c r="V70"/>
  <c r="V226"/>
  <c r="W96"/>
  <c r="V225"/>
  <c r="W17"/>
  <c r="V63"/>
  <c r="W63" s="1"/>
  <c r="A64"/>
  <c r="A65"/>
  <c r="V148"/>
  <c r="V141"/>
  <c r="V145"/>
  <c r="V153"/>
  <c r="V222"/>
  <c r="V144"/>
  <c r="V66"/>
  <c r="V140"/>
  <c r="V62"/>
  <c r="V217"/>
  <c r="T220"/>
  <c r="W95"/>
  <c r="V139"/>
  <c r="T142"/>
  <c r="V69"/>
  <c r="V61"/>
  <c r="T64"/>
  <c r="H64"/>
  <c r="W21"/>
  <c r="V229"/>
  <c r="V151"/>
  <c r="V73"/>
  <c r="W19"/>
  <c r="V71"/>
  <c r="V227"/>
  <c r="W97"/>
  <c r="V149"/>
  <c r="V147"/>
  <c r="W13"/>
  <c r="V143"/>
  <c r="V221"/>
  <c r="H65"/>
  <c r="H68" s="1"/>
  <c r="W91"/>
  <c r="W39"/>
  <c r="I38"/>
  <c r="I12"/>
  <c r="I13"/>
  <c r="W88"/>
  <c r="W116"/>
  <c r="W191"/>
  <c r="W9"/>
  <c r="W168"/>
  <c r="W11"/>
  <c r="W194"/>
  <c r="I70"/>
  <c r="I66"/>
  <c r="W176"/>
  <c r="I62"/>
  <c r="W231"/>
  <c r="W87"/>
  <c r="I75"/>
  <c r="W223"/>
  <c r="W222"/>
  <c r="W173"/>
  <c r="W227"/>
  <c r="I63"/>
  <c r="W121"/>
  <c r="W169"/>
  <c r="W99"/>
  <c r="I61"/>
  <c r="I73"/>
  <c r="W195"/>
  <c r="W226"/>
  <c r="I67"/>
  <c r="I71"/>
  <c r="W47"/>
  <c r="W165"/>
  <c r="W113"/>
  <c r="W199"/>
  <c r="W117"/>
  <c r="T65"/>
  <c r="T68" s="1"/>
  <c r="I69"/>
  <c r="T155" l="1"/>
  <c r="V146"/>
  <c r="V25"/>
  <c r="W25" s="1"/>
  <c r="V103"/>
  <c r="W103" s="1"/>
  <c r="V52"/>
  <c r="W52" s="1"/>
  <c r="T77"/>
  <c r="V26"/>
  <c r="W26" s="1"/>
  <c r="T78"/>
  <c r="A78"/>
  <c r="H77"/>
  <c r="I77" s="1"/>
  <c r="V232"/>
  <c r="V234" s="1"/>
  <c r="V233"/>
  <c r="W102"/>
  <c r="V104"/>
  <c r="V154"/>
  <c r="T156"/>
  <c r="V76"/>
  <c r="I52"/>
  <c r="H78"/>
  <c r="I76"/>
  <c r="I26"/>
  <c r="S104" i="19"/>
  <c r="V228" i="1"/>
  <c r="V72"/>
  <c r="W72" s="1"/>
  <c r="V150"/>
  <c r="V155" s="1"/>
  <c r="W155" s="1"/>
  <c r="V224"/>
  <c r="W146"/>
  <c r="I68"/>
  <c r="W62"/>
  <c r="W94"/>
  <c r="W228"/>
  <c r="W70"/>
  <c r="W16"/>
  <c r="W66"/>
  <c r="V220"/>
  <c r="W141"/>
  <c r="W149"/>
  <c r="W144"/>
  <c r="W145"/>
  <c r="W148"/>
  <c r="W153"/>
  <c r="V64"/>
  <c r="V142"/>
  <c r="W69"/>
  <c r="W225"/>
  <c r="I20"/>
  <c r="V65"/>
  <c r="V68" s="1"/>
  <c r="I65"/>
  <c r="I64"/>
  <c r="W90"/>
  <c r="W12"/>
  <c r="W140"/>
  <c r="W217"/>
  <c r="W38"/>
  <c r="W220"/>
  <c r="W139"/>
  <c r="W71"/>
  <c r="W73"/>
  <c r="W229"/>
  <c r="W221"/>
  <c r="W61"/>
  <c r="W143"/>
  <c r="W151"/>
  <c r="W147"/>
  <c r="V77" l="1"/>
  <c r="W77" s="1"/>
  <c r="W104"/>
  <c r="V156"/>
  <c r="W154"/>
  <c r="V78"/>
  <c r="W76"/>
  <c r="I78"/>
  <c r="W68"/>
  <c r="W150"/>
  <c r="W64"/>
  <c r="W142"/>
  <c r="W65"/>
  <c r="W156" l="1"/>
  <c r="W78"/>
  <c r="W20"/>
  <c r="W93"/>
  <c r="U205" i="20" l="1"/>
  <c r="U203"/>
  <c r="U201"/>
  <c r="U200"/>
  <c r="U199"/>
  <c r="U199" i="19" s="1"/>
  <c r="U197" i="20"/>
  <c r="U196"/>
  <c r="U196" i="19" s="1"/>
  <c r="U195" i="20"/>
  <c r="U195" i="19" s="1"/>
  <c r="S205" i="20"/>
  <c r="R205"/>
  <c r="S203"/>
  <c r="R203"/>
  <c r="S201"/>
  <c r="R201"/>
  <c r="S200"/>
  <c r="R200"/>
  <c r="S199"/>
  <c r="S199" i="19" s="1"/>
  <c r="R199" i="20"/>
  <c r="R199" i="19" s="1"/>
  <c r="S197" i="20"/>
  <c r="R197"/>
  <c r="S196"/>
  <c r="S196" i="19" s="1"/>
  <c r="R196" i="20"/>
  <c r="R196" i="19" s="1"/>
  <c r="S195" i="20"/>
  <c r="S195" i="19" s="1"/>
  <c r="R195" i="20"/>
  <c r="R195" i="19" s="1"/>
  <c r="U179" i="20"/>
  <c r="U177"/>
  <c r="U175"/>
  <c r="U174"/>
  <c r="U173"/>
  <c r="U171"/>
  <c r="U170"/>
  <c r="U170" i="19" s="1"/>
  <c r="U169" i="20"/>
  <c r="U169" i="19" s="1"/>
  <c r="S179" i="20"/>
  <c r="R179"/>
  <c r="S177"/>
  <c r="R177"/>
  <c r="S175"/>
  <c r="R175"/>
  <c r="S174"/>
  <c r="R174"/>
  <c r="S173"/>
  <c r="R173"/>
  <c r="S171"/>
  <c r="R171"/>
  <c r="S170"/>
  <c r="S170" i="19" s="1"/>
  <c r="R170" i="20"/>
  <c r="R170" i="19" s="1"/>
  <c r="S169" i="20"/>
  <c r="S169" i="19" s="1"/>
  <c r="R169" i="20"/>
  <c r="R169" i="19" s="1"/>
  <c r="U127" i="20"/>
  <c r="U125"/>
  <c r="U123"/>
  <c r="U122"/>
  <c r="U121"/>
  <c r="U119"/>
  <c r="U119" i="19" s="1"/>
  <c r="U118" i="20"/>
  <c r="U118" i="19" s="1"/>
  <c r="U117" i="20"/>
  <c r="S127"/>
  <c r="R127"/>
  <c r="S125"/>
  <c r="R125"/>
  <c r="S123"/>
  <c r="R123"/>
  <c r="S122"/>
  <c r="R122"/>
  <c r="S121"/>
  <c r="R121"/>
  <c r="S119"/>
  <c r="S119" i="19" s="1"/>
  <c r="R119" i="20"/>
  <c r="R119" i="19" s="1"/>
  <c r="S118" i="20"/>
  <c r="S118" i="19" s="1"/>
  <c r="R118" i="20"/>
  <c r="R118" i="19" s="1"/>
  <c r="S117" i="20"/>
  <c r="R117"/>
  <c r="U101"/>
  <c r="U99"/>
  <c r="U97"/>
  <c r="U96"/>
  <c r="U95"/>
  <c r="U93"/>
  <c r="U93" i="19" s="1"/>
  <c r="U92" i="20"/>
  <c r="U92" i="19" s="1"/>
  <c r="U91" i="20"/>
  <c r="R101"/>
  <c r="R99"/>
  <c r="R97"/>
  <c r="R96"/>
  <c r="R95"/>
  <c r="R93"/>
  <c r="R93" i="19" s="1"/>
  <c r="T93" s="1"/>
  <c r="R92" i="20"/>
  <c r="R92" i="19" s="1"/>
  <c r="T92" s="1"/>
  <c r="R91" i="20"/>
  <c r="U49"/>
  <c r="U47"/>
  <c r="U45"/>
  <c r="U44"/>
  <c r="U41"/>
  <c r="U40"/>
  <c r="U40" i="19" s="1"/>
  <c r="U39" i="20"/>
  <c r="S49"/>
  <c r="R49"/>
  <c r="S47"/>
  <c r="R47"/>
  <c r="S45"/>
  <c r="S45" i="19" s="1"/>
  <c r="R45" i="20"/>
  <c r="R45" i="19" s="1"/>
  <c r="S44" i="20"/>
  <c r="R44"/>
  <c r="S41"/>
  <c r="S41" i="19" s="1"/>
  <c r="R41" i="20"/>
  <c r="R41" i="19" s="1"/>
  <c r="S40" i="20"/>
  <c r="S40" i="19" s="1"/>
  <c r="R40" i="20"/>
  <c r="R40" i="19" s="1"/>
  <c r="S39" i="20"/>
  <c r="R39"/>
  <c r="U23"/>
  <c r="U21"/>
  <c r="U19"/>
  <c r="U18"/>
  <c r="U17"/>
  <c r="U15"/>
  <c r="U13"/>
  <c r="S23"/>
  <c r="R23"/>
  <c r="S21"/>
  <c r="R21"/>
  <c r="S19"/>
  <c r="S19" i="19" s="1"/>
  <c r="R19" i="20"/>
  <c r="R19" i="19" s="1"/>
  <c r="S18" i="20"/>
  <c r="R18"/>
  <c r="S17"/>
  <c r="R17"/>
  <c r="S15"/>
  <c r="S15" i="19" s="1"/>
  <c r="R15" i="20"/>
  <c r="R15" i="19" s="1"/>
  <c r="S13" i="20"/>
  <c r="R13"/>
  <c r="G49"/>
  <c r="F49"/>
  <c r="G47"/>
  <c r="F47"/>
  <c r="G45"/>
  <c r="G45" i="19" s="1"/>
  <c r="F45" i="20"/>
  <c r="F45" i="19" s="1"/>
  <c r="G44" i="20"/>
  <c r="F44"/>
  <c r="G41"/>
  <c r="G41" i="19" s="1"/>
  <c r="F41" i="20"/>
  <c r="F41" i="19" s="1"/>
  <c r="G40" i="20"/>
  <c r="G40" i="19" s="1"/>
  <c r="F40" i="20"/>
  <c r="F40" i="19" s="1"/>
  <c r="G39" i="20"/>
  <c r="F39"/>
  <c r="G23"/>
  <c r="F23"/>
  <c r="G21"/>
  <c r="F21"/>
  <c r="G19"/>
  <c r="G19" i="19" s="1"/>
  <c r="F19" i="20"/>
  <c r="F19" i="19" s="1"/>
  <c r="G18" i="20"/>
  <c r="F18"/>
  <c r="G17"/>
  <c r="F17"/>
  <c r="G15"/>
  <c r="G15" i="19" s="1"/>
  <c r="F15" i="20"/>
  <c r="F15" i="19" s="1"/>
  <c r="G13" i="20"/>
  <c r="F13"/>
  <c r="U205" i="19" l="1"/>
  <c r="U206" i="20"/>
  <c r="S205" i="19"/>
  <c r="S206" i="20"/>
  <c r="R205" i="19"/>
  <c r="R206" i="20"/>
  <c r="U179" i="19"/>
  <c r="U180" i="20"/>
  <c r="S179" i="19"/>
  <c r="S180" i="20"/>
  <c r="R179" i="19"/>
  <c r="R180" i="20"/>
  <c r="U127" i="19"/>
  <c r="U129" i="20"/>
  <c r="U128"/>
  <c r="S127" i="19"/>
  <c r="S153" s="1"/>
  <c r="S128" i="20"/>
  <c r="R127" i="19"/>
  <c r="R128" i="20"/>
  <c r="U101" i="19"/>
  <c r="U102" i="20"/>
  <c r="R102"/>
  <c r="U50"/>
  <c r="S49" i="19"/>
  <c r="S50" i="20"/>
  <c r="R49" i="19"/>
  <c r="R50" i="20"/>
  <c r="U24"/>
  <c r="R23" i="19"/>
  <c r="R24" i="20"/>
  <c r="S23" i="19"/>
  <c r="S24" i="20"/>
  <c r="F49" i="19"/>
  <c r="F50" i="20"/>
  <c r="G49" i="19"/>
  <c r="G50" i="20"/>
  <c r="F23" i="19"/>
  <c r="F24" i="20"/>
  <c r="G23" i="19"/>
  <c r="G24" i="20"/>
  <c r="S46"/>
  <c r="G46"/>
  <c r="S20"/>
  <c r="U203" i="19"/>
  <c r="S203"/>
  <c r="R203"/>
  <c r="U177"/>
  <c r="S177"/>
  <c r="R177"/>
  <c r="U125"/>
  <c r="S125"/>
  <c r="R125"/>
  <c r="U99"/>
  <c r="R99"/>
  <c r="S47"/>
  <c r="R47"/>
  <c r="S21"/>
  <c r="R21"/>
  <c r="F47"/>
  <c r="G47"/>
  <c r="G21"/>
  <c r="F21"/>
  <c r="U20" i="20"/>
  <c r="U46"/>
  <c r="T170" i="19"/>
  <c r="V170" s="1"/>
  <c r="W170" s="1"/>
  <c r="R46" i="20"/>
  <c r="G20"/>
  <c r="U201" i="19"/>
  <c r="U202" i="20"/>
  <c r="S201" i="19"/>
  <c r="S202" i="20"/>
  <c r="R201" i="19"/>
  <c r="R202" i="20"/>
  <c r="U175" i="19"/>
  <c r="U176" i="20"/>
  <c r="S175" i="19"/>
  <c r="S176" i="20"/>
  <c r="R175" i="19"/>
  <c r="R176" i="20"/>
  <c r="U123" i="19"/>
  <c r="U124" i="20"/>
  <c r="R123" i="19"/>
  <c r="R124" i="20"/>
  <c r="S123" i="19"/>
  <c r="S124" i="20"/>
  <c r="U97" i="19"/>
  <c r="U98" i="20"/>
  <c r="R97" i="19"/>
  <c r="T97" s="1"/>
  <c r="R98" i="20"/>
  <c r="R20"/>
  <c r="F46"/>
  <c r="F20"/>
  <c r="U200" i="19"/>
  <c r="S200"/>
  <c r="R200"/>
  <c r="U174"/>
  <c r="S174"/>
  <c r="R174"/>
  <c r="U122"/>
  <c r="S122"/>
  <c r="R122"/>
  <c r="U96"/>
  <c r="R96"/>
  <c r="T96" s="1"/>
  <c r="S44"/>
  <c r="S46" s="1"/>
  <c r="R44"/>
  <c r="R46" s="1"/>
  <c r="S18"/>
  <c r="R18"/>
  <c r="G44"/>
  <c r="G46" s="1"/>
  <c r="F44"/>
  <c r="F46" s="1"/>
  <c r="G18"/>
  <c r="F18"/>
  <c r="U173"/>
  <c r="S173"/>
  <c r="R173"/>
  <c r="U121"/>
  <c r="S121"/>
  <c r="R121"/>
  <c r="U95"/>
  <c r="S17"/>
  <c r="R17"/>
  <c r="F17"/>
  <c r="G17"/>
  <c r="T15"/>
  <c r="V15" s="1"/>
  <c r="W15" s="1"/>
  <c r="U197"/>
  <c r="U198" s="1"/>
  <c r="U198" i="20"/>
  <c r="U207" s="1"/>
  <c r="S197" i="19"/>
  <c r="S198" s="1"/>
  <c r="S198" i="20"/>
  <c r="S207" s="1"/>
  <c r="R197" i="19"/>
  <c r="R198" s="1"/>
  <c r="R198" i="20"/>
  <c r="R207" s="1"/>
  <c r="U171" i="19"/>
  <c r="U172" s="1"/>
  <c r="U172" i="20"/>
  <c r="U181" s="1"/>
  <c r="S171" i="19"/>
  <c r="S172" s="1"/>
  <c r="S172" i="20"/>
  <c r="S181" s="1"/>
  <c r="R171" i="19"/>
  <c r="R172" s="1"/>
  <c r="R172" i="20"/>
  <c r="R181" s="1"/>
  <c r="S117" i="19"/>
  <c r="S120" s="1"/>
  <c r="S120" i="20"/>
  <c r="S129" s="1"/>
  <c r="R91" i="19"/>
  <c r="R94" i="20"/>
  <c r="R103" s="1"/>
  <c r="U117" i="19"/>
  <c r="U120" s="1"/>
  <c r="U120" i="20"/>
  <c r="U91" i="19"/>
  <c r="U94" s="1"/>
  <c r="U94" i="20"/>
  <c r="U103" s="1"/>
  <c r="R117" i="19"/>
  <c r="R120" s="1"/>
  <c r="R120" i="20"/>
  <c r="F16"/>
  <c r="F39" i="19"/>
  <c r="F42" s="1"/>
  <c r="F42" i="20"/>
  <c r="R16"/>
  <c r="U16"/>
  <c r="U25" s="1"/>
  <c r="R39" i="19"/>
  <c r="R42" s="1"/>
  <c r="R42" i="20"/>
  <c r="U39" i="19"/>
  <c r="U42" s="1"/>
  <c r="U42" i="20"/>
  <c r="U51" s="1"/>
  <c r="G16"/>
  <c r="G25" s="1"/>
  <c r="G39" i="19"/>
  <c r="G42" s="1"/>
  <c r="G42" i="20"/>
  <c r="S16"/>
  <c r="S25" s="1"/>
  <c r="S39" i="19"/>
  <c r="S42" s="1"/>
  <c r="S42" i="20"/>
  <c r="S51" s="1"/>
  <c r="H19" i="19"/>
  <c r="H41"/>
  <c r="I41" s="1"/>
  <c r="H45"/>
  <c r="T19"/>
  <c r="T41"/>
  <c r="V41" s="1"/>
  <c r="W41" s="1"/>
  <c r="T45"/>
  <c r="T118"/>
  <c r="V118" s="1"/>
  <c r="W118" s="1"/>
  <c r="T195"/>
  <c r="V195" s="1"/>
  <c r="W195" s="1"/>
  <c r="V92"/>
  <c r="W92" s="1"/>
  <c r="T169"/>
  <c r="V169" s="1"/>
  <c r="W169" s="1"/>
  <c r="R13"/>
  <c r="R16" s="1"/>
  <c r="R101"/>
  <c r="S13"/>
  <c r="S16" s="1"/>
  <c r="R95"/>
  <c r="F13"/>
  <c r="F16" s="1"/>
  <c r="G13"/>
  <c r="G16" s="1"/>
  <c r="H15"/>
  <c r="I15" s="1"/>
  <c r="H40"/>
  <c r="I40" s="1"/>
  <c r="T40"/>
  <c r="V40" s="1"/>
  <c r="W40" s="1"/>
  <c r="V93"/>
  <c r="W93" s="1"/>
  <c r="T119"/>
  <c r="T196"/>
  <c r="V196" s="1"/>
  <c r="W196" s="1"/>
  <c r="T199"/>
  <c r="V199" s="1"/>
  <c r="W199" s="1"/>
  <c r="A17" i="20"/>
  <c r="A19"/>
  <c r="A40"/>
  <c r="A45"/>
  <c r="A18"/>
  <c r="A23"/>
  <c r="A39"/>
  <c r="A47"/>
  <c r="A49"/>
  <c r="A21"/>
  <c r="A13"/>
  <c r="A15"/>
  <c r="A41"/>
  <c r="A44"/>
  <c r="V87" i="19"/>
  <c r="U90" i="20"/>
  <c r="U194"/>
  <c r="U168"/>
  <c r="F66"/>
  <c r="G66"/>
  <c r="H13"/>
  <c r="U66"/>
  <c r="R66"/>
  <c r="S66"/>
  <c r="U63"/>
  <c r="U61"/>
  <c r="U62"/>
  <c r="U231"/>
  <c r="S231"/>
  <c r="R231"/>
  <c r="U229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T205"/>
  <c r="T203"/>
  <c r="T201"/>
  <c r="T200"/>
  <c r="T199"/>
  <c r="T197"/>
  <c r="T196"/>
  <c r="T195"/>
  <c r="T179"/>
  <c r="T177"/>
  <c r="T175"/>
  <c r="T174"/>
  <c r="T173"/>
  <c r="T171"/>
  <c r="T170"/>
  <c r="T169"/>
  <c r="U153"/>
  <c r="S153"/>
  <c r="R153"/>
  <c r="U151"/>
  <c r="S151"/>
  <c r="R15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T127"/>
  <c r="T125"/>
  <c r="T123"/>
  <c r="T122"/>
  <c r="T121"/>
  <c r="T119"/>
  <c r="T118"/>
  <c r="T117"/>
  <c r="T101"/>
  <c r="T99"/>
  <c r="T97"/>
  <c r="T96"/>
  <c r="T95"/>
  <c r="T93"/>
  <c r="T92"/>
  <c r="T91"/>
  <c r="U75"/>
  <c r="S75"/>
  <c r="R75"/>
  <c r="G75"/>
  <c r="F75"/>
  <c r="U73"/>
  <c r="S73"/>
  <c r="R73"/>
  <c r="G73"/>
  <c r="F73"/>
  <c r="U71"/>
  <c r="S71"/>
  <c r="R71"/>
  <c r="G71"/>
  <c r="F71"/>
  <c r="U70"/>
  <c r="S70"/>
  <c r="R70"/>
  <c r="G70"/>
  <c r="F70"/>
  <c r="U69"/>
  <c r="S69"/>
  <c r="R69"/>
  <c r="G69"/>
  <c r="F69"/>
  <c r="U67"/>
  <c r="S67"/>
  <c r="R67"/>
  <c r="G67"/>
  <c r="F67"/>
  <c r="U65"/>
  <c r="S65"/>
  <c r="R65"/>
  <c r="G65"/>
  <c r="F65"/>
  <c r="S63"/>
  <c r="R63"/>
  <c r="G63"/>
  <c r="F63"/>
  <c r="S62"/>
  <c r="R62"/>
  <c r="G62"/>
  <c r="F62"/>
  <c r="S61"/>
  <c r="R61"/>
  <c r="G61"/>
  <c r="F61"/>
  <c r="T49"/>
  <c r="H49"/>
  <c r="T47"/>
  <c r="H47"/>
  <c r="T45"/>
  <c r="H45"/>
  <c r="T44"/>
  <c r="H44"/>
  <c r="T41"/>
  <c r="H41"/>
  <c r="T40"/>
  <c r="H40"/>
  <c r="T39"/>
  <c r="H39"/>
  <c r="H38"/>
  <c r="T23"/>
  <c r="H23"/>
  <c r="T21"/>
  <c r="H21"/>
  <c r="T19"/>
  <c r="H19"/>
  <c r="T18"/>
  <c r="H18"/>
  <c r="T17"/>
  <c r="H17"/>
  <c r="T15"/>
  <c r="H15"/>
  <c r="T13"/>
  <c r="G63" i="19"/>
  <c r="F63"/>
  <c r="U231" i="15"/>
  <c r="S231"/>
  <c r="R231"/>
  <c r="U229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W179"/>
  <c r="W177"/>
  <c r="W175"/>
  <c r="W174"/>
  <c r="W171"/>
  <c r="W169"/>
  <c r="W167"/>
  <c r="W166"/>
  <c r="U231" i="16"/>
  <c r="S231"/>
  <c r="R231"/>
  <c r="U229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V205"/>
  <c r="V179"/>
  <c r="W175"/>
  <c r="W174"/>
  <c r="W167"/>
  <c r="W166"/>
  <c r="G51" i="20" l="1"/>
  <c r="R129"/>
  <c r="S130"/>
  <c r="F51"/>
  <c r="F25"/>
  <c r="R51"/>
  <c r="R25"/>
  <c r="T127" i="19"/>
  <c r="V127" s="1"/>
  <c r="G26" i="20"/>
  <c r="S26"/>
  <c r="S182"/>
  <c r="R104"/>
  <c r="U51" i="19"/>
  <c r="U52"/>
  <c r="G52" i="20"/>
  <c r="U52"/>
  <c r="U104"/>
  <c r="R182"/>
  <c r="U208"/>
  <c r="U182"/>
  <c r="F26"/>
  <c r="H49" i="19"/>
  <c r="I49" s="1"/>
  <c r="R26" i="20"/>
  <c r="U26"/>
  <c r="S52"/>
  <c r="U130"/>
  <c r="S208"/>
  <c r="T179" i="19"/>
  <c r="W205" i="16"/>
  <c r="V206"/>
  <c r="V207"/>
  <c r="W207" s="1"/>
  <c r="U232"/>
  <c r="U234" s="1"/>
  <c r="U233"/>
  <c r="S232"/>
  <c r="W179"/>
  <c r="V180"/>
  <c r="R232"/>
  <c r="U233" i="15"/>
  <c r="U232"/>
  <c r="U234" s="1"/>
  <c r="S232"/>
  <c r="S234" s="1"/>
  <c r="S233"/>
  <c r="R232"/>
  <c r="T23" i="19"/>
  <c r="V23" s="1"/>
  <c r="H23"/>
  <c r="I23" s="1"/>
  <c r="U206"/>
  <c r="T205"/>
  <c r="V205" s="1"/>
  <c r="S206"/>
  <c r="T206" i="20"/>
  <c r="R208"/>
  <c r="R206" i="19"/>
  <c r="U232" i="20"/>
  <c r="U180" i="19"/>
  <c r="S232" i="20"/>
  <c r="S180" i="19"/>
  <c r="R232" i="20"/>
  <c r="T180"/>
  <c r="V179" i="19"/>
  <c r="R180"/>
  <c r="U128"/>
  <c r="R128"/>
  <c r="T128" i="20"/>
  <c r="R130"/>
  <c r="S128" i="19"/>
  <c r="U154" i="20"/>
  <c r="U102" i="19"/>
  <c r="R154" i="20"/>
  <c r="T101" i="19"/>
  <c r="R102"/>
  <c r="T102" i="20"/>
  <c r="S154"/>
  <c r="R50" i="19"/>
  <c r="R51"/>
  <c r="T50" i="20"/>
  <c r="T49" i="19"/>
  <c r="R52" i="20"/>
  <c r="S50" i="19"/>
  <c r="S52" s="1"/>
  <c r="S51"/>
  <c r="U76" i="20"/>
  <c r="S24" i="19"/>
  <c r="S76" i="20"/>
  <c r="T24"/>
  <c r="R76"/>
  <c r="R24" i="19"/>
  <c r="G51"/>
  <c r="G50"/>
  <c r="G52" s="1"/>
  <c r="F52" i="20"/>
  <c r="A50"/>
  <c r="A51"/>
  <c r="H50"/>
  <c r="F50" i="19"/>
  <c r="F51"/>
  <c r="F24"/>
  <c r="G24"/>
  <c r="F76" i="20"/>
  <c r="H24"/>
  <c r="G76"/>
  <c r="T21" i="19"/>
  <c r="T203"/>
  <c r="H47"/>
  <c r="H21"/>
  <c r="T125"/>
  <c r="T128" s="1"/>
  <c r="T177"/>
  <c r="T180" s="1"/>
  <c r="T99"/>
  <c r="T47"/>
  <c r="S228" i="15"/>
  <c r="U228"/>
  <c r="U72" i="20"/>
  <c r="T176"/>
  <c r="U150"/>
  <c r="T202"/>
  <c r="R228"/>
  <c r="R228" i="16"/>
  <c r="R233" s="1"/>
  <c r="R228" i="15"/>
  <c r="R233" s="1"/>
  <c r="T20" i="20"/>
  <c r="T98"/>
  <c r="S228"/>
  <c r="T124"/>
  <c r="R150"/>
  <c r="U228"/>
  <c r="S20" i="19"/>
  <c r="S25" s="1"/>
  <c r="R20"/>
  <c r="R25" s="1"/>
  <c r="G72" i="20"/>
  <c r="S150"/>
  <c r="U228" i="16"/>
  <c r="F20" i="19"/>
  <c r="F25" s="1"/>
  <c r="R124"/>
  <c r="R129" s="1"/>
  <c r="T174"/>
  <c r="V174" s="1"/>
  <c r="S228" i="16"/>
  <c r="S233" s="1"/>
  <c r="H44" i="19"/>
  <c r="H46" s="1"/>
  <c r="G20"/>
  <c r="G25" s="1"/>
  <c r="S124"/>
  <c r="S129" s="1"/>
  <c r="U124"/>
  <c r="U129" s="1"/>
  <c r="S176"/>
  <c r="S181" s="1"/>
  <c r="R202"/>
  <c r="R207" s="1"/>
  <c r="U202"/>
  <c r="U207" s="1"/>
  <c r="U98"/>
  <c r="U103" s="1"/>
  <c r="U176"/>
  <c r="U181" s="1"/>
  <c r="S202"/>
  <c r="S207" s="1"/>
  <c r="R98"/>
  <c r="R72" i="20"/>
  <c r="A46"/>
  <c r="F72"/>
  <c r="A72" s="1"/>
  <c r="T123" i="19"/>
  <c r="V123" s="1"/>
  <c r="T201"/>
  <c r="T175"/>
  <c r="V175" s="1"/>
  <c r="R176"/>
  <c r="R181" s="1"/>
  <c r="S72" i="20"/>
  <c r="T46"/>
  <c r="H46"/>
  <c r="A46" i="19"/>
  <c r="H20" i="20"/>
  <c r="V97" i="19"/>
  <c r="V45"/>
  <c r="V19"/>
  <c r="I45"/>
  <c r="I19"/>
  <c r="T44"/>
  <c r="V44" s="1"/>
  <c r="T18"/>
  <c r="V18" s="1"/>
  <c r="H18"/>
  <c r="I18" s="1"/>
  <c r="T200"/>
  <c r="V200" s="1"/>
  <c r="T122"/>
  <c r="V122" s="1"/>
  <c r="V96"/>
  <c r="W96" s="1"/>
  <c r="T17"/>
  <c r="T121"/>
  <c r="T173"/>
  <c r="V173" s="1"/>
  <c r="H17"/>
  <c r="T95"/>
  <c r="T98" s="1"/>
  <c r="R224" i="20"/>
  <c r="R233" s="1"/>
  <c r="R224" i="16"/>
  <c r="R224" i="15"/>
  <c r="T172" i="20"/>
  <c r="T181" s="1"/>
  <c r="S224"/>
  <c r="S233" s="1"/>
  <c r="S224" i="16"/>
  <c r="S224" i="15"/>
  <c r="T198" i="20"/>
  <c r="U224"/>
  <c r="U233" s="1"/>
  <c r="U224" i="16"/>
  <c r="U224" i="15"/>
  <c r="T171" i="19"/>
  <c r="T197"/>
  <c r="V119"/>
  <c r="W119" s="1"/>
  <c r="R68" i="20"/>
  <c r="R77" s="1"/>
  <c r="T117" i="19"/>
  <c r="V117" s="1"/>
  <c r="R146" i="20"/>
  <c r="T94"/>
  <c r="T103" s="1"/>
  <c r="S146"/>
  <c r="T91" i="19"/>
  <c r="R94"/>
  <c r="T120" i="20"/>
  <c r="T129" s="1"/>
  <c r="U146"/>
  <c r="U155" s="1"/>
  <c r="T39" i="19"/>
  <c r="V39" s="1"/>
  <c r="V42" s="1"/>
  <c r="H39"/>
  <c r="I39" s="1"/>
  <c r="T42" i="20"/>
  <c r="T51" s="1"/>
  <c r="S68"/>
  <c r="H16"/>
  <c r="A42"/>
  <c r="T16"/>
  <c r="T25" s="1"/>
  <c r="H42"/>
  <c r="F68"/>
  <c r="U68"/>
  <c r="U77" s="1"/>
  <c r="A42" i="19"/>
  <c r="G68" i="20"/>
  <c r="H13" i="19"/>
  <c r="H16" s="1"/>
  <c r="T13"/>
  <c r="T16" s="1"/>
  <c r="V200" i="15"/>
  <c r="V197" i="16"/>
  <c r="V171"/>
  <c r="V197" i="15"/>
  <c r="V171"/>
  <c r="A16" i="20"/>
  <c r="S143" i="19"/>
  <c r="A39"/>
  <c r="V174" i="15"/>
  <c r="S149" i="19"/>
  <c r="S226"/>
  <c r="U148"/>
  <c r="U226"/>
  <c r="S148"/>
  <c r="V200" i="16"/>
  <c r="V174"/>
  <c r="A44" i="19"/>
  <c r="U219"/>
  <c r="V193" i="20"/>
  <c r="V167"/>
  <c r="U141" i="19"/>
  <c r="V115" i="20"/>
  <c r="V37"/>
  <c r="G67" i="19"/>
  <c r="G69"/>
  <c r="V11" i="20"/>
  <c r="F67" i="19"/>
  <c r="F75"/>
  <c r="U223"/>
  <c r="U145"/>
  <c r="V197" i="20"/>
  <c r="S223" i="19"/>
  <c r="V171" i="20"/>
  <c r="S145" i="19"/>
  <c r="V119" i="20"/>
  <c r="V41"/>
  <c r="V15"/>
  <c r="A41" i="19"/>
  <c r="A15"/>
  <c r="U222"/>
  <c r="U218"/>
  <c r="A45"/>
  <c r="A21"/>
  <c r="R145"/>
  <c r="A63" i="20"/>
  <c r="A40" i="19"/>
  <c r="A18"/>
  <c r="A19"/>
  <c r="A47"/>
  <c r="A23"/>
  <c r="A20" i="20"/>
  <c r="A65"/>
  <c r="A69"/>
  <c r="A71"/>
  <c r="U144" i="19"/>
  <c r="U194"/>
  <c r="V93" i="20"/>
  <c r="A63" i="19"/>
  <c r="A61" i="20"/>
  <c r="U168" i="19"/>
  <c r="A17"/>
  <c r="A24" i="20"/>
  <c r="R148" i="19"/>
  <c r="A13"/>
  <c r="R226"/>
  <c r="A66" i="20"/>
  <c r="V89"/>
  <c r="A49" i="19"/>
  <c r="R223"/>
  <c r="A62" i="20"/>
  <c r="A67"/>
  <c r="A70"/>
  <c r="A73"/>
  <c r="A75"/>
  <c r="V170"/>
  <c r="V196"/>
  <c r="V118"/>
  <c r="V40"/>
  <c r="R222" i="19"/>
  <c r="S222"/>
  <c r="V192" i="20"/>
  <c r="V170" i="15"/>
  <c r="V166" i="20"/>
  <c r="G66" i="19"/>
  <c r="U149"/>
  <c r="R227"/>
  <c r="U153"/>
  <c r="R231"/>
  <c r="S144"/>
  <c r="S229"/>
  <c r="V114" i="20"/>
  <c r="R225" i="19"/>
  <c r="T90"/>
  <c r="R144"/>
  <c r="V88" i="20"/>
  <c r="V36"/>
  <c r="H66"/>
  <c r="F66" i="19"/>
  <c r="R149"/>
  <c r="V10" i="20"/>
  <c r="G75" i="19"/>
  <c r="S225"/>
  <c r="U151"/>
  <c r="R147"/>
  <c r="U147"/>
  <c r="U227"/>
  <c r="U229"/>
  <c r="U231"/>
  <c r="U90"/>
  <c r="U140"/>
  <c r="R151"/>
  <c r="S227"/>
  <c r="R229"/>
  <c r="S231"/>
  <c r="U225"/>
  <c r="S151"/>
  <c r="S154" s="1"/>
  <c r="S147"/>
  <c r="R153"/>
  <c r="T221" i="20"/>
  <c r="S221" i="19"/>
  <c r="R221"/>
  <c r="U221"/>
  <c r="R143"/>
  <c r="U143"/>
  <c r="F69"/>
  <c r="R220" i="15"/>
  <c r="U142" i="20"/>
  <c r="S220" i="16"/>
  <c r="R220"/>
  <c r="S220" i="15"/>
  <c r="S64" i="20"/>
  <c r="G64"/>
  <c r="H12"/>
  <c r="S142"/>
  <c r="R64"/>
  <c r="R220"/>
  <c r="V191"/>
  <c r="T194"/>
  <c r="S220"/>
  <c r="V165"/>
  <c r="T168"/>
  <c r="U64"/>
  <c r="V199" i="15"/>
  <c r="V199" i="16"/>
  <c r="U220" i="15"/>
  <c r="U220" i="16"/>
  <c r="V194"/>
  <c r="V194" i="15"/>
  <c r="V173" i="16"/>
  <c r="V173" i="15"/>
  <c r="U220" i="20"/>
  <c r="V168" i="15"/>
  <c r="V168" i="16"/>
  <c r="G71" i="19"/>
  <c r="F64" i="20"/>
  <c r="R142"/>
  <c r="V9"/>
  <c r="T12"/>
  <c r="V35"/>
  <c r="T38"/>
  <c r="V87"/>
  <c r="T90"/>
  <c r="V113"/>
  <c r="T116"/>
  <c r="V191" i="19"/>
  <c r="T194"/>
  <c r="V113"/>
  <c r="T116"/>
  <c r="V165"/>
  <c r="T168"/>
  <c r="V179" i="15"/>
  <c r="V205"/>
  <c r="V205" i="20"/>
  <c r="V179"/>
  <c r="V127"/>
  <c r="V101"/>
  <c r="V49"/>
  <c r="V23"/>
  <c r="G73" i="19"/>
  <c r="V203" i="16"/>
  <c r="V177"/>
  <c r="F73" i="19"/>
  <c r="V203" i="15"/>
  <c r="V177"/>
  <c r="V177" i="20"/>
  <c r="V203"/>
  <c r="V125"/>
  <c r="V99"/>
  <c r="V47"/>
  <c r="V201" i="15"/>
  <c r="V175"/>
  <c r="V201" i="16"/>
  <c r="V175"/>
  <c r="F71" i="19"/>
  <c r="V201" i="20"/>
  <c r="V175"/>
  <c r="V123"/>
  <c r="V97"/>
  <c r="V45"/>
  <c r="V19"/>
  <c r="G70" i="19"/>
  <c r="F70"/>
  <c r="V200" i="20"/>
  <c r="V174"/>
  <c r="V122"/>
  <c r="V96"/>
  <c r="V44"/>
  <c r="V18"/>
  <c r="V92"/>
  <c r="V199"/>
  <c r="V121"/>
  <c r="V95"/>
  <c r="V17"/>
  <c r="V169"/>
  <c r="V169" i="15"/>
  <c r="V117" i="20"/>
  <c r="G65" i="19"/>
  <c r="V91" i="20"/>
  <c r="V39"/>
  <c r="F65" i="19"/>
  <c r="V13" i="20"/>
  <c r="V170" i="16"/>
  <c r="V195" i="15"/>
  <c r="V196" i="16"/>
  <c r="V21" i="20"/>
  <c r="V195"/>
  <c r="V196" i="15"/>
  <c r="H65" i="20"/>
  <c r="T66"/>
  <c r="W193" i="16"/>
  <c r="W193" i="15"/>
  <c r="H35" i="19"/>
  <c r="S217"/>
  <c r="R139"/>
  <c r="G62"/>
  <c r="F62"/>
  <c r="S139"/>
  <c r="U139"/>
  <c r="W192" i="16"/>
  <c r="U217" i="19"/>
  <c r="R217"/>
  <c r="H12"/>
  <c r="G61"/>
  <c r="F61"/>
  <c r="H69" i="20"/>
  <c r="H71"/>
  <c r="I44"/>
  <c r="T231" i="16"/>
  <c r="T62" i="20"/>
  <c r="T223"/>
  <c r="T218" i="16"/>
  <c r="T219" i="15"/>
  <c r="V219" s="1"/>
  <c r="T225"/>
  <c r="T227"/>
  <c r="I23" i="20"/>
  <c r="I45"/>
  <c r="H61"/>
  <c r="H62"/>
  <c r="I17"/>
  <c r="T140"/>
  <c r="T143"/>
  <c r="T148"/>
  <c r="T153"/>
  <c r="T219" i="16"/>
  <c r="V219" s="1"/>
  <c r="T222"/>
  <c r="T227"/>
  <c r="T223"/>
  <c r="T221" i="15"/>
  <c r="T226"/>
  <c r="T231"/>
  <c r="I37" i="20"/>
  <c r="T69"/>
  <c r="T71"/>
  <c r="I15"/>
  <c r="H73"/>
  <c r="H75"/>
  <c r="T231"/>
  <c r="T229" i="16"/>
  <c r="H63" i="19"/>
  <c r="H63" i="20"/>
  <c r="T65"/>
  <c r="T67"/>
  <c r="T73"/>
  <c r="T75"/>
  <c r="T227"/>
  <c r="T221" i="16"/>
  <c r="T226"/>
  <c r="T223" i="15"/>
  <c r="H67" i="20"/>
  <c r="H70"/>
  <c r="I40"/>
  <c r="I41"/>
  <c r="T144"/>
  <c r="T149"/>
  <c r="T219"/>
  <c r="T222"/>
  <c r="T226"/>
  <c r="V173"/>
  <c r="T218"/>
  <c r="T145"/>
  <c r="T147"/>
  <c r="T151"/>
  <c r="T141"/>
  <c r="T139"/>
  <c r="T63"/>
  <c r="T70"/>
  <c r="T61"/>
  <c r="I49"/>
  <c r="I36"/>
  <c r="I35"/>
  <c r="I19"/>
  <c r="I11"/>
  <c r="I9"/>
  <c r="I18"/>
  <c r="I10"/>
  <c r="T217"/>
  <c r="T225"/>
  <c r="T229"/>
  <c r="I13"/>
  <c r="I21"/>
  <c r="I39"/>
  <c r="I47"/>
  <c r="W195" i="16"/>
  <c r="W177"/>
  <c r="W176" i="15"/>
  <c r="W170"/>
  <c r="T217" i="16"/>
  <c r="T225"/>
  <c r="W192" i="15"/>
  <c r="T229"/>
  <c r="T222"/>
  <c r="T217"/>
  <c r="T218"/>
  <c r="R155" i="20" l="1"/>
  <c r="F26" i="19"/>
  <c r="S208"/>
  <c r="T207" i="20"/>
  <c r="R182" i="19"/>
  <c r="S234" i="16"/>
  <c r="H51" i="20"/>
  <c r="I51" s="1"/>
  <c r="A52"/>
  <c r="R103" i="19"/>
  <c r="S155" i="20"/>
  <c r="S77"/>
  <c r="T52"/>
  <c r="H50" i="19"/>
  <c r="I50" s="1"/>
  <c r="F77" i="20"/>
  <c r="G77"/>
  <c r="H25"/>
  <c r="I25" s="1"/>
  <c r="G78"/>
  <c r="G26" i="19"/>
  <c r="U78" i="20"/>
  <c r="T104"/>
  <c r="U156"/>
  <c r="T208"/>
  <c r="A77"/>
  <c r="S234"/>
  <c r="S78"/>
  <c r="S156"/>
  <c r="R104" i="19"/>
  <c r="U130"/>
  <c r="T182" i="20"/>
  <c r="S182" i="19"/>
  <c r="U182"/>
  <c r="R26"/>
  <c r="T26" i="20"/>
  <c r="S26" i="19"/>
  <c r="U104"/>
  <c r="S130"/>
  <c r="U234" i="20"/>
  <c r="U208" i="19"/>
  <c r="T24"/>
  <c r="H24"/>
  <c r="I24" s="1"/>
  <c r="V208" i="16"/>
  <c r="W208" s="1"/>
  <c r="W206"/>
  <c r="V231"/>
  <c r="T232"/>
  <c r="W180"/>
  <c r="R234"/>
  <c r="W205" i="15"/>
  <c r="V206"/>
  <c r="V180"/>
  <c r="V182" s="1"/>
  <c r="V181"/>
  <c r="T232"/>
  <c r="R234"/>
  <c r="T206" i="19"/>
  <c r="W205" i="20"/>
  <c r="V206"/>
  <c r="R208" i="19"/>
  <c r="W205"/>
  <c r="U232"/>
  <c r="S232"/>
  <c r="T232" i="20"/>
  <c r="R232" i="19"/>
  <c r="W179"/>
  <c r="V180"/>
  <c r="V180" i="20"/>
  <c r="R234"/>
  <c r="T130"/>
  <c r="V128"/>
  <c r="R130" i="19"/>
  <c r="W127"/>
  <c r="U154"/>
  <c r="T154" i="20"/>
  <c r="V102"/>
  <c r="V101" i="19"/>
  <c r="T102"/>
  <c r="R154"/>
  <c r="R156" i="20"/>
  <c r="V50"/>
  <c r="V49" i="19"/>
  <c r="T50"/>
  <c r="R52"/>
  <c r="W23" i="20"/>
  <c r="V24"/>
  <c r="R78"/>
  <c r="T76"/>
  <c r="W23" i="19"/>
  <c r="F52"/>
  <c r="A52" s="1"/>
  <c r="A50"/>
  <c r="H52" i="20"/>
  <c r="I50"/>
  <c r="A51" i="19"/>
  <c r="H76" i="20"/>
  <c r="F78"/>
  <c r="A76"/>
  <c r="G76" i="19"/>
  <c r="F76"/>
  <c r="H26" i="20"/>
  <c r="I24"/>
  <c r="A25"/>
  <c r="V203" i="19"/>
  <c r="V47"/>
  <c r="V177"/>
  <c r="I47"/>
  <c r="V21"/>
  <c r="W21" s="1"/>
  <c r="I21"/>
  <c r="A25"/>
  <c r="V125"/>
  <c r="V128" s="1"/>
  <c r="V99"/>
  <c r="I44"/>
  <c r="V176" i="15"/>
  <c r="V202"/>
  <c r="W202" s="1"/>
  <c r="T228"/>
  <c r="V176" i="16"/>
  <c r="V181" s="1"/>
  <c r="W181" s="1"/>
  <c r="V98" i="20"/>
  <c r="W98" s="1"/>
  <c r="V202" i="16"/>
  <c r="V202" i="20"/>
  <c r="T150"/>
  <c r="I46"/>
  <c r="S228" i="19"/>
  <c r="T176"/>
  <c r="V176" i="20"/>
  <c r="V124"/>
  <c r="H72"/>
  <c r="I72" s="1"/>
  <c r="T228"/>
  <c r="T228" i="16"/>
  <c r="T233" s="1"/>
  <c r="R228" i="19"/>
  <c r="T202"/>
  <c r="R150"/>
  <c r="U150"/>
  <c r="S150"/>
  <c r="H20"/>
  <c r="I20" s="1"/>
  <c r="U228"/>
  <c r="T124"/>
  <c r="V201"/>
  <c r="W201" s="1"/>
  <c r="V46" i="20"/>
  <c r="W46" s="1"/>
  <c r="T72"/>
  <c r="T46" i="19"/>
  <c r="V20" i="20"/>
  <c r="T20" i="19"/>
  <c r="T25" s="1"/>
  <c r="F72"/>
  <c r="G72"/>
  <c r="W175"/>
  <c r="V176"/>
  <c r="W123"/>
  <c r="W97"/>
  <c r="W45"/>
  <c r="V46"/>
  <c r="W19"/>
  <c r="I46"/>
  <c r="W200" i="15"/>
  <c r="W200" i="19"/>
  <c r="W174"/>
  <c r="W122"/>
  <c r="W44"/>
  <c r="W18"/>
  <c r="T224" i="16"/>
  <c r="V17" i="19"/>
  <c r="W17" s="1"/>
  <c r="I17"/>
  <c r="V121"/>
  <c r="V124" s="1"/>
  <c r="W173"/>
  <c r="V95"/>
  <c r="V98" s="1"/>
  <c r="T42"/>
  <c r="T224" i="20"/>
  <c r="T233" s="1"/>
  <c r="V94"/>
  <c r="V172"/>
  <c r="V181" s="1"/>
  <c r="W181" s="1"/>
  <c r="V198"/>
  <c r="V198" i="16"/>
  <c r="V172" i="15"/>
  <c r="V172" i="16"/>
  <c r="T224" i="15"/>
  <c r="U224" i="19"/>
  <c r="U233" s="1"/>
  <c r="R224"/>
  <c r="S224"/>
  <c r="S233" s="1"/>
  <c r="W197" i="15"/>
  <c r="V198"/>
  <c r="T172" i="19"/>
  <c r="V171"/>
  <c r="V172" s="1"/>
  <c r="V181" s="1"/>
  <c r="W181" s="1"/>
  <c r="V197"/>
  <c r="T198"/>
  <c r="H42"/>
  <c r="H51" s="1"/>
  <c r="I51" s="1"/>
  <c r="T120"/>
  <c r="U146"/>
  <c r="R146"/>
  <c r="V120" i="20"/>
  <c r="V129" s="1"/>
  <c r="W129" s="1"/>
  <c r="W117" i="19"/>
  <c r="V120"/>
  <c r="T94"/>
  <c r="T103" s="1"/>
  <c r="V91"/>
  <c r="T146" i="20"/>
  <c r="T155" s="1"/>
  <c r="S146" i="19"/>
  <c r="S155" s="1"/>
  <c r="F68"/>
  <c r="G68"/>
  <c r="A68" i="20"/>
  <c r="T68"/>
  <c r="V42"/>
  <c r="V51" s="1"/>
  <c r="W51" s="1"/>
  <c r="I16" i="19"/>
  <c r="I42" i="20"/>
  <c r="H68"/>
  <c r="V16"/>
  <c r="W42" i="19"/>
  <c r="V13"/>
  <c r="V16" s="1"/>
  <c r="I13"/>
  <c r="W39"/>
  <c r="W196" i="20"/>
  <c r="W170"/>
  <c r="V218" i="19"/>
  <c r="V218" i="15"/>
  <c r="V218" i="16"/>
  <c r="W218" s="1"/>
  <c r="V140" i="19"/>
  <c r="W203" i="16"/>
  <c r="W201"/>
  <c r="W19" i="20"/>
  <c r="W200" i="16"/>
  <c r="A26" i="20"/>
  <c r="W199" i="16"/>
  <c r="W197"/>
  <c r="W171"/>
  <c r="V223"/>
  <c r="V223" i="15"/>
  <c r="W171" i="20"/>
  <c r="W119"/>
  <c r="W41"/>
  <c r="W15"/>
  <c r="A67" i="19"/>
  <c r="V222" i="15"/>
  <c r="A16" i="19"/>
  <c r="V219"/>
  <c r="I16" i="20"/>
  <c r="W197"/>
  <c r="W170" i="16"/>
  <c r="W196"/>
  <c r="W11" i="20"/>
  <c r="W167"/>
  <c r="W201"/>
  <c r="V225" i="16"/>
  <c r="W18" i="20"/>
  <c r="W44"/>
  <c r="W174"/>
  <c r="V226" i="16"/>
  <c r="W193" i="20"/>
  <c r="H69" i="19"/>
  <c r="A75"/>
  <c r="W115" i="20"/>
  <c r="V219"/>
  <c r="W101"/>
  <c r="A69" i="19"/>
  <c r="T145"/>
  <c r="V141"/>
  <c r="W122" i="20"/>
  <c r="W96"/>
  <c r="V63"/>
  <c r="H67" i="19"/>
  <c r="W127" i="20"/>
  <c r="W123"/>
  <c r="W192"/>
  <c r="W89"/>
  <c r="T222" i="19"/>
  <c r="H70"/>
  <c r="V223" i="20"/>
  <c r="V67"/>
  <c r="W118"/>
  <c r="W97"/>
  <c r="A24" i="19"/>
  <c r="U220"/>
  <c r="V194" i="20"/>
  <c r="V116"/>
  <c r="A66" i="19"/>
  <c r="T223"/>
  <c r="A61"/>
  <c r="A62"/>
  <c r="V116"/>
  <c r="V194"/>
  <c r="V90" i="20"/>
  <c r="A73" i="19"/>
  <c r="A70"/>
  <c r="V226" i="15"/>
  <c r="V225"/>
  <c r="W195"/>
  <c r="U142" i="19"/>
  <c r="T148"/>
  <c r="A71"/>
  <c r="V168"/>
  <c r="A20"/>
  <c r="V141" i="20"/>
  <c r="V145"/>
  <c r="A65" i="19"/>
  <c r="A64" i="20"/>
  <c r="T143" i="19"/>
  <c r="T226"/>
  <c r="T153"/>
  <c r="T149"/>
  <c r="W92" i="20"/>
  <c r="V222"/>
  <c r="V144"/>
  <c r="V66"/>
  <c r="V222" i="16"/>
  <c r="H66" i="19"/>
  <c r="V218" i="20"/>
  <c r="V168"/>
  <c r="W196" i="15"/>
  <c r="T227" i="19"/>
  <c r="W166" i="20"/>
  <c r="T229" i="19"/>
  <c r="V38" i="20"/>
  <c r="T144" i="19"/>
  <c r="T231"/>
  <c r="V140" i="20"/>
  <c r="W36"/>
  <c r="T225" i="19"/>
  <c r="V90"/>
  <c r="W88" i="20"/>
  <c r="V62"/>
  <c r="T221" i="19"/>
  <c r="V12" i="20"/>
  <c r="W10"/>
  <c r="T147" i="19"/>
  <c r="T151"/>
  <c r="W177" i="20"/>
  <c r="W121"/>
  <c r="H71" i="19"/>
  <c r="W231" i="16"/>
  <c r="W99" i="20"/>
  <c r="F64" i="19"/>
  <c r="V217" i="20"/>
  <c r="T220"/>
  <c r="V61"/>
  <c r="T64"/>
  <c r="V217" i="15"/>
  <c r="T220"/>
  <c r="V217" i="16"/>
  <c r="T220"/>
  <c r="H64" i="20"/>
  <c r="V139"/>
  <c r="T142"/>
  <c r="I35" i="19"/>
  <c r="H38"/>
  <c r="G64"/>
  <c r="H73"/>
  <c r="H75"/>
  <c r="V231" i="15"/>
  <c r="V231" i="20"/>
  <c r="W179"/>
  <c r="V153"/>
  <c r="W49"/>
  <c r="V75"/>
  <c r="W17"/>
  <c r="W201" i="15"/>
  <c r="V229" i="16"/>
  <c r="V229" i="15"/>
  <c r="V229" i="20"/>
  <c r="V151"/>
  <c r="V73"/>
  <c r="V227" i="15"/>
  <c r="W45" i="20"/>
  <c r="W175"/>
  <c r="V227" i="16"/>
  <c r="V227" i="20"/>
  <c r="V149"/>
  <c r="V71"/>
  <c r="W40"/>
  <c r="V226"/>
  <c r="V148"/>
  <c r="V70"/>
  <c r="V225"/>
  <c r="V147"/>
  <c r="V69"/>
  <c r="V143"/>
  <c r="V221"/>
  <c r="V221" i="16"/>
  <c r="V65" i="20"/>
  <c r="V221" i="15"/>
  <c r="H65" i="19"/>
  <c r="W117" i="20"/>
  <c r="I69"/>
  <c r="I12"/>
  <c r="I38"/>
  <c r="W165"/>
  <c r="T217" i="19"/>
  <c r="W37" i="20"/>
  <c r="I75"/>
  <c r="W194" i="16"/>
  <c r="W168" i="15"/>
  <c r="W168" i="16"/>
  <c r="W219"/>
  <c r="W219" i="15"/>
  <c r="I73" i="20"/>
  <c r="I71"/>
  <c r="H62" i="19"/>
  <c r="T139"/>
  <c r="W114" i="20"/>
  <c r="I62"/>
  <c r="I65"/>
  <c r="I63"/>
  <c r="W191" i="15"/>
  <c r="W87" i="20"/>
  <c r="I9" i="19"/>
  <c r="H61"/>
  <c r="I61" i="20"/>
  <c r="W191"/>
  <c r="W195"/>
  <c r="W169"/>
  <c r="W35"/>
  <c r="I70"/>
  <c r="W199" i="15"/>
  <c r="I63" i="19"/>
  <c r="W113" i="20"/>
  <c r="I67"/>
  <c r="W91"/>
  <c r="W200"/>
  <c r="W21"/>
  <c r="W173"/>
  <c r="W125"/>
  <c r="W95"/>
  <c r="W39"/>
  <c r="W9"/>
  <c r="W203"/>
  <c r="W199"/>
  <c r="W13"/>
  <c r="W47"/>
  <c r="W173" i="15"/>
  <c r="W203"/>
  <c r="W169" i="16"/>
  <c r="W165" i="15"/>
  <c r="W173" i="16"/>
  <c r="W191"/>
  <c r="W165"/>
  <c r="U155" i="19" l="1"/>
  <c r="V207" i="20"/>
  <c r="W207" s="1"/>
  <c r="R233" i="19"/>
  <c r="S234"/>
  <c r="T234" i="16"/>
  <c r="V182"/>
  <c r="W182" s="1"/>
  <c r="V129" i="19"/>
  <c r="W129" s="1"/>
  <c r="G77"/>
  <c r="H52"/>
  <c r="T207"/>
  <c r="T233" i="15"/>
  <c r="V207"/>
  <c r="W207" s="1"/>
  <c r="T129" i="19"/>
  <c r="T51"/>
  <c r="V103" i="20"/>
  <c r="W103" s="1"/>
  <c r="R155" i="19"/>
  <c r="T77" i="20"/>
  <c r="S156" i="19"/>
  <c r="V25" i="20"/>
  <c r="W25" s="1"/>
  <c r="H77"/>
  <c r="I77" s="1"/>
  <c r="A78"/>
  <c r="F77" i="19"/>
  <c r="H26"/>
  <c r="T181"/>
  <c r="T78" i="20"/>
  <c r="T234"/>
  <c r="U234" i="19"/>
  <c r="T208"/>
  <c r="G78"/>
  <c r="V24"/>
  <c r="W24" s="1"/>
  <c r="T52"/>
  <c r="U156"/>
  <c r="H25"/>
  <c r="I25" s="1"/>
  <c r="T104"/>
  <c r="T130"/>
  <c r="T26"/>
  <c r="T182"/>
  <c r="V206"/>
  <c r="W206" s="1"/>
  <c r="V232" i="16"/>
  <c r="V208" i="15"/>
  <c r="W208" s="1"/>
  <c r="W206"/>
  <c r="W231"/>
  <c r="V232"/>
  <c r="T234"/>
  <c r="V208" i="20"/>
  <c r="W208" s="1"/>
  <c r="W206"/>
  <c r="V232"/>
  <c r="V182"/>
  <c r="W182" s="1"/>
  <c r="W180"/>
  <c r="V182" i="19"/>
  <c r="W182" s="1"/>
  <c r="W180"/>
  <c r="V231"/>
  <c r="T232"/>
  <c r="R234"/>
  <c r="V130" i="20"/>
  <c r="W128"/>
  <c r="V130" i="19"/>
  <c r="W128"/>
  <c r="V154" i="20"/>
  <c r="V104"/>
  <c r="W102"/>
  <c r="V153" i="19"/>
  <c r="T154"/>
  <c r="R156"/>
  <c r="W101"/>
  <c r="V102"/>
  <c r="T156" i="20"/>
  <c r="W49" i="19"/>
  <c r="V50"/>
  <c r="V51"/>
  <c r="W51" s="1"/>
  <c r="V52" i="20"/>
  <c r="W50"/>
  <c r="W24"/>
  <c r="V26"/>
  <c r="W75"/>
  <c r="V76"/>
  <c r="I52" i="19"/>
  <c r="I52" i="20"/>
  <c r="I26"/>
  <c r="F78" i="19"/>
  <c r="A76"/>
  <c r="I75"/>
  <c r="H76"/>
  <c r="H78" i="20"/>
  <c r="I76"/>
  <c r="W203" i="19"/>
  <c r="W177"/>
  <c r="W47"/>
  <c r="W125"/>
  <c r="W99"/>
  <c r="V228" i="15"/>
  <c r="W228" s="1"/>
  <c r="V228" i="16"/>
  <c r="V233" s="1"/>
  <c r="W233" s="1"/>
  <c r="V202" i="19"/>
  <c r="W202" s="1"/>
  <c r="V20"/>
  <c r="V25" s="1"/>
  <c r="W25" s="1"/>
  <c r="V150" i="20"/>
  <c r="V228"/>
  <c r="W228" s="1"/>
  <c r="T228" i="19"/>
  <c r="T150"/>
  <c r="A72"/>
  <c r="V72" i="20"/>
  <c r="H72" i="19"/>
  <c r="I72" s="1"/>
  <c r="W98"/>
  <c r="W46"/>
  <c r="W121"/>
  <c r="W95"/>
  <c r="W198" i="20"/>
  <c r="V224"/>
  <c r="V233" s="1"/>
  <c r="W233" s="1"/>
  <c r="V224" i="15"/>
  <c r="W198" i="16"/>
  <c r="T224" i="19"/>
  <c r="T233" s="1"/>
  <c r="W198" i="15"/>
  <c r="W171" i="19"/>
  <c r="W223" i="16"/>
  <c r="V224"/>
  <c r="I42" i="19"/>
  <c r="W197"/>
  <c r="V198"/>
  <c r="H68"/>
  <c r="V146" i="20"/>
  <c r="A68" i="19"/>
  <c r="T146"/>
  <c r="W120" i="20"/>
  <c r="W91" i="19"/>
  <c r="V94"/>
  <c r="V103" s="1"/>
  <c r="W103" s="1"/>
  <c r="W120"/>
  <c r="V68" i="20"/>
  <c r="I68"/>
  <c r="W42"/>
  <c r="W13" i="19"/>
  <c r="W222" i="15"/>
  <c r="W222" i="20"/>
  <c r="W218" i="15"/>
  <c r="W124" i="20"/>
  <c r="W202"/>
  <c r="W124" i="19"/>
  <c r="W202" i="16"/>
  <c r="W227"/>
  <c r="W71" i="20"/>
  <c r="W226" i="16"/>
  <c r="I70" i="19"/>
  <c r="W172" i="16"/>
  <c r="A26" i="19"/>
  <c r="W223" i="15"/>
  <c r="V145" i="19"/>
  <c r="W67" i="20"/>
  <c r="W222" i="16"/>
  <c r="W172" i="20"/>
  <c r="V222" i="19"/>
  <c r="W94" i="20"/>
  <c r="W16"/>
  <c r="V143" i="19"/>
  <c r="V220" i="16"/>
  <c r="V220" i="15"/>
  <c r="V229" i="19"/>
  <c r="I67"/>
  <c r="I73"/>
  <c r="W219" i="20"/>
  <c r="W226" i="15"/>
  <c r="V227" i="19"/>
  <c r="V149"/>
  <c r="W63" i="20"/>
  <c r="V220" i="19"/>
  <c r="W70" i="20"/>
  <c r="W226"/>
  <c r="V226" i="19"/>
  <c r="V225"/>
  <c r="W219"/>
  <c r="W141"/>
  <c r="W140" i="20"/>
  <c r="W144"/>
  <c r="W141"/>
  <c r="W148"/>
  <c r="W149"/>
  <c r="W145"/>
  <c r="W153"/>
  <c r="W223"/>
  <c r="V223" i="19"/>
  <c r="V220" i="20"/>
  <c r="W218"/>
  <c r="V147" i="19"/>
  <c r="A64"/>
  <c r="I66"/>
  <c r="V151"/>
  <c r="V148"/>
  <c r="V142"/>
  <c r="V144"/>
  <c r="W218"/>
  <c r="V142" i="20"/>
  <c r="W140" i="19"/>
  <c r="V221"/>
  <c r="I62"/>
  <c r="V64" i="20"/>
  <c r="W35" i="19"/>
  <c r="I71"/>
  <c r="W69" i="20"/>
  <c r="W151"/>
  <c r="V139" i="19"/>
  <c r="H64"/>
  <c r="W229" i="16"/>
  <c r="W231" i="20"/>
  <c r="I69" i="19"/>
  <c r="W227" i="15"/>
  <c r="W147" i="20"/>
  <c r="W227"/>
  <c r="W221" i="16"/>
  <c r="V217" i="19"/>
  <c r="W93" i="20"/>
  <c r="I65" i="19"/>
  <c r="W143" i="20"/>
  <c r="W65"/>
  <c r="I66"/>
  <c r="W38"/>
  <c r="W12"/>
  <c r="W113" i="19"/>
  <c r="W165"/>
  <c r="W90" i="20"/>
  <c r="W217" i="15"/>
  <c r="W194" i="20"/>
  <c r="W168"/>
  <c r="I12" i="19"/>
  <c r="W116" i="20"/>
  <c r="I38" i="19"/>
  <c r="W194" i="15"/>
  <c r="W217" i="20"/>
  <c r="W191" i="19"/>
  <c r="W87"/>
  <c r="I64" i="20"/>
  <c r="W194" i="19"/>
  <c r="W168"/>
  <c r="W62" i="20"/>
  <c r="I61" i="19"/>
  <c r="W9"/>
  <c r="W229" i="20"/>
  <c r="W139"/>
  <c r="W221"/>
  <c r="W73"/>
  <c r="W229" i="15"/>
  <c r="W61" i="20"/>
  <c r="W225"/>
  <c r="W221" i="15"/>
  <c r="W225"/>
  <c r="W225" i="16"/>
  <c r="W176"/>
  <c r="W217"/>
  <c r="T155" i="19" l="1"/>
  <c r="A77"/>
  <c r="I26"/>
  <c r="V233" i="15"/>
  <c r="W233" s="1"/>
  <c r="T234" i="19"/>
  <c r="V155" i="20"/>
  <c r="W155" s="1"/>
  <c r="V77"/>
  <c r="W77" s="1"/>
  <c r="H77" i="19"/>
  <c r="I77" s="1"/>
  <c r="V208"/>
  <c r="W208" s="1"/>
  <c r="A78"/>
  <c r="V26"/>
  <c r="W26" s="1"/>
  <c r="V207"/>
  <c r="W207" s="1"/>
  <c r="V234" i="16"/>
  <c r="W234" s="1"/>
  <c r="W232"/>
  <c r="V234" i="15"/>
  <c r="W234" s="1"/>
  <c r="W232"/>
  <c r="W231" i="19"/>
  <c r="V232"/>
  <c r="V234" i="20"/>
  <c r="W234" s="1"/>
  <c r="W232"/>
  <c r="W130" i="19"/>
  <c r="W130" i="20"/>
  <c r="T156" i="19"/>
  <c r="V154"/>
  <c r="W153"/>
  <c r="V156" i="20"/>
  <c r="W154"/>
  <c r="V104" i="19"/>
  <c r="W102"/>
  <c r="W104" i="20"/>
  <c r="W52"/>
  <c r="V52" i="19"/>
  <c r="W50"/>
  <c r="V78" i="20"/>
  <c r="W76"/>
  <c r="W26"/>
  <c r="I78"/>
  <c r="I76" i="19"/>
  <c r="H78"/>
  <c r="W224" i="15"/>
  <c r="V228" i="19"/>
  <c r="V150"/>
  <c r="W72" i="20"/>
  <c r="W224"/>
  <c r="W146"/>
  <c r="V224" i="19"/>
  <c r="W224" i="16"/>
  <c r="W198" i="19"/>
  <c r="I68"/>
  <c r="V146"/>
  <c r="W68" i="20"/>
  <c r="W222" i="19"/>
  <c r="W150" i="20"/>
  <c r="W228" i="16"/>
  <c r="W149" i="19"/>
  <c r="W172"/>
  <c r="W16"/>
  <c r="W145"/>
  <c r="W94"/>
  <c r="W151"/>
  <c r="W229"/>
  <c r="W227"/>
  <c r="W226"/>
  <c r="W148"/>
  <c r="W223"/>
  <c r="W225"/>
  <c r="W142"/>
  <c r="W38"/>
  <c r="W143"/>
  <c r="W144"/>
  <c r="W221"/>
  <c r="W147"/>
  <c r="W220"/>
  <c r="W90"/>
  <c r="I20" i="20"/>
  <c r="W176"/>
  <c r="W116" i="19"/>
  <c r="W66" i="20"/>
  <c r="W142"/>
  <c r="W220" i="15"/>
  <c r="W139" i="19"/>
  <c r="W220" i="16"/>
  <c r="W220" i="20"/>
  <c r="W64"/>
  <c r="I64" i="19"/>
  <c r="W217"/>
  <c r="W12"/>
  <c r="V233" l="1"/>
  <c r="W233" s="1"/>
  <c r="V155"/>
  <c r="W155" s="1"/>
  <c r="V234"/>
  <c r="W234" s="1"/>
  <c r="W232"/>
  <c r="W104"/>
  <c r="V156"/>
  <c r="W154"/>
  <c r="W156" i="20"/>
  <c r="W52" i="19"/>
  <c r="W78" i="20"/>
  <c r="I78" i="19"/>
  <c r="W224"/>
  <c r="W146"/>
  <c r="W228"/>
  <c r="W150"/>
  <c r="W176"/>
  <c r="W20" i="20"/>
  <c r="S75" i="15"/>
  <c r="R75"/>
  <c r="S73"/>
  <c r="R73"/>
  <c r="S71"/>
  <c r="R71"/>
  <c r="S70"/>
  <c r="R70"/>
  <c r="S69"/>
  <c r="R69"/>
  <c r="S67"/>
  <c r="R67"/>
  <c r="S66"/>
  <c r="R66"/>
  <c r="S65"/>
  <c r="R65"/>
  <c r="S75" i="16"/>
  <c r="R75"/>
  <c r="S73"/>
  <c r="R73"/>
  <c r="S71"/>
  <c r="R71"/>
  <c r="S70"/>
  <c r="R70"/>
  <c r="S69"/>
  <c r="R69"/>
  <c r="S67"/>
  <c r="R67"/>
  <c r="S66"/>
  <c r="R66"/>
  <c r="S65"/>
  <c r="R65"/>
  <c r="S63" i="15"/>
  <c r="R63"/>
  <c r="S62"/>
  <c r="R62"/>
  <c r="S61"/>
  <c r="R61"/>
  <c r="S63" i="16"/>
  <c r="R63"/>
  <c r="S62"/>
  <c r="R62"/>
  <c r="S61"/>
  <c r="R61"/>
  <c r="R76" l="1"/>
  <c r="S76"/>
  <c r="S76" i="15"/>
  <c r="S78" s="1"/>
  <c r="S77"/>
  <c r="R77"/>
  <c r="R76"/>
  <c r="W156" i="19"/>
  <c r="R72" i="15"/>
  <c r="S72"/>
  <c r="R72" i="16"/>
  <c r="S72"/>
  <c r="R61" i="19"/>
  <c r="R66"/>
  <c r="R63"/>
  <c r="R68" i="15"/>
  <c r="R67" i="19"/>
  <c r="R70"/>
  <c r="S61"/>
  <c r="S63"/>
  <c r="S66"/>
  <c r="S68" i="15"/>
  <c r="S67" i="19"/>
  <c r="S70"/>
  <c r="S73"/>
  <c r="S75"/>
  <c r="R68" i="16"/>
  <c r="R77" s="1"/>
  <c r="S68"/>
  <c r="S77" s="1"/>
  <c r="R73" i="19"/>
  <c r="R62"/>
  <c r="R65"/>
  <c r="R69"/>
  <c r="R71"/>
  <c r="S62"/>
  <c r="S65"/>
  <c r="S69"/>
  <c r="S71"/>
  <c r="R75"/>
  <c r="S64" i="16"/>
  <c r="R64"/>
  <c r="R64" i="15"/>
  <c r="S64"/>
  <c r="S78" i="16" l="1"/>
  <c r="R78"/>
  <c r="R78" i="15"/>
  <c r="R76" i="19"/>
  <c r="S76"/>
  <c r="S72"/>
  <c r="R72"/>
  <c r="T73"/>
  <c r="T66"/>
  <c r="T63"/>
  <c r="V63" s="1"/>
  <c r="W63" s="1"/>
  <c r="T67"/>
  <c r="R68"/>
  <c r="T70"/>
  <c r="R64"/>
  <c r="S64"/>
  <c r="S68"/>
  <c r="T75"/>
  <c r="T65"/>
  <c r="T71"/>
  <c r="T69"/>
  <c r="T62"/>
  <c r="V62" s="1"/>
  <c r="W62" s="1"/>
  <c r="T61"/>
  <c r="U75" i="15"/>
  <c r="U73"/>
  <c r="U71"/>
  <c r="U70"/>
  <c r="U69"/>
  <c r="U67"/>
  <c r="U66"/>
  <c r="U65"/>
  <c r="R77" i="19" l="1"/>
  <c r="S77"/>
  <c r="S78"/>
  <c r="U77" i="15"/>
  <c r="U76"/>
  <c r="U78" s="1"/>
  <c r="T76" i="19"/>
  <c r="R78"/>
  <c r="U72" i="15"/>
  <c r="T72" i="19"/>
  <c r="T68"/>
  <c r="U68" i="15"/>
  <c r="U65" i="19"/>
  <c r="V65" s="1"/>
  <c r="U70"/>
  <c r="U75"/>
  <c r="U66"/>
  <c r="V66" s="1"/>
  <c r="W66" s="1"/>
  <c r="U71"/>
  <c r="U73"/>
  <c r="U67"/>
  <c r="V67" s="1"/>
  <c r="W67" s="1"/>
  <c r="U69"/>
  <c r="V61"/>
  <c r="V64" s="1"/>
  <c r="T64"/>
  <c r="W20"/>
  <c r="V13" i="15"/>
  <c r="V13" i="16"/>
  <c r="T77" i="19" l="1"/>
  <c r="T78"/>
  <c r="V75"/>
  <c r="U76"/>
  <c r="V73"/>
  <c r="V71"/>
  <c r="W71" s="1"/>
  <c r="U72"/>
  <c r="V70"/>
  <c r="V69"/>
  <c r="V68"/>
  <c r="U68"/>
  <c r="W61"/>
  <c r="W65"/>
  <c r="U77" l="1"/>
  <c r="U78"/>
  <c r="V76"/>
  <c r="W76" s="1"/>
  <c r="W75"/>
  <c r="W73"/>
  <c r="V72"/>
  <c r="V77" s="1"/>
  <c r="W77" s="1"/>
  <c r="W70"/>
  <c r="W69"/>
  <c r="W68"/>
  <c r="W64"/>
  <c r="U145" i="15"/>
  <c r="S145"/>
  <c r="R145"/>
  <c r="U144"/>
  <c r="S144"/>
  <c r="R144"/>
  <c r="U143"/>
  <c r="S143"/>
  <c r="R143"/>
  <c r="U141"/>
  <c r="S141"/>
  <c r="R141"/>
  <c r="U140"/>
  <c r="S140"/>
  <c r="R140"/>
  <c r="U139"/>
  <c r="V115"/>
  <c r="W101"/>
  <c r="W97"/>
  <c r="W96"/>
  <c r="W93"/>
  <c r="W92"/>
  <c r="V89"/>
  <c r="W89"/>
  <c r="V88"/>
  <c r="T75"/>
  <c r="G75"/>
  <c r="F75"/>
  <c r="T73"/>
  <c r="G73"/>
  <c r="F73"/>
  <c r="T71"/>
  <c r="G71"/>
  <c r="F71"/>
  <c r="T70"/>
  <c r="G70"/>
  <c r="F70"/>
  <c r="T69"/>
  <c r="G69"/>
  <c r="F69"/>
  <c r="T67"/>
  <c r="G67"/>
  <c r="F67"/>
  <c r="T66"/>
  <c r="G66"/>
  <c r="F66"/>
  <c r="T65"/>
  <c r="G65"/>
  <c r="F65"/>
  <c r="H49"/>
  <c r="H47"/>
  <c r="H45"/>
  <c r="H44"/>
  <c r="H41"/>
  <c r="H40"/>
  <c r="H39"/>
  <c r="H23"/>
  <c r="H21"/>
  <c r="H19"/>
  <c r="H18"/>
  <c r="H17"/>
  <c r="H15"/>
  <c r="H16" s="1"/>
  <c r="H49" i="16"/>
  <c r="H47"/>
  <c r="H45"/>
  <c r="H44"/>
  <c r="H41"/>
  <c r="H40"/>
  <c r="H39"/>
  <c r="V49"/>
  <c r="U153"/>
  <c r="S153"/>
  <c r="R153"/>
  <c r="U151"/>
  <c r="S151"/>
  <c r="R15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T75"/>
  <c r="T73"/>
  <c r="T71"/>
  <c r="T70"/>
  <c r="T69"/>
  <c r="T67"/>
  <c r="T66"/>
  <c r="V78" i="19" l="1"/>
  <c r="U154" i="16"/>
  <c r="U156" s="1"/>
  <c r="U155"/>
  <c r="S154"/>
  <c r="R154"/>
  <c r="V75"/>
  <c r="T76"/>
  <c r="H50"/>
  <c r="T77" i="15"/>
  <c r="T76"/>
  <c r="T78" s="1"/>
  <c r="H51"/>
  <c r="I51" s="1"/>
  <c r="H50"/>
  <c r="G77"/>
  <c r="G76"/>
  <c r="G78" s="1"/>
  <c r="H25"/>
  <c r="I25" s="1"/>
  <c r="H24"/>
  <c r="F76"/>
  <c r="F77"/>
  <c r="H46" i="16"/>
  <c r="W72" i="19"/>
  <c r="U150" i="16"/>
  <c r="H46" i="15"/>
  <c r="I46" s="1"/>
  <c r="F72"/>
  <c r="H20"/>
  <c r="G72"/>
  <c r="T72"/>
  <c r="S150" i="16"/>
  <c r="R150"/>
  <c r="T72"/>
  <c r="I46"/>
  <c r="S146" i="15"/>
  <c r="R146" i="16"/>
  <c r="R155" s="1"/>
  <c r="U146" i="15"/>
  <c r="S146" i="16"/>
  <c r="U146"/>
  <c r="R146" i="15"/>
  <c r="H42"/>
  <c r="F68"/>
  <c r="G68"/>
  <c r="H42" i="16"/>
  <c r="H51" s="1"/>
  <c r="I51" s="1"/>
  <c r="T68" i="15"/>
  <c r="V44"/>
  <c r="V70"/>
  <c r="V18"/>
  <c r="V119" i="16"/>
  <c r="V67"/>
  <c r="V119" i="15"/>
  <c r="V67"/>
  <c r="I16"/>
  <c r="V66"/>
  <c r="V44" i="16"/>
  <c r="V70"/>
  <c r="V93"/>
  <c r="V15" i="15"/>
  <c r="V93"/>
  <c r="V41"/>
  <c r="V41" i="16"/>
  <c r="A66" i="15"/>
  <c r="A71"/>
  <c r="A67"/>
  <c r="A73"/>
  <c r="V101" i="16"/>
  <c r="V122"/>
  <c r="V127"/>
  <c r="A65" i="15"/>
  <c r="A69"/>
  <c r="A70"/>
  <c r="A75"/>
  <c r="V122"/>
  <c r="V127"/>
  <c r="V96" i="16"/>
  <c r="V96" i="15"/>
  <c r="V66" i="16"/>
  <c r="S142" i="15"/>
  <c r="R142"/>
  <c r="V118" i="16"/>
  <c r="V118" i="15"/>
  <c r="V92" i="16"/>
  <c r="V92" i="15"/>
  <c r="V40" i="16"/>
  <c r="V40" i="15"/>
  <c r="R142" i="16"/>
  <c r="S142"/>
  <c r="U142"/>
  <c r="V121"/>
  <c r="V121" i="15"/>
  <c r="V113"/>
  <c r="V95" i="16"/>
  <c r="V95" i="15"/>
  <c r="U142"/>
  <c r="V87"/>
  <c r="V90" s="1"/>
  <c r="V69" i="16"/>
  <c r="V69" i="15"/>
  <c r="V17"/>
  <c r="V125"/>
  <c r="V101"/>
  <c r="V49"/>
  <c r="V23"/>
  <c r="V75"/>
  <c r="V125" i="16"/>
  <c r="V99"/>
  <c r="V47"/>
  <c r="V50" s="1"/>
  <c r="V73"/>
  <c r="V99" i="15"/>
  <c r="V47"/>
  <c r="V21"/>
  <c r="V73"/>
  <c r="V123"/>
  <c r="V97"/>
  <c r="V45"/>
  <c r="V19"/>
  <c r="V71"/>
  <c r="V123" i="16"/>
  <c r="V97"/>
  <c r="V45"/>
  <c r="V71"/>
  <c r="V117"/>
  <c r="V91"/>
  <c r="V91" i="15"/>
  <c r="V65"/>
  <c r="V39" i="16"/>
  <c r="V39" i="15"/>
  <c r="V14"/>
  <c r="V117"/>
  <c r="V114"/>
  <c r="H65"/>
  <c r="T65" i="16"/>
  <c r="T68" s="1"/>
  <c r="T77" s="1"/>
  <c r="W88" i="15"/>
  <c r="W115" i="16"/>
  <c r="W89"/>
  <c r="W115" i="15"/>
  <c r="W149"/>
  <c r="H73"/>
  <c r="H75"/>
  <c r="H67"/>
  <c r="H70"/>
  <c r="T145"/>
  <c r="T139"/>
  <c r="W99"/>
  <c r="H35"/>
  <c r="T62"/>
  <c r="T141"/>
  <c r="T61"/>
  <c r="T143"/>
  <c r="H69"/>
  <c r="H71"/>
  <c r="H11"/>
  <c r="I19"/>
  <c r="T63"/>
  <c r="H9"/>
  <c r="I14"/>
  <c r="I18"/>
  <c r="H37"/>
  <c r="H36"/>
  <c r="H66"/>
  <c r="H10"/>
  <c r="I15"/>
  <c r="I23"/>
  <c r="T140"/>
  <c r="T144"/>
  <c r="H38" i="16"/>
  <c r="T151"/>
  <c r="T149"/>
  <c r="T148"/>
  <c r="T147"/>
  <c r="T140"/>
  <c r="T144"/>
  <c r="T153"/>
  <c r="T141"/>
  <c r="T143"/>
  <c r="T145"/>
  <c r="T61"/>
  <c r="T62"/>
  <c r="T63"/>
  <c r="T139"/>
  <c r="S155" l="1"/>
  <c r="S156"/>
  <c r="W78" i="19"/>
  <c r="W127" i="16"/>
  <c r="V128"/>
  <c r="R156"/>
  <c r="T154"/>
  <c r="W101"/>
  <c r="V102"/>
  <c r="W50"/>
  <c r="V76"/>
  <c r="H52"/>
  <c r="I50"/>
  <c r="W127" i="15"/>
  <c r="V128"/>
  <c r="V103"/>
  <c r="V102"/>
  <c r="V104" s="1"/>
  <c r="V51"/>
  <c r="W51" s="1"/>
  <c r="V50"/>
  <c r="V77"/>
  <c r="W77" s="1"/>
  <c r="V76"/>
  <c r="V25"/>
  <c r="W25" s="1"/>
  <c r="V24"/>
  <c r="A77"/>
  <c r="H52"/>
  <c r="I50"/>
  <c r="F78"/>
  <c r="A78" s="1"/>
  <c r="A76"/>
  <c r="H26"/>
  <c r="I24"/>
  <c r="H77"/>
  <c r="I77" s="1"/>
  <c r="H76"/>
  <c r="V20"/>
  <c r="V72"/>
  <c r="W72" s="1"/>
  <c r="V124"/>
  <c r="W124" s="1"/>
  <c r="V124" i="16"/>
  <c r="W124" s="1"/>
  <c r="V98" i="15"/>
  <c r="A72"/>
  <c r="V46" i="16"/>
  <c r="W46" s="1"/>
  <c r="V46" i="15"/>
  <c r="W46" s="1"/>
  <c r="H72"/>
  <c r="I72" s="1"/>
  <c r="T150" i="16"/>
  <c r="V98"/>
  <c r="W98" s="1"/>
  <c r="V72"/>
  <c r="W72" s="1"/>
  <c r="V120" i="15"/>
  <c r="I42"/>
  <c r="V94" i="16"/>
  <c r="A68" i="15"/>
  <c r="V94"/>
  <c r="V120" i="16"/>
  <c r="V129" s="1"/>
  <c r="W129" s="1"/>
  <c r="T146" i="15"/>
  <c r="T146" i="16"/>
  <c r="T155" s="1"/>
  <c r="V42"/>
  <c r="V51" s="1"/>
  <c r="W51" s="1"/>
  <c r="V42" i="15"/>
  <c r="H68"/>
  <c r="V16"/>
  <c r="I42" i="16"/>
  <c r="V68" i="15"/>
  <c r="W122" i="16"/>
  <c r="W122" i="15"/>
  <c r="W119" i="16"/>
  <c r="W119" i="15"/>
  <c r="W118"/>
  <c r="W92" i="16"/>
  <c r="W96"/>
  <c r="V63" i="15"/>
  <c r="W63" s="1"/>
  <c r="V63" i="16"/>
  <c r="W63" s="1"/>
  <c r="A61" i="15"/>
  <c r="A63"/>
  <c r="V145" i="16"/>
  <c r="V153"/>
  <c r="V141"/>
  <c r="V144" i="15"/>
  <c r="W148"/>
  <c r="V141"/>
  <c r="V145"/>
  <c r="A62"/>
  <c r="V148" i="16"/>
  <c r="W153" i="15"/>
  <c r="V144" i="16"/>
  <c r="V140" i="15"/>
  <c r="W118" i="16"/>
  <c r="V62"/>
  <c r="V62" i="15"/>
  <c r="I10"/>
  <c r="H12"/>
  <c r="V116" i="16"/>
  <c r="V116" i="15"/>
  <c r="V147" i="16"/>
  <c r="V139"/>
  <c r="T142"/>
  <c r="V90"/>
  <c r="V139" i="15"/>
  <c r="T142"/>
  <c r="V38" i="16"/>
  <c r="V38" i="15"/>
  <c r="V12"/>
  <c r="V61"/>
  <c r="T64"/>
  <c r="V61" i="16"/>
  <c r="T64"/>
  <c r="T78" s="1"/>
  <c r="H38" i="15"/>
  <c r="G64"/>
  <c r="F64"/>
  <c r="I21"/>
  <c r="W97" i="16"/>
  <c r="W123" i="15"/>
  <c r="V151" i="16"/>
  <c r="I17" i="15"/>
  <c r="W123" i="16"/>
  <c r="V149"/>
  <c r="V143" i="15"/>
  <c r="V143" i="16"/>
  <c r="V140"/>
  <c r="V65"/>
  <c r="V68" s="1"/>
  <c r="V77" s="1"/>
  <c r="W77" s="1"/>
  <c r="I13" i="15"/>
  <c r="W114"/>
  <c r="W114" i="16"/>
  <c r="W88"/>
  <c r="I37"/>
  <c r="I37" i="15"/>
  <c r="I11"/>
  <c r="I36" i="16"/>
  <c r="W10" i="15"/>
  <c r="W87"/>
  <c r="W87" i="16"/>
  <c r="I36" i="15"/>
  <c r="I35"/>
  <c r="I9"/>
  <c r="I35" i="16"/>
  <c r="W99"/>
  <c r="W21" i="15"/>
  <c r="W15"/>
  <c r="W95" i="16"/>
  <c r="W19" i="15"/>
  <c r="W125"/>
  <c r="W113" i="16"/>
  <c r="W125"/>
  <c r="W18" i="15"/>
  <c r="W91" i="16"/>
  <c r="W113" i="15"/>
  <c r="W14"/>
  <c r="W117"/>
  <c r="W91"/>
  <c r="W121" i="16"/>
  <c r="W117"/>
  <c r="W121" i="15"/>
  <c r="W95"/>
  <c r="H63"/>
  <c r="H62"/>
  <c r="H61"/>
  <c r="V52" i="16" l="1"/>
  <c r="V103"/>
  <c r="W103" s="1"/>
  <c r="V129" i="15"/>
  <c r="W129" s="1"/>
  <c r="V130" i="16"/>
  <c r="W128"/>
  <c r="T156"/>
  <c r="V154"/>
  <c r="W102"/>
  <c r="V104"/>
  <c r="W76"/>
  <c r="I52"/>
  <c r="V130" i="15"/>
  <c r="W128"/>
  <c r="V52"/>
  <c r="W50"/>
  <c r="W24"/>
  <c r="V26"/>
  <c r="V78"/>
  <c r="W76"/>
  <c r="I52"/>
  <c r="I26"/>
  <c r="H78"/>
  <c r="I76"/>
  <c r="W120" i="16"/>
  <c r="V150"/>
  <c r="W120" i="15"/>
  <c r="W42"/>
  <c r="V146" i="16"/>
  <c r="V155" s="1"/>
  <c r="W155" s="1"/>
  <c r="W42"/>
  <c r="V146" i="15"/>
  <c r="W68" i="16"/>
  <c r="I68" i="15"/>
  <c r="W68"/>
  <c r="W62" i="16"/>
  <c r="W62" i="15"/>
  <c r="W150"/>
  <c r="W94" i="16"/>
  <c r="W16" i="15"/>
  <c r="W141" i="16"/>
  <c r="W153"/>
  <c r="W145"/>
  <c r="W148"/>
  <c r="W145" i="15"/>
  <c r="W144"/>
  <c r="W144" i="16"/>
  <c r="V142" i="15"/>
  <c r="V64" i="16"/>
  <c r="V78" s="1"/>
  <c r="A64" i="15"/>
  <c r="V64"/>
  <c r="I62"/>
  <c r="W147"/>
  <c r="W151"/>
  <c r="V142" i="16"/>
  <c r="H64" i="15"/>
  <c r="W149" i="16"/>
  <c r="W90"/>
  <c r="W140"/>
  <c r="W116"/>
  <c r="W90" i="15"/>
  <c r="W116"/>
  <c r="W140"/>
  <c r="I38"/>
  <c r="I12"/>
  <c r="I38" i="16"/>
  <c r="W37"/>
  <c r="W141" i="15"/>
  <c r="W37"/>
  <c r="W11"/>
  <c r="I63"/>
  <c r="W36" i="16"/>
  <c r="W143" i="15"/>
  <c r="W36"/>
  <c r="I61"/>
  <c r="W35" i="16"/>
  <c r="W9" i="15"/>
  <c r="W35"/>
  <c r="W61"/>
  <c r="W61" i="16"/>
  <c r="W151"/>
  <c r="W147"/>
  <c r="W143"/>
  <c r="W139"/>
  <c r="W139" i="15"/>
  <c r="W13"/>
  <c r="W17"/>
  <c r="W23"/>
  <c r="W52" i="16" l="1"/>
  <c r="W130"/>
  <c r="W104"/>
  <c r="V156"/>
  <c r="W154"/>
  <c r="W78"/>
  <c r="W130" i="15"/>
  <c r="W52"/>
  <c r="W78"/>
  <c r="W26"/>
  <c r="I78"/>
  <c r="W146" i="16"/>
  <c r="W146" i="15"/>
  <c r="W150" i="16"/>
  <c r="I20" i="15"/>
  <c r="W20"/>
  <c r="W93" i="16"/>
  <c r="W64" i="15"/>
  <c r="W64" i="16"/>
  <c r="W142"/>
  <c r="I64" i="15"/>
  <c r="W38"/>
  <c r="W38" i="16"/>
  <c r="W142" i="15"/>
  <c r="W12"/>
  <c r="W156" i="16" l="1"/>
  <c r="G75"/>
  <c r="F75"/>
  <c r="G73"/>
  <c r="F73"/>
  <c r="G71"/>
  <c r="F71"/>
  <c r="G70"/>
  <c r="F70"/>
  <c r="G69"/>
  <c r="F69"/>
  <c r="G67"/>
  <c r="F67"/>
  <c r="G66"/>
  <c r="F66"/>
  <c r="G65"/>
  <c r="F65"/>
  <c r="V23"/>
  <c r="H23"/>
  <c r="H21"/>
  <c r="H19"/>
  <c r="H18"/>
  <c r="H17"/>
  <c r="H15"/>
  <c r="H16" s="1"/>
  <c r="H66"/>
  <c r="H25" l="1"/>
  <c r="I25" s="1"/>
  <c r="H24"/>
  <c r="F76"/>
  <c r="G76"/>
  <c r="F72"/>
  <c r="H20"/>
  <c r="G72"/>
  <c r="F68"/>
  <c r="G68"/>
  <c r="I16"/>
  <c r="V18"/>
  <c r="H70"/>
  <c r="V15"/>
  <c r="A66"/>
  <c r="A71"/>
  <c r="A65"/>
  <c r="A67"/>
  <c r="A70"/>
  <c r="A73"/>
  <c r="A75"/>
  <c r="A69"/>
  <c r="V17"/>
  <c r="H69"/>
  <c r="V21"/>
  <c r="V24" s="1"/>
  <c r="H73"/>
  <c r="V19"/>
  <c r="H71"/>
  <c r="H67"/>
  <c r="V14"/>
  <c r="H65"/>
  <c r="I44"/>
  <c r="I41"/>
  <c r="H75"/>
  <c r="I15"/>
  <c r="A61"/>
  <c r="I18"/>
  <c r="I19"/>
  <c r="I14"/>
  <c r="G77" l="1"/>
  <c r="F77"/>
  <c r="W24"/>
  <c r="I24"/>
  <c r="H76"/>
  <c r="A76"/>
  <c r="V16"/>
  <c r="H72"/>
  <c r="I72" s="1"/>
  <c r="A72"/>
  <c r="V20"/>
  <c r="A68"/>
  <c r="H68"/>
  <c r="A62"/>
  <c r="A63"/>
  <c r="F64"/>
  <c r="F78" s="1"/>
  <c r="V12"/>
  <c r="G64"/>
  <c r="G78" s="1"/>
  <c r="H12"/>
  <c r="H26" s="1"/>
  <c r="I17"/>
  <c r="I13"/>
  <c r="I11"/>
  <c r="I10"/>
  <c r="I9"/>
  <c r="I23"/>
  <c r="I21"/>
  <c r="W14"/>
  <c r="W18"/>
  <c r="W19"/>
  <c r="W21"/>
  <c r="W15"/>
  <c r="W49"/>
  <c r="W45"/>
  <c r="W44"/>
  <c r="W41"/>
  <c r="W40"/>
  <c r="I47" i="15"/>
  <c r="I45" i="16"/>
  <c r="I45" i="15"/>
  <c r="H62" i="16"/>
  <c r="H63"/>
  <c r="I67"/>
  <c r="I70"/>
  <c r="H61"/>
  <c r="V25" l="1"/>
  <c r="W25" s="1"/>
  <c r="V26"/>
  <c r="W26" s="1"/>
  <c r="A77"/>
  <c r="H77"/>
  <c r="I77" s="1"/>
  <c r="A78"/>
  <c r="I76"/>
  <c r="I26"/>
  <c r="I68"/>
  <c r="W16"/>
  <c r="A64"/>
  <c r="H64"/>
  <c r="H78" s="1"/>
  <c r="I47"/>
  <c r="I39" i="15"/>
  <c r="I12" i="16"/>
  <c r="W11"/>
  <c r="I63"/>
  <c r="W10"/>
  <c r="I62"/>
  <c r="I61"/>
  <c r="W9"/>
  <c r="W44" i="15"/>
  <c r="W70"/>
  <c r="W70" i="16"/>
  <c r="W40" i="15"/>
  <c r="W41"/>
  <c r="W49"/>
  <c r="W75"/>
  <c r="W45"/>
  <c r="W71"/>
  <c r="W75" i="16"/>
  <c r="W71"/>
  <c r="I75" i="15"/>
  <c r="I49"/>
  <c r="I75" i="16"/>
  <c r="I49"/>
  <c r="I70" i="15"/>
  <c r="I44"/>
  <c r="I40"/>
  <c r="I39" i="16"/>
  <c r="I41" i="15"/>
  <c r="I40" i="16"/>
  <c r="W13"/>
  <c r="W17"/>
  <c r="W23"/>
  <c r="I71"/>
  <c r="I71" i="15"/>
  <c r="I78" i="16" l="1"/>
  <c r="I67" i="15"/>
  <c r="W67"/>
  <c r="W67" i="16"/>
  <c r="I66"/>
  <c r="I66" i="15"/>
  <c r="W66"/>
  <c r="W66" i="16"/>
  <c r="W73" i="15"/>
  <c r="I73" i="16"/>
  <c r="W73"/>
  <c r="I73" i="15"/>
  <c r="I69" i="16"/>
  <c r="I69" i="15"/>
  <c r="W20" i="16"/>
  <c r="I65"/>
  <c r="I65" i="15"/>
  <c r="I64" i="16"/>
  <c r="W12"/>
  <c r="W47" i="15"/>
  <c r="W47" i="16"/>
  <c r="W39"/>
  <c r="W39" i="15"/>
  <c r="W65" i="16"/>
  <c r="W69" i="15"/>
  <c r="W65"/>
  <c r="W69" i="16"/>
  <c r="I20" l="1"/>
</calcChain>
</file>

<file path=xl/sharedStrings.xml><?xml version="1.0" encoding="utf-8"?>
<sst xmlns="http://schemas.openxmlformats.org/spreadsheetml/2006/main" count="3843" uniqueCount="66">
  <si>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</si>
  <si>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</si>
  <si>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</si>
  <si>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</si>
  <si>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</si>
  <si>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</si>
  <si>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</si>
  <si>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</si>
  <si>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</si>
  <si>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</si>
  <si>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</si>
  <si>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</si>
  <si>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</si>
  <si>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</si>
  <si>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</si>
  <si>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</si>
  <si>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</si>
  <si>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</si>
  <si>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</si>
  <si>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</si>
  <si>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</si>
  <si>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</si>
  <si>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</si>
  <si>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</si>
  <si>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</si>
  <si>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</si>
  <si>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</si>
  <si>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</si>
  <si>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</si>
  <si>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</si>
  <si>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</si>
  <si>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</si>
  <si>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</si>
  <si>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</si>
  <si>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</si>
  <si>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</si>
  <si>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</si>
  <si>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</si>
  <si>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</si>
  <si>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</si>
  <si>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</si>
  <si>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</si>
  <si>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</si>
  <si>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</si>
  <si>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</si>
  <si>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</si>
  <si>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</si>
  <si>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</si>
  <si>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</si>
  <si>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</si>
  <si>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</si>
  <si>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</si>
  <si>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</si>
  <si>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</si>
  <si>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</si>
  <si>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</si>
  <si>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</si>
  <si>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</si>
  <si>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</si>
  <si>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</si>
  <si>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</si>
  <si>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</si>
  <si>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</si>
  <si>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</si>
  <si>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2016</t>
  </si>
  <si>
    <t>FY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</si>
</sst>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83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b/>
      <sz val="10"/>
      <color rgb="FF800000"/>
      <name val="Arial"/>
      <family val="2"/>
    </font>
    <font>
      <sz val="10"/>
      <color indexed="16" tint="-0.499984740745262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rgb="FF339966"/>
      <name val="Arial"/>
      <family val="2"/>
    </font>
    <font>
      <b/>
      <sz val="10"/>
      <color indexed="57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sz val="8"/>
      <color theme="6" tint="-0.499984740745262"/>
      <name val="Arial"/>
      <family val="2"/>
    </font>
    <font>
      <b/>
      <sz val="10"/>
      <color rgb="FF339966"/>
      <name val="Arial"/>
      <family val="2"/>
    </font>
    <font>
      <b/>
      <sz val="10"/>
      <color indexed="57" tint="-0.499984740745262"/>
      <name val="Arial"/>
      <family val="2"/>
    </font>
    <font>
      <sz val="12"/>
      <name val="Arial"/>
      <family val="2"/>
    </font>
    <font>
      <b/>
      <sz val="10"/>
      <color indexed="57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indexed="16" tint="-0.499984740745262"/>
      <name val="Arial"/>
      <family val="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0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0" fontId="12" fillId="13" borderId="15" xfId="6" applyFont="1" applyFill="1" applyBorder="1" applyAlignment="1">
      <alignment horizontal="center"/>
    </xf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3" borderId="29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0" borderId="31" xfId="1" applyNumberFormat="1" applyFont="1" applyFill="1" applyBorder="1"/>
    <xf numFmtId="189" fontId="19" fillId="14" borderId="37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0" borderId="4" xfId="1" applyNumberFormat="1" applyFont="1" applyBorder="1"/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2" fillId="13" borderId="6" xfId="6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Border="1" applyAlignment="1">
      <alignment horizontal="center"/>
    </xf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6" borderId="16" xfId="4" applyNumberFormat="1" applyFont="1" applyFill="1" applyBorder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0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6" fillId="12" borderId="21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8" fontId="29" fillId="17" borderId="41" xfId="7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43" fontId="16" fillId="0" borderId="0" xfId="1" applyFont="1" applyBorder="1"/>
    <xf numFmtId="0" fontId="3" fillId="0" borderId="0" xfId="0" applyFont="1" applyFill="1" applyBorder="1"/>
    <xf numFmtId="43" fontId="3" fillId="0" borderId="0" xfId="1" applyFont="1" applyFill="1" applyBorder="1"/>
    <xf numFmtId="189" fontId="19" fillId="0" borderId="31" xfId="1" applyNumberFormat="1" applyFont="1" applyBorder="1"/>
    <xf numFmtId="189" fontId="19" fillId="0" borderId="35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5" fillId="10" borderId="0" xfId="4" applyNumberFormat="1" applyFont="1" applyFill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9" fontId="10" fillId="11" borderId="14" xfId="8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24" xfId="1" applyNumberFormat="1" applyFont="1" applyBorder="1"/>
    <xf numFmtId="189" fontId="10" fillId="11" borderId="14" xfId="8" applyNumberFormat="1" applyFont="1" applyFill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39" xfId="1" applyNumberFormat="1" applyFont="1" applyFill="1" applyBorder="1" applyAlignment="1">
      <alignment vertical="center"/>
    </xf>
    <xf numFmtId="189" fontId="16" fillId="12" borderId="28" xfId="1" applyNumberFormat="1" applyFont="1" applyFill="1" applyBorder="1" applyAlignment="1" applyProtection="1">
      <alignment vertical="center"/>
    </xf>
    <xf numFmtId="0" fontId="10" fillId="11" borderId="4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189" fontId="36" fillId="11" borderId="14" xfId="8" applyNumberFormat="1" applyFont="1" applyFill="1" applyBorder="1"/>
    <xf numFmtId="189" fontId="37" fillId="12" borderId="22" xfId="7" applyNumberFormat="1" applyFont="1" applyFill="1" applyBorder="1"/>
    <xf numFmtId="189" fontId="35" fillId="7" borderId="34" xfId="3" applyNumberFormat="1" applyFont="1" applyFill="1" applyBorder="1" applyAlignment="1" applyProtection="1">
      <alignment vertical="center"/>
    </xf>
    <xf numFmtId="189" fontId="35" fillId="7" borderId="22" xfId="3" applyNumberFormat="1" applyFont="1" applyFill="1" applyBorder="1"/>
    <xf numFmtId="189" fontId="24" fillId="7" borderId="22" xfId="3" applyNumberFormat="1" applyFont="1" applyFill="1" applyBorder="1"/>
    <xf numFmtId="189" fontId="35" fillId="6" borderId="7" xfId="4" applyNumberFormat="1" applyFont="1" applyFill="1" applyBorder="1"/>
    <xf numFmtId="189" fontId="34" fillId="14" borderId="13" xfId="1" applyNumberFormat="1" applyFont="1" applyFill="1" applyBorder="1"/>
    <xf numFmtId="189" fontId="28" fillId="16" borderId="40" xfId="8" applyNumberFormat="1" applyFont="1" applyFill="1" applyBorder="1"/>
    <xf numFmtId="189" fontId="26" fillId="11" borderId="40" xfId="8" applyNumberFormat="1" applyFont="1" applyFill="1" applyBorder="1"/>
    <xf numFmtId="189" fontId="28" fillId="16" borderId="7" xfId="8" applyNumberFormat="1" applyFont="1" applyFill="1" applyBorder="1"/>
    <xf numFmtId="189" fontId="28" fillId="17" borderId="44" xfId="7" applyNumberFormat="1" applyFont="1" applyFill="1" applyBorder="1" applyAlignment="1" applyProtection="1">
      <alignment vertical="center"/>
    </xf>
    <xf numFmtId="0" fontId="12" fillId="7" borderId="21" xfId="5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43" fontId="39" fillId="0" borderId="0" xfId="1" applyFont="1"/>
    <xf numFmtId="43" fontId="39" fillId="0" borderId="0" xfId="1" applyNumberFormat="1" applyFont="1"/>
    <xf numFmtId="0" fontId="42" fillId="0" borderId="0" xfId="0" applyFont="1"/>
    <xf numFmtId="189" fontId="44" fillId="0" borderId="0" xfId="0" applyNumberFormat="1" applyFont="1"/>
    <xf numFmtId="43" fontId="44" fillId="0" borderId="0" xfId="1" applyFont="1"/>
    <xf numFmtId="0" fontId="43" fillId="0" borderId="0" xfId="0" applyFont="1"/>
    <xf numFmtId="0" fontId="45" fillId="0" borderId="0" xfId="0" applyFont="1"/>
    <xf numFmtId="43" fontId="45" fillId="0" borderId="0" xfId="1" applyFont="1"/>
    <xf numFmtId="0" fontId="42" fillId="0" borderId="7" xfId="0" applyFont="1" applyBorder="1" applyAlignment="1">
      <alignment horizontal="center"/>
    </xf>
    <xf numFmtId="43" fontId="42" fillId="0" borderId="3" xfId="1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43" fontId="43" fillId="0" borderId="3" xfId="1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2" fillId="0" borderId="8" xfId="0" applyFont="1" applyBorder="1"/>
    <xf numFmtId="0" fontId="42" fillId="0" borderId="10" xfId="0" applyFont="1" applyBorder="1"/>
    <xf numFmtId="0" fontId="42" fillId="13" borderId="3" xfId="6" applyFont="1" applyFill="1" applyBorder="1"/>
    <xf numFmtId="43" fontId="42" fillId="0" borderId="15" xfId="1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30" xfId="0" applyFont="1" applyBorder="1"/>
    <xf numFmtId="0" fontId="43" fillId="0" borderId="0" xfId="0" applyFont="1" applyBorder="1"/>
    <xf numFmtId="0" fontId="43" fillId="6" borderId="14" xfId="4" applyFont="1" applyFill="1" applyBorder="1"/>
    <xf numFmtId="0" fontId="43" fillId="10" borderId="15" xfId="4" applyFont="1" applyFill="1" applyBorder="1"/>
    <xf numFmtId="0" fontId="43" fillId="6" borderId="15" xfId="4" applyFont="1" applyFill="1" applyBorder="1"/>
    <xf numFmtId="43" fontId="43" fillId="0" borderId="15" xfId="1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13" borderId="6" xfId="6" applyFont="1" applyFill="1" applyBorder="1" applyAlignment="1">
      <alignment horizontal="center"/>
    </xf>
    <xf numFmtId="43" fontId="42" fillId="0" borderId="6" xfId="1" applyFont="1" applyBorder="1"/>
    <xf numFmtId="0" fontId="43" fillId="0" borderId="16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6" borderId="16" xfId="4" applyFont="1" applyFill="1" applyBorder="1" applyAlignment="1">
      <alignment horizontal="center"/>
    </xf>
    <xf numFmtId="43" fontId="43" fillId="0" borderId="6" xfId="1" applyFont="1" applyBorder="1"/>
    <xf numFmtId="0" fontId="44" fillId="0" borderId="19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6" fillId="13" borderId="15" xfId="6" applyFont="1" applyFill="1" applyBorder="1" applyAlignment="1">
      <alignment horizontal="center"/>
    </xf>
    <xf numFmtId="43" fontId="44" fillId="0" borderId="15" xfId="1" applyFont="1" applyBorder="1"/>
    <xf numFmtId="0" fontId="45" fillId="0" borderId="3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6" borderId="14" xfId="4" applyFont="1" applyFill="1" applyBorder="1" applyAlignment="1">
      <alignment horizontal="center"/>
    </xf>
    <xf numFmtId="0" fontId="45" fillId="10" borderId="15" xfId="4" applyFont="1" applyFill="1" applyBorder="1" applyAlignment="1">
      <alignment horizontal="center"/>
    </xf>
    <xf numFmtId="0" fontId="45" fillId="6" borderId="15" xfId="4" applyFont="1" applyFill="1" applyBorder="1" applyAlignment="1">
      <alignment horizontal="center"/>
    </xf>
    <xf numFmtId="43" fontId="45" fillId="0" borderId="3" xfId="1" applyFont="1" applyBorder="1"/>
    <xf numFmtId="0" fontId="38" fillId="0" borderId="0" xfId="0" applyFont="1" applyProtection="1"/>
    <xf numFmtId="189" fontId="44" fillId="0" borderId="19" xfId="1" applyNumberFormat="1" applyFont="1" applyBorder="1"/>
    <xf numFmtId="189" fontId="44" fillId="0" borderId="20" xfId="1" applyNumberFormat="1" applyFont="1" applyBorder="1"/>
    <xf numFmtId="189" fontId="46" fillId="13" borderId="0" xfId="1" applyNumberFormat="1" applyFont="1" applyFill="1" applyBorder="1"/>
    <xf numFmtId="188" fontId="44" fillId="0" borderId="14" xfId="1" applyNumberFormat="1" applyFont="1" applyBorder="1"/>
    <xf numFmtId="189" fontId="45" fillId="0" borderId="30" xfId="1" applyNumberFormat="1" applyFont="1" applyBorder="1"/>
    <xf numFmtId="189" fontId="45" fillId="0" borderId="0" xfId="1" applyNumberFormat="1" applyFont="1" applyBorder="1"/>
    <xf numFmtId="189" fontId="47" fillId="6" borderId="14" xfId="4" applyNumberFormat="1" applyFont="1" applyFill="1" applyBorder="1"/>
    <xf numFmtId="189" fontId="45" fillId="10" borderId="0" xfId="4" applyNumberFormat="1" applyFont="1" applyFill="1" applyBorder="1"/>
    <xf numFmtId="189" fontId="48" fillId="6" borderId="14" xfId="4" applyNumberFormat="1" applyFont="1" applyFill="1" applyBorder="1"/>
    <xf numFmtId="188" fontId="45" fillId="0" borderId="15" xfId="1" applyNumberFormat="1" applyFont="1" applyBorder="1"/>
    <xf numFmtId="187" fontId="38" fillId="0" borderId="0" xfId="0" applyNumberFormat="1" applyFont="1"/>
    <xf numFmtId="189" fontId="44" fillId="0" borderId="17" xfId="1" applyNumberFormat="1" applyFont="1" applyBorder="1"/>
    <xf numFmtId="189" fontId="44" fillId="0" borderId="18" xfId="1" applyNumberFormat="1" applyFont="1" applyBorder="1"/>
    <xf numFmtId="189" fontId="47" fillId="6" borderId="16" xfId="4" applyNumberFormat="1" applyFont="1" applyFill="1" applyBorder="1"/>
    <xf numFmtId="189" fontId="48" fillId="6" borderId="16" xfId="4" applyNumberFormat="1" applyFont="1" applyFill="1" applyBorder="1"/>
    <xf numFmtId="0" fontId="42" fillId="14" borderId="21" xfId="5" applyFont="1" applyFill="1" applyBorder="1" applyAlignment="1">
      <alignment horizontal="center"/>
    </xf>
    <xf numFmtId="189" fontId="44" fillId="14" borderId="22" xfId="1" applyNumberFormat="1" applyFont="1" applyFill="1" applyBorder="1"/>
    <xf numFmtId="189" fontId="44" fillId="14" borderId="23" xfId="1" applyNumberFormat="1" applyFont="1" applyFill="1" applyBorder="1"/>
    <xf numFmtId="189" fontId="46" fillId="14" borderId="22" xfId="1" applyNumberFormat="1" applyFont="1" applyFill="1" applyBorder="1"/>
    <xf numFmtId="188" fontId="44" fillId="14" borderId="21" xfId="5" applyNumberFormat="1" applyFont="1" applyFill="1" applyBorder="1"/>
    <xf numFmtId="0" fontId="43" fillId="7" borderId="21" xfId="3" applyFont="1" applyFill="1" applyBorder="1" applyAlignment="1">
      <alignment horizontal="center"/>
    </xf>
    <xf numFmtId="189" fontId="45" fillId="7" borderId="23" xfId="3" applyNumberFormat="1" applyFont="1" applyFill="1" applyBorder="1"/>
    <xf numFmtId="189" fontId="45" fillId="7" borderId="12" xfId="3" applyNumberFormat="1" applyFont="1" applyFill="1" applyBorder="1"/>
    <xf numFmtId="189" fontId="47" fillId="7" borderId="21" xfId="3" applyNumberFormat="1" applyFont="1" applyFill="1" applyBorder="1"/>
    <xf numFmtId="189" fontId="48" fillId="7" borderId="21" xfId="3" applyNumberFormat="1" applyFont="1" applyFill="1" applyBorder="1"/>
    <xf numFmtId="188" fontId="45" fillId="7" borderId="13" xfId="3" applyNumberFormat="1" applyFont="1" applyFill="1" applyBorder="1"/>
    <xf numFmtId="189" fontId="38" fillId="0" borderId="0" xfId="0" applyNumberFormat="1" applyFont="1" applyProtection="1"/>
    <xf numFmtId="189" fontId="38" fillId="0" borderId="0" xfId="0" applyNumberFormat="1" applyFont="1"/>
    <xf numFmtId="189" fontId="44" fillId="0" borderId="19" xfId="1" applyNumberFormat="1" applyFont="1" applyFill="1" applyBorder="1"/>
    <xf numFmtId="189" fontId="44" fillId="0" borderId="20" xfId="1" applyNumberFormat="1" applyFont="1" applyFill="1" applyBorder="1"/>
    <xf numFmtId="10" fontId="38" fillId="0" borderId="0" xfId="2" applyNumberFormat="1" applyFont="1" applyProtection="1"/>
    <xf numFmtId="10" fontId="38" fillId="0" borderId="0" xfId="2" applyNumberFormat="1" applyFont="1"/>
    <xf numFmtId="37" fontId="38" fillId="0" borderId="0" xfId="0" applyNumberFormat="1" applyFont="1" applyAlignment="1" applyProtection="1">
      <alignment vertical="center"/>
    </xf>
    <xf numFmtId="37" fontId="42" fillId="14" borderId="25" xfId="5" applyNumberFormat="1" applyFont="1" applyFill="1" applyBorder="1" applyAlignment="1" applyProtection="1">
      <alignment horizontal="center" vertical="center"/>
    </xf>
    <xf numFmtId="189" fontId="44" fillId="14" borderId="13" xfId="1" applyNumberFormat="1" applyFont="1" applyFill="1" applyBorder="1"/>
    <xf numFmtId="189" fontId="46" fillId="14" borderId="13" xfId="1" applyNumberFormat="1" applyFont="1" applyFill="1" applyBorder="1"/>
    <xf numFmtId="0" fontId="38" fillId="0" borderId="0" xfId="0" applyFont="1" applyAlignment="1" applyProtection="1">
      <alignment vertical="center"/>
    </xf>
    <xf numFmtId="37" fontId="43" fillId="7" borderId="25" xfId="3" applyNumberFormat="1" applyFont="1" applyFill="1" applyBorder="1" applyAlignment="1" applyProtection="1">
      <alignment horizontal="center" vertical="center"/>
    </xf>
    <xf numFmtId="189" fontId="45" fillId="7" borderId="26" xfId="3" applyNumberFormat="1" applyFont="1" applyFill="1" applyBorder="1" applyAlignment="1" applyProtection="1">
      <alignment vertical="center"/>
    </xf>
    <xf numFmtId="189" fontId="45" fillId="7" borderId="32" xfId="3" applyNumberFormat="1" applyFont="1" applyFill="1" applyBorder="1" applyAlignment="1" applyProtection="1">
      <alignment vertical="center"/>
    </xf>
    <xf numFmtId="189" fontId="47" fillId="7" borderId="34" xfId="3" applyNumberFormat="1" applyFont="1" applyFill="1" applyBorder="1" applyAlignment="1" applyProtection="1">
      <alignment vertical="center"/>
    </xf>
    <xf numFmtId="189" fontId="48" fillId="7" borderId="34" xfId="3" applyNumberFormat="1" applyFont="1" applyFill="1" applyBorder="1" applyAlignment="1" applyProtection="1">
      <alignment vertical="center"/>
    </xf>
    <xf numFmtId="188" fontId="45" fillId="7" borderId="28" xfId="3" applyNumberFormat="1" applyFont="1" applyFill="1" applyBorder="1" applyAlignment="1" applyProtection="1">
      <alignment vertical="center"/>
    </xf>
    <xf numFmtId="189" fontId="46" fillId="13" borderId="29" xfId="1" applyNumberFormat="1" applyFont="1" applyFill="1" applyBorder="1"/>
    <xf numFmtId="189" fontId="46" fillId="13" borderId="14" xfId="1" applyNumberFormat="1" applyFont="1" applyFill="1" applyBorder="1"/>
    <xf numFmtId="189" fontId="44" fillId="0" borderId="15" xfId="1" applyNumberFormat="1" applyFont="1" applyBorder="1"/>
    <xf numFmtId="189" fontId="46" fillId="13" borderId="16" xfId="1" applyNumberFormat="1" applyFont="1" applyFill="1" applyBorder="1"/>
    <xf numFmtId="188" fontId="44" fillId="0" borderId="16" xfId="1" applyNumberFormat="1" applyFont="1" applyBorder="1"/>
    <xf numFmtId="0" fontId="42" fillId="7" borderId="21" xfId="5" applyFont="1" applyFill="1" applyBorder="1" applyAlignment="1">
      <alignment horizontal="center"/>
    </xf>
    <xf numFmtId="189" fontId="45" fillId="7" borderId="22" xfId="3" applyNumberFormat="1" applyFont="1" applyFill="1" applyBorder="1"/>
    <xf numFmtId="189" fontId="48" fillId="7" borderId="22" xfId="3" applyNumberFormat="1" applyFont="1" applyFill="1" applyBorder="1"/>
    <xf numFmtId="189" fontId="47" fillId="7" borderId="22" xfId="3" applyNumberFormat="1" applyFont="1" applyFill="1" applyBorder="1"/>
    <xf numFmtId="0" fontId="42" fillId="0" borderId="0" xfId="0" applyFont="1" applyAlignment="1">
      <alignment horizontal="left"/>
    </xf>
    <xf numFmtId="0" fontId="44" fillId="0" borderId="0" xfId="0" applyFont="1"/>
    <xf numFmtId="0" fontId="43" fillId="0" borderId="0" xfId="0" applyFont="1" applyAlignment="1">
      <alignment horizontal="left"/>
    </xf>
    <xf numFmtId="0" fontId="44" fillId="13" borderId="15" xfId="6" applyFont="1" applyFill="1" applyBorder="1" applyAlignment="1">
      <alignment horizontal="center"/>
    </xf>
    <xf numFmtId="189" fontId="45" fillId="10" borderId="15" xfId="4" applyNumberFormat="1" applyFont="1" applyFill="1" applyBorder="1"/>
    <xf numFmtId="189" fontId="48" fillId="6" borderId="15" xfId="4" applyNumberFormat="1" applyFont="1" applyFill="1" applyBorder="1"/>
    <xf numFmtId="189" fontId="48" fillId="6" borderId="7" xfId="4" applyNumberFormat="1" applyFont="1" applyFill="1" applyBorder="1"/>
    <xf numFmtId="0" fontId="45" fillId="10" borderId="0" xfId="4" applyFont="1" applyFill="1" applyBorder="1" applyAlignment="1">
      <alignment horizontal="center"/>
    </xf>
    <xf numFmtId="0" fontId="45" fillId="6" borderId="7" xfId="4" applyFont="1" applyFill="1" applyBorder="1" applyAlignment="1">
      <alignment horizontal="center"/>
    </xf>
    <xf numFmtId="189" fontId="48" fillId="6" borderId="36" xfId="4" applyNumberFormat="1" applyFont="1" applyFill="1" applyBorder="1"/>
    <xf numFmtId="0" fontId="50" fillId="0" borderId="0" xfId="0" applyFont="1"/>
    <xf numFmtId="0" fontId="51" fillId="0" borderId="0" xfId="0" applyFont="1"/>
    <xf numFmtId="43" fontId="51" fillId="0" borderId="0" xfId="1" applyFont="1" applyAlignment="1">
      <alignment horizontal="right"/>
    </xf>
    <xf numFmtId="0" fontId="50" fillId="0" borderId="7" xfId="0" applyFont="1" applyBorder="1" applyAlignment="1">
      <alignment horizontal="center"/>
    </xf>
    <xf numFmtId="0" fontId="50" fillId="11" borderId="11" xfId="8" applyFont="1" applyFill="1" applyBorder="1" applyAlignment="1">
      <alignment horizontal="centerContinuous"/>
    </xf>
    <xf numFmtId="0" fontId="50" fillId="11" borderId="13" xfId="8" applyFont="1" applyFill="1" applyBorder="1" applyAlignment="1">
      <alignment horizontal="centerContinuous"/>
    </xf>
    <xf numFmtId="0" fontId="50" fillId="11" borderId="12" xfId="8" applyFont="1" applyFill="1" applyBorder="1" applyAlignment="1">
      <alignment horizontal="centerContinuous"/>
    </xf>
    <xf numFmtId="43" fontId="50" fillId="0" borderId="7" xfId="1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50" fillId="0" borderId="8" xfId="0" applyFont="1" applyBorder="1"/>
    <xf numFmtId="0" fontId="50" fillId="0" borderId="0" xfId="0" applyFont="1" applyBorder="1"/>
    <xf numFmtId="0" fontId="50" fillId="11" borderId="7" xfId="8" applyFont="1" applyFill="1" applyBorder="1"/>
    <xf numFmtId="0" fontId="50" fillId="0" borderId="7" xfId="0" applyFont="1" applyBorder="1"/>
    <xf numFmtId="43" fontId="50" fillId="0" borderId="14" xfId="1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11" borderId="16" xfId="8" applyFont="1" applyFill="1" applyBorder="1" applyAlignment="1">
      <alignment horizontal="center"/>
    </xf>
    <xf numFmtId="43" fontId="52" fillId="0" borderId="16" xfId="1" applyFont="1" applyBorder="1"/>
    <xf numFmtId="0" fontId="51" fillId="0" borderId="19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11" borderId="14" xfId="8" applyFont="1" applyFill="1" applyBorder="1" applyAlignment="1">
      <alignment horizontal="center"/>
    </xf>
    <xf numFmtId="0" fontId="51" fillId="0" borderId="14" xfId="0" applyFont="1" applyBorder="1" applyAlignment="1">
      <alignment horizontal="center"/>
    </xf>
    <xf numFmtId="43" fontId="51" fillId="0" borderId="7" xfId="1" applyFont="1" applyBorder="1"/>
    <xf numFmtId="0" fontId="38" fillId="0" borderId="0" xfId="0" applyFont="1" applyFill="1" applyBorder="1"/>
    <xf numFmtId="189" fontId="51" fillId="0" borderId="19" xfId="1" applyNumberFormat="1" applyFont="1" applyBorder="1"/>
    <xf numFmtId="189" fontId="51" fillId="0" borderId="0" xfId="1" applyNumberFormat="1" applyFont="1" applyBorder="1"/>
    <xf numFmtId="189" fontId="53" fillId="11" borderId="14" xfId="8" applyNumberFormat="1" applyFont="1" applyFill="1" applyBorder="1"/>
    <xf numFmtId="189" fontId="51" fillId="0" borderId="14" xfId="1" applyNumberFormat="1" applyFont="1" applyBorder="1"/>
    <xf numFmtId="188" fontId="51" fillId="0" borderId="14" xfId="1" applyNumberFormat="1" applyFont="1" applyBorder="1"/>
    <xf numFmtId="189" fontId="39" fillId="0" borderId="0" xfId="0" applyNumberFormat="1" applyFont="1"/>
    <xf numFmtId="0" fontId="50" fillId="12" borderId="21" xfId="7" applyFont="1" applyFill="1" applyBorder="1" applyAlignment="1">
      <alignment horizontal="center"/>
    </xf>
    <xf numFmtId="189" fontId="51" fillId="12" borderId="22" xfId="7" applyNumberFormat="1" applyFont="1" applyFill="1" applyBorder="1"/>
    <xf numFmtId="189" fontId="51" fillId="12" borderId="23" xfId="7" applyNumberFormat="1" applyFont="1" applyFill="1" applyBorder="1"/>
    <xf numFmtId="189" fontId="53" fillId="12" borderId="22" xfId="7" applyNumberFormat="1" applyFont="1" applyFill="1" applyBorder="1"/>
    <xf numFmtId="188" fontId="51" fillId="12" borderId="21" xfId="7" applyNumberFormat="1" applyFont="1" applyFill="1" applyBorder="1"/>
    <xf numFmtId="189" fontId="53" fillId="11" borderId="24" xfId="8" applyNumberFormat="1" applyFont="1" applyFill="1" applyBorder="1"/>
    <xf numFmtId="189" fontId="51" fillId="0" borderId="16" xfId="1" applyNumberFormat="1" applyFont="1" applyBorder="1"/>
    <xf numFmtId="37" fontId="50" fillId="12" borderId="25" xfId="7" applyNumberFormat="1" applyFont="1" applyFill="1" applyBorder="1" applyAlignment="1" applyProtection="1">
      <alignment horizontal="center" vertical="center"/>
    </xf>
    <xf numFmtId="189" fontId="51" fillId="12" borderId="26" xfId="7" applyNumberFormat="1" applyFont="1" applyFill="1" applyBorder="1" applyAlignment="1" applyProtection="1">
      <alignment vertical="center"/>
    </xf>
    <xf numFmtId="189" fontId="53" fillId="12" borderId="25" xfId="7" applyNumberFormat="1" applyFont="1" applyFill="1" applyBorder="1" applyAlignment="1" applyProtection="1">
      <alignment vertical="center"/>
    </xf>
    <xf numFmtId="189" fontId="51" fillId="12" borderId="25" xfId="7" applyNumberFormat="1" applyFont="1" applyFill="1" applyBorder="1" applyAlignment="1" applyProtection="1">
      <alignment vertical="center"/>
    </xf>
    <xf numFmtId="188" fontId="51" fillId="12" borderId="28" xfId="7" applyNumberFormat="1" applyFont="1" applyFill="1" applyBorder="1" applyAlignment="1" applyProtection="1">
      <alignment vertical="center"/>
    </xf>
    <xf numFmtId="189" fontId="51" fillId="0" borderId="7" xfId="1" applyNumberFormat="1" applyFont="1" applyBorder="1"/>
    <xf numFmtId="0" fontId="38" fillId="0" borderId="0" xfId="0" applyFont="1" applyBorder="1"/>
    <xf numFmtId="189" fontId="50" fillId="12" borderId="22" xfId="7" applyNumberFormat="1" applyFont="1" applyFill="1" applyBorder="1"/>
    <xf numFmtId="0" fontId="50" fillId="0" borderId="0" xfId="0" applyFont="1" applyAlignment="1">
      <alignment horizontal="left"/>
    </xf>
    <xf numFmtId="43" fontId="50" fillId="0" borderId="16" xfId="1" applyFont="1" applyBorder="1"/>
    <xf numFmtId="0" fontId="38" fillId="0" borderId="0" xfId="0" applyFont="1" applyAlignment="1">
      <alignment vertical="center"/>
    </xf>
    <xf numFmtId="0" fontId="50" fillId="11" borderId="15" xfId="8" applyFont="1" applyFill="1" applyBorder="1"/>
    <xf numFmtId="0" fontId="50" fillId="11" borderId="6" xfId="8" applyFont="1" applyFill="1" applyBorder="1" applyAlignment="1">
      <alignment horizontal="center"/>
    </xf>
    <xf numFmtId="0" fontId="51" fillId="11" borderId="0" xfId="8" applyFont="1" applyFill="1" applyBorder="1" applyAlignment="1">
      <alignment horizontal="center"/>
    </xf>
    <xf numFmtId="189" fontId="53" fillId="11" borderId="0" xfId="8" applyNumberFormat="1" applyFont="1" applyFill="1" applyBorder="1"/>
    <xf numFmtId="0" fontId="52" fillId="0" borderId="0" xfId="0" applyFont="1"/>
    <xf numFmtId="0" fontId="55" fillId="0" borderId="0" xfId="0" applyFont="1"/>
    <xf numFmtId="43" fontId="55" fillId="0" borderId="0" xfId="1" applyFont="1" applyAlignment="1">
      <alignment horizontal="right"/>
    </xf>
    <xf numFmtId="0" fontId="52" fillId="0" borderId="7" xfId="0" applyFont="1" applyBorder="1" applyAlignment="1">
      <alignment horizontal="center"/>
    </xf>
    <xf numFmtId="0" fontId="52" fillId="16" borderId="12" xfId="8" applyFont="1" applyFill="1" applyBorder="1" applyAlignment="1">
      <alignment horizontal="centerContinuous"/>
    </xf>
    <xf numFmtId="0" fontId="52" fillId="16" borderId="13" xfId="8" applyFont="1" applyFill="1" applyBorder="1" applyAlignment="1">
      <alignment horizontal="centerContinuous"/>
    </xf>
    <xf numFmtId="0" fontId="52" fillId="16" borderId="11" xfId="8" applyFont="1" applyFill="1" applyBorder="1" applyAlignment="1">
      <alignment horizontal="centerContinuous"/>
    </xf>
    <xf numFmtId="43" fontId="52" fillId="0" borderId="7" xfId="1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8" xfId="0" applyFont="1" applyBorder="1"/>
    <xf numFmtId="0" fontId="52" fillId="0" borderId="0" xfId="0" applyFont="1" applyBorder="1"/>
    <xf numFmtId="0" fontId="52" fillId="16" borderId="7" xfId="8" applyFont="1" applyFill="1" applyBorder="1"/>
    <xf numFmtId="0" fontId="52" fillId="0" borderId="7" xfId="0" applyFont="1" applyBorder="1"/>
    <xf numFmtId="43" fontId="52" fillId="0" borderId="14" xfId="1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16" borderId="16" xfId="8" applyFont="1" applyFill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16" borderId="7" xfId="8" applyFont="1" applyFill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16" borderId="14" xfId="8" applyFont="1" applyFill="1" applyBorder="1" applyAlignment="1">
      <alignment horizontal="center"/>
    </xf>
    <xf numFmtId="43" fontId="55" fillId="0" borderId="7" xfId="1" applyFont="1" applyBorder="1"/>
    <xf numFmtId="189" fontId="55" fillId="0" borderId="19" xfId="1" applyNumberFormat="1" applyFont="1" applyBorder="1"/>
    <xf numFmtId="189" fontId="55" fillId="0" borderId="0" xfId="1" applyNumberFormat="1" applyFont="1" applyBorder="1"/>
    <xf numFmtId="189" fontId="52" fillId="16" borderId="14" xfId="8" applyNumberFormat="1" applyFont="1" applyFill="1" applyBorder="1"/>
    <xf numFmtId="188" fontId="55" fillId="0" borderId="15" xfId="1" applyNumberFormat="1" applyFont="1" applyBorder="1"/>
    <xf numFmtId="189" fontId="52" fillId="16" borderId="16" xfId="8" applyNumberFormat="1" applyFont="1" applyFill="1" applyBorder="1"/>
    <xf numFmtId="0" fontId="52" fillId="17" borderId="21" xfId="7" applyFont="1" applyFill="1" applyBorder="1" applyAlignment="1">
      <alignment horizontal="center"/>
    </xf>
    <xf numFmtId="189" fontId="55" fillId="17" borderId="22" xfId="7" applyNumberFormat="1" applyFont="1" applyFill="1" applyBorder="1"/>
    <xf numFmtId="189" fontId="55" fillId="17" borderId="12" xfId="7" applyNumberFormat="1" applyFont="1" applyFill="1" applyBorder="1"/>
    <xf numFmtId="189" fontId="52" fillId="17" borderId="21" xfId="7" applyNumberFormat="1" applyFont="1" applyFill="1" applyBorder="1"/>
    <xf numFmtId="188" fontId="55" fillId="17" borderId="13" xfId="7" applyNumberFormat="1" applyFont="1" applyFill="1" applyBorder="1"/>
    <xf numFmtId="189" fontId="55" fillId="0" borderId="5" xfId="1" applyNumberFormat="1" applyFont="1" applyBorder="1"/>
    <xf numFmtId="37" fontId="52" fillId="17" borderId="25" xfId="7" applyNumberFormat="1" applyFont="1" applyFill="1" applyBorder="1" applyAlignment="1" applyProtection="1">
      <alignment horizontal="center" vertical="center"/>
    </xf>
    <xf numFmtId="189" fontId="55" fillId="17" borderId="26" xfId="7" applyNumberFormat="1" applyFont="1" applyFill="1" applyBorder="1" applyAlignment="1" applyProtection="1">
      <alignment vertical="center"/>
    </xf>
    <xf numFmtId="189" fontId="55" fillId="17" borderId="32" xfId="7" applyNumberFormat="1" applyFont="1" applyFill="1" applyBorder="1" applyAlignment="1" applyProtection="1">
      <alignment vertical="center"/>
    </xf>
    <xf numFmtId="189" fontId="52" fillId="17" borderId="34" xfId="7" applyNumberFormat="1" applyFont="1" applyFill="1" applyBorder="1" applyAlignment="1" applyProtection="1">
      <alignment vertical="center"/>
    </xf>
    <xf numFmtId="188" fontId="55" fillId="17" borderId="28" xfId="7" applyNumberFormat="1" applyFont="1" applyFill="1" applyBorder="1" applyAlignment="1" applyProtection="1">
      <alignment vertical="center"/>
    </xf>
    <xf numFmtId="189" fontId="55" fillId="0" borderId="2" xfId="1" applyNumberFormat="1" applyFont="1" applyBorder="1"/>
    <xf numFmtId="189" fontId="55" fillId="17" borderId="23" xfId="7" applyNumberFormat="1" applyFont="1" applyFill="1" applyBorder="1"/>
    <xf numFmtId="189" fontId="52" fillId="17" borderId="22" xfId="7" applyNumberFormat="1" applyFont="1" applyFill="1" applyBorder="1"/>
    <xf numFmtId="188" fontId="55" fillId="17" borderId="21" xfId="7" applyNumberFormat="1" applyFont="1" applyFill="1" applyBorder="1"/>
    <xf numFmtId="0" fontId="52" fillId="0" borderId="0" xfId="0" applyFont="1" applyAlignment="1">
      <alignment horizontal="left"/>
    </xf>
    <xf numFmtId="0" fontId="55" fillId="0" borderId="14" xfId="0" applyFont="1" applyBorder="1" applyAlignment="1">
      <alignment horizontal="center"/>
    </xf>
    <xf numFmtId="189" fontId="55" fillId="0" borderId="14" xfId="1" applyNumberFormat="1" applyFont="1" applyBorder="1"/>
    <xf numFmtId="188" fontId="55" fillId="0" borderId="14" xfId="1" applyNumberFormat="1" applyFont="1" applyBorder="1"/>
    <xf numFmtId="189" fontId="52" fillId="16" borderId="24" xfId="8" applyNumberFormat="1" applyFont="1" applyFill="1" applyBorder="1"/>
    <xf numFmtId="189" fontId="55" fillId="0" borderId="16" xfId="1" applyNumberFormat="1" applyFont="1" applyBorder="1"/>
    <xf numFmtId="189" fontId="55" fillId="0" borderId="7" xfId="1" applyNumberFormat="1" applyFont="1" applyBorder="1"/>
    <xf numFmtId="0" fontId="52" fillId="16" borderId="0" xfId="8" applyFont="1" applyFill="1" applyBorder="1"/>
    <xf numFmtId="0" fontId="52" fillId="16" borderId="5" xfId="8" applyFont="1" applyFill="1" applyBorder="1" applyAlignment="1">
      <alignment horizontal="center"/>
    </xf>
    <xf numFmtId="0" fontId="55" fillId="16" borderId="0" xfId="8" applyFont="1" applyFill="1" applyBorder="1" applyAlignment="1">
      <alignment horizontal="center"/>
    </xf>
    <xf numFmtId="189" fontId="52" fillId="16" borderId="0" xfId="8" applyNumberFormat="1" applyFont="1" applyFill="1" applyBorder="1"/>
    <xf numFmtId="43" fontId="16" fillId="12" borderId="21" xfId="1" applyFont="1" applyFill="1" applyBorder="1"/>
    <xf numFmtId="43" fontId="29" fillId="17" borderId="21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 applyProtection="1">
      <alignment vertical="center"/>
    </xf>
    <xf numFmtId="43" fontId="29" fillId="0" borderId="14" xfId="1" applyFont="1" applyBorder="1"/>
    <xf numFmtId="43" fontId="29" fillId="17" borderId="28" xfId="1" applyFont="1" applyFill="1" applyBorder="1" applyAlignment="1" applyProtection="1">
      <alignment vertical="center"/>
    </xf>
    <xf numFmtId="43" fontId="55" fillId="0" borderId="15" xfId="1" applyFont="1" applyBorder="1"/>
    <xf numFmtId="43" fontId="55" fillId="17" borderId="13" xfId="1" applyFont="1" applyFill="1" applyBorder="1"/>
    <xf numFmtId="43" fontId="55" fillId="17" borderId="28" xfId="1" applyFont="1" applyFill="1" applyBorder="1" applyAlignment="1" applyProtection="1">
      <alignment vertical="center"/>
    </xf>
    <xf numFmtId="43" fontId="15" fillId="7" borderId="28" xfId="1" applyFont="1" applyFill="1" applyBorder="1" applyAlignment="1" applyProtection="1">
      <alignment vertical="center"/>
    </xf>
    <xf numFmtId="0" fontId="56" fillId="0" borderId="0" xfId="0" applyFont="1"/>
    <xf numFmtId="0" fontId="57" fillId="0" borderId="0" xfId="0" applyFont="1"/>
    <xf numFmtId="43" fontId="57" fillId="0" borderId="0" xfId="1" applyFont="1"/>
    <xf numFmtId="0" fontId="60" fillId="0" borderId="0" xfId="0" applyFont="1"/>
    <xf numFmtId="0" fontId="62" fillId="0" borderId="0" xfId="0" applyFont="1"/>
    <xf numFmtId="43" fontId="62" fillId="0" borderId="0" xfId="1" applyFont="1"/>
    <xf numFmtId="0" fontId="61" fillId="0" borderId="0" xfId="0" applyFont="1"/>
    <xf numFmtId="0" fontId="63" fillId="0" borderId="0" xfId="0" applyFont="1"/>
    <xf numFmtId="43" fontId="63" fillId="0" borderId="0" xfId="1" applyFont="1"/>
    <xf numFmtId="0" fontId="60" fillId="0" borderId="7" xfId="0" applyFont="1" applyBorder="1" applyAlignment="1">
      <alignment horizontal="center"/>
    </xf>
    <xf numFmtId="43" fontId="60" fillId="0" borderId="3" xfId="1" applyFont="1" applyBorder="1" applyAlignment="1">
      <alignment horizontal="center"/>
    </xf>
    <xf numFmtId="0" fontId="61" fillId="0" borderId="7" xfId="0" applyFont="1" applyBorder="1" applyAlignment="1">
      <alignment horizontal="center"/>
    </xf>
    <xf numFmtId="43" fontId="61" fillId="0" borderId="3" xfId="1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60" fillId="0" borderId="8" xfId="0" applyFont="1" applyBorder="1"/>
    <xf numFmtId="0" fontId="60" fillId="0" borderId="10" xfId="0" applyFont="1" applyBorder="1"/>
    <xf numFmtId="0" fontId="60" fillId="13" borderId="3" xfId="6" applyFont="1" applyFill="1" applyBorder="1"/>
    <xf numFmtId="43" fontId="60" fillId="0" borderId="15" xfId="1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1" fillId="0" borderId="30" xfId="0" applyFont="1" applyBorder="1"/>
    <xf numFmtId="0" fontId="61" fillId="0" borderId="0" xfId="0" applyFont="1" applyBorder="1"/>
    <xf numFmtId="0" fontId="61" fillId="6" borderId="14" xfId="4" applyFont="1" applyFill="1" applyBorder="1"/>
    <xf numFmtId="0" fontId="61" fillId="10" borderId="15" xfId="4" applyFont="1" applyFill="1" applyBorder="1"/>
    <xf numFmtId="0" fontId="61" fillId="6" borderId="15" xfId="4" applyFont="1" applyFill="1" applyBorder="1"/>
    <xf numFmtId="43" fontId="61" fillId="0" borderId="15" xfId="1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60" fillId="0" borderId="18" xfId="0" applyFont="1" applyBorder="1" applyAlignment="1">
      <alignment horizontal="center"/>
    </xf>
    <xf numFmtId="0" fontId="60" fillId="13" borderId="6" xfId="6" applyFont="1" applyFill="1" applyBorder="1" applyAlignment="1">
      <alignment horizontal="center"/>
    </xf>
    <xf numFmtId="43" fontId="60" fillId="0" borderId="6" xfId="1" applyFont="1" applyBorder="1"/>
    <xf numFmtId="0" fontId="61" fillId="0" borderId="16" xfId="0" applyFont="1" applyBorder="1" applyAlignment="1">
      <alignment horizontal="center"/>
    </xf>
    <xf numFmtId="0" fontId="64" fillId="0" borderId="33" xfId="0" applyFont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61" fillId="6" borderId="16" xfId="4" applyFont="1" applyFill="1" applyBorder="1" applyAlignment="1">
      <alignment horizontal="center"/>
    </xf>
    <xf numFmtId="0" fontId="64" fillId="0" borderId="16" xfId="0" applyFont="1" applyBorder="1" applyAlignment="1">
      <alignment horizontal="center"/>
    </xf>
    <xf numFmtId="43" fontId="61" fillId="0" borderId="6" xfId="1" applyFont="1" applyBorder="1"/>
    <xf numFmtId="0" fontId="62" fillId="0" borderId="19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66" fillId="13" borderId="15" xfId="6" applyFont="1" applyFill="1" applyBorder="1" applyAlignment="1">
      <alignment horizontal="center"/>
    </xf>
    <xf numFmtId="43" fontId="62" fillId="0" borderId="15" xfId="1" applyFont="1" applyBorder="1"/>
    <xf numFmtId="0" fontId="67" fillId="0" borderId="30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3" fillId="6" borderId="14" xfId="4" applyFont="1" applyFill="1" applyBorder="1" applyAlignment="1">
      <alignment horizontal="center"/>
    </xf>
    <xf numFmtId="0" fontId="63" fillId="10" borderId="15" xfId="4" applyFont="1" applyFill="1" applyBorder="1" applyAlignment="1">
      <alignment horizontal="center"/>
    </xf>
    <xf numFmtId="0" fontId="63" fillId="6" borderId="15" xfId="4" applyFont="1" applyFill="1" applyBorder="1" applyAlignment="1">
      <alignment horizontal="center"/>
    </xf>
    <xf numFmtId="43" fontId="63" fillId="0" borderId="3" xfId="1" applyFont="1" applyBorder="1"/>
    <xf numFmtId="0" fontId="56" fillId="0" borderId="0" xfId="0" applyFont="1" applyProtection="1"/>
    <xf numFmtId="189" fontId="62" fillId="0" borderId="19" xfId="1" applyNumberFormat="1" applyFont="1" applyBorder="1"/>
    <xf numFmtId="189" fontId="62" fillId="0" borderId="20" xfId="1" applyNumberFormat="1" applyFont="1" applyBorder="1"/>
    <xf numFmtId="189" fontId="66" fillId="13" borderId="0" xfId="1" applyNumberFormat="1" applyFont="1" applyFill="1" applyBorder="1"/>
    <xf numFmtId="188" fontId="62" fillId="0" borderId="14" xfId="1" applyNumberFormat="1" applyFont="1" applyBorder="1"/>
    <xf numFmtId="189" fontId="63" fillId="0" borderId="30" xfId="1" applyNumberFormat="1" applyFont="1" applyBorder="1"/>
    <xf numFmtId="189" fontId="63" fillId="0" borderId="0" xfId="1" applyNumberFormat="1" applyFont="1" applyBorder="1"/>
    <xf numFmtId="189" fontId="68" fillId="6" borderId="14" xfId="4" applyNumberFormat="1" applyFont="1" applyFill="1" applyBorder="1"/>
    <xf numFmtId="189" fontId="63" fillId="10" borderId="0" xfId="4" applyNumberFormat="1" applyFont="1" applyFill="1" applyBorder="1"/>
    <xf numFmtId="189" fontId="69" fillId="6" borderId="14" xfId="4" applyNumberFormat="1" applyFont="1" applyFill="1" applyBorder="1"/>
    <xf numFmtId="188" fontId="63" fillId="0" borderId="15" xfId="1" applyNumberFormat="1" applyFont="1" applyBorder="1"/>
    <xf numFmtId="187" fontId="56" fillId="0" borderId="0" xfId="0" applyNumberFormat="1" applyFont="1"/>
    <xf numFmtId="189" fontId="62" fillId="0" borderId="17" xfId="1" applyNumberFormat="1" applyFont="1" applyBorder="1"/>
    <xf numFmtId="189" fontId="62" fillId="0" borderId="18" xfId="1" applyNumberFormat="1" applyFont="1" applyBorder="1"/>
    <xf numFmtId="0" fontId="60" fillId="14" borderId="21" xfId="5" applyFont="1" applyFill="1" applyBorder="1" applyAlignment="1">
      <alignment horizontal="center"/>
    </xf>
    <xf numFmtId="189" fontId="62" fillId="14" borderId="22" xfId="1" applyNumberFormat="1" applyFont="1" applyFill="1" applyBorder="1"/>
    <xf numFmtId="189" fontId="62" fillId="14" borderId="23" xfId="1" applyNumberFormat="1" applyFont="1" applyFill="1" applyBorder="1"/>
    <xf numFmtId="189" fontId="66" fillId="14" borderId="22" xfId="1" applyNumberFormat="1" applyFont="1" applyFill="1" applyBorder="1"/>
    <xf numFmtId="188" fontId="62" fillId="14" borderId="21" xfId="5" applyNumberFormat="1" applyFont="1" applyFill="1" applyBorder="1"/>
    <xf numFmtId="0" fontId="61" fillId="7" borderId="21" xfId="3" applyFont="1" applyFill="1" applyBorder="1" applyAlignment="1">
      <alignment horizontal="center"/>
    </xf>
    <xf numFmtId="189" fontId="63" fillId="7" borderId="23" xfId="3" applyNumberFormat="1" applyFont="1" applyFill="1" applyBorder="1"/>
    <xf numFmtId="189" fontId="63" fillId="7" borderId="12" xfId="3" applyNumberFormat="1" applyFont="1" applyFill="1" applyBorder="1"/>
    <xf numFmtId="189" fontId="68" fillId="7" borderId="21" xfId="3" applyNumberFormat="1" applyFont="1" applyFill="1" applyBorder="1"/>
    <xf numFmtId="189" fontId="69" fillId="7" borderId="21" xfId="3" applyNumberFormat="1" applyFont="1" applyFill="1" applyBorder="1"/>
    <xf numFmtId="188" fontId="63" fillId="7" borderId="13" xfId="3" applyNumberFormat="1" applyFont="1" applyFill="1" applyBorder="1"/>
    <xf numFmtId="189" fontId="56" fillId="0" borderId="0" xfId="0" applyNumberFormat="1" applyFont="1" applyProtection="1"/>
    <xf numFmtId="189" fontId="56" fillId="0" borderId="0" xfId="0" applyNumberFormat="1" applyFont="1"/>
    <xf numFmtId="43" fontId="57" fillId="0" borderId="0" xfId="1" applyNumberFormat="1" applyFont="1"/>
    <xf numFmtId="10" fontId="56" fillId="0" borderId="0" xfId="2" applyNumberFormat="1" applyFont="1" applyProtection="1"/>
    <xf numFmtId="10" fontId="56" fillId="0" borderId="0" xfId="2" applyNumberFormat="1" applyFont="1"/>
    <xf numFmtId="37" fontId="56" fillId="0" borderId="0" xfId="0" applyNumberFormat="1" applyFont="1" applyAlignment="1" applyProtection="1">
      <alignment vertical="center"/>
    </xf>
    <xf numFmtId="37" fontId="60" fillId="14" borderId="25" xfId="5" applyNumberFormat="1" applyFont="1" applyFill="1" applyBorder="1" applyAlignment="1" applyProtection="1">
      <alignment horizontal="center" vertical="center"/>
    </xf>
    <xf numFmtId="189" fontId="62" fillId="14" borderId="13" xfId="1" applyNumberFormat="1" applyFont="1" applyFill="1" applyBorder="1"/>
    <xf numFmtId="189" fontId="66" fillId="14" borderId="13" xfId="1" applyNumberFormat="1" applyFont="1" applyFill="1" applyBorder="1"/>
    <xf numFmtId="0" fontId="70" fillId="0" borderId="0" xfId="0" applyFont="1" applyAlignment="1" applyProtection="1">
      <alignment vertical="center"/>
    </xf>
    <xf numFmtId="37" fontId="61" fillId="7" borderId="25" xfId="3" applyNumberFormat="1" applyFont="1" applyFill="1" applyBorder="1" applyAlignment="1" applyProtection="1">
      <alignment horizontal="center" vertical="center"/>
    </xf>
    <xf numFmtId="189" fontId="63" fillId="7" borderId="26" xfId="3" applyNumberFormat="1" applyFont="1" applyFill="1" applyBorder="1" applyAlignment="1" applyProtection="1">
      <alignment vertical="center"/>
    </xf>
    <xf numFmtId="189" fontId="63" fillId="7" borderId="32" xfId="3" applyNumberFormat="1" applyFont="1" applyFill="1" applyBorder="1" applyAlignment="1" applyProtection="1">
      <alignment vertical="center"/>
    </xf>
    <xf numFmtId="189" fontId="68" fillId="7" borderId="34" xfId="3" applyNumberFormat="1" applyFont="1" applyFill="1" applyBorder="1" applyAlignment="1" applyProtection="1">
      <alignment vertical="center"/>
    </xf>
    <xf numFmtId="189" fontId="69" fillId="7" borderId="34" xfId="3" applyNumberFormat="1" applyFont="1" applyFill="1" applyBorder="1" applyAlignment="1" applyProtection="1">
      <alignment vertical="center"/>
    </xf>
    <xf numFmtId="188" fontId="63" fillId="7" borderId="28" xfId="3" applyNumberFormat="1" applyFont="1" applyFill="1" applyBorder="1" applyAlignment="1" applyProtection="1">
      <alignment vertical="center"/>
    </xf>
    <xf numFmtId="0" fontId="60" fillId="7" borderId="21" xfId="5" applyFont="1" applyFill="1" applyBorder="1" applyAlignment="1">
      <alignment horizontal="center"/>
    </xf>
    <xf numFmtId="189" fontId="63" fillId="7" borderId="22" xfId="3" applyNumberFormat="1" applyFont="1" applyFill="1" applyBorder="1"/>
    <xf numFmtId="189" fontId="71" fillId="7" borderId="22" xfId="3" applyNumberFormat="1" applyFont="1" applyFill="1" applyBorder="1"/>
    <xf numFmtId="189" fontId="68" fillId="7" borderId="22" xfId="3" applyNumberFormat="1" applyFont="1" applyFill="1" applyBorder="1"/>
    <xf numFmtId="189" fontId="57" fillId="0" borderId="0" xfId="0" applyNumberFormat="1" applyFont="1"/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2" fillId="13" borderId="15" xfId="6" applyFont="1" applyFill="1" applyBorder="1" applyAlignment="1">
      <alignment horizontal="center"/>
    </xf>
    <xf numFmtId="189" fontId="62" fillId="0" borderId="15" xfId="1" applyNumberFormat="1" applyFont="1" applyBorder="1"/>
    <xf numFmtId="189" fontId="69" fillId="6" borderId="42" xfId="4" applyNumberFormat="1" applyFont="1" applyFill="1" applyBorder="1"/>
    <xf numFmtId="189" fontId="69" fillId="7" borderId="43" xfId="3" applyNumberFormat="1" applyFont="1" applyFill="1" applyBorder="1"/>
    <xf numFmtId="189" fontId="63" fillId="10" borderId="15" xfId="4" applyNumberFormat="1" applyFont="1" applyFill="1" applyBorder="1"/>
    <xf numFmtId="189" fontId="69" fillId="6" borderId="15" xfId="4" applyNumberFormat="1" applyFont="1" applyFill="1" applyBorder="1"/>
    <xf numFmtId="189" fontId="62" fillId="0" borderId="19" xfId="1" applyNumberFormat="1" applyFont="1" applyFill="1" applyBorder="1"/>
    <xf numFmtId="189" fontId="62" fillId="0" borderId="20" xfId="1" applyNumberFormat="1" applyFont="1" applyFill="1" applyBorder="1"/>
    <xf numFmtId="189" fontId="66" fillId="13" borderId="29" xfId="1" applyNumberFormat="1" applyFont="1" applyFill="1" applyBorder="1"/>
    <xf numFmtId="189" fontId="66" fillId="13" borderId="14" xfId="1" applyNumberFormat="1" applyFont="1" applyFill="1" applyBorder="1"/>
    <xf numFmtId="189" fontId="66" fillId="13" borderId="16" xfId="1" applyNumberFormat="1" applyFont="1" applyFill="1" applyBorder="1"/>
    <xf numFmtId="188" fontId="62" fillId="0" borderId="16" xfId="1" applyNumberFormat="1" applyFont="1" applyBorder="1"/>
    <xf numFmtId="0" fontId="73" fillId="0" borderId="0" xfId="0" applyFont="1"/>
    <xf numFmtId="0" fontId="74" fillId="0" borderId="0" xfId="0" applyFont="1"/>
    <xf numFmtId="43" fontId="74" fillId="0" borderId="0" xfId="1" applyFont="1" applyAlignment="1">
      <alignment horizontal="right"/>
    </xf>
    <xf numFmtId="0" fontId="73" fillId="0" borderId="7" xfId="0" applyFont="1" applyBorder="1" applyAlignment="1">
      <alignment horizontal="center"/>
    </xf>
    <xf numFmtId="0" fontId="73" fillId="11" borderId="11" xfId="8" applyFont="1" applyFill="1" applyBorder="1" applyAlignment="1">
      <alignment horizontal="centerContinuous"/>
    </xf>
    <xf numFmtId="0" fontId="73" fillId="11" borderId="13" xfId="8" applyFont="1" applyFill="1" applyBorder="1" applyAlignment="1">
      <alignment horizontal="centerContinuous"/>
    </xf>
    <xf numFmtId="0" fontId="73" fillId="11" borderId="12" xfId="8" applyFont="1" applyFill="1" applyBorder="1" applyAlignment="1">
      <alignment horizontal="centerContinuous"/>
    </xf>
    <xf numFmtId="43" fontId="73" fillId="0" borderId="7" xfId="1" applyFont="1" applyBorder="1" applyAlignment="1">
      <alignment horizontal="center"/>
    </xf>
    <xf numFmtId="0" fontId="73" fillId="0" borderId="14" xfId="0" applyFont="1" applyBorder="1" applyAlignment="1">
      <alignment horizontal="center"/>
    </xf>
    <xf numFmtId="0" fontId="73" fillId="0" borderId="8" xfId="0" applyFont="1" applyBorder="1"/>
    <xf numFmtId="0" fontId="73" fillId="0" borderId="0" xfId="0" applyFont="1" applyBorder="1"/>
    <xf numFmtId="0" fontId="73" fillId="11" borderId="7" xfId="8" applyFont="1" applyFill="1" applyBorder="1"/>
    <xf numFmtId="0" fontId="73" fillId="0" borderId="7" xfId="0" applyFont="1" applyBorder="1"/>
    <xf numFmtId="43" fontId="73" fillId="0" borderId="14" xfId="1" applyFont="1" applyBorder="1" applyAlignment="1">
      <alignment horizontal="center"/>
    </xf>
    <xf numFmtId="0" fontId="73" fillId="0" borderId="16" xfId="0" applyFont="1" applyBorder="1" applyAlignment="1">
      <alignment horizontal="center"/>
    </xf>
    <xf numFmtId="0" fontId="75" fillId="0" borderId="1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0" fontId="73" fillId="11" borderId="16" xfId="8" applyFont="1" applyFill="1" applyBorder="1" applyAlignment="1">
      <alignment horizontal="center"/>
    </xf>
    <xf numFmtId="0" fontId="75" fillId="0" borderId="16" xfId="0" applyFont="1" applyBorder="1" applyAlignment="1">
      <alignment horizontal="center"/>
    </xf>
    <xf numFmtId="43" fontId="76" fillId="0" borderId="16" xfId="1" applyFont="1" applyBorder="1"/>
    <xf numFmtId="0" fontId="77" fillId="0" borderId="19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74" fillId="11" borderId="14" xfId="8" applyFont="1" applyFill="1" applyBorder="1" applyAlignment="1">
      <alignment horizontal="center"/>
    </xf>
    <xf numFmtId="0" fontId="77" fillId="0" borderId="14" xfId="0" applyFont="1" applyBorder="1" applyAlignment="1">
      <alignment horizontal="center"/>
    </xf>
    <xf numFmtId="43" fontId="74" fillId="0" borderId="7" xfId="1" applyFont="1" applyBorder="1"/>
    <xf numFmtId="0" fontId="56" fillId="0" borderId="0" xfId="0" applyFont="1" applyFill="1" applyBorder="1"/>
    <xf numFmtId="189" fontId="74" fillId="0" borderId="19" xfId="1" applyNumberFormat="1" applyFont="1" applyBorder="1"/>
    <xf numFmtId="189" fontId="74" fillId="0" borderId="0" xfId="1" applyNumberFormat="1" applyFont="1" applyBorder="1"/>
    <xf numFmtId="189" fontId="78" fillId="11" borderId="24" xfId="8" applyNumberFormat="1" applyFont="1" applyFill="1" applyBorder="1"/>
    <xf numFmtId="189" fontId="74" fillId="0" borderId="14" xfId="1" applyNumberFormat="1" applyFont="1" applyBorder="1"/>
    <xf numFmtId="189" fontId="78" fillId="11" borderId="14" xfId="8" applyNumberFormat="1" applyFont="1" applyFill="1" applyBorder="1"/>
    <xf numFmtId="188" fontId="74" fillId="0" borderId="14" xfId="1" applyNumberFormat="1" applyFont="1" applyBorder="1"/>
    <xf numFmtId="0" fontId="73" fillId="12" borderId="21" xfId="7" applyFont="1" applyFill="1" applyBorder="1" applyAlignment="1">
      <alignment horizontal="center"/>
    </xf>
    <xf numFmtId="189" fontId="74" fillId="12" borderId="22" xfId="7" applyNumberFormat="1" applyFont="1" applyFill="1" applyBorder="1"/>
    <xf numFmtId="189" fontId="74" fillId="12" borderId="23" xfId="7" applyNumberFormat="1" applyFont="1" applyFill="1" applyBorder="1"/>
    <xf numFmtId="189" fontId="78" fillId="12" borderId="22" xfId="7" applyNumberFormat="1" applyFont="1" applyFill="1" applyBorder="1"/>
    <xf numFmtId="188" fontId="74" fillId="12" borderId="21" xfId="7" applyNumberFormat="1" applyFont="1" applyFill="1" applyBorder="1"/>
    <xf numFmtId="37" fontId="73" fillId="12" borderId="25" xfId="7" applyNumberFormat="1" applyFont="1" applyFill="1" applyBorder="1" applyAlignment="1" applyProtection="1">
      <alignment horizontal="center" vertical="center"/>
    </xf>
    <xf numFmtId="189" fontId="74" fillId="12" borderId="26" xfId="7" applyNumberFormat="1" applyFont="1" applyFill="1" applyBorder="1" applyAlignment="1" applyProtection="1">
      <alignment vertical="center"/>
    </xf>
    <xf numFmtId="189" fontId="78" fillId="12" borderId="25" xfId="7" applyNumberFormat="1" applyFont="1" applyFill="1" applyBorder="1" applyAlignment="1" applyProtection="1">
      <alignment vertical="center"/>
    </xf>
    <xf numFmtId="189" fontId="74" fillId="12" borderId="25" xfId="7" applyNumberFormat="1" applyFont="1" applyFill="1" applyBorder="1" applyAlignment="1" applyProtection="1">
      <alignment vertical="center"/>
    </xf>
    <xf numFmtId="188" fontId="74" fillId="12" borderId="28" xfId="7" applyNumberFormat="1" applyFont="1" applyFill="1" applyBorder="1" applyAlignment="1" applyProtection="1">
      <alignment vertical="center"/>
    </xf>
    <xf numFmtId="0" fontId="56" fillId="0" borderId="0" xfId="0" applyFont="1" applyBorder="1"/>
    <xf numFmtId="189" fontId="73" fillId="12" borderId="22" xfId="7" applyNumberFormat="1" applyFont="1" applyFill="1" applyBorder="1"/>
    <xf numFmtId="0" fontId="73" fillId="0" borderId="0" xfId="0" applyFont="1" applyAlignment="1">
      <alignment horizontal="left"/>
    </xf>
    <xf numFmtId="43" fontId="73" fillId="0" borderId="16" xfId="1" applyFont="1" applyBorder="1"/>
    <xf numFmtId="0" fontId="56" fillId="0" borderId="0" xfId="0" applyFont="1" applyAlignment="1">
      <alignment vertical="center"/>
    </xf>
    <xf numFmtId="0" fontId="73" fillId="11" borderId="15" xfId="8" applyFont="1" applyFill="1" applyBorder="1"/>
    <xf numFmtId="0" fontId="73" fillId="11" borderId="6" xfId="8" applyFont="1" applyFill="1" applyBorder="1" applyAlignment="1">
      <alignment horizontal="center"/>
    </xf>
    <xf numFmtId="0" fontId="74" fillId="11" borderId="0" xfId="8" applyFont="1" applyFill="1" applyBorder="1" applyAlignment="1">
      <alignment horizontal="center"/>
    </xf>
    <xf numFmtId="189" fontId="78" fillId="11" borderId="0" xfId="8" applyNumberFormat="1" applyFont="1" applyFill="1" applyBorder="1"/>
    <xf numFmtId="189" fontId="74" fillId="0" borderId="16" xfId="1" applyNumberFormat="1" applyFont="1" applyBorder="1"/>
    <xf numFmtId="189" fontId="74" fillId="0" borderId="7" xfId="1" applyNumberFormat="1" applyFont="1" applyBorder="1"/>
    <xf numFmtId="0" fontId="76" fillId="0" borderId="0" xfId="0" applyFont="1"/>
    <xf numFmtId="0" fontId="80" fillId="0" borderId="0" xfId="0" applyFont="1"/>
    <xf numFmtId="43" fontId="80" fillId="0" borderId="0" xfId="1" applyFont="1" applyAlignment="1">
      <alignment horizontal="right"/>
    </xf>
    <xf numFmtId="0" fontId="76" fillId="0" borderId="7" xfId="0" applyFont="1" applyBorder="1" applyAlignment="1">
      <alignment horizontal="center"/>
    </xf>
    <xf numFmtId="0" fontId="76" fillId="16" borderId="12" xfId="8" applyFont="1" applyFill="1" applyBorder="1" applyAlignment="1">
      <alignment horizontal="centerContinuous"/>
    </xf>
    <xf numFmtId="0" fontId="76" fillId="16" borderId="13" xfId="8" applyFont="1" applyFill="1" applyBorder="1" applyAlignment="1">
      <alignment horizontal="centerContinuous"/>
    </xf>
    <xf numFmtId="0" fontId="76" fillId="16" borderId="11" xfId="8" applyFont="1" applyFill="1" applyBorder="1" applyAlignment="1">
      <alignment horizontal="centerContinuous"/>
    </xf>
    <xf numFmtId="43" fontId="76" fillId="0" borderId="7" xfId="1" applyFont="1" applyBorder="1" applyAlignment="1">
      <alignment horizontal="center"/>
    </xf>
    <xf numFmtId="0" fontId="76" fillId="0" borderId="14" xfId="0" applyFont="1" applyBorder="1" applyAlignment="1">
      <alignment horizontal="center"/>
    </xf>
    <xf numFmtId="0" fontId="76" fillId="0" borderId="8" xfId="0" applyFont="1" applyBorder="1"/>
    <xf numFmtId="0" fontId="76" fillId="0" borderId="0" xfId="0" applyFont="1" applyBorder="1"/>
    <xf numFmtId="0" fontId="76" fillId="16" borderId="7" xfId="8" applyFont="1" applyFill="1" applyBorder="1"/>
    <xf numFmtId="0" fontId="76" fillId="0" borderId="7" xfId="0" applyFont="1" applyBorder="1"/>
    <xf numFmtId="43" fontId="76" fillId="0" borderId="14" xfId="1" applyFont="1" applyBorder="1" applyAlignment="1">
      <alignment horizontal="center"/>
    </xf>
    <xf numFmtId="0" fontId="76" fillId="0" borderId="16" xfId="0" applyFont="1" applyBorder="1" applyAlignment="1">
      <alignment horizontal="center"/>
    </xf>
    <xf numFmtId="0" fontId="81" fillId="0" borderId="17" xfId="0" applyFont="1" applyBorder="1" applyAlignment="1">
      <alignment horizontal="center"/>
    </xf>
    <xf numFmtId="0" fontId="81" fillId="0" borderId="5" xfId="0" applyFont="1" applyBorder="1" applyAlignment="1">
      <alignment horizontal="center"/>
    </xf>
    <xf numFmtId="0" fontId="76" fillId="16" borderId="16" xfId="8" applyFont="1" applyFill="1" applyBorder="1" applyAlignment="1">
      <alignment horizontal="center"/>
    </xf>
    <xf numFmtId="0" fontId="81" fillId="0" borderId="16" xfId="0" applyFont="1" applyBorder="1" applyAlignment="1">
      <alignment horizontal="center"/>
    </xf>
    <xf numFmtId="0" fontId="82" fillId="0" borderId="19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0" fillId="16" borderId="14" xfId="8" applyFont="1" applyFill="1" applyBorder="1" applyAlignment="1">
      <alignment horizontal="center"/>
    </xf>
    <xf numFmtId="0" fontId="82" fillId="0" borderId="14" xfId="0" applyFont="1" applyBorder="1" applyAlignment="1">
      <alignment horizontal="center"/>
    </xf>
    <xf numFmtId="43" fontId="80" fillId="0" borderId="7" xfId="1" applyFont="1" applyBorder="1"/>
    <xf numFmtId="189" fontId="80" fillId="0" borderId="19" xfId="1" applyNumberFormat="1" applyFont="1" applyBorder="1"/>
    <xf numFmtId="189" fontId="80" fillId="0" borderId="0" xfId="1" applyNumberFormat="1" applyFont="1" applyBorder="1"/>
    <xf numFmtId="189" fontId="76" fillId="16" borderId="24" xfId="8" applyNumberFormat="1" applyFont="1" applyFill="1" applyBorder="1"/>
    <xf numFmtId="189" fontId="80" fillId="0" borderId="14" xfId="1" applyNumberFormat="1" applyFont="1" applyBorder="1"/>
    <xf numFmtId="189" fontId="76" fillId="16" borderId="14" xfId="8" applyNumberFormat="1" applyFont="1" applyFill="1" applyBorder="1"/>
    <xf numFmtId="188" fontId="80" fillId="0" borderId="14" xfId="1" applyNumberFormat="1" applyFont="1" applyBorder="1"/>
    <xf numFmtId="0" fontId="76" fillId="17" borderId="21" xfId="7" applyFont="1" applyFill="1" applyBorder="1" applyAlignment="1">
      <alignment horizontal="center"/>
    </xf>
    <xf numFmtId="189" fontId="80" fillId="17" borderId="22" xfId="7" applyNumberFormat="1" applyFont="1" applyFill="1" applyBorder="1"/>
    <xf numFmtId="189" fontId="80" fillId="17" borderId="23" xfId="7" applyNumberFormat="1" applyFont="1" applyFill="1" applyBorder="1"/>
    <xf numFmtId="189" fontId="76" fillId="17" borderId="22" xfId="7" applyNumberFormat="1" applyFont="1" applyFill="1" applyBorder="1"/>
    <xf numFmtId="188" fontId="80" fillId="17" borderId="21" xfId="7" applyNumberFormat="1" applyFont="1" applyFill="1" applyBorder="1"/>
    <xf numFmtId="37" fontId="76" fillId="17" borderId="25" xfId="7" applyNumberFormat="1" applyFont="1" applyFill="1" applyBorder="1" applyAlignment="1" applyProtection="1">
      <alignment horizontal="center" vertical="center"/>
    </xf>
    <xf numFmtId="189" fontId="80" fillId="17" borderId="26" xfId="7" applyNumberFormat="1" applyFont="1" applyFill="1" applyBorder="1" applyAlignment="1" applyProtection="1">
      <alignment vertical="center"/>
    </xf>
    <xf numFmtId="189" fontId="76" fillId="17" borderId="25" xfId="7" applyNumberFormat="1" applyFont="1" applyFill="1" applyBorder="1" applyAlignment="1" applyProtection="1">
      <alignment vertical="center"/>
    </xf>
    <xf numFmtId="189" fontId="80" fillId="17" borderId="25" xfId="7" applyNumberFormat="1" applyFont="1" applyFill="1" applyBorder="1" applyAlignment="1" applyProtection="1">
      <alignment vertical="center"/>
    </xf>
    <xf numFmtId="188" fontId="80" fillId="17" borderId="28" xfId="7" applyNumberFormat="1" applyFont="1" applyFill="1" applyBorder="1" applyAlignment="1" applyProtection="1">
      <alignment vertical="center"/>
    </xf>
    <xf numFmtId="0" fontId="76" fillId="0" borderId="0" xfId="0" applyFont="1" applyAlignment="1">
      <alignment horizontal="left"/>
    </xf>
    <xf numFmtId="0" fontId="76" fillId="16" borderId="0" xfId="8" applyFont="1" applyFill="1" applyBorder="1"/>
    <xf numFmtId="0" fontId="76" fillId="16" borderId="5" xfId="8" applyFont="1" applyFill="1" applyBorder="1" applyAlignment="1">
      <alignment horizontal="center"/>
    </xf>
    <xf numFmtId="0" fontId="80" fillId="16" borderId="0" xfId="8" applyFont="1" applyFill="1" applyBorder="1" applyAlignment="1">
      <alignment horizontal="center"/>
    </xf>
    <xf numFmtId="189" fontId="76" fillId="16" borderId="0" xfId="8" applyNumberFormat="1" applyFont="1" applyFill="1" applyBorder="1"/>
    <xf numFmtId="189" fontId="80" fillId="0" borderId="16" xfId="1" applyNumberFormat="1" applyFont="1" applyBorder="1"/>
    <xf numFmtId="189" fontId="80" fillId="0" borderId="7" xfId="1" applyNumberFormat="1" applyFont="1" applyBorder="1"/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49" fillId="11" borderId="1" xfId="8" applyFont="1" applyFill="1" applyBorder="1" applyAlignment="1">
      <alignment horizontal="center"/>
    </xf>
    <xf numFmtId="0" fontId="49" fillId="11" borderId="2" xfId="8" applyFont="1" applyFill="1" applyBorder="1" applyAlignment="1">
      <alignment horizontal="center"/>
    </xf>
    <xf numFmtId="0" fontId="49" fillId="11" borderId="3" xfId="8" applyFont="1" applyFill="1" applyBorder="1" applyAlignment="1">
      <alignment horizontal="center"/>
    </xf>
    <xf numFmtId="0" fontId="50" fillId="11" borderId="4" xfId="8" applyFont="1" applyFill="1" applyBorder="1" applyAlignment="1">
      <alignment horizontal="center"/>
    </xf>
    <xf numFmtId="0" fontId="50" fillId="11" borderId="5" xfId="8" applyFont="1" applyFill="1" applyBorder="1" applyAlignment="1">
      <alignment horizontal="center"/>
    </xf>
    <xf numFmtId="0" fontId="50" fillId="11" borderId="6" xfId="8" applyFont="1" applyFill="1" applyBorder="1" applyAlignment="1">
      <alignment horizontal="center"/>
    </xf>
    <xf numFmtId="0" fontId="54" fillId="15" borderId="1" xfId="8" applyFont="1" applyFill="1" applyBorder="1" applyAlignment="1">
      <alignment horizontal="center"/>
    </xf>
    <xf numFmtId="0" fontId="54" fillId="15" borderId="2" xfId="8" applyFont="1" applyFill="1" applyBorder="1" applyAlignment="1">
      <alignment horizontal="center"/>
    </xf>
    <xf numFmtId="0" fontId="54" fillId="15" borderId="3" xfId="8" applyFont="1" applyFill="1" applyBorder="1" applyAlignment="1">
      <alignment horizontal="center"/>
    </xf>
    <xf numFmtId="0" fontId="52" fillId="15" borderId="4" xfId="8" applyFont="1" applyFill="1" applyBorder="1" applyAlignment="1">
      <alignment horizontal="center"/>
    </xf>
    <xf numFmtId="0" fontId="52" fillId="15" borderId="5" xfId="8" applyFont="1" applyFill="1" applyBorder="1" applyAlignment="1">
      <alignment horizontal="center"/>
    </xf>
    <xf numFmtId="0" fontId="52" fillId="15" borderId="6" xfId="8" applyFont="1" applyFill="1" applyBorder="1" applyAlignment="1">
      <alignment horizontal="center"/>
    </xf>
    <xf numFmtId="0" fontId="54" fillId="16" borderId="1" xfId="8" applyFont="1" applyFill="1" applyBorder="1" applyAlignment="1">
      <alignment horizontal="center"/>
    </xf>
    <xf numFmtId="0" fontId="54" fillId="16" borderId="2" xfId="8" applyFont="1" applyFill="1" applyBorder="1" applyAlignment="1">
      <alignment horizontal="center"/>
    </xf>
    <xf numFmtId="0" fontId="54" fillId="16" borderId="3" xfId="8" applyFont="1" applyFill="1" applyBorder="1" applyAlignment="1">
      <alignment horizontal="center"/>
    </xf>
    <xf numFmtId="0" fontId="52" fillId="16" borderId="4" xfId="8" applyFont="1" applyFill="1" applyBorder="1" applyAlignment="1">
      <alignment horizontal="center"/>
    </xf>
    <xf numFmtId="0" fontId="52" fillId="16" borderId="5" xfId="8" applyFont="1" applyFill="1" applyBorder="1" applyAlignment="1">
      <alignment horizontal="center"/>
    </xf>
    <xf numFmtId="0" fontId="52" fillId="16" borderId="6" xfId="8" applyFont="1" applyFill="1" applyBorder="1" applyAlignment="1">
      <alignment horizontal="center"/>
    </xf>
    <xf numFmtId="0" fontId="40" fillId="13" borderId="1" xfId="6" applyFont="1" applyFill="1" applyBorder="1" applyAlignment="1">
      <alignment horizontal="center"/>
    </xf>
    <xf numFmtId="0" fontId="40" fillId="13" borderId="2" xfId="6" applyFont="1" applyFill="1" applyBorder="1" applyAlignment="1">
      <alignment horizontal="center"/>
    </xf>
    <xf numFmtId="0" fontId="40" fillId="13" borderId="3" xfId="6" applyFont="1" applyFill="1" applyBorder="1" applyAlignment="1">
      <alignment horizontal="center"/>
    </xf>
    <xf numFmtId="0" fontId="41" fillId="6" borderId="1" xfId="4" applyFont="1" applyFill="1" applyBorder="1" applyAlignment="1">
      <alignment horizontal="center"/>
    </xf>
    <xf numFmtId="0" fontId="41" fillId="6" borderId="2" xfId="4" applyFont="1" applyFill="1" applyBorder="1" applyAlignment="1">
      <alignment horizontal="center"/>
    </xf>
    <xf numFmtId="0" fontId="41" fillId="6" borderId="3" xfId="4" applyFont="1" applyFill="1" applyBorder="1" applyAlignment="1">
      <alignment horizontal="center"/>
    </xf>
    <xf numFmtId="0" fontId="42" fillId="13" borderId="4" xfId="6" applyFont="1" applyFill="1" applyBorder="1" applyAlignment="1">
      <alignment horizontal="center"/>
    </xf>
    <xf numFmtId="0" fontId="42" fillId="13" borderId="5" xfId="6" applyFont="1" applyFill="1" applyBorder="1" applyAlignment="1">
      <alignment horizontal="center"/>
    </xf>
    <xf numFmtId="0" fontId="42" fillId="13" borderId="6" xfId="6" applyFont="1" applyFill="1" applyBorder="1" applyAlignment="1">
      <alignment horizontal="center"/>
    </xf>
    <xf numFmtId="0" fontId="43" fillId="6" borderId="4" xfId="4" applyFont="1" applyFill="1" applyBorder="1" applyAlignment="1">
      <alignment horizontal="center"/>
    </xf>
    <xf numFmtId="0" fontId="43" fillId="6" borderId="5" xfId="4" applyFont="1" applyFill="1" applyBorder="1" applyAlignment="1">
      <alignment horizontal="center"/>
    </xf>
    <xf numFmtId="0" fontId="43" fillId="6" borderId="6" xfId="4" applyFont="1" applyFill="1" applyBorder="1" applyAlignment="1">
      <alignment horizontal="center"/>
    </xf>
    <xf numFmtId="0" fontId="42" fillId="13" borderId="8" xfId="6" applyFont="1" applyFill="1" applyBorder="1" applyAlignment="1">
      <alignment horizontal="center"/>
    </xf>
    <xf numFmtId="0" fontId="42" fillId="13" borderId="9" xfId="6" applyFont="1" applyFill="1" applyBorder="1" applyAlignment="1">
      <alignment horizontal="center"/>
    </xf>
    <xf numFmtId="0" fontId="42" fillId="13" borderId="10" xfId="6" applyFont="1" applyFill="1" applyBorder="1" applyAlignment="1">
      <alignment horizontal="center"/>
    </xf>
    <xf numFmtId="0" fontId="43" fillId="6" borderId="11" xfId="4" applyFont="1" applyFill="1" applyBorder="1" applyAlignment="1">
      <alignment horizontal="center"/>
    </xf>
    <xf numFmtId="0" fontId="43" fillId="6" borderId="12" xfId="4" applyFont="1" applyFill="1" applyBorder="1" applyAlignment="1">
      <alignment horizontal="center"/>
    </xf>
    <xf numFmtId="0" fontId="43" fillId="6" borderId="13" xfId="4" applyFont="1" applyFill="1" applyBorder="1" applyAlignment="1">
      <alignment horizontal="center"/>
    </xf>
    <xf numFmtId="0" fontId="76" fillId="16" borderId="4" xfId="8" applyFont="1" applyFill="1" applyBorder="1" applyAlignment="1">
      <alignment horizontal="center"/>
    </xf>
    <xf numFmtId="0" fontId="76" fillId="16" borderId="5" xfId="8" applyFont="1" applyFill="1" applyBorder="1" applyAlignment="1">
      <alignment horizontal="center"/>
    </xf>
    <xf numFmtId="0" fontId="76" fillId="16" borderId="6" xfId="8" applyFont="1" applyFill="1" applyBorder="1" applyAlignment="1">
      <alignment horizontal="center"/>
    </xf>
    <xf numFmtId="0" fontId="79" fillId="15" borderId="1" xfId="8" applyFont="1" applyFill="1" applyBorder="1" applyAlignment="1">
      <alignment horizontal="center"/>
    </xf>
    <xf numFmtId="0" fontId="79" fillId="15" borderId="2" xfId="8" applyFont="1" applyFill="1" applyBorder="1" applyAlignment="1">
      <alignment horizontal="center"/>
    </xf>
    <xf numFmtId="0" fontId="79" fillId="15" borderId="3" xfId="8" applyFont="1" applyFill="1" applyBorder="1" applyAlignment="1">
      <alignment horizontal="center"/>
    </xf>
    <xf numFmtId="0" fontId="76" fillId="15" borderId="4" xfId="8" applyFont="1" applyFill="1" applyBorder="1" applyAlignment="1">
      <alignment horizontal="center"/>
    </xf>
    <xf numFmtId="0" fontId="76" fillId="15" borderId="5" xfId="8" applyFont="1" applyFill="1" applyBorder="1" applyAlignment="1">
      <alignment horizontal="center"/>
    </xf>
    <xf numFmtId="0" fontId="76" fillId="15" borderId="6" xfId="8" applyFont="1" applyFill="1" applyBorder="1" applyAlignment="1">
      <alignment horizontal="center"/>
    </xf>
    <xf numFmtId="0" fontId="72" fillId="11" borderId="1" xfId="8" applyFont="1" applyFill="1" applyBorder="1" applyAlignment="1">
      <alignment horizontal="center"/>
    </xf>
    <xf numFmtId="0" fontId="72" fillId="11" borderId="2" xfId="8" applyFont="1" applyFill="1" applyBorder="1" applyAlignment="1">
      <alignment horizontal="center"/>
    </xf>
    <xf numFmtId="0" fontId="72" fillId="11" borderId="3" xfId="8" applyFont="1" applyFill="1" applyBorder="1" applyAlignment="1">
      <alignment horizontal="center"/>
    </xf>
    <xf numFmtId="0" fontId="73" fillId="11" borderId="4" xfId="8" applyFont="1" applyFill="1" applyBorder="1" applyAlignment="1">
      <alignment horizontal="center"/>
    </xf>
    <xf numFmtId="0" fontId="73" fillId="11" borderId="5" xfId="8" applyFont="1" applyFill="1" applyBorder="1" applyAlignment="1">
      <alignment horizontal="center"/>
    </xf>
    <xf numFmtId="0" fontId="73" fillId="11" borderId="6" xfId="8" applyFont="1" applyFill="1" applyBorder="1" applyAlignment="1">
      <alignment horizontal="center"/>
    </xf>
    <xf numFmtId="0" fontId="79" fillId="16" borderId="1" xfId="8" applyFont="1" applyFill="1" applyBorder="1" applyAlignment="1">
      <alignment horizontal="center"/>
    </xf>
    <xf numFmtId="0" fontId="79" fillId="16" borderId="2" xfId="8" applyFont="1" applyFill="1" applyBorder="1" applyAlignment="1">
      <alignment horizontal="center"/>
    </xf>
    <xf numFmtId="0" fontId="79" fillId="16" borderId="3" xfId="8" applyFont="1" applyFill="1" applyBorder="1" applyAlignment="1">
      <alignment horizontal="center"/>
    </xf>
    <xf numFmtId="0" fontId="58" fillId="13" borderId="1" xfId="6" applyFont="1" applyFill="1" applyBorder="1" applyAlignment="1">
      <alignment horizontal="center"/>
    </xf>
    <xf numFmtId="0" fontId="58" fillId="13" borderId="2" xfId="6" applyFont="1" applyFill="1" applyBorder="1" applyAlignment="1">
      <alignment horizontal="center"/>
    </xf>
    <xf numFmtId="0" fontId="58" fillId="13" borderId="3" xfId="6" applyFont="1" applyFill="1" applyBorder="1" applyAlignment="1">
      <alignment horizontal="center"/>
    </xf>
    <xf numFmtId="0" fontId="59" fillId="6" borderId="1" xfId="4" applyFont="1" applyFill="1" applyBorder="1" applyAlignment="1">
      <alignment horizontal="center"/>
    </xf>
    <xf numFmtId="0" fontId="59" fillId="6" borderId="2" xfId="4" applyFont="1" applyFill="1" applyBorder="1" applyAlignment="1">
      <alignment horizontal="center"/>
    </xf>
    <xf numFmtId="0" fontId="59" fillId="6" borderId="3" xfId="4" applyFont="1" applyFill="1" applyBorder="1" applyAlignment="1">
      <alignment horizontal="center"/>
    </xf>
    <xf numFmtId="0" fontId="60" fillId="13" borderId="4" xfId="6" applyFont="1" applyFill="1" applyBorder="1" applyAlignment="1">
      <alignment horizontal="center"/>
    </xf>
    <xf numFmtId="0" fontId="60" fillId="13" borderId="5" xfId="6" applyFont="1" applyFill="1" applyBorder="1" applyAlignment="1">
      <alignment horizontal="center"/>
    </xf>
    <xf numFmtId="0" fontId="60" fillId="13" borderId="6" xfId="6" applyFont="1" applyFill="1" applyBorder="1" applyAlignment="1">
      <alignment horizontal="center"/>
    </xf>
    <xf numFmtId="0" fontId="61" fillId="6" borderId="4" xfId="4" applyFont="1" applyFill="1" applyBorder="1" applyAlignment="1">
      <alignment horizontal="center"/>
    </xf>
    <xf numFmtId="0" fontId="61" fillId="6" borderId="5" xfId="4" applyFont="1" applyFill="1" applyBorder="1" applyAlignment="1">
      <alignment horizontal="center"/>
    </xf>
    <xf numFmtId="0" fontId="61" fillId="6" borderId="6" xfId="4" applyFont="1" applyFill="1" applyBorder="1" applyAlignment="1">
      <alignment horizontal="center"/>
    </xf>
    <xf numFmtId="0" fontId="60" fillId="13" borderId="8" xfId="6" applyFont="1" applyFill="1" applyBorder="1" applyAlignment="1">
      <alignment horizontal="center"/>
    </xf>
    <xf numFmtId="0" fontId="60" fillId="13" borderId="9" xfId="6" applyFont="1" applyFill="1" applyBorder="1" applyAlignment="1">
      <alignment horizontal="center"/>
    </xf>
    <xf numFmtId="0" fontId="60" fillId="13" borderId="10" xfId="6" applyFont="1" applyFill="1" applyBorder="1" applyAlignment="1">
      <alignment horizontal="center"/>
    </xf>
    <xf numFmtId="0" fontId="61" fillId="6" borderId="11" xfId="4" applyFont="1" applyFill="1" applyBorder="1" applyAlignment="1">
      <alignment horizontal="center"/>
    </xf>
    <xf numFmtId="0" fontId="61" fillId="6" borderId="12" xfId="4" applyFont="1" applyFill="1" applyBorder="1" applyAlignment="1">
      <alignment horizontal="center"/>
    </xf>
    <xf numFmtId="0" fontId="61" fillId="6" borderId="13" xfId="4" applyFont="1" applyFill="1" applyBorder="1" applyAlignment="1">
      <alignment horizontal="center"/>
    </xf>
  </cellXfs>
  <cellStyles count="12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/>
    <cellStyle name="Normal" xfId="0" builtinId="0"/>
    <cellStyle name="Normal 8" xfId="9"/>
    <cellStyle name="Percent" xfId="2" builtinId="5"/>
    <cellStyle name="Percent 3" xfId="11"/>
  </cellStyles>
  <dxfs count="32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8080"/>
      <color rgb="FF339966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Nov2016\MyFolder\CNX-YEAR-REPORT-2015\1-2-TABLE1-26\ANTI-VIRUS\MyFolder\OtherPrograms\2015YearReport\1+2-Table1-26\YearReportPrograms\ANTI-VIRUS\MyFolder\YearEnd2014-1\CNX%20REPORT-2014\Master-Table1-26\NEW-VERSION\t19_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35"/>
  <sheetViews>
    <sheetView topLeftCell="H52" zoomScaleNormal="100" workbookViewId="0">
      <selection activeCell="Y18" sqref="Y18"/>
    </sheetView>
  </sheetViews>
  <sheetFormatPr defaultColWidth="7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2.140625" style="1" customWidth="1"/>
    <col min="6" max="6" width="10.85546875" style="1" customWidth="1"/>
    <col min="7" max="7" width="11.140625" style="1" customWidth="1"/>
    <col min="8" max="8" width="12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4" width="11.85546875" style="1" customWidth="1"/>
    <col min="15" max="15" width="14.140625" style="1" bestFit="1" customWidth="1"/>
    <col min="16" max="16" width="11.85546875" style="1" customWidth="1"/>
    <col min="17" max="17" width="12.5703125" style="1" customWidth="1"/>
    <col min="18" max="19" width="11.85546875" style="1" customWidth="1"/>
    <col min="20" max="20" width="14.140625" style="1" bestFit="1" customWidth="1"/>
    <col min="21" max="21" width="11.85546875" style="1" customWidth="1"/>
    <col min="22" max="22" width="12.5703125" style="1" customWidth="1"/>
    <col min="23" max="23" width="12.140625" style="2" bestFit="1" customWidth="1"/>
    <col min="24" max="24" width="7.7109375" style="6" bestFit="1" customWidth="1"/>
    <col min="25" max="25" width="10.28515625" style="4" bestFit="1" customWidth="1"/>
    <col min="26" max="26" width="9.140625" style="4"/>
    <col min="27" max="27" width="9.140625" style="353"/>
    <col min="28" max="16384" width="7" style="1"/>
  </cols>
  <sheetData>
    <row r="1" spans="1:28" ht="13.5" thickBot="1"/>
    <row r="2" spans="1:28" ht="13.5" thickTop="1">
      <c r="B2" s="857" t="s">
        <v>0</v>
      </c>
      <c r="C2" s="858"/>
      <c r="D2" s="858"/>
      <c r="E2" s="858"/>
      <c r="F2" s="858"/>
      <c r="G2" s="858"/>
      <c r="H2" s="858"/>
      <c r="I2" s="859"/>
      <c r="J2" s="4"/>
      <c r="L2" s="860" t="s">
        <v>1</v>
      </c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2"/>
    </row>
    <row r="3" spans="1:28" ht="13.5" thickBot="1">
      <c r="B3" s="863" t="s">
        <v>46</v>
      </c>
      <c r="C3" s="864"/>
      <c r="D3" s="864"/>
      <c r="E3" s="864"/>
      <c r="F3" s="864"/>
      <c r="G3" s="864"/>
      <c r="H3" s="864"/>
      <c r="I3" s="865"/>
      <c r="J3" s="4"/>
      <c r="L3" s="866" t="s">
        <v>48</v>
      </c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8"/>
    </row>
    <row r="4" spans="1:28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7"/>
      <c r="C5" s="869" t="s">
        <v>64</v>
      </c>
      <c r="D5" s="870"/>
      <c r="E5" s="871"/>
      <c r="F5" s="869" t="s">
        <v>65</v>
      </c>
      <c r="G5" s="870"/>
      <c r="H5" s="871"/>
      <c r="I5" s="108" t="s">
        <v>2</v>
      </c>
      <c r="J5" s="4"/>
      <c r="L5" s="12"/>
      <c r="M5" s="872" t="s">
        <v>64</v>
      </c>
      <c r="N5" s="873"/>
      <c r="O5" s="873"/>
      <c r="P5" s="873"/>
      <c r="Q5" s="874"/>
      <c r="R5" s="872" t="s">
        <v>65</v>
      </c>
      <c r="S5" s="873"/>
      <c r="T5" s="873"/>
      <c r="U5" s="873"/>
      <c r="V5" s="874"/>
      <c r="W5" s="13" t="s">
        <v>2</v>
      </c>
    </row>
    <row r="6" spans="1:28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8" ht="13.5" thickBot="1">
      <c r="B7" s="114"/>
      <c r="C7" s="115" t="s">
        <v>5</v>
      </c>
      <c r="D7" s="116" t="s">
        <v>6</v>
      </c>
      <c r="E7" s="404" t="s">
        <v>7</v>
      </c>
      <c r="F7" s="115" t="s">
        <v>5</v>
      </c>
      <c r="G7" s="116" t="s">
        <v>6</v>
      </c>
      <c r="H7" s="192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09"/>
      <c r="C8" s="119"/>
      <c r="D8" s="120"/>
      <c r="E8" s="160"/>
      <c r="F8" s="119"/>
      <c r="G8" s="120"/>
      <c r="H8" s="160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8">
      <c r="A9" s="347" t="str">
        <f>IF(ISERROR(F9/G9)," ",IF(F9/G9&gt;0.5,IF(F9/G9&lt;1.5," ","NOT OK"),"NOT OK"))</f>
        <v xml:space="preserve"> </v>
      </c>
      <c r="B9" s="109" t="s">
        <v>10</v>
      </c>
      <c r="C9" s="372">
        <f>Lcc_BKK!C9+Lcc_DMK!C9</f>
        <v>3565</v>
      </c>
      <c r="D9" s="373">
        <f>Lcc_BKK!D9+Lcc_DMK!D9</f>
        <v>3571</v>
      </c>
      <c r="E9" s="306">
        <f>SUM(C9:D9)</f>
        <v>7136</v>
      </c>
      <c r="F9" s="123">
        <f>Lcc_BKK!F9+Lcc_DMK!F9</f>
        <v>3950</v>
      </c>
      <c r="G9" s="125">
        <f>Lcc_BKK!G9+Lcc_DMK!G9</f>
        <v>3944</v>
      </c>
      <c r="H9" s="306">
        <f>SUM(F9:G9)</f>
        <v>7894</v>
      </c>
      <c r="I9" s="126">
        <f t="shared" ref="I9:I11" si="0">IF(E9=0,0,((H9/E9)-1)*100)</f>
        <v>10.622197309417047</v>
      </c>
      <c r="J9" s="4"/>
      <c r="L9" s="14" t="s">
        <v>10</v>
      </c>
      <c r="M9" s="382">
        <f>Lcc_BKK!M9+Lcc_DMK!M9</f>
        <v>514732</v>
      </c>
      <c r="N9" s="380">
        <f>Lcc_BKK!N9+Lcc_DMK!N9</f>
        <v>524383</v>
      </c>
      <c r="O9" s="311">
        <f t="shared" ref="O9:O11" si="1">SUM(M9:N9)</f>
        <v>1039115</v>
      </c>
      <c r="P9" s="381">
        <f>Lcc_BKK!P9+Lcc_DMK!P9</f>
        <v>1264</v>
      </c>
      <c r="Q9" s="313">
        <f>O9+P9</f>
        <v>1040379</v>
      </c>
      <c r="R9" s="40">
        <f>Lcc_BKK!R9+Lcc_DMK!R9</f>
        <v>579791</v>
      </c>
      <c r="S9" s="38">
        <f>Lcc_BKK!S9+Lcc_DMK!S9</f>
        <v>603718</v>
      </c>
      <c r="T9" s="311">
        <f t="shared" ref="T9" si="2">SUM(R9:S9)</f>
        <v>1183509</v>
      </c>
      <c r="U9" s="39">
        <f>Lcc_BKK!U9+Lcc_DMK!U9</f>
        <v>1562</v>
      </c>
      <c r="V9" s="313">
        <f>T9+U9</f>
        <v>1185071</v>
      </c>
      <c r="W9" s="41">
        <f t="shared" ref="W9:W11" si="3">IF(Q9=0,0,((V9/Q9)-1)*100)</f>
        <v>13.907624048543843</v>
      </c>
    </row>
    <row r="10" spans="1:28">
      <c r="A10" s="347" t="str">
        <f>IF(ISERROR(F10/G10)," ",IF(F10/G10&gt;0.5,IF(F10/G10&lt;1.5," ","NOT OK"),"NOT OK"))</f>
        <v xml:space="preserve"> </v>
      </c>
      <c r="B10" s="109" t="s">
        <v>11</v>
      </c>
      <c r="C10" s="372">
        <f>Lcc_BKK!C10+Lcc_DMK!C10</f>
        <v>3570</v>
      </c>
      <c r="D10" s="373">
        <f>Lcc_BKK!D10+Lcc_DMK!D10</f>
        <v>3573</v>
      </c>
      <c r="E10" s="306">
        <f>SUM(C10:D10)</f>
        <v>7143</v>
      </c>
      <c r="F10" s="123">
        <f>Lcc_BKK!F10+Lcc_DMK!F10</f>
        <v>3801</v>
      </c>
      <c r="G10" s="125">
        <f>Lcc_BKK!G10+Lcc_DMK!G10</f>
        <v>3801</v>
      </c>
      <c r="H10" s="306">
        <f>SUM(F10:G10)</f>
        <v>7602</v>
      </c>
      <c r="I10" s="126">
        <f t="shared" si="0"/>
        <v>6.4258714825703445</v>
      </c>
      <c r="J10" s="4"/>
      <c r="K10" s="7"/>
      <c r="L10" s="14" t="s">
        <v>11</v>
      </c>
      <c r="M10" s="382">
        <f>Lcc_BKK!M10+Lcc_DMK!M10</f>
        <v>566538</v>
      </c>
      <c r="N10" s="380">
        <f>Lcc_BKK!N10+Lcc_DMK!N10</f>
        <v>552645</v>
      </c>
      <c r="O10" s="311">
        <f t="shared" si="1"/>
        <v>1119183</v>
      </c>
      <c r="P10" s="381">
        <f>Lcc_BKK!P10+Lcc_DMK!P10</f>
        <v>1513</v>
      </c>
      <c r="Q10" s="311">
        <f>O10+P10</f>
        <v>1120696</v>
      </c>
      <c r="R10" s="40">
        <f>Lcc_BKK!R10+Lcc_DMK!R10</f>
        <v>591525</v>
      </c>
      <c r="S10" s="38">
        <f>Lcc_BKK!S10+Lcc_DMK!S10</f>
        <v>578577</v>
      </c>
      <c r="T10" s="311">
        <f t="shared" ref="T10:T11" si="4">SUM(R10:S10)</f>
        <v>1170102</v>
      </c>
      <c r="U10" s="39">
        <f>Lcc_BKK!U10+Lcc_DMK!U10</f>
        <v>2224</v>
      </c>
      <c r="V10" s="311">
        <f>T10+U10</f>
        <v>1172326</v>
      </c>
      <c r="W10" s="41">
        <f t="shared" si="3"/>
        <v>4.6069585329116869</v>
      </c>
    </row>
    <row r="11" spans="1:28" ht="13.5" thickBot="1">
      <c r="A11" s="347" t="str">
        <f>IF(ISERROR(F11/G11)," ",IF(F11/G11&gt;0.5,IF(F11/G11&lt;1.5," ","NOT OK"),"NOT OK"))</f>
        <v xml:space="preserve"> </v>
      </c>
      <c r="B11" s="114" t="s">
        <v>12</v>
      </c>
      <c r="C11" s="374">
        <f>Lcc_BKK!C11+Lcc_DMK!C11</f>
        <v>3875</v>
      </c>
      <c r="D11" s="375">
        <f>Lcc_BKK!D11+Lcc_DMK!D11</f>
        <v>3873</v>
      </c>
      <c r="E11" s="161">
        <f>SUM(C11:D11)</f>
        <v>7748</v>
      </c>
      <c r="F11" s="127">
        <f>Lcc_BKK!F11+Lcc_DMK!F11</f>
        <v>4125</v>
      </c>
      <c r="G11" s="128">
        <f>Lcc_BKK!G11+Lcc_DMK!G11</f>
        <v>4121</v>
      </c>
      <c r="H11" s="161">
        <f>SUM(F11:G11)</f>
        <v>8246</v>
      </c>
      <c r="I11" s="126">
        <f t="shared" si="0"/>
        <v>6.4274651522973736</v>
      </c>
      <c r="J11" s="4"/>
      <c r="K11" s="7"/>
      <c r="L11" s="23" t="s">
        <v>12</v>
      </c>
      <c r="M11" s="382">
        <f>Lcc_BKK!M11+Lcc_DMK!M11</f>
        <v>630318</v>
      </c>
      <c r="N11" s="380">
        <f>Lcc_BKK!N11+Lcc_DMK!N11</f>
        <v>621909</v>
      </c>
      <c r="O11" s="311">
        <f t="shared" si="1"/>
        <v>1252227</v>
      </c>
      <c r="P11" s="381">
        <f>Lcc_BKK!P11+Lcc_DMK!P11</f>
        <v>1937</v>
      </c>
      <c r="Q11" s="331">
        <f>O11+P11</f>
        <v>1254164</v>
      </c>
      <c r="R11" s="40">
        <f>Lcc_BKK!R11+Lcc_DMK!R11</f>
        <v>689891</v>
      </c>
      <c r="S11" s="38">
        <f>Lcc_BKK!S11+Lcc_DMK!S11</f>
        <v>670210</v>
      </c>
      <c r="T11" s="311">
        <f t="shared" si="4"/>
        <v>1360101</v>
      </c>
      <c r="U11" s="39">
        <f>Lcc_BKK!U11+Lcc_DMK!U11</f>
        <v>4940</v>
      </c>
      <c r="V11" s="331">
        <f>T11+U11</f>
        <v>1365041</v>
      </c>
      <c r="W11" s="41">
        <f t="shared" si="3"/>
        <v>8.8407098274228879</v>
      </c>
    </row>
    <row r="12" spans="1:28" ht="14.25" thickTop="1" thickBot="1">
      <c r="A12" s="347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5">+C9+C10+C11</f>
        <v>11010</v>
      </c>
      <c r="D12" s="132">
        <f t="shared" si="5"/>
        <v>11017</v>
      </c>
      <c r="E12" s="310">
        <f t="shared" si="5"/>
        <v>22027</v>
      </c>
      <c r="F12" s="130">
        <f t="shared" ref="F12:H12" si="6">+F9+F10+F11</f>
        <v>11876</v>
      </c>
      <c r="G12" s="132">
        <f t="shared" si="6"/>
        <v>11866</v>
      </c>
      <c r="H12" s="310">
        <f t="shared" si="6"/>
        <v>23742</v>
      </c>
      <c r="I12" s="133">
        <f>IF(E12=0,0,((H12/E12)-1)*100)</f>
        <v>7.7858991238026087</v>
      </c>
      <c r="J12" s="4"/>
      <c r="L12" s="42" t="s">
        <v>57</v>
      </c>
      <c r="M12" s="46">
        <f t="shared" ref="M12:Q12" si="7">+M9+M10+M11</f>
        <v>1711588</v>
      </c>
      <c r="N12" s="44">
        <f t="shared" si="7"/>
        <v>1698937</v>
      </c>
      <c r="O12" s="312">
        <f t="shared" si="7"/>
        <v>3410525</v>
      </c>
      <c r="P12" s="44">
        <f t="shared" si="7"/>
        <v>4714</v>
      </c>
      <c r="Q12" s="312">
        <f t="shared" si="7"/>
        <v>3415239</v>
      </c>
      <c r="R12" s="46">
        <f t="shared" ref="R12:V12" si="8">+R9+R10+R11</f>
        <v>1861207</v>
      </c>
      <c r="S12" s="44">
        <f t="shared" si="8"/>
        <v>1852505</v>
      </c>
      <c r="T12" s="312">
        <f t="shared" si="8"/>
        <v>3713712</v>
      </c>
      <c r="U12" s="44">
        <f t="shared" si="8"/>
        <v>8726</v>
      </c>
      <c r="V12" s="312">
        <f t="shared" si="8"/>
        <v>3722438</v>
      </c>
      <c r="W12" s="47">
        <f>IF(Q12=0,0,((V12/Q12)-1)*100)</f>
        <v>8.9949488161736202</v>
      </c>
      <c r="AB12" s="287"/>
    </row>
    <row r="13" spans="1:28" ht="13.5" thickTop="1">
      <c r="A13" s="347" t="str">
        <f t="shared" ref="A13:A69" si="9">IF(ISERROR(F13/G13)," ",IF(F13/G13&gt;0.5,IF(F13/G13&lt;1.5," ","NOT OK"),"NOT OK"))</f>
        <v xml:space="preserve"> </v>
      </c>
      <c r="B13" s="109" t="s">
        <v>13</v>
      </c>
      <c r="C13" s="372">
        <f>Lcc_BKK!C13+Lcc_DMK!C13</f>
        <v>3887</v>
      </c>
      <c r="D13" s="373">
        <f>Lcc_BKK!D13+Lcc_DMK!D13</f>
        <v>3892</v>
      </c>
      <c r="E13" s="306">
        <f>SUM(C13:D13)</f>
        <v>7779</v>
      </c>
      <c r="F13" s="123">
        <f>Lcc_BKK!F13+Lcc_DMK!F13</f>
        <v>4230</v>
      </c>
      <c r="G13" s="125">
        <f>Lcc_BKK!G13+Lcc_DMK!G13</f>
        <v>4225</v>
      </c>
      <c r="H13" s="306">
        <f>SUM(F13:G13)</f>
        <v>8455</v>
      </c>
      <c r="I13" s="126">
        <f t="shared" ref="I13:I17" si="10">IF(E13=0,0,((H13/E13)-1)*100)</f>
        <v>8.6900629901015556</v>
      </c>
      <c r="J13" s="4"/>
      <c r="L13" s="14" t="s">
        <v>13</v>
      </c>
      <c r="M13" s="382">
        <f>Lcc_BKK!M13+Lcc_DMK!M13</f>
        <v>627154</v>
      </c>
      <c r="N13" s="380">
        <f>Lcc_BKK!N13+Lcc_DMK!N13</f>
        <v>624349</v>
      </c>
      <c r="O13" s="311">
        <f>SUM(M13:N13)</f>
        <v>1251503</v>
      </c>
      <c r="P13" s="381">
        <f>Lcc_BKK!P13+Lcc_DMK!P13</f>
        <v>900</v>
      </c>
      <c r="Q13" s="313">
        <f>O13+P13</f>
        <v>1252403</v>
      </c>
      <c r="R13" s="40">
        <f>Lcc_BKK!R13+Lcc_DMK!R13</f>
        <v>723023</v>
      </c>
      <c r="S13" s="38">
        <f>Lcc_BKK!S13+Lcc_DMK!S13</f>
        <v>695529</v>
      </c>
      <c r="T13" s="311">
        <f>SUM(R13:S13)</f>
        <v>1418552</v>
      </c>
      <c r="U13" s="39">
        <f>Lcc_BKK!U13+Lcc_DMK!U13</f>
        <v>1835</v>
      </c>
      <c r="V13" s="313">
        <f>T13+U13</f>
        <v>1420387</v>
      </c>
      <c r="W13" s="41">
        <f t="shared" ref="W13:W17" si="11">IF(Q13=0,0,((V13/Q13)-1)*100)</f>
        <v>13.412934973806356</v>
      </c>
    </row>
    <row r="14" spans="1:28">
      <c r="A14" s="347" t="str">
        <f>IF(ISERROR(F14/G14)," ",IF(F14/G14&gt;0.5,IF(F14/G14&lt;1.5," ","NOT OK"),"NOT OK"))</f>
        <v xml:space="preserve"> </v>
      </c>
      <c r="B14" s="109" t="s">
        <v>14</v>
      </c>
      <c r="C14" s="372">
        <f>Lcc_BKK!C14+Lcc_DMK!C14</f>
        <v>3713</v>
      </c>
      <c r="D14" s="373">
        <f>Lcc_BKK!D14+Lcc_DMK!D14</f>
        <v>3712</v>
      </c>
      <c r="E14" s="306">
        <f>SUM(C14:D14)</f>
        <v>7425</v>
      </c>
      <c r="F14" s="123">
        <f>Lcc_BKK!F14+Lcc_DMK!F14</f>
        <v>3897</v>
      </c>
      <c r="G14" s="125">
        <f>Lcc_BKK!G14+Lcc_DMK!G14</f>
        <v>3895</v>
      </c>
      <c r="H14" s="306">
        <f>SUM(F14:G14)</f>
        <v>7792</v>
      </c>
      <c r="I14" s="126">
        <f>IF(E14=0,0,((H14/E14)-1)*100)</f>
        <v>4.9427609427609376</v>
      </c>
      <c r="J14" s="4"/>
      <c r="L14" s="14" t="s">
        <v>14</v>
      </c>
      <c r="M14" s="382">
        <f>Lcc_BKK!M14+Lcc_DMK!M14</f>
        <v>609209</v>
      </c>
      <c r="N14" s="380">
        <f>Lcc_BKK!N14+Lcc_DMK!N14</f>
        <v>624076</v>
      </c>
      <c r="O14" s="311">
        <f>SUM(M14:N14)</f>
        <v>1233285</v>
      </c>
      <c r="P14" s="381">
        <f>Lcc_BKK!P14+Lcc_DMK!P14</f>
        <v>1134</v>
      </c>
      <c r="Q14" s="313">
        <f>O14+P14</f>
        <v>1234419</v>
      </c>
      <c r="R14" s="40">
        <f>Lcc_BKK!R14+Lcc_DMK!R14</f>
        <v>665953</v>
      </c>
      <c r="S14" s="38">
        <f>Lcc_BKK!S14+Lcc_DMK!S14</f>
        <v>704905</v>
      </c>
      <c r="T14" s="311">
        <f>SUM(R14:S14)</f>
        <v>1370858</v>
      </c>
      <c r="U14" s="39">
        <f>Lcc_BKK!U14+Lcc_DMK!U14</f>
        <v>2757</v>
      </c>
      <c r="V14" s="313">
        <f>T14+U14</f>
        <v>1373615</v>
      </c>
      <c r="W14" s="41">
        <f>IF(Q14=0,0,((V14/Q14)-1)*100)</f>
        <v>11.276236026827192</v>
      </c>
      <c r="AB14" s="287"/>
    </row>
    <row r="15" spans="1:28" ht="13.5" thickBot="1">
      <c r="A15" s="348" t="str">
        <f>IF(ISERROR(F15/G15)," ",IF(F15/G15&gt;0.5,IF(F15/G15&lt;1.5," ","NOT OK"),"NOT OK"))</f>
        <v xml:space="preserve"> </v>
      </c>
      <c r="B15" s="109" t="s">
        <v>15</v>
      </c>
      <c r="C15" s="372">
        <f>Lcc_BKK!C15+Lcc_DMK!C15</f>
        <v>3880</v>
      </c>
      <c r="D15" s="373">
        <f>Lcc_BKK!D15+Lcc_DMK!D15</f>
        <v>3885</v>
      </c>
      <c r="E15" s="306">
        <f>SUM(C15:D15)</f>
        <v>7765</v>
      </c>
      <c r="F15" s="123">
        <f>Lcc_BKK!F15+Lcc_DMK!F15</f>
        <v>4336</v>
      </c>
      <c r="G15" s="125">
        <f>Lcc_BKK!G15+Lcc_DMK!G15</f>
        <v>4339</v>
      </c>
      <c r="H15" s="306">
        <f>SUM(F15:G15)</f>
        <v>8675</v>
      </c>
      <c r="I15" s="126">
        <f>IF(E15=0,0,((H15/E15)-1)*100)</f>
        <v>11.719253058596269</v>
      </c>
      <c r="J15" s="8"/>
      <c r="L15" s="14" t="s">
        <v>15</v>
      </c>
      <c r="M15" s="382">
        <f>Lcc_BKK!M15+Lcc_DMK!M15</f>
        <v>646036</v>
      </c>
      <c r="N15" s="380">
        <f>Lcc_BKK!N15+Lcc_DMK!N15</f>
        <v>656669</v>
      </c>
      <c r="O15" s="311">
        <f t="shared" ref="O15" si="12">SUM(M15:N15)</f>
        <v>1302705</v>
      </c>
      <c r="P15" s="381">
        <f>Lcc_BKK!P15+Lcc_DMK!P15</f>
        <v>1428</v>
      </c>
      <c r="Q15" s="313">
        <f>O15+P15</f>
        <v>1304133</v>
      </c>
      <c r="R15" s="40">
        <f>Lcc_BKK!R15+Lcc_DMK!R15</f>
        <v>741285</v>
      </c>
      <c r="S15" s="38">
        <f>Lcc_BKK!S15+Lcc_DMK!S15</f>
        <v>764221</v>
      </c>
      <c r="T15" s="172">
        <f t="shared" ref="T15" si="13">SUM(R15:S15)</f>
        <v>1505506</v>
      </c>
      <c r="U15" s="39">
        <f>Lcc_BKK!U15+Lcc_DMK!U15</f>
        <v>3019</v>
      </c>
      <c r="V15" s="175">
        <f>T15+U15</f>
        <v>1508525</v>
      </c>
      <c r="W15" s="41">
        <f>IF(Q15=0,0,((V15/Q15)-1)*100)</f>
        <v>15.672634616254633</v>
      </c>
    </row>
    <row r="16" spans="1:28" ht="14.25" thickTop="1" thickBot="1">
      <c r="A16" s="347" t="str">
        <f>IF(ISERROR(F16/G16)," ",IF(F16/G16&gt;0.5,IF(F16/G16&lt;1.5," ","NOT OK"),"NOT OK"))</f>
        <v xml:space="preserve"> </v>
      </c>
      <c r="B16" s="129" t="s">
        <v>61</v>
      </c>
      <c r="C16" s="130">
        <f>+C13+C14+C15</f>
        <v>11480</v>
      </c>
      <c r="D16" s="132">
        <f t="shared" ref="D16:H16" si="14">+D13+D14+D15</f>
        <v>11489</v>
      </c>
      <c r="E16" s="310">
        <f t="shared" si="14"/>
        <v>22969</v>
      </c>
      <c r="F16" s="130">
        <f t="shared" si="14"/>
        <v>12463</v>
      </c>
      <c r="G16" s="132">
        <f t="shared" si="14"/>
        <v>12459</v>
      </c>
      <c r="H16" s="310">
        <f t="shared" si="14"/>
        <v>24922</v>
      </c>
      <c r="I16" s="133">
        <f>IF(E16=0,0,((H16/E16)-1)*100)</f>
        <v>8.5027645957594942</v>
      </c>
      <c r="J16" s="4"/>
      <c r="L16" s="42" t="s">
        <v>61</v>
      </c>
      <c r="M16" s="46">
        <f>+M13+M14+M15</f>
        <v>1882399</v>
      </c>
      <c r="N16" s="44">
        <f t="shared" ref="N16:V16" si="15">+N13+N14+N15</f>
        <v>1905094</v>
      </c>
      <c r="O16" s="312">
        <f t="shared" si="15"/>
        <v>3787493</v>
      </c>
      <c r="P16" s="44">
        <f t="shared" si="15"/>
        <v>3462</v>
      </c>
      <c r="Q16" s="312">
        <f t="shared" si="15"/>
        <v>3790955</v>
      </c>
      <c r="R16" s="46">
        <f t="shared" si="15"/>
        <v>2130261</v>
      </c>
      <c r="S16" s="44">
        <f t="shared" si="15"/>
        <v>2164655</v>
      </c>
      <c r="T16" s="312">
        <f t="shared" si="15"/>
        <v>4294916</v>
      </c>
      <c r="U16" s="44">
        <f t="shared" si="15"/>
        <v>7611</v>
      </c>
      <c r="V16" s="312">
        <f t="shared" si="15"/>
        <v>4302527</v>
      </c>
      <c r="W16" s="47">
        <f>IF(Q16=0,0,((V16/Q16)-1)*100)</f>
        <v>13.494541612865362</v>
      </c>
      <c r="AB16" s="287"/>
    </row>
    <row r="17" spans="1:28" ht="13.5" thickTop="1">
      <c r="A17" s="347" t="str">
        <f t="shared" si="9"/>
        <v xml:space="preserve"> </v>
      </c>
      <c r="B17" s="109" t="s">
        <v>16</v>
      </c>
      <c r="C17" s="135">
        <f>Lcc_BKK!C17+Lcc_DMK!C17</f>
        <v>3786</v>
      </c>
      <c r="D17" s="137">
        <f>Lcc_BKK!D17+Lcc_DMK!D17</f>
        <v>3784</v>
      </c>
      <c r="E17" s="306">
        <f t="shared" ref="E17" si="16">SUM(C17:D17)</f>
        <v>7570</v>
      </c>
      <c r="F17" s="135">
        <f>Lcc_BKK!F17+Lcc_DMK!F17</f>
        <v>4367</v>
      </c>
      <c r="G17" s="137">
        <f>Lcc_BKK!G17+Lcc_DMK!G17</f>
        <v>4330</v>
      </c>
      <c r="H17" s="306">
        <f t="shared" ref="H17" si="17">SUM(F17:G17)</f>
        <v>8697</v>
      </c>
      <c r="I17" s="126">
        <f t="shared" si="10"/>
        <v>14.887714663143981</v>
      </c>
      <c r="J17" s="4"/>
      <c r="L17" s="14" t="s">
        <v>16</v>
      </c>
      <c r="M17" s="382">
        <f>Lcc_BKK!M17+Lcc_DMK!M17</f>
        <v>634638</v>
      </c>
      <c r="N17" s="380">
        <f>Lcc_BKK!N17+Lcc_DMK!N17</f>
        <v>632219</v>
      </c>
      <c r="O17" s="311">
        <f t="shared" ref="O17" si="18">SUM(M17:N17)</f>
        <v>1266857</v>
      </c>
      <c r="P17" s="381">
        <f>Lcc_BKK!P17+Lcc_DMK!P17</f>
        <v>1020</v>
      </c>
      <c r="Q17" s="313">
        <f>O17+P17</f>
        <v>1267877</v>
      </c>
      <c r="R17" s="40">
        <f>Lcc_BKK!R17+Lcc_DMK!R17</f>
        <v>757115</v>
      </c>
      <c r="S17" s="38">
        <f>Lcc_BKK!S17+Lcc_DMK!S17</f>
        <v>750567</v>
      </c>
      <c r="T17" s="172">
        <f t="shared" ref="T17" si="19">SUM(R17:S17)</f>
        <v>1507682</v>
      </c>
      <c r="U17" s="39">
        <f>Lcc_BKK!U17+Lcc_DMK!U17</f>
        <v>1056</v>
      </c>
      <c r="V17" s="175">
        <f>T17+U17</f>
        <v>1508738</v>
      </c>
      <c r="W17" s="41">
        <f t="shared" si="11"/>
        <v>18.997189790492296</v>
      </c>
    </row>
    <row r="18" spans="1:28">
      <c r="A18" s="347" t="str">
        <f t="shared" ref="A18" si="20">IF(ISERROR(F18/G18)," ",IF(F18/G18&gt;0.5,IF(F18/G18&lt;1.5," ","NOT OK"),"NOT OK"))</f>
        <v xml:space="preserve"> </v>
      </c>
      <c r="B18" s="109" t="s">
        <v>17</v>
      </c>
      <c r="C18" s="135">
        <f>Lcc_BKK!C18+Lcc_DMK!C18</f>
        <v>3843</v>
      </c>
      <c r="D18" s="137">
        <f>Lcc_BKK!D18+Lcc_DMK!D18</f>
        <v>3840</v>
      </c>
      <c r="E18" s="161">
        <f>SUM(C18:D18)</f>
        <v>7683</v>
      </c>
      <c r="F18" s="135">
        <f>Lcc_BKK!F18+Lcc_DMK!F18</f>
        <v>4439</v>
      </c>
      <c r="G18" s="137">
        <f>Lcc_BKK!G18+Lcc_DMK!G18</f>
        <v>4399</v>
      </c>
      <c r="H18" s="161">
        <f>SUM(F18:G18)</f>
        <v>8838</v>
      </c>
      <c r="I18" s="126">
        <f t="shared" ref="I18" si="21">IF(E18=0,0,((H18/E18)-1)*100)</f>
        <v>15.033190160093724</v>
      </c>
      <c r="J18" s="4"/>
      <c r="L18" s="14" t="s">
        <v>17</v>
      </c>
      <c r="M18" s="382">
        <f>Lcc_BKK!M18+Lcc_DMK!M18</f>
        <v>619201</v>
      </c>
      <c r="N18" s="380">
        <f>Lcc_BKK!N18+Lcc_DMK!N18</f>
        <v>623762</v>
      </c>
      <c r="O18" s="311">
        <f>SUM(M18:N18)</f>
        <v>1242963</v>
      </c>
      <c r="P18" s="381">
        <f>Lcc_BKK!P18+Lcc_DMK!P18</f>
        <v>847</v>
      </c>
      <c r="Q18" s="313">
        <f>O18+P18</f>
        <v>1243810</v>
      </c>
      <c r="R18" s="40">
        <f>Lcc_BKK!R18+Lcc_DMK!R18</f>
        <v>722554</v>
      </c>
      <c r="S18" s="38">
        <f>Lcc_BKK!S18+Lcc_DMK!S18</f>
        <v>722937</v>
      </c>
      <c r="T18" s="172">
        <f>SUM(R18:S18)</f>
        <v>1445491</v>
      </c>
      <c r="U18" s="39">
        <f>Lcc_BKK!U18+Lcc_DMK!U18</f>
        <v>1959</v>
      </c>
      <c r="V18" s="175">
        <f>T18+U18</f>
        <v>1447450</v>
      </c>
      <c r="W18" s="41">
        <f t="shared" ref="W18" si="22">IF(Q18=0,0,((V18/Q18)-1)*100)</f>
        <v>16.372275508317191</v>
      </c>
    </row>
    <row r="19" spans="1:28" ht="13.5" thickBot="1">
      <c r="A19" s="349" t="str">
        <f t="shared" ref="A19:A25" si="23">IF(ISERROR(F19/G19)," ",IF(F19/G19&gt;0.5,IF(F19/G19&lt;1.5," ","NOT OK"),"NOT OK"))</f>
        <v xml:space="preserve"> </v>
      </c>
      <c r="B19" s="109" t="s">
        <v>18</v>
      </c>
      <c r="C19" s="135">
        <f>Lcc_BKK!C19+Lcc_DMK!C19</f>
        <v>3634</v>
      </c>
      <c r="D19" s="137">
        <f>Lcc_BKK!D19+Lcc_DMK!D19</f>
        <v>3645</v>
      </c>
      <c r="E19" s="161">
        <f>SUM(C19:D19)</f>
        <v>7279</v>
      </c>
      <c r="F19" s="135">
        <f>Lcc_BKK!F19+Lcc_DMK!F19</f>
        <v>4344</v>
      </c>
      <c r="G19" s="137">
        <f>Lcc_BKK!G19+Lcc_DMK!G19</f>
        <v>4328</v>
      </c>
      <c r="H19" s="161">
        <f>SUM(F19:G19)</f>
        <v>8672</v>
      </c>
      <c r="I19" s="126">
        <f t="shared" ref="I19:I26" si="24">IF(E19=0,0,((H19/E19)-1)*100)</f>
        <v>19.137244126940512</v>
      </c>
      <c r="J19" s="9"/>
      <c r="L19" s="14" t="s">
        <v>18</v>
      </c>
      <c r="M19" s="382">
        <f>Lcc_BKK!M19+Lcc_DMK!M19</f>
        <v>591101</v>
      </c>
      <c r="N19" s="380">
        <f>Lcc_BKK!N19+Lcc_DMK!N19</f>
        <v>583211</v>
      </c>
      <c r="O19" s="311">
        <f>SUM(M19:N19)</f>
        <v>1174312</v>
      </c>
      <c r="P19" s="379">
        <f>Lcc_BKK!P19+Lcc_DMK!P19</f>
        <v>822</v>
      </c>
      <c r="Q19" s="311">
        <f>O19+P19</f>
        <v>1175134</v>
      </c>
      <c r="R19" s="40">
        <f>Lcc_BKK!R19+Lcc_DMK!R19</f>
        <v>730692</v>
      </c>
      <c r="S19" s="38">
        <f>Lcc_BKK!S19+Lcc_DMK!S19</f>
        <v>714473</v>
      </c>
      <c r="T19" s="172">
        <f>SUM(R19:S19)</f>
        <v>1445165</v>
      </c>
      <c r="U19" s="145">
        <f>Lcc_BKK!U19+Lcc_DMK!U19</f>
        <v>1886</v>
      </c>
      <c r="V19" s="172">
        <f>T19+U19</f>
        <v>1447051</v>
      </c>
      <c r="W19" s="41">
        <f t="shared" ref="W19:W26" si="25">IF(Q19=0,0,((V19/Q19)-1)*100)</f>
        <v>23.139233483160226</v>
      </c>
    </row>
    <row r="20" spans="1:28" ht="15.75" customHeight="1" thickTop="1" thickBot="1">
      <c r="A20" s="10" t="str">
        <f t="shared" si="23"/>
        <v xml:space="preserve"> </v>
      </c>
      <c r="B20" s="138" t="s">
        <v>19</v>
      </c>
      <c r="C20" s="130">
        <f>+C17+C18+C19</f>
        <v>11263</v>
      </c>
      <c r="D20" s="140">
        <f t="shared" ref="D20:H20" si="26">+D17+D18+D19</f>
        <v>11269</v>
      </c>
      <c r="E20" s="163">
        <f t="shared" si="26"/>
        <v>22532</v>
      </c>
      <c r="F20" s="130">
        <f t="shared" si="26"/>
        <v>13150</v>
      </c>
      <c r="G20" s="140">
        <f t="shared" si="26"/>
        <v>13057</v>
      </c>
      <c r="H20" s="163">
        <f t="shared" si="26"/>
        <v>26207</v>
      </c>
      <c r="I20" s="133">
        <f t="shared" si="24"/>
        <v>16.31013669447896</v>
      </c>
      <c r="J20" s="10"/>
      <c r="K20" s="11"/>
      <c r="L20" s="48" t="s">
        <v>19</v>
      </c>
      <c r="M20" s="49">
        <f>+M17+M18+M19</f>
        <v>1844940</v>
      </c>
      <c r="N20" s="50">
        <f t="shared" ref="N20:V20" si="27">+N17+N18+N19</f>
        <v>1839192</v>
      </c>
      <c r="O20" s="411">
        <f t="shared" si="27"/>
        <v>3684132</v>
      </c>
      <c r="P20" s="50">
        <f t="shared" si="27"/>
        <v>2689</v>
      </c>
      <c r="Q20" s="411">
        <f t="shared" si="27"/>
        <v>3686821</v>
      </c>
      <c r="R20" s="49">
        <f t="shared" si="27"/>
        <v>2210361</v>
      </c>
      <c r="S20" s="50">
        <f t="shared" si="27"/>
        <v>2187977</v>
      </c>
      <c r="T20" s="174">
        <f t="shared" si="27"/>
        <v>4398338</v>
      </c>
      <c r="U20" s="50">
        <f t="shared" si="27"/>
        <v>4901</v>
      </c>
      <c r="V20" s="174">
        <f t="shared" si="27"/>
        <v>4403239</v>
      </c>
      <c r="W20" s="51">
        <f t="shared" si="25"/>
        <v>19.431862843354743</v>
      </c>
    </row>
    <row r="21" spans="1:28" ht="13.5" thickTop="1">
      <c r="A21" s="347" t="str">
        <f t="shared" si="23"/>
        <v xml:space="preserve"> </v>
      </c>
      <c r="B21" s="109" t="s">
        <v>20</v>
      </c>
      <c r="C21" s="372">
        <f>Lcc_BKK!C21+Lcc_DMK!C21</f>
        <v>4113</v>
      </c>
      <c r="D21" s="373">
        <f>Lcc_BKK!D21+Lcc_DMK!D21</f>
        <v>4105</v>
      </c>
      <c r="E21" s="164">
        <f>SUM(C21:D21)</f>
        <v>8218</v>
      </c>
      <c r="F21" s="123">
        <f>Lcc_BKK!F21+Lcc_DMK!F21</f>
        <v>4796</v>
      </c>
      <c r="G21" s="125">
        <f>Lcc_BKK!G21+Lcc_DMK!G21</f>
        <v>4784</v>
      </c>
      <c r="H21" s="164">
        <f>SUM(F21:G21)</f>
        <v>9580</v>
      </c>
      <c r="I21" s="126">
        <f t="shared" si="24"/>
        <v>16.573375517157451</v>
      </c>
      <c r="J21" s="4"/>
      <c r="L21" s="14" t="s">
        <v>21</v>
      </c>
      <c r="M21" s="382">
        <f>Lcc_BKK!M21+Lcc_DMK!M21</f>
        <v>681387</v>
      </c>
      <c r="N21" s="380">
        <f>Lcc_BKK!N21+Lcc_DMK!N21</f>
        <v>670756</v>
      </c>
      <c r="O21" s="311">
        <f>SUM(M21:N21)</f>
        <v>1352143</v>
      </c>
      <c r="P21" s="379">
        <f>Lcc_BKK!P21+Lcc_DMK!P21</f>
        <v>1078</v>
      </c>
      <c r="Q21" s="311">
        <f>O21+P21</f>
        <v>1353221</v>
      </c>
      <c r="R21" s="40">
        <f>Lcc_BKK!R21+Lcc_DMK!R21</f>
        <v>811910</v>
      </c>
      <c r="S21" s="38">
        <f>Lcc_BKK!S21+Lcc_DMK!S21</f>
        <v>804705</v>
      </c>
      <c r="T21" s="172">
        <f>SUM(R21:S21)</f>
        <v>1616615</v>
      </c>
      <c r="U21" s="145">
        <f>Lcc_BKK!U21+Lcc_DMK!U21</f>
        <v>1638</v>
      </c>
      <c r="V21" s="311">
        <f>T21+U21</f>
        <v>1618253</v>
      </c>
      <c r="W21" s="41">
        <f t="shared" si="25"/>
        <v>19.585270994168734</v>
      </c>
    </row>
    <row r="22" spans="1:28">
      <c r="A22" s="347" t="str">
        <f t="shared" si="23"/>
        <v xml:space="preserve"> </v>
      </c>
      <c r="B22" s="109" t="s">
        <v>22</v>
      </c>
      <c r="C22" s="372">
        <f>Lcc_BKK!C22+Lcc_DMK!C22</f>
        <v>4196</v>
      </c>
      <c r="D22" s="373">
        <f>Lcc_BKK!D22+Lcc_DMK!D22</f>
        <v>4205</v>
      </c>
      <c r="E22" s="155">
        <f>SUM(C22:D22)</f>
        <v>8401</v>
      </c>
      <c r="F22" s="372">
        <f>Lcc_BKK!F22+Lcc_DMK!F22</f>
        <v>4692</v>
      </c>
      <c r="G22" s="373">
        <f>Lcc_BKK!G22+Lcc_DMK!G22</f>
        <v>4684</v>
      </c>
      <c r="H22" s="155">
        <f>SUM(F22:G22)</f>
        <v>9376</v>
      </c>
      <c r="I22" s="126">
        <f t="shared" si="24"/>
        <v>11.605761218902511</v>
      </c>
      <c r="J22" s="4"/>
      <c r="L22" s="14" t="s">
        <v>22</v>
      </c>
      <c r="M22" s="382">
        <f>Lcc_BKK!M22+Lcc_DMK!M22</f>
        <v>672040</v>
      </c>
      <c r="N22" s="380">
        <f>Lcc_BKK!N22+Lcc_DMK!N22</f>
        <v>681471</v>
      </c>
      <c r="O22" s="311">
        <f>SUM(M22:N22)</f>
        <v>1353511</v>
      </c>
      <c r="P22" s="379">
        <f>Lcc_BKK!P22+Lcc_DMK!P22</f>
        <v>2467</v>
      </c>
      <c r="Q22" s="311">
        <f>O22+P22</f>
        <v>1355978</v>
      </c>
      <c r="R22" s="382">
        <f>Lcc_BKK!R22+Lcc_DMK!R22</f>
        <v>788844</v>
      </c>
      <c r="S22" s="380">
        <f>Lcc_BKK!S22+Lcc_DMK!S22</f>
        <v>792074</v>
      </c>
      <c r="T22" s="172">
        <f>SUM(R22:S22)</f>
        <v>1580918</v>
      </c>
      <c r="U22" s="379">
        <f>Lcc_BKK!U22+Lcc_DMK!U22</f>
        <v>729</v>
      </c>
      <c r="V22" s="311">
        <f>T22+U22</f>
        <v>1581647</v>
      </c>
      <c r="W22" s="41">
        <f t="shared" si="25"/>
        <v>16.642526648662436</v>
      </c>
    </row>
    <row r="23" spans="1:28" ht="13.5" thickBot="1">
      <c r="A23" s="347" t="str">
        <f>IF(ISERROR(F23/G23)," ",IF(F23/G23&gt;0.5,IF(F23/G23&lt;1.5," ","NOT OK"),"NOT OK"))</f>
        <v xml:space="preserve"> </v>
      </c>
      <c r="B23" s="109" t="s">
        <v>23</v>
      </c>
      <c r="C23" s="372">
        <f>Lcc_BKK!C23+Lcc_DMK!C23</f>
        <v>3825</v>
      </c>
      <c r="D23" s="141">
        <f>Lcc_BKK!D23+Lcc_DMK!D23</f>
        <v>3822</v>
      </c>
      <c r="E23" s="309">
        <f t="shared" ref="E23" si="28">SUM(C23:D23)</f>
        <v>7647</v>
      </c>
      <c r="F23" s="123">
        <f>Lcc_BKK!F23+Lcc_DMK!F23</f>
        <v>4318</v>
      </c>
      <c r="G23" s="141">
        <f>Lcc_BKK!G23+Lcc_DMK!G23</f>
        <v>4319</v>
      </c>
      <c r="H23" s="309">
        <f>SUM(F23:G23)</f>
        <v>8637</v>
      </c>
      <c r="I23" s="142">
        <f>IF(E23=0,0,((H23/E23)-1)*100)</f>
        <v>12.946253432718713</v>
      </c>
      <c r="J23" s="4"/>
      <c r="L23" s="14" t="s">
        <v>23</v>
      </c>
      <c r="M23" s="382">
        <f>Lcc_BKK!M23+Lcc_DMK!M23</f>
        <v>580032</v>
      </c>
      <c r="N23" s="380">
        <f>Lcc_BKK!N23+Lcc_DMK!N23</f>
        <v>588209</v>
      </c>
      <c r="O23" s="311">
        <f t="shared" ref="O23" si="29">SUM(M23:N23)</f>
        <v>1168241</v>
      </c>
      <c r="P23" s="381">
        <f>Lcc_BKK!P23+Lcc_DMK!P23</f>
        <v>2040</v>
      </c>
      <c r="Q23" s="313">
        <f>O23+P23</f>
        <v>1170281</v>
      </c>
      <c r="R23" s="40">
        <f>Lcc_BKK!R23+Lcc_DMK!R23</f>
        <v>691929</v>
      </c>
      <c r="S23" s="38">
        <f>Lcc_BKK!S23+Lcc_DMK!S23</f>
        <v>702729</v>
      </c>
      <c r="T23" s="172">
        <f t="shared" ref="T23" si="30">SUM(R23:S23)</f>
        <v>1394658</v>
      </c>
      <c r="U23" s="39">
        <f>Lcc_BKK!U23+Lcc_DMK!U23</f>
        <v>333</v>
      </c>
      <c r="V23" s="313">
        <f>T23+U23</f>
        <v>1394991</v>
      </c>
      <c r="W23" s="41">
        <f>IF(Q23=0,0,((V23/Q23)-1)*100)</f>
        <v>19.201371294586522</v>
      </c>
    </row>
    <row r="24" spans="1:28" ht="14.25" thickTop="1" thickBot="1">
      <c r="A24" s="347" t="str">
        <f>IF(ISERROR(F24/G24)," ",IF(F24/G24&gt;0.5,IF(F24/G24&lt;1.5," ","NOT OK"),"NOT OK"))</f>
        <v xml:space="preserve"> </v>
      </c>
      <c r="B24" s="129" t="s">
        <v>40</v>
      </c>
      <c r="C24" s="130">
        <f>+C21+C22+C23</f>
        <v>12134</v>
      </c>
      <c r="D24" s="130">
        <f t="shared" ref="D24:H24" si="31">+D21+D22+D23</f>
        <v>12132</v>
      </c>
      <c r="E24" s="130">
        <f t="shared" si="31"/>
        <v>24266</v>
      </c>
      <c r="F24" s="130">
        <f t="shared" si="31"/>
        <v>13806</v>
      </c>
      <c r="G24" s="130">
        <f t="shared" si="31"/>
        <v>13787</v>
      </c>
      <c r="H24" s="130">
        <f t="shared" si="31"/>
        <v>27593</v>
      </c>
      <c r="I24" s="133">
        <f t="shared" si="24"/>
        <v>13.710541498392814</v>
      </c>
      <c r="J24" s="4"/>
      <c r="L24" s="420" t="s">
        <v>40</v>
      </c>
      <c r="M24" s="46">
        <f>+M21+M22+M23</f>
        <v>1933459</v>
      </c>
      <c r="N24" s="44">
        <f t="shared" ref="N24:V24" si="32">+N21+N22+N23</f>
        <v>1940436</v>
      </c>
      <c r="O24" s="312">
        <f t="shared" si="32"/>
        <v>3873895</v>
      </c>
      <c r="P24" s="45">
        <f t="shared" si="32"/>
        <v>5585</v>
      </c>
      <c r="Q24" s="314">
        <f t="shared" si="32"/>
        <v>3879480</v>
      </c>
      <c r="R24" s="46">
        <f t="shared" si="32"/>
        <v>2292683</v>
      </c>
      <c r="S24" s="44">
        <f t="shared" si="32"/>
        <v>2299508</v>
      </c>
      <c r="T24" s="312">
        <f t="shared" si="32"/>
        <v>4592191</v>
      </c>
      <c r="U24" s="45">
        <f t="shared" si="32"/>
        <v>2700</v>
      </c>
      <c r="V24" s="314">
        <f t="shared" si="32"/>
        <v>4594891</v>
      </c>
      <c r="W24" s="47">
        <f t="shared" si="25"/>
        <v>18.440899295781897</v>
      </c>
    </row>
    <row r="25" spans="1:28" ht="14.25" thickTop="1" thickBot="1">
      <c r="A25" s="347" t="str">
        <f t="shared" si="23"/>
        <v xml:space="preserve"> </v>
      </c>
      <c r="B25" s="129" t="s">
        <v>62</v>
      </c>
      <c r="C25" s="130">
        <f>C16+C20+C21+C22+C23</f>
        <v>34877</v>
      </c>
      <c r="D25" s="130">
        <f t="shared" ref="D25:H25" si="33">D16+D20+D21+D22+D23</f>
        <v>34890</v>
      </c>
      <c r="E25" s="130">
        <f t="shared" si="33"/>
        <v>69767</v>
      </c>
      <c r="F25" s="130">
        <f t="shared" si="33"/>
        <v>39419</v>
      </c>
      <c r="G25" s="130">
        <f t="shared" si="33"/>
        <v>39303</v>
      </c>
      <c r="H25" s="130">
        <f t="shared" si="33"/>
        <v>78722</v>
      </c>
      <c r="I25" s="133">
        <f t="shared" si="24"/>
        <v>12.835581292014853</v>
      </c>
      <c r="J25" s="4"/>
      <c r="L25" s="420" t="s">
        <v>62</v>
      </c>
      <c r="M25" s="43">
        <f>M16+M20+M21+M22+M23</f>
        <v>5660798</v>
      </c>
      <c r="N25" s="43">
        <f t="shared" ref="N25:V25" si="34">N16+N20+N21+N22+N23</f>
        <v>5684722</v>
      </c>
      <c r="O25" s="412">
        <f t="shared" si="34"/>
        <v>11345520</v>
      </c>
      <c r="P25" s="43">
        <f t="shared" si="34"/>
        <v>11736</v>
      </c>
      <c r="Q25" s="412">
        <f t="shared" si="34"/>
        <v>11357256</v>
      </c>
      <c r="R25" s="43">
        <f t="shared" si="34"/>
        <v>6633305</v>
      </c>
      <c r="S25" s="43">
        <f t="shared" si="34"/>
        <v>6652140</v>
      </c>
      <c r="T25" s="412">
        <f t="shared" si="34"/>
        <v>13285445</v>
      </c>
      <c r="U25" s="43">
        <f t="shared" si="34"/>
        <v>15212</v>
      </c>
      <c r="V25" s="412">
        <f t="shared" si="34"/>
        <v>13300657</v>
      </c>
      <c r="W25" s="47">
        <f t="shared" si="25"/>
        <v>17.111536448592869</v>
      </c>
      <c r="X25" s="1"/>
      <c r="Y25" s="1"/>
      <c r="Z25" s="1"/>
      <c r="AA25" s="1"/>
    </row>
    <row r="26" spans="1:28" ht="14.25" thickTop="1" thickBot="1">
      <c r="A26" s="347" t="str">
        <f>IF(ISERROR(F26/G26)," ",IF(F26/G26&gt;0.5,IF(F26/G26&lt;1.5," ","NOT OK"),"NOT OK"))</f>
        <v xml:space="preserve"> </v>
      </c>
      <c r="B26" s="129" t="s">
        <v>63</v>
      </c>
      <c r="C26" s="130">
        <f>+C12+C16+C20+C24</f>
        <v>45887</v>
      </c>
      <c r="D26" s="130">
        <f t="shared" ref="D26:H26" si="35">+D12+D16+D20+D24</f>
        <v>45907</v>
      </c>
      <c r="E26" s="130">
        <f t="shared" si="35"/>
        <v>91794</v>
      </c>
      <c r="F26" s="130">
        <f t="shared" si="35"/>
        <v>51295</v>
      </c>
      <c r="G26" s="130">
        <f t="shared" si="35"/>
        <v>51169</v>
      </c>
      <c r="H26" s="130">
        <f t="shared" si="35"/>
        <v>102464</v>
      </c>
      <c r="I26" s="133">
        <f t="shared" si="24"/>
        <v>11.62385341089831</v>
      </c>
      <c r="J26" s="4"/>
      <c r="L26" s="420" t="s">
        <v>63</v>
      </c>
      <c r="M26" s="46">
        <f>+M12+M16+M20+M24</f>
        <v>7372386</v>
      </c>
      <c r="N26" s="44">
        <f t="shared" ref="N26:V26" si="36">+N12+N16+N20+N24</f>
        <v>7383659</v>
      </c>
      <c r="O26" s="312">
        <f t="shared" si="36"/>
        <v>14756045</v>
      </c>
      <c r="P26" s="44">
        <f t="shared" si="36"/>
        <v>16450</v>
      </c>
      <c r="Q26" s="312">
        <f t="shared" si="36"/>
        <v>14772495</v>
      </c>
      <c r="R26" s="46">
        <f t="shared" si="36"/>
        <v>8494512</v>
      </c>
      <c r="S26" s="44">
        <f t="shared" si="36"/>
        <v>8504645</v>
      </c>
      <c r="T26" s="312">
        <f t="shared" si="36"/>
        <v>16999157</v>
      </c>
      <c r="U26" s="44">
        <f t="shared" si="36"/>
        <v>23938</v>
      </c>
      <c r="V26" s="312">
        <f t="shared" si="36"/>
        <v>17023095</v>
      </c>
      <c r="W26" s="47">
        <f t="shared" si="25"/>
        <v>15.235070311413201</v>
      </c>
      <c r="AB26" s="287"/>
    </row>
    <row r="27" spans="1:28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8" ht="13.5" thickTop="1">
      <c r="B28" s="857" t="s">
        <v>25</v>
      </c>
      <c r="C28" s="858"/>
      <c r="D28" s="858"/>
      <c r="E28" s="858"/>
      <c r="F28" s="858"/>
      <c r="G28" s="858"/>
      <c r="H28" s="858"/>
      <c r="I28" s="859"/>
      <c r="J28" s="4"/>
      <c r="L28" s="860" t="s">
        <v>26</v>
      </c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2"/>
    </row>
    <row r="29" spans="1:28" ht="13.5" thickBot="1">
      <c r="B29" s="863" t="s">
        <v>47</v>
      </c>
      <c r="C29" s="864"/>
      <c r="D29" s="864"/>
      <c r="E29" s="864"/>
      <c r="F29" s="864"/>
      <c r="G29" s="864"/>
      <c r="H29" s="864"/>
      <c r="I29" s="865"/>
      <c r="J29" s="4"/>
      <c r="L29" s="866" t="s">
        <v>49</v>
      </c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1:28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8" ht="14.25" thickTop="1" thickBot="1">
      <c r="B31" s="107"/>
      <c r="C31" s="869" t="s">
        <v>64</v>
      </c>
      <c r="D31" s="870"/>
      <c r="E31" s="871"/>
      <c r="F31" s="869" t="s">
        <v>65</v>
      </c>
      <c r="G31" s="870"/>
      <c r="H31" s="871"/>
      <c r="I31" s="108" t="s">
        <v>2</v>
      </c>
      <c r="J31" s="4"/>
      <c r="L31" s="12"/>
      <c r="M31" s="872" t="s">
        <v>64</v>
      </c>
      <c r="N31" s="873"/>
      <c r="O31" s="873"/>
      <c r="P31" s="873"/>
      <c r="Q31" s="874"/>
      <c r="R31" s="872" t="s">
        <v>65</v>
      </c>
      <c r="S31" s="873"/>
      <c r="T31" s="873"/>
      <c r="U31" s="873"/>
      <c r="V31" s="874"/>
      <c r="W31" s="13" t="s">
        <v>2</v>
      </c>
    </row>
    <row r="32" spans="1:28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8" ht="13.5" thickBot="1">
      <c r="B33" s="114"/>
      <c r="C33" s="115" t="s">
        <v>5</v>
      </c>
      <c r="D33" s="116" t="s">
        <v>6</v>
      </c>
      <c r="E33" s="404" t="s">
        <v>7</v>
      </c>
      <c r="F33" s="115" t="s">
        <v>5</v>
      </c>
      <c r="G33" s="116" t="s">
        <v>6</v>
      </c>
      <c r="H33" s="192" t="s">
        <v>7</v>
      </c>
      <c r="I33" s="118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8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8">
      <c r="A35" s="4" t="str">
        <f>IF(ISERROR(F35/G35)," ",IF(F35/G35&gt;0.5,IF(F35/G35&lt;1.5," ","NOT OK"),"NOT OK"))</f>
        <v xml:space="preserve"> </v>
      </c>
      <c r="B35" s="109" t="s">
        <v>10</v>
      </c>
      <c r="C35" s="372">
        <f>Lcc_BKK!C35+Lcc_DMK!C35</f>
        <v>6334</v>
      </c>
      <c r="D35" s="373">
        <f>Lcc_BKK!D35+Lcc_DMK!D35</f>
        <v>6337</v>
      </c>
      <c r="E35" s="306">
        <f t="shared" ref="E35:E37" si="37">SUM(C35:D35)</f>
        <v>12671</v>
      </c>
      <c r="F35" s="123">
        <f>Lcc_BKK!F35+Lcc_DMK!F35</f>
        <v>6708</v>
      </c>
      <c r="G35" s="125">
        <f>Lcc_BKK!G35+Lcc_DMK!G35</f>
        <v>6708</v>
      </c>
      <c r="H35" s="306">
        <f t="shared" ref="H35:H37" si="38">SUM(F35:G35)</f>
        <v>13416</v>
      </c>
      <c r="I35" s="126">
        <f t="shared" ref="I35:I37" si="39">IF(E35=0,0,((H35/E35)-1)*100)</f>
        <v>5.879567516375972</v>
      </c>
      <c r="J35" s="4"/>
      <c r="K35" s="7"/>
      <c r="L35" s="14" t="s">
        <v>10</v>
      </c>
      <c r="M35" s="382">
        <f>Lcc_BKK!M35+Lcc_DMK!M35</f>
        <v>941582</v>
      </c>
      <c r="N35" s="380">
        <f>Lcc_BKK!N35+Lcc_DMK!N35</f>
        <v>940629</v>
      </c>
      <c r="O35" s="172">
        <f t="shared" ref="O35:O37" si="40">SUM(M35:N35)</f>
        <v>1882211</v>
      </c>
      <c r="P35" s="381">
        <f>Lcc_BKK!P35+Lcc_DMK!P35</f>
        <v>392</v>
      </c>
      <c r="Q35" s="175">
        <f>O35+P35</f>
        <v>1882603</v>
      </c>
      <c r="R35" s="40">
        <f>Lcc_BKK!R35+Lcc_DMK!R35</f>
        <v>989037</v>
      </c>
      <c r="S35" s="38">
        <f>Lcc_BKK!S35+Lcc_DMK!S35</f>
        <v>978175</v>
      </c>
      <c r="T35" s="172">
        <f t="shared" ref="T35" si="41">SUM(R35:S35)</f>
        <v>1967212</v>
      </c>
      <c r="U35" s="39">
        <f>Lcc_BKK!U35+Lcc_DMK!U35</f>
        <v>300</v>
      </c>
      <c r="V35" s="175">
        <f>T35+U35</f>
        <v>1967512</v>
      </c>
      <c r="W35" s="41">
        <f t="shared" ref="W35:W37" si="42">IF(Q35=0,0,((V35/Q35)-1)*100)</f>
        <v>4.5101914742513349</v>
      </c>
    </row>
    <row r="36" spans="1:28">
      <c r="A36" s="4" t="str">
        <f>IF(ISERROR(F36/G36)," ",IF(F36/G36&gt;0.5,IF(F36/G36&lt;1.5," ","NOT OK"),"NOT OK"))</f>
        <v xml:space="preserve"> </v>
      </c>
      <c r="B36" s="109" t="s">
        <v>11</v>
      </c>
      <c r="C36" s="372">
        <f>Lcc_BKK!C36+Lcc_DMK!C36</f>
        <v>6253</v>
      </c>
      <c r="D36" s="373">
        <f>Lcc_BKK!D36+Lcc_DMK!D36</f>
        <v>6258</v>
      </c>
      <c r="E36" s="306">
        <f t="shared" si="37"/>
        <v>12511</v>
      </c>
      <c r="F36" s="123">
        <f>Lcc_BKK!F36+Lcc_DMK!F36</f>
        <v>7091</v>
      </c>
      <c r="G36" s="125">
        <f>Lcc_BKK!G36+Lcc_DMK!G36</f>
        <v>7088</v>
      </c>
      <c r="H36" s="306">
        <f t="shared" si="38"/>
        <v>14179</v>
      </c>
      <c r="I36" s="126">
        <f t="shared" si="39"/>
        <v>13.332267604508029</v>
      </c>
      <c r="J36" s="4"/>
      <c r="K36" s="7"/>
      <c r="L36" s="14" t="s">
        <v>11</v>
      </c>
      <c r="M36" s="382">
        <f>Lcc_BKK!M36+Lcc_DMK!M36</f>
        <v>904417</v>
      </c>
      <c r="N36" s="380">
        <f>Lcc_BKK!N36+Lcc_DMK!N36</f>
        <v>909391</v>
      </c>
      <c r="O36" s="172">
        <f t="shared" si="40"/>
        <v>1813808</v>
      </c>
      <c r="P36" s="381">
        <f>Lcc_BKK!P36+Lcc_DMK!P36</f>
        <v>68</v>
      </c>
      <c r="Q36" s="313">
        <f>O36+P36</f>
        <v>1813876</v>
      </c>
      <c r="R36" s="40">
        <f>Lcc_BKK!R36+Lcc_DMK!R36</f>
        <v>961531</v>
      </c>
      <c r="S36" s="38">
        <f>Lcc_BKK!S36+Lcc_DMK!S36</f>
        <v>969424</v>
      </c>
      <c r="T36" s="172">
        <f t="shared" ref="T36:T37" si="43">SUM(R36:S36)</f>
        <v>1930955</v>
      </c>
      <c r="U36" s="39">
        <f>Lcc_BKK!U36+Lcc_DMK!U36</f>
        <v>325</v>
      </c>
      <c r="V36" s="313">
        <f>T36+U36</f>
        <v>1931280</v>
      </c>
      <c r="W36" s="41">
        <f t="shared" si="42"/>
        <v>6.4725482888576824</v>
      </c>
    </row>
    <row r="37" spans="1:28" ht="13.5" thickBot="1">
      <c r="A37" s="4" t="str">
        <f>IF(ISERROR(F37/G37)," ",IF(F37/G37&gt;0.5,IF(F37/G37&lt;1.5," ","NOT OK"),"NOT OK"))</f>
        <v xml:space="preserve"> </v>
      </c>
      <c r="B37" s="114" t="s">
        <v>12</v>
      </c>
      <c r="C37" s="374">
        <f>Lcc_BKK!C37+Lcc_DMK!C37</f>
        <v>6416</v>
      </c>
      <c r="D37" s="375">
        <f>Lcc_BKK!D37+Lcc_DMK!D37</f>
        <v>6412</v>
      </c>
      <c r="E37" s="306">
        <f t="shared" si="37"/>
        <v>12828</v>
      </c>
      <c r="F37" s="127">
        <f>Lcc_BKK!F37+Lcc_DMK!F37</f>
        <v>7411</v>
      </c>
      <c r="G37" s="128">
        <f>Lcc_BKK!G37+Lcc_DMK!G37</f>
        <v>7409</v>
      </c>
      <c r="H37" s="306">
        <f t="shared" si="38"/>
        <v>14820</v>
      </c>
      <c r="I37" s="126">
        <f t="shared" si="39"/>
        <v>15.52853133769878</v>
      </c>
      <c r="J37" s="4"/>
      <c r="K37" s="7"/>
      <c r="L37" s="23" t="s">
        <v>12</v>
      </c>
      <c r="M37" s="382">
        <f>Lcc_BKK!M37+Lcc_DMK!M37</f>
        <v>886775</v>
      </c>
      <c r="N37" s="380">
        <f>Lcc_BKK!N37+Lcc_DMK!N37</f>
        <v>960390</v>
      </c>
      <c r="O37" s="172">
        <f t="shared" si="40"/>
        <v>1847165</v>
      </c>
      <c r="P37" s="381">
        <f>Lcc_BKK!P37+Lcc_DMK!P37</f>
        <v>217</v>
      </c>
      <c r="Q37" s="313">
        <f>O37+P37</f>
        <v>1847382</v>
      </c>
      <c r="R37" s="40">
        <f>Lcc_BKK!R37+Lcc_DMK!R37</f>
        <v>1026606</v>
      </c>
      <c r="S37" s="38">
        <f>Lcc_BKK!S37+Lcc_DMK!S37</f>
        <v>1099380</v>
      </c>
      <c r="T37" s="172">
        <f t="shared" si="43"/>
        <v>2125986</v>
      </c>
      <c r="U37" s="39">
        <f>Lcc_BKK!U37+Lcc_DMK!U37</f>
        <v>343</v>
      </c>
      <c r="V37" s="313">
        <f>T37+U37</f>
        <v>2126329</v>
      </c>
      <c r="W37" s="41">
        <f t="shared" si="42"/>
        <v>15.099584168298708</v>
      </c>
    </row>
    <row r="38" spans="1:28" ht="14.25" thickTop="1" thickBot="1">
      <c r="A38" s="4" t="str">
        <f>IF(ISERROR(F38/G38)," ",IF(F38/G38&gt;0.5,IF(F38/G38&lt;1.5," ","NOT OK"),"NOT OK"))</f>
        <v xml:space="preserve"> </v>
      </c>
      <c r="B38" s="129" t="s">
        <v>57</v>
      </c>
      <c r="C38" s="130">
        <f t="shared" ref="C38:E38" si="44">+C35+C36+C37</f>
        <v>19003</v>
      </c>
      <c r="D38" s="132">
        <f t="shared" si="44"/>
        <v>19007</v>
      </c>
      <c r="E38" s="310">
        <f t="shared" si="44"/>
        <v>38010</v>
      </c>
      <c r="F38" s="130">
        <f t="shared" ref="F38:H38" si="45">+F35+F36+F37</f>
        <v>21210</v>
      </c>
      <c r="G38" s="132">
        <f t="shared" si="45"/>
        <v>21205</v>
      </c>
      <c r="H38" s="310">
        <f t="shared" si="45"/>
        <v>42415</v>
      </c>
      <c r="I38" s="133">
        <f>IF(E38=0,0,((H38/E38)-1)*100)</f>
        <v>11.589055511707436</v>
      </c>
      <c r="J38" s="4"/>
      <c r="L38" s="42" t="s">
        <v>57</v>
      </c>
      <c r="M38" s="46">
        <f t="shared" ref="M38:Q38" si="46">+M35+M36+M37</f>
        <v>2732774</v>
      </c>
      <c r="N38" s="44">
        <f t="shared" si="46"/>
        <v>2810410</v>
      </c>
      <c r="O38" s="312">
        <f t="shared" si="46"/>
        <v>5543184</v>
      </c>
      <c r="P38" s="44">
        <f t="shared" si="46"/>
        <v>677</v>
      </c>
      <c r="Q38" s="312">
        <f t="shared" si="46"/>
        <v>5543861</v>
      </c>
      <c r="R38" s="46">
        <f t="shared" ref="R38:V38" si="47">+R35+R36+R37</f>
        <v>2977174</v>
      </c>
      <c r="S38" s="44">
        <f t="shared" si="47"/>
        <v>3046979</v>
      </c>
      <c r="T38" s="312">
        <f t="shared" si="47"/>
        <v>6024153</v>
      </c>
      <c r="U38" s="44">
        <f t="shared" si="47"/>
        <v>968</v>
      </c>
      <c r="V38" s="312">
        <f t="shared" si="47"/>
        <v>6025121</v>
      </c>
      <c r="W38" s="47">
        <f>IF(Q38=0,0,((V38/Q38)-1)*100)</f>
        <v>8.6809535809068805</v>
      </c>
      <c r="AB38" s="287"/>
    </row>
    <row r="39" spans="1:28" ht="13.5" thickTop="1">
      <c r="A39" s="4" t="str">
        <f t="shared" si="9"/>
        <v xml:space="preserve"> </v>
      </c>
      <c r="B39" s="109" t="s">
        <v>13</v>
      </c>
      <c r="C39" s="372">
        <f>Lcc_BKK!C39+Lcc_DMK!C39</f>
        <v>6435</v>
      </c>
      <c r="D39" s="373">
        <f>Lcc_BKK!D39+Lcc_DMK!D39</f>
        <v>6437</v>
      </c>
      <c r="E39" s="306">
        <f t="shared" ref="E39" si="48">SUM(C39:D39)</f>
        <v>12872</v>
      </c>
      <c r="F39" s="123">
        <f>Lcc_BKK!F39+Lcc_DMK!F39</f>
        <v>7344</v>
      </c>
      <c r="G39" s="125">
        <f>Lcc_BKK!G39+Lcc_DMK!G39</f>
        <v>7360</v>
      </c>
      <c r="H39" s="306">
        <f t="shared" ref="H39" si="49">SUM(F39:G39)</f>
        <v>14704</v>
      </c>
      <c r="I39" s="126">
        <f t="shared" ref="I39:I43" si="50">IF(E39=0,0,((H39/E39)-1)*100)</f>
        <v>14.23244251087632</v>
      </c>
      <c r="J39" s="4"/>
      <c r="L39" s="14" t="s">
        <v>13</v>
      </c>
      <c r="M39" s="382">
        <f>Lcc_BKK!M39+Lcc_DMK!M39</f>
        <v>1002843</v>
      </c>
      <c r="N39" s="380">
        <f>Lcc_BKK!N39+Lcc_DMK!N39</f>
        <v>945600</v>
      </c>
      <c r="O39" s="311">
        <f t="shared" ref="O39" si="51">SUM(M39:N39)</f>
        <v>1948443</v>
      </c>
      <c r="P39" s="381">
        <f>Lcc_BKK!P39+Lcc_DMK!P39</f>
        <v>61</v>
      </c>
      <c r="Q39" s="313">
        <f>O39+P39</f>
        <v>1948504</v>
      </c>
      <c r="R39" s="40">
        <f>Lcc_BKK!R39+Lcc_DMK!R39</f>
        <v>1124522</v>
      </c>
      <c r="S39" s="38">
        <f>Lcc_BKK!S39+Lcc_DMK!S39</f>
        <v>1084073</v>
      </c>
      <c r="T39" s="311">
        <f t="shared" ref="T39" si="52">SUM(R39:S39)</f>
        <v>2208595</v>
      </c>
      <c r="U39" s="39">
        <f>Lcc_BKK!U39+Lcc_DMK!U39</f>
        <v>590</v>
      </c>
      <c r="V39" s="313">
        <f>T39+U39</f>
        <v>2209185</v>
      </c>
      <c r="W39" s="41">
        <f t="shared" ref="W39:W43" si="53">IF(Q39=0,0,((V39/Q39)-1)*100)</f>
        <v>13.378520136473938</v>
      </c>
    </row>
    <row r="40" spans="1:28">
      <c r="A40" s="4" t="str">
        <f>IF(ISERROR(F40/G40)," ",IF(F40/G40&gt;0.5,IF(F40/G40&lt;1.5," ","NOT OK"),"NOT OK"))</f>
        <v xml:space="preserve"> </v>
      </c>
      <c r="B40" s="109" t="s">
        <v>14</v>
      </c>
      <c r="C40" s="372">
        <f>Lcc_BKK!C40+Lcc_DMK!C40</f>
        <v>5860</v>
      </c>
      <c r="D40" s="373">
        <f>Lcc_BKK!D40+Lcc_DMK!D40</f>
        <v>5860</v>
      </c>
      <c r="E40" s="306">
        <f>SUM(C40:D40)</f>
        <v>11720</v>
      </c>
      <c r="F40" s="123">
        <f>Lcc_BKK!F40+Lcc_DMK!F40</f>
        <v>6608</v>
      </c>
      <c r="G40" s="125">
        <f>Lcc_BKK!G40+Lcc_DMK!G40</f>
        <v>6608</v>
      </c>
      <c r="H40" s="306">
        <f>SUM(F40:G40)</f>
        <v>13216</v>
      </c>
      <c r="I40" s="126">
        <f>IF(E40=0,0,((H40/E40)-1)*100)</f>
        <v>12.764505119453929</v>
      </c>
      <c r="J40" s="4"/>
      <c r="L40" s="14" t="s">
        <v>14</v>
      </c>
      <c r="M40" s="382">
        <f>Lcc_BKK!M40+Lcc_DMK!M40</f>
        <v>898201</v>
      </c>
      <c r="N40" s="380">
        <f>Lcc_BKK!N40+Lcc_DMK!N40</f>
        <v>891926</v>
      </c>
      <c r="O40" s="311">
        <f>SUM(M40:N40)</f>
        <v>1790127</v>
      </c>
      <c r="P40" s="381">
        <f>Lcc_BKK!P40+Lcc_DMK!P40</f>
        <v>81</v>
      </c>
      <c r="Q40" s="313">
        <f>O40+P40</f>
        <v>1790208</v>
      </c>
      <c r="R40" s="40">
        <f>Lcc_BKK!R40+Lcc_DMK!R40</f>
        <v>1000544</v>
      </c>
      <c r="S40" s="38">
        <f>Lcc_BKK!S40+Lcc_DMK!S40</f>
        <v>985665</v>
      </c>
      <c r="T40" s="311">
        <f>SUM(R40:S40)</f>
        <v>1986209</v>
      </c>
      <c r="U40" s="39">
        <f>Lcc_BKK!U40+Lcc_DMK!U40</f>
        <v>202</v>
      </c>
      <c r="V40" s="313">
        <f>T40+U40</f>
        <v>1986411</v>
      </c>
      <c r="W40" s="41">
        <f>IF(Q40=0,0,((V40/Q40)-1)*100)</f>
        <v>10.959787912912923</v>
      </c>
    </row>
    <row r="41" spans="1:28" ht="13.5" thickBot="1">
      <c r="A41" s="4" t="str">
        <f>IF(ISERROR(F41/G41)," ",IF(F41/G41&gt;0.5,IF(F41/G41&lt;1.5," ","NOT OK"),"NOT OK"))</f>
        <v xml:space="preserve"> </v>
      </c>
      <c r="B41" s="109" t="s">
        <v>15</v>
      </c>
      <c r="C41" s="372">
        <f>Lcc_BKK!C41+Lcc_DMK!C41</f>
        <v>4427</v>
      </c>
      <c r="D41" s="373">
        <f>Lcc_BKK!D41+Lcc_DMK!D41</f>
        <v>5856</v>
      </c>
      <c r="E41" s="306">
        <f>SUM(C41:D41)</f>
        <v>10283</v>
      </c>
      <c r="F41" s="123">
        <f>Lcc_BKK!F41+Lcc_DMK!F41</f>
        <v>7232</v>
      </c>
      <c r="G41" s="125">
        <f>Lcc_BKK!G41+Lcc_DMK!G41</f>
        <v>7238</v>
      </c>
      <c r="H41" s="306">
        <f>SUM(F41:G41)</f>
        <v>14470</v>
      </c>
      <c r="I41" s="126">
        <f>IF(E41=0,0,((H41/E41)-1)*100)</f>
        <v>40.71768939025575</v>
      </c>
      <c r="J41" s="4"/>
      <c r="L41" s="14" t="s">
        <v>15</v>
      </c>
      <c r="M41" s="382">
        <f>Lcc_BKK!M41+Lcc_DMK!M41</f>
        <v>919690</v>
      </c>
      <c r="N41" s="380">
        <f>Lcc_BKK!N41+Lcc_DMK!N41</f>
        <v>908843</v>
      </c>
      <c r="O41" s="311">
        <f>SUM(M41:N41)</f>
        <v>1828533</v>
      </c>
      <c r="P41" s="381">
        <f>Lcc_BKK!P41+Lcc_DMK!P41</f>
        <v>512</v>
      </c>
      <c r="Q41" s="313">
        <f>O41+P41</f>
        <v>1829045</v>
      </c>
      <c r="R41" s="40">
        <f>Lcc_BKK!R41+Lcc_DMK!R41</f>
        <v>1097787</v>
      </c>
      <c r="S41" s="38">
        <f>Lcc_BKK!S41+Lcc_DMK!S41</f>
        <v>1083188</v>
      </c>
      <c r="T41" s="311">
        <f>SUM(R41:S41)</f>
        <v>2180975</v>
      </c>
      <c r="U41" s="39">
        <f>Lcc_BKK!U41+Lcc_DMK!U41</f>
        <v>509</v>
      </c>
      <c r="V41" s="313">
        <f>T41+U41</f>
        <v>2181484</v>
      </c>
      <c r="W41" s="41">
        <f>IF(Q41=0,0,((V41/Q41)-1)*100)</f>
        <v>19.26901743806193</v>
      </c>
    </row>
    <row r="42" spans="1:28" ht="14.25" thickTop="1" thickBot="1">
      <c r="A42" s="347" t="str">
        <f>IF(ISERROR(F42/G42)," ",IF(F42/G42&gt;0.5,IF(F42/G42&lt;1.5," ","NOT OK"),"NOT OK"))</f>
        <v xml:space="preserve"> </v>
      </c>
      <c r="B42" s="129" t="s">
        <v>61</v>
      </c>
      <c r="C42" s="130">
        <f>+C39+C40+C41</f>
        <v>16722</v>
      </c>
      <c r="D42" s="132">
        <f t="shared" ref="D42" si="54">+D39+D40+D41</f>
        <v>18153</v>
      </c>
      <c r="E42" s="310">
        <f t="shared" ref="E42" si="55">+E39+E40+E41</f>
        <v>34875</v>
      </c>
      <c r="F42" s="130">
        <f t="shared" ref="F42" si="56">+F39+F40+F41</f>
        <v>21184</v>
      </c>
      <c r="G42" s="132">
        <f t="shared" ref="G42" si="57">+G39+G40+G41</f>
        <v>21206</v>
      </c>
      <c r="H42" s="310">
        <f t="shared" ref="H42" si="58">+H39+H40+H41</f>
        <v>42390</v>
      </c>
      <c r="I42" s="133">
        <f>IF(E42=0,0,((H42/E42)-1)*100)</f>
        <v>21.548387096774203</v>
      </c>
      <c r="J42" s="4"/>
      <c r="L42" s="42" t="s">
        <v>61</v>
      </c>
      <c r="M42" s="46">
        <f>+M39+M40+M41</f>
        <v>2820734</v>
      </c>
      <c r="N42" s="44">
        <f t="shared" ref="N42" si="59">+N39+N40+N41</f>
        <v>2746369</v>
      </c>
      <c r="O42" s="312">
        <f t="shared" ref="O42" si="60">+O39+O40+O41</f>
        <v>5567103</v>
      </c>
      <c r="P42" s="44">
        <f t="shared" ref="P42" si="61">+P39+P40+P41</f>
        <v>654</v>
      </c>
      <c r="Q42" s="312">
        <f t="shared" ref="Q42" si="62">+Q39+Q40+Q41</f>
        <v>5567757</v>
      </c>
      <c r="R42" s="46">
        <f t="shared" ref="R42" si="63">+R39+R40+R41</f>
        <v>3222853</v>
      </c>
      <c r="S42" s="44">
        <f t="shared" ref="S42" si="64">+S39+S40+S41</f>
        <v>3152926</v>
      </c>
      <c r="T42" s="312">
        <f t="shared" ref="T42" si="65">+T39+T40+T41</f>
        <v>6375779</v>
      </c>
      <c r="U42" s="44">
        <f t="shared" ref="U42" si="66">+U39+U40+U41</f>
        <v>1301</v>
      </c>
      <c r="V42" s="312">
        <f t="shared" ref="V42" si="67">+V39+V40+V41</f>
        <v>6377080</v>
      </c>
      <c r="W42" s="47">
        <f>IF(Q42=0,0,((V42/Q42)-1)*100)</f>
        <v>14.535889407529812</v>
      </c>
      <c r="AB42" s="287"/>
    </row>
    <row r="43" spans="1:28" ht="13.5" thickTop="1">
      <c r="A43" s="4" t="str">
        <f t="shared" si="9"/>
        <v xml:space="preserve"> </v>
      </c>
      <c r="B43" s="109" t="s">
        <v>16</v>
      </c>
      <c r="C43" s="135">
        <f>Lcc_BKK!C43+Lcc_DMK!C43</f>
        <v>6172</v>
      </c>
      <c r="D43" s="137">
        <f>Lcc_BKK!D43+Lcc_DMK!D43</f>
        <v>6173</v>
      </c>
      <c r="E43" s="306">
        <f t="shared" ref="E43" si="68">SUM(C43:D43)</f>
        <v>12345</v>
      </c>
      <c r="F43" s="135">
        <f>Lcc_BKK!F43+Lcc_DMK!F43</f>
        <v>6904</v>
      </c>
      <c r="G43" s="137">
        <f>Lcc_BKK!G43+Lcc_DMK!G43</f>
        <v>6938</v>
      </c>
      <c r="H43" s="306">
        <f t="shared" ref="H43" si="69">SUM(F43:G43)</f>
        <v>13842</v>
      </c>
      <c r="I43" s="126">
        <f t="shared" si="50"/>
        <v>12.126366950182256</v>
      </c>
      <c r="J43" s="4"/>
      <c r="L43" s="14" t="s">
        <v>16</v>
      </c>
      <c r="M43" s="382">
        <f>Lcc_BKK!M43+Lcc_DMK!M43</f>
        <v>937995</v>
      </c>
      <c r="N43" s="380">
        <f>Lcc_BKK!N43+Lcc_DMK!N43</f>
        <v>930206</v>
      </c>
      <c r="O43" s="172">
        <f t="shared" ref="O43" si="70">SUM(M43:N43)</f>
        <v>1868201</v>
      </c>
      <c r="P43" s="381">
        <f>Lcc_BKK!P43+Lcc_DMK!P43</f>
        <v>337</v>
      </c>
      <c r="Q43" s="276">
        <f>O43+P43</f>
        <v>1868538</v>
      </c>
      <c r="R43" s="40">
        <f>Lcc_BKK!R43+Lcc_DMK!R43</f>
        <v>1034017</v>
      </c>
      <c r="S43" s="38">
        <f>Lcc_BKK!S43+Lcc_DMK!S43</f>
        <v>1033027</v>
      </c>
      <c r="T43" s="172">
        <f t="shared" ref="T43" si="71">SUM(R43:S43)</f>
        <v>2067044</v>
      </c>
      <c r="U43" s="39">
        <f>Lcc_BKK!U43+Lcc_DMK!U43</f>
        <v>727</v>
      </c>
      <c r="V43" s="276">
        <f>T43+U43</f>
        <v>2067771</v>
      </c>
      <c r="W43" s="41">
        <f t="shared" si="53"/>
        <v>10.662507265038235</v>
      </c>
    </row>
    <row r="44" spans="1:28">
      <c r="A44" s="4" t="str">
        <f t="shared" ref="A44" si="72">IF(ISERROR(F44/G44)," ",IF(F44/G44&gt;0.5,IF(F44/G44&lt;1.5," ","NOT OK"),"NOT OK"))</f>
        <v xml:space="preserve"> </v>
      </c>
      <c r="B44" s="109" t="s">
        <v>17</v>
      </c>
      <c r="C44" s="135">
        <f>Lcc_BKK!C44+Lcc_DMK!C44</f>
        <v>6439</v>
      </c>
      <c r="D44" s="137">
        <f>Lcc_BKK!D44+Lcc_DMK!D44</f>
        <v>6434</v>
      </c>
      <c r="E44" s="306">
        <f>SUM(C44:D44)</f>
        <v>12873</v>
      </c>
      <c r="F44" s="135">
        <f>Lcc_BKK!F44+Lcc_DMK!F44</f>
        <v>6951</v>
      </c>
      <c r="G44" s="137">
        <f>Lcc_BKK!G44+Lcc_DMK!G44</f>
        <v>6990</v>
      </c>
      <c r="H44" s="306">
        <f>SUM(F44:G44)</f>
        <v>13941</v>
      </c>
      <c r="I44" s="126">
        <f t="shared" ref="I44" si="73">IF(E44=0,0,((H44/E44)-1)*100)</f>
        <v>8.2964343975763235</v>
      </c>
      <c r="J44" s="4"/>
      <c r="L44" s="14" t="s">
        <v>17</v>
      </c>
      <c r="M44" s="382">
        <f>Lcc_BKK!M44+Lcc_DMK!M44</f>
        <v>934372</v>
      </c>
      <c r="N44" s="380">
        <f>Lcc_BKK!N44+Lcc_DMK!N44</f>
        <v>931110</v>
      </c>
      <c r="O44" s="172">
        <f>SUM(M44:N44)</f>
        <v>1865482</v>
      </c>
      <c r="P44" s="379">
        <f>Lcc_BKK!P44+Lcc_DMK!P44</f>
        <v>263</v>
      </c>
      <c r="Q44" s="172">
        <f>O44+P44</f>
        <v>1865745</v>
      </c>
      <c r="R44" s="40">
        <f>Lcc_BKK!R44+Lcc_DMK!R44</f>
        <v>987425</v>
      </c>
      <c r="S44" s="38">
        <f>Lcc_BKK!S44+Lcc_DMK!S44</f>
        <v>987892</v>
      </c>
      <c r="T44" s="172">
        <f>SUM(R44:S44)</f>
        <v>1975317</v>
      </c>
      <c r="U44" s="145">
        <f>Lcc_BKK!U44+Lcc_DMK!U44</f>
        <v>640</v>
      </c>
      <c r="V44" s="172">
        <f>T44+U44</f>
        <v>1975957</v>
      </c>
      <c r="W44" s="41">
        <f t="shared" ref="W44" si="74">IF(Q44=0,0,((V44/Q44)-1)*100)</f>
        <v>5.9071309316117704</v>
      </c>
    </row>
    <row r="45" spans="1:28" ht="13.5" thickBot="1">
      <c r="A45" s="4" t="str">
        <f>IF(ISERROR(F45/G45)," ",IF(F45/G45&gt;0.5,IF(F45/G45&lt;1.5," ","NOT OK"),"NOT OK"))</f>
        <v xml:space="preserve"> </v>
      </c>
      <c r="B45" s="109" t="s">
        <v>18</v>
      </c>
      <c r="C45" s="135">
        <f>Lcc_BKK!C45+Lcc_DMK!C45</f>
        <v>6157</v>
      </c>
      <c r="D45" s="137">
        <f>Lcc_BKK!D45+Lcc_DMK!D45</f>
        <v>6159</v>
      </c>
      <c r="E45" s="306">
        <f>SUM(C45:D45)</f>
        <v>12316</v>
      </c>
      <c r="F45" s="135">
        <f>Lcc_BKK!F45+Lcc_DMK!F45</f>
        <v>6551</v>
      </c>
      <c r="G45" s="137">
        <f>Lcc_BKK!G45+Lcc_DMK!G45</f>
        <v>6573</v>
      </c>
      <c r="H45" s="306">
        <f>SUM(F45:G45)</f>
        <v>13124</v>
      </c>
      <c r="I45" s="126">
        <f>IF(E45=0,0,((H45/E45)-1)*100)</f>
        <v>6.5605716141604375</v>
      </c>
      <c r="J45" s="4"/>
      <c r="L45" s="14" t="s">
        <v>18</v>
      </c>
      <c r="M45" s="382">
        <f>Lcc_BKK!M45+Lcc_DMK!M45</f>
        <v>853561</v>
      </c>
      <c r="N45" s="380">
        <f>Lcc_BKK!N45+Lcc_DMK!N45</f>
        <v>859185</v>
      </c>
      <c r="O45" s="172">
        <f>SUM(M45:N45)</f>
        <v>1712746</v>
      </c>
      <c r="P45" s="379">
        <f>Lcc_BKK!P45+Lcc_DMK!P45</f>
        <v>0</v>
      </c>
      <c r="Q45" s="335">
        <f>O45+P45</f>
        <v>1712746</v>
      </c>
      <c r="R45" s="40">
        <f>Lcc_BKK!R45+Lcc_DMK!R45</f>
        <v>928378</v>
      </c>
      <c r="S45" s="38">
        <f>Lcc_BKK!S45+Lcc_DMK!S45</f>
        <v>933978</v>
      </c>
      <c r="T45" s="172">
        <f>SUM(R45:S45)</f>
        <v>1862356</v>
      </c>
      <c r="U45" s="145">
        <f>Lcc_BKK!U45+Lcc_DMK!U45</f>
        <v>474</v>
      </c>
      <c r="V45" s="335">
        <f>T45+U45</f>
        <v>1862830</v>
      </c>
      <c r="W45" s="41">
        <f>IF(Q45=0,0,((V45/Q45)-1)*100)</f>
        <v>8.7627704283063537</v>
      </c>
    </row>
    <row r="46" spans="1:28" ht="15.75" customHeight="1" thickTop="1" thickBot="1">
      <c r="A46" s="10" t="str">
        <f>IF(ISERROR(F46/G46)," ",IF(F46/G46&gt;0.5,IF(F46/G46&lt;1.5," ","NOT OK"),"NOT OK"))</f>
        <v xml:space="preserve"> </v>
      </c>
      <c r="B46" s="138" t="s">
        <v>19</v>
      </c>
      <c r="C46" s="130">
        <f>+C43+C44+C45</f>
        <v>18768</v>
      </c>
      <c r="D46" s="140">
        <f t="shared" ref="D46" si="75">+D43+D44+D45</f>
        <v>18766</v>
      </c>
      <c r="E46" s="163">
        <f t="shared" ref="E46" si="76">+E43+E44+E45</f>
        <v>37534</v>
      </c>
      <c r="F46" s="130">
        <f t="shared" ref="F46" si="77">+F43+F44+F45</f>
        <v>20406</v>
      </c>
      <c r="G46" s="140">
        <f t="shared" ref="G46" si="78">+G43+G44+G45</f>
        <v>20501</v>
      </c>
      <c r="H46" s="163">
        <f t="shared" ref="H46" si="79">+H43+H44+H45</f>
        <v>40907</v>
      </c>
      <c r="I46" s="133">
        <f>IF(E46=0,0,((H46/E46)-1)*100)</f>
        <v>8.9865188895401396</v>
      </c>
      <c r="J46" s="10"/>
      <c r="K46" s="11"/>
      <c r="L46" s="48" t="s">
        <v>19</v>
      </c>
      <c r="M46" s="49">
        <f>+M43+M44+M45</f>
        <v>2725928</v>
      </c>
      <c r="N46" s="50">
        <f t="shared" ref="N46" si="80">+N43+N44+N45</f>
        <v>2720501</v>
      </c>
      <c r="O46" s="411">
        <f t="shared" ref="O46" si="81">+O43+O44+O45</f>
        <v>5446429</v>
      </c>
      <c r="P46" s="50">
        <f t="shared" ref="P46" si="82">+P43+P44+P45</f>
        <v>600</v>
      </c>
      <c r="Q46" s="411">
        <f t="shared" ref="Q46" si="83">+Q43+Q44+Q45</f>
        <v>5447029</v>
      </c>
      <c r="R46" s="49">
        <f t="shared" ref="R46" si="84">+R43+R44+R45</f>
        <v>2949820</v>
      </c>
      <c r="S46" s="50">
        <f t="shared" ref="S46" si="85">+S43+S44+S45</f>
        <v>2954897</v>
      </c>
      <c r="T46" s="174">
        <f t="shared" ref="T46" si="86">+T43+T44+T45</f>
        <v>5904717</v>
      </c>
      <c r="U46" s="50">
        <f t="shared" ref="U46" si="87">+U43+U44+U45</f>
        <v>1841</v>
      </c>
      <c r="V46" s="174">
        <f t="shared" ref="V46" si="88">+V43+V44+V45</f>
        <v>5906558</v>
      </c>
      <c r="W46" s="51">
        <f>IF(Q46=0,0,((V46/Q46)-1)*100)</f>
        <v>8.4363237280359549</v>
      </c>
    </row>
    <row r="47" spans="1:28" ht="13.5" thickTop="1">
      <c r="A47" s="4" t="str">
        <f>IF(ISERROR(F47/G47)," ",IF(F47/G47&gt;0.5,IF(F47/G47&lt;1.5," ","NOT OK"),"NOT OK"))</f>
        <v xml:space="preserve"> </v>
      </c>
      <c r="B47" s="109" t="s">
        <v>20</v>
      </c>
      <c r="C47" s="372">
        <f>Lcc_BKK!C47+Lcc_DMK!C47</f>
        <v>6422</v>
      </c>
      <c r="D47" s="373">
        <f>Lcc_BKK!D47+Lcc_DMK!D47</f>
        <v>6422</v>
      </c>
      <c r="E47" s="307">
        <f>SUM(C47:D47)</f>
        <v>12844</v>
      </c>
      <c r="F47" s="123">
        <f>Lcc_BKK!F47+Lcc_DMK!F47</f>
        <v>6796</v>
      </c>
      <c r="G47" s="125">
        <f>Lcc_BKK!G47+Lcc_DMK!G47</f>
        <v>6816</v>
      </c>
      <c r="H47" s="307">
        <f>SUM(F47:G47)</f>
        <v>13612</v>
      </c>
      <c r="I47" s="126">
        <f>IF(E47=0,0,((H47/E47)-1)*100)</f>
        <v>5.9794456555590125</v>
      </c>
      <c r="J47" s="4"/>
      <c r="L47" s="14" t="s">
        <v>21</v>
      </c>
      <c r="M47" s="382">
        <f>Lcc_BKK!M47+Lcc_DMK!M47</f>
        <v>960132</v>
      </c>
      <c r="N47" s="380">
        <f>Lcc_BKK!N47+Lcc_DMK!N47</f>
        <v>962460</v>
      </c>
      <c r="O47" s="172">
        <f>SUM(M47:N47)</f>
        <v>1922592</v>
      </c>
      <c r="P47" s="381">
        <f>Lcc_BKK!P47+Lcc_DMK!P47</f>
        <v>419</v>
      </c>
      <c r="Q47" s="172">
        <f>O47+P47</f>
        <v>1923011</v>
      </c>
      <c r="R47" s="40">
        <f>Lcc_BKK!R47+Lcc_DMK!R47</f>
        <v>991125</v>
      </c>
      <c r="S47" s="38">
        <f>Lcc_BKK!S47+Lcc_DMK!S47</f>
        <v>1000781</v>
      </c>
      <c r="T47" s="172">
        <f>SUM(R47:S47)</f>
        <v>1991906</v>
      </c>
      <c r="U47" s="39">
        <f>Lcc_BKK!U47+Lcc_DMK!U47</f>
        <v>181</v>
      </c>
      <c r="V47" s="172">
        <f>T47+U47</f>
        <v>1992087</v>
      </c>
      <c r="W47" s="41">
        <f>IF(Q47=0,0,((V47/Q47)-1)*100)</f>
        <v>3.5920751363356818</v>
      </c>
    </row>
    <row r="48" spans="1:28">
      <c r="A48" s="4" t="str">
        <f t="shared" ref="A48" si="89">IF(ISERROR(F48/G48)," ",IF(F48/G48&gt;0.5,IF(F48/G48&lt;1.5," ","NOT OK"),"NOT OK"))</f>
        <v xml:space="preserve"> </v>
      </c>
      <c r="B48" s="109" t="s">
        <v>22</v>
      </c>
      <c r="C48" s="372">
        <f>Lcc_BKK!C48+Lcc_DMK!C48</f>
        <v>6358</v>
      </c>
      <c r="D48" s="373">
        <f>Lcc_BKK!D48+Lcc_DMK!D48</f>
        <v>6363</v>
      </c>
      <c r="E48" s="308">
        <f t="shared" ref="E48" si="90">SUM(C48:D48)</f>
        <v>12721</v>
      </c>
      <c r="F48" s="372">
        <f>Lcc_BKK!F48+Lcc_DMK!F48</f>
        <v>6926</v>
      </c>
      <c r="G48" s="373">
        <f>Lcc_BKK!G48+Lcc_DMK!G48</f>
        <v>6926</v>
      </c>
      <c r="H48" s="308">
        <f t="shared" ref="H48" si="91">SUM(F48:G48)</f>
        <v>13852</v>
      </c>
      <c r="I48" s="126">
        <f t="shared" ref="I48" si="92">IF(E48=0,0,((H48/E48)-1)*100)</f>
        <v>8.8908104708749214</v>
      </c>
      <c r="J48" s="4"/>
      <c r="L48" s="14" t="s">
        <v>22</v>
      </c>
      <c r="M48" s="382">
        <f>Lcc_BKK!M48+Lcc_DMK!M48</f>
        <v>951227</v>
      </c>
      <c r="N48" s="380">
        <f>Lcc_BKK!N48+Lcc_DMK!N48</f>
        <v>927712</v>
      </c>
      <c r="O48" s="172">
        <f t="shared" ref="O48" si="93">SUM(M48:N48)</f>
        <v>1878939</v>
      </c>
      <c r="P48" s="381">
        <f>Lcc_BKK!P48+Lcc_DMK!P48</f>
        <v>733</v>
      </c>
      <c r="Q48" s="172">
        <f>O48+P48</f>
        <v>1879672</v>
      </c>
      <c r="R48" s="382">
        <f>Lcc_BKK!R48+Lcc_DMK!R48</f>
        <v>1030197</v>
      </c>
      <c r="S48" s="380">
        <f>Lcc_BKK!S48+Lcc_DMK!S48</f>
        <v>1007781</v>
      </c>
      <c r="T48" s="172">
        <f t="shared" ref="T48" si="94">SUM(R48:S48)</f>
        <v>2037978</v>
      </c>
      <c r="U48" s="381">
        <f>Lcc_BKK!U48+Lcc_DMK!U48</f>
        <v>219</v>
      </c>
      <c r="V48" s="172">
        <f>T48+U48</f>
        <v>2038197</v>
      </c>
      <c r="W48" s="41">
        <f t="shared" ref="W48" si="95">IF(Q48=0,0,((V48/Q48)-1)*100)</f>
        <v>8.4336522542230785</v>
      </c>
    </row>
    <row r="49" spans="1:28" ht="13.5" thickBot="1">
      <c r="A49" s="4" t="str">
        <f>IF(ISERROR(F49/G49)," ",IF(F49/G49&gt;0.5,IF(F49/G49&lt;1.5," ","NOT OK"),"NOT OK"))</f>
        <v xml:space="preserve"> </v>
      </c>
      <c r="B49" s="109" t="s">
        <v>23</v>
      </c>
      <c r="C49" s="372">
        <f>Lcc_BKK!C49+Lcc_DMK!C49</f>
        <v>6155</v>
      </c>
      <c r="D49" s="141">
        <f>Lcc_BKK!D49+Lcc_DMK!D49</f>
        <v>6158</v>
      </c>
      <c r="E49" s="309">
        <f t="shared" ref="E49" si="96">SUM(C49:D49)</f>
        <v>12313</v>
      </c>
      <c r="F49" s="123">
        <f>Lcc_BKK!F49+Lcc_DMK!F49</f>
        <v>6499</v>
      </c>
      <c r="G49" s="141">
        <f>Lcc_BKK!G49+Lcc_DMK!G49</f>
        <v>6499</v>
      </c>
      <c r="H49" s="309">
        <f t="shared" ref="H49" si="97">SUM(F49:G49)</f>
        <v>12998</v>
      </c>
      <c r="I49" s="142">
        <f>IF(E49=0,0,((H49/E49)-1)*100)</f>
        <v>5.5632258588483641</v>
      </c>
      <c r="J49" s="4"/>
      <c r="L49" s="14" t="s">
        <v>23</v>
      </c>
      <c r="M49" s="382">
        <f>Lcc_BKK!M49+Lcc_DMK!M49</f>
        <v>848943</v>
      </c>
      <c r="N49" s="380">
        <f>Lcc_BKK!N49+Lcc_DMK!N49</f>
        <v>863887</v>
      </c>
      <c r="O49" s="172">
        <f t="shared" ref="O49" si="98">SUM(M49:N49)</f>
        <v>1712830</v>
      </c>
      <c r="P49" s="381">
        <f>Lcc_BKK!P49+Lcc_DMK!P49</f>
        <v>540</v>
      </c>
      <c r="Q49" s="274">
        <f>O49+P49</f>
        <v>1713370</v>
      </c>
      <c r="R49" s="40">
        <f>Lcc_BKK!R49+Lcc_DMK!R49</f>
        <v>937412</v>
      </c>
      <c r="S49" s="38">
        <f>Lcc_BKK!S49+Lcc_DMK!S49</f>
        <v>933438</v>
      </c>
      <c r="T49" s="172">
        <f t="shared" ref="T49" si="99">SUM(R49:S49)</f>
        <v>1870850</v>
      </c>
      <c r="U49" s="39">
        <f>Lcc_BKK!U49+Lcc_DMK!U49</f>
        <v>511</v>
      </c>
      <c r="V49" s="274">
        <f>T49+U49</f>
        <v>1871361</v>
      </c>
      <c r="W49" s="41">
        <f>IF(Q49=0,0,((V49/Q49)-1)*100)</f>
        <v>9.2210672534245308</v>
      </c>
    </row>
    <row r="50" spans="1:28" ht="14.25" thickTop="1" thickBot="1">
      <c r="A50" s="347" t="str">
        <f>IF(ISERROR(F50/G50)," ",IF(F50/G50&gt;0.5,IF(F50/G50&lt;1.5," ","NOT OK"),"NOT OK"))</f>
        <v xml:space="preserve"> </v>
      </c>
      <c r="B50" s="129" t="s">
        <v>40</v>
      </c>
      <c r="C50" s="130">
        <f>+C47+C48+C49</f>
        <v>18935</v>
      </c>
      <c r="D50" s="130">
        <f t="shared" ref="D50" si="100">+D47+D48+D49</f>
        <v>18943</v>
      </c>
      <c r="E50" s="130">
        <f t="shared" ref="E50" si="101">+E47+E48+E49</f>
        <v>37878</v>
      </c>
      <c r="F50" s="130">
        <f t="shared" ref="F50" si="102">+F47+F48+F49</f>
        <v>20221</v>
      </c>
      <c r="G50" s="130">
        <f t="shared" ref="G50" si="103">+G47+G48+G49</f>
        <v>20241</v>
      </c>
      <c r="H50" s="130">
        <f t="shared" ref="H50" si="104">+H47+H48+H49</f>
        <v>40462</v>
      </c>
      <c r="I50" s="133">
        <f t="shared" ref="I50:I52" si="105">IF(E50=0,0,((H50/E50)-1)*100)</f>
        <v>6.8219018955594235</v>
      </c>
      <c r="J50" s="4"/>
      <c r="L50" s="420" t="s">
        <v>40</v>
      </c>
      <c r="M50" s="46">
        <f>+M47+M48+M49</f>
        <v>2760302</v>
      </c>
      <c r="N50" s="44">
        <f t="shared" ref="N50" si="106">+N47+N48+N49</f>
        <v>2754059</v>
      </c>
      <c r="O50" s="312">
        <f t="shared" ref="O50" si="107">+O47+O48+O49</f>
        <v>5514361</v>
      </c>
      <c r="P50" s="45">
        <f t="shared" ref="P50" si="108">+P47+P48+P49</f>
        <v>1692</v>
      </c>
      <c r="Q50" s="314">
        <f t="shared" ref="Q50" si="109">+Q47+Q48+Q49</f>
        <v>5516053</v>
      </c>
      <c r="R50" s="46">
        <f t="shared" ref="R50" si="110">+R47+R48+R49</f>
        <v>2958734</v>
      </c>
      <c r="S50" s="44">
        <f t="shared" ref="S50" si="111">+S47+S48+S49</f>
        <v>2942000</v>
      </c>
      <c r="T50" s="312">
        <f t="shared" ref="T50" si="112">+T47+T48+T49</f>
        <v>5900734</v>
      </c>
      <c r="U50" s="45">
        <f t="shared" ref="U50" si="113">+U47+U48+U49</f>
        <v>911</v>
      </c>
      <c r="V50" s="314">
        <f t="shared" ref="V50" si="114">+V47+V48+V49</f>
        <v>5901645</v>
      </c>
      <c r="W50" s="47">
        <f t="shared" ref="W50:W52" si="115">IF(Q50=0,0,((V50/Q50)-1)*100)</f>
        <v>6.9903606800007179</v>
      </c>
    </row>
    <row r="51" spans="1:28" ht="14.25" thickTop="1" thickBot="1">
      <c r="A51" s="347" t="str">
        <f t="shared" ref="A51" si="116">IF(ISERROR(F51/G51)," ",IF(F51/G51&gt;0.5,IF(F51/G51&lt;1.5," ","NOT OK"),"NOT OK"))</f>
        <v xml:space="preserve"> </v>
      </c>
      <c r="B51" s="129" t="s">
        <v>62</v>
      </c>
      <c r="C51" s="130">
        <f>C42+C46+C47+C48+C49</f>
        <v>54425</v>
      </c>
      <c r="D51" s="130">
        <f t="shared" ref="D51:H51" si="117">D42+D46+D47+D48+D49</f>
        <v>55862</v>
      </c>
      <c r="E51" s="130">
        <f t="shared" si="117"/>
        <v>110287</v>
      </c>
      <c r="F51" s="130">
        <f t="shared" si="117"/>
        <v>61811</v>
      </c>
      <c r="G51" s="130">
        <f t="shared" si="117"/>
        <v>61948</v>
      </c>
      <c r="H51" s="130">
        <f t="shared" si="117"/>
        <v>123759</v>
      </c>
      <c r="I51" s="133">
        <f t="shared" si="105"/>
        <v>12.215401633918766</v>
      </c>
      <c r="J51" s="4"/>
      <c r="L51" s="420" t="s">
        <v>62</v>
      </c>
      <c r="M51" s="43">
        <f>M42+M46+M47+M48+M49</f>
        <v>8306964</v>
      </c>
      <c r="N51" s="43">
        <f t="shared" ref="N51:V51" si="118">N42+N46+N47+N48+N49</f>
        <v>8220929</v>
      </c>
      <c r="O51" s="412">
        <f t="shared" si="118"/>
        <v>16527893</v>
      </c>
      <c r="P51" s="43">
        <f t="shared" si="118"/>
        <v>2946</v>
      </c>
      <c r="Q51" s="412">
        <f t="shared" si="118"/>
        <v>16530839</v>
      </c>
      <c r="R51" s="43">
        <f t="shared" si="118"/>
        <v>9131407</v>
      </c>
      <c r="S51" s="43">
        <f t="shared" si="118"/>
        <v>9049823</v>
      </c>
      <c r="T51" s="412">
        <f t="shared" si="118"/>
        <v>18181230</v>
      </c>
      <c r="U51" s="43">
        <f t="shared" si="118"/>
        <v>4053</v>
      </c>
      <c r="V51" s="412">
        <f t="shared" si="118"/>
        <v>18185283</v>
      </c>
      <c r="W51" s="47">
        <f t="shared" si="115"/>
        <v>10.008227652571055</v>
      </c>
      <c r="X51" s="1"/>
      <c r="Y51" s="1"/>
      <c r="Z51" s="1"/>
      <c r="AA51" s="1"/>
    </row>
    <row r="52" spans="1:28" ht="14.25" thickTop="1" thickBot="1">
      <c r="A52" s="347" t="str">
        <f>IF(ISERROR(F52/G52)," ",IF(F52/G52&gt;0.5,IF(F52/G52&lt;1.5," ","NOT OK"),"NOT OK"))</f>
        <v xml:space="preserve"> </v>
      </c>
      <c r="B52" s="129" t="s">
        <v>63</v>
      </c>
      <c r="C52" s="130">
        <f>+C38+C42+C46+C50</f>
        <v>73428</v>
      </c>
      <c r="D52" s="130">
        <f t="shared" ref="D52:H52" si="119">+D38+D42+D46+D50</f>
        <v>74869</v>
      </c>
      <c r="E52" s="130">
        <f t="shared" si="119"/>
        <v>148297</v>
      </c>
      <c r="F52" s="130">
        <f t="shared" si="119"/>
        <v>83021</v>
      </c>
      <c r="G52" s="130">
        <f t="shared" si="119"/>
        <v>83153</v>
      </c>
      <c r="H52" s="130">
        <f t="shared" si="119"/>
        <v>166174</v>
      </c>
      <c r="I52" s="133">
        <f t="shared" si="105"/>
        <v>12.054862876524819</v>
      </c>
      <c r="J52" s="4"/>
      <c r="L52" s="420" t="s">
        <v>63</v>
      </c>
      <c r="M52" s="46">
        <f>+M38+M42+M46+M50</f>
        <v>11039738</v>
      </c>
      <c r="N52" s="44">
        <f t="shared" ref="N52:V52" si="120">+N38+N42+N46+N50</f>
        <v>11031339</v>
      </c>
      <c r="O52" s="312">
        <f t="shared" si="120"/>
        <v>22071077</v>
      </c>
      <c r="P52" s="44">
        <f t="shared" si="120"/>
        <v>3623</v>
      </c>
      <c r="Q52" s="312">
        <f t="shared" si="120"/>
        <v>22074700</v>
      </c>
      <c r="R52" s="46">
        <f t="shared" si="120"/>
        <v>12108581</v>
      </c>
      <c r="S52" s="44">
        <f t="shared" si="120"/>
        <v>12096802</v>
      </c>
      <c r="T52" s="312">
        <f t="shared" si="120"/>
        <v>24205383</v>
      </c>
      <c r="U52" s="44">
        <f t="shared" si="120"/>
        <v>5021</v>
      </c>
      <c r="V52" s="312">
        <f t="shared" si="120"/>
        <v>24210404</v>
      </c>
      <c r="W52" s="47">
        <f t="shared" si="115"/>
        <v>9.6748947890571646</v>
      </c>
      <c r="AB52" s="287"/>
    </row>
    <row r="53" spans="1:28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8" ht="13.5" thickTop="1">
      <c r="B54" s="857" t="s">
        <v>27</v>
      </c>
      <c r="C54" s="858"/>
      <c r="D54" s="858"/>
      <c r="E54" s="858"/>
      <c r="F54" s="858"/>
      <c r="G54" s="858"/>
      <c r="H54" s="858"/>
      <c r="I54" s="859"/>
      <c r="J54" s="4"/>
      <c r="L54" s="860" t="s">
        <v>28</v>
      </c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2"/>
    </row>
    <row r="55" spans="1:28" ht="13.5" thickBot="1">
      <c r="B55" s="863" t="s">
        <v>30</v>
      </c>
      <c r="C55" s="864"/>
      <c r="D55" s="864"/>
      <c r="E55" s="864"/>
      <c r="F55" s="864"/>
      <c r="G55" s="864"/>
      <c r="H55" s="864"/>
      <c r="I55" s="865"/>
      <c r="J55" s="4"/>
      <c r="L55" s="866" t="s">
        <v>50</v>
      </c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</row>
    <row r="56" spans="1:28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8" ht="14.25" thickTop="1" thickBot="1">
      <c r="B57" s="107"/>
      <c r="C57" s="869" t="s">
        <v>64</v>
      </c>
      <c r="D57" s="870"/>
      <c r="E57" s="871"/>
      <c r="F57" s="869" t="s">
        <v>65</v>
      </c>
      <c r="G57" s="870"/>
      <c r="H57" s="871"/>
      <c r="I57" s="108" t="s">
        <v>2</v>
      </c>
      <c r="J57" s="4"/>
      <c r="L57" s="12"/>
      <c r="M57" s="872" t="s">
        <v>64</v>
      </c>
      <c r="N57" s="873"/>
      <c r="O57" s="873"/>
      <c r="P57" s="873"/>
      <c r="Q57" s="874"/>
      <c r="R57" s="872" t="s">
        <v>65</v>
      </c>
      <c r="S57" s="873"/>
      <c r="T57" s="873"/>
      <c r="U57" s="873"/>
      <c r="V57" s="874"/>
      <c r="W57" s="13" t="s">
        <v>2</v>
      </c>
    </row>
    <row r="58" spans="1:28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8" ht="13.5" thickBot="1">
      <c r="B59" s="114" t="s">
        <v>29</v>
      </c>
      <c r="C59" s="115" t="s">
        <v>5</v>
      </c>
      <c r="D59" s="116" t="s">
        <v>6</v>
      </c>
      <c r="E59" s="404" t="s">
        <v>7</v>
      </c>
      <c r="F59" s="115" t="s">
        <v>5</v>
      </c>
      <c r="G59" s="116" t="s">
        <v>6</v>
      </c>
      <c r="H59" s="192" t="s">
        <v>7</v>
      </c>
      <c r="I59" s="118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8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8">
      <c r="A61" s="4" t="str">
        <f>IF(ISERROR(F61/G61)," ",IF(F61/G61&gt;0.5,IF(F61/G61&lt;1.5," ","NOT OK"),"NOT OK"))</f>
        <v xml:space="preserve"> </v>
      </c>
      <c r="B61" s="109" t="s">
        <v>10</v>
      </c>
      <c r="C61" s="372">
        <f t="shared" ref="C61:H63" si="121">+C9+C35</f>
        <v>9899</v>
      </c>
      <c r="D61" s="373">
        <f t="shared" si="121"/>
        <v>9908</v>
      </c>
      <c r="E61" s="306">
        <f t="shared" si="121"/>
        <v>19807</v>
      </c>
      <c r="F61" s="123">
        <f t="shared" si="121"/>
        <v>10658</v>
      </c>
      <c r="G61" s="125">
        <f t="shared" si="121"/>
        <v>10652</v>
      </c>
      <c r="H61" s="306">
        <f t="shared" si="121"/>
        <v>21310</v>
      </c>
      <c r="I61" s="126">
        <f t="shared" ref="I61:I63" si="122">IF(E61=0,0,((H61/E61)-1)*100)</f>
        <v>7.5882263846114961</v>
      </c>
      <c r="J61" s="4"/>
      <c r="K61" s="7"/>
      <c r="L61" s="14" t="s">
        <v>10</v>
      </c>
      <c r="M61" s="382">
        <f t="shared" ref="M61:N63" si="123">+M9+M35</f>
        <v>1456314</v>
      </c>
      <c r="N61" s="380">
        <f t="shared" si="123"/>
        <v>1465012</v>
      </c>
      <c r="O61" s="172">
        <f>SUM(M61:N61)</f>
        <v>2921326</v>
      </c>
      <c r="P61" s="381">
        <f>P9+P35</f>
        <v>1656</v>
      </c>
      <c r="Q61" s="313">
        <f>+O61+P61</f>
        <v>2922982</v>
      </c>
      <c r="R61" s="40">
        <f t="shared" ref="R61:S63" si="124">+R9+R35</f>
        <v>1568828</v>
      </c>
      <c r="S61" s="38">
        <f t="shared" si="124"/>
        <v>1581893</v>
      </c>
      <c r="T61" s="172">
        <f>SUM(R61:S61)</f>
        <v>3150721</v>
      </c>
      <c r="U61" s="39">
        <f>U9+U35</f>
        <v>1862</v>
      </c>
      <c r="V61" s="313">
        <f>+T61+U61</f>
        <v>3152583</v>
      </c>
      <c r="W61" s="41">
        <f t="shared" ref="W61:W63" si="125">IF(Q61=0,0,((V61/Q61)-1)*100)</f>
        <v>7.8550261342697381</v>
      </c>
    </row>
    <row r="62" spans="1:28">
      <c r="A62" s="4" t="str">
        <f>IF(ISERROR(F62/G62)," ",IF(F62/G62&gt;0.5,IF(F62/G62&lt;1.5," ","NOT OK"),"NOT OK"))</f>
        <v xml:space="preserve"> </v>
      </c>
      <c r="B62" s="109" t="s">
        <v>11</v>
      </c>
      <c r="C62" s="372">
        <f t="shared" si="121"/>
        <v>9823</v>
      </c>
      <c r="D62" s="373">
        <f t="shared" si="121"/>
        <v>9831</v>
      </c>
      <c r="E62" s="306">
        <f t="shared" si="121"/>
        <v>19654</v>
      </c>
      <c r="F62" s="123">
        <f t="shared" si="121"/>
        <v>10892</v>
      </c>
      <c r="G62" s="125">
        <f t="shared" si="121"/>
        <v>10889</v>
      </c>
      <c r="H62" s="306">
        <f t="shared" si="121"/>
        <v>21781</v>
      </c>
      <c r="I62" s="126">
        <f t="shared" si="122"/>
        <v>10.822224483565691</v>
      </c>
      <c r="J62" s="4"/>
      <c r="K62" s="7"/>
      <c r="L62" s="14" t="s">
        <v>11</v>
      </c>
      <c r="M62" s="382">
        <f t="shared" si="123"/>
        <v>1470955</v>
      </c>
      <c r="N62" s="380">
        <f t="shared" si="123"/>
        <v>1462036</v>
      </c>
      <c r="O62" s="311">
        <f t="shared" ref="O62:O63" si="126">SUM(M62:N62)</f>
        <v>2932991</v>
      </c>
      <c r="P62" s="381">
        <f>P10+P36</f>
        <v>1581</v>
      </c>
      <c r="Q62" s="313">
        <f>+O62+P62</f>
        <v>2934572</v>
      </c>
      <c r="R62" s="40">
        <f t="shared" si="124"/>
        <v>1553056</v>
      </c>
      <c r="S62" s="38">
        <f t="shared" si="124"/>
        <v>1548001</v>
      </c>
      <c r="T62" s="311">
        <f t="shared" ref="T62:T63" si="127">SUM(R62:S62)</f>
        <v>3101057</v>
      </c>
      <c r="U62" s="39">
        <f>U10+U36</f>
        <v>2549</v>
      </c>
      <c r="V62" s="313">
        <f>+T62+U62</f>
        <v>3103606</v>
      </c>
      <c r="W62" s="41">
        <f t="shared" si="125"/>
        <v>5.7600903981909424</v>
      </c>
    </row>
    <row r="63" spans="1:28" ht="13.5" thickBot="1">
      <c r="A63" s="4" t="str">
        <f>IF(ISERROR(F63/G63)," ",IF(F63/G63&gt;0.5,IF(F63/G63&lt;1.5," ","NOT OK"),"NOT OK"))</f>
        <v xml:space="preserve"> </v>
      </c>
      <c r="B63" s="114" t="s">
        <v>12</v>
      </c>
      <c r="C63" s="374">
        <f t="shared" si="121"/>
        <v>10291</v>
      </c>
      <c r="D63" s="375">
        <f t="shared" si="121"/>
        <v>10285</v>
      </c>
      <c r="E63" s="306">
        <f t="shared" si="121"/>
        <v>20576</v>
      </c>
      <c r="F63" s="127">
        <f t="shared" si="121"/>
        <v>11536</v>
      </c>
      <c r="G63" s="128">
        <f t="shared" si="121"/>
        <v>11530</v>
      </c>
      <c r="H63" s="306">
        <f t="shared" si="121"/>
        <v>23066</v>
      </c>
      <c r="I63" s="126">
        <f t="shared" si="122"/>
        <v>12.101477449455667</v>
      </c>
      <c r="J63" s="4"/>
      <c r="K63" s="7"/>
      <c r="L63" s="23" t="s">
        <v>12</v>
      </c>
      <c r="M63" s="382">
        <f t="shared" si="123"/>
        <v>1517093</v>
      </c>
      <c r="N63" s="380">
        <f t="shared" si="123"/>
        <v>1582299</v>
      </c>
      <c r="O63" s="311">
        <f t="shared" si="126"/>
        <v>3099392</v>
      </c>
      <c r="P63" s="381">
        <f>P11+P37</f>
        <v>2154</v>
      </c>
      <c r="Q63" s="313">
        <f>+O63+P63</f>
        <v>3101546</v>
      </c>
      <c r="R63" s="40">
        <f t="shared" si="124"/>
        <v>1716497</v>
      </c>
      <c r="S63" s="38">
        <f t="shared" si="124"/>
        <v>1769590</v>
      </c>
      <c r="T63" s="311">
        <f t="shared" si="127"/>
        <v>3486087</v>
      </c>
      <c r="U63" s="39">
        <f>U11+U37</f>
        <v>5283</v>
      </c>
      <c r="V63" s="313">
        <f>+T63+U63</f>
        <v>3491370</v>
      </c>
      <c r="W63" s="41">
        <f t="shared" si="125"/>
        <v>12.568699609807489</v>
      </c>
    </row>
    <row r="64" spans="1:28" ht="14.25" thickTop="1" thickBot="1">
      <c r="A64" s="4" t="str">
        <f>IF(ISERROR(F64/G64)," ",IF(F64/G64&gt;0.5,IF(F64/G64&lt;1.5," ","NOT OK"),"NOT OK"))</f>
        <v xml:space="preserve"> </v>
      </c>
      <c r="B64" s="129" t="s">
        <v>57</v>
      </c>
      <c r="C64" s="130">
        <f t="shared" ref="C64:E64" si="128">+C61+C62+C63</f>
        <v>30013</v>
      </c>
      <c r="D64" s="132">
        <f t="shared" si="128"/>
        <v>30024</v>
      </c>
      <c r="E64" s="310">
        <f t="shared" si="128"/>
        <v>60037</v>
      </c>
      <c r="F64" s="130">
        <f t="shared" ref="F64:H64" si="129">+F61+F62+F63</f>
        <v>33086</v>
      </c>
      <c r="G64" s="132">
        <f t="shared" si="129"/>
        <v>33071</v>
      </c>
      <c r="H64" s="310">
        <f t="shared" si="129"/>
        <v>66157</v>
      </c>
      <c r="I64" s="133">
        <f>IF(E64=0,0,((H64/E64)-1)*100)</f>
        <v>10.193713876442857</v>
      </c>
      <c r="J64" s="4"/>
      <c r="L64" s="42" t="s">
        <v>57</v>
      </c>
      <c r="M64" s="46">
        <f t="shared" ref="M64:Q64" si="130">+M61+M62+M63</f>
        <v>4444362</v>
      </c>
      <c r="N64" s="44">
        <f t="shared" si="130"/>
        <v>4509347</v>
      </c>
      <c r="O64" s="312">
        <f t="shared" si="130"/>
        <v>8953709</v>
      </c>
      <c r="P64" s="44">
        <f t="shared" si="130"/>
        <v>5391</v>
      </c>
      <c r="Q64" s="312">
        <f t="shared" si="130"/>
        <v>8959100</v>
      </c>
      <c r="R64" s="46">
        <f t="shared" ref="R64:V64" si="131">+R61+R62+R63</f>
        <v>4838381</v>
      </c>
      <c r="S64" s="44">
        <f t="shared" si="131"/>
        <v>4899484</v>
      </c>
      <c r="T64" s="312">
        <f t="shared" si="131"/>
        <v>9737865</v>
      </c>
      <c r="U64" s="44">
        <f t="shared" si="131"/>
        <v>9694</v>
      </c>
      <c r="V64" s="312">
        <f t="shared" si="131"/>
        <v>9747559</v>
      </c>
      <c r="W64" s="47">
        <f>IF(Q64=0,0,((V64/Q64)-1)*100)</f>
        <v>8.8006496188233196</v>
      </c>
      <c r="AB64" s="287"/>
    </row>
    <row r="65" spans="1:28" ht="13.5" thickTop="1">
      <c r="A65" s="4" t="str">
        <f t="shared" si="9"/>
        <v xml:space="preserve"> </v>
      </c>
      <c r="B65" s="109" t="s">
        <v>13</v>
      </c>
      <c r="C65" s="372">
        <f t="shared" ref="C65:H67" si="132">+C13+C39</f>
        <v>10322</v>
      </c>
      <c r="D65" s="373">
        <f t="shared" si="132"/>
        <v>10329</v>
      </c>
      <c r="E65" s="306">
        <f t="shared" si="132"/>
        <v>20651</v>
      </c>
      <c r="F65" s="123">
        <f t="shared" si="132"/>
        <v>11574</v>
      </c>
      <c r="G65" s="125">
        <f t="shared" si="132"/>
        <v>11585</v>
      </c>
      <c r="H65" s="306">
        <f t="shared" si="132"/>
        <v>23159</v>
      </c>
      <c r="I65" s="126">
        <f t="shared" ref="I65:I69" si="133">IF(E65=0,0,((H65/E65)-1)*100)</f>
        <v>12.144690329766107</v>
      </c>
      <c r="J65" s="4"/>
      <c r="L65" s="14" t="s">
        <v>13</v>
      </c>
      <c r="M65" s="382">
        <f t="shared" ref="M65:N67" si="134">+M13+M39</f>
        <v>1629997</v>
      </c>
      <c r="N65" s="380">
        <f t="shared" si="134"/>
        <v>1569949</v>
      </c>
      <c r="O65" s="311">
        <f t="shared" ref="O65" si="135">SUM(M65:N65)</f>
        <v>3199946</v>
      </c>
      <c r="P65" s="381">
        <f>P13+P39</f>
        <v>961</v>
      </c>
      <c r="Q65" s="313">
        <f>+O65+P65</f>
        <v>3200907</v>
      </c>
      <c r="R65" s="40">
        <f t="shared" ref="R65:S67" si="136">+R13+R39</f>
        <v>1847545</v>
      </c>
      <c r="S65" s="38">
        <f t="shared" si="136"/>
        <v>1779602</v>
      </c>
      <c r="T65" s="311">
        <f t="shared" ref="T65" si="137">SUM(R65:S65)</f>
        <v>3627147</v>
      </c>
      <c r="U65" s="39">
        <f>U13+U39</f>
        <v>2425</v>
      </c>
      <c r="V65" s="313">
        <f>+T65+U65</f>
        <v>3629572</v>
      </c>
      <c r="W65" s="41">
        <f t="shared" ref="W65:W69" si="138">IF(Q65=0,0,((V65/Q65)-1)*100)</f>
        <v>13.391985459121436</v>
      </c>
    </row>
    <row r="66" spans="1:28">
      <c r="A66" s="4" t="str">
        <f>IF(ISERROR(F66/G66)," ",IF(F66/G66&gt;0.5,IF(F66/G66&lt;1.5," ","NOT OK"),"NOT OK"))</f>
        <v xml:space="preserve"> </v>
      </c>
      <c r="B66" s="109" t="s">
        <v>14</v>
      </c>
      <c r="C66" s="372">
        <f t="shared" si="132"/>
        <v>9573</v>
      </c>
      <c r="D66" s="373">
        <f t="shared" si="132"/>
        <v>9572</v>
      </c>
      <c r="E66" s="306">
        <f t="shared" si="132"/>
        <v>19145</v>
      </c>
      <c r="F66" s="123">
        <f t="shared" si="132"/>
        <v>10505</v>
      </c>
      <c r="G66" s="125">
        <f t="shared" si="132"/>
        <v>10503</v>
      </c>
      <c r="H66" s="306">
        <f t="shared" si="132"/>
        <v>21008</v>
      </c>
      <c r="I66" s="126">
        <f>IF(E66=0,0,((H66/E66)-1)*100)</f>
        <v>9.7310002611648017</v>
      </c>
      <c r="J66" s="4"/>
      <c r="L66" s="14" t="s">
        <v>14</v>
      </c>
      <c r="M66" s="382">
        <f t="shared" si="134"/>
        <v>1507410</v>
      </c>
      <c r="N66" s="380">
        <f t="shared" si="134"/>
        <v>1516002</v>
      </c>
      <c r="O66" s="311">
        <f>+O14+O40</f>
        <v>3023412</v>
      </c>
      <c r="P66" s="381">
        <f>+P14+P40</f>
        <v>1215</v>
      </c>
      <c r="Q66" s="313">
        <f>+O66+P66</f>
        <v>3024627</v>
      </c>
      <c r="R66" s="40">
        <f t="shared" si="136"/>
        <v>1666497</v>
      </c>
      <c r="S66" s="38">
        <f t="shared" si="136"/>
        <v>1690570</v>
      </c>
      <c r="T66" s="311">
        <f>+T14+T40</f>
        <v>3357067</v>
      </c>
      <c r="U66" s="39">
        <f>+U14+U40</f>
        <v>2959</v>
      </c>
      <c r="V66" s="313">
        <f>+T66+U66</f>
        <v>3360026</v>
      </c>
      <c r="W66" s="41">
        <f>IF(Q66=0,0,((V66/Q66)-1)*100)</f>
        <v>11.088937578088132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09" t="s">
        <v>15</v>
      </c>
      <c r="C67" s="372">
        <f t="shared" si="132"/>
        <v>8307</v>
      </c>
      <c r="D67" s="373">
        <f t="shared" si="132"/>
        <v>9741</v>
      </c>
      <c r="E67" s="306">
        <f t="shared" si="132"/>
        <v>18048</v>
      </c>
      <c r="F67" s="123">
        <f t="shared" si="132"/>
        <v>11568</v>
      </c>
      <c r="G67" s="125">
        <f t="shared" si="132"/>
        <v>11577</v>
      </c>
      <c r="H67" s="306">
        <f t="shared" si="132"/>
        <v>23145</v>
      </c>
      <c r="I67" s="126">
        <f>IF(E67=0,0,((H67/E67)-1)*100)</f>
        <v>28.241356382978733</v>
      </c>
      <c r="J67" s="4"/>
      <c r="L67" s="14" t="s">
        <v>15</v>
      </c>
      <c r="M67" s="382">
        <f t="shared" si="134"/>
        <v>1565726</v>
      </c>
      <c r="N67" s="380">
        <f t="shared" si="134"/>
        <v>1565512</v>
      </c>
      <c r="O67" s="172">
        <f>SUM(M67:N67)</f>
        <v>3131238</v>
      </c>
      <c r="P67" s="381">
        <f>P15+P41</f>
        <v>1940</v>
      </c>
      <c r="Q67" s="175">
        <f>+O67+P67</f>
        <v>3133178</v>
      </c>
      <c r="R67" s="40">
        <f t="shared" si="136"/>
        <v>1839072</v>
      </c>
      <c r="S67" s="38">
        <f t="shared" si="136"/>
        <v>1847409</v>
      </c>
      <c r="T67" s="172">
        <f>SUM(R67:S67)</f>
        <v>3686481</v>
      </c>
      <c r="U67" s="39">
        <f>U15+U41</f>
        <v>3528</v>
      </c>
      <c r="V67" s="175">
        <f>+T67+U67</f>
        <v>3690009</v>
      </c>
      <c r="W67" s="41">
        <f>IF(Q67=0,0,((V67/Q67)-1)*100)</f>
        <v>17.772083169229447</v>
      </c>
    </row>
    <row r="68" spans="1:28" ht="14.25" thickTop="1" thickBot="1">
      <c r="A68" s="347" t="str">
        <f>IF(ISERROR(F68/G68)," ",IF(F68/G68&gt;0.5,IF(F68/G68&lt;1.5," ","NOT OK"),"NOT OK"))</f>
        <v xml:space="preserve"> </v>
      </c>
      <c r="B68" s="129" t="s">
        <v>61</v>
      </c>
      <c r="C68" s="130">
        <f>+C65+C66+C67</f>
        <v>28202</v>
      </c>
      <c r="D68" s="132">
        <f t="shared" ref="D68" si="139">+D65+D66+D67</f>
        <v>29642</v>
      </c>
      <c r="E68" s="310">
        <f t="shared" ref="E68" si="140">+E65+E66+E67</f>
        <v>57844</v>
      </c>
      <c r="F68" s="130">
        <f t="shared" ref="F68" si="141">+F65+F66+F67</f>
        <v>33647</v>
      </c>
      <c r="G68" s="132">
        <f t="shared" ref="G68" si="142">+G65+G66+G67</f>
        <v>33665</v>
      </c>
      <c r="H68" s="310">
        <f t="shared" ref="H68" si="143">+H65+H66+H67</f>
        <v>67312</v>
      </c>
      <c r="I68" s="133">
        <f>IF(E68=0,0,((H68/E68)-1)*100)</f>
        <v>16.368162644353788</v>
      </c>
      <c r="J68" s="4"/>
      <c r="L68" s="42" t="s">
        <v>61</v>
      </c>
      <c r="M68" s="46">
        <f>+M65+M66+M67</f>
        <v>4703133</v>
      </c>
      <c r="N68" s="44">
        <f t="shared" ref="N68" si="144">+N65+N66+N67</f>
        <v>4651463</v>
      </c>
      <c r="O68" s="312">
        <f t="shared" ref="O68" si="145">+O65+O66+O67</f>
        <v>9354596</v>
      </c>
      <c r="P68" s="44">
        <f t="shared" ref="P68" si="146">+P65+P66+P67</f>
        <v>4116</v>
      </c>
      <c r="Q68" s="312">
        <f t="shared" ref="Q68" si="147">+Q65+Q66+Q67</f>
        <v>9358712</v>
      </c>
      <c r="R68" s="46">
        <f t="shared" ref="R68" si="148">+R65+R66+R67</f>
        <v>5353114</v>
      </c>
      <c r="S68" s="44">
        <f t="shared" ref="S68" si="149">+S65+S66+S67</f>
        <v>5317581</v>
      </c>
      <c r="T68" s="312">
        <f t="shared" ref="T68" si="150">+T65+T66+T67</f>
        <v>10670695</v>
      </c>
      <c r="U68" s="44">
        <f t="shared" ref="U68" si="151">+U65+U66+U67</f>
        <v>8912</v>
      </c>
      <c r="V68" s="312">
        <f t="shared" ref="V68" si="152">+V65+V66+V67</f>
        <v>10679607</v>
      </c>
      <c r="W68" s="47">
        <f>IF(Q68=0,0,((V68/Q68)-1)*100)</f>
        <v>14.114068260675182</v>
      </c>
      <c r="AB68" s="287"/>
    </row>
    <row r="69" spans="1:28" ht="13.5" thickTop="1">
      <c r="A69" s="4" t="str">
        <f t="shared" si="9"/>
        <v xml:space="preserve"> </v>
      </c>
      <c r="B69" s="109" t="s">
        <v>16</v>
      </c>
      <c r="C69" s="135">
        <f t="shared" ref="C69:H71" si="153">+C17+C43</f>
        <v>9958</v>
      </c>
      <c r="D69" s="137">
        <f t="shared" si="153"/>
        <v>9957</v>
      </c>
      <c r="E69" s="306">
        <f t="shared" si="153"/>
        <v>19915</v>
      </c>
      <c r="F69" s="135">
        <f t="shared" si="153"/>
        <v>11271</v>
      </c>
      <c r="G69" s="137">
        <f t="shared" si="153"/>
        <v>11268</v>
      </c>
      <c r="H69" s="306">
        <f t="shared" si="153"/>
        <v>22539</v>
      </c>
      <c r="I69" s="126">
        <f t="shared" si="133"/>
        <v>13.175997991463717</v>
      </c>
      <c r="J69" s="4"/>
      <c r="L69" s="14" t="s">
        <v>16</v>
      </c>
      <c r="M69" s="382">
        <f t="shared" ref="M69:N71" si="154">+M17+M43</f>
        <v>1572633</v>
      </c>
      <c r="N69" s="380">
        <f t="shared" si="154"/>
        <v>1562425</v>
      </c>
      <c r="O69" s="172">
        <f t="shared" ref="O69" si="155">SUM(M69:N69)</f>
        <v>3135058</v>
      </c>
      <c r="P69" s="381">
        <f>P17+P43</f>
        <v>1357</v>
      </c>
      <c r="Q69" s="175">
        <f>+O69+P69</f>
        <v>3136415</v>
      </c>
      <c r="R69" s="40">
        <f t="shared" ref="R69:S71" si="156">+R17+R43</f>
        <v>1791132</v>
      </c>
      <c r="S69" s="38">
        <f t="shared" si="156"/>
        <v>1783594</v>
      </c>
      <c r="T69" s="172">
        <f t="shared" ref="T69" si="157">SUM(R69:S69)</f>
        <v>3574726</v>
      </c>
      <c r="U69" s="39">
        <f>U17+U43</f>
        <v>1783</v>
      </c>
      <c r="V69" s="175">
        <f>+T69+U69</f>
        <v>3576509</v>
      </c>
      <c r="W69" s="41">
        <f t="shared" si="138"/>
        <v>14.031752813323495</v>
      </c>
    </row>
    <row r="70" spans="1:28">
      <c r="A70" s="4" t="str">
        <f t="shared" ref="A70" si="158">IF(ISERROR(F70/G70)," ",IF(F70/G70&gt;0.5,IF(F70/G70&lt;1.5," ","NOT OK"),"NOT OK"))</f>
        <v xml:space="preserve"> </v>
      </c>
      <c r="B70" s="109" t="s">
        <v>17</v>
      </c>
      <c r="C70" s="135">
        <f t="shared" si="153"/>
        <v>10282</v>
      </c>
      <c r="D70" s="137">
        <f t="shared" si="153"/>
        <v>10274</v>
      </c>
      <c r="E70" s="161">
        <f t="shared" si="153"/>
        <v>20556</v>
      </c>
      <c r="F70" s="135">
        <f t="shared" si="153"/>
        <v>11390</v>
      </c>
      <c r="G70" s="137">
        <f t="shared" si="153"/>
        <v>11389</v>
      </c>
      <c r="H70" s="161">
        <f t="shared" si="153"/>
        <v>22779</v>
      </c>
      <c r="I70" s="126">
        <f t="shared" ref="I70" si="159">IF(E70=0,0,((H70/E70)-1)*100)</f>
        <v>10.814360770577935</v>
      </c>
      <c r="J70" s="4"/>
      <c r="L70" s="14" t="s">
        <v>17</v>
      </c>
      <c r="M70" s="382">
        <f t="shared" si="154"/>
        <v>1553573</v>
      </c>
      <c r="N70" s="380">
        <f t="shared" si="154"/>
        <v>1554872</v>
      </c>
      <c r="O70" s="172">
        <f>SUM(M70:N70)</f>
        <v>3108445</v>
      </c>
      <c r="P70" s="381">
        <f>P18+P44</f>
        <v>1110</v>
      </c>
      <c r="Q70" s="175">
        <f>+O70+P70</f>
        <v>3109555</v>
      </c>
      <c r="R70" s="40">
        <f t="shared" si="156"/>
        <v>1709979</v>
      </c>
      <c r="S70" s="38">
        <f t="shared" si="156"/>
        <v>1710829</v>
      </c>
      <c r="T70" s="172">
        <f>SUM(R70:S70)</f>
        <v>3420808</v>
      </c>
      <c r="U70" s="39">
        <f>U18+U44</f>
        <v>2599</v>
      </c>
      <c r="V70" s="175">
        <f>+T70+U70</f>
        <v>3423407</v>
      </c>
      <c r="W70" s="41">
        <f t="shared" ref="W70" si="160">IF(Q70=0,0,((V70/Q70)-1)*100)</f>
        <v>10.093148376536188</v>
      </c>
    </row>
    <row r="71" spans="1:28" ht="13.5" thickBot="1">
      <c r="A71" s="4" t="str">
        <f>IF(ISERROR(F71/G71)," ",IF(F71/G71&gt;0.5,IF(F71/G71&lt;1.5," ","NOT OK"),"NOT OK"))</f>
        <v xml:space="preserve"> </v>
      </c>
      <c r="B71" s="109" t="s">
        <v>18</v>
      </c>
      <c r="C71" s="135">
        <f t="shared" si="153"/>
        <v>9791</v>
      </c>
      <c r="D71" s="137">
        <f t="shared" si="153"/>
        <v>9804</v>
      </c>
      <c r="E71" s="161">
        <f t="shared" si="153"/>
        <v>19595</v>
      </c>
      <c r="F71" s="135">
        <f t="shared" si="153"/>
        <v>10895</v>
      </c>
      <c r="G71" s="137">
        <f t="shared" si="153"/>
        <v>10901</v>
      </c>
      <c r="H71" s="161">
        <f t="shared" si="153"/>
        <v>21796</v>
      </c>
      <c r="I71" s="126">
        <f>IF(E71=0,0,((H71/E71)-1)*100)</f>
        <v>11.232457259504969</v>
      </c>
      <c r="J71" s="4"/>
      <c r="L71" s="14" t="s">
        <v>18</v>
      </c>
      <c r="M71" s="382">
        <f t="shared" si="154"/>
        <v>1444662</v>
      </c>
      <c r="N71" s="380">
        <f t="shared" si="154"/>
        <v>1442396</v>
      </c>
      <c r="O71" s="172">
        <f>SUM(M71:N71)</f>
        <v>2887058</v>
      </c>
      <c r="P71" s="381">
        <f>P19+P45</f>
        <v>822</v>
      </c>
      <c r="Q71" s="172">
        <f>+O71+P71</f>
        <v>2887880</v>
      </c>
      <c r="R71" s="40">
        <f t="shared" si="156"/>
        <v>1659070</v>
      </c>
      <c r="S71" s="38">
        <f t="shared" si="156"/>
        <v>1648451</v>
      </c>
      <c r="T71" s="172">
        <f>SUM(R71:S71)</f>
        <v>3307521</v>
      </c>
      <c r="U71" s="39">
        <f>U19+U45</f>
        <v>2360</v>
      </c>
      <c r="V71" s="172">
        <f>+T71+U71</f>
        <v>3309881</v>
      </c>
      <c r="W71" s="41">
        <f>IF(Q71=0,0,((V71/Q71)-1)*100)</f>
        <v>14.61283017299888</v>
      </c>
    </row>
    <row r="72" spans="1:28" ht="15.75" customHeight="1" thickTop="1" thickBot="1">
      <c r="A72" s="10" t="str">
        <f>IF(ISERROR(F72/G72)," ",IF(F72/G72&gt;0.5,IF(F72/G72&lt;1.5," ","NOT OK"),"NOT OK"))</f>
        <v xml:space="preserve"> </v>
      </c>
      <c r="B72" s="138" t="s">
        <v>19</v>
      </c>
      <c r="C72" s="130">
        <f>+C69+C70+C71</f>
        <v>30031</v>
      </c>
      <c r="D72" s="140">
        <f t="shared" ref="D72" si="161">+D69+D70+D71</f>
        <v>30035</v>
      </c>
      <c r="E72" s="163">
        <f t="shared" ref="E72" si="162">+E69+E70+E71</f>
        <v>60066</v>
      </c>
      <c r="F72" s="130">
        <f t="shared" ref="F72" si="163">+F69+F70+F71</f>
        <v>33556</v>
      </c>
      <c r="G72" s="140">
        <f t="shared" ref="G72" si="164">+G69+G70+G71</f>
        <v>33558</v>
      </c>
      <c r="H72" s="163">
        <f t="shared" ref="H72" si="165">+H69+H70+H71</f>
        <v>67114</v>
      </c>
      <c r="I72" s="133">
        <f>IF(E72=0,0,((H72/E72)-1)*100)</f>
        <v>11.733759531182365</v>
      </c>
      <c r="J72" s="10"/>
      <c r="K72" s="11"/>
      <c r="L72" s="48" t="s">
        <v>19</v>
      </c>
      <c r="M72" s="49">
        <f>+M69+M70+M71</f>
        <v>4570868</v>
      </c>
      <c r="N72" s="50">
        <f t="shared" ref="N72" si="166">+N69+N70+N71</f>
        <v>4559693</v>
      </c>
      <c r="O72" s="411">
        <f t="shared" ref="O72" si="167">+O69+O70+O71</f>
        <v>9130561</v>
      </c>
      <c r="P72" s="50">
        <f t="shared" ref="P72" si="168">+P69+P70+P71</f>
        <v>3289</v>
      </c>
      <c r="Q72" s="411">
        <f t="shared" ref="Q72" si="169">+Q69+Q70+Q71</f>
        <v>9133850</v>
      </c>
      <c r="R72" s="49">
        <f t="shared" ref="R72" si="170">+R69+R70+R71</f>
        <v>5160181</v>
      </c>
      <c r="S72" s="50">
        <f t="shared" ref="S72" si="171">+S69+S70+S71</f>
        <v>5142874</v>
      </c>
      <c r="T72" s="174">
        <f t="shared" ref="T72" si="172">+T69+T70+T71</f>
        <v>10303055</v>
      </c>
      <c r="U72" s="50">
        <f t="shared" ref="U72" si="173">+U69+U70+U71</f>
        <v>6742</v>
      </c>
      <c r="V72" s="174">
        <f t="shared" ref="V72" si="174">+V69+V70+V71</f>
        <v>10309797</v>
      </c>
      <c r="W72" s="51">
        <f>IF(Q72=0,0,((V72/Q72)-1)*100)</f>
        <v>12.874603808908613</v>
      </c>
    </row>
    <row r="73" spans="1:28" ht="13.5" thickTop="1">
      <c r="A73" s="4" t="str">
        <f>IF(ISERROR(F73/G73)," ",IF(F73/G73&gt;0.5,IF(F73/G73&lt;1.5," ","NOT OK"),"NOT OK"))</f>
        <v xml:space="preserve"> </v>
      </c>
      <c r="B73" s="109" t="s">
        <v>21</v>
      </c>
      <c r="C73" s="372">
        <f t="shared" ref="C73:H75" si="175">+C21+C47</f>
        <v>10535</v>
      </c>
      <c r="D73" s="373">
        <f t="shared" si="175"/>
        <v>10527</v>
      </c>
      <c r="E73" s="164">
        <f t="shared" si="175"/>
        <v>21062</v>
      </c>
      <c r="F73" s="123">
        <f t="shared" si="175"/>
        <v>11592</v>
      </c>
      <c r="G73" s="125">
        <f t="shared" si="175"/>
        <v>11600</v>
      </c>
      <c r="H73" s="164">
        <f t="shared" si="175"/>
        <v>23192</v>
      </c>
      <c r="I73" s="126">
        <f>IF(E73=0,0,((H73/E73)-1)*100)</f>
        <v>10.112999715126758</v>
      </c>
      <c r="J73" s="4"/>
      <c r="L73" s="14" t="s">
        <v>21</v>
      </c>
      <c r="M73" s="382">
        <f t="shared" ref="M73:N75" si="176">+M21+M47</f>
        <v>1641519</v>
      </c>
      <c r="N73" s="380">
        <f t="shared" si="176"/>
        <v>1633216</v>
      </c>
      <c r="O73" s="172">
        <f>SUM(M73:N73)</f>
        <v>3274735</v>
      </c>
      <c r="P73" s="381">
        <f>P21+P47</f>
        <v>1497</v>
      </c>
      <c r="Q73" s="172">
        <f>+O73+P73</f>
        <v>3276232</v>
      </c>
      <c r="R73" s="40">
        <f t="shared" ref="R73:S75" si="177">+R21+R47</f>
        <v>1803035</v>
      </c>
      <c r="S73" s="38">
        <f t="shared" si="177"/>
        <v>1805486</v>
      </c>
      <c r="T73" s="172">
        <f>SUM(R73:S73)</f>
        <v>3608521</v>
      </c>
      <c r="U73" s="39">
        <f>U21+U47</f>
        <v>1819</v>
      </c>
      <c r="V73" s="172">
        <f>+T73+U73</f>
        <v>3610340</v>
      </c>
      <c r="W73" s="41">
        <f>IF(Q73=0,0,((V73/Q73)-1)*100)</f>
        <v>10.197934700595068</v>
      </c>
    </row>
    <row r="74" spans="1:28">
      <c r="A74" s="4" t="str">
        <f t="shared" ref="A74" si="178">IF(ISERROR(F74/G74)," ",IF(F74/G74&gt;0.5,IF(F74/G74&lt;1.5," ","NOT OK"),"NOT OK"))</f>
        <v xml:space="preserve"> </v>
      </c>
      <c r="B74" s="109" t="s">
        <v>22</v>
      </c>
      <c r="C74" s="372">
        <f t="shared" si="175"/>
        <v>10554</v>
      </c>
      <c r="D74" s="373">
        <f t="shared" si="175"/>
        <v>10568</v>
      </c>
      <c r="E74" s="155">
        <f t="shared" si="175"/>
        <v>21122</v>
      </c>
      <c r="F74" s="372">
        <f t="shared" si="175"/>
        <v>11618</v>
      </c>
      <c r="G74" s="373">
        <f t="shared" si="175"/>
        <v>11610</v>
      </c>
      <c r="H74" s="155">
        <f t="shared" si="175"/>
        <v>23228</v>
      </c>
      <c r="I74" s="126">
        <f t="shared" ref="I74" si="179">IF(E74=0,0,((H74/E74)-1)*100)</f>
        <v>9.970646719060694</v>
      </c>
      <c r="J74" s="4"/>
      <c r="L74" s="14" t="s">
        <v>22</v>
      </c>
      <c r="M74" s="382">
        <f t="shared" si="176"/>
        <v>1623267</v>
      </c>
      <c r="N74" s="380">
        <f t="shared" si="176"/>
        <v>1609183</v>
      </c>
      <c r="O74" s="172">
        <f t="shared" ref="O74" si="180">SUM(M74:N74)</f>
        <v>3232450</v>
      </c>
      <c r="P74" s="381">
        <f>P22+P48</f>
        <v>3200</v>
      </c>
      <c r="Q74" s="172">
        <f>+O74+P74</f>
        <v>3235650</v>
      </c>
      <c r="R74" s="382">
        <f t="shared" si="177"/>
        <v>1819041</v>
      </c>
      <c r="S74" s="380">
        <f t="shared" si="177"/>
        <v>1799855</v>
      </c>
      <c r="T74" s="172">
        <f t="shared" ref="T74" si="181">SUM(R74:S74)</f>
        <v>3618896</v>
      </c>
      <c r="U74" s="381">
        <f>U22+U48</f>
        <v>948</v>
      </c>
      <c r="V74" s="172">
        <f>+T74+U74</f>
        <v>3619844</v>
      </c>
      <c r="W74" s="41">
        <f t="shared" ref="W74" si="182">IF(Q74=0,0,((V74/Q74)-1)*100)</f>
        <v>11.873781156800023</v>
      </c>
    </row>
    <row r="75" spans="1:28" ht="13.5" thickBot="1">
      <c r="A75" s="4" t="str">
        <f t="shared" ref="A75" si="183">IF(ISERROR(F75/G75)," ",IF(F75/G75&gt;0.5,IF(F75/G75&lt;1.5," ","NOT OK"),"NOT OK"))</f>
        <v xml:space="preserve"> </v>
      </c>
      <c r="B75" s="109" t="s">
        <v>23</v>
      </c>
      <c r="C75" s="372">
        <f t="shared" si="175"/>
        <v>9980</v>
      </c>
      <c r="D75" s="141">
        <f t="shared" si="175"/>
        <v>9980</v>
      </c>
      <c r="E75" s="159">
        <f t="shared" si="175"/>
        <v>19960</v>
      </c>
      <c r="F75" s="123">
        <f t="shared" si="175"/>
        <v>10817</v>
      </c>
      <c r="G75" s="141">
        <f t="shared" si="175"/>
        <v>10818</v>
      </c>
      <c r="H75" s="159">
        <f t="shared" si="175"/>
        <v>21635</v>
      </c>
      <c r="I75" s="142">
        <f>IF(E75=0,0,((H75/E75)-1)*100)</f>
        <v>8.391783567134258</v>
      </c>
      <c r="J75" s="4"/>
      <c r="L75" s="14" t="s">
        <v>23</v>
      </c>
      <c r="M75" s="382">
        <f t="shared" si="176"/>
        <v>1428975</v>
      </c>
      <c r="N75" s="380">
        <f t="shared" si="176"/>
        <v>1452096</v>
      </c>
      <c r="O75" s="172">
        <f t="shared" ref="O75" si="184">SUM(M75:N75)</f>
        <v>2881071</v>
      </c>
      <c r="P75" s="381">
        <f>P23+P49</f>
        <v>2580</v>
      </c>
      <c r="Q75" s="175">
        <f>+O75+P75</f>
        <v>2883651</v>
      </c>
      <c r="R75" s="40">
        <f t="shared" si="177"/>
        <v>1629341</v>
      </c>
      <c r="S75" s="38">
        <f t="shared" si="177"/>
        <v>1636167</v>
      </c>
      <c r="T75" s="172">
        <f t="shared" ref="T75" si="185">SUM(R75:S75)</f>
        <v>3265508</v>
      </c>
      <c r="U75" s="39">
        <f>U23+U49</f>
        <v>844</v>
      </c>
      <c r="V75" s="175">
        <f>+T75+U75</f>
        <v>3266352</v>
      </c>
      <c r="W75" s="41">
        <f>IF(Q75=0,0,((V75/Q75)-1)*100)</f>
        <v>13.271404896084849</v>
      </c>
    </row>
    <row r="76" spans="1:28" ht="14.25" thickTop="1" thickBot="1">
      <c r="A76" s="347" t="str">
        <f>IF(ISERROR(F76/G76)," ",IF(F76/G76&gt;0.5,IF(F76/G76&lt;1.5," ","NOT OK"),"NOT OK"))</f>
        <v xml:space="preserve"> </v>
      </c>
      <c r="B76" s="129" t="s">
        <v>40</v>
      </c>
      <c r="C76" s="130">
        <f>+C73+C74+C75</f>
        <v>31069</v>
      </c>
      <c r="D76" s="130">
        <f t="shared" ref="D76" si="186">+D73+D74+D75</f>
        <v>31075</v>
      </c>
      <c r="E76" s="130">
        <f t="shared" ref="E76" si="187">+E73+E74+E75</f>
        <v>62144</v>
      </c>
      <c r="F76" s="130">
        <f t="shared" ref="F76" si="188">+F73+F74+F75</f>
        <v>34027</v>
      </c>
      <c r="G76" s="130">
        <f t="shared" ref="G76" si="189">+G73+G74+G75</f>
        <v>34028</v>
      </c>
      <c r="H76" s="130">
        <f t="shared" ref="H76" si="190">+H73+H74+H75</f>
        <v>68055</v>
      </c>
      <c r="I76" s="133">
        <f t="shared" ref="I76:I78" si="191">IF(E76=0,0,((H76/E76)-1)*100)</f>
        <v>9.5117790937178093</v>
      </c>
      <c r="J76" s="4"/>
      <c r="L76" s="420" t="s">
        <v>40</v>
      </c>
      <c r="M76" s="46">
        <f>+M73+M74+M75</f>
        <v>4693761</v>
      </c>
      <c r="N76" s="44">
        <f t="shared" ref="N76" si="192">+N73+N74+N75</f>
        <v>4694495</v>
      </c>
      <c r="O76" s="312">
        <f t="shared" ref="O76" si="193">+O73+O74+O75</f>
        <v>9388256</v>
      </c>
      <c r="P76" s="45">
        <f t="shared" ref="P76" si="194">+P73+P74+P75</f>
        <v>7277</v>
      </c>
      <c r="Q76" s="314">
        <f t="shared" ref="Q76" si="195">+Q73+Q74+Q75</f>
        <v>9395533</v>
      </c>
      <c r="R76" s="46">
        <f t="shared" ref="R76" si="196">+R73+R74+R75</f>
        <v>5251417</v>
      </c>
      <c r="S76" s="44">
        <f t="shared" ref="S76" si="197">+S73+S74+S75</f>
        <v>5241508</v>
      </c>
      <c r="T76" s="312">
        <f t="shared" ref="T76" si="198">+T73+T74+T75</f>
        <v>10492925</v>
      </c>
      <c r="U76" s="45">
        <f t="shared" ref="U76" si="199">+U73+U74+U75</f>
        <v>3611</v>
      </c>
      <c r="V76" s="314">
        <f t="shared" ref="V76" si="200">+V73+V74+V75</f>
        <v>10496536</v>
      </c>
      <c r="W76" s="47">
        <f t="shared" ref="W76:W78" si="201">IF(Q76=0,0,((V76/Q76)-1)*100)</f>
        <v>11.718366589740036</v>
      </c>
    </row>
    <row r="77" spans="1:28" ht="14.25" thickTop="1" thickBot="1">
      <c r="A77" s="347" t="str">
        <f t="shared" ref="A77" si="202">IF(ISERROR(F77/G77)," ",IF(F77/G77&gt;0.5,IF(F77/G77&lt;1.5," ","NOT OK"),"NOT OK"))</f>
        <v xml:space="preserve"> </v>
      </c>
      <c r="B77" s="129" t="s">
        <v>62</v>
      </c>
      <c r="C77" s="130">
        <f>C68+C72+C73+C74+C75</f>
        <v>89302</v>
      </c>
      <c r="D77" s="130">
        <f t="shared" ref="D77:H77" si="203">D68+D72+D73+D74+D75</f>
        <v>90752</v>
      </c>
      <c r="E77" s="130">
        <f t="shared" si="203"/>
        <v>180054</v>
      </c>
      <c r="F77" s="130">
        <f t="shared" si="203"/>
        <v>101230</v>
      </c>
      <c r="G77" s="130">
        <f t="shared" si="203"/>
        <v>101251</v>
      </c>
      <c r="H77" s="130">
        <f t="shared" si="203"/>
        <v>202481</v>
      </c>
      <c r="I77" s="133">
        <f t="shared" si="191"/>
        <v>12.455707732124811</v>
      </c>
      <c r="J77" s="4"/>
      <c r="L77" s="420" t="s">
        <v>62</v>
      </c>
      <c r="M77" s="43">
        <f>M68+M72+M73+M74+M75</f>
        <v>13967762</v>
      </c>
      <c r="N77" s="43">
        <f t="shared" ref="N77:V77" si="204">N68+N72+N73+N74+N75</f>
        <v>13905651</v>
      </c>
      <c r="O77" s="412">
        <f t="shared" si="204"/>
        <v>27873413</v>
      </c>
      <c r="P77" s="43">
        <f t="shared" si="204"/>
        <v>14682</v>
      </c>
      <c r="Q77" s="412">
        <f t="shared" si="204"/>
        <v>27888095</v>
      </c>
      <c r="R77" s="43">
        <f t="shared" si="204"/>
        <v>15764712</v>
      </c>
      <c r="S77" s="43">
        <f t="shared" si="204"/>
        <v>15701963</v>
      </c>
      <c r="T77" s="412">
        <f t="shared" si="204"/>
        <v>31466675</v>
      </c>
      <c r="U77" s="43">
        <f t="shared" si="204"/>
        <v>19265</v>
      </c>
      <c r="V77" s="412">
        <f t="shared" si="204"/>
        <v>31485940</v>
      </c>
      <c r="W77" s="47">
        <f t="shared" si="201"/>
        <v>12.901006684034888</v>
      </c>
      <c r="X77" s="1"/>
      <c r="Y77" s="1"/>
      <c r="Z77" s="1"/>
      <c r="AA77" s="1"/>
    </row>
    <row r="78" spans="1:28" ht="14.25" thickTop="1" thickBot="1">
      <c r="A78" s="347" t="str">
        <f>IF(ISERROR(F78/G78)," ",IF(F78/G78&gt;0.5,IF(F78/G78&lt;1.5," ","NOT OK"),"NOT OK"))</f>
        <v xml:space="preserve"> </v>
      </c>
      <c r="B78" s="129" t="s">
        <v>63</v>
      </c>
      <c r="C78" s="130">
        <f>+C64+C68+C72+C76</f>
        <v>119315</v>
      </c>
      <c r="D78" s="130">
        <f t="shared" ref="D78:H78" si="205">+D64+D68+D72+D76</f>
        <v>120776</v>
      </c>
      <c r="E78" s="130">
        <f t="shared" si="205"/>
        <v>240091</v>
      </c>
      <c r="F78" s="130">
        <f t="shared" si="205"/>
        <v>134316</v>
      </c>
      <c r="G78" s="130">
        <f t="shared" si="205"/>
        <v>134322</v>
      </c>
      <c r="H78" s="130">
        <f t="shared" si="205"/>
        <v>268638</v>
      </c>
      <c r="I78" s="133">
        <f t="shared" si="191"/>
        <v>11.890075013224145</v>
      </c>
      <c r="J78" s="4"/>
      <c r="L78" s="420" t="s">
        <v>63</v>
      </c>
      <c r="M78" s="46">
        <f>+M64+M68+M72+M76</f>
        <v>18412124</v>
      </c>
      <c r="N78" s="44">
        <f t="shared" ref="N78:V78" si="206">+N64+N68+N72+N76</f>
        <v>18414998</v>
      </c>
      <c r="O78" s="312">
        <f t="shared" si="206"/>
        <v>36827122</v>
      </c>
      <c r="P78" s="44">
        <f t="shared" si="206"/>
        <v>20073</v>
      </c>
      <c r="Q78" s="312">
        <f t="shared" si="206"/>
        <v>36847195</v>
      </c>
      <c r="R78" s="46">
        <f t="shared" si="206"/>
        <v>20603093</v>
      </c>
      <c r="S78" s="44">
        <f t="shared" si="206"/>
        <v>20601447</v>
      </c>
      <c r="T78" s="312">
        <f t="shared" si="206"/>
        <v>41204540</v>
      </c>
      <c r="U78" s="44">
        <f t="shared" si="206"/>
        <v>28959</v>
      </c>
      <c r="V78" s="312">
        <f t="shared" si="206"/>
        <v>41233499</v>
      </c>
      <c r="W78" s="47">
        <f t="shared" si="201"/>
        <v>11.904037742900098</v>
      </c>
      <c r="AB78" s="287"/>
    </row>
    <row r="79" spans="1:28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8" ht="13.5" thickTop="1">
      <c r="L80" s="875" t="s">
        <v>33</v>
      </c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7"/>
    </row>
    <row r="81" spans="1:28" ht="13.5" thickBot="1">
      <c r="L81" s="878" t="s">
        <v>43</v>
      </c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80"/>
    </row>
    <row r="82" spans="1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8" ht="14.25" customHeight="1" thickTop="1" thickBot="1">
      <c r="L83" s="59"/>
      <c r="M83" s="195" t="s">
        <v>64</v>
      </c>
      <c r="N83" s="194"/>
      <c r="O83" s="195"/>
      <c r="P83" s="193"/>
      <c r="Q83" s="194"/>
      <c r="R83" s="193" t="s">
        <v>65</v>
      </c>
      <c r="S83" s="194"/>
      <c r="T83" s="195"/>
      <c r="U83" s="193"/>
      <c r="V83" s="193"/>
      <c r="W83" s="330" t="s">
        <v>2</v>
      </c>
    </row>
    <row r="84" spans="1:28" ht="13.5" thickTop="1">
      <c r="L84" s="61" t="s">
        <v>3</v>
      </c>
      <c r="M84" s="62"/>
      <c r="N84" s="63"/>
      <c r="O84" s="64"/>
      <c r="P84" s="65"/>
      <c r="Q84" s="327"/>
      <c r="R84" s="62"/>
      <c r="S84" s="63"/>
      <c r="T84" s="64"/>
      <c r="U84" s="65"/>
      <c r="V84" s="327"/>
      <c r="W84" s="328" t="s">
        <v>4</v>
      </c>
    </row>
    <row r="85" spans="1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402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326" t="s">
        <v>7</v>
      </c>
      <c r="W85" s="329"/>
    </row>
    <row r="86" spans="1:28" ht="4.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8">
      <c r="A87" s="350"/>
      <c r="L87" s="61" t="s">
        <v>10</v>
      </c>
      <c r="M87" s="387">
        <f>+Lcc_BKK!M87+Lcc_DMK!M87</f>
        <v>1067</v>
      </c>
      <c r="N87" s="388">
        <f>+Lcc_BKK!N87+Lcc_DMK!N87</f>
        <v>2558</v>
      </c>
      <c r="O87" s="187">
        <f>SUM(M87:N87)</f>
        <v>3625</v>
      </c>
      <c r="P87" s="385">
        <f>Lcc_BKK!P87+Lcc_DMK!P87</f>
        <v>18</v>
      </c>
      <c r="Q87" s="185">
        <f>O87+P87</f>
        <v>3643</v>
      </c>
      <c r="R87" s="78">
        <f>+Lcc_BKK!R87+Lcc_DMK!R87</f>
        <v>1667</v>
      </c>
      <c r="S87" s="79">
        <f>+Lcc_BKK!S87+Lcc_DMK!S87</f>
        <v>3942</v>
      </c>
      <c r="T87" s="187">
        <f>SUM(R87:S87)</f>
        <v>5609</v>
      </c>
      <c r="U87" s="80">
        <f>Lcc_BKK!U87+Lcc_DMK!U87</f>
        <v>8</v>
      </c>
      <c r="V87" s="185">
        <f>T87+U87</f>
        <v>5617</v>
      </c>
      <c r="W87" s="81">
        <f>IF(Q87=0,0,((V87/Q87)-1)*100)</f>
        <v>54.186110348613781</v>
      </c>
      <c r="Y87" s="8"/>
      <c r="Z87" s="8"/>
    </row>
    <row r="88" spans="1:28">
      <c r="A88" s="350"/>
      <c r="L88" s="61" t="s">
        <v>11</v>
      </c>
      <c r="M88" s="387">
        <f>+Lcc_BKK!M88+Lcc_DMK!M88</f>
        <v>1152</v>
      </c>
      <c r="N88" s="388">
        <f>+Lcc_BKK!N88+Lcc_DMK!N88</f>
        <v>2676</v>
      </c>
      <c r="O88" s="187">
        <f t="shared" ref="O88:O89" si="207">SUM(M88:N88)</f>
        <v>3828</v>
      </c>
      <c r="P88" s="385">
        <f>Lcc_BKK!P88+Lcc_DMK!P88</f>
        <v>33</v>
      </c>
      <c r="Q88" s="185">
        <f>O88+P88</f>
        <v>3861</v>
      </c>
      <c r="R88" s="78">
        <f>+Lcc_BKK!R88+Lcc_DMK!R88</f>
        <v>1594</v>
      </c>
      <c r="S88" s="79">
        <f>+Lcc_BKK!S88+Lcc_DMK!S88</f>
        <v>3973</v>
      </c>
      <c r="T88" s="187">
        <f t="shared" ref="T88:T89" si="208">SUM(R88:S88)</f>
        <v>5567</v>
      </c>
      <c r="U88" s="80">
        <f>Lcc_BKK!U88+Lcc_DMK!U88</f>
        <v>14</v>
      </c>
      <c r="V88" s="185">
        <f>T88+U88</f>
        <v>5581</v>
      </c>
      <c r="W88" s="81">
        <f>IF(Q88=0,0,((V88/Q88)-1)*100)</f>
        <v>44.548044548044551</v>
      </c>
      <c r="Y88" s="8"/>
      <c r="Z88" s="8"/>
    </row>
    <row r="89" spans="1:28" ht="13.5" thickBot="1">
      <c r="A89" s="350"/>
      <c r="L89" s="67" t="s">
        <v>12</v>
      </c>
      <c r="M89" s="387">
        <f>+Lcc_BKK!M89+Lcc_DMK!M89</f>
        <v>1274</v>
      </c>
      <c r="N89" s="388">
        <f>+Lcc_BKK!N89+Lcc_DMK!N89</f>
        <v>2820</v>
      </c>
      <c r="O89" s="187">
        <f t="shared" si="207"/>
        <v>4094</v>
      </c>
      <c r="P89" s="385">
        <f>Lcc_BKK!P89+Lcc_DMK!P89</f>
        <v>9</v>
      </c>
      <c r="Q89" s="185">
        <f>O89+P89</f>
        <v>4103</v>
      </c>
      <c r="R89" s="78">
        <f>+Lcc_BKK!R89+Lcc_DMK!R89</f>
        <v>1520</v>
      </c>
      <c r="S89" s="79">
        <f>+Lcc_BKK!S89+Lcc_DMK!S89</f>
        <v>3876</v>
      </c>
      <c r="T89" s="187">
        <f t="shared" si="208"/>
        <v>5396</v>
      </c>
      <c r="U89" s="80">
        <f>Lcc_BKK!U89+Lcc_DMK!U89</f>
        <v>2</v>
      </c>
      <c r="V89" s="185">
        <f>T89+U89</f>
        <v>5398</v>
      </c>
      <c r="W89" s="81">
        <f>IF(Q89=0,0,((V89/Q89)-1)*100)</f>
        <v>31.562271508652206</v>
      </c>
      <c r="Y89" s="8"/>
      <c r="Z89" s="8"/>
    </row>
    <row r="90" spans="1:28" ht="14.25" thickTop="1" thickBot="1">
      <c r="A90" s="350"/>
      <c r="L90" s="82" t="s">
        <v>38</v>
      </c>
      <c r="M90" s="83">
        <f t="shared" ref="M90:Q90" si="209">+M87+M88+M89</f>
        <v>3493</v>
      </c>
      <c r="N90" s="84">
        <f t="shared" si="209"/>
        <v>8054</v>
      </c>
      <c r="O90" s="178">
        <f t="shared" si="209"/>
        <v>11547</v>
      </c>
      <c r="P90" s="83">
        <f t="shared" si="209"/>
        <v>60</v>
      </c>
      <c r="Q90" s="178">
        <f t="shared" si="209"/>
        <v>11607</v>
      </c>
      <c r="R90" s="83">
        <f t="shared" ref="R90:V90" si="210">+R87+R88+R89</f>
        <v>4781</v>
      </c>
      <c r="S90" s="84">
        <f t="shared" si="210"/>
        <v>11791</v>
      </c>
      <c r="T90" s="178">
        <f t="shared" si="210"/>
        <v>16572</v>
      </c>
      <c r="U90" s="83">
        <f t="shared" si="210"/>
        <v>24</v>
      </c>
      <c r="V90" s="178">
        <f t="shared" si="210"/>
        <v>16596</v>
      </c>
      <c r="W90" s="85">
        <f t="shared" ref="W90" si="211">IF(Q90=0,0,((V90/Q90)-1)*100)</f>
        <v>42.982682863789101</v>
      </c>
      <c r="Y90" s="8"/>
      <c r="Z90" s="8"/>
      <c r="AB90" s="287"/>
    </row>
    <row r="91" spans="1:28" ht="13.5" thickTop="1">
      <c r="A91" s="350"/>
      <c r="L91" s="61" t="s">
        <v>13</v>
      </c>
      <c r="M91" s="387">
        <f>+Lcc_BKK!M91+Lcc_DMK!M91</f>
        <v>1300</v>
      </c>
      <c r="N91" s="388">
        <f>+Lcc_BKK!N91+Lcc_DMK!N91</f>
        <v>2869</v>
      </c>
      <c r="O91" s="185">
        <f>M91+N91</f>
        <v>4169</v>
      </c>
      <c r="P91" s="385">
        <f>Lcc_BKK!P91+Lcc_DMK!P91</f>
        <v>3</v>
      </c>
      <c r="Q91" s="185">
        <f>O91+P91</f>
        <v>4172</v>
      </c>
      <c r="R91" s="78">
        <f>+Lcc_BKK!R91+Lcc_DMK!R91</f>
        <v>1430</v>
      </c>
      <c r="S91" s="79">
        <f>+Lcc_BKK!S91+Lcc_DMK!S91</f>
        <v>3473</v>
      </c>
      <c r="T91" s="185">
        <f>R91+S91</f>
        <v>4903</v>
      </c>
      <c r="U91" s="80">
        <f>Lcc_BKK!U91+Lcc_DMK!U91</f>
        <v>0</v>
      </c>
      <c r="V91" s="185">
        <f>T91+U91</f>
        <v>4903</v>
      </c>
      <c r="W91" s="81">
        <f t="shared" ref="W91:W95" si="212">IF(Q91=0,0,((V91/Q91)-1)*100)</f>
        <v>17.521572387344197</v>
      </c>
      <c r="Y91" s="8"/>
      <c r="Z91" s="8"/>
    </row>
    <row r="92" spans="1:28">
      <c r="A92" s="350"/>
      <c r="L92" s="61" t="s">
        <v>14</v>
      </c>
      <c r="M92" s="387">
        <f>+Lcc_BKK!M92+Lcc_DMK!M92</f>
        <v>907</v>
      </c>
      <c r="N92" s="388">
        <f>+Lcc_BKK!N92+Lcc_DMK!N92</f>
        <v>2499</v>
      </c>
      <c r="O92" s="185">
        <f>M92+N92</f>
        <v>3406</v>
      </c>
      <c r="P92" s="385">
        <f>Lcc_BKK!P92+Lcc_DMK!P92</f>
        <v>9</v>
      </c>
      <c r="Q92" s="185">
        <f>O92+P92</f>
        <v>3415</v>
      </c>
      <c r="R92" s="78">
        <f>+Lcc_BKK!R92+Lcc_DMK!R92</f>
        <v>1404</v>
      </c>
      <c r="S92" s="79">
        <f>+Lcc_BKK!S92+Lcc_DMK!S92</f>
        <v>3402</v>
      </c>
      <c r="T92" s="185">
        <f>R92+S92</f>
        <v>4806</v>
      </c>
      <c r="U92" s="80">
        <f>Lcc_BKK!U92+Lcc_DMK!U92</f>
        <v>13</v>
      </c>
      <c r="V92" s="185">
        <f>T92+U92</f>
        <v>4819</v>
      </c>
      <c r="W92" s="81">
        <f>IF(Q92=0,0,((V92/Q92)-1)*100)</f>
        <v>41.112737920937036</v>
      </c>
      <c r="Y92" s="8"/>
      <c r="Z92" s="8"/>
    </row>
    <row r="93" spans="1:28" ht="13.5" thickBot="1">
      <c r="A93" s="350"/>
      <c r="L93" s="61" t="s">
        <v>15</v>
      </c>
      <c r="M93" s="387">
        <f>+Lcc_BKK!M93+Lcc_DMK!M93</f>
        <v>1701</v>
      </c>
      <c r="N93" s="388">
        <f>+Lcc_BKK!N93+Lcc_DMK!N93</f>
        <v>3532</v>
      </c>
      <c r="O93" s="185">
        <f>M93+N93</f>
        <v>5233</v>
      </c>
      <c r="P93" s="385">
        <f>Lcc_BKK!P93+Lcc_DMK!P93</f>
        <v>0</v>
      </c>
      <c r="Q93" s="185">
        <f>O93+P93</f>
        <v>5233</v>
      </c>
      <c r="R93" s="78">
        <f>+Lcc_BKK!R93+Lcc_DMK!R93</f>
        <v>1955</v>
      </c>
      <c r="S93" s="79">
        <f>+Lcc_BKK!S93+Lcc_DMK!S93</f>
        <v>4475</v>
      </c>
      <c r="T93" s="185">
        <f>R93+S93</f>
        <v>6430</v>
      </c>
      <c r="U93" s="80">
        <f>Lcc_BKK!U93+Lcc_DMK!U93</f>
        <v>21</v>
      </c>
      <c r="V93" s="185">
        <f>T93+U93</f>
        <v>6451</v>
      </c>
      <c r="W93" s="81">
        <f>IF(Q93=0,0,((V93/Q93)-1)*100)</f>
        <v>23.275367857825337</v>
      </c>
      <c r="Y93" s="8"/>
      <c r="Z93" s="8"/>
    </row>
    <row r="94" spans="1:28" ht="14.25" thickTop="1" thickBot="1">
      <c r="A94" s="350"/>
      <c r="L94" s="82" t="s">
        <v>61</v>
      </c>
      <c r="M94" s="83">
        <f>+M91+M92+M93</f>
        <v>3908</v>
      </c>
      <c r="N94" s="84">
        <f t="shared" ref="N94:V94" si="213">+N91+N92+N93</f>
        <v>8900</v>
      </c>
      <c r="O94" s="178">
        <f t="shared" si="213"/>
        <v>12808</v>
      </c>
      <c r="P94" s="83">
        <f t="shared" si="213"/>
        <v>12</v>
      </c>
      <c r="Q94" s="178">
        <f t="shared" si="213"/>
        <v>12820</v>
      </c>
      <c r="R94" s="83">
        <f t="shared" si="213"/>
        <v>4789</v>
      </c>
      <c r="S94" s="84">
        <f t="shared" si="213"/>
        <v>11350</v>
      </c>
      <c r="T94" s="178">
        <f t="shared" si="213"/>
        <v>16139</v>
      </c>
      <c r="U94" s="83">
        <f t="shared" si="213"/>
        <v>34</v>
      </c>
      <c r="V94" s="178">
        <f t="shared" si="213"/>
        <v>16173</v>
      </c>
      <c r="W94" s="85">
        <f t="shared" ref="W94" si="214">IF(Q94=0,0,((V94/Q94)-1)*100)</f>
        <v>26.154446177847124</v>
      </c>
      <c r="Y94" s="8"/>
      <c r="Z94" s="8"/>
      <c r="AB94" s="287"/>
    </row>
    <row r="95" spans="1:28" ht="13.5" thickTop="1">
      <c r="A95" s="350"/>
      <c r="L95" s="61" t="s">
        <v>16</v>
      </c>
      <c r="M95" s="387">
        <f>+Lcc_BKK!M95+Lcc_DMK!M95</f>
        <v>1425</v>
      </c>
      <c r="N95" s="388">
        <f>+Lcc_BKK!N95+Lcc_DMK!N95</f>
        <v>3370</v>
      </c>
      <c r="O95" s="185">
        <f>SUM(M95:N95)</f>
        <v>4795</v>
      </c>
      <c r="P95" s="385">
        <f>Lcc_BKK!P95+Lcc_DMK!P95</f>
        <v>17</v>
      </c>
      <c r="Q95" s="185">
        <f>O95+P95</f>
        <v>4812</v>
      </c>
      <c r="R95" s="78">
        <f>+Lcc_BKK!R95+Lcc_DMK!R95</f>
        <v>1989</v>
      </c>
      <c r="S95" s="79">
        <f>+Lcc_BKK!S95+Lcc_DMK!S95</f>
        <v>4373</v>
      </c>
      <c r="T95" s="185">
        <f>SUM(R95:S95)</f>
        <v>6362</v>
      </c>
      <c r="U95" s="80">
        <f>Lcc_BKK!U95+Lcc_DMK!U95</f>
        <v>0</v>
      </c>
      <c r="V95" s="185">
        <f>T95+U95</f>
        <v>6362</v>
      </c>
      <c r="W95" s="81">
        <f t="shared" si="212"/>
        <v>32.211138819617616</v>
      </c>
      <c r="Y95" s="8"/>
      <c r="Z95" s="8"/>
    </row>
    <row r="96" spans="1:28">
      <c r="A96" s="350"/>
      <c r="L96" s="61" t="s">
        <v>17</v>
      </c>
      <c r="M96" s="387">
        <f>+Lcc_BKK!M96+Lcc_DMK!M96</f>
        <v>1355</v>
      </c>
      <c r="N96" s="388">
        <f>+Lcc_BKK!N96+Lcc_DMK!N96</f>
        <v>3487</v>
      </c>
      <c r="O96" s="185">
        <f>SUM(M96:N96)</f>
        <v>4842</v>
      </c>
      <c r="P96" s="385">
        <f>Lcc_BKK!P96+Lcc_DMK!P96</f>
        <v>16</v>
      </c>
      <c r="Q96" s="185">
        <f>O96+P96</f>
        <v>4858</v>
      </c>
      <c r="R96" s="78">
        <f>+Lcc_BKK!R96+Lcc_DMK!R96</f>
        <v>1843</v>
      </c>
      <c r="S96" s="79">
        <f>+Lcc_BKK!S96+Lcc_DMK!S96</f>
        <v>4614</v>
      </c>
      <c r="T96" s="185">
        <f>SUM(R96:S96)</f>
        <v>6457</v>
      </c>
      <c r="U96" s="80">
        <f>Lcc_BKK!U96+Lcc_DMK!U96</f>
        <v>1</v>
      </c>
      <c r="V96" s="185">
        <f>T96+U96</f>
        <v>6458</v>
      </c>
      <c r="W96" s="81">
        <f t="shared" ref="W96" si="215">IF(Q96=0,0,((V96/Q96)-1)*100)</f>
        <v>32.935364347468088</v>
      </c>
      <c r="Y96" s="8"/>
      <c r="Z96" s="8"/>
    </row>
    <row r="97" spans="1:28" ht="13.5" thickBot="1">
      <c r="A97" s="350"/>
      <c r="L97" s="61" t="s">
        <v>18</v>
      </c>
      <c r="M97" s="387">
        <f>+Lcc_BKK!M97+Lcc_DMK!M97</f>
        <v>1516</v>
      </c>
      <c r="N97" s="388">
        <f>+Lcc_BKK!N97+Lcc_DMK!N97</f>
        <v>2995</v>
      </c>
      <c r="O97" s="187">
        <f>SUM(M97:N97)</f>
        <v>4511</v>
      </c>
      <c r="P97" s="86">
        <f>Lcc_BKK!P97+Lcc_DMK!P97</f>
        <v>9</v>
      </c>
      <c r="Q97" s="187">
        <f>O97+P97</f>
        <v>4520</v>
      </c>
      <c r="R97" s="78">
        <f>+Lcc_BKK!R97+Lcc_DMK!R97</f>
        <v>1822</v>
      </c>
      <c r="S97" s="79">
        <f>+Lcc_BKK!S97+Lcc_DMK!S97</f>
        <v>4228</v>
      </c>
      <c r="T97" s="187">
        <f>SUM(R97:S97)</f>
        <v>6050</v>
      </c>
      <c r="U97" s="86">
        <f>Lcc_BKK!U97+Lcc_DMK!U97</f>
        <v>0</v>
      </c>
      <c r="V97" s="187">
        <f>T97+U97</f>
        <v>6050</v>
      </c>
      <c r="W97" s="81">
        <f>IF(Q97=0,0,((V97/Q97)-1)*100)</f>
        <v>33.849557522123888</v>
      </c>
      <c r="Y97" s="8"/>
      <c r="Z97" s="8"/>
    </row>
    <row r="98" spans="1:28" ht="14.25" thickTop="1" thickBot="1">
      <c r="A98" s="350" t="str">
        <f>IF(ISERROR(F98/G98)," ",IF(F98/G98&gt;0.5,IF(F98/G98&lt;1.5," ","NOT OK"),"NOT OK"))</f>
        <v xml:space="preserve"> </v>
      </c>
      <c r="L98" s="87" t="s">
        <v>19</v>
      </c>
      <c r="M98" s="88">
        <f>+M95+M96+M97</f>
        <v>4296</v>
      </c>
      <c r="N98" s="88">
        <f t="shared" ref="N98" si="216">+N95+N96+N97</f>
        <v>9852</v>
      </c>
      <c r="O98" s="188">
        <f t="shared" ref="O98" si="217">+O95+O96+O97</f>
        <v>14148</v>
      </c>
      <c r="P98" s="89">
        <f t="shared" ref="P98" si="218">+P95+P96+P97</f>
        <v>42</v>
      </c>
      <c r="Q98" s="188">
        <f t="shared" ref="Q98" si="219">+Q95+Q96+Q97</f>
        <v>14190</v>
      </c>
      <c r="R98" s="88">
        <f t="shared" ref="R98" si="220">+R95+R96+R97</f>
        <v>5654</v>
      </c>
      <c r="S98" s="88">
        <f t="shared" ref="S98" si="221">+S95+S96+S97</f>
        <v>13215</v>
      </c>
      <c r="T98" s="188">
        <f t="shared" ref="T98" si="222">+T95+T96+T97</f>
        <v>18869</v>
      </c>
      <c r="U98" s="89">
        <f t="shared" ref="U98" si="223">+U95+U96+U97</f>
        <v>1</v>
      </c>
      <c r="V98" s="188">
        <f t="shared" ref="V98" si="224">+V95+V96+V97</f>
        <v>18870</v>
      </c>
      <c r="W98" s="90">
        <f>IF(Q98=0,0,((V98/Q98)-1)*100)</f>
        <v>32.98097251585623</v>
      </c>
      <c r="Y98" s="8"/>
      <c r="Z98" s="8"/>
    </row>
    <row r="99" spans="1:28" ht="13.5" thickTop="1">
      <c r="A99" s="350"/>
      <c r="L99" s="61" t="s">
        <v>21</v>
      </c>
      <c r="M99" s="387">
        <f>+Lcc_BKK!M99+Lcc_DMK!M99</f>
        <v>1584</v>
      </c>
      <c r="N99" s="388">
        <f>+Lcc_BKK!N99+Lcc_DMK!N99</f>
        <v>3082</v>
      </c>
      <c r="O99" s="187">
        <f>SUM(M99:N99)</f>
        <v>4666</v>
      </c>
      <c r="P99" s="91">
        <f>Lcc_BKK!P99+Lcc_DMK!P99</f>
        <v>12</v>
      </c>
      <c r="Q99" s="187">
        <f>O99+P99</f>
        <v>4678</v>
      </c>
      <c r="R99" s="78">
        <f>+Lcc_BKK!R99+Lcc_DMK!R99</f>
        <v>2055</v>
      </c>
      <c r="S99" s="79">
        <f>+Lcc_BKK!S99+Lcc_DMK!S99</f>
        <v>3817</v>
      </c>
      <c r="T99" s="187">
        <f>SUM(R99:S99)</f>
        <v>5872</v>
      </c>
      <c r="U99" s="91">
        <f>Lcc_BKK!U99+Lcc_DMK!U99</f>
        <v>0</v>
      </c>
      <c r="V99" s="187">
        <f>T99+U99</f>
        <v>5872</v>
      </c>
      <c r="W99" s="81">
        <f>IF(Q99=0,0,((V99/Q99)-1)*100)</f>
        <v>25.523728088926887</v>
      </c>
      <c r="Y99" s="8"/>
      <c r="Z99" s="8"/>
    </row>
    <row r="100" spans="1:28">
      <c r="A100" s="350"/>
      <c r="L100" s="61" t="s">
        <v>22</v>
      </c>
      <c r="M100" s="387">
        <f>+Lcc_BKK!M100+Lcc_DMK!M100</f>
        <v>1560</v>
      </c>
      <c r="N100" s="388">
        <f>+Lcc_BKK!N100+Lcc_DMK!N100</f>
        <v>3362</v>
      </c>
      <c r="O100" s="187">
        <f>SUM(M100:N100)</f>
        <v>4922</v>
      </c>
      <c r="P100" s="385">
        <f>Lcc_BKK!P100+Lcc_DMK!P100</f>
        <v>16</v>
      </c>
      <c r="Q100" s="187">
        <f>O100+P100</f>
        <v>4938</v>
      </c>
      <c r="R100" s="387">
        <f>+Lcc_BKK!R100+Lcc_DMK!R100</f>
        <v>1890</v>
      </c>
      <c r="S100" s="388">
        <f>+Lcc_BKK!S100+Lcc_DMK!S100</f>
        <v>3340</v>
      </c>
      <c r="T100" s="187">
        <f>SUM(R100:S100)</f>
        <v>5230</v>
      </c>
      <c r="U100" s="385">
        <f>Lcc_BKK!U100+Lcc_DMK!U100</f>
        <v>6</v>
      </c>
      <c r="V100" s="187">
        <f>T100+U100</f>
        <v>5236</v>
      </c>
      <c r="W100" s="81">
        <f t="shared" ref="W100" si="225">IF(Q100=0,0,((V100/Q100)-1)*100)</f>
        <v>6.0348319157553565</v>
      </c>
    </row>
    <row r="101" spans="1:28" ht="13.5" thickBot="1">
      <c r="A101" s="351"/>
      <c r="L101" s="61" t="s">
        <v>23</v>
      </c>
      <c r="M101" s="387">
        <f>+Lcc_BKK!M101+Lcc_DMK!M101</f>
        <v>2100</v>
      </c>
      <c r="N101" s="388">
        <f>+Lcc_BKK!N101+Lcc_DMK!N101</f>
        <v>3637</v>
      </c>
      <c r="O101" s="187">
        <f>SUM(M101:N101)</f>
        <v>5737</v>
      </c>
      <c r="P101" s="385">
        <f>Lcc_BKK!P101+Lcc_DMK!P101</f>
        <v>2</v>
      </c>
      <c r="Q101" s="187">
        <f>O101+P101</f>
        <v>5739</v>
      </c>
      <c r="R101" s="78">
        <f>+Lcc_BKK!R101+Lcc_DMK!R101</f>
        <v>1911</v>
      </c>
      <c r="S101" s="79">
        <f>+Lcc_BKK!S101+Lcc_DMK!S101</f>
        <v>3552</v>
      </c>
      <c r="T101" s="187">
        <f>SUM(R101:S101)</f>
        <v>5463</v>
      </c>
      <c r="U101" s="80">
        <f>Lcc_BKK!U101+Lcc_DMK!U101</f>
        <v>0</v>
      </c>
      <c r="V101" s="187">
        <f>T101+U101</f>
        <v>5463</v>
      </c>
      <c r="W101" s="81">
        <f>IF(Q101=0,0,((V101/Q101)-1)*100)</f>
        <v>-4.8092002090956658</v>
      </c>
    </row>
    <row r="102" spans="1:28" ht="14.25" thickTop="1" thickBot="1">
      <c r="A102" s="350"/>
      <c r="B102" s="364"/>
      <c r="C102" s="364"/>
      <c r="D102" s="364"/>
      <c r="E102" s="364"/>
      <c r="F102" s="364"/>
      <c r="G102" s="364"/>
      <c r="H102" s="364"/>
      <c r="I102" s="365"/>
      <c r="J102" s="364"/>
      <c r="L102" s="82" t="s">
        <v>40</v>
      </c>
      <c r="M102" s="83">
        <f>+M99+M100+M101</f>
        <v>5244</v>
      </c>
      <c r="N102" s="84">
        <f t="shared" ref="N102:V102" si="226">+N99+N100+N101</f>
        <v>10081</v>
      </c>
      <c r="O102" s="186">
        <f t="shared" si="226"/>
        <v>15325</v>
      </c>
      <c r="P102" s="83">
        <f t="shared" si="226"/>
        <v>30</v>
      </c>
      <c r="Q102" s="186">
        <f t="shared" si="226"/>
        <v>15355</v>
      </c>
      <c r="R102" s="83">
        <f t="shared" si="226"/>
        <v>5856</v>
      </c>
      <c r="S102" s="84">
        <f t="shared" si="226"/>
        <v>10709</v>
      </c>
      <c r="T102" s="186">
        <f t="shared" si="226"/>
        <v>16565</v>
      </c>
      <c r="U102" s="83">
        <f t="shared" si="226"/>
        <v>6</v>
      </c>
      <c r="V102" s="186">
        <f t="shared" si="226"/>
        <v>16571</v>
      </c>
      <c r="W102" s="85">
        <f t="shared" ref="W102:W104" si="227">IF(Q102=0,0,((V102/Q102)-1)*100)</f>
        <v>7.91924454575057</v>
      </c>
    </row>
    <row r="103" spans="1:28" ht="14.25" thickTop="1" thickBot="1">
      <c r="A103" s="350" t="str">
        <f>IF(ISERROR(F103/G103)," ",IF(F103/G103&gt;0.5,IF(F103/G103&lt;1.5," ","NOT OK"),"NOT OK"))</f>
        <v xml:space="preserve"> </v>
      </c>
      <c r="L103" s="82" t="s">
        <v>62</v>
      </c>
      <c r="M103" s="83">
        <f>M94+M98+M99+M100+M101</f>
        <v>13448</v>
      </c>
      <c r="N103" s="84">
        <f t="shared" ref="N103:V103" si="228">N94+N98+N99+N100+N101</f>
        <v>28833</v>
      </c>
      <c r="O103" s="178">
        <f t="shared" si="228"/>
        <v>42281</v>
      </c>
      <c r="P103" s="83">
        <f t="shared" si="228"/>
        <v>84</v>
      </c>
      <c r="Q103" s="178">
        <f t="shared" si="228"/>
        <v>42365</v>
      </c>
      <c r="R103" s="83">
        <f t="shared" si="228"/>
        <v>16299</v>
      </c>
      <c r="S103" s="84">
        <f t="shared" si="228"/>
        <v>35274</v>
      </c>
      <c r="T103" s="178">
        <f t="shared" si="228"/>
        <v>51573</v>
      </c>
      <c r="U103" s="83">
        <f t="shared" si="228"/>
        <v>41</v>
      </c>
      <c r="V103" s="178">
        <f t="shared" si="228"/>
        <v>51614</v>
      </c>
      <c r="W103" s="85">
        <f t="shared" si="227"/>
        <v>21.831700696329513</v>
      </c>
      <c r="Y103" s="8"/>
      <c r="Z103" s="8"/>
    </row>
    <row r="104" spans="1:28" ht="14.25" thickTop="1" thickBot="1">
      <c r="A104" s="350"/>
      <c r="L104" s="82" t="s">
        <v>63</v>
      </c>
      <c r="M104" s="83">
        <f>+M90+M94+M98+M102</f>
        <v>16941</v>
      </c>
      <c r="N104" s="84">
        <f t="shared" ref="N104:V104" si="229">+N90+N94+N98+N102</f>
        <v>36887</v>
      </c>
      <c r="O104" s="178">
        <f t="shared" si="229"/>
        <v>53828</v>
      </c>
      <c r="P104" s="83">
        <f t="shared" si="229"/>
        <v>144</v>
      </c>
      <c r="Q104" s="178">
        <f t="shared" si="229"/>
        <v>53972</v>
      </c>
      <c r="R104" s="83">
        <f t="shared" si="229"/>
        <v>21080</v>
      </c>
      <c r="S104" s="84">
        <f t="shared" si="229"/>
        <v>47065</v>
      </c>
      <c r="T104" s="178">
        <f t="shared" si="229"/>
        <v>68145</v>
      </c>
      <c r="U104" s="83">
        <f t="shared" si="229"/>
        <v>65</v>
      </c>
      <c r="V104" s="178">
        <f t="shared" si="229"/>
        <v>68210</v>
      </c>
      <c r="W104" s="85">
        <f t="shared" si="227"/>
        <v>26.380345364262947</v>
      </c>
      <c r="Y104" s="8"/>
      <c r="Z104" s="8"/>
      <c r="AB104" s="287"/>
    </row>
    <row r="105" spans="1:28" ht="14.25" thickTop="1" thickBot="1">
      <c r="A105" s="350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thickTop="1">
      <c r="L106" s="875" t="s">
        <v>41</v>
      </c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7"/>
    </row>
    <row r="107" spans="1:28" ht="13.5" thickBot="1">
      <c r="L107" s="878" t="s">
        <v>44</v>
      </c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80"/>
    </row>
    <row r="108" spans="1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4.25" thickTop="1" thickBot="1">
      <c r="L109" s="59"/>
      <c r="M109" s="195" t="s">
        <v>64</v>
      </c>
      <c r="N109" s="194"/>
      <c r="O109" s="195"/>
      <c r="P109" s="193"/>
      <c r="Q109" s="194"/>
      <c r="R109" s="193" t="s">
        <v>65</v>
      </c>
      <c r="S109" s="194"/>
      <c r="T109" s="195"/>
      <c r="U109" s="193"/>
      <c r="V109" s="193"/>
      <c r="W109" s="330" t="s">
        <v>2</v>
      </c>
    </row>
    <row r="110" spans="1:28" ht="13.5" thickTop="1">
      <c r="L110" s="61" t="s">
        <v>3</v>
      </c>
      <c r="M110" s="62"/>
      <c r="N110" s="63"/>
      <c r="O110" s="64"/>
      <c r="P110" s="65"/>
      <c r="Q110" s="327"/>
      <c r="R110" s="62"/>
      <c r="S110" s="63"/>
      <c r="T110" s="64"/>
      <c r="U110" s="65"/>
      <c r="V110" s="327"/>
      <c r="W110" s="328" t="s">
        <v>4</v>
      </c>
    </row>
    <row r="111" spans="1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402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326" t="s">
        <v>7</v>
      </c>
      <c r="W111" s="329"/>
    </row>
    <row r="112" spans="1:28" ht="4.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8">
      <c r="L113" s="61" t="s">
        <v>10</v>
      </c>
      <c r="M113" s="387">
        <f>+Lcc_BKK!M113+Lcc_DMK!M113</f>
        <v>324</v>
      </c>
      <c r="N113" s="388">
        <f>+Lcc_BKK!N113+Lcc_DMK!N113</f>
        <v>1019</v>
      </c>
      <c r="O113" s="187">
        <f>SUM(M113:N113)</f>
        <v>1343</v>
      </c>
      <c r="P113" s="385">
        <f>+Lcc_BKK!P113+Lcc_DMK!P113</f>
        <v>3</v>
      </c>
      <c r="Q113" s="185">
        <f>O113+P113</f>
        <v>1346</v>
      </c>
      <c r="R113" s="78">
        <f>+Lcc_BKK!R113+Lcc_DMK!R113</f>
        <v>272</v>
      </c>
      <c r="S113" s="79">
        <f>+Lcc_BKK!S113+Lcc_DMK!S113</f>
        <v>560</v>
      </c>
      <c r="T113" s="187">
        <f>SUM(R113:S113)</f>
        <v>832</v>
      </c>
      <c r="U113" s="80">
        <f>+Lcc_BKK!U113+Lcc_DMK!U113</f>
        <v>1</v>
      </c>
      <c r="V113" s="185">
        <f>T113+U113</f>
        <v>833</v>
      </c>
      <c r="W113" s="81">
        <f>IF(Q113=0,0,((V113/Q113)-1)*100)</f>
        <v>-38.112927191679049</v>
      </c>
      <c r="Y113" s="8"/>
      <c r="Z113" s="8"/>
    </row>
    <row r="114" spans="1:28">
      <c r="L114" s="61" t="s">
        <v>11</v>
      </c>
      <c r="M114" s="387">
        <f>+Lcc_BKK!M114+Lcc_DMK!M114</f>
        <v>318</v>
      </c>
      <c r="N114" s="388">
        <f>+Lcc_BKK!N114+Lcc_DMK!N114</f>
        <v>1009</v>
      </c>
      <c r="O114" s="187">
        <f t="shared" ref="O114:O115" si="230">SUM(M114:N114)</f>
        <v>1327</v>
      </c>
      <c r="P114" s="385">
        <f>+Lcc_BKK!P114+Lcc_DMK!P114</f>
        <v>0</v>
      </c>
      <c r="Q114" s="185">
        <f>O114+P114</f>
        <v>1327</v>
      </c>
      <c r="R114" s="78">
        <f>+Lcc_BKK!R114+Lcc_DMK!R114</f>
        <v>275</v>
      </c>
      <c r="S114" s="79">
        <f>+Lcc_BKK!S114+Lcc_DMK!S114</f>
        <v>624</v>
      </c>
      <c r="T114" s="187">
        <f t="shared" ref="T114:T115" si="231">SUM(R114:S114)</f>
        <v>899</v>
      </c>
      <c r="U114" s="80">
        <f>+Lcc_BKK!U114+Lcc_DMK!U114</f>
        <v>0</v>
      </c>
      <c r="V114" s="185">
        <f>T114+U114</f>
        <v>899</v>
      </c>
      <c r="W114" s="81">
        <f>IF(Q114=0,0,((V114/Q114)-1)*100)</f>
        <v>-32.253202712886207</v>
      </c>
    </row>
    <row r="115" spans="1:28" ht="13.5" thickBot="1">
      <c r="L115" s="67" t="s">
        <v>12</v>
      </c>
      <c r="M115" s="387">
        <f>+Lcc_BKK!M115+Lcc_DMK!M115</f>
        <v>376</v>
      </c>
      <c r="N115" s="388">
        <f>+Lcc_BKK!N115+Lcc_DMK!N115</f>
        <v>1065</v>
      </c>
      <c r="O115" s="187">
        <f t="shared" si="230"/>
        <v>1441</v>
      </c>
      <c r="P115" s="385">
        <f>+Lcc_BKK!P115+Lcc_DMK!P115</f>
        <v>0</v>
      </c>
      <c r="Q115" s="185">
        <f>O115+P115</f>
        <v>1441</v>
      </c>
      <c r="R115" s="78">
        <f>+Lcc_BKK!R115+Lcc_DMK!R115</f>
        <v>329</v>
      </c>
      <c r="S115" s="79">
        <f>+Lcc_BKK!S115+Lcc_DMK!S115</f>
        <v>643</v>
      </c>
      <c r="T115" s="187">
        <f t="shared" si="231"/>
        <v>972</v>
      </c>
      <c r="U115" s="80">
        <f>+Lcc_BKK!U115+Lcc_DMK!U115</f>
        <v>1</v>
      </c>
      <c r="V115" s="185">
        <f>T115+U115</f>
        <v>973</v>
      </c>
      <c r="W115" s="81">
        <f>IF(Q115=0,0,((V115/Q115)-1)*100)</f>
        <v>-32.477446217904237</v>
      </c>
    </row>
    <row r="116" spans="1:28" ht="14.25" thickTop="1" thickBot="1">
      <c r="L116" s="82" t="s">
        <v>38</v>
      </c>
      <c r="M116" s="83">
        <f t="shared" ref="M116:Q116" si="232">+M113+M114+M115</f>
        <v>1018</v>
      </c>
      <c r="N116" s="84">
        <f t="shared" si="232"/>
        <v>3093</v>
      </c>
      <c r="O116" s="178">
        <f t="shared" si="232"/>
        <v>4111</v>
      </c>
      <c r="P116" s="83">
        <f t="shared" si="232"/>
        <v>3</v>
      </c>
      <c r="Q116" s="178">
        <f t="shared" si="232"/>
        <v>4114</v>
      </c>
      <c r="R116" s="83">
        <f t="shared" ref="R116:V116" si="233">+R113+R114+R115</f>
        <v>876</v>
      </c>
      <c r="S116" s="84">
        <f t="shared" si="233"/>
        <v>1827</v>
      </c>
      <c r="T116" s="178">
        <f t="shared" si="233"/>
        <v>2703</v>
      </c>
      <c r="U116" s="83">
        <f t="shared" si="233"/>
        <v>2</v>
      </c>
      <c r="V116" s="178">
        <f t="shared" si="233"/>
        <v>2705</v>
      </c>
      <c r="W116" s="85">
        <f t="shared" ref="W116" si="234">IF(Q116=0,0,((V116/Q116)-1)*100)</f>
        <v>-34.24890617403986</v>
      </c>
      <c r="Y116" s="8"/>
      <c r="Z116" s="8"/>
      <c r="AB116" s="287"/>
    </row>
    <row r="117" spans="1:28" ht="13.5" thickTop="1">
      <c r="L117" s="61" t="s">
        <v>13</v>
      </c>
      <c r="M117" s="387">
        <f>+Lcc_BKK!M117+Lcc_DMK!M117</f>
        <v>350</v>
      </c>
      <c r="N117" s="388">
        <f>+Lcc_BKK!N117+Lcc_DMK!N117</f>
        <v>987</v>
      </c>
      <c r="O117" s="185">
        <f>M117+N117</f>
        <v>1337</v>
      </c>
      <c r="P117" s="385">
        <f>+Lcc_BKK!P117+Lcc_DMK!P117</f>
        <v>0</v>
      </c>
      <c r="Q117" s="185">
        <f>O117+P117</f>
        <v>1337</v>
      </c>
      <c r="R117" s="78">
        <f>+Lcc_BKK!R117+Lcc_DMK!R117</f>
        <v>381</v>
      </c>
      <c r="S117" s="79">
        <f>+Lcc_BKK!S117+Lcc_DMK!S117</f>
        <v>731</v>
      </c>
      <c r="T117" s="185">
        <f>R117+S117</f>
        <v>1112</v>
      </c>
      <c r="U117" s="80">
        <f>+Lcc_BKK!U117+Lcc_DMK!U117</f>
        <v>0</v>
      </c>
      <c r="V117" s="185">
        <f>T117+U117</f>
        <v>1112</v>
      </c>
      <c r="W117" s="81">
        <f t="shared" ref="W117:W121" si="235">IF(Q117=0,0,((V117/Q117)-1)*100)</f>
        <v>-16.828721017202696</v>
      </c>
      <c r="Y117" s="8"/>
      <c r="Z117" s="8"/>
    </row>
    <row r="118" spans="1:28">
      <c r="L118" s="61" t="s">
        <v>14</v>
      </c>
      <c r="M118" s="387">
        <f>+Lcc_BKK!M118+Lcc_DMK!M118</f>
        <v>437</v>
      </c>
      <c r="N118" s="388">
        <f>+Lcc_BKK!N118+Lcc_DMK!N118</f>
        <v>1030</v>
      </c>
      <c r="O118" s="185">
        <f>M118+N118</f>
        <v>1467</v>
      </c>
      <c r="P118" s="385">
        <f>+Lcc_BKK!P118+Lcc_DMK!P118</f>
        <v>0</v>
      </c>
      <c r="Q118" s="185">
        <f>O118+P118</f>
        <v>1467</v>
      </c>
      <c r="R118" s="78">
        <f>+Lcc_BKK!R118+Lcc_DMK!R118</f>
        <v>370</v>
      </c>
      <c r="S118" s="79">
        <f>+Lcc_BKK!S118+Lcc_DMK!S118</f>
        <v>627</v>
      </c>
      <c r="T118" s="185">
        <f>R118+S118</f>
        <v>997</v>
      </c>
      <c r="U118" s="80">
        <f>+Lcc_BKK!U118+Lcc_DMK!U118</f>
        <v>0</v>
      </c>
      <c r="V118" s="185">
        <f>T118+U118</f>
        <v>997</v>
      </c>
      <c r="W118" s="81">
        <f>IF(Q118=0,0,((V118/Q118)-1)*100)</f>
        <v>-32.03817314246762</v>
      </c>
      <c r="Y118" s="8"/>
      <c r="Z118" s="8"/>
    </row>
    <row r="119" spans="1:28" ht="13.5" thickBot="1">
      <c r="L119" s="61" t="s">
        <v>15</v>
      </c>
      <c r="M119" s="387">
        <f>+Lcc_BKK!M119+Lcc_DMK!M119</f>
        <v>335</v>
      </c>
      <c r="N119" s="388">
        <f>+Lcc_BKK!N119+Lcc_DMK!N119</f>
        <v>874</v>
      </c>
      <c r="O119" s="185">
        <f>M119+N119</f>
        <v>1209</v>
      </c>
      <c r="P119" s="385">
        <f>+Lcc_BKK!P119+Lcc_DMK!P119</f>
        <v>0</v>
      </c>
      <c r="Q119" s="185">
        <f>O119+P119</f>
        <v>1209</v>
      </c>
      <c r="R119" s="78">
        <f>+Lcc_BKK!R119+Lcc_DMK!R119</f>
        <v>366</v>
      </c>
      <c r="S119" s="79">
        <f>+Lcc_BKK!S119+Lcc_DMK!S119</f>
        <v>641</v>
      </c>
      <c r="T119" s="185">
        <f>R119+S119</f>
        <v>1007</v>
      </c>
      <c r="U119" s="80">
        <f>+Lcc_BKK!U119+Lcc_DMK!U119</f>
        <v>0</v>
      </c>
      <c r="V119" s="185">
        <f>T119+U119</f>
        <v>1007</v>
      </c>
      <c r="W119" s="81">
        <f>IF(Q119=0,0,((V119/Q119)-1)*100)</f>
        <v>-16.708023159636063</v>
      </c>
      <c r="Y119" s="8"/>
      <c r="Z119" s="8"/>
    </row>
    <row r="120" spans="1:28" ht="14.25" thickTop="1" thickBot="1">
      <c r="A120" s="350"/>
      <c r="L120" s="82" t="s">
        <v>61</v>
      </c>
      <c r="M120" s="83">
        <f>+M117+M118+M119</f>
        <v>1122</v>
      </c>
      <c r="N120" s="84">
        <f t="shared" ref="N120" si="236">+N117+N118+N119</f>
        <v>2891</v>
      </c>
      <c r="O120" s="178">
        <f t="shared" ref="O120" si="237">+O117+O118+O119</f>
        <v>4013</v>
      </c>
      <c r="P120" s="83">
        <f t="shared" ref="P120" si="238">+P117+P118+P119</f>
        <v>0</v>
      </c>
      <c r="Q120" s="178">
        <f t="shared" ref="Q120" si="239">+Q117+Q118+Q119</f>
        <v>4013</v>
      </c>
      <c r="R120" s="83">
        <f t="shared" ref="R120" si="240">+R117+R118+R119</f>
        <v>1117</v>
      </c>
      <c r="S120" s="84">
        <f t="shared" ref="S120" si="241">+S117+S118+S119</f>
        <v>1999</v>
      </c>
      <c r="T120" s="178">
        <f t="shared" ref="T120" si="242">+T117+T118+T119</f>
        <v>3116</v>
      </c>
      <c r="U120" s="83">
        <f t="shared" ref="U120" si="243">+U117+U118+U119</f>
        <v>0</v>
      </c>
      <c r="V120" s="178">
        <f t="shared" ref="V120" si="244">+V117+V118+V119</f>
        <v>3116</v>
      </c>
      <c r="W120" s="85">
        <f t="shared" ref="W120" si="245">IF(Q120=0,0,((V120/Q120)-1)*100)</f>
        <v>-22.352354846748067</v>
      </c>
      <c r="Y120" s="8"/>
      <c r="Z120" s="8"/>
      <c r="AB120" s="287"/>
    </row>
    <row r="121" spans="1:28" ht="13.5" thickTop="1">
      <c r="L121" s="61" t="s">
        <v>16</v>
      </c>
      <c r="M121" s="387">
        <f>+Lcc_BKK!M121+Lcc_DMK!M121</f>
        <v>266</v>
      </c>
      <c r="N121" s="388">
        <f>+Lcc_BKK!N121+Lcc_DMK!N121</f>
        <v>806</v>
      </c>
      <c r="O121" s="185">
        <f>SUM(M121:N121)</f>
        <v>1072</v>
      </c>
      <c r="P121" s="385">
        <f>+Lcc_BKK!P121+Lcc_DMK!P121</f>
        <v>0</v>
      </c>
      <c r="Q121" s="185">
        <f>O121+P121</f>
        <v>1072</v>
      </c>
      <c r="R121" s="78">
        <f>+Lcc_BKK!R121+Lcc_DMK!R121</f>
        <v>293</v>
      </c>
      <c r="S121" s="79">
        <f>+Lcc_BKK!S121+Lcc_DMK!S121</f>
        <v>546</v>
      </c>
      <c r="T121" s="185">
        <f>SUM(R121:S121)</f>
        <v>839</v>
      </c>
      <c r="U121" s="80">
        <f>+Lcc_BKK!U121+Lcc_DMK!U121</f>
        <v>0</v>
      </c>
      <c r="V121" s="185">
        <f>T121+U121</f>
        <v>839</v>
      </c>
      <c r="W121" s="81">
        <f t="shared" si="235"/>
        <v>-21.735074626865668</v>
      </c>
      <c r="Y121" s="8"/>
      <c r="Z121" s="8"/>
    </row>
    <row r="122" spans="1:28">
      <c r="L122" s="61" t="s">
        <v>17</v>
      </c>
      <c r="M122" s="387">
        <f>+Lcc_BKK!M122+Lcc_DMK!M122</f>
        <v>261</v>
      </c>
      <c r="N122" s="388">
        <f>+Lcc_BKK!N122+Lcc_DMK!N122</f>
        <v>732</v>
      </c>
      <c r="O122" s="185">
        <f>SUM(M122:N122)</f>
        <v>993</v>
      </c>
      <c r="P122" s="385">
        <f>+Lcc_BKK!P122+Lcc_DMK!P122</f>
        <v>0</v>
      </c>
      <c r="Q122" s="185">
        <f>O122+P122</f>
        <v>993</v>
      </c>
      <c r="R122" s="78">
        <f>+Lcc_BKK!R122+Lcc_DMK!R122</f>
        <v>294</v>
      </c>
      <c r="S122" s="79">
        <f>+Lcc_BKK!S122+Lcc_DMK!S122</f>
        <v>558</v>
      </c>
      <c r="T122" s="185">
        <f>SUM(R122:S122)</f>
        <v>852</v>
      </c>
      <c r="U122" s="80">
        <f>+Lcc_BKK!U122+Lcc_DMK!U122</f>
        <v>1</v>
      </c>
      <c r="V122" s="185">
        <f>T122+U122</f>
        <v>853</v>
      </c>
      <c r="W122" s="81">
        <f t="shared" ref="W122" si="246">IF(Q122=0,0,((V122/Q122)-1)*100)</f>
        <v>-14.098690835850958</v>
      </c>
      <c r="Y122" s="8"/>
      <c r="Z122" s="8"/>
    </row>
    <row r="123" spans="1:28" ht="13.5" thickBot="1">
      <c r="L123" s="61" t="s">
        <v>18</v>
      </c>
      <c r="M123" s="387">
        <f>+Lcc_BKK!M123+Lcc_DMK!M123</f>
        <v>267</v>
      </c>
      <c r="N123" s="388">
        <f>+Lcc_BKK!N123+Lcc_DMK!N123</f>
        <v>741</v>
      </c>
      <c r="O123" s="187">
        <f>SUM(M123:N123)</f>
        <v>1008</v>
      </c>
      <c r="P123" s="86">
        <f>+Lcc_BKK!P123+Lcc_DMK!P123</f>
        <v>0</v>
      </c>
      <c r="Q123" s="187">
        <f>O123+P123</f>
        <v>1008</v>
      </c>
      <c r="R123" s="78">
        <f>+Lcc_BKK!R123+Lcc_DMK!R123</f>
        <v>260</v>
      </c>
      <c r="S123" s="79">
        <f>+Lcc_BKK!S123+Lcc_DMK!S123</f>
        <v>523</v>
      </c>
      <c r="T123" s="187">
        <f>SUM(R123:S123)</f>
        <v>783</v>
      </c>
      <c r="U123" s="86">
        <f>+Lcc_BKK!U123+Lcc_DMK!U123</f>
        <v>0</v>
      </c>
      <c r="V123" s="187">
        <f>T123+U123</f>
        <v>783</v>
      </c>
      <c r="W123" s="81">
        <f>IF(Q123=0,0,((V123/Q123)-1)*100)</f>
        <v>-22.321428571428569</v>
      </c>
      <c r="Y123" s="8"/>
      <c r="Z123" s="8"/>
    </row>
    <row r="124" spans="1:28" ht="14.25" thickTop="1" thickBot="1">
      <c r="A124" s="350"/>
      <c r="L124" s="87" t="s">
        <v>19</v>
      </c>
      <c r="M124" s="88">
        <f>+M121+M122+M123</f>
        <v>794</v>
      </c>
      <c r="N124" s="88">
        <f t="shared" ref="N124" si="247">+N121+N122+N123</f>
        <v>2279</v>
      </c>
      <c r="O124" s="188">
        <f t="shared" ref="O124" si="248">+O121+O122+O123</f>
        <v>3073</v>
      </c>
      <c r="P124" s="89">
        <f t="shared" ref="P124" si="249">+P121+P122+P123</f>
        <v>0</v>
      </c>
      <c r="Q124" s="188">
        <f t="shared" ref="Q124" si="250">+Q121+Q122+Q123</f>
        <v>3073</v>
      </c>
      <c r="R124" s="88">
        <f t="shared" ref="R124" si="251">+R121+R122+R123</f>
        <v>847</v>
      </c>
      <c r="S124" s="88">
        <f t="shared" ref="S124" si="252">+S121+S122+S123</f>
        <v>1627</v>
      </c>
      <c r="T124" s="188">
        <f t="shared" ref="T124" si="253">+T121+T122+T123</f>
        <v>2474</v>
      </c>
      <c r="U124" s="89">
        <f t="shared" ref="U124" si="254">+U121+U122+U123</f>
        <v>1</v>
      </c>
      <c r="V124" s="188">
        <f t="shared" ref="V124" si="255">+V121+V122+V123</f>
        <v>2475</v>
      </c>
      <c r="W124" s="90">
        <f>IF(Q124=0,0,((V124/Q124)-1)*100)</f>
        <v>-19.459811259355675</v>
      </c>
      <c r="Y124" s="8"/>
      <c r="Z124" s="8"/>
    </row>
    <row r="125" spans="1:28" ht="13.5" thickTop="1">
      <c r="A125" s="352"/>
      <c r="K125" s="352"/>
      <c r="L125" s="61" t="s">
        <v>21</v>
      </c>
      <c r="M125" s="387">
        <f>+Lcc_BKK!M125+Lcc_DMK!M125</f>
        <v>315</v>
      </c>
      <c r="N125" s="388">
        <f>+Lcc_BKK!N125+Lcc_DMK!N125</f>
        <v>760</v>
      </c>
      <c r="O125" s="187">
        <f>SUM(M125:N125)</f>
        <v>1075</v>
      </c>
      <c r="P125" s="91">
        <f>+Lcc_BKK!P125+Lcc_DMK!P125</f>
        <v>0</v>
      </c>
      <c r="Q125" s="187">
        <f>O125+P125</f>
        <v>1075</v>
      </c>
      <c r="R125" s="78">
        <f>+Lcc_BKK!R125+Lcc_DMK!R125</f>
        <v>272</v>
      </c>
      <c r="S125" s="79">
        <f>+Lcc_BKK!S125+Lcc_DMK!S125</f>
        <v>510</v>
      </c>
      <c r="T125" s="187">
        <f>SUM(R125:S125)</f>
        <v>782</v>
      </c>
      <c r="U125" s="91">
        <f>+Lcc_BKK!U125+Lcc_DMK!U125</f>
        <v>0</v>
      </c>
      <c r="V125" s="187">
        <f>T125+U125</f>
        <v>782</v>
      </c>
      <c r="W125" s="81">
        <f>IF(Q125=0,0,((V125/Q125)-1)*100)</f>
        <v>-27.255813953488371</v>
      </c>
      <c r="Y125" s="8"/>
      <c r="Z125" s="8"/>
    </row>
    <row r="126" spans="1:28">
      <c r="A126" s="352"/>
      <c r="K126" s="352"/>
      <c r="L126" s="61" t="s">
        <v>22</v>
      </c>
      <c r="M126" s="387">
        <f>+Lcc_BKK!M126+Lcc_DMK!M126</f>
        <v>303</v>
      </c>
      <c r="N126" s="388">
        <f>+Lcc_BKK!N126+Lcc_DMK!N126</f>
        <v>717</v>
      </c>
      <c r="O126" s="187">
        <f>SUM(M126:N126)</f>
        <v>1020</v>
      </c>
      <c r="P126" s="385">
        <f>+Lcc_BKK!P126+Lcc_DMK!P126</f>
        <v>1</v>
      </c>
      <c r="Q126" s="187">
        <f>O126+P126</f>
        <v>1021</v>
      </c>
      <c r="R126" s="387">
        <f>+Lcc_BKK!R126+Lcc_DMK!R126</f>
        <v>256</v>
      </c>
      <c r="S126" s="388">
        <f>+Lcc_BKK!S126+Lcc_DMK!S126</f>
        <v>614</v>
      </c>
      <c r="T126" s="187">
        <f>SUM(R126:S126)</f>
        <v>870</v>
      </c>
      <c r="U126" s="385">
        <f>+Lcc_BKK!U126+Lcc_DMK!U126</f>
        <v>0</v>
      </c>
      <c r="V126" s="187">
        <f>T126+U126</f>
        <v>870</v>
      </c>
      <c r="W126" s="81">
        <f t="shared" ref="W126" si="256">IF(Q126=0,0,((V126/Q126)-1)*100)</f>
        <v>-14.789422135161612</v>
      </c>
      <c r="Y126" s="352"/>
      <c r="Z126" s="352"/>
      <c r="AA126" s="354"/>
    </row>
    <row r="127" spans="1:28" ht="13.5" thickBot="1">
      <c r="A127" s="352"/>
      <c r="K127" s="352"/>
      <c r="L127" s="61" t="s">
        <v>23</v>
      </c>
      <c r="M127" s="387">
        <f>+Lcc_BKK!M127+Lcc_DMK!M127</f>
        <v>285</v>
      </c>
      <c r="N127" s="388">
        <f>+Lcc_BKK!N127+Lcc_DMK!N127</f>
        <v>693</v>
      </c>
      <c r="O127" s="187">
        <f>SUM(M127:N127)</f>
        <v>978</v>
      </c>
      <c r="P127" s="385">
        <f>+Lcc_BKK!P127+Lcc_DMK!P127</f>
        <v>0</v>
      </c>
      <c r="Q127" s="187">
        <f>O127+P127</f>
        <v>978</v>
      </c>
      <c r="R127" s="78">
        <f>+Lcc_BKK!R127+Lcc_DMK!R127</f>
        <v>265</v>
      </c>
      <c r="S127" s="79">
        <f>+Lcc_BKK!S127+Lcc_DMK!S127</f>
        <v>631</v>
      </c>
      <c r="T127" s="187">
        <f>SUM(R127:S127)</f>
        <v>896</v>
      </c>
      <c r="U127" s="80">
        <f>+Lcc_BKK!U127+Lcc_DMK!U127</f>
        <v>0</v>
      </c>
      <c r="V127" s="187">
        <f>T127+U127</f>
        <v>896</v>
      </c>
      <c r="W127" s="81">
        <f>IF(Q127=0,0,((V127/Q127)-1)*100)</f>
        <v>-8.3844580777096116</v>
      </c>
      <c r="Y127" s="352"/>
      <c r="Z127" s="352"/>
      <c r="AA127" s="354"/>
    </row>
    <row r="128" spans="1:28" ht="14.25" thickTop="1" thickBot="1">
      <c r="A128" s="350"/>
      <c r="B128" s="364"/>
      <c r="C128" s="364"/>
      <c r="D128" s="364"/>
      <c r="E128" s="364"/>
      <c r="F128" s="364"/>
      <c r="G128" s="364"/>
      <c r="H128" s="364"/>
      <c r="I128" s="365"/>
      <c r="J128" s="364"/>
      <c r="L128" s="82" t="s">
        <v>40</v>
      </c>
      <c r="M128" s="83">
        <f>+M125+M126+M127</f>
        <v>903</v>
      </c>
      <c r="N128" s="84">
        <f t="shared" ref="N128" si="257">+N125+N126+N127</f>
        <v>2170</v>
      </c>
      <c r="O128" s="186">
        <f t="shared" ref="O128" si="258">+O125+O126+O127</f>
        <v>3073</v>
      </c>
      <c r="P128" s="83">
        <f t="shared" ref="P128" si="259">+P125+P126+P127</f>
        <v>1</v>
      </c>
      <c r="Q128" s="186">
        <f t="shared" ref="Q128" si="260">+Q125+Q126+Q127</f>
        <v>3074</v>
      </c>
      <c r="R128" s="83">
        <f t="shared" ref="R128" si="261">+R125+R126+R127</f>
        <v>793</v>
      </c>
      <c r="S128" s="84">
        <f t="shared" ref="S128" si="262">+S125+S126+S127</f>
        <v>1755</v>
      </c>
      <c r="T128" s="186">
        <f t="shared" ref="T128" si="263">+T125+T126+T127</f>
        <v>2548</v>
      </c>
      <c r="U128" s="83">
        <f t="shared" ref="U128" si="264">+U125+U126+U127</f>
        <v>0</v>
      </c>
      <c r="V128" s="186">
        <f t="shared" ref="V128" si="265">+V125+V126+V127</f>
        <v>2548</v>
      </c>
      <c r="W128" s="85">
        <f t="shared" ref="W128:W130" si="266">IF(Q128=0,0,((V128/Q128)-1)*100)</f>
        <v>-17.111255692908266</v>
      </c>
    </row>
    <row r="129" spans="1:28" ht="14.25" thickTop="1" thickBot="1">
      <c r="A129" s="350" t="str">
        <f>IF(ISERROR(F129/G129)," ",IF(F129/G129&gt;0.5,IF(F129/G129&lt;1.5," ","NOT OK"),"NOT OK"))</f>
        <v xml:space="preserve"> </v>
      </c>
      <c r="L129" s="82" t="s">
        <v>62</v>
      </c>
      <c r="M129" s="83">
        <f>M120+M124+M125+M126+M127</f>
        <v>2819</v>
      </c>
      <c r="N129" s="84">
        <f t="shared" ref="N129:V129" si="267">N120+N124+N125+N126+N127</f>
        <v>7340</v>
      </c>
      <c r="O129" s="178">
        <f t="shared" si="267"/>
        <v>10159</v>
      </c>
      <c r="P129" s="83">
        <f t="shared" si="267"/>
        <v>1</v>
      </c>
      <c r="Q129" s="178">
        <f t="shared" si="267"/>
        <v>10160</v>
      </c>
      <c r="R129" s="83">
        <f t="shared" si="267"/>
        <v>2757</v>
      </c>
      <c r="S129" s="84">
        <f t="shared" si="267"/>
        <v>5381</v>
      </c>
      <c r="T129" s="178">
        <f t="shared" si="267"/>
        <v>8138</v>
      </c>
      <c r="U129" s="83">
        <f t="shared" si="267"/>
        <v>1</v>
      </c>
      <c r="V129" s="178">
        <f t="shared" si="267"/>
        <v>8139</v>
      </c>
      <c r="W129" s="85">
        <f t="shared" si="266"/>
        <v>-19.89173228346457</v>
      </c>
      <c r="Y129" s="8"/>
      <c r="Z129" s="8"/>
    </row>
    <row r="130" spans="1:28" ht="14.25" thickTop="1" thickBot="1">
      <c r="A130" s="350"/>
      <c r="L130" s="82" t="s">
        <v>63</v>
      </c>
      <c r="M130" s="83">
        <f>+M116+M120+M124+M128</f>
        <v>3837</v>
      </c>
      <c r="N130" s="84">
        <f t="shared" ref="N130:V130" si="268">+N116+N120+N124+N128</f>
        <v>10433</v>
      </c>
      <c r="O130" s="178">
        <f t="shared" si="268"/>
        <v>14270</v>
      </c>
      <c r="P130" s="83">
        <f t="shared" si="268"/>
        <v>4</v>
      </c>
      <c r="Q130" s="178">
        <f t="shared" si="268"/>
        <v>14274</v>
      </c>
      <c r="R130" s="83">
        <f t="shared" si="268"/>
        <v>3633</v>
      </c>
      <c r="S130" s="84">
        <f t="shared" si="268"/>
        <v>7208</v>
      </c>
      <c r="T130" s="178">
        <f t="shared" si="268"/>
        <v>10841</v>
      </c>
      <c r="U130" s="83">
        <f t="shared" si="268"/>
        <v>3</v>
      </c>
      <c r="V130" s="178">
        <f t="shared" si="268"/>
        <v>10844</v>
      </c>
      <c r="W130" s="85">
        <f t="shared" si="266"/>
        <v>-24.029704357573213</v>
      </c>
      <c r="Y130" s="8"/>
      <c r="Z130" s="8"/>
      <c r="AB130" s="287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875" t="s">
        <v>42</v>
      </c>
      <c r="M132" s="876"/>
      <c r="N132" s="876"/>
      <c r="O132" s="876"/>
      <c r="P132" s="876"/>
      <c r="Q132" s="876"/>
      <c r="R132" s="876"/>
      <c r="S132" s="876"/>
      <c r="T132" s="876"/>
      <c r="U132" s="876"/>
      <c r="V132" s="876"/>
      <c r="W132" s="877"/>
    </row>
    <row r="133" spans="1:28" ht="13.5" thickBot="1">
      <c r="L133" s="878" t="s">
        <v>45</v>
      </c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8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195" t="s">
        <v>64</v>
      </c>
      <c r="N135" s="194"/>
      <c r="O135" s="195"/>
      <c r="P135" s="193"/>
      <c r="Q135" s="194"/>
      <c r="R135" s="193" t="s">
        <v>65</v>
      </c>
      <c r="S135" s="194"/>
      <c r="T135" s="195"/>
      <c r="U135" s="193"/>
      <c r="V135" s="193"/>
      <c r="W135" s="330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327"/>
      <c r="R136" s="62"/>
      <c r="S136" s="63"/>
      <c r="T136" s="64"/>
      <c r="U136" s="65"/>
      <c r="V136" s="327"/>
      <c r="W136" s="328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02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26" t="s">
        <v>7</v>
      </c>
      <c r="W137" s="329"/>
    </row>
    <row r="138" spans="1:28" ht="5.25" customHeight="1" thickTop="1">
      <c r="L138" s="61"/>
      <c r="M138" s="73"/>
      <c r="N138" s="74"/>
      <c r="O138" s="75"/>
      <c r="P138" s="76"/>
      <c r="Q138" s="147"/>
      <c r="R138" s="73"/>
      <c r="S138" s="74"/>
      <c r="T138" s="75"/>
      <c r="U138" s="76"/>
      <c r="V138" s="147"/>
      <c r="W138" s="77"/>
    </row>
    <row r="139" spans="1:28">
      <c r="L139" s="61" t="s">
        <v>10</v>
      </c>
      <c r="M139" s="387">
        <f t="shared" ref="M139:N141" si="269">+M87+M113</f>
        <v>1391</v>
      </c>
      <c r="N139" s="388">
        <f t="shared" si="269"/>
        <v>3577</v>
      </c>
      <c r="O139" s="185">
        <f>M139+N139</f>
        <v>4968</v>
      </c>
      <c r="P139" s="385">
        <f>+P87+P113</f>
        <v>21</v>
      </c>
      <c r="Q139" s="191">
        <f>O139+P139</f>
        <v>4989</v>
      </c>
      <c r="R139" s="78">
        <f t="shared" ref="R139:S141" si="270">+R87+R113</f>
        <v>1939</v>
      </c>
      <c r="S139" s="79">
        <f t="shared" si="270"/>
        <v>4502</v>
      </c>
      <c r="T139" s="185">
        <f>R139+S139</f>
        <v>6441</v>
      </c>
      <c r="U139" s="80">
        <f>+U87+U113</f>
        <v>9</v>
      </c>
      <c r="V139" s="191">
        <f>T139+U139</f>
        <v>6450</v>
      </c>
      <c r="W139" s="81">
        <f>IF(Q139=0,0,((V139/Q139)-1)*100)</f>
        <v>29.284425736620555</v>
      </c>
      <c r="Y139" s="8"/>
      <c r="Z139" s="8"/>
    </row>
    <row r="140" spans="1:28">
      <c r="L140" s="61" t="s">
        <v>11</v>
      </c>
      <c r="M140" s="387">
        <f t="shared" si="269"/>
        <v>1470</v>
      </c>
      <c r="N140" s="388">
        <f t="shared" si="269"/>
        <v>3685</v>
      </c>
      <c r="O140" s="185">
        <f>M140+N140</f>
        <v>5155</v>
      </c>
      <c r="P140" s="385">
        <f>+P88+P114</f>
        <v>33</v>
      </c>
      <c r="Q140" s="191">
        <f>O140+P140</f>
        <v>5188</v>
      </c>
      <c r="R140" s="78">
        <f t="shared" si="270"/>
        <v>1869</v>
      </c>
      <c r="S140" s="79">
        <f t="shared" si="270"/>
        <v>4597</v>
      </c>
      <c r="T140" s="185">
        <f>R140+S140</f>
        <v>6466</v>
      </c>
      <c r="U140" s="80">
        <f>+U88+U114</f>
        <v>14</v>
      </c>
      <c r="V140" s="191">
        <f>T140+U140</f>
        <v>6480</v>
      </c>
      <c r="W140" s="81">
        <f>IF(Q140=0,0,((V140/Q140)-1)*100)</f>
        <v>24.903623747108703</v>
      </c>
      <c r="Y140" s="8"/>
      <c r="Z140" s="8"/>
    </row>
    <row r="141" spans="1:28" ht="13.5" thickBot="1">
      <c r="L141" s="67" t="s">
        <v>12</v>
      </c>
      <c r="M141" s="387">
        <f t="shared" si="269"/>
        <v>1650</v>
      </c>
      <c r="N141" s="388">
        <f t="shared" si="269"/>
        <v>3885</v>
      </c>
      <c r="O141" s="185">
        <f>M141+N141</f>
        <v>5535</v>
      </c>
      <c r="P141" s="385">
        <f>+P89+P115</f>
        <v>9</v>
      </c>
      <c r="Q141" s="191">
        <f>O141+P141</f>
        <v>5544</v>
      </c>
      <c r="R141" s="78">
        <f t="shared" si="270"/>
        <v>1849</v>
      </c>
      <c r="S141" s="79">
        <f t="shared" si="270"/>
        <v>4519</v>
      </c>
      <c r="T141" s="185">
        <f>R141+S141</f>
        <v>6368</v>
      </c>
      <c r="U141" s="80">
        <f>+U89+U115</f>
        <v>3</v>
      </c>
      <c r="V141" s="191">
        <f>T141+U141</f>
        <v>6371</v>
      </c>
      <c r="W141" s="81">
        <f>IF(Q141=0,0,((V141/Q141)-1)*100)</f>
        <v>14.917027417027406</v>
      </c>
      <c r="Y141" s="8"/>
      <c r="Z141" s="8"/>
    </row>
    <row r="142" spans="1:28" ht="14.25" thickTop="1" thickBot="1">
      <c r="L142" s="82" t="s">
        <v>38</v>
      </c>
      <c r="M142" s="83">
        <f t="shared" ref="M142:Q142" si="271">+M139+M140+M141</f>
        <v>4511</v>
      </c>
      <c r="N142" s="84">
        <f t="shared" si="271"/>
        <v>11147</v>
      </c>
      <c r="O142" s="178">
        <f t="shared" si="271"/>
        <v>15658</v>
      </c>
      <c r="P142" s="83">
        <f t="shared" si="271"/>
        <v>63</v>
      </c>
      <c r="Q142" s="178">
        <f t="shared" si="271"/>
        <v>15721</v>
      </c>
      <c r="R142" s="83">
        <f t="shared" ref="R142:V142" si="272">+R139+R140+R141</f>
        <v>5657</v>
      </c>
      <c r="S142" s="84">
        <f t="shared" si="272"/>
        <v>13618</v>
      </c>
      <c r="T142" s="178">
        <f t="shared" si="272"/>
        <v>19275</v>
      </c>
      <c r="U142" s="83">
        <f t="shared" si="272"/>
        <v>26</v>
      </c>
      <c r="V142" s="178">
        <f t="shared" si="272"/>
        <v>19301</v>
      </c>
      <c r="W142" s="85">
        <f t="shared" ref="W142" si="273">IF(Q142=0,0,((V142/Q142)-1)*100)</f>
        <v>22.772088289549018</v>
      </c>
      <c r="Y142" s="8"/>
      <c r="Z142" s="8"/>
      <c r="AB142" s="287"/>
    </row>
    <row r="143" spans="1:28" ht="13.5" thickTop="1">
      <c r="L143" s="61" t="s">
        <v>13</v>
      </c>
      <c r="M143" s="387">
        <f t="shared" ref="M143:N145" si="274">+M91+M117</f>
        <v>1650</v>
      </c>
      <c r="N143" s="388">
        <f t="shared" si="274"/>
        <v>3856</v>
      </c>
      <c r="O143" s="185">
        <f t="shared" ref="O143" si="275">M143+N143</f>
        <v>5506</v>
      </c>
      <c r="P143" s="385">
        <f>+P91+P117</f>
        <v>3</v>
      </c>
      <c r="Q143" s="191">
        <f>O143+P143</f>
        <v>5509</v>
      </c>
      <c r="R143" s="78">
        <f t="shared" ref="R143:S145" si="276">+R91+R117</f>
        <v>1811</v>
      </c>
      <c r="S143" s="79">
        <f t="shared" si="276"/>
        <v>4204</v>
      </c>
      <c r="T143" s="185">
        <f t="shared" ref="T143:T147" si="277">R143+S143</f>
        <v>6015</v>
      </c>
      <c r="U143" s="80">
        <f>+U91+U117</f>
        <v>0</v>
      </c>
      <c r="V143" s="191">
        <f>T143+U143</f>
        <v>6015</v>
      </c>
      <c r="W143" s="81">
        <f>IF(Q143=0,0,((V143/Q143)-1)*100)</f>
        <v>9.18497004901071</v>
      </c>
      <c r="Y143" s="8"/>
      <c r="Z143" s="8"/>
    </row>
    <row r="144" spans="1:28">
      <c r="L144" s="61" t="s">
        <v>14</v>
      </c>
      <c r="M144" s="387">
        <f t="shared" si="274"/>
        <v>1344</v>
      </c>
      <c r="N144" s="388">
        <f t="shared" si="274"/>
        <v>3529</v>
      </c>
      <c r="O144" s="185">
        <f>M144+N144</f>
        <v>4873</v>
      </c>
      <c r="P144" s="385">
        <f>+P92+P118</f>
        <v>9</v>
      </c>
      <c r="Q144" s="191">
        <f>O144+P144</f>
        <v>4882</v>
      </c>
      <c r="R144" s="78">
        <f t="shared" si="276"/>
        <v>1774</v>
      </c>
      <c r="S144" s="79">
        <f t="shared" si="276"/>
        <v>4029</v>
      </c>
      <c r="T144" s="185">
        <f>R144+S144</f>
        <v>5803</v>
      </c>
      <c r="U144" s="80">
        <f>+U92+U118</f>
        <v>13</v>
      </c>
      <c r="V144" s="191">
        <f>T144+U144</f>
        <v>5816</v>
      </c>
      <c r="W144" s="81">
        <f>IF(Q144=0,0,((V144/Q144)-1)*100)</f>
        <v>19.131503482179426</v>
      </c>
      <c r="Y144" s="8"/>
      <c r="Z144" s="8"/>
    </row>
    <row r="145" spans="1:28" ht="13.5" thickBot="1">
      <c r="L145" s="61" t="s">
        <v>15</v>
      </c>
      <c r="M145" s="387">
        <f t="shared" si="274"/>
        <v>2036</v>
      </c>
      <c r="N145" s="388">
        <f t="shared" si="274"/>
        <v>4406</v>
      </c>
      <c r="O145" s="185">
        <f>M145+N145</f>
        <v>6442</v>
      </c>
      <c r="P145" s="385">
        <f>+P93+P119</f>
        <v>0</v>
      </c>
      <c r="Q145" s="191">
        <f>O145+P145</f>
        <v>6442</v>
      </c>
      <c r="R145" s="78">
        <f t="shared" si="276"/>
        <v>2321</v>
      </c>
      <c r="S145" s="79">
        <f t="shared" si="276"/>
        <v>5116</v>
      </c>
      <c r="T145" s="185">
        <f>R145+S145</f>
        <v>7437</v>
      </c>
      <c r="U145" s="80">
        <f>+U93+U119</f>
        <v>21</v>
      </c>
      <c r="V145" s="191">
        <f>T145+U145</f>
        <v>7458</v>
      </c>
      <c r="W145" s="81">
        <f>IF(Q145=0,0,((V145/Q145)-1)*100)</f>
        <v>15.771499534306122</v>
      </c>
      <c r="Y145" s="8"/>
      <c r="Z145" s="8"/>
    </row>
    <row r="146" spans="1:28" ht="14.25" thickTop="1" thickBot="1">
      <c r="A146" s="350"/>
      <c r="L146" s="82" t="s">
        <v>61</v>
      </c>
      <c r="M146" s="83">
        <f>+M143+M144+M145</f>
        <v>5030</v>
      </c>
      <c r="N146" s="84">
        <f t="shared" ref="N146" si="278">+N143+N144+N145</f>
        <v>11791</v>
      </c>
      <c r="O146" s="178">
        <f t="shared" ref="O146" si="279">+O143+O144+O145</f>
        <v>16821</v>
      </c>
      <c r="P146" s="83">
        <f t="shared" ref="P146" si="280">+P143+P144+P145</f>
        <v>12</v>
      </c>
      <c r="Q146" s="178">
        <f t="shared" ref="Q146" si="281">+Q143+Q144+Q145</f>
        <v>16833</v>
      </c>
      <c r="R146" s="83">
        <f t="shared" ref="R146" si="282">+R143+R144+R145</f>
        <v>5906</v>
      </c>
      <c r="S146" s="84">
        <f t="shared" ref="S146" si="283">+S143+S144+S145</f>
        <v>13349</v>
      </c>
      <c r="T146" s="178">
        <f t="shared" ref="T146" si="284">+T143+T144+T145</f>
        <v>19255</v>
      </c>
      <c r="U146" s="83">
        <f t="shared" ref="U146" si="285">+U143+U144+U145</f>
        <v>34</v>
      </c>
      <c r="V146" s="178">
        <f t="shared" ref="V146" si="286">+V143+V144+V145</f>
        <v>19289</v>
      </c>
      <c r="W146" s="85">
        <f t="shared" ref="W146" si="287">IF(Q146=0,0,((V146/Q146)-1)*100)</f>
        <v>14.590387928473824</v>
      </c>
      <c r="Y146" s="8"/>
      <c r="Z146" s="8"/>
      <c r="AB146" s="287"/>
    </row>
    <row r="147" spans="1:28" ht="13.5" thickTop="1">
      <c r="L147" s="61" t="s">
        <v>16</v>
      </c>
      <c r="M147" s="387">
        <f t="shared" ref="M147:N149" si="288">+M95+M121</f>
        <v>1691</v>
      </c>
      <c r="N147" s="388">
        <f t="shared" si="288"/>
        <v>4176</v>
      </c>
      <c r="O147" s="185">
        <f t="shared" ref="O147" si="289">M147+N147</f>
        <v>5867</v>
      </c>
      <c r="P147" s="385">
        <f>+P95+P121</f>
        <v>17</v>
      </c>
      <c r="Q147" s="191">
        <f>O147+P147</f>
        <v>5884</v>
      </c>
      <c r="R147" s="78">
        <f t="shared" ref="R147:S149" si="290">+R95+R121</f>
        <v>2282</v>
      </c>
      <c r="S147" s="79">
        <f t="shared" si="290"/>
        <v>4919</v>
      </c>
      <c r="T147" s="185">
        <f t="shared" si="277"/>
        <v>7201</v>
      </c>
      <c r="U147" s="80">
        <f>+U95+U121</f>
        <v>0</v>
      </c>
      <c r="V147" s="191">
        <f>T147+U147</f>
        <v>7201</v>
      </c>
      <c r="W147" s="81">
        <f t="shared" ref="W147" si="291">IF(Q147=0,0,((V147/Q147)-1)*100)</f>
        <v>22.382732834806252</v>
      </c>
      <c r="Y147" s="8"/>
      <c r="Z147" s="8"/>
    </row>
    <row r="148" spans="1:28">
      <c r="L148" s="61" t="s">
        <v>17</v>
      </c>
      <c r="M148" s="387">
        <f t="shared" si="288"/>
        <v>1616</v>
      </c>
      <c r="N148" s="388">
        <f t="shared" si="288"/>
        <v>4219</v>
      </c>
      <c r="O148" s="185">
        <f>M148+N148</f>
        <v>5835</v>
      </c>
      <c r="P148" s="385">
        <f>+P96+P122</f>
        <v>16</v>
      </c>
      <c r="Q148" s="191">
        <f>O148+P148</f>
        <v>5851</v>
      </c>
      <c r="R148" s="78">
        <f t="shared" si="290"/>
        <v>2137</v>
      </c>
      <c r="S148" s="79">
        <f t="shared" si="290"/>
        <v>5172</v>
      </c>
      <c r="T148" s="185">
        <f>R148+S148</f>
        <v>7309</v>
      </c>
      <c r="U148" s="80">
        <f>+U96+U122</f>
        <v>2</v>
      </c>
      <c r="V148" s="191">
        <f>T148+U148</f>
        <v>7311</v>
      </c>
      <c r="W148" s="81">
        <f t="shared" ref="W148" si="292">IF(Q148=0,0,((V148/Q148)-1)*100)</f>
        <v>24.952999487267125</v>
      </c>
      <c r="Y148" s="8"/>
      <c r="Z148" s="8"/>
    </row>
    <row r="149" spans="1:28" ht="13.5" thickBot="1">
      <c r="L149" s="61" t="s">
        <v>18</v>
      </c>
      <c r="M149" s="387">
        <f t="shared" si="288"/>
        <v>1783</v>
      </c>
      <c r="N149" s="388">
        <f t="shared" si="288"/>
        <v>3736</v>
      </c>
      <c r="O149" s="187">
        <f>M149+N149</f>
        <v>5519</v>
      </c>
      <c r="P149" s="86">
        <f>+P97+P123</f>
        <v>9</v>
      </c>
      <c r="Q149" s="191">
        <f>O149+P149</f>
        <v>5528</v>
      </c>
      <c r="R149" s="78">
        <f t="shared" si="290"/>
        <v>2082</v>
      </c>
      <c r="S149" s="79">
        <f t="shared" si="290"/>
        <v>4751</v>
      </c>
      <c r="T149" s="187">
        <f>R149+S149</f>
        <v>6833</v>
      </c>
      <c r="U149" s="86">
        <f>+U97+U123</f>
        <v>0</v>
      </c>
      <c r="V149" s="191">
        <f>T149+U149</f>
        <v>6833</v>
      </c>
      <c r="W149" s="81">
        <f>IF(Q149=0,0,((V149/Q149)-1)*100)</f>
        <v>23.607091172214179</v>
      </c>
      <c r="Y149" s="8"/>
      <c r="Z149" s="8"/>
    </row>
    <row r="150" spans="1:28" ht="14.25" thickTop="1" thickBot="1">
      <c r="A150" s="350"/>
      <c r="L150" s="87" t="s">
        <v>19</v>
      </c>
      <c r="M150" s="88">
        <f>+M147+M148+M149</f>
        <v>5090</v>
      </c>
      <c r="N150" s="88">
        <f t="shared" ref="N150" si="293">+N147+N148+N149</f>
        <v>12131</v>
      </c>
      <c r="O150" s="188">
        <f t="shared" ref="O150" si="294">+O147+O148+O149</f>
        <v>17221</v>
      </c>
      <c r="P150" s="89">
        <f t="shared" ref="P150" si="295">+P147+P148+P149</f>
        <v>42</v>
      </c>
      <c r="Q150" s="188">
        <f t="shared" ref="Q150" si="296">+Q147+Q148+Q149</f>
        <v>17263</v>
      </c>
      <c r="R150" s="88">
        <f t="shared" ref="R150" si="297">+R147+R148+R149</f>
        <v>6501</v>
      </c>
      <c r="S150" s="88">
        <f t="shared" ref="S150" si="298">+S147+S148+S149</f>
        <v>14842</v>
      </c>
      <c r="T150" s="188">
        <f t="shared" ref="T150" si="299">+T147+T148+T149</f>
        <v>21343</v>
      </c>
      <c r="U150" s="89">
        <f t="shared" ref="U150" si="300">+U147+U148+U149</f>
        <v>2</v>
      </c>
      <c r="V150" s="188">
        <f t="shared" ref="V150" si="301">+V147+V148+V149</f>
        <v>21345</v>
      </c>
      <c r="W150" s="90">
        <f>IF(Q150=0,0,((V150/Q150)-1)*100)</f>
        <v>23.64594798123154</v>
      </c>
      <c r="Y150" s="8"/>
      <c r="Z150" s="8"/>
    </row>
    <row r="151" spans="1:28" ht="13.5" thickTop="1">
      <c r="A151" s="350"/>
      <c r="L151" s="61" t="s">
        <v>21</v>
      </c>
      <c r="M151" s="387">
        <f t="shared" ref="M151:N153" si="302">+M99+M125</f>
        <v>1899</v>
      </c>
      <c r="N151" s="388">
        <f t="shared" si="302"/>
        <v>3842</v>
      </c>
      <c r="O151" s="187">
        <f>M151+N151</f>
        <v>5741</v>
      </c>
      <c r="P151" s="91">
        <f>+P99+P125</f>
        <v>12</v>
      </c>
      <c r="Q151" s="191">
        <f>O151+P151</f>
        <v>5753</v>
      </c>
      <c r="R151" s="78">
        <f t="shared" ref="R151:S153" si="303">+R99+R125</f>
        <v>2327</v>
      </c>
      <c r="S151" s="79">
        <f t="shared" si="303"/>
        <v>4327</v>
      </c>
      <c r="T151" s="187">
        <f>R151+S151</f>
        <v>6654</v>
      </c>
      <c r="U151" s="91">
        <f>+U99+U125</f>
        <v>0</v>
      </c>
      <c r="V151" s="191">
        <f>T151+U151</f>
        <v>6654</v>
      </c>
      <c r="W151" s="81">
        <f>IF(Q151=0,0,((V151/Q151)-1)*100)</f>
        <v>15.661394055275512</v>
      </c>
      <c r="Y151" s="8"/>
      <c r="Z151" s="8"/>
    </row>
    <row r="152" spans="1:28">
      <c r="A152" s="350"/>
      <c r="L152" s="61" t="s">
        <v>22</v>
      </c>
      <c r="M152" s="387">
        <f t="shared" si="302"/>
        <v>1863</v>
      </c>
      <c r="N152" s="388">
        <f t="shared" si="302"/>
        <v>4079</v>
      </c>
      <c r="O152" s="187">
        <f t="shared" ref="O152" si="304">M152+N152</f>
        <v>5942</v>
      </c>
      <c r="P152" s="385">
        <f>+P100+P126</f>
        <v>17</v>
      </c>
      <c r="Q152" s="191">
        <f>O152+P152</f>
        <v>5959</v>
      </c>
      <c r="R152" s="387">
        <f t="shared" si="303"/>
        <v>2146</v>
      </c>
      <c r="S152" s="388">
        <f t="shared" si="303"/>
        <v>3954</v>
      </c>
      <c r="T152" s="187">
        <f t="shared" ref="T152" si="305">R152+S152</f>
        <v>6100</v>
      </c>
      <c r="U152" s="385">
        <f>+U100+U126</f>
        <v>6</v>
      </c>
      <c r="V152" s="191">
        <f>T152+U152</f>
        <v>6106</v>
      </c>
      <c r="W152" s="81">
        <f t="shared" ref="W152" si="306">IF(Q152=0,0,((V152/Q152)-1)*100)</f>
        <v>2.4668568551770464</v>
      </c>
    </row>
    <row r="153" spans="1:28" ht="13.5" thickBot="1">
      <c r="A153" s="352"/>
      <c r="K153" s="352"/>
      <c r="L153" s="61" t="s">
        <v>23</v>
      </c>
      <c r="M153" s="387">
        <f t="shared" si="302"/>
        <v>2385</v>
      </c>
      <c r="N153" s="388">
        <f t="shared" si="302"/>
        <v>4330</v>
      </c>
      <c r="O153" s="187">
        <f t="shared" ref="O153" si="307">M153+N153</f>
        <v>6715</v>
      </c>
      <c r="P153" s="385">
        <f>+P101+P127</f>
        <v>2</v>
      </c>
      <c r="Q153" s="191">
        <f>O153+P153</f>
        <v>6717</v>
      </c>
      <c r="R153" s="78">
        <f t="shared" si="303"/>
        <v>2176</v>
      </c>
      <c r="S153" s="79">
        <f t="shared" si="303"/>
        <v>4183</v>
      </c>
      <c r="T153" s="187">
        <f>R153+S153</f>
        <v>6359</v>
      </c>
      <c r="U153" s="80">
        <f>+U101+U127</f>
        <v>0</v>
      </c>
      <c r="V153" s="191">
        <f>T153+U153</f>
        <v>6359</v>
      </c>
      <c r="W153" s="81">
        <f>IF(Q153=0,0,((V153/Q153)-1)*100)</f>
        <v>-5.3297603096620456</v>
      </c>
      <c r="Y153" s="352"/>
      <c r="Z153" s="352"/>
      <c r="AA153" s="354"/>
    </row>
    <row r="154" spans="1:28" ht="14.25" thickTop="1" thickBot="1">
      <c r="A154" s="350"/>
      <c r="B154" s="364"/>
      <c r="C154" s="364"/>
      <c r="D154" s="364"/>
      <c r="E154" s="364"/>
      <c r="F154" s="364"/>
      <c r="G154" s="364"/>
      <c r="H154" s="364"/>
      <c r="I154" s="365"/>
      <c r="J154" s="364"/>
      <c r="L154" s="82" t="s">
        <v>40</v>
      </c>
      <c r="M154" s="83">
        <f>+M151+M152+M153</f>
        <v>6147</v>
      </c>
      <c r="N154" s="84">
        <f t="shared" ref="N154" si="308">+N151+N152+N153</f>
        <v>12251</v>
      </c>
      <c r="O154" s="186">
        <f t="shared" ref="O154" si="309">+O151+O152+O153</f>
        <v>18398</v>
      </c>
      <c r="P154" s="83">
        <f t="shared" ref="P154" si="310">+P151+P152+P153</f>
        <v>31</v>
      </c>
      <c r="Q154" s="186">
        <f t="shared" ref="Q154" si="311">+Q151+Q152+Q153</f>
        <v>18429</v>
      </c>
      <c r="R154" s="83">
        <f t="shared" ref="R154" si="312">+R151+R152+R153</f>
        <v>6649</v>
      </c>
      <c r="S154" s="84">
        <f t="shared" ref="S154" si="313">+S151+S152+S153</f>
        <v>12464</v>
      </c>
      <c r="T154" s="186">
        <f t="shared" ref="T154" si="314">+T151+T152+T153</f>
        <v>19113</v>
      </c>
      <c r="U154" s="83">
        <f t="shared" ref="U154" si="315">+U151+U152+U153</f>
        <v>6</v>
      </c>
      <c r="V154" s="186">
        <f t="shared" ref="V154" si="316">+V151+V152+V153</f>
        <v>19119</v>
      </c>
      <c r="W154" s="85">
        <f t="shared" ref="W154:W156" si="317">IF(Q154=0,0,((V154/Q154)-1)*100)</f>
        <v>3.7440989744424558</v>
      </c>
    </row>
    <row r="155" spans="1:28" ht="14.25" thickTop="1" thickBot="1">
      <c r="A155" s="350" t="str">
        <f>IF(ISERROR(F155/G155)," ",IF(F155/G155&gt;0.5,IF(F155/G155&lt;1.5," ","NOT OK"),"NOT OK"))</f>
        <v xml:space="preserve"> </v>
      </c>
      <c r="L155" s="82" t="s">
        <v>62</v>
      </c>
      <c r="M155" s="83">
        <f>M146+M150+M151+M152+M153</f>
        <v>16267</v>
      </c>
      <c r="N155" s="84">
        <f t="shared" ref="N155:V155" si="318">N146+N150+N151+N152+N153</f>
        <v>36173</v>
      </c>
      <c r="O155" s="178">
        <f t="shared" si="318"/>
        <v>52440</v>
      </c>
      <c r="P155" s="83">
        <f t="shared" si="318"/>
        <v>85</v>
      </c>
      <c r="Q155" s="178">
        <f t="shared" si="318"/>
        <v>52525</v>
      </c>
      <c r="R155" s="83">
        <f t="shared" si="318"/>
        <v>19056</v>
      </c>
      <c r="S155" s="84">
        <f t="shared" si="318"/>
        <v>40655</v>
      </c>
      <c r="T155" s="178">
        <f t="shared" si="318"/>
        <v>59711</v>
      </c>
      <c r="U155" s="83">
        <f t="shared" si="318"/>
        <v>42</v>
      </c>
      <c r="V155" s="178">
        <f t="shared" si="318"/>
        <v>59753</v>
      </c>
      <c r="W155" s="85">
        <f t="shared" si="317"/>
        <v>13.761066158971925</v>
      </c>
      <c r="Y155" s="8"/>
      <c r="Z155" s="8"/>
    </row>
    <row r="156" spans="1:28" ht="14.25" thickTop="1" thickBot="1">
      <c r="A156" s="350"/>
      <c r="L156" s="82" t="s">
        <v>63</v>
      </c>
      <c r="M156" s="83">
        <f>+M142+M146+M150+M154</f>
        <v>20778</v>
      </c>
      <c r="N156" s="84">
        <f t="shared" ref="N156:V156" si="319">+N142+N146+N150+N154</f>
        <v>47320</v>
      </c>
      <c r="O156" s="178">
        <f t="shared" si="319"/>
        <v>68098</v>
      </c>
      <c r="P156" s="83">
        <f t="shared" si="319"/>
        <v>148</v>
      </c>
      <c r="Q156" s="178">
        <f t="shared" si="319"/>
        <v>68246</v>
      </c>
      <c r="R156" s="83">
        <f t="shared" si="319"/>
        <v>24713</v>
      </c>
      <c r="S156" s="84">
        <f t="shared" si="319"/>
        <v>54273</v>
      </c>
      <c r="T156" s="178">
        <f t="shared" si="319"/>
        <v>78986</v>
      </c>
      <c r="U156" s="83">
        <f t="shared" si="319"/>
        <v>68</v>
      </c>
      <c r="V156" s="178">
        <f t="shared" si="319"/>
        <v>79054</v>
      </c>
      <c r="W156" s="85">
        <f t="shared" si="317"/>
        <v>15.836825601500459</v>
      </c>
      <c r="Y156" s="8"/>
      <c r="Z156" s="8"/>
      <c r="AB156" s="287"/>
    </row>
    <row r="157" spans="1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thickTop="1">
      <c r="L158" s="881" t="s">
        <v>54</v>
      </c>
      <c r="M158" s="882"/>
      <c r="N158" s="882"/>
      <c r="O158" s="882"/>
      <c r="P158" s="882"/>
      <c r="Q158" s="882"/>
      <c r="R158" s="882"/>
      <c r="S158" s="882"/>
      <c r="T158" s="882"/>
      <c r="U158" s="882"/>
      <c r="V158" s="882"/>
      <c r="W158" s="883"/>
    </row>
    <row r="159" spans="1:28" ht="13.5" thickBot="1">
      <c r="L159" s="884" t="s">
        <v>51</v>
      </c>
      <c r="M159" s="885"/>
      <c r="N159" s="885"/>
      <c r="O159" s="885"/>
      <c r="P159" s="885"/>
      <c r="Q159" s="885"/>
      <c r="R159" s="885"/>
      <c r="S159" s="885"/>
      <c r="T159" s="885"/>
      <c r="U159" s="885"/>
      <c r="V159" s="885"/>
      <c r="W159" s="886"/>
    </row>
    <row r="160" spans="1:28" ht="14.25" thickTop="1" thickBot="1">
      <c r="L160" s="217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9" t="s">
        <v>34</v>
      </c>
    </row>
    <row r="161" spans="12:23" ht="14.25" customHeight="1" thickTop="1" thickBot="1">
      <c r="L161" s="220"/>
      <c r="M161" s="221" t="s">
        <v>64</v>
      </c>
      <c r="N161" s="221"/>
      <c r="O161" s="221"/>
      <c r="P161" s="221"/>
      <c r="Q161" s="222"/>
      <c r="R161" s="221" t="s">
        <v>65</v>
      </c>
      <c r="S161" s="221"/>
      <c r="T161" s="221"/>
      <c r="U161" s="221"/>
      <c r="V161" s="222"/>
      <c r="W161" s="223" t="s">
        <v>2</v>
      </c>
    </row>
    <row r="162" spans="12:23" ht="13.5" thickTop="1">
      <c r="L162" s="224" t="s">
        <v>3</v>
      </c>
      <c r="M162" s="225"/>
      <c r="N162" s="226"/>
      <c r="O162" s="227"/>
      <c r="P162" s="228"/>
      <c r="Q162" s="227"/>
      <c r="R162" s="225"/>
      <c r="S162" s="226"/>
      <c r="T162" s="227"/>
      <c r="U162" s="228"/>
      <c r="V162" s="227"/>
      <c r="W162" s="229" t="s">
        <v>4</v>
      </c>
    </row>
    <row r="163" spans="12:23" ht="13.5" thickBot="1">
      <c r="L163" s="230"/>
      <c r="M163" s="231" t="s">
        <v>35</v>
      </c>
      <c r="N163" s="232" t="s">
        <v>36</v>
      </c>
      <c r="O163" s="233" t="s">
        <v>37</v>
      </c>
      <c r="P163" s="234" t="s">
        <v>32</v>
      </c>
      <c r="Q163" s="233" t="s">
        <v>7</v>
      </c>
      <c r="R163" s="231" t="s">
        <v>35</v>
      </c>
      <c r="S163" s="232" t="s">
        <v>36</v>
      </c>
      <c r="T163" s="233" t="s">
        <v>37</v>
      </c>
      <c r="U163" s="234" t="s">
        <v>32</v>
      </c>
      <c r="V163" s="233" t="s">
        <v>7</v>
      </c>
      <c r="W163" s="235"/>
    </row>
    <row r="164" spans="12:23" ht="3.75" customHeight="1" thickTop="1">
      <c r="L164" s="224"/>
      <c r="M164" s="236"/>
      <c r="N164" s="237"/>
      <c r="O164" s="301"/>
      <c r="P164" s="239"/>
      <c r="Q164" s="301"/>
      <c r="R164" s="236"/>
      <c r="S164" s="237"/>
      <c r="T164" s="301"/>
      <c r="U164" s="239"/>
      <c r="V164" s="301"/>
      <c r="W164" s="240"/>
    </row>
    <row r="165" spans="12:23">
      <c r="L165" s="224" t="s">
        <v>10</v>
      </c>
      <c r="M165" s="395">
        <f>+Lcc_BKK!M165+Lcc_DMK!M165</f>
        <v>0</v>
      </c>
      <c r="N165" s="396">
        <f>+Lcc_BKK!N165+Lcc_DMK!N165</f>
        <v>1</v>
      </c>
      <c r="O165" s="303">
        <f>SUM(M165:N165)</f>
        <v>1</v>
      </c>
      <c r="P165" s="398">
        <f>Lcc_BKK!P165+Lcc_DMK!P165</f>
        <v>0</v>
      </c>
      <c r="Q165" s="302">
        <f>O165+P165</f>
        <v>1</v>
      </c>
      <c r="R165" s="241">
        <f>+Lcc_BKK!R165+Lcc_DMK!R165</f>
        <v>0</v>
      </c>
      <c r="S165" s="242">
        <f>+Lcc_BKK!S165+Lcc_DMK!S165</f>
        <v>1</v>
      </c>
      <c r="T165" s="303">
        <f>SUM(R165:S165)</f>
        <v>1</v>
      </c>
      <c r="U165" s="244">
        <f>Lcc_BKK!U165+Lcc_DMK!U165</f>
        <v>0</v>
      </c>
      <c r="V165" s="302">
        <f>T165+U165</f>
        <v>1</v>
      </c>
      <c r="W165" s="245">
        <f>IF(Q165=0,0,((V165/Q165)-1)*100)</f>
        <v>0</v>
      </c>
    </row>
    <row r="166" spans="12:23">
      <c r="L166" s="224" t="s">
        <v>11</v>
      </c>
      <c r="M166" s="395">
        <f>+Lcc_BKK!M166+Lcc_DMK!M166</f>
        <v>0</v>
      </c>
      <c r="N166" s="396">
        <f>+Lcc_BKK!N166+Lcc_DMK!N166</f>
        <v>1</v>
      </c>
      <c r="O166" s="303">
        <f t="shared" ref="O166:O167" si="320">SUM(M166:N166)</f>
        <v>1</v>
      </c>
      <c r="P166" s="398">
        <f>Lcc_BKK!P166+Lcc_DMK!P166</f>
        <v>0</v>
      </c>
      <c r="Q166" s="302">
        <f>O166+P166</f>
        <v>1</v>
      </c>
      <c r="R166" s="241">
        <f>+Lcc_BKK!R166+Lcc_DMK!R166</f>
        <v>0</v>
      </c>
      <c r="S166" s="242">
        <f>+Lcc_BKK!S166+Lcc_DMK!S166</f>
        <v>14</v>
      </c>
      <c r="T166" s="303">
        <f t="shared" ref="T166:T167" si="321">SUM(R166:S166)</f>
        <v>14</v>
      </c>
      <c r="U166" s="244">
        <f>Lcc_BKK!U166+Lcc_DMK!U166</f>
        <v>0</v>
      </c>
      <c r="V166" s="302">
        <f>T166+U166</f>
        <v>14</v>
      </c>
      <c r="W166" s="245">
        <f>IF(Q166=0,0,((V166/Q166)-1)*100)</f>
        <v>1300</v>
      </c>
    </row>
    <row r="167" spans="12:23" ht="13.5" thickBot="1">
      <c r="L167" s="230" t="s">
        <v>12</v>
      </c>
      <c r="M167" s="395">
        <f>+Lcc_BKK!M167+Lcc_DMK!M167</f>
        <v>0</v>
      </c>
      <c r="N167" s="396">
        <f>+Lcc_BKK!N167+Lcc_DMK!N167</f>
        <v>1</v>
      </c>
      <c r="O167" s="303">
        <f t="shared" si="320"/>
        <v>1</v>
      </c>
      <c r="P167" s="398">
        <f>Lcc_BKK!P167+Lcc_DMK!P167</f>
        <v>0</v>
      </c>
      <c r="Q167" s="302">
        <f>O167+P167</f>
        <v>1</v>
      </c>
      <c r="R167" s="241">
        <f>+Lcc_BKK!R167+Lcc_DMK!R167</f>
        <v>0</v>
      </c>
      <c r="S167" s="242">
        <f>+Lcc_BKK!S167+Lcc_DMK!S167</f>
        <v>0</v>
      </c>
      <c r="T167" s="303">
        <f t="shared" si="321"/>
        <v>0</v>
      </c>
      <c r="U167" s="244">
        <f>Lcc_BKK!U167+Lcc_DMK!U167</f>
        <v>0</v>
      </c>
      <c r="V167" s="302">
        <f>T167+U167</f>
        <v>0</v>
      </c>
      <c r="W167" s="245">
        <f>IF(Q167=0,0,((V167/Q167)-1)*100)</f>
        <v>-100</v>
      </c>
    </row>
    <row r="168" spans="12:23" ht="14.25" thickTop="1" thickBot="1">
      <c r="L168" s="246" t="s">
        <v>38</v>
      </c>
      <c r="M168" s="247">
        <f t="shared" ref="M168:Q168" si="322">+M165+M166+M167</f>
        <v>0</v>
      </c>
      <c r="N168" s="248">
        <f t="shared" si="322"/>
        <v>3</v>
      </c>
      <c r="O168" s="249">
        <f t="shared" si="322"/>
        <v>3</v>
      </c>
      <c r="P168" s="247">
        <f t="shared" si="322"/>
        <v>0</v>
      </c>
      <c r="Q168" s="249">
        <f t="shared" si="322"/>
        <v>3</v>
      </c>
      <c r="R168" s="247">
        <f t="shared" ref="R168:V168" si="323">+R165+R166+R167</f>
        <v>0</v>
      </c>
      <c r="S168" s="248">
        <f t="shared" si="323"/>
        <v>15</v>
      </c>
      <c r="T168" s="249">
        <f t="shared" si="323"/>
        <v>15</v>
      </c>
      <c r="U168" s="247">
        <f t="shared" si="323"/>
        <v>0</v>
      </c>
      <c r="V168" s="249">
        <f t="shared" si="323"/>
        <v>15</v>
      </c>
      <c r="W168" s="250">
        <f t="shared" ref="W168" si="324">IF(Q168=0,0,((V168/Q168)-1)*100)</f>
        <v>400</v>
      </c>
    </row>
    <row r="169" spans="12:23" ht="13.5" thickTop="1">
      <c r="L169" s="224" t="s">
        <v>13</v>
      </c>
      <c r="M169" s="395">
        <f>+Lcc_BKK!M169+Lcc_DMK!M169</f>
        <v>0</v>
      </c>
      <c r="N169" s="396">
        <f>+Lcc_BKK!N169+Lcc_DMK!N169</f>
        <v>3</v>
      </c>
      <c r="O169" s="302">
        <f>M169+N169</f>
        <v>3</v>
      </c>
      <c r="P169" s="398">
        <f>Lcc_BKK!P169+Lcc_DMK!P169</f>
        <v>0</v>
      </c>
      <c r="Q169" s="302">
        <f>O169+P169</f>
        <v>3</v>
      </c>
      <c r="R169" s="241">
        <f>+Lcc_BKK!R169+Lcc_DMK!R169</f>
        <v>0</v>
      </c>
      <c r="S169" s="242">
        <f>+Lcc_BKK!S169+Lcc_DMK!S169</f>
        <v>1</v>
      </c>
      <c r="T169" s="302">
        <f>R169+S169</f>
        <v>1</v>
      </c>
      <c r="U169" s="244">
        <f>Lcc_BKK!U169+Lcc_DMK!U169</f>
        <v>0</v>
      </c>
      <c r="V169" s="302">
        <f>T169+U169</f>
        <v>1</v>
      </c>
      <c r="W169" s="245">
        <f t="shared" ref="W169:W173" si="325">IF(Q169=0,0,((V169/Q169)-1)*100)</f>
        <v>-66.666666666666671</v>
      </c>
    </row>
    <row r="170" spans="12:23">
      <c r="L170" s="224" t="s">
        <v>14</v>
      </c>
      <c r="M170" s="395">
        <f>+Lcc_BKK!M170+Lcc_DMK!M170</f>
        <v>0</v>
      </c>
      <c r="N170" s="396">
        <f>+Lcc_BKK!N170+Lcc_DMK!N170</f>
        <v>2</v>
      </c>
      <c r="O170" s="302">
        <f>M170+N170</f>
        <v>2</v>
      </c>
      <c r="P170" s="398">
        <f>Lcc_BKK!P170+Lcc_DMK!P170</f>
        <v>0</v>
      </c>
      <c r="Q170" s="302">
        <f>O170+P170</f>
        <v>2</v>
      </c>
      <c r="R170" s="241">
        <f>+Lcc_BKK!R170+Lcc_DMK!R170</f>
        <v>0</v>
      </c>
      <c r="S170" s="242">
        <f>+Lcc_BKK!S170+Lcc_DMK!S170</f>
        <v>1</v>
      </c>
      <c r="T170" s="302">
        <f>R170+S170</f>
        <v>1</v>
      </c>
      <c r="U170" s="244">
        <f>Lcc_BKK!U170+Lcc_DMK!U170</f>
        <v>0</v>
      </c>
      <c r="V170" s="302">
        <f>T170+U170</f>
        <v>1</v>
      </c>
      <c r="W170" s="245">
        <f>IF(Q170=0,0,((V170/Q170)-1)*100)</f>
        <v>-50</v>
      </c>
    </row>
    <row r="171" spans="12:23" ht="13.5" thickBot="1">
      <c r="L171" s="224" t="s">
        <v>15</v>
      </c>
      <c r="M171" s="395">
        <f>+Lcc_BKK!M171+Lcc_DMK!M171</f>
        <v>0</v>
      </c>
      <c r="N171" s="396">
        <f>+Lcc_BKK!N171+Lcc_DMK!N171</f>
        <v>1</v>
      </c>
      <c r="O171" s="302">
        <f>M171+N171</f>
        <v>1</v>
      </c>
      <c r="P171" s="398">
        <f>Lcc_BKK!P171+Lcc_DMK!P171</f>
        <v>0</v>
      </c>
      <c r="Q171" s="302">
        <f>O171+P171</f>
        <v>1</v>
      </c>
      <c r="R171" s="241">
        <f>+Lcc_BKK!R171+Lcc_DMK!R171</f>
        <v>0</v>
      </c>
      <c r="S171" s="242">
        <f>+Lcc_BKK!S171+Lcc_DMK!S171</f>
        <v>4</v>
      </c>
      <c r="T171" s="302">
        <f>R171+S171</f>
        <v>4</v>
      </c>
      <c r="U171" s="244">
        <f>Lcc_BKK!U171+Lcc_DMK!U171</f>
        <v>0</v>
      </c>
      <c r="V171" s="302">
        <f>T171+U171</f>
        <v>4</v>
      </c>
      <c r="W171" s="245">
        <f>IF(Q171=0,0,((V171/Q171)-1)*100)</f>
        <v>300</v>
      </c>
    </row>
    <row r="172" spans="12:23" ht="14.25" thickTop="1" thickBot="1">
      <c r="L172" s="246" t="s">
        <v>61</v>
      </c>
      <c r="M172" s="247">
        <f>+M169+M170+M171</f>
        <v>0</v>
      </c>
      <c r="N172" s="248">
        <f t="shared" ref="N172:V172" si="326">+N169+N170+N171</f>
        <v>6</v>
      </c>
      <c r="O172" s="249">
        <f t="shared" si="326"/>
        <v>6</v>
      </c>
      <c r="P172" s="247">
        <f t="shared" si="326"/>
        <v>0</v>
      </c>
      <c r="Q172" s="249">
        <f t="shared" si="326"/>
        <v>6</v>
      </c>
      <c r="R172" s="247">
        <f t="shared" si="326"/>
        <v>0</v>
      </c>
      <c r="S172" s="248">
        <f t="shared" si="326"/>
        <v>6</v>
      </c>
      <c r="T172" s="249">
        <f t="shared" si="326"/>
        <v>6</v>
      </c>
      <c r="U172" s="247">
        <f t="shared" si="326"/>
        <v>0</v>
      </c>
      <c r="V172" s="249">
        <f t="shared" si="326"/>
        <v>6</v>
      </c>
      <c r="W172" s="250">
        <f t="shared" ref="W172" si="327">IF(Q172=0,0,((V172/Q172)-1)*100)</f>
        <v>0</v>
      </c>
    </row>
    <row r="173" spans="12:23" ht="13.5" thickTop="1">
      <c r="L173" s="224" t="s">
        <v>16</v>
      </c>
      <c r="M173" s="395">
        <f>+Lcc_BKK!M173+Lcc_DMK!M173</f>
        <v>0</v>
      </c>
      <c r="N173" s="396">
        <f>+Lcc_BKK!N173+Lcc_DMK!N173</f>
        <v>1</v>
      </c>
      <c r="O173" s="302">
        <f>SUM(M173:N173)</f>
        <v>1</v>
      </c>
      <c r="P173" s="398">
        <f>Lcc_BKK!P173+Lcc_DMK!P173</f>
        <v>0</v>
      </c>
      <c r="Q173" s="302">
        <f t="shared" ref="Q173" si="328">O173+P173</f>
        <v>1</v>
      </c>
      <c r="R173" s="241">
        <f>+Lcc_BKK!R173+Lcc_DMK!R173</f>
        <v>0</v>
      </c>
      <c r="S173" s="242">
        <f>+Lcc_BKK!S173+Lcc_DMK!S173</f>
        <v>0</v>
      </c>
      <c r="T173" s="302">
        <f>SUM(R173:S173)</f>
        <v>0</v>
      </c>
      <c r="U173" s="244">
        <f>Lcc_BKK!U173+Lcc_DMK!U173</f>
        <v>0</v>
      </c>
      <c r="V173" s="302">
        <f t="shared" ref="V173" si="329">T173+U173</f>
        <v>0</v>
      </c>
      <c r="W173" s="245">
        <f t="shared" si="325"/>
        <v>-100</v>
      </c>
    </row>
    <row r="174" spans="12:23">
      <c r="L174" s="224" t="s">
        <v>17</v>
      </c>
      <c r="M174" s="395">
        <f>+Lcc_BKK!M174+Lcc_DMK!M174</f>
        <v>0</v>
      </c>
      <c r="N174" s="396">
        <f>+Lcc_BKK!N174+Lcc_DMK!N174</f>
        <v>1</v>
      </c>
      <c r="O174" s="302">
        <f>SUM(M174:N174)</f>
        <v>1</v>
      </c>
      <c r="P174" s="398">
        <f>Lcc_BKK!P174+Lcc_DMK!P174</f>
        <v>0</v>
      </c>
      <c r="Q174" s="302">
        <f>O174+P174</f>
        <v>1</v>
      </c>
      <c r="R174" s="241">
        <f>+Lcc_BKK!R174+Lcc_DMK!R174</f>
        <v>0</v>
      </c>
      <c r="S174" s="242">
        <f>+Lcc_BKK!S174+Lcc_DMK!S174</f>
        <v>1</v>
      </c>
      <c r="T174" s="302">
        <f>SUM(R174:S174)</f>
        <v>1</v>
      </c>
      <c r="U174" s="244">
        <f>Lcc_BKK!U174+Lcc_DMK!U174</f>
        <v>0</v>
      </c>
      <c r="V174" s="302">
        <f>T174+U174</f>
        <v>1</v>
      </c>
      <c r="W174" s="245">
        <f t="shared" ref="W174" si="330">IF(Q174=0,0,((V174/Q174)-1)*100)</f>
        <v>0</v>
      </c>
    </row>
    <row r="175" spans="12:23" ht="13.5" thickBot="1">
      <c r="L175" s="224" t="s">
        <v>18</v>
      </c>
      <c r="M175" s="395">
        <f>+Lcc_BKK!M175+Lcc_DMK!M175</f>
        <v>0</v>
      </c>
      <c r="N175" s="396">
        <f>+Lcc_BKK!N175+Lcc_DMK!N175</f>
        <v>1</v>
      </c>
      <c r="O175" s="303">
        <f>SUM(M175:N175)</f>
        <v>1</v>
      </c>
      <c r="P175" s="252">
        <f>Lcc_BKK!P175+Lcc_DMK!P175</f>
        <v>0</v>
      </c>
      <c r="Q175" s="303">
        <f>O175+P175</f>
        <v>1</v>
      </c>
      <c r="R175" s="241">
        <f>+Lcc_BKK!R175+Lcc_DMK!R175</f>
        <v>0</v>
      </c>
      <c r="S175" s="242">
        <f>+Lcc_BKK!S175+Lcc_DMK!S175</f>
        <v>0</v>
      </c>
      <c r="T175" s="303">
        <f>SUM(R175:S175)</f>
        <v>0</v>
      </c>
      <c r="U175" s="252">
        <f>Lcc_BKK!U175+Lcc_DMK!U175</f>
        <v>0</v>
      </c>
      <c r="V175" s="303">
        <f>T175+U175</f>
        <v>0</v>
      </c>
      <c r="W175" s="245">
        <f>IF(Q175=0,0,((V175/Q175)-1)*100)</f>
        <v>-100</v>
      </c>
    </row>
    <row r="176" spans="12:23" ht="14.25" thickTop="1" thickBot="1">
      <c r="L176" s="253" t="s">
        <v>19</v>
      </c>
      <c r="M176" s="254">
        <f>+M173+M174+M175</f>
        <v>0</v>
      </c>
      <c r="N176" s="254">
        <f t="shared" ref="N176" si="331">+N173+N174+N175</f>
        <v>3</v>
      </c>
      <c r="O176" s="255">
        <f t="shared" ref="O176" si="332">+O173+O174+O175</f>
        <v>3</v>
      </c>
      <c r="P176" s="256">
        <f t="shared" ref="P176" si="333">+P173+P174+P175</f>
        <v>0</v>
      </c>
      <c r="Q176" s="255">
        <f t="shared" ref="Q176" si="334">+Q173+Q174+Q175</f>
        <v>3</v>
      </c>
      <c r="R176" s="254">
        <f t="shared" ref="R176" si="335">+R173+R174+R175</f>
        <v>0</v>
      </c>
      <c r="S176" s="254">
        <f t="shared" ref="S176" si="336">+S173+S174+S175</f>
        <v>1</v>
      </c>
      <c r="T176" s="255">
        <f t="shared" ref="T176" si="337">+T173+T174+T175</f>
        <v>1</v>
      </c>
      <c r="U176" s="256">
        <f t="shared" ref="U176" si="338">+U173+U174+U175</f>
        <v>0</v>
      </c>
      <c r="V176" s="255">
        <f t="shared" ref="V176" si="339">+V173+V174+V175</f>
        <v>1</v>
      </c>
      <c r="W176" s="257">
        <f>IF(Q176=0,0,((V176/Q176)-1)*100)</f>
        <v>-66.666666666666671</v>
      </c>
    </row>
    <row r="177" spans="1:27" ht="13.5" thickTop="1">
      <c r="A177" s="352"/>
      <c r="K177" s="352"/>
      <c r="L177" s="224" t="s">
        <v>21</v>
      </c>
      <c r="M177" s="395">
        <f>+Lcc_BKK!M177+Lcc_DMK!M177</f>
        <v>0</v>
      </c>
      <c r="N177" s="396">
        <f>+Lcc_BKK!N177+Lcc_DMK!N177</f>
        <v>4</v>
      </c>
      <c r="O177" s="303">
        <f>SUM(M177:N177)</f>
        <v>4</v>
      </c>
      <c r="P177" s="258">
        <f>Lcc_BKK!P177+Lcc_DMK!P177</f>
        <v>0</v>
      </c>
      <c r="Q177" s="303">
        <f>O177+P177</f>
        <v>4</v>
      </c>
      <c r="R177" s="241">
        <f>+Lcc_BKK!R177+Lcc_DMK!R177</f>
        <v>0</v>
      </c>
      <c r="S177" s="242">
        <f>+Lcc_BKK!S177+Lcc_DMK!S177</f>
        <v>0</v>
      </c>
      <c r="T177" s="303">
        <f>SUM(R177:S177)</f>
        <v>0</v>
      </c>
      <c r="U177" s="258">
        <f>Lcc_BKK!U177+Lcc_DMK!U177</f>
        <v>0</v>
      </c>
      <c r="V177" s="303">
        <f>T177+U177</f>
        <v>0</v>
      </c>
      <c r="W177" s="245">
        <f>IF(Q177=0,0,((V177/Q177)-1)*100)</f>
        <v>-100</v>
      </c>
      <c r="X177" s="355"/>
      <c r="Y177" s="352"/>
      <c r="Z177" s="352"/>
      <c r="AA177" s="354"/>
    </row>
    <row r="178" spans="1:27">
      <c r="A178" s="352"/>
      <c r="K178" s="352"/>
      <c r="L178" s="224" t="s">
        <v>22</v>
      </c>
      <c r="M178" s="395">
        <f>+Lcc_BKK!M178+Lcc_DMK!M178</f>
        <v>0</v>
      </c>
      <c r="N178" s="396">
        <f>+Lcc_BKK!N178+Lcc_DMK!N178</f>
        <v>1</v>
      </c>
      <c r="O178" s="303">
        <f>SUM(M178:N178)</f>
        <v>1</v>
      </c>
      <c r="P178" s="398">
        <f>Lcc_BKK!P178+Lcc_DMK!P178</f>
        <v>0</v>
      </c>
      <c r="Q178" s="303">
        <f>O178+P178</f>
        <v>1</v>
      </c>
      <c r="R178" s="395">
        <f>+Lcc_BKK!R178+Lcc_DMK!R178</f>
        <v>0</v>
      </c>
      <c r="S178" s="396">
        <f>+Lcc_BKK!S178+Lcc_DMK!S178</f>
        <v>6</v>
      </c>
      <c r="T178" s="303">
        <f>SUM(R178:S178)</f>
        <v>6</v>
      </c>
      <c r="U178" s="398">
        <f>Lcc_BKK!U178+Lcc_DMK!U178</f>
        <v>0</v>
      </c>
      <c r="V178" s="303">
        <f>T178+U178</f>
        <v>6</v>
      </c>
      <c r="W178" s="245">
        <f t="shared" ref="W178" si="340">IF(Q178=0,0,((V178/Q178)-1)*100)</f>
        <v>500</v>
      </c>
      <c r="X178" s="355"/>
      <c r="Y178" s="352"/>
      <c r="Z178" s="352"/>
      <c r="AA178" s="354"/>
    </row>
    <row r="179" spans="1:27" ht="13.5" thickBot="1">
      <c r="A179" s="352"/>
      <c r="K179" s="352"/>
      <c r="L179" s="224" t="s">
        <v>23</v>
      </c>
      <c r="M179" s="395">
        <f>+Lcc_BKK!M179+Lcc_DMK!M179</f>
        <v>1</v>
      </c>
      <c r="N179" s="396">
        <f>+Lcc_BKK!N179+Lcc_DMK!N179</f>
        <v>1</v>
      </c>
      <c r="O179" s="303">
        <f>SUM(M179:N179)</f>
        <v>2</v>
      </c>
      <c r="P179" s="398">
        <f>Lcc_BKK!P179+Lcc_DMK!P179</f>
        <v>0</v>
      </c>
      <c r="Q179" s="303">
        <f>O179+P179</f>
        <v>2</v>
      </c>
      <c r="R179" s="241">
        <f>+Lcc_BKK!R179+Lcc_DMK!R179</f>
        <v>0</v>
      </c>
      <c r="S179" s="242">
        <f>+Lcc_BKK!S179+Lcc_DMK!S179</f>
        <v>0</v>
      </c>
      <c r="T179" s="303">
        <f>SUM(R179:S179)</f>
        <v>0</v>
      </c>
      <c r="U179" s="244">
        <f>Lcc_BKK!U179+Lcc_DMK!U179</f>
        <v>0</v>
      </c>
      <c r="V179" s="303">
        <f>T179+U179</f>
        <v>0</v>
      </c>
      <c r="W179" s="245">
        <f>IF(Q179=0,0,((V179/Q179)-1)*100)</f>
        <v>-100</v>
      </c>
      <c r="Y179" s="352"/>
      <c r="Z179" s="352"/>
      <c r="AA179" s="354"/>
    </row>
    <row r="180" spans="1:27" ht="14.25" thickTop="1" thickBot="1">
      <c r="L180" s="246" t="s">
        <v>40</v>
      </c>
      <c r="M180" s="247">
        <f>+M177+M178+M179</f>
        <v>1</v>
      </c>
      <c r="N180" s="248">
        <f t="shared" ref="N180:V180" si="341">+N177+N178+N179</f>
        <v>6</v>
      </c>
      <c r="O180" s="249">
        <f t="shared" si="341"/>
        <v>7</v>
      </c>
      <c r="P180" s="247">
        <f t="shared" si="341"/>
        <v>0</v>
      </c>
      <c r="Q180" s="249">
        <f t="shared" si="341"/>
        <v>7</v>
      </c>
      <c r="R180" s="247">
        <f t="shared" si="341"/>
        <v>0</v>
      </c>
      <c r="S180" s="248">
        <f t="shared" si="341"/>
        <v>6</v>
      </c>
      <c r="T180" s="249">
        <f t="shared" si="341"/>
        <v>6</v>
      </c>
      <c r="U180" s="247">
        <f t="shared" si="341"/>
        <v>0</v>
      </c>
      <c r="V180" s="249">
        <f t="shared" si="341"/>
        <v>6</v>
      </c>
      <c r="W180" s="250">
        <f t="shared" ref="W180:W182" si="342">IF(Q180=0,0,((V180/Q180)-1)*100)</f>
        <v>-14.28571428571429</v>
      </c>
    </row>
    <row r="181" spans="1:27" ht="14.25" thickTop="1" thickBot="1">
      <c r="L181" s="246" t="s">
        <v>62</v>
      </c>
      <c r="M181" s="247">
        <f>M172+M176+M177+M178+M179</f>
        <v>1</v>
      </c>
      <c r="N181" s="248">
        <f t="shared" ref="N181:V181" si="343">N172+N176+N177+N178+N179</f>
        <v>15</v>
      </c>
      <c r="O181" s="249">
        <f t="shared" si="343"/>
        <v>16</v>
      </c>
      <c r="P181" s="247">
        <f t="shared" si="343"/>
        <v>0</v>
      </c>
      <c r="Q181" s="249">
        <f t="shared" si="343"/>
        <v>16</v>
      </c>
      <c r="R181" s="247">
        <f t="shared" si="343"/>
        <v>0</v>
      </c>
      <c r="S181" s="248">
        <f t="shared" si="343"/>
        <v>13</v>
      </c>
      <c r="T181" s="249">
        <f t="shared" si="343"/>
        <v>13</v>
      </c>
      <c r="U181" s="247">
        <f t="shared" si="343"/>
        <v>0</v>
      </c>
      <c r="V181" s="249">
        <f t="shared" si="343"/>
        <v>13</v>
      </c>
      <c r="W181" s="250">
        <f t="shared" si="342"/>
        <v>-18.75</v>
      </c>
      <c r="X181" s="1"/>
      <c r="Y181" s="1"/>
      <c r="Z181" s="1"/>
      <c r="AA181" s="1"/>
    </row>
    <row r="182" spans="1:27" ht="14.25" thickTop="1" thickBot="1">
      <c r="L182" s="246" t="s">
        <v>63</v>
      </c>
      <c r="M182" s="247">
        <f>+M168+M172+M176+M180</f>
        <v>1</v>
      </c>
      <c r="N182" s="248">
        <f t="shared" ref="N182:V182" si="344">+N168+N172+N176+N180</f>
        <v>18</v>
      </c>
      <c r="O182" s="249">
        <f t="shared" si="344"/>
        <v>19</v>
      </c>
      <c r="P182" s="247">
        <f t="shared" si="344"/>
        <v>0</v>
      </c>
      <c r="Q182" s="249">
        <f t="shared" si="344"/>
        <v>19</v>
      </c>
      <c r="R182" s="247">
        <f t="shared" si="344"/>
        <v>0</v>
      </c>
      <c r="S182" s="248">
        <f t="shared" si="344"/>
        <v>28</v>
      </c>
      <c r="T182" s="249">
        <f t="shared" si="344"/>
        <v>28</v>
      </c>
      <c r="U182" s="247">
        <f t="shared" si="344"/>
        <v>0</v>
      </c>
      <c r="V182" s="249">
        <f t="shared" si="344"/>
        <v>28</v>
      </c>
      <c r="W182" s="250">
        <f t="shared" si="342"/>
        <v>47.368421052631568</v>
      </c>
    </row>
    <row r="183" spans="1:27" ht="14.25" thickTop="1" thickBot="1">
      <c r="L183" s="259" t="s">
        <v>60</v>
      </c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7" ht="13.5" thickTop="1">
      <c r="L184" s="881" t="s">
        <v>55</v>
      </c>
      <c r="M184" s="882"/>
      <c r="N184" s="882"/>
      <c r="O184" s="882"/>
      <c r="P184" s="882"/>
      <c r="Q184" s="882"/>
      <c r="R184" s="882"/>
      <c r="S184" s="882"/>
      <c r="T184" s="882"/>
      <c r="U184" s="882"/>
      <c r="V184" s="882"/>
      <c r="W184" s="883"/>
    </row>
    <row r="185" spans="1:27" ht="13.5" thickBot="1">
      <c r="L185" s="884" t="s">
        <v>52</v>
      </c>
      <c r="M185" s="885"/>
      <c r="N185" s="885"/>
      <c r="O185" s="885"/>
      <c r="P185" s="885"/>
      <c r="Q185" s="885"/>
      <c r="R185" s="885"/>
      <c r="S185" s="885"/>
      <c r="T185" s="885"/>
      <c r="U185" s="885"/>
      <c r="V185" s="885"/>
      <c r="W185" s="886"/>
    </row>
    <row r="186" spans="1:27" ht="14.25" thickTop="1" thickBot="1">
      <c r="L186" s="217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9" t="s">
        <v>34</v>
      </c>
    </row>
    <row r="187" spans="1:27" ht="14.25" thickTop="1" thickBot="1">
      <c r="L187" s="220"/>
      <c r="M187" s="221" t="s">
        <v>64</v>
      </c>
      <c r="N187" s="221"/>
      <c r="O187" s="221"/>
      <c r="P187" s="221"/>
      <c r="Q187" s="222"/>
      <c r="R187" s="221" t="s">
        <v>65</v>
      </c>
      <c r="S187" s="221"/>
      <c r="T187" s="221"/>
      <c r="U187" s="221"/>
      <c r="V187" s="222"/>
      <c r="W187" s="223" t="s">
        <v>2</v>
      </c>
    </row>
    <row r="188" spans="1:27" ht="13.5" thickTop="1">
      <c r="L188" s="224" t="s">
        <v>3</v>
      </c>
      <c r="M188" s="225"/>
      <c r="N188" s="226"/>
      <c r="O188" s="227"/>
      <c r="P188" s="228"/>
      <c r="Q188" s="227"/>
      <c r="R188" s="225"/>
      <c r="S188" s="226"/>
      <c r="T188" s="227"/>
      <c r="U188" s="228"/>
      <c r="V188" s="227"/>
      <c r="W188" s="229" t="s">
        <v>4</v>
      </c>
    </row>
    <row r="189" spans="1:27" ht="13.5" thickBot="1">
      <c r="L189" s="230"/>
      <c r="M189" s="231" t="s">
        <v>35</v>
      </c>
      <c r="N189" s="232" t="s">
        <v>36</v>
      </c>
      <c r="O189" s="233" t="s">
        <v>37</v>
      </c>
      <c r="P189" s="234" t="s">
        <v>32</v>
      </c>
      <c r="Q189" s="233" t="s">
        <v>7</v>
      </c>
      <c r="R189" s="231" t="s">
        <v>35</v>
      </c>
      <c r="S189" s="232" t="s">
        <v>36</v>
      </c>
      <c r="T189" s="233" t="s">
        <v>37</v>
      </c>
      <c r="U189" s="234" t="s">
        <v>32</v>
      </c>
      <c r="V189" s="233" t="s">
        <v>7</v>
      </c>
      <c r="W189" s="235"/>
    </row>
    <row r="190" spans="1:27" ht="4.5" customHeight="1" thickTop="1">
      <c r="L190" s="224"/>
      <c r="M190" s="236"/>
      <c r="N190" s="237"/>
      <c r="O190" s="301"/>
      <c r="P190" s="239"/>
      <c r="Q190" s="301"/>
      <c r="R190" s="236"/>
      <c r="S190" s="237"/>
      <c r="T190" s="301"/>
      <c r="U190" s="239"/>
      <c r="V190" s="301"/>
      <c r="W190" s="240"/>
    </row>
    <row r="191" spans="1:27">
      <c r="L191" s="224" t="s">
        <v>10</v>
      </c>
      <c r="M191" s="395">
        <f>+Lcc_BKK!M191+Lcc_DMK!M191</f>
        <v>55</v>
      </c>
      <c r="N191" s="396">
        <f>+Lcc_BKK!N191+Lcc_DMK!N191</f>
        <v>913</v>
      </c>
      <c r="O191" s="303">
        <f>SUM(M191:N191)</f>
        <v>968</v>
      </c>
      <c r="P191" s="398">
        <f>+Lcc_BKK!P191+Lcc_DMK!P191</f>
        <v>0</v>
      </c>
      <c r="Q191" s="302">
        <f>O191+P191</f>
        <v>968</v>
      </c>
      <c r="R191" s="241">
        <f>+Lcc_BKK!R191+Lcc_DMK!R191</f>
        <v>106</v>
      </c>
      <c r="S191" s="242">
        <f>+Lcc_BKK!S191+Lcc_DMK!S191</f>
        <v>866</v>
      </c>
      <c r="T191" s="303">
        <f>SUM(R191:S191)</f>
        <v>972</v>
      </c>
      <c r="U191" s="244">
        <f>+Lcc_BKK!U191+Lcc_DMK!U191</f>
        <v>1</v>
      </c>
      <c r="V191" s="302">
        <f>T191+U191</f>
        <v>973</v>
      </c>
      <c r="W191" s="245">
        <f>IF(Q191=0,0,((V191/Q191)-1)*100)</f>
        <v>0.51652892561984132</v>
      </c>
    </row>
    <row r="192" spans="1:27">
      <c r="L192" s="224" t="s">
        <v>11</v>
      </c>
      <c r="M192" s="395">
        <f>+Lcc_BKK!M192+Lcc_DMK!M192</f>
        <v>50</v>
      </c>
      <c r="N192" s="396">
        <f>+Lcc_BKK!N192+Lcc_DMK!N192</f>
        <v>870</v>
      </c>
      <c r="O192" s="303">
        <f t="shared" ref="O192:O193" si="345">SUM(M192:N192)</f>
        <v>920</v>
      </c>
      <c r="P192" s="398">
        <f>+Lcc_BKK!P192+Lcc_DMK!P192</f>
        <v>0</v>
      </c>
      <c r="Q192" s="302">
        <f>O192+P192</f>
        <v>920</v>
      </c>
      <c r="R192" s="241">
        <f>+Lcc_BKK!R192+Lcc_DMK!R192</f>
        <v>118</v>
      </c>
      <c r="S192" s="242">
        <f>+Lcc_BKK!S192+Lcc_DMK!S192</f>
        <v>959</v>
      </c>
      <c r="T192" s="303">
        <f t="shared" ref="T192:T193" si="346">SUM(R192:S192)</f>
        <v>1077</v>
      </c>
      <c r="U192" s="244">
        <f>+Lcc_BKK!U192+Lcc_DMK!U192</f>
        <v>0</v>
      </c>
      <c r="V192" s="302">
        <f>T192+U192</f>
        <v>1077</v>
      </c>
      <c r="W192" s="245">
        <f>IF(Q192=0,0,((V192/Q192)-1)*100)</f>
        <v>17.065217391304355</v>
      </c>
    </row>
    <row r="193" spans="1:27" ht="13.5" thickBot="1">
      <c r="L193" s="230" t="s">
        <v>12</v>
      </c>
      <c r="M193" s="395">
        <f>+Lcc_BKK!M193+Lcc_DMK!M193</f>
        <v>61</v>
      </c>
      <c r="N193" s="396">
        <f>+Lcc_BKK!N193+Lcc_DMK!N193</f>
        <v>946</v>
      </c>
      <c r="O193" s="303">
        <f t="shared" si="345"/>
        <v>1007</v>
      </c>
      <c r="P193" s="398">
        <f>+Lcc_BKK!P193+Lcc_DMK!P193</f>
        <v>0</v>
      </c>
      <c r="Q193" s="302">
        <f>O193+P193</f>
        <v>1007</v>
      </c>
      <c r="R193" s="241">
        <f>+Lcc_BKK!R193+Lcc_DMK!R193</f>
        <v>119</v>
      </c>
      <c r="S193" s="242">
        <f>+Lcc_BKK!S193+Lcc_DMK!S193</f>
        <v>929</v>
      </c>
      <c r="T193" s="303">
        <f t="shared" si="346"/>
        <v>1048</v>
      </c>
      <c r="U193" s="244">
        <f>+Lcc_BKK!U193+Lcc_DMK!U193</f>
        <v>0</v>
      </c>
      <c r="V193" s="302">
        <f>T193+U193</f>
        <v>1048</v>
      </c>
      <c r="W193" s="245">
        <f>IF(Q193=0,0,((V193/Q193)-1)*100)</f>
        <v>4.0714995034756729</v>
      </c>
    </row>
    <row r="194" spans="1:27" ht="14.25" thickTop="1" thickBot="1">
      <c r="L194" s="246" t="s">
        <v>38</v>
      </c>
      <c r="M194" s="247">
        <f t="shared" ref="M194:Q194" si="347">+M191+M192+M193</f>
        <v>166</v>
      </c>
      <c r="N194" s="248">
        <f t="shared" si="347"/>
        <v>2729</v>
      </c>
      <c r="O194" s="249">
        <f t="shared" si="347"/>
        <v>2895</v>
      </c>
      <c r="P194" s="247">
        <f t="shared" si="347"/>
        <v>0</v>
      </c>
      <c r="Q194" s="249">
        <f t="shared" si="347"/>
        <v>2895</v>
      </c>
      <c r="R194" s="247">
        <f t="shared" ref="R194:V194" si="348">+R191+R192+R193</f>
        <v>343</v>
      </c>
      <c r="S194" s="248">
        <f t="shared" si="348"/>
        <v>2754</v>
      </c>
      <c r="T194" s="249">
        <f t="shared" si="348"/>
        <v>3097</v>
      </c>
      <c r="U194" s="247">
        <f t="shared" si="348"/>
        <v>1</v>
      </c>
      <c r="V194" s="249">
        <f t="shared" si="348"/>
        <v>3098</v>
      </c>
      <c r="W194" s="250">
        <f t="shared" ref="W194" si="349">IF(Q194=0,0,((V194/Q194)-1)*100)</f>
        <v>7.0120898100172635</v>
      </c>
    </row>
    <row r="195" spans="1:27" ht="13.5" thickTop="1">
      <c r="L195" s="224" t="s">
        <v>13</v>
      </c>
      <c r="M195" s="395">
        <f>+Lcc_BKK!M195+Lcc_DMK!M195</f>
        <v>63</v>
      </c>
      <c r="N195" s="396">
        <f>+Lcc_BKK!N195+Lcc_DMK!N195</f>
        <v>854</v>
      </c>
      <c r="O195" s="302">
        <f>M195+N195</f>
        <v>917</v>
      </c>
      <c r="P195" s="398">
        <f>+Lcc_BKK!P195+Lcc_DMK!P195</f>
        <v>0</v>
      </c>
      <c r="Q195" s="302">
        <f>O195+P195</f>
        <v>917</v>
      </c>
      <c r="R195" s="241">
        <f>+Lcc_BKK!R195+Lcc_DMK!R195</f>
        <v>132</v>
      </c>
      <c r="S195" s="242">
        <f>+Lcc_BKK!S195+Lcc_DMK!S195</f>
        <v>945</v>
      </c>
      <c r="T195" s="302">
        <f>R195+S195</f>
        <v>1077</v>
      </c>
      <c r="U195" s="244">
        <f>+Lcc_BKK!U195+Lcc_DMK!U195</f>
        <v>0</v>
      </c>
      <c r="V195" s="302">
        <f>T195+U195</f>
        <v>1077</v>
      </c>
      <c r="W195" s="245">
        <f t="shared" ref="W195:W199" si="350">IF(Q195=0,0,((V195/Q195)-1)*100)</f>
        <v>17.44820065430752</v>
      </c>
    </row>
    <row r="196" spans="1:27">
      <c r="L196" s="224" t="s">
        <v>14</v>
      </c>
      <c r="M196" s="395">
        <f>+Lcc_BKK!M196+Lcc_DMK!M196</f>
        <v>64</v>
      </c>
      <c r="N196" s="396">
        <f>+Lcc_BKK!N196+Lcc_DMK!N196</f>
        <v>901</v>
      </c>
      <c r="O196" s="302">
        <f>M196+N196</f>
        <v>965</v>
      </c>
      <c r="P196" s="398">
        <f>+Lcc_BKK!P196+Lcc_DMK!P196</f>
        <v>0</v>
      </c>
      <c r="Q196" s="302">
        <f>O196+P196</f>
        <v>965</v>
      </c>
      <c r="R196" s="241">
        <f>+Lcc_BKK!R196+Lcc_DMK!R196</f>
        <v>122</v>
      </c>
      <c r="S196" s="242">
        <f>+Lcc_BKK!S196+Lcc_DMK!S196</f>
        <v>894</v>
      </c>
      <c r="T196" s="302">
        <f>R196+S196</f>
        <v>1016</v>
      </c>
      <c r="U196" s="244">
        <f>+Lcc_BKK!U196+Lcc_DMK!U196</f>
        <v>0</v>
      </c>
      <c r="V196" s="302">
        <f>T196+U196</f>
        <v>1016</v>
      </c>
      <c r="W196" s="245">
        <f>IF(Q196=0,0,((V196/Q196)-1)*100)</f>
        <v>5.2849740932642497</v>
      </c>
    </row>
    <row r="197" spans="1:27" ht="13.5" thickBot="1">
      <c r="L197" s="224" t="s">
        <v>15</v>
      </c>
      <c r="M197" s="395">
        <f>+Lcc_BKK!M197+Lcc_DMK!M197</f>
        <v>62</v>
      </c>
      <c r="N197" s="396">
        <f>+Lcc_BKK!N197+Lcc_DMK!N197</f>
        <v>886</v>
      </c>
      <c r="O197" s="302">
        <f>M197+N197</f>
        <v>948</v>
      </c>
      <c r="P197" s="398">
        <f>+Lcc_BKK!P197+Lcc_DMK!P197</f>
        <v>0</v>
      </c>
      <c r="Q197" s="302">
        <f>O197+P197</f>
        <v>948</v>
      </c>
      <c r="R197" s="241">
        <f>+Lcc_BKK!R197+Lcc_DMK!R197</f>
        <v>144</v>
      </c>
      <c r="S197" s="242">
        <f>+Lcc_BKK!S197+Lcc_DMK!S197</f>
        <v>1006</v>
      </c>
      <c r="T197" s="302">
        <f>R197+S197</f>
        <v>1150</v>
      </c>
      <c r="U197" s="244">
        <f>+Lcc_BKK!U197+Lcc_DMK!U197</f>
        <v>0</v>
      </c>
      <c r="V197" s="302">
        <f>T197+U197</f>
        <v>1150</v>
      </c>
      <c r="W197" s="245">
        <f>IF(Q197=0,0,((V197/Q197)-1)*100)</f>
        <v>21.308016877637126</v>
      </c>
    </row>
    <row r="198" spans="1:27" ht="14.25" thickTop="1" thickBot="1">
      <c r="L198" s="246" t="s">
        <v>61</v>
      </c>
      <c r="M198" s="247">
        <f>+M195+M196+M197</f>
        <v>189</v>
      </c>
      <c r="N198" s="248">
        <f t="shared" ref="N198" si="351">+N195+N196+N197</f>
        <v>2641</v>
      </c>
      <c r="O198" s="249">
        <f t="shared" ref="O198" si="352">+O195+O196+O197</f>
        <v>2830</v>
      </c>
      <c r="P198" s="247">
        <f t="shared" ref="P198" si="353">+P195+P196+P197</f>
        <v>0</v>
      </c>
      <c r="Q198" s="249">
        <f t="shared" ref="Q198" si="354">+Q195+Q196+Q197</f>
        <v>2830</v>
      </c>
      <c r="R198" s="247">
        <f t="shared" ref="R198" si="355">+R195+R196+R197</f>
        <v>398</v>
      </c>
      <c r="S198" s="248">
        <f t="shared" ref="S198" si="356">+S195+S196+S197</f>
        <v>2845</v>
      </c>
      <c r="T198" s="249">
        <f t="shared" ref="T198" si="357">+T195+T196+T197</f>
        <v>3243</v>
      </c>
      <c r="U198" s="247">
        <f t="shared" ref="U198" si="358">+U195+U196+U197</f>
        <v>0</v>
      </c>
      <c r="V198" s="249">
        <f t="shared" ref="V198" si="359">+V195+V196+V197</f>
        <v>3243</v>
      </c>
      <c r="W198" s="250">
        <f t="shared" ref="W198" si="360">IF(Q198=0,0,((V198/Q198)-1)*100)</f>
        <v>14.593639575971729</v>
      </c>
    </row>
    <row r="199" spans="1:27" ht="13.5" thickTop="1">
      <c r="L199" s="224" t="s">
        <v>16</v>
      </c>
      <c r="M199" s="395">
        <f>+Lcc_BKK!M199+Lcc_DMK!M199</f>
        <v>64</v>
      </c>
      <c r="N199" s="396">
        <f>+Lcc_BKK!N199+Lcc_DMK!N199</f>
        <v>708</v>
      </c>
      <c r="O199" s="302">
        <f>SUM(M199:N199)</f>
        <v>772</v>
      </c>
      <c r="P199" s="398">
        <f>+Lcc_BKK!P199+Lcc_DMK!P199</f>
        <v>0</v>
      </c>
      <c r="Q199" s="302">
        <f>O199+P199</f>
        <v>772</v>
      </c>
      <c r="R199" s="241">
        <f>+Lcc_BKK!R199+Lcc_DMK!R199</f>
        <v>85</v>
      </c>
      <c r="S199" s="242">
        <f>+Lcc_BKK!S199+Lcc_DMK!S199</f>
        <v>727</v>
      </c>
      <c r="T199" s="302">
        <f>SUM(R199:S199)</f>
        <v>812</v>
      </c>
      <c r="U199" s="244">
        <f>+Lcc_BKK!U199+Lcc_DMK!U199</f>
        <v>0</v>
      </c>
      <c r="V199" s="302">
        <f>T199+U199</f>
        <v>812</v>
      </c>
      <c r="W199" s="245">
        <f t="shared" si="350"/>
        <v>5.1813471502590636</v>
      </c>
    </row>
    <row r="200" spans="1:27">
      <c r="L200" s="224" t="s">
        <v>17</v>
      </c>
      <c r="M200" s="395">
        <f>+Lcc_BKK!M200+Lcc_DMK!M200</f>
        <v>79</v>
      </c>
      <c r="N200" s="396">
        <f>+Lcc_BKK!N200+Lcc_DMK!N200</f>
        <v>747</v>
      </c>
      <c r="O200" s="302">
        <f>SUM(M200:N200)</f>
        <v>826</v>
      </c>
      <c r="P200" s="398">
        <f>+Lcc_BKK!P200+Lcc_DMK!P200</f>
        <v>0</v>
      </c>
      <c r="Q200" s="302">
        <f>O200+P200</f>
        <v>826</v>
      </c>
      <c r="R200" s="241">
        <f>+Lcc_BKK!R200+Lcc_DMK!R200</f>
        <v>103</v>
      </c>
      <c r="S200" s="242">
        <f>+Lcc_BKK!S200+Lcc_DMK!S200</f>
        <v>890</v>
      </c>
      <c r="T200" s="302">
        <f>SUM(R200:S200)</f>
        <v>993</v>
      </c>
      <c r="U200" s="244">
        <f>+Lcc_BKK!U200+Lcc_DMK!U200</f>
        <v>0</v>
      </c>
      <c r="V200" s="302">
        <f>T200+U200</f>
        <v>993</v>
      </c>
      <c r="W200" s="245">
        <f t="shared" ref="W200" si="361">IF(Q200=0,0,((V200/Q200)-1)*100)</f>
        <v>20.217917675544793</v>
      </c>
    </row>
    <row r="201" spans="1:27" ht="13.5" thickBot="1">
      <c r="L201" s="224" t="s">
        <v>18</v>
      </c>
      <c r="M201" s="395">
        <f>+Lcc_BKK!M201+Lcc_DMK!M201</f>
        <v>94</v>
      </c>
      <c r="N201" s="396">
        <f>+Lcc_BKK!N201+Lcc_DMK!N201</f>
        <v>915</v>
      </c>
      <c r="O201" s="303">
        <f>SUM(M201:N201)</f>
        <v>1009</v>
      </c>
      <c r="P201" s="252">
        <f>+Lcc_BKK!P201+Lcc_DMK!P201</f>
        <v>0</v>
      </c>
      <c r="Q201" s="303">
        <f>O201+P201</f>
        <v>1009</v>
      </c>
      <c r="R201" s="241">
        <f>+Lcc_BKK!R201+Lcc_DMK!R201</f>
        <v>94</v>
      </c>
      <c r="S201" s="242">
        <f>+Lcc_BKK!S201+Lcc_DMK!S201</f>
        <v>935</v>
      </c>
      <c r="T201" s="303">
        <f>SUM(R201:S201)</f>
        <v>1029</v>
      </c>
      <c r="U201" s="252">
        <f>+Lcc_BKK!U201+Lcc_DMK!U201</f>
        <v>0</v>
      </c>
      <c r="V201" s="303">
        <f>T201+U201</f>
        <v>1029</v>
      </c>
      <c r="W201" s="245">
        <f>IF(Q201=0,0,((V201/Q201)-1)*100)</f>
        <v>1.9821605550049526</v>
      </c>
    </row>
    <row r="202" spans="1:27" ht="14.25" thickTop="1" thickBot="1">
      <c r="L202" s="253" t="s">
        <v>19</v>
      </c>
      <c r="M202" s="254">
        <f>+M199+M200+M201</f>
        <v>237</v>
      </c>
      <c r="N202" s="254">
        <f t="shared" ref="N202" si="362">+N199+N200+N201</f>
        <v>2370</v>
      </c>
      <c r="O202" s="255">
        <f t="shared" ref="O202" si="363">+O199+O200+O201</f>
        <v>2607</v>
      </c>
      <c r="P202" s="256">
        <f t="shared" ref="P202" si="364">+P199+P200+P201</f>
        <v>0</v>
      </c>
      <c r="Q202" s="255">
        <f t="shared" ref="Q202" si="365">+Q199+Q200+Q201</f>
        <v>2607</v>
      </c>
      <c r="R202" s="254">
        <f t="shared" ref="R202" si="366">+R199+R200+R201</f>
        <v>282</v>
      </c>
      <c r="S202" s="254">
        <f t="shared" ref="S202" si="367">+S199+S200+S201</f>
        <v>2552</v>
      </c>
      <c r="T202" s="255">
        <f t="shared" ref="T202" si="368">+T199+T200+T201</f>
        <v>2834</v>
      </c>
      <c r="U202" s="256">
        <f t="shared" ref="U202" si="369">+U199+U200+U201</f>
        <v>0</v>
      </c>
      <c r="V202" s="255">
        <f t="shared" ref="V202" si="370">+V199+V200+V201</f>
        <v>2834</v>
      </c>
      <c r="W202" s="257">
        <f>IF(Q202=0,0,((V202/Q202)-1)*100)</f>
        <v>8.7073264288454197</v>
      </c>
    </row>
    <row r="203" spans="1:27" ht="13.5" thickTop="1">
      <c r="A203" s="352"/>
      <c r="K203" s="352"/>
      <c r="L203" s="224" t="s">
        <v>21</v>
      </c>
      <c r="M203" s="395">
        <f>+Lcc_BKK!M203+Lcc_DMK!M203</f>
        <v>102</v>
      </c>
      <c r="N203" s="396">
        <f>+Lcc_BKK!N203+Lcc_DMK!N203</f>
        <v>802</v>
      </c>
      <c r="O203" s="303">
        <f>SUM(M203:N203)</f>
        <v>904</v>
      </c>
      <c r="P203" s="258">
        <f>+Lcc_BKK!P203+Lcc_DMK!P203</f>
        <v>0</v>
      </c>
      <c r="Q203" s="303">
        <f>O203+P203</f>
        <v>904</v>
      </c>
      <c r="R203" s="241">
        <f>+Lcc_BKK!R203+Lcc_DMK!R203</f>
        <v>84</v>
      </c>
      <c r="S203" s="242">
        <f>+Lcc_BKK!S203+Lcc_DMK!S203</f>
        <v>846</v>
      </c>
      <c r="T203" s="303">
        <f>SUM(R203:S203)</f>
        <v>930</v>
      </c>
      <c r="U203" s="258">
        <f>+Lcc_BKK!U203+Lcc_DMK!U203</f>
        <v>0</v>
      </c>
      <c r="V203" s="303">
        <f>T203+U203</f>
        <v>930</v>
      </c>
      <c r="W203" s="245">
        <f>IF(Q203=0,0,((V203/Q203)-1)*100)</f>
        <v>2.8761061946902755</v>
      </c>
      <c r="X203" s="355"/>
      <c r="Y203" s="352"/>
      <c r="Z203" s="352"/>
      <c r="AA203" s="354"/>
    </row>
    <row r="204" spans="1:27">
      <c r="A204" s="352"/>
      <c r="K204" s="352"/>
      <c r="L204" s="224" t="s">
        <v>22</v>
      </c>
      <c r="M204" s="395">
        <f>+Lcc_BKK!M204+Lcc_DMK!M204</f>
        <v>115</v>
      </c>
      <c r="N204" s="396">
        <f>+Lcc_BKK!N204+Lcc_DMK!N204</f>
        <v>918</v>
      </c>
      <c r="O204" s="303">
        <f>SUM(M204:N204)</f>
        <v>1033</v>
      </c>
      <c r="P204" s="398">
        <f>+Lcc_BKK!P204+Lcc_DMK!P204</f>
        <v>0</v>
      </c>
      <c r="Q204" s="303">
        <f>O204+P204</f>
        <v>1033</v>
      </c>
      <c r="R204" s="395">
        <f>+Lcc_BKK!R204+Lcc_DMK!R204</f>
        <v>65</v>
      </c>
      <c r="S204" s="396">
        <f>+Lcc_BKK!S204+Lcc_DMK!S204</f>
        <v>988</v>
      </c>
      <c r="T204" s="303">
        <f>SUM(R204:S204)</f>
        <v>1053</v>
      </c>
      <c r="U204" s="398">
        <f>+Lcc_BKK!U204+Lcc_DMK!U204</f>
        <v>0</v>
      </c>
      <c r="V204" s="303">
        <f>T204+U204</f>
        <v>1053</v>
      </c>
      <c r="W204" s="245">
        <f t="shared" ref="W204" si="371">IF(Q204=0,0,((V204/Q204)-1)*100)</f>
        <v>1.9361084220716362</v>
      </c>
      <c r="X204" s="355"/>
      <c r="Y204" s="352"/>
      <c r="Z204" s="352"/>
      <c r="AA204" s="354"/>
    </row>
    <row r="205" spans="1:27" ht="13.5" thickBot="1">
      <c r="A205" s="352"/>
      <c r="K205" s="352"/>
      <c r="L205" s="224" t="s">
        <v>23</v>
      </c>
      <c r="M205" s="395">
        <f>+Lcc_BKK!M205+Lcc_DMK!M205</f>
        <v>115</v>
      </c>
      <c r="N205" s="396">
        <f>+Lcc_BKK!N205+Lcc_DMK!N205</f>
        <v>896</v>
      </c>
      <c r="O205" s="303">
        <f>SUM(M205:N205)</f>
        <v>1011</v>
      </c>
      <c r="P205" s="398">
        <f>+Lcc_BKK!P205+Lcc_DMK!P205</f>
        <v>1</v>
      </c>
      <c r="Q205" s="303">
        <f>O205+P205</f>
        <v>1012</v>
      </c>
      <c r="R205" s="241">
        <f>+Lcc_BKK!R205+Lcc_DMK!R205</f>
        <v>19</v>
      </c>
      <c r="S205" s="242">
        <f>+Lcc_BKK!S205+Lcc_DMK!S205</f>
        <v>254</v>
      </c>
      <c r="T205" s="303">
        <f>SUM(R205:S205)</f>
        <v>273</v>
      </c>
      <c r="U205" s="244">
        <f>+Lcc_BKK!U205+Lcc_DMK!U205</f>
        <v>0</v>
      </c>
      <c r="V205" s="303">
        <f>T205+U205</f>
        <v>273</v>
      </c>
      <c r="W205" s="245">
        <f>IF(Q205=0,0,((V205/Q205)-1)*100)</f>
        <v>-73.023715415019765</v>
      </c>
      <c r="Y205" s="352"/>
      <c r="Z205" s="352"/>
      <c r="AA205" s="354"/>
    </row>
    <row r="206" spans="1:27" ht="14.25" thickTop="1" thickBot="1">
      <c r="L206" s="246" t="s">
        <v>40</v>
      </c>
      <c r="M206" s="247">
        <f>+M203+M204+M205</f>
        <v>332</v>
      </c>
      <c r="N206" s="248">
        <f t="shared" ref="N206" si="372">+N203+N204+N205</f>
        <v>2616</v>
      </c>
      <c r="O206" s="249">
        <f t="shared" ref="O206" si="373">+O203+O204+O205</f>
        <v>2948</v>
      </c>
      <c r="P206" s="247">
        <f t="shared" ref="P206" si="374">+P203+P204+P205</f>
        <v>1</v>
      </c>
      <c r="Q206" s="249">
        <f t="shared" ref="Q206" si="375">+Q203+Q204+Q205</f>
        <v>2949</v>
      </c>
      <c r="R206" s="247">
        <f t="shared" ref="R206" si="376">+R203+R204+R205</f>
        <v>168</v>
      </c>
      <c r="S206" s="248">
        <f t="shared" ref="S206" si="377">+S203+S204+S205</f>
        <v>2088</v>
      </c>
      <c r="T206" s="249">
        <f t="shared" ref="T206" si="378">+T203+T204+T205</f>
        <v>2256</v>
      </c>
      <c r="U206" s="247">
        <f t="shared" ref="U206" si="379">+U203+U204+U205</f>
        <v>0</v>
      </c>
      <c r="V206" s="249">
        <f t="shared" ref="V206" si="380">+V203+V204+V205</f>
        <v>2256</v>
      </c>
      <c r="W206" s="250">
        <f t="shared" ref="W206:W208" si="381">IF(Q206=0,0,((V206/Q206)-1)*100)</f>
        <v>-23.499491353001012</v>
      </c>
    </row>
    <row r="207" spans="1:27" ht="14.25" thickTop="1" thickBot="1">
      <c r="L207" s="246" t="s">
        <v>62</v>
      </c>
      <c r="M207" s="247">
        <f>M198+M202+M203+M204+M205</f>
        <v>758</v>
      </c>
      <c r="N207" s="248">
        <f t="shared" ref="N207:V207" si="382">N198+N202+N203+N204+N205</f>
        <v>7627</v>
      </c>
      <c r="O207" s="249">
        <f t="shared" si="382"/>
        <v>8385</v>
      </c>
      <c r="P207" s="247">
        <f t="shared" si="382"/>
        <v>1</v>
      </c>
      <c r="Q207" s="249">
        <f t="shared" si="382"/>
        <v>8386</v>
      </c>
      <c r="R207" s="247">
        <f t="shared" si="382"/>
        <v>848</v>
      </c>
      <c r="S207" s="248">
        <f t="shared" si="382"/>
        <v>7485</v>
      </c>
      <c r="T207" s="249">
        <f t="shared" si="382"/>
        <v>8333</v>
      </c>
      <c r="U207" s="247">
        <f t="shared" si="382"/>
        <v>0</v>
      </c>
      <c r="V207" s="249">
        <f t="shared" si="382"/>
        <v>8333</v>
      </c>
      <c r="W207" s="250">
        <f t="shared" si="381"/>
        <v>-0.63200572382542397</v>
      </c>
      <c r="X207" s="1"/>
      <c r="Y207" s="1"/>
      <c r="Z207" s="1"/>
      <c r="AA207" s="1"/>
    </row>
    <row r="208" spans="1:27" ht="14.25" thickTop="1" thickBot="1">
      <c r="L208" s="246" t="s">
        <v>63</v>
      </c>
      <c r="M208" s="247">
        <f>+M194+M198+M202+M206</f>
        <v>924</v>
      </c>
      <c r="N208" s="248">
        <f t="shared" ref="N208:V208" si="383">+N194+N198+N202+N206</f>
        <v>10356</v>
      </c>
      <c r="O208" s="249">
        <f t="shared" si="383"/>
        <v>11280</v>
      </c>
      <c r="P208" s="247">
        <f t="shared" si="383"/>
        <v>1</v>
      </c>
      <c r="Q208" s="249">
        <f t="shared" si="383"/>
        <v>11281</v>
      </c>
      <c r="R208" s="247">
        <f t="shared" si="383"/>
        <v>1191</v>
      </c>
      <c r="S208" s="248">
        <f t="shared" si="383"/>
        <v>10239</v>
      </c>
      <c r="T208" s="249">
        <f t="shared" si="383"/>
        <v>11430</v>
      </c>
      <c r="U208" s="247">
        <f t="shared" si="383"/>
        <v>1</v>
      </c>
      <c r="V208" s="249">
        <f t="shared" si="383"/>
        <v>11431</v>
      </c>
      <c r="W208" s="250">
        <f t="shared" si="381"/>
        <v>1.3296693555535866</v>
      </c>
    </row>
    <row r="209" spans="12:23" ht="14.25" thickTop="1" thickBot="1">
      <c r="L209" s="259" t="s">
        <v>60</v>
      </c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2:23" ht="13.5" thickTop="1">
      <c r="L210" s="881" t="s">
        <v>56</v>
      </c>
      <c r="M210" s="882"/>
      <c r="N210" s="882"/>
      <c r="O210" s="882"/>
      <c r="P210" s="882"/>
      <c r="Q210" s="882"/>
      <c r="R210" s="882"/>
      <c r="S210" s="882"/>
      <c r="T210" s="882"/>
      <c r="U210" s="882"/>
      <c r="V210" s="882"/>
      <c r="W210" s="883"/>
    </row>
    <row r="211" spans="12:23" ht="13.5" thickBot="1">
      <c r="L211" s="884" t="s">
        <v>53</v>
      </c>
      <c r="M211" s="885"/>
      <c r="N211" s="885"/>
      <c r="O211" s="885"/>
      <c r="P211" s="885"/>
      <c r="Q211" s="885"/>
      <c r="R211" s="885"/>
      <c r="S211" s="885"/>
      <c r="T211" s="885"/>
      <c r="U211" s="885"/>
      <c r="V211" s="885"/>
      <c r="W211" s="886"/>
    </row>
    <row r="212" spans="12:23" ht="14.25" thickTop="1" thickBot="1">
      <c r="L212" s="217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9" t="s">
        <v>34</v>
      </c>
    </row>
    <row r="213" spans="12:23" ht="14.25" customHeight="1" thickTop="1" thickBot="1">
      <c r="L213" s="220"/>
      <c r="M213" s="221" t="s">
        <v>64</v>
      </c>
      <c r="N213" s="221"/>
      <c r="O213" s="221"/>
      <c r="P213" s="221"/>
      <c r="Q213" s="222"/>
      <c r="R213" s="221" t="s">
        <v>65</v>
      </c>
      <c r="S213" s="221"/>
      <c r="T213" s="221"/>
      <c r="U213" s="221"/>
      <c r="V213" s="222"/>
      <c r="W213" s="223" t="s">
        <v>2</v>
      </c>
    </row>
    <row r="214" spans="12:23" ht="13.5" thickTop="1">
      <c r="L214" s="224" t="s">
        <v>3</v>
      </c>
      <c r="M214" s="225"/>
      <c r="N214" s="226"/>
      <c r="O214" s="227"/>
      <c r="P214" s="228"/>
      <c r="Q214" s="227"/>
      <c r="R214" s="225"/>
      <c r="S214" s="226"/>
      <c r="T214" s="227"/>
      <c r="U214" s="228"/>
      <c r="V214" s="227"/>
      <c r="W214" s="229" t="s">
        <v>4</v>
      </c>
    </row>
    <row r="215" spans="12:23" ht="13.5" thickBot="1">
      <c r="L215" s="230"/>
      <c r="M215" s="231" t="s">
        <v>35</v>
      </c>
      <c r="N215" s="232" t="s">
        <v>36</v>
      </c>
      <c r="O215" s="233" t="s">
        <v>37</v>
      </c>
      <c r="P215" s="234" t="s">
        <v>32</v>
      </c>
      <c r="Q215" s="233" t="s">
        <v>7</v>
      </c>
      <c r="R215" s="231" t="s">
        <v>35</v>
      </c>
      <c r="S215" s="232" t="s">
        <v>36</v>
      </c>
      <c r="T215" s="233" t="s">
        <v>37</v>
      </c>
      <c r="U215" s="234" t="s">
        <v>32</v>
      </c>
      <c r="V215" s="233" t="s">
        <v>7</v>
      </c>
      <c r="W215" s="235"/>
    </row>
    <row r="216" spans="12:23" ht="4.5" customHeight="1" thickTop="1">
      <c r="L216" s="224"/>
      <c r="M216" s="236"/>
      <c r="N216" s="237"/>
      <c r="O216" s="301"/>
      <c r="P216" s="239"/>
      <c r="Q216" s="304"/>
      <c r="R216" s="236"/>
      <c r="S216" s="237"/>
      <c r="T216" s="301"/>
      <c r="U216" s="239"/>
      <c r="V216" s="304"/>
      <c r="W216" s="240"/>
    </row>
    <row r="217" spans="12:23" ht="12.75" customHeight="1">
      <c r="L217" s="224" t="s">
        <v>10</v>
      </c>
      <c r="M217" s="395">
        <f t="shared" ref="M217:N219" si="384">+M165+M191</f>
        <v>55</v>
      </c>
      <c r="N217" s="396">
        <f t="shared" si="384"/>
        <v>914</v>
      </c>
      <c r="O217" s="302">
        <f>M217+N217</f>
        <v>969</v>
      </c>
      <c r="P217" s="398">
        <f>+P165+P191</f>
        <v>0</v>
      </c>
      <c r="Q217" s="305">
        <f>O217+P217</f>
        <v>969</v>
      </c>
      <c r="R217" s="241">
        <f t="shared" ref="R217:S219" si="385">+R165+R191</f>
        <v>106</v>
      </c>
      <c r="S217" s="242">
        <f t="shared" si="385"/>
        <v>867</v>
      </c>
      <c r="T217" s="302">
        <f>R217+S217</f>
        <v>973</v>
      </c>
      <c r="U217" s="244">
        <f>+U165+U191</f>
        <v>1</v>
      </c>
      <c r="V217" s="305">
        <f>T217+U217</f>
        <v>974</v>
      </c>
      <c r="W217" s="245">
        <f>IF(Q217=0,0,((V217/Q217)-1)*100)</f>
        <v>0.51599587203301489</v>
      </c>
    </row>
    <row r="218" spans="12:23">
      <c r="L218" s="224" t="s">
        <v>11</v>
      </c>
      <c r="M218" s="395">
        <f t="shared" si="384"/>
        <v>50</v>
      </c>
      <c r="N218" s="396">
        <f t="shared" si="384"/>
        <v>871</v>
      </c>
      <c r="O218" s="302">
        <f t="shared" ref="O218:O219" si="386">M218+N218</f>
        <v>921</v>
      </c>
      <c r="P218" s="398">
        <f>+P166+P192</f>
        <v>0</v>
      </c>
      <c r="Q218" s="305">
        <f>O218+P218</f>
        <v>921</v>
      </c>
      <c r="R218" s="241">
        <f t="shared" si="385"/>
        <v>118</v>
      </c>
      <c r="S218" s="242">
        <f t="shared" si="385"/>
        <v>973</v>
      </c>
      <c r="T218" s="302">
        <f t="shared" ref="T218:T219" si="387">R218+S218</f>
        <v>1091</v>
      </c>
      <c r="U218" s="244">
        <f>+U166+U192</f>
        <v>0</v>
      </c>
      <c r="V218" s="305">
        <f>T218+U218</f>
        <v>1091</v>
      </c>
      <c r="W218" s="245">
        <f>IF(Q218=0,0,((V218/Q218)-1)*100)</f>
        <v>18.458197611292082</v>
      </c>
    </row>
    <row r="219" spans="12:23" ht="13.5" thickBot="1">
      <c r="L219" s="230" t="s">
        <v>12</v>
      </c>
      <c r="M219" s="395">
        <f t="shared" si="384"/>
        <v>61</v>
      </c>
      <c r="N219" s="396">
        <f t="shared" si="384"/>
        <v>947</v>
      </c>
      <c r="O219" s="302">
        <f t="shared" si="386"/>
        <v>1008</v>
      </c>
      <c r="P219" s="398">
        <f>+P167+P193</f>
        <v>0</v>
      </c>
      <c r="Q219" s="305">
        <f>O219+P219</f>
        <v>1008</v>
      </c>
      <c r="R219" s="241">
        <f t="shared" si="385"/>
        <v>119</v>
      </c>
      <c r="S219" s="242">
        <f t="shared" si="385"/>
        <v>929</v>
      </c>
      <c r="T219" s="302">
        <f t="shared" si="387"/>
        <v>1048</v>
      </c>
      <c r="U219" s="244">
        <f>+U167+U193</f>
        <v>0</v>
      </c>
      <c r="V219" s="305">
        <f>T219+U219</f>
        <v>1048</v>
      </c>
      <c r="W219" s="245">
        <f>IF(Q219=0,0,((V219/Q219)-1)*100)</f>
        <v>3.9682539682539764</v>
      </c>
    </row>
    <row r="220" spans="12:23" ht="14.25" thickTop="1" thickBot="1">
      <c r="L220" s="246" t="s">
        <v>38</v>
      </c>
      <c r="M220" s="247">
        <f t="shared" ref="M220:Q220" si="388">+M217+M218+M219</f>
        <v>166</v>
      </c>
      <c r="N220" s="248">
        <f t="shared" si="388"/>
        <v>2732</v>
      </c>
      <c r="O220" s="249">
        <f t="shared" si="388"/>
        <v>2898</v>
      </c>
      <c r="P220" s="247">
        <f t="shared" si="388"/>
        <v>0</v>
      </c>
      <c r="Q220" s="249">
        <f t="shared" si="388"/>
        <v>2898</v>
      </c>
      <c r="R220" s="247">
        <f t="shared" ref="R220:V220" si="389">+R217+R218+R219</f>
        <v>343</v>
      </c>
      <c r="S220" s="248">
        <f t="shared" si="389"/>
        <v>2769</v>
      </c>
      <c r="T220" s="249">
        <f t="shared" si="389"/>
        <v>3112</v>
      </c>
      <c r="U220" s="247">
        <f t="shared" si="389"/>
        <v>1</v>
      </c>
      <c r="V220" s="249">
        <f t="shared" si="389"/>
        <v>3113</v>
      </c>
      <c r="W220" s="250">
        <f t="shared" ref="W220" si="390">IF(Q220=0,0,((V220/Q220)-1)*100)</f>
        <v>7.4189095928226312</v>
      </c>
    </row>
    <row r="221" spans="12:23" ht="13.5" thickTop="1">
      <c r="L221" s="224" t="s">
        <v>13</v>
      </c>
      <c r="M221" s="395">
        <f t="shared" ref="M221:N223" si="391">+M169+M195</f>
        <v>63</v>
      </c>
      <c r="N221" s="396">
        <f t="shared" si="391"/>
        <v>857</v>
      </c>
      <c r="O221" s="302">
        <f>M221+N221</f>
        <v>920</v>
      </c>
      <c r="P221" s="398">
        <f>+P169+P195</f>
        <v>0</v>
      </c>
      <c r="Q221" s="305">
        <f>O221+P221</f>
        <v>920</v>
      </c>
      <c r="R221" s="241">
        <f t="shared" ref="R221:S223" si="392">+R169+R195</f>
        <v>132</v>
      </c>
      <c r="S221" s="242">
        <f t="shared" si="392"/>
        <v>946</v>
      </c>
      <c r="T221" s="302">
        <f>R221+S221</f>
        <v>1078</v>
      </c>
      <c r="U221" s="244">
        <f>+U169+U195</f>
        <v>0</v>
      </c>
      <c r="V221" s="305">
        <f>T221+U221</f>
        <v>1078</v>
      </c>
      <c r="W221" s="245">
        <f>IF(Q221=0,0,((V221/Q221)-1)*100)</f>
        <v>17.173913043478262</v>
      </c>
    </row>
    <row r="222" spans="12:23">
      <c r="L222" s="224" t="s">
        <v>14</v>
      </c>
      <c r="M222" s="395">
        <f t="shared" si="391"/>
        <v>64</v>
      </c>
      <c r="N222" s="396">
        <f t="shared" si="391"/>
        <v>903</v>
      </c>
      <c r="O222" s="302">
        <f t="shared" ref="O222" si="393">M222+N222</f>
        <v>967</v>
      </c>
      <c r="P222" s="398">
        <f>+P170+P196</f>
        <v>0</v>
      </c>
      <c r="Q222" s="305">
        <f>O222+P222</f>
        <v>967</v>
      </c>
      <c r="R222" s="241">
        <f t="shared" si="392"/>
        <v>122</v>
      </c>
      <c r="S222" s="242">
        <f t="shared" si="392"/>
        <v>895</v>
      </c>
      <c r="T222" s="302">
        <f t="shared" ref="T222" si="394">R222+S222</f>
        <v>1017</v>
      </c>
      <c r="U222" s="244">
        <f>+U170+U196</f>
        <v>0</v>
      </c>
      <c r="V222" s="305">
        <f>T222+U222</f>
        <v>1017</v>
      </c>
      <c r="W222" s="245">
        <f>IF(Q222=0,0,((V222/Q222)-1)*100)</f>
        <v>5.170630816959676</v>
      </c>
    </row>
    <row r="223" spans="12:23" ht="13.5" thickBot="1">
      <c r="L223" s="224" t="s">
        <v>15</v>
      </c>
      <c r="M223" s="395">
        <f t="shared" si="391"/>
        <v>62</v>
      </c>
      <c r="N223" s="396">
        <f t="shared" si="391"/>
        <v>887</v>
      </c>
      <c r="O223" s="302">
        <f>M223+N223</f>
        <v>949</v>
      </c>
      <c r="P223" s="398">
        <f>+P171+P197</f>
        <v>0</v>
      </c>
      <c r="Q223" s="305">
        <f>O223+P223</f>
        <v>949</v>
      </c>
      <c r="R223" s="241">
        <f t="shared" si="392"/>
        <v>144</v>
      </c>
      <c r="S223" s="242">
        <f t="shared" si="392"/>
        <v>1010</v>
      </c>
      <c r="T223" s="302">
        <f>R223+S223</f>
        <v>1154</v>
      </c>
      <c r="U223" s="244">
        <f>+U171+U197</f>
        <v>0</v>
      </c>
      <c r="V223" s="305">
        <f>T223+U223</f>
        <v>1154</v>
      </c>
      <c r="W223" s="245">
        <f>IF(Q223=0,0,((V223/Q223)-1)*100)</f>
        <v>21.601685985247631</v>
      </c>
    </row>
    <row r="224" spans="12:23" ht="14.25" thickTop="1" thickBot="1">
      <c r="L224" s="246" t="s">
        <v>61</v>
      </c>
      <c r="M224" s="247">
        <f>+M221+M222+M223</f>
        <v>189</v>
      </c>
      <c r="N224" s="248">
        <f t="shared" ref="N224" si="395">+N221+N222+N223</f>
        <v>2647</v>
      </c>
      <c r="O224" s="249">
        <f t="shared" ref="O224" si="396">+O221+O222+O223</f>
        <v>2836</v>
      </c>
      <c r="P224" s="247">
        <f t="shared" ref="P224" si="397">+P221+P222+P223</f>
        <v>0</v>
      </c>
      <c r="Q224" s="249">
        <f t="shared" ref="Q224" si="398">+Q221+Q222+Q223</f>
        <v>2836</v>
      </c>
      <c r="R224" s="247">
        <f t="shared" ref="R224" si="399">+R221+R222+R223</f>
        <v>398</v>
      </c>
      <c r="S224" s="248">
        <f t="shared" ref="S224" si="400">+S221+S222+S223</f>
        <v>2851</v>
      </c>
      <c r="T224" s="249">
        <f t="shared" ref="T224" si="401">+T221+T222+T223</f>
        <v>3249</v>
      </c>
      <c r="U224" s="247">
        <f t="shared" ref="U224" si="402">+U221+U222+U223</f>
        <v>0</v>
      </c>
      <c r="V224" s="249">
        <f t="shared" ref="V224" si="403">+V221+V222+V223</f>
        <v>3249</v>
      </c>
      <c r="W224" s="250">
        <f t="shared" ref="W224" si="404">IF(Q224=0,0,((V224/Q224)-1)*100)</f>
        <v>14.562764456981657</v>
      </c>
    </row>
    <row r="225" spans="1:27" ht="13.5" thickTop="1">
      <c r="L225" s="224" t="s">
        <v>16</v>
      </c>
      <c r="M225" s="395">
        <f t="shared" ref="M225:N227" si="405">+M173+M199</f>
        <v>64</v>
      </c>
      <c r="N225" s="396">
        <f t="shared" si="405"/>
        <v>709</v>
      </c>
      <c r="O225" s="302">
        <f t="shared" ref="O225" si="406">M225+N225</f>
        <v>773</v>
      </c>
      <c r="P225" s="398">
        <f>+P173+P199</f>
        <v>0</v>
      </c>
      <c r="Q225" s="305">
        <f>O225+P225</f>
        <v>773</v>
      </c>
      <c r="R225" s="241">
        <f t="shared" ref="R225:S227" si="407">+R173+R199</f>
        <v>85</v>
      </c>
      <c r="S225" s="242">
        <f t="shared" si="407"/>
        <v>727</v>
      </c>
      <c r="T225" s="302">
        <f t="shared" ref="T225" si="408">R225+S225</f>
        <v>812</v>
      </c>
      <c r="U225" s="244">
        <f>+U173+U199</f>
        <v>0</v>
      </c>
      <c r="V225" s="305">
        <f>T225+U225</f>
        <v>812</v>
      </c>
      <c r="W225" s="245">
        <f t="shared" ref="W225" si="409">IF(Q225=0,0,((V225/Q225)-1)*100)</f>
        <v>5.045278137128073</v>
      </c>
    </row>
    <row r="226" spans="1:27">
      <c r="L226" s="224" t="s">
        <v>17</v>
      </c>
      <c r="M226" s="395">
        <f t="shared" si="405"/>
        <v>79</v>
      </c>
      <c r="N226" s="396">
        <f t="shared" si="405"/>
        <v>748</v>
      </c>
      <c r="O226" s="302">
        <f>M226+N226</f>
        <v>827</v>
      </c>
      <c r="P226" s="398">
        <f>+P174+P200</f>
        <v>0</v>
      </c>
      <c r="Q226" s="305">
        <f>O226+P226</f>
        <v>827</v>
      </c>
      <c r="R226" s="241">
        <f t="shared" si="407"/>
        <v>103</v>
      </c>
      <c r="S226" s="242">
        <f t="shared" si="407"/>
        <v>891</v>
      </c>
      <c r="T226" s="302">
        <f>R226+S226</f>
        <v>994</v>
      </c>
      <c r="U226" s="244">
        <f>+U174+U200</f>
        <v>0</v>
      </c>
      <c r="V226" s="305">
        <f>T226+U226</f>
        <v>994</v>
      </c>
      <c r="W226" s="245">
        <f t="shared" ref="W226" si="410">IF(Q226=0,0,((V226/Q226)-1)*100)</f>
        <v>20.193470374848843</v>
      </c>
    </row>
    <row r="227" spans="1:27" ht="13.5" thickBot="1">
      <c r="L227" s="224" t="s">
        <v>18</v>
      </c>
      <c r="M227" s="395">
        <f t="shared" si="405"/>
        <v>94</v>
      </c>
      <c r="N227" s="396">
        <f t="shared" si="405"/>
        <v>916</v>
      </c>
      <c r="O227" s="303">
        <f>M227+N227</f>
        <v>1010</v>
      </c>
      <c r="P227" s="252">
        <f>+P175+P201</f>
        <v>0</v>
      </c>
      <c r="Q227" s="305">
        <f>O227+P227</f>
        <v>1010</v>
      </c>
      <c r="R227" s="241">
        <f t="shared" si="407"/>
        <v>94</v>
      </c>
      <c r="S227" s="242">
        <f t="shared" si="407"/>
        <v>935</v>
      </c>
      <c r="T227" s="303">
        <f>R227+S227</f>
        <v>1029</v>
      </c>
      <c r="U227" s="252">
        <f>+U175+U201</f>
        <v>0</v>
      </c>
      <c r="V227" s="305">
        <f>T227+U227</f>
        <v>1029</v>
      </c>
      <c r="W227" s="245">
        <f>IF(Q227=0,0,((V227/Q227)-1)*100)</f>
        <v>1.8811881188118829</v>
      </c>
    </row>
    <row r="228" spans="1:27" ht="14.25" thickTop="1" thickBot="1">
      <c r="L228" s="253" t="s">
        <v>19</v>
      </c>
      <c r="M228" s="254">
        <f>+M225+M226+M227</f>
        <v>237</v>
      </c>
      <c r="N228" s="254">
        <f t="shared" ref="N228" si="411">+N225+N226+N227</f>
        <v>2373</v>
      </c>
      <c r="O228" s="255">
        <f t="shared" ref="O228" si="412">+O225+O226+O227</f>
        <v>2610</v>
      </c>
      <c r="P228" s="256">
        <f t="shared" ref="P228" si="413">+P225+P226+P227</f>
        <v>0</v>
      </c>
      <c r="Q228" s="255">
        <f t="shared" ref="Q228" si="414">+Q225+Q226+Q227</f>
        <v>2610</v>
      </c>
      <c r="R228" s="254">
        <f t="shared" ref="R228" si="415">+R225+R226+R227</f>
        <v>282</v>
      </c>
      <c r="S228" s="254">
        <f t="shared" ref="S228" si="416">+S225+S226+S227</f>
        <v>2553</v>
      </c>
      <c r="T228" s="255">
        <f t="shared" ref="T228" si="417">+T225+T226+T227</f>
        <v>2835</v>
      </c>
      <c r="U228" s="256">
        <f t="shared" ref="U228" si="418">+U225+U226+U227</f>
        <v>0</v>
      </c>
      <c r="V228" s="255">
        <f t="shared" ref="V228" si="419">+V225+V226+V227</f>
        <v>2835</v>
      </c>
      <c r="W228" s="257">
        <f>IF(Q228=0,0,((V228/Q228)-1)*100)</f>
        <v>8.6206896551724199</v>
      </c>
    </row>
    <row r="229" spans="1:27" ht="13.5" thickTop="1">
      <c r="A229" s="352"/>
      <c r="K229" s="352"/>
      <c r="L229" s="224" t="s">
        <v>21</v>
      </c>
      <c r="M229" s="395">
        <f t="shared" ref="M229:N231" si="420">+M177+M203</f>
        <v>102</v>
      </c>
      <c r="N229" s="396">
        <f t="shared" si="420"/>
        <v>806</v>
      </c>
      <c r="O229" s="303">
        <f>M229+N229</f>
        <v>908</v>
      </c>
      <c r="P229" s="258">
        <f>+P177+P203</f>
        <v>0</v>
      </c>
      <c r="Q229" s="305">
        <f>O229+P229</f>
        <v>908</v>
      </c>
      <c r="R229" s="241">
        <f t="shared" ref="R229:S231" si="421">+R177+R203</f>
        <v>84</v>
      </c>
      <c r="S229" s="242">
        <f t="shared" si="421"/>
        <v>846</v>
      </c>
      <c r="T229" s="303">
        <f>R229+S229</f>
        <v>930</v>
      </c>
      <c r="U229" s="258">
        <f>+U177+U203</f>
        <v>0</v>
      </c>
      <c r="V229" s="305">
        <f>T229+U229</f>
        <v>930</v>
      </c>
      <c r="W229" s="245">
        <f>IF(Q229=0,0,((V229/Q229)-1)*100)</f>
        <v>2.4229074889867919</v>
      </c>
      <c r="X229" s="355"/>
      <c r="Y229" s="352"/>
      <c r="Z229" s="352"/>
      <c r="AA229" s="354"/>
    </row>
    <row r="230" spans="1:27">
      <c r="A230" s="352"/>
      <c r="K230" s="352"/>
      <c r="L230" s="224" t="s">
        <v>22</v>
      </c>
      <c r="M230" s="395">
        <f t="shared" si="420"/>
        <v>115</v>
      </c>
      <c r="N230" s="396">
        <f t="shared" si="420"/>
        <v>919</v>
      </c>
      <c r="O230" s="303">
        <f t="shared" ref="O230" si="422">M230+N230</f>
        <v>1034</v>
      </c>
      <c r="P230" s="398">
        <f>+P178+P204</f>
        <v>0</v>
      </c>
      <c r="Q230" s="305">
        <f>O230+P230</f>
        <v>1034</v>
      </c>
      <c r="R230" s="395">
        <f t="shared" si="421"/>
        <v>65</v>
      </c>
      <c r="S230" s="396">
        <f t="shared" si="421"/>
        <v>994</v>
      </c>
      <c r="T230" s="303">
        <f t="shared" ref="T230" si="423">R230+S230</f>
        <v>1059</v>
      </c>
      <c r="U230" s="398">
        <f>+U178+U204</f>
        <v>0</v>
      </c>
      <c r="V230" s="305">
        <f>T230+U230</f>
        <v>1059</v>
      </c>
      <c r="W230" s="245">
        <f t="shared" ref="W230" si="424">IF(Q230=0,0,((V230/Q230)-1)*100)</f>
        <v>2.4177949709864643</v>
      </c>
      <c r="X230" s="355"/>
      <c r="Y230" s="352"/>
      <c r="Z230" s="352"/>
      <c r="AA230" s="354"/>
    </row>
    <row r="231" spans="1:27" ht="13.5" thickBot="1">
      <c r="A231" s="352"/>
      <c r="K231" s="352"/>
      <c r="L231" s="224" t="s">
        <v>23</v>
      </c>
      <c r="M231" s="395">
        <f t="shared" si="420"/>
        <v>116</v>
      </c>
      <c r="N231" s="396">
        <f t="shared" si="420"/>
        <v>897</v>
      </c>
      <c r="O231" s="303">
        <f t="shared" ref="O231" si="425">M231+N231</f>
        <v>1013</v>
      </c>
      <c r="P231" s="398">
        <f>+P179+P205</f>
        <v>1</v>
      </c>
      <c r="Q231" s="305">
        <f>O231+P231</f>
        <v>1014</v>
      </c>
      <c r="R231" s="241">
        <f t="shared" si="421"/>
        <v>19</v>
      </c>
      <c r="S231" s="242">
        <f t="shared" si="421"/>
        <v>254</v>
      </c>
      <c r="T231" s="303">
        <f t="shared" ref="T231" si="426">R231+S231</f>
        <v>273</v>
      </c>
      <c r="U231" s="244">
        <f>+U179+U205</f>
        <v>0</v>
      </c>
      <c r="V231" s="305">
        <f>T231+U231</f>
        <v>273</v>
      </c>
      <c r="W231" s="245">
        <f>IF(Q231=0,0,((V231/Q231)-1)*100)</f>
        <v>-73.07692307692308</v>
      </c>
      <c r="Y231" s="352"/>
      <c r="Z231" s="352"/>
      <c r="AA231" s="354"/>
    </row>
    <row r="232" spans="1:27" ht="14.25" thickTop="1" thickBot="1">
      <c r="L232" s="246" t="s">
        <v>40</v>
      </c>
      <c r="M232" s="247">
        <f>+M229+M230+M231</f>
        <v>333</v>
      </c>
      <c r="N232" s="248">
        <f t="shared" ref="N232" si="427">+N229+N230+N231</f>
        <v>2622</v>
      </c>
      <c r="O232" s="249">
        <f t="shared" ref="O232" si="428">+O229+O230+O231</f>
        <v>2955</v>
      </c>
      <c r="P232" s="247">
        <f t="shared" ref="P232" si="429">+P229+P230+P231</f>
        <v>1</v>
      </c>
      <c r="Q232" s="249">
        <f t="shared" ref="Q232" si="430">+Q229+Q230+Q231</f>
        <v>2956</v>
      </c>
      <c r="R232" s="247">
        <f t="shared" ref="R232" si="431">+R229+R230+R231</f>
        <v>168</v>
      </c>
      <c r="S232" s="248">
        <f t="shared" ref="S232" si="432">+S229+S230+S231</f>
        <v>2094</v>
      </c>
      <c r="T232" s="249">
        <f t="shared" ref="T232" si="433">+T229+T230+T231</f>
        <v>2262</v>
      </c>
      <c r="U232" s="247">
        <f t="shared" ref="U232" si="434">+U229+U230+U231</f>
        <v>0</v>
      </c>
      <c r="V232" s="249">
        <f t="shared" ref="V232" si="435">+V229+V230+V231</f>
        <v>2262</v>
      </c>
      <c r="W232" s="250">
        <f t="shared" ref="W232:W234" si="436">IF(Q232=0,0,((V232/Q232)-1)*100)</f>
        <v>-23.477672530446547</v>
      </c>
    </row>
    <row r="233" spans="1:27" ht="14.25" thickTop="1" thickBot="1">
      <c r="L233" s="246" t="s">
        <v>62</v>
      </c>
      <c r="M233" s="247">
        <f>M224+M228+M229+M230+M231</f>
        <v>759</v>
      </c>
      <c r="N233" s="248">
        <f t="shared" ref="N233:V233" si="437">N224+N228+N229+N230+N231</f>
        <v>7642</v>
      </c>
      <c r="O233" s="249">
        <f t="shared" si="437"/>
        <v>8401</v>
      </c>
      <c r="P233" s="247">
        <f t="shared" si="437"/>
        <v>1</v>
      </c>
      <c r="Q233" s="249">
        <f t="shared" si="437"/>
        <v>8402</v>
      </c>
      <c r="R233" s="247">
        <f t="shared" si="437"/>
        <v>848</v>
      </c>
      <c r="S233" s="248">
        <f t="shared" si="437"/>
        <v>7498</v>
      </c>
      <c r="T233" s="249">
        <f t="shared" si="437"/>
        <v>8346</v>
      </c>
      <c r="U233" s="247">
        <f t="shared" si="437"/>
        <v>0</v>
      </c>
      <c r="V233" s="249">
        <f t="shared" si="437"/>
        <v>8346</v>
      </c>
      <c r="W233" s="250">
        <f t="shared" si="436"/>
        <v>-0.66650797429183006</v>
      </c>
      <c r="X233" s="1"/>
      <c r="Y233" s="1"/>
      <c r="Z233" s="1"/>
      <c r="AA233" s="1"/>
    </row>
    <row r="234" spans="1:27" ht="14.25" thickTop="1" thickBot="1">
      <c r="L234" s="246" t="s">
        <v>63</v>
      </c>
      <c r="M234" s="247">
        <f>+M220+M224+M228+M232</f>
        <v>925</v>
      </c>
      <c r="N234" s="248">
        <f t="shared" ref="N234:V234" si="438">+N220+N224+N228+N232</f>
        <v>10374</v>
      </c>
      <c r="O234" s="249">
        <f t="shared" si="438"/>
        <v>11299</v>
      </c>
      <c r="P234" s="247">
        <f t="shared" si="438"/>
        <v>1</v>
      </c>
      <c r="Q234" s="249">
        <f t="shared" si="438"/>
        <v>11300</v>
      </c>
      <c r="R234" s="247">
        <f t="shared" si="438"/>
        <v>1191</v>
      </c>
      <c r="S234" s="248">
        <f t="shared" si="438"/>
        <v>10267</v>
      </c>
      <c r="T234" s="249">
        <f t="shared" si="438"/>
        <v>11458</v>
      </c>
      <c r="U234" s="247">
        <f t="shared" si="438"/>
        <v>1</v>
      </c>
      <c r="V234" s="249">
        <f t="shared" si="438"/>
        <v>11459</v>
      </c>
      <c r="W234" s="250">
        <f t="shared" si="436"/>
        <v>1.4070796460176949</v>
      </c>
    </row>
    <row r="235" spans="1:27" ht="13.5" thickTop="1">
      <c r="L235" s="259" t="s">
        <v>60</v>
      </c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</row>
  </sheetData>
  <sheetProtection password="CF53" sheet="1" objects="1" scenarios="1"/>
  <mergeCells count="36">
    <mergeCell ref="L210:W210"/>
    <mergeCell ref="L211:W211"/>
    <mergeCell ref="L133:W133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327" priority="123" operator="containsText" text="NOT OK">
      <formula>NOT(ISERROR(SEARCH("NOT OK",A1)))</formula>
    </cfRule>
  </conditionalFormatting>
  <conditionalFormatting sqref="A31 K31">
    <cfRule type="containsText" dxfId="326" priority="121" operator="containsText" text="NOT OK">
      <formula>NOT(ISERROR(SEARCH("NOT OK",A31)))</formula>
    </cfRule>
  </conditionalFormatting>
  <conditionalFormatting sqref="A57 K57">
    <cfRule type="containsText" dxfId="325" priority="120" operator="containsText" text="NOT OK">
      <formula>NOT(ISERROR(SEARCH("NOT OK",A57)))</formula>
    </cfRule>
  </conditionalFormatting>
  <conditionalFormatting sqref="K42 A42">
    <cfRule type="containsText" dxfId="324" priority="89" operator="containsText" text="NOT OK">
      <formula>NOT(ISERROR(SEARCH("NOT OK",A42)))</formula>
    </cfRule>
  </conditionalFormatting>
  <conditionalFormatting sqref="K68 A68">
    <cfRule type="containsText" dxfId="323" priority="87" operator="containsText" text="NOT OK">
      <formula>NOT(ISERROR(SEARCH("NOT OK",A68)))</formula>
    </cfRule>
  </conditionalFormatting>
  <conditionalFormatting sqref="K120 A120">
    <cfRule type="containsText" dxfId="322" priority="85" operator="containsText" text="NOT OK">
      <formula>NOT(ISERROR(SEARCH("NOT OK",A120)))</formula>
    </cfRule>
  </conditionalFormatting>
  <conditionalFormatting sqref="K146 A146">
    <cfRule type="containsText" dxfId="321" priority="83" operator="containsText" text="NOT OK">
      <formula>NOT(ISERROR(SEARCH("NOT OK",A146)))</formula>
    </cfRule>
  </conditionalFormatting>
  <conditionalFormatting sqref="A198 K198">
    <cfRule type="containsText" dxfId="320" priority="81" operator="containsText" text="NOT OK">
      <formula>NOT(ISERROR(SEARCH("NOT OK",A198)))</formula>
    </cfRule>
  </conditionalFormatting>
  <conditionalFormatting sqref="A224 K224">
    <cfRule type="containsText" dxfId="319" priority="79" operator="containsText" text="NOT OK">
      <formula>NOT(ISERROR(SEARCH("NOT OK",A224)))</formula>
    </cfRule>
  </conditionalFormatting>
  <conditionalFormatting sqref="K25 A25">
    <cfRule type="containsText" dxfId="318" priority="77" operator="containsText" text="NOT OK">
      <formula>NOT(ISERROR(SEARCH("NOT OK",A25)))</formula>
    </cfRule>
  </conditionalFormatting>
  <conditionalFormatting sqref="K103 A103">
    <cfRule type="containsText" dxfId="317" priority="74" operator="containsText" text="NOT OK">
      <formula>NOT(ISERROR(SEARCH("NOT OK",A103)))</formula>
    </cfRule>
  </conditionalFormatting>
  <conditionalFormatting sqref="K181 A181">
    <cfRule type="containsText" dxfId="316" priority="71" operator="containsText" text="NOT OK">
      <formula>NOT(ISERROR(SEARCH("NOT OK",A181)))</formula>
    </cfRule>
  </conditionalFormatting>
  <conditionalFormatting sqref="K46:K47 A46:A47">
    <cfRule type="containsText" dxfId="315" priority="48" operator="containsText" text="NOT OK">
      <formula>NOT(ISERROR(SEARCH("NOT OK",A46)))</formula>
    </cfRule>
  </conditionalFormatting>
  <conditionalFormatting sqref="K72:K73 A72:A73">
    <cfRule type="containsText" dxfId="314" priority="45" operator="containsText" text="NOT OK">
      <formula>NOT(ISERROR(SEARCH("NOT OK",A72)))</formula>
    </cfRule>
  </conditionalFormatting>
  <conditionalFormatting sqref="K22:K24 A22:A24">
    <cfRule type="containsText" dxfId="313" priority="29" operator="containsText" text="NOT OK">
      <formula>NOT(ISERROR(SEARCH("NOT OK",A22)))</formula>
    </cfRule>
  </conditionalFormatting>
  <conditionalFormatting sqref="A48:A49 K48:K49">
    <cfRule type="containsText" dxfId="312" priority="27" operator="containsText" text="NOT OK">
      <formula>NOT(ISERROR(SEARCH("NOT OK",A48)))</formula>
    </cfRule>
  </conditionalFormatting>
  <conditionalFormatting sqref="A74:A75 K74:K75">
    <cfRule type="containsText" dxfId="311" priority="25" operator="containsText" text="NOT OK">
      <formula>NOT(ISERROR(SEARCH("NOT OK",A74)))</formula>
    </cfRule>
  </conditionalFormatting>
  <conditionalFormatting sqref="A100:A102 K100:K102">
    <cfRule type="containsText" dxfId="310" priority="19" operator="containsText" text="NOT OK">
      <formula>NOT(ISERROR(SEARCH("NOT OK",A100)))</formula>
    </cfRule>
  </conditionalFormatting>
  <conditionalFormatting sqref="K230:K231 A230:A231">
    <cfRule type="containsText" dxfId="309" priority="24" operator="containsText" text="NOT OK">
      <formula>NOT(ISERROR(SEARCH("NOT OK",A230)))</formula>
    </cfRule>
  </conditionalFormatting>
  <conditionalFormatting sqref="K204:K205 A204:A205">
    <cfRule type="containsText" dxfId="308" priority="23" operator="containsText" text="NOT OK">
      <formula>NOT(ISERROR(SEARCH("NOT OK",A204)))</formula>
    </cfRule>
  </conditionalFormatting>
  <conditionalFormatting sqref="K178:K180 A178:A180">
    <cfRule type="containsText" dxfId="307" priority="22" operator="containsText" text="NOT OK">
      <formula>NOT(ISERROR(SEARCH("NOT OK",A178)))</formula>
    </cfRule>
  </conditionalFormatting>
  <conditionalFormatting sqref="K152:K153 A152:A153">
    <cfRule type="containsText" dxfId="306" priority="21" operator="containsText" text="NOT OK">
      <formula>NOT(ISERROR(SEARCH("NOT OK",A152)))</formula>
    </cfRule>
  </conditionalFormatting>
  <conditionalFormatting sqref="K126:K127 A126:A127">
    <cfRule type="containsText" dxfId="305" priority="20" operator="containsText" text="NOT OK">
      <formula>NOT(ISERROR(SEARCH("NOT OK",A126)))</formula>
    </cfRule>
  </conditionalFormatting>
  <conditionalFormatting sqref="K52 K50 A52 A50">
    <cfRule type="containsText" dxfId="304" priority="18" operator="containsText" text="NOT OK">
      <formula>NOT(ISERROR(SEARCH("NOT OK",A50)))</formula>
    </cfRule>
  </conditionalFormatting>
  <conditionalFormatting sqref="K51 A51">
    <cfRule type="containsText" dxfId="303" priority="17" operator="containsText" text="NOT OK">
      <formula>NOT(ISERROR(SEARCH("NOT OK",A51)))</formula>
    </cfRule>
  </conditionalFormatting>
  <conditionalFormatting sqref="K50 A50">
    <cfRule type="containsText" dxfId="302" priority="16" operator="containsText" text="NOT OK">
      <formula>NOT(ISERROR(SEARCH("NOT OK",A50)))</formula>
    </cfRule>
  </conditionalFormatting>
  <conditionalFormatting sqref="K78 K76 A78 A76">
    <cfRule type="containsText" dxfId="301" priority="15" operator="containsText" text="NOT OK">
      <formula>NOT(ISERROR(SEARCH("NOT OK",A76)))</formula>
    </cfRule>
  </conditionalFormatting>
  <conditionalFormatting sqref="K77 A77">
    <cfRule type="containsText" dxfId="300" priority="14" operator="containsText" text="NOT OK">
      <formula>NOT(ISERROR(SEARCH("NOT OK",A77)))</formula>
    </cfRule>
  </conditionalFormatting>
  <conditionalFormatting sqref="K76 A76">
    <cfRule type="containsText" dxfId="299" priority="13" operator="containsText" text="NOT OK">
      <formula>NOT(ISERROR(SEARCH("NOT OK",A76)))</formula>
    </cfRule>
  </conditionalFormatting>
  <conditionalFormatting sqref="A130 A128 K130 K128">
    <cfRule type="containsText" dxfId="298" priority="12" operator="containsText" text="NOT OK">
      <formula>NOT(ISERROR(SEARCH("NOT OK",A128)))</formula>
    </cfRule>
  </conditionalFormatting>
  <conditionalFormatting sqref="K129 A129">
    <cfRule type="containsText" dxfId="297" priority="11" operator="containsText" text="NOT OK">
      <formula>NOT(ISERROR(SEARCH("NOT OK",A129)))</formula>
    </cfRule>
  </conditionalFormatting>
  <conditionalFormatting sqref="A128 K128">
    <cfRule type="containsText" dxfId="296" priority="10" operator="containsText" text="NOT OK">
      <formula>NOT(ISERROR(SEARCH("NOT OK",A128)))</formula>
    </cfRule>
  </conditionalFormatting>
  <conditionalFormatting sqref="A156 A154 K156 K154">
    <cfRule type="containsText" dxfId="295" priority="9" operator="containsText" text="NOT OK">
      <formula>NOT(ISERROR(SEARCH("NOT OK",A154)))</formula>
    </cfRule>
  </conditionalFormatting>
  <conditionalFormatting sqref="K155 A155">
    <cfRule type="containsText" dxfId="294" priority="8" operator="containsText" text="NOT OK">
      <formula>NOT(ISERROR(SEARCH("NOT OK",A155)))</formula>
    </cfRule>
  </conditionalFormatting>
  <conditionalFormatting sqref="A154 K154">
    <cfRule type="containsText" dxfId="293" priority="7" operator="containsText" text="NOT OK">
      <formula>NOT(ISERROR(SEARCH("NOT OK",A154)))</formula>
    </cfRule>
  </conditionalFormatting>
  <conditionalFormatting sqref="K208 K206 A208 A206">
    <cfRule type="containsText" dxfId="292" priority="6" operator="containsText" text="NOT OK">
      <formula>NOT(ISERROR(SEARCH("NOT OK",A206)))</formula>
    </cfRule>
  </conditionalFormatting>
  <conditionalFormatting sqref="K207 A207">
    <cfRule type="containsText" dxfId="291" priority="5" operator="containsText" text="NOT OK">
      <formula>NOT(ISERROR(SEARCH("NOT OK",A207)))</formula>
    </cfRule>
  </conditionalFormatting>
  <conditionalFormatting sqref="K206 A206">
    <cfRule type="containsText" dxfId="290" priority="4" operator="containsText" text="NOT OK">
      <formula>NOT(ISERROR(SEARCH("NOT OK",A206)))</formula>
    </cfRule>
  </conditionalFormatting>
  <conditionalFormatting sqref="K234 K232 A234 A232">
    <cfRule type="containsText" dxfId="289" priority="3" operator="containsText" text="NOT OK">
      <formula>NOT(ISERROR(SEARCH("NOT OK",A232)))</formula>
    </cfRule>
  </conditionalFormatting>
  <conditionalFormatting sqref="K233 A233">
    <cfRule type="containsText" dxfId="288" priority="2" operator="containsText" text="NOT OK">
      <formula>NOT(ISERROR(SEARCH("NOT OK",A233)))</formula>
    </cfRule>
  </conditionalFormatting>
  <conditionalFormatting sqref="K232 A232">
    <cfRule type="containsText" dxfId="287" priority="1" operator="containsText" text="NOT OK">
      <formula>NOT(ISERROR(SEARCH("NOT OK",A232)))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C235"/>
  <sheetViews>
    <sheetView topLeftCell="H52" zoomScaleNormal="100" workbookViewId="0">
      <selection activeCell="X18" sqref="X18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5703125" style="1" customWidth="1"/>
    <col min="6" max="6" width="10.85546875" style="1" customWidth="1"/>
    <col min="7" max="7" width="11.140625" style="1" customWidth="1"/>
    <col min="8" max="8" width="12" style="1" customWidth="1"/>
    <col min="9" max="9" width="9.140625" style="2" bestFit="1" customWidth="1"/>
    <col min="10" max="10" width="8.7109375" style="1" bestFit="1" customWidth="1"/>
    <col min="11" max="11" width="9.140625" style="4"/>
    <col min="12" max="12" width="13" style="1" customWidth="1"/>
    <col min="13" max="14" width="11.7109375" style="1" customWidth="1"/>
    <col min="15" max="15" width="14.140625" style="1" bestFit="1" customWidth="1"/>
    <col min="16" max="16" width="11.7109375" style="1" customWidth="1"/>
    <col min="17" max="17" width="12.7109375" style="1" customWidth="1"/>
    <col min="18" max="19" width="11.7109375" style="1" customWidth="1"/>
    <col min="20" max="20" width="14.140625" style="1" bestFit="1" customWidth="1"/>
    <col min="21" max="21" width="11.7109375" style="1" customWidth="1"/>
    <col min="22" max="22" width="12.28515625" style="1" customWidth="1"/>
    <col min="23" max="23" width="12.140625" style="2" bestFit="1" customWidth="1"/>
    <col min="24" max="24" width="9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9.140625" style="287"/>
    <col min="29" max="16384" width="9.140625" style="1"/>
  </cols>
  <sheetData>
    <row r="1" spans="1:25" ht="13.5" thickBot="1"/>
    <row r="2" spans="1:25" ht="13.5" thickTop="1">
      <c r="B2" s="857" t="s">
        <v>0</v>
      </c>
      <c r="C2" s="858"/>
      <c r="D2" s="858"/>
      <c r="E2" s="858"/>
      <c r="F2" s="858"/>
      <c r="G2" s="858"/>
      <c r="H2" s="858"/>
      <c r="I2" s="859"/>
      <c r="J2" s="4"/>
      <c r="L2" s="860" t="s">
        <v>1</v>
      </c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2"/>
    </row>
    <row r="3" spans="1:25" ht="13.5" thickBot="1">
      <c r="B3" s="863" t="s">
        <v>46</v>
      </c>
      <c r="C3" s="864"/>
      <c r="D3" s="864"/>
      <c r="E3" s="864"/>
      <c r="F3" s="864"/>
      <c r="G3" s="864"/>
      <c r="H3" s="864"/>
      <c r="I3" s="865"/>
      <c r="J3" s="4"/>
      <c r="L3" s="866" t="s">
        <v>48</v>
      </c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8"/>
    </row>
    <row r="4" spans="1:25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>
      <c r="B5" s="107"/>
      <c r="C5" s="869" t="s">
        <v>64</v>
      </c>
      <c r="D5" s="870"/>
      <c r="E5" s="871"/>
      <c r="F5" s="869" t="s">
        <v>65</v>
      </c>
      <c r="G5" s="870"/>
      <c r="H5" s="871"/>
      <c r="I5" s="108" t="s">
        <v>2</v>
      </c>
      <c r="J5" s="4"/>
      <c r="L5" s="12"/>
      <c r="M5" s="872" t="s">
        <v>64</v>
      </c>
      <c r="N5" s="873"/>
      <c r="O5" s="873"/>
      <c r="P5" s="873"/>
      <c r="Q5" s="874"/>
      <c r="R5" s="872" t="s">
        <v>65</v>
      </c>
      <c r="S5" s="873"/>
      <c r="T5" s="873"/>
      <c r="U5" s="873"/>
      <c r="V5" s="874"/>
      <c r="W5" s="13" t="s">
        <v>2</v>
      </c>
    </row>
    <row r="6" spans="1:25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>
      <c r="B7" s="114"/>
      <c r="C7" s="115" t="s">
        <v>5</v>
      </c>
      <c r="D7" s="116" t="s">
        <v>6</v>
      </c>
      <c r="E7" s="404" t="s">
        <v>7</v>
      </c>
      <c r="F7" s="115" t="s">
        <v>5</v>
      </c>
      <c r="G7" s="116" t="s">
        <v>6</v>
      </c>
      <c r="H7" s="286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>
      <c r="B8" s="109"/>
      <c r="C8" s="119"/>
      <c r="D8" s="120"/>
      <c r="E8" s="148"/>
      <c r="F8" s="119"/>
      <c r="G8" s="120"/>
      <c r="H8" s="148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>
      <c r="A9" s="347" t="str">
        <f>IF(ISERROR(F9/G9)," ",IF(F9/G9&gt;0.5,IF(F9/G9&lt;1.5," ","NOT OK"),"NOT OK"))</f>
        <v xml:space="preserve"> </v>
      </c>
      <c r="B9" s="109" t="s">
        <v>10</v>
      </c>
      <c r="C9" s="372">
        <v>1082</v>
      </c>
      <c r="D9" s="373">
        <v>1083</v>
      </c>
      <c r="E9" s="306">
        <f>SUM(C9:D9)</f>
        <v>2165</v>
      </c>
      <c r="F9" s="368">
        <v>1151</v>
      </c>
      <c r="G9" s="369">
        <v>1151</v>
      </c>
      <c r="H9" s="306">
        <f>SUM(F9:G9)</f>
        <v>2302</v>
      </c>
      <c r="I9" s="126">
        <f>IF(E9=0,0,((H9/E9)-1)*100)</f>
        <v>6.3279445727482786</v>
      </c>
      <c r="J9" s="4"/>
      <c r="L9" s="14" t="s">
        <v>10</v>
      </c>
      <c r="M9" s="382">
        <v>159527</v>
      </c>
      <c r="N9" s="380">
        <v>161478</v>
      </c>
      <c r="O9" s="311">
        <f>+M9+N9</f>
        <v>321005</v>
      </c>
      <c r="P9" s="379">
        <v>173</v>
      </c>
      <c r="Q9" s="311">
        <f t="shared" ref="Q9" si="0">O9+P9</f>
        <v>321178</v>
      </c>
      <c r="R9" s="378">
        <v>167045</v>
      </c>
      <c r="S9" s="376">
        <v>172971</v>
      </c>
      <c r="T9" s="311">
        <f>+R9+S9</f>
        <v>340016</v>
      </c>
      <c r="U9" s="379">
        <v>6</v>
      </c>
      <c r="V9" s="311">
        <f t="shared" ref="V9:V11" si="1">T9+U9</f>
        <v>340022</v>
      </c>
      <c r="W9" s="41">
        <f>IF(Q9=0,0,((V9/Q9)-1)*100)</f>
        <v>5.8671515483625925</v>
      </c>
      <c r="Y9" s="289"/>
    </row>
    <row r="10" spans="1:25">
      <c r="A10" s="347" t="str">
        <f>IF(ISERROR(F10/G10)," ",IF(F10/G10&gt;0.5,IF(F10/G10&lt;1.5," ","NOT OK"),"NOT OK"))</f>
        <v xml:space="preserve"> </v>
      </c>
      <c r="B10" s="109" t="s">
        <v>11</v>
      </c>
      <c r="C10" s="372">
        <v>1158</v>
      </c>
      <c r="D10" s="373">
        <v>1158</v>
      </c>
      <c r="E10" s="306">
        <f>SUM(C10:D10)</f>
        <v>2316</v>
      </c>
      <c r="F10" s="368">
        <v>1089</v>
      </c>
      <c r="G10" s="369">
        <v>1089</v>
      </c>
      <c r="H10" s="306">
        <f>SUM(F10:G10)</f>
        <v>2178</v>
      </c>
      <c r="I10" s="126">
        <f>IF(E10=0,0,((H10/E10)-1)*100)</f>
        <v>-5.9585492227979264</v>
      </c>
      <c r="J10" s="4"/>
      <c r="K10" s="7"/>
      <c r="L10" s="14" t="s">
        <v>11</v>
      </c>
      <c r="M10" s="382">
        <v>183329</v>
      </c>
      <c r="N10" s="380">
        <v>177967</v>
      </c>
      <c r="O10" s="311">
        <f t="shared" ref="O10:O18" si="2">+M10+N10</f>
        <v>361296</v>
      </c>
      <c r="P10" s="379">
        <v>342</v>
      </c>
      <c r="Q10" s="311">
        <f>O10+P10</f>
        <v>361638</v>
      </c>
      <c r="R10" s="378">
        <v>169535</v>
      </c>
      <c r="S10" s="376">
        <v>165120</v>
      </c>
      <c r="T10" s="311">
        <f>+R10+S10</f>
        <v>334655</v>
      </c>
      <c r="U10" s="379">
        <v>0</v>
      </c>
      <c r="V10" s="311">
        <f>T10+U10</f>
        <v>334655</v>
      </c>
      <c r="W10" s="41">
        <f>IF(Q10=0,0,((V10/Q10)-1)*100)</f>
        <v>-7.4613287320469679</v>
      </c>
    </row>
    <row r="11" spans="1:25" ht="13.5" thickBot="1">
      <c r="A11" s="347" t="str">
        <f>IF(ISERROR(F11/G11)," ",IF(F11/G11&gt;0.5,IF(F11/G11&lt;1.5," ","NOT OK"),"NOT OK"))</f>
        <v xml:space="preserve"> </v>
      </c>
      <c r="B11" s="114" t="s">
        <v>12</v>
      </c>
      <c r="C11" s="374">
        <v>1305</v>
      </c>
      <c r="D11" s="375">
        <v>1306</v>
      </c>
      <c r="E11" s="306">
        <f>SUM(C11:D11)</f>
        <v>2611</v>
      </c>
      <c r="F11" s="370">
        <v>1283</v>
      </c>
      <c r="G11" s="371">
        <v>1282</v>
      </c>
      <c r="H11" s="306">
        <f>SUM(F11:G11)</f>
        <v>2565</v>
      </c>
      <c r="I11" s="126">
        <f>IF(E11=0,0,((H11/E11)-1)*100)</f>
        <v>-1.7617770968977431</v>
      </c>
      <c r="J11" s="4"/>
      <c r="K11" s="7"/>
      <c r="L11" s="23" t="s">
        <v>12</v>
      </c>
      <c r="M11" s="382">
        <v>214796</v>
      </c>
      <c r="N11" s="380">
        <v>208515</v>
      </c>
      <c r="O11" s="311">
        <f t="shared" si="2"/>
        <v>423311</v>
      </c>
      <c r="P11" s="381">
        <v>401</v>
      </c>
      <c r="Q11" s="331">
        <f t="shared" ref="Q11" si="3">O11+P11</f>
        <v>423712</v>
      </c>
      <c r="R11" s="378">
        <v>212894</v>
      </c>
      <c r="S11" s="376">
        <v>204595</v>
      </c>
      <c r="T11" s="311">
        <f t="shared" ref="T11:T18" si="4">+R11+S11</f>
        <v>417489</v>
      </c>
      <c r="U11" s="377">
        <v>0</v>
      </c>
      <c r="V11" s="331">
        <f t="shared" si="1"/>
        <v>417489</v>
      </c>
      <c r="W11" s="41">
        <f>IF(Q11=0,0,((V11/Q11)-1)*100)</f>
        <v>-1.4686862774714871</v>
      </c>
    </row>
    <row r="12" spans="1:25" ht="14.25" thickTop="1" thickBot="1">
      <c r="A12" s="347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5">+C9+C10+C11</f>
        <v>3545</v>
      </c>
      <c r="D12" s="132">
        <f t="shared" si="5"/>
        <v>3547</v>
      </c>
      <c r="E12" s="310">
        <f t="shared" si="5"/>
        <v>7092</v>
      </c>
      <c r="F12" s="130">
        <f t="shared" ref="F12:H12" si="6">+F9+F10+F11</f>
        <v>3523</v>
      </c>
      <c r="G12" s="132">
        <f t="shared" si="6"/>
        <v>3522</v>
      </c>
      <c r="H12" s="310">
        <f t="shared" si="6"/>
        <v>7045</v>
      </c>
      <c r="I12" s="133">
        <f>IF(E12=0,0,((H12/E12)-1)*100)</f>
        <v>-0.66271855611956809</v>
      </c>
      <c r="J12" s="4"/>
      <c r="L12" s="42" t="s">
        <v>57</v>
      </c>
      <c r="M12" s="46">
        <f t="shared" ref="M12:Q12" si="7">+M9+M10+M11</f>
        <v>557652</v>
      </c>
      <c r="N12" s="44">
        <f t="shared" si="7"/>
        <v>547960</v>
      </c>
      <c r="O12" s="312">
        <f>+O9+O10+O11</f>
        <v>1105612</v>
      </c>
      <c r="P12" s="44">
        <f t="shared" si="7"/>
        <v>916</v>
      </c>
      <c r="Q12" s="312">
        <f t="shared" si="7"/>
        <v>1106528</v>
      </c>
      <c r="R12" s="46">
        <f>+R9+R10+R11</f>
        <v>549474</v>
      </c>
      <c r="S12" s="44">
        <f>+S9+S10+S11</f>
        <v>542686</v>
      </c>
      <c r="T12" s="312">
        <f>+T9+T10+T11</f>
        <v>1092160</v>
      </c>
      <c r="U12" s="44">
        <f t="shared" ref="U12:V12" si="8">+U9+U10+U11</f>
        <v>6</v>
      </c>
      <c r="V12" s="312">
        <f t="shared" si="8"/>
        <v>1092166</v>
      </c>
      <c r="W12" s="47">
        <f>IF(Q12=0,0,((V12/Q12)-1)*100)</f>
        <v>-1.2979337169958693</v>
      </c>
    </row>
    <row r="13" spans="1:25" ht="13.5" thickTop="1">
      <c r="A13" s="347" t="str">
        <f t="shared" ref="A13:A69" si="9">IF(ISERROR(F13/G13)," ",IF(F13/G13&gt;0.5,IF(F13/G13&lt;1.5," ","NOT OK"),"NOT OK"))</f>
        <v xml:space="preserve"> </v>
      </c>
      <c r="B13" s="109" t="s">
        <v>13</v>
      </c>
      <c r="C13" s="372">
        <v>1313</v>
      </c>
      <c r="D13" s="373">
        <v>1314</v>
      </c>
      <c r="E13" s="306">
        <f>SUM(C13:D13)</f>
        <v>2627</v>
      </c>
      <c r="F13" s="123">
        <v>1287</v>
      </c>
      <c r="G13" s="125">
        <v>1289</v>
      </c>
      <c r="H13" s="306">
        <f>SUM(F13:G13)</f>
        <v>2576</v>
      </c>
      <c r="I13" s="126">
        <f t="shared" ref="I13:I17" si="10">IF(E13=0,0,((H13/E13)-1)*100)</f>
        <v>-1.9413779977160206</v>
      </c>
      <c r="J13" s="4"/>
      <c r="L13" s="14" t="s">
        <v>13</v>
      </c>
      <c r="M13" s="382">
        <v>211600</v>
      </c>
      <c r="N13" s="380">
        <v>214235</v>
      </c>
      <c r="O13" s="311">
        <f t="shared" si="2"/>
        <v>425835</v>
      </c>
      <c r="P13" s="379">
        <v>214</v>
      </c>
      <c r="Q13" s="311">
        <f>O13+P13</f>
        <v>426049</v>
      </c>
      <c r="R13" s="40">
        <v>213537</v>
      </c>
      <c r="S13" s="38">
        <v>207655</v>
      </c>
      <c r="T13" s="311">
        <f t="shared" si="4"/>
        <v>421192</v>
      </c>
      <c r="U13" s="145">
        <v>0</v>
      </c>
      <c r="V13" s="311">
        <f>T13+U13</f>
        <v>421192</v>
      </c>
      <c r="W13" s="41">
        <f t="shared" ref="W13:W17" si="11">IF(Q13=0,0,((V13/Q13)-1)*100)</f>
        <v>-1.1400097171921586</v>
      </c>
      <c r="Y13" s="357"/>
    </row>
    <row r="14" spans="1:25">
      <c r="A14" s="347" t="str">
        <f>IF(ISERROR(F14/G14)," ",IF(F14/G14&gt;0.5,IF(F14/G14&lt;1.5," ","NOT OK"),"NOT OK"))</f>
        <v xml:space="preserve"> </v>
      </c>
      <c r="B14" s="109" t="s">
        <v>14</v>
      </c>
      <c r="C14" s="372">
        <v>1245</v>
      </c>
      <c r="D14" s="373">
        <v>1245</v>
      </c>
      <c r="E14" s="306">
        <f>SUM(C14:D14)</f>
        <v>2490</v>
      </c>
      <c r="F14" s="123">
        <v>1215</v>
      </c>
      <c r="G14" s="125">
        <v>1213</v>
      </c>
      <c r="H14" s="306">
        <f>SUM(F14:G14)</f>
        <v>2428</v>
      </c>
      <c r="I14" s="126">
        <f>IF(E14=0,0,((H14/E14)-1)*100)</f>
        <v>-2.4899598393574252</v>
      </c>
      <c r="J14" s="4"/>
      <c r="L14" s="14" t="s">
        <v>14</v>
      </c>
      <c r="M14" s="382">
        <v>203805</v>
      </c>
      <c r="N14" s="380">
        <v>207311</v>
      </c>
      <c r="O14" s="311">
        <f>+M14+N14</f>
        <v>411116</v>
      </c>
      <c r="P14" s="379">
        <v>179</v>
      </c>
      <c r="Q14" s="311">
        <f>O14+P14</f>
        <v>411295</v>
      </c>
      <c r="R14" s="40">
        <v>201335</v>
      </c>
      <c r="S14" s="38">
        <v>211539</v>
      </c>
      <c r="T14" s="311">
        <f>+R14+S14</f>
        <v>412874</v>
      </c>
      <c r="U14" s="145">
        <v>0</v>
      </c>
      <c r="V14" s="311">
        <f>T14+U14</f>
        <v>412874</v>
      </c>
      <c r="W14" s="41">
        <f>IF(Q14=0,0,((V14/Q14)-1)*100)</f>
        <v>0.38390935946217564</v>
      </c>
    </row>
    <row r="15" spans="1:25" ht="13.5" thickBot="1">
      <c r="A15" s="348" t="str">
        <f>IF(ISERROR(F15/G15)," ",IF(F15/G15&gt;0.5,IF(F15/G15&lt;1.5," ","NOT OK"),"NOT OK"))</f>
        <v xml:space="preserve"> </v>
      </c>
      <c r="B15" s="109" t="s">
        <v>15</v>
      </c>
      <c r="C15" s="372">
        <v>1264</v>
      </c>
      <c r="D15" s="373">
        <v>1265</v>
      </c>
      <c r="E15" s="306">
        <f>SUM(C15:D15)</f>
        <v>2529</v>
      </c>
      <c r="F15" s="123">
        <v>1288</v>
      </c>
      <c r="G15" s="125">
        <v>1291</v>
      </c>
      <c r="H15" s="306">
        <f>SUM(F15:G15)</f>
        <v>2579</v>
      </c>
      <c r="I15" s="126">
        <f>IF(E15=0,0,((H15/E15)-1)*100)</f>
        <v>1.9770660340055368</v>
      </c>
      <c r="J15" s="8"/>
      <c r="L15" s="14" t="s">
        <v>15</v>
      </c>
      <c r="M15" s="382">
        <v>207978</v>
      </c>
      <c r="N15" s="380">
        <v>214129</v>
      </c>
      <c r="O15" s="311">
        <f>+M15+N15</f>
        <v>422107</v>
      </c>
      <c r="P15" s="379">
        <v>221</v>
      </c>
      <c r="Q15" s="311">
        <f>O15+P15</f>
        <v>422328</v>
      </c>
      <c r="R15" s="40">
        <v>210856</v>
      </c>
      <c r="S15" s="38">
        <v>221583</v>
      </c>
      <c r="T15" s="311">
        <f>+R15+S15</f>
        <v>432439</v>
      </c>
      <c r="U15" s="145">
        <v>0</v>
      </c>
      <c r="V15" s="311">
        <f>T15+U15</f>
        <v>432439</v>
      </c>
      <c r="W15" s="41">
        <f>IF(Q15=0,0,((V15/Q15)-1)*100)</f>
        <v>2.3941107385728522</v>
      </c>
    </row>
    <row r="16" spans="1:25" ht="14.25" thickTop="1" thickBot="1">
      <c r="A16" s="347" t="str">
        <f>IF(ISERROR(F16/G16)," ",IF(F16/G16&gt;0.5,IF(F16/G16&lt;1.5," ","NOT OK"),"NOT OK"))</f>
        <v xml:space="preserve"> </v>
      </c>
      <c r="B16" s="129" t="s">
        <v>61</v>
      </c>
      <c r="C16" s="130">
        <f>+C13+C14+C15</f>
        <v>3822</v>
      </c>
      <c r="D16" s="132">
        <f t="shared" ref="D16:H16" si="12">+D13+D14+D15</f>
        <v>3824</v>
      </c>
      <c r="E16" s="310">
        <f t="shared" si="12"/>
        <v>7646</v>
      </c>
      <c r="F16" s="130">
        <f t="shared" si="12"/>
        <v>3790</v>
      </c>
      <c r="G16" s="132">
        <f t="shared" si="12"/>
        <v>3793</v>
      </c>
      <c r="H16" s="310">
        <f t="shared" si="12"/>
        <v>7583</v>
      </c>
      <c r="I16" s="133">
        <f>IF(E16=0,0,((H16/E16)-1)*100)</f>
        <v>-0.82396024064870232</v>
      </c>
      <c r="J16" s="4"/>
      <c r="L16" s="42" t="s">
        <v>61</v>
      </c>
      <c r="M16" s="46">
        <f>+M13+M14+M15</f>
        <v>623383</v>
      </c>
      <c r="N16" s="44">
        <f t="shared" ref="N16:V16" si="13">+N13+N14+N15</f>
        <v>635675</v>
      </c>
      <c r="O16" s="312">
        <f t="shared" si="13"/>
        <v>1259058</v>
      </c>
      <c r="P16" s="44">
        <f t="shared" si="13"/>
        <v>614</v>
      </c>
      <c r="Q16" s="312">
        <f t="shared" si="13"/>
        <v>1259672</v>
      </c>
      <c r="R16" s="46">
        <f t="shared" si="13"/>
        <v>625728</v>
      </c>
      <c r="S16" s="44">
        <f t="shared" si="13"/>
        <v>640777</v>
      </c>
      <c r="T16" s="312">
        <f t="shared" si="13"/>
        <v>1266505</v>
      </c>
      <c r="U16" s="44">
        <f t="shared" si="13"/>
        <v>0</v>
      </c>
      <c r="V16" s="312">
        <f t="shared" si="13"/>
        <v>1266505</v>
      </c>
      <c r="W16" s="47">
        <f>IF(Q16=0,0,((V16/Q16)-1)*100)</f>
        <v>0.54244279463224743</v>
      </c>
    </row>
    <row r="17" spans="1:28" ht="13.5" thickTop="1">
      <c r="A17" s="347" t="str">
        <f t="shared" si="9"/>
        <v xml:space="preserve"> </v>
      </c>
      <c r="B17" s="109" t="s">
        <v>16</v>
      </c>
      <c r="C17" s="135">
        <v>1225</v>
      </c>
      <c r="D17" s="137">
        <v>1225</v>
      </c>
      <c r="E17" s="306">
        <f t="shared" ref="E17" si="14">SUM(C17:D17)</f>
        <v>2450</v>
      </c>
      <c r="F17" s="135">
        <v>1266</v>
      </c>
      <c r="G17" s="137">
        <v>1263</v>
      </c>
      <c r="H17" s="306">
        <f t="shared" ref="H17" si="15">SUM(F17:G17)</f>
        <v>2529</v>
      </c>
      <c r="I17" s="126">
        <f t="shared" si="10"/>
        <v>3.2244897959183616</v>
      </c>
      <c r="J17" s="8"/>
      <c r="L17" s="14" t="s">
        <v>16</v>
      </c>
      <c r="M17" s="382">
        <v>199133</v>
      </c>
      <c r="N17" s="380">
        <v>201321</v>
      </c>
      <c r="O17" s="311">
        <f t="shared" si="2"/>
        <v>400454</v>
      </c>
      <c r="P17" s="379">
        <v>166</v>
      </c>
      <c r="Q17" s="311">
        <f>O17+P17</f>
        <v>400620</v>
      </c>
      <c r="R17" s="40">
        <v>208608</v>
      </c>
      <c r="S17" s="38">
        <v>208712</v>
      </c>
      <c r="T17" s="311">
        <f t="shared" si="4"/>
        <v>417320</v>
      </c>
      <c r="U17" s="145">
        <v>0</v>
      </c>
      <c r="V17" s="311">
        <f>T17+U17</f>
        <v>417320</v>
      </c>
      <c r="W17" s="41">
        <f t="shared" si="11"/>
        <v>4.1685387649143868</v>
      </c>
    </row>
    <row r="18" spans="1:28">
      <c r="A18" s="347" t="str">
        <f t="shared" ref="A18" si="16">IF(ISERROR(F18/G18)," ",IF(F18/G18&gt;0.5,IF(F18/G18&lt;1.5," ","NOT OK"),"NOT OK"))</f>
        <v xml:space="preserve"> </v>
      </c>
      <c r="B18" s="109" t="s">
        <v>17</v>
      </c>
      <c r="C18" s="135">
        <v>1250</v>
      </c>
      <c r="D18" s="137">
        <v>1247</v>
      </c>
      <c r="E18" s="306">
        <f>SUM(C18:D18)</f>
        <v>2497</v>
      </c>
      <c r="F18" s="135">
        <v>1314</v>
      </c>
      <c r="G18" s="137">
        <v>1313</v>
      </c>
      <c r="H18" s="306">
        <f>SUM(F18:G18)</f>
        <v>2627</v>
      </c>
      <c r="I18" s="126">
        <f t="shared" ref="I18" si="17">IF(E18=0,0,((H18/E18)-1)*100)</f>
        <v>5.2062474969963857</v>
      </c>
      <c r="L18" s="14" t="s">
        <v>17</v>
      </c>
      <c r="M18" s="382">
        <v>194296</v>
      </c>
      <c r="N18" s="380">
        <v>196598</v>
      </c>
      <c r="O18" s="311">
        <f t="shared" si="2"/>
        <v>390894</v>
      </c>
      <c r="P18" s="379">
        <v>117</v>
      </c>
      <c r="Q18" s="311">
        <f>O18+P18</f>
        <v>391011</v>
      </c>
      <c r="R18" s="40">
        <v>199582</v>
      </c>
      <c r="S18" s="38">
        <v>201558</v>
      </c>
      <c r="T18" s="311">
        <f t="shared" si="4"/>
        <v>401140</v>
      </c>
      <c r="U18" s="145">
        <v>0</v>
      </c>
      <c r="V18" s="311">
        <f>T18+U18</f>
        <v>401140</v>
      </c>
      <c r="W18" s="41">
        <f t="shared" ref="W18" si="18">IF(Q18=0,0,((V18/Q18)-1)*100)</f>
        <v>2.5904642068893313</v>
      </c>
      <c r="Y18" s="289"/>
    </row>
    <row r="19" spans="1:28" ht="13.5" thickBot="1">
      <c r="A19" s="349" t="str">
        <f>IF(ISERROR(F19/G19)," ",IF(F19/G19&gt;0.5,IF(F19/G19&lt;1.5," ","NOT OK"),"NOT OK"))</f>
        <v xml:space="preserve"> </v>
      </c>
      <c r="B19" s="109" t="s">
        <v>18</v>
      </c>
      <c r="C19" s="135">
        <v>1150</v>
      </c>
      <c r="D19" s="137">
        <v>1152</v>
      </c>
      <c r="E19" s="306">
        <f>SUM(C19:D19)</f>
        <v>2302</v>
      </c>
      <c r="F19" s="135">
        <v>1237</v>
      </c>
      <c r="G19" s="137">
        <v>1239</v>
      </c>
      <c r="H19" s="306">
        <f>SUM(F19:G19)</f>
        <v>2476</v>
      </c>
      <c r="I19" s="126">
        <f>IF(E19=0,0,((H19/E19)-1)*100)</f>
        <v>7.558644656820146</v>
      </c>
      <c r="J19" s="4"/>
      <c r="L19" s="14" t="s">
        <v>18</v>
      </c>
      <c r="M19" s="382">
        <v>182300</v>
      </c>
      <c r="N19" s="380">
        <v>181167</v>
      </c>
      <c r="O19" s="311">
        <f>+M19+N19</f>
        <v>363467</v>
      </c>
      <c r="P19" s="379">
        <v>115</v>
      </c>
      <c r="Q19" s="311">
        <f>O19+P19</f>
        <v>363582</v>
      </c>
      <c r="R19" s="40">
        <v>207700</v>
      </c>
      <c r="S19" s="38">
        <v>203209</v>
      </c>
      <c r="T19" s="311">
        <f>+R19+S19</f>
        <v>410909</v>
      </c>
      <c r="U19" s="145">
        <v>0</v>
      </c>
      <c r="V19" s="311">
        <f>T19+U19</f>
        <v>410909</v>
      </c>
      <c r="W19" s="41">
        <f>IF(Q19=0,0,((V19/Q19)-1)*100)</f>
        <v>13.016871022217824</v>
      </c>
    </row>
    <row r="20" spans="1:28" ht="15.75" customHeight="1" thickTop="1" thickBot="1">
      <c r="A20" s="10" t="str">
        <f>IF(ISERROR(F20/G20)," ",IF(F20/G20&gt;0.5,IF(F20/G20&lt;1.5," ","NOT OK"),"NOT OK"))</f>
        <v xml:space="preserve"> </v>
      </c>
      <c r="B20" s="138" t="s">
        <v>19</v>
      </c>
      <c r="C20" s="130">
        <f>+C17+C18+C19</f>
        <v>3625</v>
      </c>
      <c r="D20" s="140">
        <f t="shared" ref="D20:H20" si="19">+D17+D18+D19</f>
        <v>3624</v>
      </c>
      <c r="E20" s="415">
        <f t="shared" si="19"/>
        <v>7249</v>
      </c>
      <c r="F20" s="130">
        <f t="shared" si="19"/>
        <v>3817</v>
      </c>
      <c r="G20" s="140">
        <f t="shared" si="19"/>
        <v>3815</v>
      </c>
      <c r="H20" s="415">
        <f t="shared" si="19"/>
        <v>7632</v>
      </c>
      <c r="I20" s="133">
        <f>IF(E20=0,0,((H20/E20)-1)*100)</f>
        <v>5.2834873775693181</v>
      </c>
      <c r="J20" s="4"/>
      <c r="K20" s="11"/>
      <c r="L20" s="48" t="s">
        <v>19</v>
      </c>
      <c r="M20" s="49">
        <f>+M17+M18+M19</f>
        <v>575729</v>
      </c>
      <c r="N20" s="50">
        <f t="shared" ref="N20:V20" si="20">+N17+N18+N19</f>
        <v>579086</v>
      </c>
      <c r="O20" s="411">
        <f t="shared" si="20"/>
        <v>1154815</v>
      </c>
      <c r="P20" s="50">
        <f t="shared" si="20"/>
        <v>398</v>
      </c>
      <c r="Q20" s="411">
        <f t="shared" si="20"/>
        <v>1155213</v>
      </c>
      <c r="R20" s="49">
        <f t="shared" si="20"/>
        <v>615890</v>
      </c>
      <c r="S20" s="50">
        <f t="shared" si="20"/>
        <v>613479</v>
      </c>
      <c r="T20" s="411">
        <f t="shared" si="20"/>
        <v>1229369</v>
      </c>
      <c r="U20" s="50">
        <f t="shared" si="20"/>
        <v>0</v>
      </c>
      <c r="V20" s="411">
        <f t="shared" si="20"/>
        <v>1229369</v>
      </c>
      <c r="W20" s="51">
        <f>IF(Q20=0,0,((V20/Q20)-1)*100)</f>
        <v>6.4192490908602906</v>
      </c>
    </row>
    <row r="21" spans="1:28" ht="13.5" thickTop="1">
      <c r="A21" s="347" t="str">
        <f>IF(ISERROR(F21/G21)," ",IF(F21/G21&gt;0.5,IF(F21/G21&lt;1.5," ","NOT OK"),"NOT OK"))</f>
        <v xml:space="preserve"> </v>
      </c>
      <c r="B21" s="109" t="s">
        <v>20</v>
      </c>
      <c r="C21" s="372">
        <v>1272</v>
      </c>
      <c r="D21" s="373">
        <v>1268</v>
      </c>
      <c r="E21" s="307">
        <f>SUM(C21:D21)</f>
        <v>2540</v>
      </c>
      <c r="F21" s="123">
        <v>1419</v>
      </c>
      <c r="G21" s="125">
        <v>1420</v>
      </c>
      <c r="H21" s="307">
        <f>SUM(F21:G21)</f>
        <v>2839</v>
      </c>
      <c r="I21" s="126">
        <f>IF(E21=0,0,((H21/E21)-1)*100)</f>
        <v>11.771653543307092</v>
      </c>
      <c r="J21" s="288"/>
      <c r="L21" s="14" t="s">
        <v>21</v>
      </c>
      <c r="M21" s="382">
        <v>201375</v>
      </c>
      <c r="N21" s="380">
        <v>200750</v>
      </c>
      <c r="O21" s="311">
        <f>+M21+N21</f>
        <v>402125</v>
      </c>
      <c r="P21" s="379">
        <v>115</v>
      </c>
      <c r="Q21" s="311">
        <f>O21+P21</f>
        <v>402240</v>
      </c>
      <c r="R21" s="40">
        <v>240351</v>
      </c>
      <c r="S21" s="38">
        <v>231467</v>
      </c>
      <c r="T21" s="311">
        <f>+R21+S21</f>
        <v>471818</v>
      </c>
      <c r="U21" s="145">
        <v>0</v>
      </c>
      <c r="V21" s="311">
        <f>T21+U21</f>
        <v>471818</v>
      </c>
      <c r="W21" s="41">
        <f>IF(Q21=0,0,((V21/Q21)-1)*100)</f>
        <v>17.297633253778844</v>
      </c>
    </row>
    <row r="22" spans="1:28">
      <c r="A22" s="347" t="str">
        <f t="shared" ref="A22" si="21">IF(ISERROR(F22/G22)," ",IF(F22/G22&gt;0.5,IF(F22/G22&lt;1.5," ","NOT OK"),"NOT OK"))</f>
        <v xml:space="preserve"> </v>
      </c>
      <c r="B22" s="109" t="s">
        <v>22</v>
      </c>
      <c r="C22" s="372">
        <v>1274</v>
      </c>
      <c r="D22" s="373">
        <v>1277</v>
      </c>
      <c r="E22" s="308">
        <f t="shared" ref="E22" si="22">SUM(C22:D22)</f>
        <v>2551</v>
      </c>
      <c r="F22" s="372">
        <v>1378</v>
      </c>
      <c r="G22" s="373">
        <v>1376</v>
      </c>
      <c r="H22" s="308">
        <f t="shared" ref="H22" si="23">SUM(F22:G22)</f>
        <v>2754</v>
      </c>
      <c r="I22" s="126">
        <f t="shared" ref="I22" si="24">IF(E22=0,0,((H22/E22)-1)*100)</f>
        <v>7.9576636613092999</v>
      </c>
      <c r="J22" s="10"/>
      <c r="L22" s="14" t="s">
        <v>22</v>
      </c>
      <c r="M22" s="382">
        <v>186617</v>
      </c>
      <c r="N22" s="380">
        <v>191130</v>
      </c>
      <c r="O22" s="311">
        <f t="shared" ref="O22" si="25">+M22+N22</f>
        <v>377747</v>
      </c>
      <c r="P22" s="379">
        <v>263</v>
      </c>
      <c r="Q22" s="311">
        <f>O22+P22</f>
        <v>378010</v>
      </c>
      <c r="R22" s="382">
        <v>227387</v>
      </c>
      <c r="S22" s="380">
        <v>232859</v>
      </c>
      <c r="T22" s="311">
        <f t="shared" ref="T22" si="26">+R22+S22</f>
        <v>460246</v>
      </c>
      <c r="U22" s="379">
        <v>163</v>
      </c>
      <c r="V22" s="311">
        <f>T22+U22</f>
        <v>460409</v>
      </c>
      <c r="W22" s="41">
        <f t="shared" ref="W22" si="27">IF(Q22=0,0,((V22/Q22)-1)*100)</f>
        <v>21.798100579349743</v>
      </c>
    </row>
    <row r="23" spans="1:28" ht="13.5" thickBot="1">
      <c r="A23" s="347" t="str">
        <f>IF(ISERROR(F23/G23)," ",IF(F23/G23&gt;0.5,IF(F23/G23&lt;1.5," ","NOT OK"),"NOT OK"))</f>
        <v xml:space="preserve"> </v>
      </c>
      <c r="B23" s="109" t="s">
        <v>23</v>
      </c>
      <c r="C23" s="372">
        <v>1194</v>
      </c>
      <c r="D23" s="141">
        <v>1192</v>
      </c>
      <c r="E23" s="309">
        <f t="shared" ref="E23" si="28">SUM(C23:D23)</f>
        <v>2386</v>
      </c>
      <c r="F23" s="123">
        <v>1228</v>
      </c>
      <c r="G23" s="141">
        <v>1227</v>
      </c>
      <c r="H23" s="309">
        <f>SUM(F23:G23)</f>
        <v>2455</v>
      </c>
      <c r="I23" s="142">
        <f>IF(E23=0,0,((H23/E23)-1)*100)</f>
        <v>2.8918692372170929</v>
      </c>
      <c r="J23" s="4"/>
      <c r="L23" s="14" t="s">
        <v>23</v>
      </c>
      <c r="M23" s="382">
        <v>172353</v>
      </c>
      <c r="N23" s="380">
        <v>174911</v>
      </c>
      <c r="O23" s="311">
        <f>+M23+N23</f>
        <v>347264</v>
      </c>
      <c r="P23" s="379">
        <v>115</v>
      </c>
      <c r="Q23" s="311">
        <f>O23+P23</f>
        <v>347379</v>
      </c>
      <c r="R23" s="40">
        <v>198359</v>
      </c>
      <c r="S23" s="38">
        <v>199667</v>
      </c>
      <c r="T23" s="311">
        <f>+R23+S23</f>
        <v>398026</v>
      </c>
      <c r="U23" s="145">
        <v>0</v>
      </c>
      <c r="V23" s="311">
        <f>T23+U23</f>
        <v>398026</v>
      </c>
      <c r="W23" s="41">
        <f>IF(Q23=0,0,((V23/Q23)-1)*100)</f>
        <v>14.579752949948045</v>
      </c>
    </row>
    <row r="24" spans="1:28" ht="14.25" thickTop="1" thickBot="1">
      <c r="A24" s="347" t="str">
        <f>IF(ISERROR(F24/G24)," ",IF(F24/G24&gt;0.5,IF(F24/G24&lt;1.5," ","NOT OK"),"NOT OK"))</f>
        <v xml:space="preserve"> </v>
      </c>
      <c r="B24" s="129" t="s">
        <v>40</v>
      </c>
      <c r="C24" s="130">
        <f>+C21+C22+C23</f>
        <v>3740</v>
      </c>
      <c r="D24" s="130">
        <f t="shared" ref="D24:H24" si="29">+D21+D22+D23</f>
        <v>3737</v>
      </c>
      <c r="E24" s="130">
        <f t="shared" si="29"/>
        <v>7477</v>
      </c>
      <c r="F24" s="130">
        <f t="shared" si="29"/>
        <v>4025</v>
      </c>
      <c r="G24" s="130">
        <f t="shared" si="29"/>
        <v>4023</v>
      </c>
      <c r="H24" s="130">
        <f t="shared" si="29"/>
        <v>8048</v>
      </c>
      <c r="I24" s="133">
        <f t="shared" ref="I24:I26" si="30">IF(E24=0,0,((H24/E24)-1)*100)</f>
        <v>7.6367527083054609</v>
      </c>
      <c r="J24" s="4"/>
      <c r="L24" s="420" t="s">
        <v>40</v>
      </c>
      <c r="M24" s="46">
        <f>+M21+M22+M23</f>
        <v>560345</v>
      </c>
      <c r="N24" s="44">
        <f t="shared" ref="N24:V24" si="31">+N21+N22+N23</f>
        <v>566791</v>
      </c>
      <c r="O24" s="312">
        <f t="shared" si="31"/>
        <v>1127136</v>
      </c>
      <c r="P24" s="44">
        <f t="shared" si="31"/>
        <v>493</v>
      </c>
      <c r="Q24" s="312">
        <f t="shared" si="31"/>
        <v>1127629</v>
      </c>
      <c r="R24" s="46">
        <f t="shared" si="31"/>
        <v>666097</v>
      </c>
      <c r="S24" s="44">
        <f t="shared" si="31"/>
        <v>663993</v>
      </c>
      <c r="T24" s="312">
        <f t="shared" si="31"/>
        <v>1330090</v>
      </c>
      <c r="U24" s="44">
        <f t="shared" si="31"/>
        <v>163</v>
      </c>
      <c r="V24" s="312">
        <f t="shared" si="31"/>
        <v>1330253</v>
      </c>
      <c r="W24" s="47">
        <f t="shared" ref="W24:W26" si="32">IF(Q24=0,0,((V24/Q24)-1)*100)</f>
        <v>17.969030594282344</v>
      </c>
    </row>
    <row r="25" spans="1:28" ht="14.25" thickTop="1" thickBot="1">
      <c r="A25" s="347" t="str">
        <f>IF(ISERROR(F25/G25)," ",IF(F25/G25&gt;0.5,IF(F25/G25&lt;1.5," ","NOT OK"),"NOT OK"))</f>
        <v xml:space="preserve"> </v>
      </c>
      <c r="B25" s="129" t="s">
        <v>62</v>
      </c>
      <c r="C25" s="130">
        <f>C16+C20+C21+C22+C23</f>
        <v>11187</v>
      </c>
      <c r="D25" s="130">
        <f t="shared" ref="D25:H25" si="33">D16+D20+D21+D22+D23</f>
        <v>11185</v>
      </c>
      <c r="E25" s="130">
        <f t="shared" si="33"/>
        <v>22372</v>
      </c>
      <c r="F25" s="130">
        <f t="shared" si="33"/>
        <v>11632</v>
      </c>
      <c r="G25" s="130">
        <f t="shared" si="33"/>
        <v>11631</v>
      </c>
      <c r="H25" s="130">
        <f t="shared" si="33"/>
        <v>23263</v>
      </c>
      <c r="I25" s="133">
        <f t="shared" si="30"/>
        <v>3.9826568925442452</v>
      </c>
      <c r="J25" s="4"/>
      <c r="L25" s="420" t="s">
        <v>62</v>
      </c>
      <c r="M25" s="43">
        <f>M16+M20+M21+M22+M23</f>
        <v>1759457</v>
      </c>
      <c r="N25" s="43">
        <f t="shared" ref="N25:V25" si="34">N16+N20+N21+N22+N23</f>
        <v>1781552</v>
      </c>
      <c r="O25" s="413">
        <f t="shared" si="34"/>
        <v>3541009</v>
      </c>
      <c r="P25" s="43">
        <f t="shared" si="34"/>
        <v>1505</v>
      </c>
      <c r="Q25" s="413">
        <f t="shared" si="34"/>
        <v>3542514</v>
      </c>
      <c r="R25" s="43">
        <f t="shared" si="34"/>
        <v>1907715</v>
      </c>
      <c r="S25" s="43">
        <f t="shared" si="34"/>
        <v>1918249</v>
      </c>
      <c r="T25" s="412">
        <f t="shared" si="34"/>
        <v>3825964</v>
      </c>
      <c r="U25" s="43">
        <f t="shared" si="34"/>
        <v>163</v>
      </c>
      <c r="V25" s="412">
        <f t="shared" si="34"/>
        <v>3826127</v>
      </c>
      <c r="W25" s="47">
        <f t="shared" si="32"/>
        <v>8.0059810631658799</v>
      </c>
      <c r="X25" s="1"/>
      <c r="AA25" s="1"/>
      <c r="AB25" s="1"/>
    </row>
    <row r="26" spans="1:28" ht="14.25" thickTop="1" thickBot="1">
      <c r="A26" s="347" t="str">
        <f>IF(ISERROR(F26/G26)," ",IF(F26/G26&gt;0.5,IF(F26/G26&lt;1.5," ","NOT OK"),"NOT OK"))</f>
        <v xml:space="preserve"> </v>
      </c>
      <c r="B26" s="129" t="s">
        <v>63</v>
      </c>
      <c r="C26" s="130">
        <f>+C12+C16+C20+C24</f>
        <v>14732</v>
      </c>
      <c r="D26" s="130">
        <f t="shared" ref="D26:H26" si="35">+D12+D16+D20+D24</f>
        <v>14732</v>
      </c>
      <c r="E26" s="130">
        <f t="shared" si="35"/>
        <v>29464</v>
      </c>
      <c r="F26" s="130">
        <f t="shared" si="35"/>
        <v>15155</v>
      </c>
      <c r="G26" s="130">
        <f t="shared" si="35"/>
        <v>15153</v>
      </c>
      <c r="H26" s="130">
        <f t="shared" si="35"/>
        <v>30308</v>
      </c>
      <c r="I26" s="133">
        <f t="shared" si="30"/>
        <v>2.8645126255769648</v>
      </c>
      <c r="J26" s="4"/>
      <c r="L26" s="420" t="s">
        <v>63</v>
      </c>
      <c r="M26" s="46">
        <f>+M12+M16+M20+M24</f>
        <v>2317109</v>
      </c>
      <c r="N26" s="44">
        <f t="shared" ref="N26:V26" si="36">+N12+N16+N20+N24</f>
        <v>2329512</v>
      </c>
      <c r="O26" s="312">
        <f t="shared" si="36"/>
        <v>4646621</v>
      </c>
      <c r="P26" s="44">
        <f t="shared" si="36"/>
        <v>2421</v>
      </c>
      <c r="Q26" s="312">
        <f t="shared" si="36"/>
        <v>4649042</v>
      </c>
      <c r="R26" s="46">
        <f t="shared" si="36"/>
        <v>2457189</v>
      </c>
      <c r="S26" s="44">
        <f t="shared" si="36"/>
        <v>2460935</v>
      </c>
      <c r="T26" s="312">
        <f t="shared" si="36"/>
        <v>4918124</v>
      </c>
      <c r="U26" s="44">
        <f t="shared" si="36"/>
        <v>169</v>
      </c>
      <c r="V26" s="312">
        <f t="shared" si="36"/>
        <v>4918293</v>
      </c>
      <c r="W26" s="47">
        <f t="shared" si="32"/>
        <v>5.7915372672477483</v>
      </c>
    </row>
    <row r="27" spans="1:28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L27" s="55" t="s">
        <v>60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6"/>
    </row>
    <row r="28" spans="1:28" ht="13.5" thickTop="1">
      <c r="B28" s="857" t="s">
        <v>25</v>
      </c>
      <c r="C28" s="858"/>
      <c r="D28" s="858"/>
      <c r="E28" s="858"/>
      <c r="F28" s="858"/>
      <c r="G28" s="858"/>
      <c r="H28" s="858"/>
      <c r="I28" s="859"/>
      <c r="J28" s="4"/>
      <c r="L28" s="860" t="s">
        <v>26</v>
      </c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2"/>
    </row>
    <row r="29" spans="1:28" ht="13.5" thickBot="1">
      <c r="B29" s="863" t="s">
        <v>47</v>
      </c>
      <c r="C29" s="864"/>
      <c r="D29" s="864"/>
      <c r="E29" s="864"/>
      <c r="F29" s="864"/>
      <c r="G29" s="864"/>
      <c r="H29" s="864"/>
      <c r="I29" s="865"/>
      <c r="J29" s="4"/>
      <c r="L29" s="866" t="s">
        <v>49</v>
      </c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1:28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8" ht="14.25" thickTop="1" thickBot="1">
      <c r="B31" s="107"/>
      <c r="C31" s="869" t="s">
        <v>64</v>
      </c>
      <c r="D31" s="870"/>
      <c r="E31" s="871"/>
      <c r="F31" s="869" t="s">
        <v>65</v>
      </c>
      <c r="G31" s="870"/>
      <c r="H31" s="871"/>
      <c r="I31" s="108" t="s">
        <v>2</v>
      </c>
      <c r="J31" s="4"/>
      <c r="L31" s="12"/>
      <c r="M31" s="872" t="s">
        <v>64</v>
      </c>
      <c r="N31" s="873"/>
      <c r="O31" s="873"/>
      <c r="P31" s="873"/>
      <c r="Q31" s="874"/>
      <c r="R31" s="872" t="s">
        <v>65</v>
      </c>
      <c r="S31" s="873"/>
      <c r="T31" s="873"/>
      <c r="U31" s="873"/>
      <c r="V31" s="874"/>
      <c r="W31" s="13" t="s">
        <v>2</v>
      </c>
    </row>
    <row r="32" spans="1:28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4"/>
      <c r="C33" s="115" t="s">
        <v>5</v>
      </c>
      <c r="D33" s="116" t="s">
        <v>6</v>
      </c>
      <c r="E33" s="404" t="s">
        <v>7</v>
      </c>
      <c r="F33" s="115" t="s">
        <v>5</v>
      </c>
      <c r="G33" s="116" t="s">
        <v>6</v>
      </c>
      <c r="H33" s="286" t="s">
        <v>7</v>
      </c>
      <c r="I33" s="118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09" t="s">
        <v>10</v>
      </c>
      <c r="C35" s="372">
        <v>0</v>
      </c>
      <c r="D35" s="373">
        <v>0</v>
      </c>
      <c r="E35" s="306">
        <f t="shared" ref="E35" si="37">SUM(C35:D35)</f>
        <v>0</v>
      </c>
      <c r="F35" s="372">
        <v>99</v>
      </c>
      <c r="G35" s="373">
        <v>99</v>
      </c>
      <c r="H35" s="306">
        <f t="shared" ref="H35:H37" si="38">SUM(F35:G35)</f>
        <v>198</v>
      </c>
      <c r="I35" s="291">
        <f t="shared" ref="I35:I37" si="39">IF(E35=0,0,((H35/E35)-1)*100)</f>
        <v>0</v>
      </c>
      <c r="J35" s="4"/>
      <c r="K35" s="7"/>
      <c r="L35" s="14" t="s">
        <v>10</v>
      </c>
      <c r="M35" s="382">
        <v>0</v>
      </c>
      <c r="N35" s="380">
        <v>0</v>
      </c>
      <c r="O35" s="311">
        <f>+M35+N35</f>
        <v>0</v>
      </c>
      <c r="P35" s="381">
        <v>0</v>
      </c>
      <c r="Q35" s="313">
        <f>O35+P35</f>
        <v>0</v>
      </c>
      <c r="R35" s="382">
        <v>12486</v>
      </c>
      <c r="S35" s="380">
        <v>12657</v>
      </c>
      <c r="T35" s="311">
        <f>+R35+S35</f>
        <v>25143</v>
      </c>
      <c r="U35" s="381">
        <v>0</v>
      </c>
      <c r="V35" s="313">
        <f>T35+U35</f>
        <v>25143</v>
      </c>
      <c r="W35" s="292">
        <f t="shared" ref="W35:W37" si="40">IF(Q35=0,0,((V35/Q35)-1)*100)</f>
        <v>0</v>
      </c>
    </row>
    <row r="36" spans="1:23">
      <c r="A36" s="4" t="str">
        <f>IF(ISERROR(F36/G36)," ",IF(F36/G36&gt;0.5,IF(F36/G36&lt;1.5," ","NOT OK"),"NOT OK"))</f>
        <v xml:space="preserve"> </v>
      </c>
      <c r="B36" s="109" t="s">
        <v>11</v>
      </c>
      <c r="C36" s="372">
        <v>0</v>
      </c>
      <c r="D36" s="373">
        <v>0</v>
      </c>
      <c r="E36" s="306">
        <f>SUM(C36:D36)</f>
        <v>0</v>
      </c>
      <c r="F36" s="372">
        <v>150</v>
      </c>
      <c r="G36" s="373">
        <v>150</v>
      </c>
      <c r="H36" s="306">
        <f>SUM(F36:G36)</f>
        <v>300</v>
      </c>
      <c r="I36" s="291">
        <f>IF(E36=0,0,((H36/E36)-1)*100)</f>
        <v>0</v>
      </c>
      <c r="J36" s="4"/>
      <c r="K36" s="7"/>
      <c r="L36" s="14" t="s">
        <v>11</v>
      </c>
      <c r="M36" s="382">
        <v>0</v>
      </c>
      <c r="N36" s="380">
        <v>0</v>
      </c>
      <c r="O36" s="311">
        <f t="shared" ref="O36:O44" si="41">+M36+N36</f>
        <v>0</v>
      </c>
      <c r="P36" s="379">
        <v>0</v>
      </c>
      <c r="Q36" s="311">
        <f>O36+P36</f>
        <v>0</v>
      </c>
      <c r="R36" s="382">
        <v>18542</v>
      </c>
      <c r="S36" s="380">
        <v>18951</v>
      </c>
      <c r="T36" s="311">
        <f t="shared" ref="T36:T44" si="42">+R36+S36</f>
        <v>37493</v>
      </c>
      <c r="U36" s="379">
        <v>0</v>
      </c>
      <c r="V36" s="311">
        <f>T36+U36</f>
        <v>37493</v>
      </c>
      <c r="W36" s="292">
        <f t="shared" si="40"/>
        <v>0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4" t="s">
        <v>12</v>
      </c>
      <c r="C37" s="374">
        <v>0</v>
      </c>
      <c r="D37" s="375">
        <v>0</v>
      </c>
      <c r="E37" s="306">
        <f t="shared" ref="E37" si="43">SUM(C37:D37)</f>
        <v>0</v>
      </c>
      <c r="F37" s="374">
        <v>155</v>
      </c>
      <c r="G37" s="375">
        <v>156</v>
      </c>
      <c r="H37" s="306">
        <f t="shared" si="38"/>
        <v>311</v>
      </c>
      <c r="I37" s="291">
        <f t="shared" si="39"/>
        <v>0</v>
      </c>
      <c r="J37" s="4"/>
      <c r="K37" s="7"/>
      <c r="L37" s="23" t="s">
        <v>12</v>
      </c>
      <c r="M37" s="382">
        <v>0</v>
      </c>
      <c r="N37" s="380">
        <v>0</v>
      </c>
      <c r="O37" s="311">
        <f t="shared" si="41"/>
        <v>0</v>
      </c>
      <c r="P37" s="379">
        <v>0</v>
      </c>
      <c r="Q37" s="311">
        <f>O37+P37</f>
        <v>0</v>
      </c>
      <c r="R37" s="382">
        <v>20847</v>
      </c>
      <c r="S37" s="380">
        <v>22561</v>
      </c>
      <c r="T37" s="311">
        <f t="shared" si="42"/>
        <v>43408</v>
      </c>
      <c r="U37" s="379">
        <v>0</v>
      </c>
      <c r="V37" s="311">
        <f>T37+U37</f>
        <v>43408</v>
      </c>
      <c r="W37" s="292">
        <f t="shared" si="40"/>
        <v>0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29" t="s">
        <v>57</v>
      </c>
      <c r="C38" s="130">
        <f t="shared" ref="C38:E38" si="44">+C35+C36+C37</f>
        <v>0</v>
      </c>
      <c r="D38" s="132">
        <f t="shared" si="44"/>
        <v>0</v>
      </c>
      <c r="E38" s="310">
        <f t="shared" si="44"/>
        <v>0</v>
      </c>
      <c r="F38" s="130">
        <f t="shared" ref="F38:H38" si="45">+F35+F36+F37</f>
        <v>404</v>
      </c>
      <c r="G38" s="132">
        <f t="shared" si="45"/>
        <v>405</v>
      </c>
      <c r="H38" s="310">
        <f t="shared" si="45"/>
        <v>809</v>
      </c>
      <c r="I38" s="333">
        <f>IF(E38=0,0,((H38/E38)-1)*100)</f>
        <v>0</v>
      </c>
      <c r="J38" s="4"/>
      <c r="L38" s="42" t="s">
        <v>57</v>
      </c>
      <c r="M38" s="46">
        <f t="shared" ref="M38:Q38" si="46">+M35+M36+M37</f>
        <v>0</v>
      </c>
      <c r="N38" s="44">
        <f t="shared" si="46"/>
        <v>0</v>
      </c>
      <c r="O38" s="312">
        <f>+O35+O36+O37</f>
        <v>0</v>
      </c>
      <c r="P38" s="44">
        <f t="shared" si="46"/>
        <v>0</v>
      </c>
      <c r="Q38" s="312">
        <f t="shared" si="46"/>
        <v>0</v>
      </c>
      <c r="R38" s="46">
        <f t="shared" ref="R38:V38" si="47">+R35+R36+R37</f>
        <v>51875</v>
      </c>
      <c r="S38" s="44">
        <f t="shared" si="47"/>
        <v>54169</v>
      </c>
      <c r="T38" s="312">
        <f>+T35+T36+T37</f>
        <v>106044</v>
      </c>
      <c r="U38" s="44">
        <f t="shared" si="47"/>
        <v>0</v>
      </c>
      <c r="V38" s="312">
        <f t="shared" si="47"/>
        <v>106044</v>
      </c>
      <c r="W38" s="346">
        <f>IF(Q38=0,0,((V38/Q38)-1)*100)</f>
        <v>0</v>
      </c>
    </row>
    <row r="39" spans="1:23" ht="13.5" thickTop="1">
      <c r="A39" s="4" t="str">
        <f t="shared" si="9"/>
        <v xml:space="preserve"> </v>
      </c>
      <c r="B39" s="109" t="s">
        <v>13</v>
      </c>
      <c r="C39" s="372">
        <v>0</v>
      </c>
      <c r="D39" s="373">
        <v>0</v>
      </c>
      <c r="E39" s="306">
        <f t="shared" ref="E39" si="48">SUM(C39:D39)</f>
        <v>0</v>
      </c>
      <c r="F39" s="123">
        <v>161</v>
      </c>
      <c r="G39" s="125">
        <v>160</v>
      </c>
      <c r="H39" s="306">
        <f t="shared" ref="H39" si="49">SUM(F39:G39)</f>
        <v>321</v>
      </c>
      <c r="I39" s="332">
        <f t="shared" ref="I39:I43" si="50">IF(E39=0,0,((H39/E39)-1)*100)</f>
        <v>0</v>
      </c>
      <c r="L39" s="14" t="s">
        <v>13</v>
      </c>
      <c r="M39" s="382">
        <v>0</v>
      </c>
      <c r="N39" s="382">
        <v>0</v>
      </c>
      <c r="O39" s="311">
        <f t="shared" si="41"/>
        <v>0</v>
      </c>
      <c r="P39" s="380">
        <v>0</v>
      </c>
      <c r="Q39" s="311">
        <f>O39+P39</f>
        <v>0</v>
      </c>
      <c r="R39" s="382">
        <v>22984</v>
      </c>
      <c r="S39" s="382">
        <v>22602</v>
      </c>
      <c r="T39" s="311">
        <f t="shared" si="42"/>
        <v>45586</v>
      </c>
      <c r="U39" s="380">
        <v>0</v>
      </c>
      <c r="V39" s="311">
        <f>T39+U39</f>
        <v>45586</v>
      </c>
      <c r="W39" s="337">
        <f t="shared" ref="W39:W43" si="51">IF(Q39=0,0,((V39/Q39)-1)*100)</f>
        <v>0</v>
      </c>
    </row>
    <row r="40" spans="1:23">
      <c r="A40" s="4" t="str">
        <f>IF(ISERROR(F40/G40)," ",IF(F40/G40&gt;0.5,IF(F40/G40&lt;1.5," ","NOT OK"),"NOT OK"))</f>
        <v xml:space="preserve"> </v>
      </c>
      <c r="B40" s="109" t="s">
        <v>14</v>
      </c>
      <c r="C40" s="372">
        <v>0</v>
      </c>
      <c r="D40" s="373">
        <v>0</v>
      </c>
      <c r="E40" s="306">
        <f>SUM(C40:D40)</f>
        <v>0</v>
      </c>
      <c r="F40" s="123">
        <v>141</v>
      </c>
      <c r="G40" s="125">
        <v>141</v>
      </c>
      <c r="H40" s="306">
        <f>SUM(F40:G40)</f>
        <v>282</v>
      </c>
      <c r="I40" s="332">
        <f>IF(E40=0,0,((H40/E40)-1)*100)</f>
        <v>0</v>
      </c>
      <c r="J40" s="4"/>
      <c r="L40" s="14" t="s">
        <v>14</v>
      </c>
      <c r="M40" s="382">
        <v>0</v>
      </c>
      <c r="N40" s="380">
        <v>0</v>
      </c>
      <c r="O40" s="311">
        <f>+M40+N40</f>
        <v>0</v>
      </c>
      <c r="P40" s="379">
        <v>0</v>
      </c>
      <c r="Q40" s="311">
        <f>O40+P40</f>
        <v>0</v>
      </c>
      <c r="R40" s="40">
        <v>20245</v>
      </c>
      <c r="S40" s="38">
        <v>19890</v>
      </c>
      <c r="T40" s="311">
        <f>+R40+S40</f>
        <v>40135</v>
      </c>
      <c r="U40" s="379">
        <v>0</v>
      </c>
      <c r="V40" s="311">
        <f>T40+U40</f>
        <v>40135</v>
      </c>
      <c r="W40" s="337">
        <f>IF(Q40=0,0,((V40/Q40)-1)*100)</f>
        <v>0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09" t="s">
        <v>15</v>
      </c>
      <c r="C41" s="372">
        <v>0</v>
      </c>
      <c r="D41" s="373">
        <v>0</v>
      </c>
      <c r="E41" s="306">
        <f>SUM(C41:D41)</f>
        <v>0</v>
      </c>
      <c r="F41" s="123">
        <v>155</v>
      </c>
      <c r="G41" s="125">
        <v>155</v>
      </c>
      <c r="H41" s="306">
        <f>SUM(F41:G41)</f>
        <v>310</v>
      </c>
      <c r="I41" s="332">
        <f>IF(E41=0,0,((H41/E41)-1)*100)</f>
        <v>0</v>
      </c>
      <c r="J41" s="4"/>
      <c r="L41" s="14" t="s">
        <v>15</v>
      </c>
      <c r="M41" s="382">
        <v>0</v>
      </c>
      <c r="N41" s="380">
        <v>0</v>
      </c>
      <c r="O41" s="311">
        <f>+M41+N41</f>
        <v>0</v>
      </c>
      <c r="P41" s="379">
        <v>0</v>
      </c>
      <c r="Q41" s="311">
        <f>O41+P41</f>
        <v>0</v>
      </c>
      <c r="R41" s="40">
        <v>22145</v>
      </c>
      <c r="S41" s="38">
        <v>21358</v>
      </c>
      <c r="T41" s="311">
        <f>+R41+S41</f>
        <v>43503</v>
      </c>
      <c r="U41" s="379">
        <v>0</v>
      </c>
      <c r="V41" s="311">
        <f>T41+U41</f>
        <v>43503</v>
      </c>
      <c r="W41" s="337">
        <f>IF(Q41=0,0,((V41/Q41)-1)*100)</f>
        <v>0</v>
      </c>
    </row>
    <row r="42" spans="1:23" ht="14.25" thickTop="1" thickBot="1">
      <c r="A42" s="347" t="str">
        <f>IF(ISERROR(F42/G42)," ",IF(F42/G42&gt;0.5,IF(F42/G42&lt;1.5," ","NOT OK"),"NOT OK"))</f>
        <v xml:space="preserve"> </v>
      </c>
      <c r="B42" s="129" t="s">
        <v>61</v>
      </c>
      <c r="C42" s="130">
        <f>+C39+C40+C41</f>
        <v>0</v>
      </c>
      <c r="D42" s="132">
        <f t="shared" ref="D42" si="52">+D39+D40+D41</f>
        <v>0</v>
      </c>
      <c r="E42" s="310">
        <f t="shared" ref="E42" si="53">+E39+E40+E41</f>
        <v>0</v>
      </c>
      <c r="F42" s="130">
        <f t="shared" ref="F42" si="54">+F39+F40+F41</f>
        <v>457</v>
      </c>
      <c r="G42" s="132">
        <f t="shared" ref="G42" si="55">+G39+G40+G41</f>
        <v>456</v>
      </c>
      <c r="H42" s="310">
        <f t="shared" ref="H42" si="56">+H39+H40+H41</f>
        <v>913</v>
      </c>
      <c r="I42" s="333">
        <f>IF(E42=0,0,((H42/E42)-1)*100)</f>
        <v>0</v>
      </c>
      <c r="J42" s="4"/>
      <c r="L42" s="42" t="s">
        <v>61</v>
      </c>
      <c r="M42" s="46">
        <f>+M39+M40+M41</f>
        <v>0</v>
      </c>
      <c r="N42" s="44">
        <f t="shared" ref="N42" si="57">+N39+N40+N41</f>
        <v>0</v>
      </c>
      <c r="O42" s="312">
        <f t="shared" ref="O42" si="58">+O39+O40+O41</f>
        <v>0</v>
      </c>
      <c r="P42" s="44">
        <f t="shared" ref="P42" si="59">+P39+P40+P41</f>
        <v>0</v>
      </c>
      <c r="Q42" s="312">
        <f t="shared" ref="Q42" si="60">+Q39+Q40+Q41</f>
        <v>0</v>
      </c>
      <c r="R42" s="46">
        <f t="shared" ref="R42" si="61">+R39+R40+R41</f>
        <v>65374</v>
      </c>
      <c r="S42" s="44">
        <f t="shared" ref="S42" si="62">+S39+S40+S41</f>
        <v>63850</v>
      </c>
      <c r="T42" s="312">
        <f t="shared" ref="T42" si="63">+T39+T40+T41</f>
        <v>129224</v>
      </c>
      <c r="U42" s="44">
        <f t="shared" ref="U42" si="64">+U39+U40+U41</f>
        <v>0</v>
      </c>
      <c r="V42" s="312">
        <f t="shared" ref="V42" si="65">+V39+V40+V41</f>
        <v>129224</v>
      </c>
      <c r="W42" s="346">
        <f>IF(Q42=0,0,((V42/Q42)-1)*100)</f>
        <v>0</v>
      </c>
    </row>
    <row r="43" spans="1:23" ht="13.5" thickTop="1">
      <c r="A43" s="4" t="str">
        <f t="shared" si="9"/>
        <v xml:space="preserve"> </v>
      </c>
      <c r="B43" s="109" t="s">
        <v>16</v>
      </c>
      <c r="C43" s="135">
        <v>0</v>
      </c>
      <c r="D43" s="137">
        <v>0</v>
      </c>
      <c r="E43" s="306">
        <f t="shared" ref="E43" si="66">SUM(C43:D43)</f>
        <v>0</v>
      </c>
      <c r="F43" s="135">
        <v>200</v>
      </c>
      <c r="G43" s="137">
        <v>200</v>
      </c>
      <c r="H43" s="306">
        <f t="shared" ref="H43" si="67">SUM(F43:G43)</f>
        <v>400</v>
      </c>
      <c r="I43" s="332">
        <f t="shared" si="50"/>
        <v>0</v>
      </c>
      <c r="J43" s="8"/>
      <c r="L43" s="14" t="s">
        <v>16</v>
      </c>
      <c r="M43" s="382">
        <v>0</v>
      </c>
      <c r="N43" s="380">
        <v>0</v>
      </c>
      <c r="O43" s="311">
        <f t="shared" si="41"/>
        <v>0</v>
      </c>
      <c r="P43" s="379">
        <v>0</v>
      </c>
      <c r="Q43" s="414">
        <f>O43+P43</f>
        <v>0</v>
      </c>
      <c r="R43" s="40">
        <v>28322</v>
      </c>
      <c r="S43" s="38">
        <v>27224</v>
      </c>
      <c r="T43" s="311">
        <f t="shared" si="42"/>
        <v>55546</v>
      </c>
      <c r="U43" s="145">
        <v>0</v>
      </c>
      <c r="V43" s="414">
        <f>T43+U43</f>
        <v>55546</v>
      </c>
      <c r="W43" s="292">
        <f t="shared" si="51"/>
        <v>0</v>
      </c>
    </row>
    <row r="44" spans="1:23">
      <c r="A44" s="4" t="str">
        <f t="shared" ref="A44" si="68">IF(ISERROR(F44/G44)," ",IF(F44/G44&gt;0.5,IF(F44/G44&lt;1.5," ","NOT OK"),"NOT OK"))</f>
        <v xml:space="preserve"> </v>
      </c>
      <c r="B44" s="109" t="s">
        <v>17</v>
      </c>
      <c r="C44" s="135">
        <v>0</v>
      </c>
      <c r="D44" s="137">
        <v>0</v>
      </c>
      <c r="E44" s="306">
        <f>SUM(C44:D44)</f>
        <v>0</v>
      </c>
      <c r="F44" s="135">
        <v>218</v>
      </c>
      <c r="G44" s="137">
        <v>218</v>
      </c>
      <c r="H44" s="306">
        <f>SUM(F44:G44)</f>
        <v>436</v>
      </c>
      <c r="I44" s="332">
        <f t="shared" ref="I44" si="69">IF(E44=0,0,((H44/E44)-1)*100)</f>
        <v>0</v>
      </c>
      <c r="J44" s="4"/>
      <c r="L44" s="14" t="s">
        <v>17</v>
      </c>
      <c r="M44" s="382">
        <v>0</v>
      </c>
      <c r="N44" s="380">
        <v>0</v>
      </c>
      <c r="O44" s="311">
        <f t="shared" si="41"/>
        <v>0</v>
      </c>
      <c r="P44" s="379">
        <v>0</v>
      </c>
      <c r="Q44" s="311">
        <f>O44+P44</f>
        <v>0</v>
      </c>
      <c r="R44" s="40">
        <v>32152</v>
      </c>
      <c r="S44" s="38">
        <v>31839</v>
      </c>
      <c r="T44" s="311">
        <f t="shared" si="42"/>
        <v>63991</v>
      </c>
      <c r="U44" s="145">
        <v>0</v>
      </c>
      <c r="V44" s="311">
        <f>T44+U44</f>
        <v>63991</v>
      </c>
      <c r="W44" s="292">
        <f t="shared" ref="W44" si="70">IF(Q44=0,0,((V44/Q44)-1)*100)</f>
        <v>0</v>
      </c>
    </row>
    <row r="45" spans="1:23" ht="13.5" thickBot="1">
      <c r="A45" s="4" t="str">
        <f>IF(ISERROR(F45/G45)," ",IF(F45/G45&gt;0.5,IF(F45/G45&lt;1.5," ","NOT OK"),"NOT OK"))</f>
        <v xml:space="preserve"> </v>
      </c>
      <c r="B45" s="109" t="s">
        <v>18</v>
      </c>
      <c r="C45" s="135">
        <v>0</v>
      </c>
      <c r="D45" s="137">
        <v>0</v>
      </c>
      <c r="E45" s="306">
        <f>SUM(C45:D45)</f>
        <v>0</v>
      </c>
      <c r="F45" s="135">
        <v>212</v>
      </c>
      <c r="G45" s="137">
        <v>212</v>
      </c>
      <c r="H45" s="306">
        <f>SUM(F45:G45)</f>
        <v>424</v>
      </c>
      <c r="I45" s="332">
        <f>IF(E45=0,0,((H45/E45)-1)*100)</f>
        <v>0</v>
      </c>
      <c r="J45" s="4"/>
      <c r="L45" s="14" t="s">
        <v>18</v>
      </c>
      <c r="M45" s="382">
        <v>0</v>
      </c>
      <c r="N45" s="380">
        <v>0</v>
      </c>
      <c r="O45" s="311">
        <f>+M45+N45</f>
        <v>0</v>
      </c>
      <c r="P45" s="379">
        <v>0</v>
      </c>
      <c r="Q45" s="311">
        <f>O45+P45</f>
        <v>0</v>
      </c>
      <c r="R45" s="40">
        <v>31309</v>
      </c>
      <c r="S45" s="38">
        <v>30585</v>
      </c>
      <c r="T45" s="311">
        <f>+R45+S45</f>
        <v>61894</v>
      </c>
      <c r="U45" s="145">
        <v>0</v>
      </c>
      <c r="V45" s="311">
        <f>T45+U45</f>
        <v>61894</v>
      </c>
      <c r="W45" s="292">
        <f>IF(Q45=0,0,((V45/Q45)-1)*100)</f>
        <v>0</v>
      </c>
    </row>
    <row r="46" spans="1:23" ht="15.75" customHeight="1" thickTop="1" thickBot="1">
      <c r="A46" s="10" t="str">
        <f>IF(ISERROR(F46/G46)," ",IF(F46/G46&gt;0.5,IF(F46/G46&lt;1.5," ","NOT OK"),"NOT OK"))</f>
        <v xml:space="preserve"> </v>
      </c>
      <c r="B46" s="138" t="s">
        <v>19</v>
      </c>
      <c r="C46" s="130">
        <f>+C43+C44+C45</f>
        <v>0</v>
      </c>
      <c r="D46" s="140">
        <f t="shared" ref="D46" si="71">+D43+D44+D45</f>
        <v>0</v>
      </c>
      <c r="E46" s="415">
        <f t="shared" ref="E46" si="72">+E43+E44+E45</f>
        <v>0</v>
      </c>
      <c r="F46" s="130">
        <f t="shared" ref="F46" si="73">+F43+F44+F45</f>
        <v>630</v>
      </c>
      <c r="G46" s="140">
        <f t="shared" ref="G46" si="74">+G43+G44+G45</f>
        <v>630</v>
      </c>
      <c r="H46" s="415">
        <f t="shared" ref="H46" si="75">+H43+H44+H45</f>
        <v>1260</v>
      </c>
      <c r="I46" s="333">
        <f>IF(E46=0,0,((H46/E46)-1)*100)</f>
        <v>0</v>
      </c>
      <c r="J46" s="4"/>
      <c r="K46" s="11"/>
      <c r="L46" s="48" t="s">
        <v>19</v>
      </c>
      <c r="M46" s="49">
        <f>+M43+M44+M45</f>
        <v>0</v>
      </c>
      <c r="N46" s="50">
        <f t="shared" ref="N46" si="76">+N43+N44+N45</f>
        <v>0</v>
      </c>
      <c r="O46" s="411">
        <f t="shared" ref="O46" si="77">+O43+O44+O45</f>
        <v>0</v>
      </c>
      <c r="P46" s="50">
        <f t="shared" ref="P46" si="78">+P43+P44+P45</f>
        <v>0</v>
      </c>
      <c r="Q46" s="411">
        <f t="shared" ref="Q46" si="79">+Q43+Q44+Q45</f>
        <v>0</v>
      </c>
      <c r="R46" s="49">
        <f t="shared" ref="R46" si="80">+R43+R44+R45</f>
        <v>91783</v>
      </c>
      <c r="S46" s="50">
        <f t="shared" ref="S46" si="81">+S43+S44+S45</f>
        <v>89648</v>
      </c>
      <c r="T46" s="411">
        <f t="shared" ref="T46" si="82">+T43+T44+T45</f>
        <v>181431</v>
      </c>
      <c r="U46" s="50">
        <f t="shared" ref="U46" si="83">+U43+U44+U45</f>
        <v>0</v>
      </c>
      <c r="V46" s="411">
        <f t="shared" ref="V46" si="84">+V43+V44+V45</f>
        <v>181431</v>
      </c>
      <c r="W46" s="650">
        <f>IF(Q46=0,0,((V46/Q46)-1)*100)</f>
        <v>0</v>
      </c>
    </row>
    <row r="47" spans="1:23" ht="13.5" thickTop="1">
      <c r="A47" s="4" t="str">
        <f>IF(ISERROR(F47/G47)," ",IF(F47/G47&gt;0.5,IF(F47/G47&lt;1.5," ","NOT OK"),"NOT OK"))</f>
        <v xml:space="preserve"> </v>
      </c>
      <c r="B47" s="109" t="s">
        <v>20</v>
      </c>
      <c r="C47" s="372">
        <v>0</v>
      </c>
      <c r="D47" s="373">
        <v>0</v>
      </c>
      <c r="E47" s="307">
        <f>SUM(C47:D47)</f>
        <v>0</v>
      </c>
      <c r="F47" s="123">
        <v>217</v>
      </c>
      <c r="G47" s="125">
        <v>217</v>
      </c>
      <c r="H47" s="307">
        <f>SUM(F47:G47)</f>
        <v>434</v>
      </c>
      <c r="I47" s="332">
        <f>IF(E47=0,0,((H47/E47)-1)*100)</f>
        <v>0</v>
      </c>
      <c r="J47" s="4"/>
      <c r="L47" s="14" t="s">
        <v>21</v>
      </c>
      <c r="M47" s="382">
        <v>0</v>
      </c>
      <c r="N47" s="380">
        <v>0</v>
      </c>
      <c r="O47" s="311">
        <f>+M47+N47</f>
        <v>0</v>
      </c>
      <c r="P47" s="379">
        <v>0</v>
      </c>
      <c r="Q47" s="311">
        <f>O47+P47</f>
        <v>0</v>
      </c>
      <c r="R47" s="40">
        <v>32500</v>
      </c>
      <c r="S47" s="38">
        <v>32201</v>
      </c>
      <c r="T47" s="311">
        <f>+R47+S47</f>
        <v>64701</v>
      </c>
      <c r="U47" s="145">
        <v>0</v>
      </c>
      <c r="V47" s="311">
        <f>T47+U47</f>
        <v>64701</v>
      </c>
      <c r="W47" s="337">
        <f>IF(Q47=0,0,((V47/Q47)-1)*100)</f>
        <v>0</v>
      </c>
    </row>
    <row r="48" spans="1:23">
      <c r="A48" s="4" t="str">
        <f t="shared" ref="A48" si="85">IF(ISERROR(F48/G48)," ",IF(F48/G48&gt;0.5,IF(F48/G48&lt;1.5," ","NOT OK"),"NOT OK"))</f>
        <v xml:space="preserve"> </v>
      </c>
      <c r="B48" s="109" t="s">
        <v>22</v>
      </c>
      <c r="C48" s="372">
        <v>0</v>
      </c>
      <c r="D48" s="373">
        <v>0</v>
      </c>
      <c r="E48" s="308">
        <f t="shared" ref="E48" si="86">SUM(C48:D48)</f>
        <v>0</v>
      </c>
      <c r="F48" s="372">
        <v>206</v>
      </c>
      <c r="G48" s="373">
        <v>207</v>
      </c>
      <c r="H48" s="308">
        <f t="shared" ref="H48" si="87">SUM(F48:G48)</f>
        <v>413</v>
      </c>
      <c r="I48" s="332">
        <f t="shared" ref="I48" si="88">IF(E48=0,0,((H48/E48)-1)*100)</f>
        <v>0</v>
      </c>
      <c r="J48" s="10"/>
      <c r="L48" s="14" t="s">
        <v>22</v>
      </c>
      <c r="M48" s="382">
        <v>0</v>
      </c>
      <c r="N48" s="380">
        <v>0</v>
      </c>
      <c r="O48" s="311">
        <f t="shared" ref="O48" si="89">+M48+N48</f>
        <v>0</v>
      </c>
      <c r="P48" s="379">
        <v>0</v>
      </c>
      <c r="Q48" s="311">
        <f>O48+P48</f>
        <v>0</v>
      </c>
      <c r="R48" s="382">
        <v>30614</v>
      </c>
      <c r="S48" s="380">
        <v>28079</v>
      </c>
      <c r="T48" s="311">
        <f t="shared" ref="T48" si="90">+R48+S48</f>
        <v>58693</v>
      </c>
      <c r="U48" s="379">
        <v>0</v>
      </c>
      <c r="V48" s="311">
        <f>T48+U48</f>
        <v>58693</v>
      </c>
      <c r="W48" s="337">
        <f t="shared" ref="W48" si="91">IF(Q48=0,0,((V48/Q48)-1)*100)</f>
        <v>0</v>
      </c>
    </row>
    <row r="49" spans="1:28" ht="13.5" thickBot="1">
      <c r="A49" s="4" t="str">
        <f>IF(ISERROR(F49/G49)," ",IF(F49/G49&gt;0.5,IF(F49/G49&lt;1.5," ","NOT OK"),"NOT OK"))</f>
        <v xml:space="preserve"> </v>
      </c>
      <c r="B49" s="109" t="s">
        <v>23</v>
      </c>
      <c r="C49" s="372">
        <v>26</v>
      </c>
      <c r="D49" s="141">
        <v>26</v>
      </c>
      <c r="E49" s="309">
        <f t="shared" ref="E49" si="92">SUM(C49:D49)</f>
        <v>52</v>
      </c>
      <c r="F49" s="123">
        <v>216</v>
      </c>
      <c r="G49" s="141">
        <v>216</v>
      </c>
      <c r="H49" s="309">
        <f t="shared" ref="H49" si="93">SUM(F49:G49)</f>
        <v>432</v>
      </c>
      <c r="I49" s="334">
        <f>IF(E49=0,0,((H49/E49)-1)*100)</f>
        <v>730.76923076923083</v>
      </c>
      <c r="J49" s="4"/>
      <c r="L49" s="14" t="s">
        <v>23</v>
      </c>
      <c r="M49" s="382">
        <v>3293</v>
      </c>
      <c r="N49" s="380">
        <v>3342</v>
      </c>
      <c r="O49" s="311">
        <f>+M49+N49</f>
        <v>6635</v>
      </c>
      <c r="P49" s="379">
        <v>0</v>
      </c>
      <c r="Q49" s="311">
        <f>O49+P49</f>
        <v>6635</v>
      </c>
      <c r="R49" s="40">
        <v>30487</v>
      </c>
      <c r="S49" s="38">
        <v>31166</v>
      </c>
      <c r="T49" s="311">
        <f>+R49+S49</f>
        <v>61653</v>
      </c>
      <c r="U49" s="145">
        <v>0</v>
      </c>
      <c r="V49" s="311">
        <f>T49+U49</f>
        <v>61653</v>
      </c>
      <c r="W49" s="337">
        <f>IF(Q49=0,0,((V49/Q49)-1)*100)</f>
        <v>829.20874152223064</v>
      </c>
    </row>
    <row r="50" spans="1:28" ht="14.25" thickTop="1" thickBot="1">
      <c r="A50" s="347" t="str">
        <f>IF(ISERROR(F50/G50)," ",IF(F50/G50&gt;0.5,IF(F50/G50&lt;1.5," ","NOT OK"),"NOT OK"))</f>
        <v xml:space="preserve"> </v>
      </c>
      <c r="B50" s="129" t="s">
        <v>40</v>
      </c>
      <c r="C50" s="130">
        <f>+C47+C48+C49</f>
        <v>26</v>
      </c>
      <c r="D50" s="130">
        <f t="shared" ref="D50" si="94">+D47+D48+D49</f>
        <v>26</v>
      </c>
      <c r="E50" s="130">
        <f t="shared" ref="E50" si="95">+E47+E48+E49</f>
        <v>52</v>
      </c>
      <c r="F50" s="130">
        <f t="shared" ref="F50" si="96">+F47+F48+F49</f>
        <v>639</v>
      </c>
      <c r="G50" s="130">
        <f t="shared" ref="G50" si="97">+G47+G48+G49</f>
        <v>640</v>
      </c>
      <c r="H50" s="130">
        <f t="shared" ref="H50" si="98">+H47+H48+H49</f>
        <v>1279</v>
      </c>
      <c r="I50" s="133">
        <f t="shared" ref="I50:I52" si="99">IF(E50=0,0,((H50/E50)-1)*100)</f>
        <v>2359.6153846153848</v>
      </c>
      <c r="J50" s="4"/>
      <c r="L50" s="420" t="s">
        <v>40</v>
      </c>
      <c r="M50" s="46">
        <f>+M47+M48+M49</f>
        <v>3293</v>
      </c>
      <c r="N50" s="44">
        <f t="shared" ref="N50" si="100">+N47+N48+N49</f>
        <v>3342</v>
      </c>
      <c r="O50" s="312">
        <f t="shared" ref="O50" si="101">+O47+O48+O49</f>
        <v>6635</v>
      </c>
      <c r="P50" s="44">
        <f t="shared" ref="P50" si="102">+P47+P48+P49</f>
        <v>0</v>
      </c>
      <c r="Q50" s="312">
        <f t="shared" ref="Q50" si="103">+Q47+Q48+Q49</f>
        <v>6635</v>
      </c>
      <c r="R50" s="46">
        <f t="shared" ref="R50" si="104">+R47+R48+R49</f>
        <v>93601</v>
      </c>
      <c r="S50" s="44">
        <f t="shared" ref="S50" si="105">+S47+S48+S49</f>
        <v>91446</v>
      </c>
      <c r="T50" s="312">
        <f t="shared" ref="T50" si="106">+T47+T48+T49</f>
        <v>185047</v>
      </c>
      <c r="U50" s="44">
        <f t="shared" ref="U50" si="107">+U47+U48+U49</f>
        <v>0</v>
      </c>
      <c r="V50" s="312">
        <f t="shared" ref="V50" si="108">+V47+V48+V49</f>
        <v>185047</v>
      </c>
      <c r="W50" s="47">
        <f t="shared" ref="W50:W52" si="109">IF(Q50=0,0,((V50/Q50)-1)*100)</f>
        <v>2688.9525244913339</v>
      </c>
    </row>
    <row r="51" spans="1:28" ht="14.25" thickTop="1" thickBot="1">
      <c r="A51" s="347" t="str">
        <f>IF(ISERROR(F51/G51)," ",IF(F51/G51&gt;0.5,IF(F51/G51&lt;1.5," ","NOT OK"),"NOT OK"))</f>
        <v xml:space="preserve"> </v>
      </c>
      <c r="B51" s="129" t="s">
        <v>62</v>
      </c>
      <c r="C51" s="130">
        <f>C42+C46+C47+C48+C49</f>
        <v>26</v>
      </c>
      <c r="D51" s="130">
        <f t="shared" ref="D51:H51" si="110">D42+D46+D47+D48+D49</f>
        <v>26</v>
      </c>
      <c r="E51" s="130">
        <f t="shared" si="110"/>
        <v>52</v>
      </c>
      <c r="F51" s="130">
        <f t="shared" si="110"/>
        <v>1726</v>
      </c>
      <c r="G51" s="130">
        <f t="shared" si="110"/>
        <v>1726</v>
      </c>
      <c r="H51" s="130">
        <f t="shared" si="110"/>
        <v>3452</v>
      </c>
      <c r="I51" s="133">
        <f t="shared" si="99"/>
        <v>6538.461538461539</v>
      </c>
      <c r="J51" s="4"/>
      <c r="L51" s="420" t="s">
        <v>62</v>
      </c>
      <c r="M51" s="43">
        <f>M42+M46+M47+M48+M49</f>
        <v>3293</v>
      </c>
      <c r="N51" s="43">
        <f t="shared" ref="N51:V51" si="111">N42+N46+N47+N48+N49</f>
        <v>3342</v>
      </c>
      <c r="O51" s="413">
        <f t="shared" si="111"/>
        <v>6635</v>
      </c>
      <c r="P51" s="43">
        <f t="shared" si="111"/>
        <v>0</v>
      </c>
      <c r="Q51" s="413">
        <f t="shared" si="111"/>
        <v>6635</v>
      </c>
      <c r="R51" s="43">
        <f t="shared" si="111"/>
        <v>250758</v>
      </c>
      <c r="S51" s="43">
        <f t="shared" si="111"/>
        <v>244944</v>
      </c>
      <c r="T51" s="412">
        <f t="shared" si="111"/>
        <v>495702</v>
      </c>
      <c r="U51" s="43">
        <f t="shared" si="111"/>
        <v>0</v>
      </c>
      <c r="V51" s="412">
        <f t="shared" si="111"/>
        <v>495702</v>
      </c>
      <c r="W51" s="47">
        <f t="shared" si="109"/>
        <v>7371.0173323285599</v>
      </c>
      <c r="X51" s="1"/>
      <c r="AA51" s="1"/>
      <c r="AB51" s="1"/>
    </row>
    <row r="52" spans="1:28" ht="14.25" thickTop="1" thickBot="1">
      <c r="A52" s="347" t="str">
        <f>IF(ISERROR(F52/G52)," ",IF(F52/G52&gt;0.5,IF(F52/G52&lt;1.5," ","NOT OK"),"NOT OK"))</f>
        <v xml:space="preserve"> </v>
      </c>
      <c r="B52" s="129" t="s">
        <v>63</v>
      </c>
      <c r="C52" s="130">
        <f>+C38+C42+C46+C50</f>
        <v>26</v>
      </c>
      <c r="D52" s="130">
        <f t="shared" ref="D52:H52" si="112">+D38+D42+D46+D50</f>
        <v>26</v>
      </c>
      <c r="E52" s="130">
        <f t="shared" si="112"/>
        <v>52</v>
      </c>
      <c r="F52" s="130">
        <f t="shared" si="112"/>
        <v>2130</v>
      </c>
      <c r="G52" s="130">
        <f t="shared" si="112"/>
        <v>2131</v>
      </c>
      <c r="H52" s="130">
        <f t="shared" si="112"/>
        <v>4261</v>
      </c>
      <c r="I52" s="133">
        <f t="shared" si="99"/>
        <v>8094.2307692307695</v>
      </c>
      <c r="J52" s="4"/>
      <c r="L52" s="420" t="s">
        <v>63</v>
      </c>
      <c r="M52" s="46">
        <f>+M38+M42+M46+M50</f>
        <v>3293</v>
      </c>
      <c r="N52" s="44">
        <f t="shared" ref="N52:V52" si="113">+N38+N42+N46+N50</f>
        <v>3342</v>
      </c>
      <c r="O52" s="312">
        <f t="shared" si="113"/>
        <v>6635</v>
      </c>
      <c r="P52" s="44">
        <f t="shared" si="113"/>
        <v>0</v>
      </c>
      <c r="Q52" s="312">
        <f t="shared" si="113"/>
        <v>6635</v>
      </c>
      <c r="R52" s="46">
        <f t="shared" si="113"/>
        <v>302633</v>
      </c>
      <c r="S52" s="44">
        <f t="shared" si="113"/>
        <v>299113</v>
      </c>
      <c r="T52" s="312">
        <f t="shared" si="113"/>
        <v>601746</v>
      </c>
      <c r="U52" s="44">
        <f t="shared" si="113"/>
        <v>0</v>
      </c>
      <c r="V52" s="312">
        <f t="shared" si="113"/>
        <v>601746</v>
      </c>
      <c r="W52" s="47">
        <f t="shared" si="109"/>
        <v>8969.2690278824412</v>
      </c>
    </row>
    <row r="53" spans="1:28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8" ht="13.5" thickTop="1">
      <c r="B54" s="857" t="s">
        <v>27</v>
      </c>
      <c r="C54" s="858"/>
      <c r="D54" s="858"/>
      <c r="E54" s="858"/>
      <c r="F54" s="858"/>
      <c r="G54" s="858"/>
      <c r="H54" s="858"/>
      <c r="I54" s="859"/>
      <c r="J54" s="4"/>
      <c r="L54" s="860" t="s">
        <v>28</v>
      </c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2"/>
    </row>
    <row r="55" spans="1:28" ht="13.5" thickBot="1">
      <c r="B55" s="863" t="s">
        <v>30</v>
      </c>
      <c r="C55" s="864"/>
      <c r="D55" s="864"/>
      <c r="E55" s="864"/>
      <c r="F55" s="864"/>
      <c r="G55" s="864"/>
      <c r="H55" s="864"/>
      <c r="I55" s="865"/>
      <c r="J55" s="4"/>
      <c r="L55" s="866" t="s">
        <v>50</v>
      </c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</row>
    <row r="56" spans="1:28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8" ht="14.25" thickTop="1" thickBot="1">
      <c r="B57" s="107"/>
      <c r="C57" s="869" t="s">
        <v>64</v>
      </c>
      <c r="D57" s="870"/>
      <c r="E57" s="871"/>
      <c r="F57" s="869" t="s">
        <v>65</v>
      </c>
      <c r="G57" s="870"/>
      <c r="H57" s="871"/>
      <c r="I57" s="108" t="s">
        <v>2</v>
      </c>
      <c r="J57" s="4"/>
      <c r="L57" s="12"/>
      <c r="M57" s="872" t="s">
        <v>64</v>
      </c>
      <c r="N57" s="873"/>
      <c r="O57" s="873"/>
      <c r="P57" s="873"/>
      <c r="Q57" s="874"/>
      <c r="R57" s="872" t="s">
        <v>65</v>
      </c>
      <c r="S57" s="873"/>
      <c r="T57" s="873"/>
      <c r="U57" s="873"/>
      <c r="V57" s="874"/>
      <c r="W57" s="13" t="s">
        <v>2</v>
      </c>
    </row>
    <row r="58" spans="1:28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8" ht="13.5" thickBot="1">
      <c r="B59" s="114" t="s">
        <v>29</v>
      </c>
      <c r="C59" s="115" t="s">
        <v>5</v>
      </c>
      <c r="D59" s="116" t="s">
        <v>6</v>
      </c>
      <c r="E59" s="404" t="s">
        <v>7</v>
      </c>
      <c r="F59" s="115" t="s">
        <v>5</v>
      </c>
      <c r="G59" s="116" t="s">
        <v>6</v>
      </c>
      <c r="H59" s="286" t="s">
        <v>7</v>
      </c>
      <c r="I59" s="118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8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8">
      <c r="A61" s="4" t="str">
        <f>IF(ISERROR(F61/G61)," ",IF(F61/G61&gt;0.5,IF(F61/G61&lt;1.5," ","NOT OK"),"NOT OK"))</f>
        <v xml:space="preserve"> </v>
      </c>
      <c r="B61" s="109" t="s">
        <v>10</v>
      </c>
      <c r="C61" s="372">
        <f t="shared" ref="C61:H63" si="114">+C9+C35</f>
        <v>1082</v>
      </c>
      <c r="D61" s="373">
        <f t="shared" si="114"/>
        <v>1083</v>
      </c>
      <c r="E61" s="306">
        <f t="shared" si="114"/>
        <v>2165</v>
      </c>
      <c r="F61" s="123">
        <f t="shared" si="114"/>
        <v>1250</v>
      </c>
      <c r="G61" s="125">
        <f t="shared" si="114"/>
        <v>1250</v>
      </c>
      <c r="H61" s="306">
        <f t="shared" si="114"/>
        <v>2500</v>
      </c>
      <c r="I61" s="126">
        <f t="shared" ref="I61:I63" si="115">IF(E61=0,0,((H61/E61)-1)*100)</f>
        <v>15.473441108545028</v>
      </c>
      <c r="J61" s="4"/>
      <c r="K61" s="7"/>
      <c r="L61" s="14" t="s">
        <v>10</v>
      </c>
      <c r="M61" s="382">
        <f t="shared" ref="M61:N63" si="116">+M9+M35</f>
        <v>159527</v>
      </c>
      <c r="N61" s="380">
        <f t="shared" si="116"/>
        <v>161478</v>
      </c>
      <c r="O61" s="311">
        <f>SUM(M61:N61)</f>
        <v>321005</v>
      </c>
      <c r="P61" s="381">
        <f>P9+P35</f>
        <v>173</v>
      </c>
      <c r="Q61" s="313">
        <f>+O61+P61</f>
        <v>321178</v>
      </c>
      <c r="R61" s="40">
        <f t="shared" ref="R61:S63" si="117">+R9+R35</f>
        <v>179531</v>
      </c>
      <c r="S61" s="38">
        <f t="shared" si="117"/>
        <v>185628</v>
      </c>
      <c r="T61" s="311">
        <f>SUM(R61:S61)</f>
        <v>365159</v>
      </c>
      <c r="U61" s="39">
        <f>U9+U35</f>
        <v>6</v>
      </c>
      <c r="V61" s="313">
        <f>+T61+U61</f>
        <v>365165</v>
      </c>
      <c r="W61" s="41">
        <f t="shared" ref="W61:W63" si="118">IF(Q61=0,0,((V61/Q61)-1)*100)</f>
        <v>13.695520863820065</v>
      </c>
    </row>
    <row r="62" spans="1:28">
      <c r="A62" s="4" t="str">
        <f>IF(ISERROR(F62/G62)," ",IF(F62/G62&gt;0.5,IF(F62/G62&lt;1.5," ","NOT OK"),"NOT OK"))</f>
        <v xml:space="preserve"> </v>
      </c>
      <c r="B62" s="109" t="s">
        <v>11</v>
      </c>
      <c r="C62" s="372">
        <f t="shared" si="114"/>
        <v>1158</v>
      </c>
      <c r="D62" s="373">
        <f t="shared" si="114"/>
        <v>1158</v>
      </c>
      <c r="E62" s="306">
        <f t="shared" si="114"/>
        <v>2316</v>
      </c>
      <c r="F62" s="123">
        <f t="shared" si="114"/>
        <v>1239</v>
      </c>
      <c r="G62" s="125">
        <f t="shared" si="114"/>
        <v>1239</v>
      </c>
      <c r="H62" s="306">
        <f t="shared" si="114"/>
        <v>2478</v>
      </c>
      <c r="I62" s="126">
        <f t="shared" si="115"/>
        <v>6.9948186528497436</v>
      </c>
      <c r="J62" s="4"/>
      <c r="K62" s="7"/>
      <c r="L62" s="14" t="s">
        <v>11</v>
      </c>
      <c r="M62" s="382">
        <f t="shared" si="116"/>
        <v>183329</v>
      </c>
      <c r="N62" s="380">
        <f t="shared" si="116"/>
        <v>177967</v>
      </c>
      <c r="O62" s="311">
        <f t="shared" ref="O62:O63" si="119">SUM(M62:N62)</f>
        <v>361296</v>
      </c>
      <c r="P62" s="381">
        <f>P10+P36</f>
        <v>342</v>
      </c>
      <c r="Q62" s="313">
        <f>+O62+P62</f>
        <v>361638</v>
      </c>
      <c r="R62" s="40">
        <f t="shared" si="117"/>
        <v>188077</v>
      </c>
      <c r="S62" s="38">
        <f t="shared" si="117"/>
        <v>184071</v>
      </c>
      <c r="T62" s="311">
        <f t="shared" ref="T62:T63" si="120">SUM(R62:S62)</f>
        <v>372148</v>
      </c>
      <c r="U62" s="39">
        <f>U10+U36</f>
        <v>0</v>
      </c>
      <c r="V62" s="313">
        <f>+T62+U62</f>
        <v>372148</v>
      </c>
      <c r="W62" s="41">
        <f t="shared" si="118"/>
        <v>2.9062211382653302</v>
      </c>
    </row>
    <row r="63" spans="1:28" ht="13.5" thickBot="1">
      <c r="A63" s="4" t="str">
        <f>IF(ISERROR(F63/G63)," ",IF(F63/G63&gt;0.5,IF(F63/G63&lt;1.5," ","NOT OK"),"NOT OK"))</f>
        <v xml:space="preserve"> </v>
      </c>
      <c r="B63" s="114" t="s">
        <v>12</v>
      </c>
      <c r="C63" s="374">
        <f t="shared" si="114"/>
        <v>1305</v>
      </c>
      <c r="D63" s="375">
        <f t="shared" si="114"/>
        <v>1306</v>
      </c>
      <c r="E63" s="306">
        <f t="shared" si="114"/>
        <v>2611</v>
      </c>
      <c r="F63" s="127">
        <f t="shared" si="114"/>
        <v>1438</v>
      </c>
      <c r="G63" s="128">
        <f t="shared" si="114"/>
        <v>1438</v>
      </c>
      <c r="H63" s="306">
        <f t="shared" si="114"/>
        <v>2876</v>
      </c>
      <c r="I63" s="126">
        <f t="shared" si="115"/>
        <v>10.149368058215247</v>
      </c>
      <c r="J63" s="4"/>
      <c r="K63" s="7"/>
      <c r="L63" s="23" t="s">
        <v>12</v>
      </c>
      <c r="M63" s="382">
        <f t="shared" si="116"/>
        <v>214796</v>
      </c>
      <c r="N63" s="380">
        <f t="shared" si="116"/>
        <v>208515</v>
      </c>
      <c r="O63" s="311">
        <f t="shared" si="119"/>
        <v>423311</v>
      </c>
      <c r="P63" s="381">
        <f>P11+P37</f>
        <v>401</v>
      </c>
      <c r="Q63" s="313">
        <f>+O63+P63</f>
        <v>423712</v>
      </c>
      <c r="R63" s="40">
        <f t="shared" si="117"/>
        <v>233741</v>
      </c>
      <c r="S63" s="38">
        <f t="shared" si="117"/>
        <v>227156</v>
      </c>
      <c r="T63" s="311">
        <f t="shared" si="120"/>
        <v>460897</v>
      </c>
      <c r="U63" s="39">
        <f>U11+U37</f>
        <v>0</v>
      </c>
      <c r="V63" s="313">
        <f>+T63+U63</f>
        <v>460897</v>
      </c>
      <c r="W63" s="41">
        <f t="shared" si="118"/>
        <v>8.7760082320066388</v>
      </c>
    </row>
    <row r="64" spans="1:28" ht="14.25" thickTop="1" thickBot="1">
      <c r="A64" s="4" t="str">
        <f>IF(ISERROR(F64/G64)," ",IF(F64/G64&gt;0.5,IF(F64/G64&lt;1.5," ","NOT OK"),"NOT OK"))</f>
        <v xml:space="preserve"> </v>
      </c>
      <c r="B64" s="129" t="s">
        <v>57</v>
      </c>
      <c r="C64" s="130">
        <f t="shared" ref="C64:E64" si="121">+C61+C62+C63</f>
        <v>3545</v>
      </c>
      <c r="D64" s="132">
        <f t="shared" si="121"/>
        <v>3547</v>
      </c>
      <c r="E64" s="310">
        <f t="shared" si="121"/>
        <v>7092</v>
      </c>
      <c r="F64" s="130">
        <f t="shared" ref="F64:H64" si="122">+F61+F62+F63</f>
        <v>3927</v>
      </c>
      <c r="G64" s="132">
        <f t="shared" si="122"/>
        <v>3927</v>
      </c>
      <c r="H64" s="310">
        <f t="shared" si="122"/>
        <v>7854</v>
      </c>
      <c r="I64" s="133">
        <f>IF(E64=0,0,((H64/E64)-1)*100)</f>
        <v>10.744500846023698</v>
      </c>
      <c r="J64" s="4"/>
      <c r="L64" s="42" t="s">
        <v>57</v>
      </c>
      <c r="M64" s="46">
        <f t="shared" ref="M64:Q64" si="123">+M61+M62+M63</f>
        <v>557652</v>
      </c>
      <c r="N64" s="44">
        <f t="shared" si="123"/>
        <v>547960</v>
      </c>
      <c r="O64" s="312">
        <f t="shared" si="123"/>
        <v>1105612</v>
      </c>
      <c r="P64" s="44">
        <f t="shared" si="123"/>
        <v>916</v>
      </c>
      <c r="Q64" s="312">
        <f t="shared" si="123"/>
        <v>1106528</v>
      </c>
      <c r="R64" s="46">
        <f t="shared" ref="R64:V64" si="124">+R61+R62+R63</f>
        <v>601349</v>
      </c>
      <c r="S64" s="44">
        <f t="shared" si="124"/>
        <v>596855</v>
      </c>
      <c r="T64" s="312">
        <f t="shared" si="124"/>
        <v>1198204</v>
      </c>
      <c r="U64" s="44">
        <f t="shared" si="124"/>
        <v>6</v>
      </c>
      <c r="V64" s="312">
        <f t="shared" si="124"/>
        <v>1198210</v>
      </c>
      <c r="W64" s="47">
        <f>IF(Q64=0,0,((V64/Q64)-1)*100)</f>
        <v>8.2855562624714487</v>
      </c>
    </row>
    <row r="65" spans="1:28" ht="13.5" thickTop="1">
      <c r="A65" s="4" t="str">
        <f t="shared" si="9"/>
        <v xml:space="preserve"> </v>
      </c>
      <c r="B65" s="109" t="s">
        <v>13</v>
      </c>
      <c r="C65" s="372">
        <f t="shared" ref="C65:H67" si="125">+C13+C39</f>
        <v>1313</v>
      </c>
      <c r="D65" s="373">
        <f t="shared" si="125"/>
        <v>1314</v>
      </c>
      <c r="E65" s="306">
        <f t="shared" si="125"/>
        <v>2627</v>
      </c>
      <c r="F65" s="123">
        <f t="shared" si="125"/>
        <v>1448</v>
      </c>
      <c r="G65" s="125">
        <f t="shared" si="125"/>
        <v>1449</v>
      </c>
      <c r="H65" s="306">
        <f t="shared" si="125"/>
        <v>2897</v>
      </c>
      <c r="I65" s="126">
        <f t="shared" ref="I65:I69" si="126">IF(E65=0,0,((H65/E65)-1)*100)</f>
        <v>10.277883517320131</v>
      </c>
      <c r="J65" s="4"/>
      <c r="L65" s="14" t="s">
        <v>13</v>
      </c>
      <c r="M65" s="382">
        <f t="shared" ref="M65:N67" si="127">+M13+M39</f>
        <v>211600</v>
      </c>
      <c r="N65" s="380">
        <f t="shared" si="127"/>
        <v>214235</v>
      </c>
      <c r="O65" s="311">
        <f t="shared" ref="O65" si="128">SUM(M65:N65)</f>
        <v>425835</v>
      </c>
      <c r="P65" s="381">
        <f>P13+P39</f>
        <v>214</v>
      </c>
      <c r="Q65" s="313">
        <f>+O65+P65</f>
        <v>426049</v>
      </c>
      <c r="R65" s="40">
        <f t="shared" ref="R65:S67" si="129">+R13+R39</f>
        <v>236521</v>
      </c>
      <c r="S65" s="38">
        <f t="shared" si="129"/>
        <v>230257</v>
      </c>
      <c r="T65" s="311">
        <f t="shared" ref="T65" si="130">SUM(R65:S65)</f>
        <v>466778</v>
      </c>
      <c r="U65" s="39">
        <f>U13+U39</f>
        <v>0</v>
      </c>
      <c r="V65" s="313">
        <f>+T65+U65</f>
        <v>466778</v>
      </c>
      <c r="W65" s="41">
        <f t="shared" ref="W65:W69" si="131">IF(Q65=0,0,((V65/Q65)-1)*100)</f>
        <v>9.5596985323284311</v>
      </c>
    </row>
    <row r="66" spans="1:28">
      <c r="A66" s="4" t="str">
        <f>IF(ISERROR(F66/G66)," ",IF(F66/G66&gt;0.5,IF(F66/G66&lt;1.5," ","NOT OK"),"NOT OK"))</f>
        <v xml:space="preserve"> </v>
      </c>
      <c r="B66" s="109" t="s">
        <v>14</v>
      </c>
      <c r="C66" s="372">
        <f t="shared" si="125"/>
        <v>1245</v>
      </c>
      <c r="D66" s="373">
        <f t="shared" si="125"/>
        <v>1245</v>
      </c>
      <c r="E66" s="306">
        <f t="shared" si="125"/>
        <v>2490</v>
      </c>
      <c r="F66" s="123">
        <f t="shared" si="125"/>
        <v>1356</v>
      </c>
      <c r="G66" s="125">
        <f t="shared" si="125"/>
        <v>1354</v>
      </c>
      <c r="H66" s="306">
        <f t="shared" si="125"/>
        <v>2710</v>
      </c>
      <c r="I66" s="126">
        <f>IF(E66=0,0,((H66/E66)-1)*100)</f>
        <v>8.8353413654618471</v>
      </c>
      <c r="J66" s="4"/>
      <c r="L66" s="14" t="s">
        <v>14</v>
      </c>
      <c r="M66" s="382">
        <f t="shared" si="127"/>
        <v>203805</v>
      </c>
      <c r="N66" s="380">
        <f t="shared" si="127"/>
        <v>207311</v>
      </c>
      <c r="O66" s="311">
        <f>SUM(M66:N66)</f>
        <v>411116</v>
      </c>
      <c r="P66" s="381">
        <f>P14+P40</f>
        <v>179</v>
      </c>
      <c r="Q66" s="313">
        <f>+O66+P66</f>
        <v>411295</v>
      </c>
      <c r="R66" s="40">
        <f t="shared" si="129"/>
        <v>221580</v>
      </c>
      <c r="S66" s="38">
        <f t="shared" si="129"/>
        <v>231429</v>
      </c>
      <c r="T66" s="311">
        <f>SUM(R66:S66)</f>
        <v>453009</v>
      </c>
      <c r="U66" s="39">
        <f>U14+U40</f>
        <v>0</v>
      </c>
      <c r="V66" s="313">
        <f>+T66+U66</f>
        <v>453009</v>
      </c>
      <c r="W66" s="41">
        <f>IF(Q66=0,0,((V66/Q66)-1)*100)</f>
        <v>10.142112109313262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09" t="s">
        <v>15</v>
      </c>
      <c r="C67" s="372">
        <f t="shared" si="125"/>
        <v>1264</v>
      </c>
      <c r="D67" s="373">
        <f t="shared" si="125"/>
        <v>1265</v>
      </c>
      <c r="E67" s="306">
        <f t="shared" si="125"/>
        <v>2529</v>
      </c>
      <c r="F67" s="123">
        <f t="shared" si="125"/>
        <v>1443</v>
      </c>
      <c r="G67" s="125">
        <f t="shared" si="125"/>
        <v>1446</v>
      </c>
      <c r="H67" s="306">
        <f t="shared" si="125"/>
        <v>2889</v>
      </c>
      <c r="I67" s="126">
        <f>IF(E67=0,0,((H67/E67)-1)*100)</f>
        <v>14.234875444839856</v>
      </c>
      <c r="J67" s="4"/>
      <c r="L67" s="14" t="s">
        <v>15</v>
      </c>
      <c r="M67" s="382">
        <f t="shared" si="127"/>
        <v>207978</v>
      </c>
      <c r="N67" s="380">
        <f t="shared" si="127"/>
        <v>214129</v>
      </c>
      <c r="O67" s="311">
        <f>SUM(M67:N67)</f>
        <v>422107</v>
      </c>
      <c r="P67" s="381">
        <f>P15+P41</f>
        <v>221</v>
      </c>
      <c r="Q67" s="313">
        <f>+O67+P67</f>
        <v>422328</v>
      </c>
      <c r="R67" s="40">
        <f t="shared" si="129"/>
        <v>233001</v>
      </c>
      <c r="S67" s="38">
        <f t="shared" si="129"/>
        <v>242941</v>
      </c>
      <c r="T67" s="311">
        <f>SUM(R67:S67)</f>
        <v>475942</v>
      </c>
      <c r="U67" s="39">
        <f>U15+U41</f>
        <v>0</v>
      </c>
      <c r="V67" s="313">
        <f>+T67+U67</f>
        <v>475942</v>
      </c>
      <c r="W67" s="41">
        <f>IF(Q67=0,0,((V67/Q67)-1)*100)</f>
        <v>12.694872232009246</v>
      </c>
    </row>
    <row r="68" spans="1:28" ht="14.25" thickTop="1" thickBot="1">
      <c r="A68" s="347" t="str">
        <f>IF(ISERROR(F68/G68)," ",IF(F68/G68&gt;0.5,IF(F68/G68&lt;1.5," ","NOT OK"),"NOT OK"))</f>
        <v xml:space="preserve"> </v>
      </c>
      <c r="B68" s="129" t="s">
        <v>61</v>
      </c>
      <c r="C68" s="130">
        <f>+C65+C66+C67</f>
        <v>3822</v>
      </c>
      <c r="D68" s="132">
        <f t="shared" ref="D68" si="132">+D65+D66+D67</f>
        <v>3824</v>
      </c>
      <c r="E68" s="310">
        <f t="shared" ref="E68" si="133">+E65+E66+E67</f>
        <v>7646</v>
      </c>
      <c r="F68" s="130">
        <f t="shared" ref="F68" si="134">+F65+F66+F67</f>
        <v>4247</v>
      </c>
      <c r="G68" s="132">
        <f t="shared" ref="G68" si="135">+G65+G66+G67</f>
        <v>4249</v>
      </c>
      <c r="H68" s="310">
        <f t="shared" ref="H68" si="136">+H65+H66+H67</f>
        <v>8496</v>
      </c>
      <c r="I68" s="133">
        <f>IF(E68=0,0,((H68/E68)-1)*100)</f>
        <v>11.116923881768237</v>
      </c>
      <c r="J68" s="4"/>
      <c r="L68" s="42" t="s">
        <v>61</v>
      </c>
      <c r="M68" s="46">
        <f>+M65+M66+M67</f>
        <v>623383</v>
      </c>
      <c r="N68" s="44">
        <f t="shared" ref="N68" si="137">+N65+N66+N67</f>
        <v>635675</v>
      </c>
      <c r="O68" s="312">
        <f t="shared" ref="O68" si="138">+O65+O66+O67</f>
        <v>1259058</v>
      </c>
      <c r="P68" s="44">
        <f t="shared" ref="P68" si="139">+P65+P66+P67</f>
        <v>614</v>
      </c>
      <c r="Q68" s="312">
        <f t="shared" ref="Q68" si="140">+Q65+Q66+Q67</f>
        <v>1259672</v>
      </c>
      <c r="R68" s="46">
        <f t="shared" ref="R68" si="141">+R65+R66+R67</f>
        <v>691102</v>
      </c>
      <c r="S68" s="44">
        <f t="shared" ref="S68" si="142">+S65+S66+S67</f>
        <v>704627</v>
      </c>
      <c r="T68" s="312">
        <f t="shared" ref="T68" si="143">+T65+T66+T67</f>
        <v>1395729</v>
      </c>
      <c r="U68" s="44">
        <f t="shared" ref="U68" si="144">+U65+U66+U67</f>
        <v>0</v>
      </c>
      <c r="V68" s="312">
        <f t="shared" ref="V68" si="145">+V65+V66+V67</f>
        <v>1395729</v>
      </c>
      <c r="W68" s="47">
        <f>IF(Q68=0,0,((V68/Q68)-1)*100)</f>
        <v>10.800986288494151</v>
      </c>
    </row>
    <row r="69" spans="1:28" ht="13.5" thickTop="1">
      <c r="A69" s="4" t="str">
        <f t="shared" si="9"/>
        <v xml:space="preserve"> </v>
      </c>
      <c r="B69" s="109" t="s">
        <v>16</v>
      </c>
      <c r="C69" s="135">
        <f t="shared" ref="C69:H71" si="146">+C17+C43</f>
        <v>1225</v>
      </c>
      <c r="D69" s="137">
        <f t="shared" si="146"/>
        <v>1225</v>
      </c>
      <c r="E69" s="306">
        <f t="shared" si="146"/>
        <v>2450</v>
      </c>
      <c r="F69" s="135">
        <f t="shared" si="146"/>
        <v>1466</v>
      </c>
      <c r="G69" s="137">
        <f t="shared" si="146"/>
        <v>1463</v>
      </c>
      <c r="H69" s="306">
        <f t="shared" si="146"/>
        <v>2929</v>
      </c>
      <c r="I69" s="126">
        <f t="shared" si="126"/>
        <v>19.551020408163254</v>
      </c>
      <c r="J69" s="8"/>
      <c r="L69" s="14" t="s">
        <v>16</v>
      </c>
      <c r="M69" s="382">
        <f t="shared" ref="M69:N71" si="147">+M17+M43</f>
        <v>199133</v>
      </c>
      <c r="N69" s="380">
        <f t="shared" si="147"/>
        <v>201321</v>
      </c>
      <c r="O69" s="311">
        <f t="shared" ref="O69" si="148">SUM(M69:N69)</f>
        <v>400454</v>
      </c>
      <c r="P69" s="381">
        <f>P17+P43</f>
        <v>166</v>
      </c>
      <c r="Q69" s="313">
        <f>+O69+P69</f>
        <v>400620</v>
      </c>
      <c r="R69" s="40">
        <f t="shared" ref="R69:S71" si="149">+R17+R43</f>
        <v>236930</v>
      </c>
      <c r="S69" s="38">
        <f t="shared" si="149"/>
        <v>235936</v>
      </c>
      <c r="T69" s="311">
        <f t="shared" ref="T69" si="150">SUM(R69:S69)</f>
        <v>472866</v>
      </c>
      <c r="U69" s="39">
        <f>U17+U43</f>
        <v>0</v>
      </c>
      <c r="V69" s="313">
        <f>+T69+U69</f>
        <v>472866</v>
      </c>
      <c r="W69" s="41">
        <f t="shared" si="131"/>
        <v>18.033548000599065</v>
      </c>
    </row>
    <row r="70" spans="1:28">
      <c r="A70" s="4" t="str">
        <f t="shared" ref="A70" si="151">IF(ISERROR(F70/G70)," ",IF(F70/G70&gt;0.5,IF(F70/G70&lt;1.5," ","NOT OK"),"NOT OK"))</f>
        <v xml:space="preserve"> </v>
      </c>
      <c r="B70" s="109" t="s">
        <v>17</v>
      </c>
      <c r="C70" s="135">
        <f t="shared" si="146"/>
        <v>1250</v>
      </c>
      <c r="D70" s="137">
        <f t="shared" si="146"/>
        <v>1247</v>
      </c>
      <c r="E70" s="306">
        <f t="shared" si="146"/>
        <v>2497</v>
      </c>
      <c r="F70" s="135">
        <f t="shared" si="146"/>
        <v>1532</v>
      </c>
      <c r="G70" s="137">
        <f t="shared" si="146"/>
        <v>1531</v>
      </c>
      <c r="H70" s="306">
        <f t="shared" si="146"/>
        <v>3063</v>
      </c>
      <c r="I70" s="126">
        <f t="shared" ref="I70" si="152">IF(E70=0,0,((H70/E70)-1)*100)</f>
        <v>22.667200640768925</v>
      </c>
      <c r="J70" s="4"/>
      <c r="L70" s="14" t="s">
        <v>17</v>
      </c>
      <c r="M70" s="382">
        <f t="shared" si="147"/>
        <v>194296</v>
      </c>
      <c r="N70" s="380">
        <f t="shared" si="147"/>
        <v>196598</v>
      </c>
      <c r="O70" s="311">
        <f>SUM(M70:N70)</f>
        <v>390894</v>
      </c>
      <c r="P70" s="379">
        <f>P18+P44</f>
        <v>117</v>
      </c>
      <c r="Q70" s="311">
        <f>+O70+P70</f>
        <v>391011</v>
      </c>
      <c r="R70" s="40">
        <f t="shared" si="149"/>
        <v>231734</v>
      </c>
      <c r="S70" s="38">
        <f t="shared" si="149"/>
        <v>233397</v>
      </c>
      <c r="T70" s="311">
        <f>SUM(R70:S70)</f>
        <v>465131</v>
      </c>
      <c r="U70" s="145">
        <f>U18+U44</f>
        <v>0</v>
      </c>
      <c r="V70" s="311">
        <f>+T70+U70</f>
        <v>465131</v>
      </c>
      <c r="W70" s="41">
        <f t="shared" ref="W70" si="153">IF(Q70=0,0,((V70/Q70)-1)*100)</f>
        <v>18.955988450452811</v>
      </c>
    </row>
    <row r="71" spans="1:28" ht="13.5" thickBot="1">
      <c r="A71" s="4" t="str">
        <f>IF(ISERROR(F71/G71)," ",IF(F71/G71&gt;0.5,IF(F71/G71&lt;1.5," ","NOT OK"),"NOT OK"))</f>
        <v xml:space="preserve"> </v>
      </c>
      <c r="B71" s="109" t="s">
        <v>18</v>
      </c>
      <c r="C71" s="135">
        <f t="shared" si="146"/>
        <v>1150</v>
      </c>
      <c r="D71" s="137">
        <f t="shared" si="146"/>
        <v>1152</v>
      </c>
      <c r="E71" s="306">
        <f t="shared" si="146"/>
        <v>2302</v>
      </c>
      <c r="F71" s="135">
        <f t="shared" si="146"/>
        <v>1449</v>
      </c>
      <c r="G71" s="137">
        <f t="shared" si="146"/>
        <v>1451</v>
      </c>
      <c r="H71" s="306">
        <f t="shared" si="146"/>
        <v>2900</v>
      </c>
      <c r="I71" s="126">
        <f>IF(E71=0,0,((H71/E71)-1)*100)</f>
        <v>25.97741094700261</v>
      </c>
      <c r="J71" s="4"/>
      <c r="L71" s="14" t="s">
        <v>18</v>
      </c>
      <c r="M71" s="382">
        <f t="shared" si="147"/>
        <v>182300</v>
      </c>
      <c r="N71" s="380">
        <f t="shared" si="147"/>
        <v>181167</v>
      </c>
      <c r="O71" s="311">
        <f>SUM(M71:N71)</f>
        <v>363467</v>
      </c>
      <c r="P71" s="379">
        <f>P19+P45</f>
        <v>115</v>
      </c>
      <c r="Q71" s="311">
        <f>+O71+P71</f>
        <v>363582</v>
      </c>
      <c r="R71" s="40">
        <f t="shared" si="149"/>
        <v>239009</v>
      </c>
      <c r="S71" s="38">
        <f t="shared" si="149"/>
        <v>233794</v>
      </c>
      <c r="T71" s="311">
        <f>SUM(R71:S71)</f>
        <v>472803</v>
      </c>
      <c r="U71" s="145">
        <f>U19+U45</f>
        <v>0</v>
      </c>
      <c r="V71" s="311">
        <f>+T71+U71</f>
        <v>472803</v>
      </c>
      <c r="W71" s="41">
        <f>IF(Q71=0,0,((V71/Q71)-1)*100)</f>
        <v>30.040266019769945</v>
      </c>
      <c r="Y71" s="289"/>
    </row>
    <row r="72" spans="1:28" ht="15.75" customHeight="1" thickTop="1" thickBot="1">
      <c r="A72" s="10" t="str">
        <f>IF(ISERROR(F72/G72)," ",IF(F72/G72&gt;0.5,IF(F72/G72&lt;1.5," ","NOT OK"),"NOT OK"))</f>
        <v xml:space="preserve"> </v>
      </c>
      <c r="B72" s="138" t="s">
        <v>19</v>
      </c>
      <c r="C72" s="130">
        <f>+C69+C70+C71</f>
        <v>3625</v>
      </c>
      <c r="D72" s="140">
        <f t="shared" ref="D72" si="154">+D69+D70+D71</f>
        <v>3624</v>
      </c>
      <c r="E72" s="415">
        <f t="shared" ref="E72" si="155">+E69+E70+E71</f>
        <v>7249</v>
      </c>
      <c r="F72" s="130">
        <f t="shared" ref="F72" si="156">+F69+F70+F71</f>
        <v>4447</v>
      </c>
      <c r="G72" s="140">
        <f t="shared" ref="G72" si="157">+G69+G70+G71</f>
        <v>4445</v>
      </c>
      <c r="H72" s="415">
        <f t="shared" ref="H72" si="158">+H69+H70+H71</f>
        <v>8892</v>
      </c>
      <c r="I72" s="133">
        <f>IF(E72=0,0,((H72/E72)-1)*100)</f>
        <v>22.66519519933783</v>
      </c>
      <c r="J72" s="4"/>
      <c r="K72" s="11"/>
      <c r="L72" s="48" t="s">
        <v>19</v>
      </c>
      <c r="M72" s="49">
        <f>+M69+M70+M71</f>
        <v>575729</v>
      </c>
      <c r="N72" s="50">
        <f t="shared" ref="N72" si="159">+N69+N70+N71</f>
        <v>579086</v>
      </c>
      <c r="O72" s="411">
        <f t="shared" ref="O72" si="160">+O69+O70+O71</f>
        <v>1154815</v>
      </c>
      <c r="P72" s="50">
        <f t="shared" ref="P72" si="161">+P69+P70+P71</f>
        <v>398</v>
      </c>
      <c r="Q72" s="411">
        <f t="shared" ref="Q72" si="162">+Q69+Q70+Q71</f>
        <v>1155213</v>
      </c>
      <c r="R72" s="49">
        <f t="shared" ref="R72" si="163">+R69+R70+R71</f>
        <v>707673</v>
      </c>
      <c r="S72" s="50">
        <f t="shared" ref="S72" si="164">+S69+S70+S71</f>
        <v>703127</v>
      </c>
      <c r="T72" s="411">
        <f t="shared" ref="T72" si="165">+T69+T70+T71</f>
        <v>1410800</v>
      </c>
      <c r="U72" s="50">
        <f t="shared" ref="U72" si="166">+U69+U70+U71</f>
        <v>0</v>
      </c>
      <c r="V72" s="411">
        <f t="shared" ref="V72" si="167">+V69+V70+V71</f>
        <v>1410800</v>
      </c>
      <c r="W72" s="51">
        <f>IF(Q72=0,0,((V72/Q72)-1)*100)</f>
        <v>22.124664455818976</v>
      </c>
    </row>
    <row r="73" spans="1:28" ht="13.5" thickTop="1">
      <c r="A73" s="4" t="str">
        <f>IF(ISERROR(F73/G73)," ",IF(F73/G73&gt;0.5,IF(F73/G73&lt;1.5," ","NOT OK"),"NOT OK"))</f>
        <v xml:space="preserve"> </v>
      </c>
      <c r="B73" s="109" t="s">
        <v>21</v>
      </c>
      <c r="C73" s="372">
        <f t="shared" ref="C73:H75" si="168">+C21+C47</f>
        <v>1272</v>
      </c>
      <c r="D73" s="373">
        <f t="shared" si="168"/>
        <v>1268</v>
      </c>
      <c r="E73" s="307">
        <f t="shared" si="168"/>
        <v>2540</v>
      </c>
      <c r="F73" s="123">
        <f t="shared" si="168"/>
        <v>1636</v>
      </c>
      <c r="G73" s="125">
        <f t="shared" si="168"/>
        <v>1637</v>
      </c>
      <c r="H73" s="307">
        <f t="shared" si="168"/>
        <v>3273</v>
      </c>
      <c r="I73" s="126">
        <f>IF(E73=0,0,((H73/E73)-1)*100)</f>
        <v>28.858267716535437</v>
      </c>
      <c r="J73" s="4"/>
      <c r="L73" s="14" t="s">
        <v>21</v>
      </c>
      <c r="M73" s="382">
        <f t="shared" ref="M73:N75" si="169">+M21+M47</f>
        <v>201375</v>
      </c>
      <c r="N73" s="380">
        <f t="shared" si="169"/>
        <v>200750</v>
      </c>
      <c r="O73" s="311">
        <f>SUM(M73:N73)</f>
        <v>402125</v>
      </c>
      <c r="P73" s="379">
        <f>P21+P47</f>
        <v>115</v>
      </c>
      <c r="Q73" s="311">
        <f>+O73+P73</f>
        <v>402240</v>
      </c>
      <c r="R73" s="40">
        <f t="shared" ref="R73:S75" si="170">+R21+R47</f>
        <v>272851</v>
      </c>
      <c r="S73" s="38">
        <f t="shared" si="170"/>
        <v>263668</v>
      </c>
      <c r="T73" s="311">
        <f>SUM(R73:S73)</f>
        <v>536519</v>
      </c>
      <c r="U73" s="145">
        <f>U21+U47</f>
        <v>0</v>
      </c>
      <c r="V73" s="311">
        <f>+T73+U73</f>
        <v>536519</v>
      </c>
      <c r="W73" s="41">
        <f>IF(Q73=0,0,((V73/Q73)-1)*100)</f>
        <v>33.382806284805099</v>
      </c>
    </row>
    <row r="74" spans="1:28">
      <c r="A74" s="4" t="str">
        <f t="shared" ref="A74" si="171">IF(ISERROR(F74/G74)," ",IF(F74/G74&gt;0.5,IF(F74/G74&lt;1.5," ","NOT OK"),"NOT OK"))</f>
        <v xml:space="preserve"> </v>
      </c>
      <c r="B74" s="109" t="s">
        <v>22</v>
      </c>
      <c r="C74" s="372">
        <f t="shared" si="168"/>
        <v>1274</v>
      </c>
      <c r="D74" s="373">
        <f t="shared" si="168"/>
        <v>1277</v>
      </c>
      <c r="E74" s="308">
        <f t="shared" si="168"/>
        <v>2551</v>
      </c>
      <c r="F74" s="372">
        <f t="shared" si="168"/>
        <v>1584</v>
      </c>
      <c r="G74" s="373">
        <f t="shared" si="168"/>
        <v>1583</v>
      </c>
      <c r="H74" s="308">
        <f t="shared" si="168"/>
        <v>3167</v>
      </c>
      <c r="I74" s="126">
        <f t="shared" ref="I74" si="172">IF(E74=0,0,((H74/E74)-1)*100)</f>
        <v>24.147393179145425</v>
      </c>
      <c r="J74" s="10"/>
      <c r="L74" s="14" t="s">
        <v>22</v>
      </c>
      <c r="M74" s="382">
        <f t="shared" si="169"/>
        <v>186617</v>
      </c>
      <c r="N74" s="380">
        <f t="shared" si="169"/>
        <v>191130</v>
      </c>
      <c r="O74" s="311">
        <f t="shared" ref="O74" si="173">SUM(M74:N74)</f>
        <v>377747</v>
      </c>
      <c r="P74" s="379">
        <f>P22+P48</f>
        <v>263</v>
      </c>
      <c r="Q74" s="311">
        <f>+O74+P74</f>
        <v>378010</v>
      </c>
      <c r="R74" s="382">
        <f t="shared" si="170"/>
        <v>258001</v>
      </c>
      <c r="S74" s="380">
        <f t="shared" si="170"/>
        <v>260938</v>
      </c>
      <c r="T74" s="311">
        <f t="shared" ref="T74" si="174">SUM(R74:S74)</f>
        <v>518939</v>
      </c>
      <c r="U74" s="379">
        <f>U22+U48</f>
        <v>163</v>
      </c>
      <c r="V74" s="311">
        <f>+T74+U74</f>
        <v>519102</v>
      </c>
      <c r="W74" s="41">
        <f t="shared" ref="W74" si="175">IF(Q74=0,0,((V74/Q74)-1)*100)</f>
        <v>37.324938493690652</v>
      </c>
    </row>
    <row r="75" spans="1:28" ht="13.5" thickBot="1">
      <c r="A75" s="4" t="str">
        <f t="shared" ref="A75" si="176">IF(ISERROR(F75/G75)," ",IF(F75/G75&gt;0.5,IF(F75/G75&lt;1.5," ","NOT OK"),"NOT OK"))</f>
        <v xml:space="preserve"> </v>
      </c>
      <c r="B75" s="109" t="s">
        <v>23</v>
      </c>
      <c r="C75" s="372">
        <f t="shared" si="168"/>
        <v>1220</v>
      </c>
      <c r="D75" s="141">
        <f t="shared" si="168"/>
        <v>1218</v>
      </c>
      <c r="E75" s="309">
        <f t="shared" si="168"/>
        <v>2438</v>
      </c>
      <c r="F75" s="123">
        <f t="shared" si="168"/>
        <v>1444</v>
      </c>
      <c r="G75" s="141">
        <f t="shared" si="168"/>
        <v>1443</v>
      </c>
      <c r="H75" s="309">
        <f t="shared" si="168"/>
        <v>2887</v>
      </c>
      <c r="I75" s="142">
        <f>IF(E75=0,0,((H75/E75)-1)*100)</f>
        <v>18.416735028712061</v>
      </c>
      <c r="J75" s="4"/>
      <c r="L75" s="14" t="s">
        <v>23</v>
      </c>
      <c r="M75" s="382">
        <f t="shared" si="169"/>
        <v>175646</v>
      </c>
      <c r="N75" s="380">
        <f t="shared" si="169"/>
        <v>178253</v>
      </c>
      <c r="O75" s="311">
        <f t="shared" ref="O75" si="177">SUM(M75:N75)</f>
        <v>353899</v>
      </c>
      <c r="P75" s="381">
        <f>P23+P49</f>
        <v>115</v>
      </c>
      <c r="Q75" s="313">
        <f>+O75+P75</f>
        <v>354014</v>
      </c>
      <c r="R75" s="40">
        <f t="shared" si="170"/>
        <v>228846</v>
      </c>
      <c r="S75" s="38">
        <f t="shared" si="170"/>
        <v>230833</v>
      </c>
      <c r="T75" s="311">
        <f t="shared" ref="T75" si="178">SUM(R75:S75)</f>
        <v>459679</v>
      </c>
      <c r="U75" s="39">
        <f>U23+U49</f>
        <v>0</v>
      </c>
      <c r="V75" s="313">
        <f>+T75+U75</f>
        <v>459679</v>
      </c>
      <c r="W75" s="41">
        <f>IF(Q75=0,0,((V75/Q75)-1)*100)</f>
        <v>29.847689639392794</v>
      </c>
    </row>
    <row r="76" spans="1:28" ht="14.25" thickTop="1" thickBot="1">
      <c r="A76" s="347" t="str">
        <f>IF(ISERROR(F76/G76)," ",IF(F76/G76&gt;0.5,IF(F76/G76&lt;1.5," ","NOT OK"),"NOT OK"))</f>
        <v xml:space="preserve"> </v>
      </c>
      <c r="B76" s="129" t="s">
        <v>40</v>
      </c>
      <c r="C76" s="130">
        <f>+C73+C74+C75</f>
        <v>3766</v>
      </c>
      <c r="D76" s="130">
        <f t="shared" ref="D76" si="179">+D73+D74+D75</f>
        <v>3763</v>
      </c>
      <c r="E76" s="130">
        <f t="shared" ref="E76" si="180">+E73+E74+E75</f>
        <v>7529</v>
      </c>
      <c r="F76" s="130">
        <f t="shared" ref="F76" si="181">+F73+F74+F75</f>
        <v>4664</v>
      </c>
      <c r="G76" s="130">
        <f t="shared" ref="G76" si="182">+G73+G74+G75</f>
        <v>4663</v>
      </c>
      <c r="H76" s="130">
        <f t="shared" ref="H76" si="183">+H73+H74+H75</f>
        <v>9327</v>
      </c>
      <c r="I76" s="133">
        <f t="shared" ref="I76:I78" si="184">IF(E76=0,0,((H76/E76)-1)*100)</f>
        <v>23.880993491831592</v>
      </c>
      <c r="J76" s="4"/>
      <c r="L76" s="420" t="s">
        <v>40</v>
      </c>
      <c r="M76" s="46">
        <f>+M73+M74+M75</f>
        <v>563638</v>
      </c>
      <c r="N76" s="44">
        <f t="shared" ref="N76" si="185">+N73+N74+N75</f>
        <v>570133</v>
      </c>
      <c r="O76" s="312">
        <f t="shared" ref="O76" si="186">+O73+O74+O75</f>
        <v>1133771</v>
      </c>
      <c r="P76" s="44">
        <f t="shared" ref="P76" si="187">+P73+P74+P75</f>
        <v>493</v>
      </c>
      <c r="Q76" s="312">
        <f t="shared" ref="Q76" si="188">+Q73+Q74+Q75</f>
        <v>1134264</v>
      </c>
      <c r="R76" s="46">
        <f t="shared" ref="R76" si="189">+R73+R74+R75</f>
        <v>759698</v>
      </c>
      <c r="S76" s="44">
        <f t="shared" ref="S76" si="190">+S73+S74+S75</f>
        <v>755439</v>
      </c>
      <c r="T76" s="312">
        <f t="shared" ref="T76" si="191">+T73+T74+T75</f>
        <v>1515137</v>
      </c>
      <c r="U76" s="44">
        <f t="shared" ref="U76" si="192">+U73+U74+U75</f>
        <v>163</v>
      </c>
      <c r="V76" s="312">
        <f t="shared" ref="V76" si="193">+V73+V74+V75</f>
        <v>1515300</v>
      </c>
      <c r="W76" s="47">
        <f t="shared" ref="W76:W78" si="194">IF(Q76=0,0,((V76/Q76)-1)*100)</f>
        <v>33.59323755316224</v>
      </c>
    </row>
    <row r="77" spans="1:28" ht="14.25" thickTop="1" thickBot="1">
      <c r="A77" s="347" t="str">
        <f>IF(ISERROR(F77/G77)," ",IF(F77/G77&gt;0.5,IF(F77/G77&lt;1.5," ","NOT OK"),"NOT OK"))</f>
        <v xml:space="preserve"> </v>
      </c>
      <c r="B77" s="129" t="s">
        <v>62</v>
      </c>
      <c r="C77" s="130">
        <f>C68+C72+C73+C74+C75</f>
        <v>11213</v>
      </c>
      <c r="D77" s="130">
        <f t="shared" ref="D77:H77" si="195">D68+D72+D73+D74+D75</f>
        <v>11211</v>
      </c>
      <c r="E77" s="130">
        <f t="shared" si="195"/>
        <v>22424</v>
      </c>
      <c r="F77" s="130">
        <f t="shared" si="195"/>
        <v>13358</v>
      </c>
      <c r="G77" s="130">
        <f t="shared" si="195"/>
        <v>13357</v>
      </c>
      <c r="H77" s="130">
        <f t="shared" si="195"/>
        <v>26715</v>
      </c>
      <c r="I77" s="133">
        <f t="shared" si="184"/>
        <v>19.135747413485561</v>
      </c>
      <c r="J77" s="4"/>
      <c r="L77" s="420" t="s">
        <v>62</v>
      </c>
      <c r="M77" s="43">
        <f>M68+M72+M73+M74+M75</f>
        <v>1762750</v>
      </c>
      <c r="N77" s="43">
        <f t="shared" ref="N77:V77" si="196">N68+N72+N73+N74+N75</f>
        <v>1784894</v>
      </c>
      <c r="O77" s="413">
        <f t="shared" si="196"/>
        <v>3547644</v>
      </c>
      <c r="P77" s="43">
        <f t="shared" si="196"/>
        <v>1505</v>
      </c>
      <c r="Q77" s="413">
        <f t="shared" si="196"/>
        <v>3549149</v>
      </c>
      <c r="R77" s="43">
        <f t="shared" si="196"/>
        <v>2158473</v>
      </c>
      <c r="S77" s="43">
        <f t="shared" si="196"/>
        <v>2163193</v>
      </c>
      <c r="T77" s="412">
        <f t="shared" si="196"/>
        <v>4321666</v>
      </c>
      <c r="U77" s="43">
        <f t="shared" si="196"/>
        <v>163</v>
      </c>
      <c r="V77" s="412">
        <f t="shared" si="196"/>
        <v>4321829</v>
      </c>
      <c r="W77" s="47">
        <f t="shared" si="194"/>
        <v>21.770852674824305</v>
      </c>
      <c r="X77" s="1"/>
      <c r="AA77" s="1"/>
      <c r="AB77" s="1"/>
    </row>
    <row r="78" spans="1:28" ht="14.25" thickTop="1" thickBot="1">
      <c r="A78" s="347" t="str">
        <f>IF(ISERROR(F78/G78)," ",IF(F78/G78&gt;0.5,IF(F78/G78&lt;1.5," ","NOT OK"),"NOT OK"))</f>
        <v xml:space="preserve"> </v>
      </c>
      <c r="B78" s="129" t="s">
        <v>63</v>
      </c>
      <c r="C78" s="130">
        <f>+C64+C68+C72+C76</f>
        <v>14758</v>
      </c>
      <c r="D78" s="130">
        <f t="shared" ref="D78:H78" si="197">+D64+D68+D72+D76</f>
        <v>14758</v>
      </c>
      <c r="E78" s="130">
        <f t="shared" si="197"/>
        <v>29516</v>
      </c>
      <c r="F78" s="130">
        <f t="shared" si="197"/>
        <v>17285</v>
      </c>
      <c r="G78" s="130">
        <f t="shared" si="197"/>
        <v>17284</v>
      </c>
      <c r="H78" s="130">
        <f t="shared" si="197"/>
        <v>34569</v>
      </c>
      <c r="I78" s="133">
        <f t="shared" si="184"/>
        <v>17.119528391380957</v>
      </c>
      <c r="J78" s="4"/>
      <c r="L78" s="420" t="s">
        <v>63</v>
      </c>
      <c r="M78" s="46">
        <f>+M64+M68+M72+M76</f>
        <v>2320402</v>
      </c>
      <c r="N78" s="44">
        <f t="shared" ref="N78:V78" si="198">+N64+N68+N72+N76</f>
        <v>2332854</v>
      </c>
      <c r="O78" s="312">
        <f t="shared" si="198"/>
        <v>4653256</v>
      </c>
      <c r="P78" s="44">
        <f t="shared" si="198"/>
        <v>2421</v>
      </c>
      <c r="Q78" s="312">
        <f t="shared" si="198"/>
        <v>4655677</v>
      </c>
      <c r="R78" s="46">
        <f t="shared" si="198"/>
        <v>2759822</v>
      </c>
      <c r="S78" s="44">
        <f t="shared" si="198"/>
        <v>2760048</v>
      </c>
      <c r="T78" s="312">
        <f t="shared" si="198"/>
        <v>5519870</v>
      </c>
      <c r="U78" s="44">
        <f t="shared" si="198"/>
        <v>169</v>
      </c>
      <c r="V78" s="312">
        <f t="shared" si="198"/>
        <v>5520039</v>
      </c>
      <c r="W78" s="47">
        <f t="shared" si="194"/>
        <v>18.565763905013167</v>
      </c>
    </row>
    <row r="79" spans="1:28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8" ht="13.5" customHeight="1" thickTop="1">
      <c r="J80" s="4"/>
      <c r="L80" s="875" t="s">
        <v>33</v>
      </c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7"/>
    </row>
    <row r="81" spans="1:27" ht="13.5" customHeight="1" thickBot="1">
      <c r="J81" s="4"/>
      <c r="L81" s="878" t="s">
        <v>43</v>
      </c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80"/>
    </row>
    <row r="82" spans="1:27" ht="13.5" customHeight="1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7" ht="13.5" customHeight="1" thickTop="1" thickBot="1">
      <c r="L83" s="59"/>
      <c r="M83" s="195" t="s">
        <v>64</v>
      </c>
      <c r="N83" s="193"/>
      <c r="O83" s="193"/>
      <c r="P83" s="193"/>
      <c r="Q83" s="194"/>
      <c r="R83" s="193" t="s">
        <v>65</v>
      </c>
      <c r="S83" s="193"/>
      <c r="T83" s="193"/>
      <c r="U83" s="193"/>
      <c r="V83" s="194"/>
      <c r="W83" s="60" t="s">
        <v>2</v>
      </c>
    </row>
    <row r="84" spans="1:27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66" t="s">
        <v>4</v>
      </c>
    </row>
    <row r="85" spans="1:27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72"/>
    </row>
    <row r="86" spans="1:27" ht="6.7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7">
      <c r="A87" s="350"/>
      <c r="L87" s="61" t="s">
        <v>10</v>
      </c>
      <c r="M87" s="387">
        <v>718</v>
      </c>
      <c r="N87" s="388">
        <v>632</v>
      </c>
      <c r="O87" s="390">
        <f>+M87+N87</f>
        <v>1350</v>
      </c>
      <c r="P87" s="385">
        <v>0</v>
      </c>
      <c r="Q87" s="390">
        <f t="shared" ref="Q87" si="199">O87+P87</f>
        <v>1350</v>
      </c>
      <c r="R87" s="383">
        <v>1028</v>
      </c>
      <c r="S87" s="384">
        <v>874</v>
      </c>
      <c r="T87" s="386">
        <f>+R87+S87</f>
        <v>1902</v>
      </c>
      <c r="U87" s="385">
        <v>0</v>
      </c>
      <c r="V87" s="177">
        <f t="shared" ref="V87:V89" si="200">T87+U87</f>
        <v>1902</v>
      </c>
      <c r="W87" s="81">
        <f>IF(Q87=0,0,((V87/Q87)-1)*100)</f>
        <v>40.888888888888886</v>
      </c>
      <c r="Y87" s="358"/>
      <c r="Z87" s="358"/>
      <c r="AA87" s="356"/>
    </row>
    <row r="88" spans="1:27">
      <c r="A88" s="350"/>
      <c r="L88" s="61" t="s">
        <v>11</v>
      </c>
      <c r="M88" s="387">
        <v>688</v>
      </c>
      <c r="N88" s="388">
        <v>669</v>
      </c>
      <c r="O88" s="390">
        <f t="shared" ref="O88:O96" si="201">+M88+N88</f>
        <v>1357</v>
      </c>
      <c r="P88" s="385">
        <v>0</v>
      </c>
      <c r="Q88" s="390">
        <f>O88+P88</f>
        <v>1357</v>
      </c>
      <c r="R88" s="383">
        <v>999</v>
      </c>
      <c r="S88" s="384">
        <v>1012</v>
      </c>
      <c r="T88" s="386">
        <f t="shared" ref="T88:T96" si="202">+R88+S88</f>
        <v>2011</v>
      </c>
      <c r="U88" s="385">
        <v>0</v>
      </c>
      <c r="V88" s="177">
        <f>T88+U88</f>
        <v>2011</v>
      </c>
      <c r="W88" s="81">
        <f>IF(Q88=0,0,((V88/Q88)-1)*100)</f>
        <v>48.194546794399407</v>
      </c>
      <c r="X88" s="293"/>
      <c r="Y88" s="294"/>
      <c r="Z88" s="294"/>
      <c r="AA88" s="356"/>
    </row>
    <row r="89" spans="1:27" ht="13.5" thickBot="1">
      <c r="A89" s="350"/>
      <c r="L89" s="67" t="s">
        <v>12</v>
      </c>
      <c r="M89" s="387">
        <v>755</v>
      </c>
      <c r="N89" s="388">
        <v>658</v>
      </c>
      <c r="O89" s="390">
        <f t="shared" si="201"/>
        <v>1413</v>
      </c>
      <c r="P89" s="385">
        <v>0</v>
      </c>
      <c r="Q89" s="390">
        <f t="shared" ref="Q89" si="203">O89+P89</f>
        <v>1413</v>
      </c>
      <c r="R89" s="383">
        <v>967</v>
      </c>
      <c r="S89" s="384">
        <v>852</v>
      </c>
      <c r="T89" s="386">
        <f t="shared" si="202"/>
        <v>1819</v>
      </c>
      <c r="U89" s="385">
        <v>0</v>
      </c>
      <c r="V89" s="177">
        <f t="shared" si="200"/>
        <v>1819</v>
      </c>
      <c r="W89" s="81">
        <f>IF(Q89=0,0,((V89/Q89)-1)*100)</f>
        <v>28.733191790516631</v>
      </c>
      <c r="X89" s="293"/>
      <c r="Y89" s="294"/>
      <c r="Z89" s="294"/>
      <c r="AA89" s="356"/>
    </row>
    <row r="90" spans="1:27" ht="14.25" thickTop="1" thickBot="1">
      <c r="A90" s="350"/>
      <c r="L90" s="82" t="s">
        <v>57</v>
      </c>
      <c r="M90" s="83">
        <f t="shared" ref="M90:Q90" si="204">+M87+M88+M89</f>
        <v>2161</v>
      </c>
      <c r="N90" s="84">
        <f t="shared" si="204"/>
        <v>1959</v>
      </c>
      <c r="O90" s="178">
        <f t="shared" si="201"/>
        <v>4120</v>
      </c>
      <c r="P90" s="83">
        <f t="shared" si="204"/>
        <v>0</v>
      </c>
      <c r="Q90" s="178">
        <f t="shared" si="204"/>
        <v>4120</v>
      </c>
      <c r="R90" s="83">
        <f t="shared" ref="R90:V90" si="205">+R87+R88+R89</f>
        <v>2994</v>
      </c>
      <c r="S90" s="84">
        <f t="shared" si="205"/>
        <v>2738</v>
      </c>
      <c r="T90" s="178">
        <f t="shared" si="202"/>
        <v>5732</v>
      </c>
      <c r="U90" s="83">
        <v>0</v>
      </c>
      <c r="V90" s="178">
        <f t="shared" si="205"/>
        <v>5732</v>
      </c>
      <c r="W90" s="85">
        <f t="shared" ref="W90" si="206">IF(Q90=0,0,((V90/Q90)-1)*100)</f>
        <v>39.126213592233007</v>
      </c>
      <c r="Y90" s="289"/>
      <c r="Z90" s="289"/>
    </row>
    <row r="91" spans="1:27" ht="13.5" thickTop="1">
      <c r="A91" s="350"/>
      <c r="L91" s="61" t="s">
        <v>13</v>
      </c>
      <c r="M91" s="387">
        <v>780</v>
      </c>
      <c r="N91" s="388">
        <v>716</v>
      </c>
      <c r="O91" s="390">
        <f t="shared" si="201"/>
        <v>1496</v>
      </c>
      <c r="P91" s="385">
        <v>0</v>
      </c>
      <c r="Q91" s="390">
        <f>O91+P91</f>
        <v>1496</v>
      </c>
      <c r="R91" s="78">
        <v>918</v>
      </c>
      <c r="S91" s="79">
        <v>822</v>
      </c>
      <c r="T91" s="177">
        <f t="shared" si="202"/>
        <v>1740</v>
      </c>
      <c r="U91" s="80">
        <v>0</v>
      </c>
      <c r="V91" s="177">
        <f>T91+U91</f>
        <v>1740</v>
      </c>
      <c r="W91" s="81">
        <f t="shared" ref="W91:W95" si="207">IF(Q91=0,0,((V91/Q91)-1)*100)</f>
        <v>16.310160427807485</v>
      </c>
      <c r="Y91" s="289"/>
      <c r="Z91" s="289"/>
    </row>
    <row r="92" spans="1:27">
      <c r="A92" s="350"/>
      <c r="L92" s="61" t="s">
        <v>14</v>
      </c>
      <c r="M92" s="387">
        <v>499</v>
      </c>
      <c r="N92" s="388">
        <v>606</v>
      </c>
      <c r="O92" s="390">
        <f>+M92+N92</f>
        <v>1105</v>
      </c>
      <c r="P92" s="385">
        <v>0</v>
      </c>
      <c r="Q92" s="390">
        <f>O92+P92</f>
        <v>1105</v>
      </c>
      <c r="R92" s="78">
        <v>951</v>
      </c>
      <c r="S92" s="79">
        <v>849</v>
      </c>
      <c r="T92" s="177">
        <f>+R92+S92</f>
        <v>1800</v>
      </c>
      <c r="U92" s="80">
        <v>0</v>
      </c>
      <c r="V92" s="177">
        <f>T92+U92</f>
        <v>1800</v>
      </c>
      <c r="W92" s="81">
        <f>IF(Q92=0,0,((V92/Q92)-1)*100)</f>
        <v>62.895927601809952</v>
      </c>
      <c r="Y92" s="289"/>
      <c r="Z92" s="289"/>
    </row>
    <row r="93" spans="1:27" ht="13.5" thickBot="1">
      <c r="A93" s="350"/>
      <c r="L93" s="61" t="s">
        <v>15</v>
      </c>
      <c r="M93" s="387">
        <v>703</v>
      </c>
      <c r="N93" s="388">
        <v>834</v>
      </c>
      <c r="O93" s="390">
        <f>+M93+N93</f>
        <v>1537</v>
      </c>
      <c r="P93" s="385">
        <v>0</v>
      </c>
      <c r="Q93" s="390">
        <f>O93+P93</f>
        <v>1537</v>
      </c>
      <c r="R93" s="78">
        <v>1200</v>
      </c>
      <c r="S93" s="79">
        <v>1159</v>
      </c>
      <c r="T93" s="177">
        <f>+R93+S93</f>
        <v>2359</v>
      </c>
      <c r="U93" s="80">
        <v>0</v>
      </c>
      <c r="V93" s="177">
        <f>T93+U93</f>
        <v>2359</v>
      </c>
      <c r="W93" s="81">
        <f>IF(Q93=0,0,((V93/Q93)-1)*100)</f>
        <v>53.480806766428103</v>
      </c>
      <c r="Y93" s="289"/>
      <c r="Z93" s="289"/>
    </row>
    <row r="94" spans="1:27" ht="14.25" thickTop="1" thickBot="1">
      <c r="A94" s="350"/>
      <c r="L94" s="82" t="s">
        <v>61</v>
      </c>
      <c r="M94" s="83">
        <f>+M91+M92+M93</f>
        <v>1982</v>
      </c>
      <c r="N94" s="84">
        <f t="shared" ref="N94:V94" si="208">+N91+N92+N93</f>
        <v>2156</v>
      </c>
      <c r="O94" s="178">
        <f t="shared" si="208"/>
        <v>4138</v>
      </c>
      <c r="P94" s="83">
        <f t="shared" si="208"/>
        <v>0</v>
      </c>
      <c r="Q94" s="178">
        <f t="shared" si="208"/>
        <v>4138</v>
      </c>
      <c r="R94" s="83">
        <f t="shared" si="208"/>
        <v>3069</v>
      </c>
      <c r="S94" s="84">
        <f t="shared" si="208"/>
        <v>2830</v>
      </c>
      <c r="T94" s="178">
        <f t="shared" si="208"/>
        <v>5899</v>
      </c>
      <c r="U94" s="83">
        <f t="shared" si="208"/>
        <v>0</v>
      </c>
      <c r="V94" s="178">
        <f t="shared" si="208"/>
        <v>5899</v>
      </c>
      <c r="W94" s="85">
        <f t="shared" ref="W94" si="209">IF(Q94=0,0,((V94/Q94)-1)*100)</f>
        <v>42.556790720154659</v>
      </c>
      <c r="Y94" s="289"/>
      <c r="Z94" s="289"/>
    </row>
    <row r="95" spans="1:27" ht="13.5" thickTop="1">
      <c r="A95" s="350"/>
      <c r="L95" s="61" t="s">
        <v>16</v>
      </c>
      <c r="M95" s="387">
        <v>670</v>
      </c>
      <c r="N95" s="388">
        <v>792</v>
      </c>
      <c r="O95" s="390">
        <f t="shared" si="201"/>
        <v>1462</v>
      </c>
      <c r="P95" s="385">
        <v>0</v>
      </c>
      <c r="Q95" s="390">
        <f>O95+P95</f>
        <v>1462</v>
      </c>
      <c r="R95" s="78">
        <v>1073</v>
      </c>
      <c r="S95" s="79">
        <v>1115</v>
      </c>
      <c r="T95" s="177">
        <f t="shared" si="202"/>
        <v>2188</v>
      </c>
      <c r="U95" s="80">
        <v>0</v>
      </c>
      <c r="V95" s="177">
        <f>T95+U95</f>
        <v>2188</v>
      </c>
      <c r="W95" s="81">
        <f t="shared" si="207"/>
        <v>49.658002735978116</v>
      </c>
      <c r="Y95" s="358"/>
      <c r="Z95" s="358"/>
      <c r="AA95" s="356"/>
    </row>
    <row r="96" spans="1:27">
      <c r="A96" s="350"/>
      <c r="L96" s="61" t="s">
        <v>17</v>
      </c>
      <c r="M96" s="387">
        <v>695</v>
      </c>
      <c r="N96" s="388">
        <v>822</v>
      </c>
      <c r="O96" s="390">
        <f t="shared" si="201"/>
        <v>1517</v>
      </c>
      <c r="P96" s="385">
        <v>0</v>
      </c>
      <c r="Q96" s="390">
        <f>O96+P96</f>
        <v>1517</v>
      </c>
      <c r="R96" s="78">
        <v>965</v>
      </c>
      <c r="S96" s="79">
        <v>1050</v>
      </c>
      <c r="T96" s="177">
        <f t="shared" si="202"/>
        <v>2015</v>
      </c>
      <c r="U96" s="80">
        <v>0</v>
      </c>
      <c r="V96" s="177">
        <f>T96+U96</f>
        <v>2015</v>
      </c>
      <c r="W96" s="81">
        <f t="shared" ref="W96" si="210">IF(Q96=0,0,((V96/Q96)-1)*100)</f>
        <v>32.827949901120633</v>
      </c>
      <c r="Y96" s="358"/>
      <c r="Z96" s="358"/>
      <c r="AA96" s="356"/>
    </row>
    <row r="97" spans="1:28" ht="13.5" thickBot="1">
      <c r="A97" s="350"/>
      <c r="L97" s="61" t="s">
        <v>18</v>
      </c>
      <c r="M97" s="387">
        <v>663</v>
      </c>
      <c r="N97" s="388">
        <v>597</v>
      </c>
      <c r="O97" s="179">
        <f>+M97+N97</f>
        <v>1260</v>
      </c>
      <c r="P97" s="86">
        <v>0</v>
      </c>
      <c r="Q97" s="179">
        <f>O97+P97</f>
        <v>1260</v>
      </c>
      <c r="R97" s="78">
        <v>1069</v>
      </c>
      <c r="S97" s="79">
        <v>985</v>
      </c>
      <c r="T97" s="179">
        <f>+R97+S97</f>
        <v>2054</v>
      </c>
      <c r="U97" s="86">
        <v>0</v>
      </c>
      <c r="V97" s="179">
        <f>T97+U97</f>
        <v>2054</v>
      </c>
      <c r="W97" s="81">
        <f>IF(Q97=0,0,((V97/Q97)-1)*100)</f>
        <v>63.015873015873012</v>
      </c>
      <c r="Y97" s="358"/>
      <c r="Z97" s="358"/>
      <c r="AA97" s="356"/>
    </row>
    <row r="98" spans="1:28" ht="14.25" thickTop="1" thickBot="1">
      <c r="A98" s="350" t="str">
        <f>IF(ISERROR(F98/G98)," ",IF(F98/G98&gt;0.5,IF(F98/G98&lt;1.5," ","NOT OK"),"NOT OK"))</f>
        <v xml:space="preserve"> </v>
      </c>
      <c r="L98" s="87" t="s">
        <v>19</v>
      </c>
      <c r="M98" s="88">
        <f>+M95+M96+M97</f>
        <v>2028</v>
      </c>
      <c r="N98" s="88">
        <f t="shared" ref="N98" si="211">+N95+N96+N97</f>
        <v>2211</v>
      </c>
      <c r="O98" s="180">
        <f t="shared" ref="O98" si="212">+O95+O96+O97</f>
        <v>4239</v>
      </c>
      <c r="P98" s="89">
        <f t="shared" ref="P98" si="213">+P95+P96+P97</f>
        <v>0</v>
      </c>
      <c r="Q98" s="180">
        <f t="shared" ref="Q98" si="214">+Q95+Q96+Q97</f>
        <v>4239</v>
      </c>
      <c r="R98" s="88">
        <f t="shared" ref="R98" si="215">+R95+R96+R97</f>
        <v>3107</v>
      </c>
      <c r="S98" s="88">
        <f t="shared" ref="S98" si="216">+S95+S96+S97</f>
        <v>3150</v>
      </c>
      <c r="T98" s="180">
        <f t="shared" ref="T98" si="217">+T95+T96+T97</f>
        <v>6257</v>
      </c>
      <c r="U98" s="89">
        <f t="shared" ref="U98" si="218">+U95+U96+U97</f>
        <v>0</v>
      </c>
      <c r="V98" s="180">
        <f t="shared" ref="V98" si="219">+V95+V96+V97</f>
        <v>6257</v>
      </c>
      <c r="W98" s="90">
        <f>IF(Q98=0,0,((V98/Q98)-1)*100)</f>
        <v>47.605567350790288</v>
      </c>
      <c r="Y98" s="358"/>
      <c r="Z98" s="358"/>
      <c r="AA98" s="356"/>
    </row>
    <row r="99" spans="1:28" ht="13.5" thickTop="1">
      <c r="A99" s="350"/>
      <c r="L99" s="61" t="s">
        <v>21</v>
      </c>
      <c r="M99" s="387">
        <v>698</v>
      </c>
      <c r="N99" s="388">
        <v>631</v>
      </c>
      <c r="O99" s="179">
        <f>+M99+N99</f>
        <v>1329</v>
      </c>
      <c r="P99" s="91">
        <v>0</v>
      </c>
      <c r="Q99" s="179">
        <f>O99+P99</f>
        <v>1329</v>
      </c>
      <c r="R99" s="78">
        <v>1138</v>
      </c>
      <c r="S99" s="79">
        <v>827</v>
      </c>
      <c r="T99" s="179">
        <f>+R99+S99</f>
        <v>1965</v>
      </c>
      <c r="U99" s="91">
        <v>0</v>
      </c>
      <c r="V99" s="179">
        <f>T99+U99</f>
        <v>1965</v>
      </c>
      <c r="W99" s="81">
        <f>IF(Q99=0,0,((V99/Q99)-1)*100)</f>
        <v>47.855530474040634</v>
      </c>
    </row>
    <row r="100" spans="1:28">
      <c r="A100" s="350"/>
      <c r="L100" s="61" t="s">
        <v>22</v>
      </c>
      <c r="M100" s="387">
        <v>625</v>
      </c>
      <c r="N100" s="388">
        <v>537</v>
      </c>
      <c r="O100" s="179">
        <f t="shared" ref="O100" si="220">+M100+N100</f>
        <v>1162</v>
      </c>
      <c r="P100" s="385">
        <v>0</v>
      </c>
      <c r="Q100" s="179">
        <f>O100+P100</f>
        <v>1162</v>
      </c>
      <c r="R100" s="387">
        <v>1106</v>
      </c>
      <c r="S100" s="388">
        <v>798</v>
      </c>
      <c r="T100" s="179">
        <f t="shared" ref="T100" si="221">+R100+S100</f>
        <v>1904</v>
      </c>
      <c r="U100" s="385">
        <v>0</v>
      </c>
      <c r="V100" s="179">
        <f>T100+U100</f>
        <v>1904</v>
      </c>
      <c r="W100" s="81">
        <f t="shared" ref="W100" si="222">IF(Q100=0,0,((V100/Q100)-1)*100)</f>
        <v>63.855421686746979</v>
      </c>
    </row>
    <row r="101" spans="1:28" ht="13.5" thickBot="1">
      <c r="A101" s="351"/>
      <c r="L101" s="61" t="s">
        <v>23</v>
      </c>
      <c r="M101" s="387">
        <v>943</v>
      </c>
      <c r="N101" s="388">
        <v>696</v>
      </c>
      <c r="O101" s="179">
        <f>+M101+N101</f>
        <v>1639</v>
      </c>
      <c r="P101" s="385">
        <v>0</v>
      </c>
      <c r="Q101" s="179">
        <f>O101+P101</f>
        <v>1639</v>
      </c>
      <c r="R101" s="78">
        <v>1067</v>
      </c>
      <c r="S101" s="79">
        <v>911</v>
      </c>
      <c r="T101" s="179">
        <f>+R101+S101</f>
        <v>1978</v>
      </c>
      <c r="U101" s="80">
        <v>0</v>
      </c>
      <c r="V101" s="179">
        <f>T101+U101</f>
        <v>1978</v>
      </c>
      <c r="W101" s="81">
        <f>IF(Q101=0,0,((V101/Q101)-1)*100)</f>
        <v>20.683343502135454</v>
      </c>
    </row>
    <row r="102" spans="1:28" ht="14.25" thickTop="1" thickBot="1">
      <c r="A102" s="350"/>
      <c r="L102" s="82" t="s">
        <v>40</v>
      </c>
      <c r="M102" s="83">
        <f>+M99+M100+M101</f>
        <v>2266</v>
      </c>
      <c r="N102" s="84">
        <f t="shared" ref="N102:V102" si="223">+N99+N100+N101</f>
        <v>1864</v>
      </c>
      <c r="O102" s="178">
        <f t="shared" si="223"/>
        <v>4130</v>
      </c>
      <c r="P102" s="83">
        <f t="shared" si="223"/>
        <v>0</v>
      </c>
      <c r="Q102" s="178">
        <f t="shared" si="223"/>
        <v>4130</v>
      </c>
      <c r="R102" s="83">
        <f t="shared" si="223"/>
        <v>3311</v>
      </c>
      <c r="S102" s="84">
        <f t="shared" si="223"/>
        <v>2536</v>
      </c>
      <c r="T102" s="178">
        <f t="shared" si="223"/>
        <v>5847</v>
      </c>
      <c r="U102" s="83">
        <f t="shared" si="223"/>
        <v>0</v>
      </c>
      <c r="V102" s="178">
        <f t="shared" si="223"/>
        <v>5847</v>
      </c>
      <c r="W102" s="85">
        <f t="shared" ref="W102:W104" si="224">IF(Q102=0,0,((V102/Q102)-1)*100)</f>
        <v>41.573849878934624</v>
      </c>
    </row>
    <row r="103" spans="1:28" ht="14.25" thickTop="1" thickBot="1">
      <c r="A103" s="350" t="str">
        <f>IF(ISERROR(F103/G103)," ",IF(F103/G103&gt;0.5,IF(F103/G103&lt;1.5," ","NOT OK"),"NOT OK"))</f>
        <v xml:space="preserve"> </v>
      </c>
      <c r="L103" s="82" t="s">
        <v>62</v>
      </c>
      <c r="M103" s="83">
        <f>M94+M98+M99+M100+M101</f>
        <v>6276</v>
      </c>
      <c r="N103" s="84">
        <f t="shared" ref="N103:V103" si="225">N94+N98+N99+N100+N101</f>
        <v>6231</v>
      </c>
      <c r="O103" s="178">
        <f t="shared" si="225"/>
        <v>12507</v>
      </c>
      <c r="P103" s="83">
        <f t="shared" si="225"/>
        <v>0</v>
      </c>
      <c r="Q103" s="178">
        <f t="shared" si="225"/>
        <v>12507</v>
      </c>
      <c r="R103" s="83">
        <f t="shared" si="225"/>
        <v>9487</v>
      </c>
      <c r="S103" s="84">
        <f t="shared" si="225"/>
        <v>8516</v>
      </c>
      <c r="T103" s="178">
        <f t="shared" si="225"/>
        <v>18003</v>
      </c>
      <c r="U103" s="83">
        <f t="shared" si="225"/>
        <v>0</v>
      </c>
      <c r="V103" s="178">
        <f t="shared" si="225"/>
        <v>18003</v>
      </c>
      <c r="W103" s="85">
        <f t="shared" si="224"/>
        <v>43.943391700647624</v>
      </c>
      <c r="Y103" s="358"/>
      <c r="Z103" s="358"/>
      <c r="AA103" s="356"/>
      <c r="AB103" s="1"/>
    </row>
    <row r="104" spans="1:28" ht="14.25" thickTop="1" thickBot="1">
      <c r="A104" s="350"/>
      <c r="L104" s="82" t="s">
        <v>63</v>
      </c>
      <c r="M104" s="83">
        <f>+M90+M94+M98+M102</f>
        <v>8437</v>
      </c>
      <c r="N104" s="84">
        <f t="shared" ref="N104:V104" si="226">+N90+N94+N98+N102</f>
        <v>8190</v>
      </c>
      <c r="O104" s="178">
        <f t="shared" si="226"/>
        <v>16627</v>
      </c>
      <c r="P104" s="83">
        <f t="shared" si="226"/>
        <v>0</v>
      </c>
      <c r="Q104" s="178">
        <f t="shared" si="226"/>
        <v>16627</v>
      </c>
      <c r="R104" s="83">
        <f t="shared" si="226"/>
        <v>12481</v>
      </c>
      <c r="S104" s="84">
        <f t="shared" si="226"/>
        <v>11254</v>
      </c>
      <c r="T104" s="178">
        <f t="shared" si="226"/>
        <v>23735</v>
      </c>
      <c r="U104" s="83">
        <f t="shared" si="226"/>
        <v>0</v>
      </c>
      <c r="V104" s="178">
        <f t="shared" si="226"/>
        <v>23735</v>
      </c>
      <c r="W104" s="85">
        <f t="shared" si="224"/>
        <v>42.749744391652136</v>
      </c>
      <c r="Y104" s="289"/>
      <c r="Z104" s="289"/>
    </row>
    <row r="105" spans="1:28" ht="14.25" thickTop="1" thickBot="1">
      <c r="A105" s="350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customHeight="1" thickTop="1">
      <c r="L106" s="875" t="s">
        <v>41</v>
      </c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7"/>
    </row>
    <row r="107" spans="1:28" ht="13.5" customHeight="1" thickBot="1">
      <c r="L107" s="878" t="s">
        <v>44</v>
      </c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80"/>
    </row>
    <row r="108" spans="1:28" ht="13.5" customHeight="1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3.5" customHeight="1" thickTop="1" thickBot="1">
      <c r="L109" s="59"/>
      <c r="M109" s="195" t="s">
        <v>64</v>
      </c>
      <c r="N109" s="193"/>
      <c r="O109" s="193"/>
      <c r="P109" s="193"/>
      <c r="Q109" s="194"/>
      <c r="R109" s="193" t="s">
        <v>65</v>
      </c>
      <c r="S109" s="193"/>
      <c r="T109" s="193"/>
      <c r="U109" s="193"/>
      <c r="V109" s="194"/>
      <c r="W109" s="60" t="s">
        <v>2</v>
      </c>
    </row>
    <row r="110" spans="1:28" ht="13.5" thickTop="1">
      <c r="L110" s="61" t="s">
        <v>3</v>
      </c>
      <c r="M110" s="62"/>
      <c r="N110" s="63"/>
      <c r="O110" s="64"/>
      <c r="P110" s="93"/>
      <c r="Q110" s="64"/>
      <c r="R110" s="62"/>
      <c r="S110" s="63"/>
      <c r="T110" s="64"/>
      <c r="U110" s="93"/>
      <c r="V110" s="64"/>
      <c r="W110" s="66" t="s">
        <v>4</v>
      </c>
    </row>
    <row r="111" spans="1:28" ht="13.5" thickBot="1">
      <c r="L111" s="67"/>
      <c r="M111" s="68" t="s">
        <v>35</v>
      </c>
      <c r="N111" s="69" t="s">
        <v>36</v>
      </c>
      <c r="O111" s="70" t="s">
        <v>37</v>
      </c>
      <c r="P111" s="94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94" t="s">
        <v>32</v>
      </c>
      <c r="V111" s="70" t="s">
        <v>7</v>
      </c>
      <c r="W111" s="72"/>
    </row>
    <row r="112" spans="1:28" ht="5.25" customHeight="1" thickTop="1">
      <c r="L112" s="61"/>
      <c r="M112" s="73"/>
      <c r="N112" s="74"/>
      <c r="O112" s="75"/>
      <c r="P112" s="95"/>
      <c r="Q112" s="75"/>
      <c r="R112" s="73"/>
      <c r="S112" s="74"/>
      <c r="T112" s="75"/>
      <c r="U112" s="95"/>
      <c r="V112" s="75"/>
      <c r="W112" s="96"/>
    </row>
    <row r="113" spans="1:27">
      <c r="L113" s="61" t="s">
        <v>10</v>
      </c>
      <c r="M113" s="387">
        <v>0</v>
      </c>
      <c r="N113" s="388">
        <v>0</v>
      </c>
      <c r="O113" s="390">
        <f>+M113+N113</f>
        <v>0</v>
      </c>
      <c r="P113" s="389">
        <v>0</v>
      </c>
      <c r="Q113" s="390">
        <f>O113+P113</f>
        <v>0</v>
      </c>
      <c r="R113" s="387">
        <v>0</v>
      </c>
      <c r="S113" s="388">
        <v>0</v>
      </c>
      <c r="T113" s="390">
        <f>+R113+S113</f>
        <v>0</v>
      </c>
      <c r="U113" s="389">
        <v>0</v>
      </c>
      <c r="V113" s="177">
        <f>T113+U113</f>
        <v>0</v>
      </c>
      <c r="W113" s="207">
        <f>IF(Q113=0,0,((V113/Q113)-1)*100)</f>
        <v>0</v>
      </c>
    </row>
    <row r="114" spans="1:27">
      <c r="L114" s="61" t="s">
        <v>11</v>
      </c>
      <c r="M114" s="387">
        <v>0</v>
      </c>
      <c r="N114" s="388">
        <v>0</v>
      </c>
      <c r="O114" s="390">
        <f t="shared" ref="O114:O115" si="227">+M114+N114</f>
        <v>0</v>
      </c>
      <c r="P114" s="389">
        <v>0</v>
      </c>
      <c r="Q114" s="390">
        <f>O114+P114</f>
        <v>0</v>
      </c>
      <c r="R114" s="387">
        <v>0</v>
      </c>
      <c r="S114" s="388">
        <v>0</v>
      </c>
      <c r="T114" s="390">
        <f t="shared" ref="T114" si="228">+R114+S114</f>
        <v>0</v>
      </c>
      <c r="U114" s="389">
        <v>0</v>
      </c>
      <c r="V114" s="177">
        <f>T114+U114</f>
        <v>0</v>
      </c>
      <c r="W114" s="207">
        <f>IF(Q114=0,0,((V114/Q114)-1)*100)</f>
        <v>0</v>
      </c>
      <c r="Y114" s="289"/>
    </row>
    <row r="115" spans="1:27" ht="13.5" thickBot="1">
      <c r="L115" s="67" t="s">
        <v>12</v>
      </c>
      <c r="M115" s="387">
        <v>0</v>
      </c>
      <c r="N115" s="388">
        <v>0</v>
      </c>
      <c r="O115" s="390">
        <f t="shared" si="227"/>
        <v>0</v>
      </c>
      <c r="P115" s="389">
        <v>0</v>
      </c>
      <c r="Q115" s="390">
        <f>O115+P115</f>
        <v>0</v>
      </c>
      <c r="R115" s="387">
        <v>0</v>
      </c>
      <c r="S115" s="388">
        <v>0</v>
      </c>
      <c r="T115" s="390">
        <v>0</v>
      </c>
      <c r="U115" s="389">
        <v>0</v>
      </c>
      <c r="V115" s="177">
        <f>T115+U115</f>
        <v>0</v>
      </c>
      <c r="W115" s="207">
        <f>IF(Q115=0,0,((V115/Q115)-1)*100)</f>
        <v>0</v>
      </c>
      <c r="Y115" s="289"/>
    </row>
    <row r="116" spans="1:27" ht="14.25" thickTop="1" thickBot="1">
      <c r="L116" s="82" t="s">
        <v>38</v>
      </c>
      <c r="M116" s="83">
        <f t="shared" ref="M116:Q116" si="229">+M113+M114+M115</f>
        <v>0</v>
      </c>
      <c r="N116" s="84">
        <f t="shared" si="229"/>
        <v>0</v>
      </c>
      <c r="O116" s="178">
        <f t="shared" si="229"/>
        <v>0</v>
      </c>
      <c r="P116" s="83">
        <f t="shared" si="229"/>
        <v>0</v>
      </c>
      <c r="Q116" s="178">
        <f t="shared" si="229"/>
        <v>0</v>
      </c>
      <c r="R116" s="83">
        <f t="shared" ref="R116:V116" si="230">+R113+R114+R115</f>
        <v>0</v>
      </c>
      <c r="S116" s="84">
        <f t="shared" si="230"/>
        <v>0</v>
      </c>
      <c r="T116" s="178">
        <f t="shared" si="230"/>
        <v>0</v>
      </c>
      <c r="U116" s="83">
        <f t="shared" si="230"/>
        <v>0</v>
      </c>
      <c r="V116" s="178">
        <f t="shared" si="230"/>
        <v>0</v>
      </c>
      <c r="W116" s="338">
        <f t="shared" ref="W116" si="231">IF(Q116=0,0,((V116/Q116)-1)*100)</f>
        <v>0</v>
      </c>
      <c r="Y116" s="289"/>
      <c r="Z116" s="289"/>
    </row>
    <row r="117" spans="1:27" ht="13.5" thickTop="1">
      <c r="L117" s="61" t="s">
        <v>13</v>
      </c>
      <c r="M117" s="387">
        <v>0</v>
      </c>
      <c r="N117" s="388">
        <v>0</v>
      </c>
      <c r="O117" s="390">
        <f>M117+N117</f>
        <v>0</v>
      </c>
      <c r="P117" s="389">
        <v>0</v>
      </c>
      <c r="Q117" s="390">
        <f>O117+P117</f>
        <v>0</v>
      </c>
      <c r="R117" s="78">
        <v>0</v>
      </c>
      <c r="S117" s="79">
        <v>0</v>
      </c>
      <c r="T117" s="177">
        <f>R117+S117</f>
        <v>0</v>
      </c>
      <c r="U117" s="97"/>
      <c r="V117" s="177">
        <f>T117+U117</f>
        <v>0</v>
      </c>
      <c r="W117" s="207">
        <f t="shared" ref="W117:W121" si="232">IF(Q117=0,0,((V117/Q117)-1)*100)</f>
        <v>0</v>
      </c>
      <c r="Y117" s="289"/>
      <c r="Z117" s="289"/>
    </row>
    <row r="118" spans="1:27">
      <c r="L118" s="61" t="s">
        <v>14</v>
      </c>
      <c r="M118" s="387">
        <v>0</v>
      </c>
      <c r="N118" s="388">
        <v>0</v>
      </c>
      <c r="O118" s="390">
        <f>M118+N118</f>
        <v>0</v>
      </c>
      <c r="P118" s="389">
        <v>0</v>
      </c>
      <c r="Q118" s="390">
        <f>O118+P118</f>
        <v>0</v>
      </c>
      <c r="R118" s="78">
        <v>0</v>
      </c>
      <c r="S118" s="79">
        <v>0</v>
      </c>
      <c r="T118" s="177">
        <f>R118+S118</f>
        <v>0</v>
      </c>
      <c r="U118" s="97">
        <v>0</v>
      </c>
      <c r="V118" s="177">
        <f>T118+U118</f>
        <v>0</v>
      </c>
      <c r="W118" s="207">
        <f>IF(Q118=0,0,((V118/Q118)-1)*100)</f>
        <v>0</v>
      </c>
      <c r="Y118" s="289"/>
      <c r="Z118" s="289"/>
    </row>
    <row r="119" spans="1:27" ht="13.5" thickBot="1">
      <c r="L119" s="61" t="s">
        <v>15</v>
      </c>
      <c r="M119" s="387">
        <v>0</v>
      </c>
      <c r="N119" s="388">
        <v>0</v>
      </c>
      <c r="O119" s="390">
        <f>M119+N119</f>
        <v>0</v>
      </c>
      <c r="P119" s="389">
        <v>0</v>
      </c>
      <c r="Q119" s="390">
        <f>O119+P119</f>
        <v>0</v>
      </c>
      <c r="R119" s="78">
        <v>0</v>
      </c>
      <c r="S119" s="79">
        <v>0</v>
      </c>
      <c r="T119" s="177">
        <f>R119+S119</f>
        <v>0</v>
      </c>
      <c r="U119" s="97">
        <v>0</v>
      </c>
      <c r="V119" s="177">
        <f>T119+U119</f>
        <v>0</v>
      </c>
      <c r="W119" s="207">
        <f>IF(Q119=0,0,((V119/Q119)-1)*100)</f>
        <v>0</v>
      </c>
      <c r="Y119" s="289"/>
      <c r="Z119" s="289"/>
    </row>
    <row r="120" spans="1:27" ht="14.25" thickTop="1" thickBot="1">
      <c r="A120" s="350"/>
      <c r="L120" s="82" t="s">
        <v>61</v>
      </c>
      <c r="M120" s="83">
        <f>+M117+M118+M119</f>
        <v>0</v>
      </c>
      <c r="N120" s="84">
        <f t="shared" ref="N120" si="233">+N117+N118+N119</f>
        <v>0</v>
      </c>
      <c r="O120" s="178">
        <f t="shared" ref="O120" si="234">+O117+O118+O119</f>
        <v>0</v>
      </c>
      <c r="P120" s="83">
        <f t="shared" ref="P120" si="235">+P117+P118+P119</f>
        <v>0</v>
      </c>
      <c r="Q120" s="178">
        <f t="shared" ref="Q120" si="236">+Q117+Q118+Q119</f>
        <v>0</v>
      </c>
      <c r="R120" s="83">
        <f t="shared" ref="R120" si="237">+R117+R118+R119</f>
        <v>0</v>
      </c>
      <c r="S120" s="84">
        <f t="shared" ref="S120" si="238">+S117+S118+S119</f>
        <v>0</v>
      </c>
      <c r="T120" s="178">
        <f t="shared" ref="T120" si="239">+T117+T118+T119</f>
        <v>0</v>
      </c>
      <c r="U120" s="83">
        <f t="shared" ref="U120" si="240">+U117+U118+U119</f>
        <v>0</v>
      </c>
      <c r="V120" s="178">
        <f t="shared" ref="V120" si="241">+V117+V118+V119</f>
        <v>0</v>
      </c>
      <c r="W120" s="641">
        <f t="shared" ref="W120" si="242">IF(Q120=0,0,((V120/Q120)-1)*100)</f>
        <v>0</v>
      </c>
      <c r="Y120" s="289"/>
      <c r="Z120" s="289"/>
    </row>
    <row r="121" spans="1:27" ht="13.5" thickTop="1">
      <c r="L121" s="61" t="s">
        <v>16</v>
      </c>
      <c r="M121" s="387">
        <v>0</v>
      </c>
      <c r="N121" s="388">
        <v>0</v>
      </c>
      <c r="O121" s="390">
        <f>SUM(M121:N121)</f>
        <v>0</v>
      </c>
      <c r="P121" s="389">
        <v>0</v>
      </c>
      <c r="Q121" s="390">
        <f>O121+P121</f>
        <v>0</v>
      </c>
      <c r="R121" s="78">
        <v>0</v>
      </c>
      <c r="S121" s="79">
        <v>0</v>
      </c>
      <c r="T121" s="177">
        <f>SUM(R121:S121)</f>
        <v>0</v>
      </c>
      <c r="U121" s="97">
        <v>0</v>
      </c>
      <c r="V121" s="177">
        <f>T121+U121</f>
        <v>0</v>
      </c>
      <c r="W121" s="207">
        <f t="shared" si="232"/>
        <v>0</v>
      </c>
      <c r="Y121" s="358"/>
      <c r="Z121" s="358"/>
      <c r="AA121" s="356"/>
    </row>
    <row r="122" spans="1:27">
      <c r="L122" s="61" t="s">
        <v>17</v>
      </c>
      <c r="M122" s="387">
        <v>0</v>
      </c>
      <c r="N122" s="388">
        <v>0</v>
      </c>
      <c r="O122" s="390">
        <f>SUM(M122:N122)</f>
        <v>0</v>
      </c>
      <c r="P122" s="389">
        <v>0</v>
      </c>
      <c r="Q122" s="390">
        <f>O122+P122</f>
        <v>0</v>
      </c>
      <c r="R122" s="78">
        <v>0</v>
      </c>
      <c r="S122" s="79">
        <v>0</v>
      </c>
      <c r="T122" s="177">
        <f>SUM(R122:S122)</f>
        <v>0</v>
      </c>
      <c r="U122" s="97">
        <v>0</v>
      </c>
      <c r="V122" s="177">
        <f>T122+U122</f>
        <v>0</v>
      </c>
      <c r="W122" s="207">
        <f t="shared" ref="W122" si="243">IF(Q122=0,0,((V122/Q122)-1)*100)</f>
        <v>0</v>
      </c>
      <c r="Y122" s="358"/>
      <c r="Z122" s="358"/>
      <c r="AA122" s="356"/>
    </row>
    <row r="123" spans="1:27" ht="13.5" thickBot="1">
      <c r="L123" s="61" t="s">
        <v>18</v>
      </c>
      <c r="M123" s="387">
        <v>0</v>
      </c>
      <c r="N123" s="388">
        <v>0</v>
      </c>
      <c r="O123" s="179">
        <f>SUM(M123:N123)</f>
        <v>0</v>
      </c>
      <c r="P123" s="99">
        <v>0</v>
      </c>
      <c r="Q123" s="390">
        <f>O123+P123</f>
        <v>0</v>
      </c>
      <c r="R123" s="78">
        <v>0</v>
      </c>
      <c r="S123" s="79">
        <v>0</v>
      </c>
      <c r="T123" s="179">
        <f>SUM(R123:S123)</f>
        <v>0</v>
      </c>
      <c r="U123" s="99">
        <v>0</v>
      </c>
      <c r="V123" s="177">
        <f>T123+U123</f>
        <v>0</v>
      </c>
      <c r="W123" s="207">
        <f>IF(Q123=0,0,((V123/Q123)-1)*100)</f>
        <v>0</v>
      </c>
      <c r="Y123" s="358"/>
      <c r="Z123" s="358"/>
      <c r="AA123" s="356"/>
    </row>
    <row r="124" spans="1:27" ht="14.25" thickTop="1" thickBot="1">
      <c r="A124" s="350"/>
      <c r="L124" s="87" t="s">
        <v>19</v>
      </c>
      <c r="M124" s="88">
        <f>+M121+M122+M123</f>
        <v>0</v>
      </c>
      <c r="N124" s="88">
        <f t="shared" ref="N124" si="244">+N121+N122+N123</f>
        <v>0</v>
      </c>
      <c r="O124" s="180">
        <f t="shared" ref="O124" si="245">+O121+O122+O123</f>
        <v>0</v>
      </c>
      <c r="P124" s="89">
        <f t="shared" ref="P124" si="246">+P121+P122+P123</f>
        <v>0</v>
      </c>
      <c r="Q124" s="180">
        <f t="shared" ref="Q124" si="247">+Q121+Q122+Q123</f>
        <v>0</v>
      </c>
      <c r="R124" s="88">
        <f t="shared" ref="R124" si="248">+R121+R122+R123</f>
        <v>0</v>
      </c>
      <c r="S124" s="88">
        <f t="shared" ref="S124" si="249">+S121+S122+S123</f>
        <v>0</v>
      </c>
      <c r="T124" s="180">
        <f t="shared" ref="T124" si="250">+T121+T122+T123</f>
        <v>0</v>
      </c>
      <c r="U124" s="89">
        <f t="shared" ref="U124" si="251">+U121+U122+U123</f>
        <v>0</v>
      </c>
      <c r="V124" s="180">
        <f t="shared" ref="V124" si="252">+V121+V122+V123</f>
        <v>0</v>
      </c>
      <c r="W124" s="401">
        <f>IF(Q124=0,0,((V124/Q124)-1)*100)</f>
        <v>0</v>
      </c>
      <c r="Y124" s="358"/>
      <c r="Z124" s="358"/>
      <c r="AA124" s="356"/>
    </row>
    <row r="125" spans="1:27" ht="13.5" thickTop="1">
      <c r="A125" s="352"/>
      <c r="K125" s="352"/>
      <c r="L125" s="61" t="s">
        <v>21</v>
      </c>
      <c r="M125" s="387">
        <v>0</v>
      </c>
      <c r="N125" s="388">
        <v>0</v>
      </c>
      <c r="O125" s="179">
        <f>SUM(M125:N125)</f>
        <v>0</v>
      </c>
      <c r="P125" s="100">
        <v>0</v>
      </c>
      <c r="Q125" s="390">
        <f>O125+P125</f>
        <v>0</v>
      </c>
      <c r="R125" s="78">
        <v>0</v>
      </c>
      <c r="S125" s="79">
        <v>0</v>
      </c>
      <c r="T125" s="179">
        <f>SUM(R125:S125)</f>
        <v>0</v>
      </c>
      <c r="U125" s="100">
        <v>0</v>
      </c>
      <c r="V125" s="177">
        <f>T125+U125</f>
        <v>0</v>
      </c>
      <c r="W125" s="207">
        <f>IF(Q125=0,0,((V125/Q125)-1)*100)</f>
        <v>0</v>
      </c>
      <c r="X125" s="293"/>
      <c r="Y125" s="289"/>
      <c r="Z125" s="294"/>
      <c r="AA125" s="356"/>
    </row>
    <row r="126" spans="1:27">
      <c r="A126" s="352"/>
      <c r="K126" s="352"/>
      <c r="L126" s="61" t="s">
        <v>22</v>
      </c>
      <c r="M126" s="387">
        <v>0</v>
      </c>
      <c r="N126" s="388">
        <v>0</v>
      </c>
      <c r="O126" s="179">
        <f>SUM(M126:N126)</f>
        <v>0</v>
      </c>
      <c r="P126" s="389">
        <v>0</v>
      </c>
      <c r="Q126" s="390">
        <f>O126+P126</f>
        <v>0</v>
      </c>
      <c r="R126" s="387">
        <v>0</v>
      </c>
      <c r="S126" s="388">
        <v>0</v>
      </c>
      <c r="T126" s="179">
        <f>SUM(R126:S126)</f>
        <v>0</v>
      </c>
      <c r="U126" s="389">
        <v>0</v>
      </c>
      <c r="V126" s="390">
        <f>T126+U126</f>
        <v>0</v>
      </c>
      <c r="W126" s="207">
        <f t="shared" ref="W126" si="253">IF(Q126=0,0,((V126/Q126)-1)*100)</f>
        <v>0</v>
      </c>
      <c r="X126" s="293"/>
      <c r="Y126" s="289"/>
      <c r="Z126" s="294"/>
      <c r="AA126" s="356"/>
    </row>
    <row r="127" spans="1:27" ht="13.5" thickBot="1">
      <c r="A127" s="352"/>
      <c r="K127" s="352"/>
      <c r="L127" s="61" t="s">
        <v>23</v>
      </c>
      <c r="M127" s="387">
        <v>0</v>
      </c>
      <c r="N127" s="388">
        <v>0</v>
      </c>
      <c r="O127" s="179">
        <f>SUM(M127:N127)</f>
        <v>0</v>
      </c>
      <c r="P127" s="389">
        <v>0</v>
      </c>
      <c r="Q127" s="390">
        <f>O127+P127</f>
        <v>0</v>
      </c>
      <c r="R127" s="78">
        <v>0</v>
      </c>
      <c r="S127" s="79">
        <v>0</v>
      </c>
      <c r="T127" s="179">
        <f>SUM(R127:S127)</f>
        <v>0</v>
      </c>
      <c r="U127" s="97">
        <v>0</v>
      </c>
      <c r="V127" s="177">
        <f>T127+U127</f>
        <v>0</v>
      </c>
      <c r="W127" s="207">
        <f>IF(Q127=0,0,((V127/Q127)-1)*100)</f>
        <v>0</v>
      </c>
      <c r="X127" s="293"/>
      <c r="Y127" s="289"/>
      <c r="Z127" s="294"/>
      <c r="AA127" s="356"/>
    </row>
    <row r="128" spans="1:27" ht="14.25" thickTop="1" thickBot="1">
      <c r="A128" s="350"/>
      <c r="L128" s="82" t="s">
        <v>40</v>
      </c>
      <c r="M128" s="83">
        <f>+M125+M126+M127</f>
        <v>0</v>
      </c>
      <c r="N128" s="84">
        <f t="shared" ref="N128" si="254">+N125+N126+N127</f>
        <v>0</v>
      </c>
      <c r="O128" s="178">
        <f t="shared" ref="O128" si="255">+O125+O126+O127</f>
        <v>0</v>
      </c>
      <c r="P128" s="83">
        <f t="shared" ref="P128" si="256">+P125+P126+P127</f>
        <v>0</v>
      </c>
      <c r="Q128" s="178">
        <f t="shared" ref="Q128" si="257">+Q125+Q126+Q127</f>
        <v>0</v>
      </c>
      <c r="R128" s="83">
        <f t="shared" ref="R128" si="258">+R125+R126+R127</f>
        <v>0</v>
      </c>
      <c r="S128" s="84">
        <f t="shared" ref="S128" si="259">+S125+S126+S127</f>
        <v>0</v>
      </c>
      <c r="T128" s="178">
        <f t="shared" ref="T128" si="260">+T125+T126+T127</f>
        <v>0</v>
      </c>
      <c r="U128" s="83">
        <f t="shared" ref="U128" si="261">+U125+U126+U127</f>
        <v>0</v>
      </c>
      <c r="V128" s="178">
        <f t="shared" ref="V128" si="262">+V125+V126+V127</f>
        <v>0</v>
      </c>
      <c r="W128" s="641">
        <f t="shared" ref="W128:W130" si="263">IF(Q128=0,0,((V128/Q128)-1)*100)</f>
        <v>0</v>
      </c>
    </row>
    <row r="129" spans="1:29" ht="14.25" thickTop="1" thickBot="1">
      <c r="A129" s="350" t="str">
        <f>IF(ISERROR(F129/G129)," ",IF(F129/G129&gt;0.5,IF(F129/G129&lt;1.5," ","NOT OK"),"NOT OK"))</f>
        <v xml:space="preserve"> </v>
      </c>
      <c r="L129" s="82" t="s">
        <v>62</v>
      </c>
      <c r="M129" s="83">
        <f>M120+M124+M125+M126+M127</f>
        <v>0</v>
      </c>
      <c r="N129" s="84">
        <f t="shared" ref="N129:V129" si="264">N120+N124+N125+N126+N127</f>
        <v>0</v>
      </c>
      <c r="O129" s="178">
        <f t="shared" si="264"/>
        <v>0</v>
      </c>
      <c r="P129" s="83">
        <f t="shared" si="264"/>
        <v>0</v>
      </c>
      <c r="Q129" s="178">
        <f t="shared" si="264"/>
        <v>0</v>
      </c>
      <c r="R129" s="83">
        <f t="shared" si="264"/>
        <v>0</v>
      </c>
      <c r="S129" s="84">
        <f t="shared" si="264"/>
        <v>0</v>
      </c>
      <c r="T129" s="178">
        <f t="shared" si="264"/>
        <v>0</v>
      </c>
      <c r="U129" s="83">
        <f t="shared" si="264"/>
        <v>0</v>
      </c>
      <c r="V129" s="178">
        <f t="shared" si="264"/>
        <v>0</v>
      </c>
      <c r="W129" s="641">
        <f t="shared" si="263"/>
        <v>0</v>
      </c>
      <c r="Y129" s="358"/>
      <c r="Z129" s="358"/>
      <c r="AA129" s="356"/>
      <c r="AB129" s="1"/>
    </row>
    <row r="130" spans="1:29" ht="14.25" thickTop="1" thickBot="1">
      <c r="A130" s="350"/>
      <c r="L130" s="82" t="s">
        <v>63</v>
      </c>
      <c r="M130" s="83">
        <f>+M116+M120+M124+M128</f>
        <v>0</v>
      </c>
      <c r="N130" s="84">
        <f t="shared" ref="N130:V130" si="265">+N116+N120+N124+N128</f>
        <v>0</v>
      </c>
      <c r="O130" s="178">
        <f t="shared" si="265"/>
        <v>0</v>
      </c>
      <c r="P130" s="83">
        <f t="shared" si="265"/>
        <v>0</v>
      </c>
      <c r="Q130" s="178">
        <f t="shared" si="265"/>
        <v>0</v>
      </c>
      <c r="R130" s="83">
        <f t="shared" si="265"/>
        <v>0</v>
      </c>
      <c r="S130" s="84">
        <f t="shared" si="265"/>
        <v>0</v>
      </c>
      <c r="T130" s="178">
        <f t="shared" si="265"/>
        <v>0</v>
      </c>
      <c r="U130" s="83">
        <f t="shared" si="265"/>
        <v>0</v>
      </c>
      <c r="V130" s="178">
        <f t="shared" si="265"/>
        <v>0</v>
      </c>
      <c r="W130" s="641">
        <f t="shared" si="263"/>
        <v>0</v>
      </c>
      <c r="Y130" s="289"/>
      <c r="Z130" s="289"/>
    </row>
    <row r="131" spans="1:29" ht="12.75" customHeight="1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9" ht="12.75" customHeight="1" thickTop="1">
      <c r="L132" s="875" t="s">
        <v>42</v>
      </c>
      <c r="M132" s="876"/>
      <c r="N132" s="876"/>
      <c r="O132" s="876"/>
      <c r="P132" s="876"/>
      <c r="Q132" s="876"/>
      <c r="R132" s="876"/>
      <c r="S132" s="876"/>
      <c r="T132" s="876"/>
      <c r="U132" s="876"/>
      <c r="V132" s="876"/>
      <c r="W132" s="877"/>
    </row>
    <row r="133" spans="1:29" ht="13.5" thickBot="1">
      <c r="L133" s="878" t="s">
        <v>45</v>
      </c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80"/>
    </row>
    <row r="134" spans="1:29" ht="13.5" customHeight="1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9" ht="14.25" thickTop="1" thickBot="1">
      <c r="L135" s="59"/>
      <c r="M135" s="195" t="s">
        <v>64</v>
      </c>
      <c r="N135" s="193"/>
      <c r="O135" s="193"/>
      <c r="P135" s="193"/>
      <c r="Q135" s="194"/>
      <c r="R135" s="193" t="s">
        <v>65</v>
      </c>
      <c r="S135" s="193"/>
      <c r="T135" s="193"/>
      <c r="U135" s="193"/>
      <c r="V135" s="194"/>
      <c r="W135" s="60" t="s">
        <v>2</v>
      </c>
    </row>
    <row r="136" spans="1:29" ht="13.5" thickTop="1">
      <c r="L136" s="61" t="s">
        <v>3</v>
      </c>
      <c r="M136" s="62"/>
      <c r="N136" s="63"/>
      <c r="O136" s="64"/>
      <c r="P136" s="93"/>
      <c r="Q136" s="64"/>
      <c r="R136" s="62"/>
      <c r="S136" s="63"/>
      <c r="T136" s="64"/>
      <c r="U136" s="93"/>
      <c r="V136" s="64"/>
      <c r="W136" s="66" t="s">
        <v>4</v>
      </c>
    </row>
    <row r="137" spans="1:29" ht="13.5" thickBot="1">
      <c r="L137" s="67"/>
      <c r="M137" s="68" t="s">
        <v>35</v>
      </c>
      <c r="N137" s="69" t="s">
        <v>36</v>
      </c>
      <c r="O137" s="70" t="s">
        <v>37</v>
      </c>
      <c r="P137" s="94" t="s">
        <v>32</v>
      </c>
      <c r="Q137" s="70" t="s">
        <v>7</v>
      </c>
      <c r="R137" s="68" t="s">
        <v>35</v>
      </c>
      <c r="S137" s="69" t="s">
        <v>36</v>
      </c>
      <c r="T137" s="70" t="s">
        <v>37</v>
      </c>
      <c r="U137" s="94" t="s">
        <v>32</v>
      </c>
      <c r="V137" s="70" t="s">
        <v>7</v>
      </c>
      <c r="W137" s="72"/>
    </row>
    <row r="138" spans="1:29" ht="5.25" customHeight="1" thickTop="1">
      <c r="L138" s="61"/>
      <c r="M138" s="73"/>
      <c r="N138" s="74"/>
      <c r="O138" s="75"/>
      <c r="P138" s="95"/>
      <c r="Q138" s="75"/>
      <c r="R138" s="73"/>
      <c r="S138" s="74"/>
      <c r="T138" s="75"/>
      <c r="U138" s="95"/>
      <c r="V138" s="75"/>
      <c r="W138" s="96"/>
    </row>
    <row r="139" spans="1:29">
      <c r="L139" s="61" t="s">
        <v>10</v>
      </c>
      <c r="M139" s="387">
        <f t="shared" ref="M139:N141" si="266">+M87+M113</f>
        <v>718</v>
      </c>
      <c r="N139" s="388">
        <f t="shared" si="266"/>
        <v>632</v>
      </c>
      <c r="O139" s="390">
        <f>M139+N139</f>
        <v>1350</v>
      </c>
      <c r="P139" s="389">
        <f>+P87+P113</f>
        <v>0</v>
      </c>
      <c r="Q139" s="390">
        <f>O139+P139</f>
        <v>1350</v>
      </c>
      <c r="R139" s="78">
        <f t="shared" ref="R139:S141" si="267">+R87+R113</f>
        <v>1028</v>
      </c>
      <c r="S139" s="79">
        <f t="shared" si="267"/>
        <v>874</v>
      </c>
      <c r="T139" s="177">
        <f>R139+S139</f>
        <v>1902</v>
      </c>
      <c r="U139" s="97">
        <f>+U87+U113</f>
        <v>0</v>
      </c>
      <c r="V139" s="177">
        <f>T139+U139</f>
        <v>1902</v>
      </c>
      <c r="W139" s="98">
        <f>IF(Q139=0,0,((V139/Q139)-1)*100)</f>
        <v>40.888888888888886</v>
      </c>
      <c r="Y139" s="289"/>
    </row>
    <row r="140" spans="1:29">
      <c r="L140" s="61" t="s">
        <v>11</v>
      </c>
      <c r="M140" s="387">
        <f t="shared" si="266"/>
        <v>688</v>
      </c>
      <c r="N140" s="388">
        <f t="shared" si="266"/>
        <v>669</v>
      </c>
      <c r="O140" s="390">
        <f>M140+N140</f>
        <v>1357</v>
      </c>
      <c r="P140" s="389">
        <f>+P88+P114</f>
        <v>0</v>
      </c>
      <c r="Q140" s="390">
        <f>O140+P140</f>
        <v>1357</v>
      </c>
      <c r="R140" s="78">
        <f t="shared" si="267"/>
        <v>999</v>
      </c>
      <c r="S140" s="79">
        <f t="shared" si="267"/>
        <v>1012</v>
      </c>
      <c r="T140" s="177">
        <f>R140+S140</f>
        <v>2011</v>
      </c>
      <c r="U140" s="97">
        <f>+U88+U114</f>
        <v>0</v>
      </c>
      <c r="V140" s="177">
        <f>T140+U140</f>
        <v>2011</v>
      </c>
      <c r="W140" s="98">
        <f>IF(Q140=0,0,((V140/Q140)-1)*100)</f>
        <v>48.194546794399407</v>
      </c>
      <c r="Y140" s="289"/>
      <c r="Z140" s="289"/>
    </row>
    <row r="141" spans="1:29" ht="13.5" thickBot="1">
      <c r="L141" s="67" t="s">
        <v>12</v>
      </c>
      <c r="M141" s="387">
        <f t="shared" si="266"/>
        <v>755</v>
      </c>
      <c r="N141" s="388">
        <f t="shared" si="266"/>
        <v>658</v>
      </c>
      <c r="O141" s="390">
        <f>M141+N141</f>
        <v>1413</v>
      </c>
      <c r="P141" s="389">
        <f>+P89+P115</f>
        <v>0</v>
      </c>
      <c r="Q141" s="390">
        <f>O141+P141</f>
        <v>1413</v>
      </c>
      <c r="R141" s="78">
        <f t="shared" si="267"/>
        <v>967</v>
      </c>
      <c r="S141" s="79">
        <f t="shared" si="267"/>
        <v>852</v>
      </c>
      <c r="T141" s="177">
        <f>R141+S141</f>
        <v>1819</v>
      </c>
      <c r="U141" s="97">
        <f>+U89+U115</f>
        <v>0</v>
      </c>
      <c r="V141" s="177">
        <f>T141+U141</f>
        <v>1819</v>
      </c>
      <c r="W141" s="98">
        <f>IF(Q141=0,0,((V141/Q141)-1)*100)</f>
        <v>28.733191790516631</v>
      </c>
      <c r="Y141" s="289"/>
      <c r="Z141" s="289"/>
    </row>
    <row r="142" spans="1:29" ht="14.25" thickTop="1" thickBot="1">
      <c r="L142" s="82" t="s">
        <v>38</v>
      </c>
      <c r="M142" s="83">
        <f t="shared" ref="M142:Q142" si="268">+M139+M140+M141</f>
        <v>2161</v>
      </c>
      <c r="N142" s="84">
        <f t="shared" si="268"/>
        <v>1959</v>
      </c>
      <c r="O142" s="178">
        <f t="shared" si="268"/>
        <v>4120</v>
      </c>
      <c r="P142" s="83">
        <f t="shared" si="268"/>
        <v>0</v>
      </c>
      <c r="Q142" s="178">
        <f t="shared" si="268"/>
        <v>4120</v>
      </c>
      <c r="R142" s="83">
        <f t="shared" ref="R142:V142" si="269">+R139+R140+R141</f>
        <v>2994</v>
      </c>
      <c r="S142" s="84">
        <f t="shared" si="269"/>
        <v>2738</v>
      </c>
      <c r="T142" s="178">
        <f t="shared" si="269"/>
        <v>5732</v>
      </c>
      <c r="U142" s="83">
        <f t="shared" si="269"/>
        <v>0</v>
      </c>
      <c r="V142" s="178">
        <f t="shared" si="269"/>
        <v>5732</v>
      </c>
      <c r="W142" s="85">
        <f t="shared" ref="W142" si="270">IF(Q142=0,0,((V142/Q142)-1)*100)</f>
        <v>39.126213592233007</v>
      </c>
      <c r="Y142" s="289"/>
      <c r="Z142" s="289"/>
    </row>
    <row r="143" spans="1:29" ht="13.5" thickTop="1">
      <c r="L143" s="61" t="s">
        <v>13</v>
      </c>
      <c r="M143" s="387">
        <f t="shared" ref="M143:N145" si="271">+M91+M117</f>
        <v>780</v>
      </c>
      <c r="N143" s="388">
        <f t="shared" si="271"/>
        <v>716</v>
      </c>
      <c r="O143" s="390">
        <f t="shared" ref="O143" si="272">M143+N143</f>
        <v>1496</v>
      </c>
      <c r="P143" s="389">
        <f>+P91+P117</f>
        <v>0</v>
      </c>
      <c r="Q143" s="390">
        <f>O143+P143</f>
        <v>1496</v>
      </c>
      <c r="R143" s="78">
        <f t="shared" ref="R143:S145" si="273">+R91+R117</f>
        <v>918</v>
      </c>
      <c r="S143" s="79">
        <f t="shared" si="273"/>
        <v>822</v>
      </c>
      <c r="T143" s="177">
        <f t="shared" ref="T143:T147" si="274">R143+S143</f>
        <v>1740</v>
      </c>
      <c r="U143" s="97">
        <f>+U91+U117</f>
        <v>0</v>
      </c>
      <c r="V143" s="177">
        <f>T143+U143</f>
        <v>1740</v>
      </c>
      <c r="W143" s="98">
        <f>IF(Q143=0,0,((V143/Q143)-1)*100)</f>
        <v>16.310160427807485</v>
      </c>
      <c r="Y143" s="289"/>
      <c r="Z143" s="289"/>
    </row>
    <row r="144" spans="1:29">
      <c r="L144" s="61" t="s">
        <v>14</v>
      </c>
      <c r="M144" s="387">
        <f t="shared" si="271"/>
        <v>499</v>
      </c>
      <c r="N144" s="388">
        <f t="shared" si="271"/>
        <v>606</v>
      </c>
      <c r="O144" s="390">
        <f>M144+N144</f>
        <v>1105</v>
      </c>
      <c r="P144" s="389">
        <f>+P92+P118</f>
        <v>0</v>
      </c>
      <c r="Q144" s="390">
        <f>O144+P144</f>
        <v>1105</v>
      </c>
      <c r="R144" s="78">
        <f t="shared" si="273"/>
        <v>951</v>
      </c>
      <c r="S144" s="79">
        <f t="shared" si="273"/>
        <v>849</v>
      </c>
      <c r="T144" s="177">
        <f>R144+S144</f>
        <v>1800</v>
      </c>
      <c r="U144" s="97">
        <f>+U92+U118</f>
        <v>0</v>
      </c>
      <c r="V144" s="177">
        <f>T144+U144</f>
        <v>1800</v>
      </c>
      <c r="W144" s="98">
        <f>IF(Q144=0,0,((V144/Q144)-1)*100)</f>
        <v>62.895927601809952</v>
      </c>
      <c r="Y144" s="289"/>
      <c r="Z144" s="289"/>
      <c r="AC144" s="287"/>
    </row>
    <row r="145" spans="1:28" ht="13.5" thickBot="1">
      <c r="L145" s="61" t="s">
        <v>15</v>
      </c>
      <c r="M145" s="387">
        <f t="shared" si="271"/>
        <v>703</v>
      </c>
      <c r="N145" s="388">
        <f t="shared" si="271"/>
        <v>834</v>
      </c>
      <c r="O145" s="390">
        <f>M145+N145</f>
        <v>1537</v>
      </c>
      <c r="P145" s="389">
        <f>+P93+P119</f>
        <v>0</v>
      </c>
      <c r="Q145" s="390">
        <f>O145+P145</f>
        <v>1537</v>
      </c>
      <c r="R145" s="78">
        <f t="shared" si="273"/>
        <v>1200</v>
      </c>
      <c r="S145" s="79">
        <f t="shared" si="273"/>
        <v>1159</v>
      </c>
      <c r="T145" s="177">
        <f>R145+S145</f>
        <v>2359</v>
      </c>
      <c r="U145" s="97">
        <f>+U93+U119</f>
        <v>0</v>
      </c>
      <c r="V145" s="177">
        <f>T145+U145</f>
        <v>2359</v>
      </c>
      <c r="W145" s="98">
        <f>IF(Q145=0,0,((V145/Q145)-1)*100)</f>
        <v>53.480806766428103</v>
      </c>
      <c r="Y145" s="358"/>
      <c r="Z145" s="358"/>
      <c r="AA145" s="356"/>
    </row>
    <row r="146" spans="1:28" ht="14.25" thickTop="1" thickBot="1">
      <c r="A146" s="350"/>
      <c r="L146" s="82" t="s">
        <v>61</v>
      </c>
      <c r="M146" s="83">
        <f>+M143+M144+M145</f>
        <v>1982</v>
      </c>
      <c r="N146" s="84">
        <f t="shared" ref="N146" si="275">+N143+N144+N145</f>
        <v>2156</v>
      </c>
      <c r="O146" s="178">
        <f t="shared" ref="O146" si="276">+O143+O144+O145</f>
        <v>4138</v>
      </c>
      <c r="P146" s="83">
        <f t="shared" ref="P146" si="277">+P143+P144+P145</f>
        <v>0</v>
      </c>
      <c r="Q146" s="178">
        <f t="shared" ref="Q146" si="278">+Q143+Q144+Q145</f>
        <v>4138</v>
      </c>
      <c r="R146" s="83">
        <f t="shared" ref="R146" si="279">+R143+R144+R145</f>
        <v>3069</v>
      </c>
      <c r="S146" s="84">
        <f t="shared" ref="S146" si="280">+S143+S144+S145</f>
        <v>2830</v>
      </c>
      <c r="T146" s="178">
        <f t="shared" ref="T146" si="281">+T143+T144+T145</f>
        <v>5899</v>
      </c>
      <c r="U146" s="83">
        <f t="shared" ref="U146" si="282">+U143+U144+U145</f>
        <v>0</v>
      </c>
      <c r="V146" s="178">
        <f t="shared" ref="V146" si="283">+V143+V144+V145</f>
        <v>5899</v>
      </c>
      <c r="W146" s="85">
        <f t="shared" ref="W146" si="284">IF(Q146=0,0,((V146/Q146)-1)*100)</f>
        <v>42.556790720154659</v>
      </c>
      <c r="Y146" s="289"/>
      <c r="Z146" s="289"/>
    </row>
    <row r="147" spans="1:28" ht="13.5" thickTop="1">
      <c r="L147" s="61" t="s">
        <v>16</v>
      </c>
      <c r="M147" s="387">
        <f t="shared" ref="M147:N149" si="285">+M95+M121</f>
        <v>670</v>
      </c>
      <c r="N147" s="388">
        <f t="shared" si="285"/>
        <v>792</v>
      </c>
      <c r="O147" s="390">
        <f t="shared" ref="O147" si="286">M147+N147</f>
        <v>1462</v>
      </c>
      <c r="P147" s="389">
        <f>+P95+P121</f>
        <v>0</v>
      </c>
      <c r="Q147" s="390">
        <f>O147+P147</f>
        <v>1462</v>
      </c>
      <c r="R147" s="78">
        <f t="shared" ref="R147:S149" si="287">+R95+R121</f>
        <v>1073</v>
      </c>
      <c r="S147" s="79">
        <f t="shared" si="287"/>
        <v>1115</v>
      </c>
      <c r="T147" s="177">
        <f t="shared" si="274"/>
        <v>2188</v>
      </c>
      <c r="U147" s="97">
        <f>+U95+U121</f>
        <v>0</v>
      </c>
      <c r="V147" s="177">
        <f>T147+U147</f>
        <v>2188</v>
      </c>
      <c r="W147" s="98">
        <f t="shared" ref="W147" si="288">IF(Q147=0,0,((V147/Q147)-1)*100)</f>
        <v>49.658002735978116</v>
      </c>
      <c r="Y147" s="358"/>
      <c r="Z147" s="358"/>
      <c r="AA147" s="356"/>
    </row>
    <row r="148" spans="1:28">
      <c r="L148" s="61" t="s">
        <v>17</v>
      </c>
      <c r="M148" s="387">
        <f t="shared" si="285"/>
        <v>695</v>
      </c>
      <c r="N148" s="388">
        <f t="shared" si="285"/>
        <v>822</v>
      </c>
      <c r="O148" s="390">
        <f>M148+N148</f>
        <v>1517</v>
      </c>
      <c r="P148" s="389">
        <f>+P96+P122</f>
        <v>0</v>
      </c>
      <c r="Q148" s="390">
        <f>O148+P148</f>
        <v>1517</v>
      </c>
      <c r="R148" s="78">
        <f t="shared" si="287"/>
        <v>965</v>
      </c>
      <c r="S148" s="79">
        <f t="shared" si="287"/>
        <v>1050</v>
      </c>
      <c r="T148" s="177">
        <f>R148+S148</f>
        <v>2015</v>
      </c>
      <c r="U148" s="97">
        <f>+U96+U122</f>
        <v>0</v>
      </c>
      <c r="V148" s="177">
        <f>T148+U148</f>
        <v>2015</v>
      </c>
      <c r="W148" s="98">
        <f t="shared" ref="W148" si="289">IF(Q148=0,0,((V148/Q148)-1)*100)</f>
        <v>32.827949901120633</v>
      </c>
      <c r="Y148" s="358"/>
      <c r="Z148" s="358"/>
      <c r="AA148" s="356"/>
    </row>
    <row r="149" spans="1:28" ht="13.5" thickBot="1">
      <c r="L149" s="61" t="s">
        <v>18</v>
      </c>
      <c r="M149" s="387">
        <f t="shared" si="285"/>
        <v>663</v>
      </c>
      <c r="N149" s="388">
        <f t="shared" si="285"/>
        <v>597</v>
      </c>
      <c r="O149" s="179">
        <f>M149+N149</f>
        <v>1260</v>
      </c>
      <c r="P149" s="99">
        <f>+P97+P123</f>
        <v>0</v>
      </c>
      <c r="Q149" s="390">
        <f>O149+P149</f>
        <v>1260</v>
      </c>
      <c r="R149" s="78">
        <f t="shared" si="287"/>
        <v>1069</v>
      </c>
      <c r="S149" s="79">
        <f t="shared" si="287"/>
        <v>985</v>
      </c>
      <c r="T149" s="179">
        <f>R149+S149</f>
        <v>2054</v>
      </c>
      <c r="U149" s="99">
        <f>+U97+U123</f>
        <v>0</v>
      </c>
      <c r="V149" s="177">
        <f>T149+U149</f>
        <v>2054</v>
      </c>
      <c r="W149" s="98">
        <f>IF(Q149=0,0,((V149/Q149)-1)*100)</f>
        <v>63.015873015873012</v>
      </c>
      <c r="Y149" s="358"/>
      <c r="Z149" s="358"/>
      <c r="AA149" s="356"/>
    </row>
    <row r="150" spans="1:28" ht="14.25" thickTop="1" thickBot="1">
      <c r="A150" s="350"/>
      <c r="L150" s="87" t="s">
        <v>19</v>
      </c>
      <c r="M150" s="88">
        <f>+M147+M148+M149</f>
        <v>2028</v>
      </c>
      <c r="N150" s="88">
        <f t="shared" ref="N150" si="290">+N147+N148+N149</f>
        <v>2211</v>
      </c>
      <c r="O150" s="180">
        <f t="shared" ref="O150" si="291">+O147+O148+O149</f>
        <v>4239</v>
      </c>
      <c r="P150" s="89">
        <f t="shared" ref="P150" si="292">+P147+P148+P149</f>
        <v>0</v>
      </c>
      <c r="Q150" s="180">
        <f t="shared" ref="Q150" si="293">+Q147+Q148+Q149</f>
        <v>4239</v>
      </c>
      <c r="R150" s="88">
        <f t="shared" ref="R150" si="294">+R147+R148+R149</f>
        <v>3107</v>
      </c>
      <c r="S150" s="88">
        <f t="shared" ref="S150" si="295">+S147+S148+S149</f>
        <v>3150</v>
      </c>
      <c r="T150" s="180">
        <f t="shared" ref="T150" si="296">+T147+T148+T149</f>
        <v>6257</v>
      </c>
      <c r="U150" s="89">
        <f t="shared" ref="U150" si="297">+U147+U148+U149</f>
        <v>0</v>
      </c>
      <c r="V150" s="180">
        <f t="shared" ref="V150" si="298">+V147+V148+V149</f>
        <v>6257</v>
      </c>
      <c r="W150" s="90">
        <f>IF(Q150=0,0,((V150/Q150)-1)*100)</f>
        <v>47.605567350790288</v>
      </c>
      <c r="Y150" s="358"/>
      <c r="Z150" s="358"/>
      <c r="AA150" s="356"/>
    </row>
    <row r="151" spans="1:28" ht="13.5" thickTop="1">
      <c r="A151" s="350"/>
      <c r="L151" s="61" t="s">
        <v>21</v>
      </c>
      <c r="M151" s="387">
        <f t="shared" ref="M151:N153" si="299">+M99+M125</f>
        <v>698</v>
      </c>
      <c r="N151" s="388">
        <f t="shared" si="299"/>
        <v>631</v>
      </c>
      <c r="O151" s="179">
        <f>M151+N151</f>
        <v>1329</v>
      </c>
      <c r="P151" s="100">
        <f>+P99+P125</f>
        <v>0</v>
      </c>
      <c r="Q151" s="390">
        <f>O151+P151</f>
        <v>1329</v>
      </c>
      <c r="R151" s="78">
        <f t="shared" ref="R151:S153" si="300">+R99+R125</f>
        <v>1138</v>
      </c>
      <c r="S151" s="79">
        <f t="shared" si="300"/>
        <v>827</v>
      </c>
      <c r="T151" s="179">
        <f>R151+S151</f>
        <v>1965</v>
      </c>
      <c r="U151" s="100">
        <f>+U99+U125</f>
        <v>0</v>
      </c>
      <c r="V151" s="177">
        <f>T151+U151</f>
        <v>1965</v>
      </c>
      <c r="W151" s="98">
        <f>IF(Q151=0,0,((V151/Q151)-1)*100)</f>
        <v>47.855530474040634</v>
      </c>
      <c r="Y151" s="289"/>
    </row>
    <row r="152" spans="1:28">
      <c r="A152" s="350"/>
      <c r="L152" s="61" t="s">
        <v>22</v>
      </c>
      <c r="M152" s="387">
        <f t="shared" si="299"/>
        <v>625</v>
      </c>
      <c r="N152" s="388">
        <f t="shared" si="299"/>
        <v>537</v>
      </c>
      <c r="O152" s="179">
        <f t="shared" ref="O152" si="301">M152+N152</f>
        <v>1162</v>
      </c>
      <c r="P152" s="389">
        <f>+P100+P126</f>
        <v>0</v>
      </c>
      <c r="Q152" s="390">
        <f>O152+P152</f>
        <v>1162</v>
      </c>
      <c r="R152" s="387">
        <f t="shared" si="300"/>
        <v>1106</v>
      </c>
      <c r="S152" s="388">
        <f t="shared" si="300"/>
        <v>798</v>
      </c>
      <c r="T152" s="179">
        <f t="shared" ref="T152" si="302">R152+S152</f>
        <v>1904</v>
      </c>
      <c r="U152" s="389">
        <f>+U100+U126</f>
        <v>0</v>
      </c>
      <c r="V152" s="390">
        <f>T152+U152</f>
        <v>1904</v>
      </c>
      <c r="W152" s="98">
        <f t="shared" ref="W152" si="303">IF(Q152=0,0,((V152/Q152)-1)*100)</f>
        <v>63.855421686746979</v>
      </c>
    </row>
    <row r="153" spans="1:28" ht="13.5" thickBot="1">
      <c r="A153" s="352"/>
      <c r="K153" s="352"/>
      <c r="L153" s="61" t="s">
        <v>23</v>
      </c>
      <c r="M153" s="387">
        <f t="shared" si="299"/>
        <v>943</v>
      </c>
      <c r="N153" s="388">
        <f t="shared" si="299"/>
        <v>696</v>
      </c>
      <c r="O153" s="179">
        <f t="shared" ref="O153" si="304">M153+N153</f>
        <v>1639</v>
      </c>
      <c r="P153" s="389">
        <f>+P101+P127</f>
        <v>0</v>
      </c>
      <c r="Q153" s="390">
        <f>O153+P153</f>
        <v>1639</v>
      </c>
      <c r="R153" s="78">
        <f t="shared" si="300"/>
        <v>1067</v>
      </c>
      <c r="S153" s="79">
        <f t="shared" si="300"/>
        <v>911</v>
      </c>
      <c r="T153" s="179">
        <f>R153+S153</f>
        <v>1978</v>
      </c>
      <c r="U153" s="97">
        <f>+U101+U127</f>
        <v>0</v>
      </c>
      <c r="V153" s="177">
        <f>T153+U153</f>
        <v>1978</v>
      </c>
      <c r="W153" s="98">
        <f>IF(Q153=0,0,((V153/Q153)-1)*100)</f>
        <v>20.683343502135454</v>
      </c>
      <c r="X153" s="293"/>
      <c r="Y153" s="289"/>
      <c r="Z153" s="294"/>
      <c r="AA153" s="356"/>
    </row>
    <row r="154" spans="1:28" ht="14.25" thickTop="1" thickBot="1">
      <c r="A154" s="350"/>
      <c r="L154" s="82" t="s">
        <v>40</v>
      </c>
      <c r="M154" s="83">
        <f>+M151+M152+M153</f>
        <v>2266</v>
      </c>
      <c r="N154" s="84">
        <f t="shared" ref="N154" si="305">+N151+N152+N153</f>
        <v>1864</v>
      </c>
      <c r="O154" s="178">
        <f t="shared" ref="O154" si="306">+O151+O152+O153</f>
        <v>4130</v>
      </c>
      <c r="P154" s="83">
        <f t="shared" ref="P154" si="307">+P151+P152+P153</f>
        <v>0</v>
      </c>
      <c r="Q154" s="178">
        <f t="shared" ref="Q154" si="308">+Q151+Q152+Q153</f>
        <v>4130</v>
      </c>
      <c r="R154" s="83">
        <f t="shared" ref="R154" si="309">+R151+R152+R153</f>
        <v>3311</v>
      </c>
      <c r="S154" s="84">
        <f t="shared" ref="S154" si="310">+S151+S152+S153</f>
        <v>2536</v>
      </c>
      <c r="T154" s="178">
        <f t="shared" ref="T154" si="311">+T151+T152+T153</f>
        <v>5847</v>
      </c>
      <c r="U154" s="83">
        <f t="shared" ref="U154" si="312">+U151+U152+U153</f>
        <v>0</v>
      </c>
      <c r="V154" s="178">
        <f t="shared" ref="V154" si="313">+V151+V152+V153</f>
        <v>5847</v>
      </c>
      <c r="W154" s="85">
        <f t="shared" ref="W154:W156" si="314">IF(Q154=0,0,((V154/Q154)-1)*100)</f>
        <v>41.573849878934624</v>
      </c>
    </row>
    <row r="155" spans="1:28" ht="14.25" thickTop="1" thickBot="1">
      <c r="A155" s="350" t="str">
        <f>IF(ISERROR(F155/G155)," ",IF(F155/G155&gt;0.5,IF(F155/G155&lt;1.5," ","NOT OK"),"NOT OK"))</f>
        <v xml:space="preserve"> </v>
      </c>
      <c r="L155" s="82" t="s">
        <v>62</v>
      </c>
      <c r="M155" s="83">
        <f>M146+M150+M151+M152+M153</f>
        <v>6276</v>
      </c>
      <c r="N155" s="84">
        <f t="shared" ref="N155:V155" si="315">N146+N150+N151+N152+N153</f>
        <v>6231</v>
      </c>
      <c r="O155" s="178">
        <f t="shared" si="315"/>
        <v>12507</v>
      </c>
      <c r="P155" s="83">
        <f t="shared" si="315"/>
        <v>0</v>
      </c>
      <c r="Q155" s="178">
        <f t="shared" si="315"/>
        <v>12507</v>
      </c>
      <c r="R155" s="83">
        <f t="shared" si="315"/>
        <v>9487</v>
      </c>
      <c r="S155" s="84">
        <f t="shared" si="315"/>
        <v>8516</v>
      </c>
      <c r="T155" s="178">
        <f t="shared" si="315"/>
        <v>18003</v>
      </c>
      <c r="U155" s="83">
        <f t="shared" si="315"/>
        <v>0</v>
      </c>
      <c r="V155" s="178">
        <f t="shared" si="315"/>
        <v>18003</v>
      </c>
      <c r="W155" s="85">
        <f t="shared" si="314"/>
        <v>43.943391700647624</v>
      </c>
      <c r="Y155" s="358"/>
      <c r="Z155" s="358"/>
      <c r="AA155" s="356"/>
      <c r="AB155" s="1"/>
    </row>
    <row r="156" spans="1:28" ht="14.25" thickTop="1" thickBot="1">
      <c r="A156" s="350"/>
      <c r="L156" s="82" t="s">
        <v>63</v>
      </c>
      <c r="M156" s="83">
        <f>+M142+M146+M150+M154</f>
        <v>8437</v>
      </c>
      <c r="N156" s="84">
        <f t="shared" ref="N156:V156" si="316">+N142+N146+N150+N154</f>
        <v>8190</v>
      </c>
      <c r="O156" s="178">
        <f t="shared" si="316"/>
        <v>16627</v>
      </c>
      <c r="P156" s="83">
        <f t="shared" si="316"/>
        <v>0</v>
      </c>
      <c r="Q156" s="178">
        <f t="shared" si="316"/>
        <v>16627</v>
      </c>
      <c r="R156" s="83">
        <f t="shared" si="316"/>
        <v>12481</v>
      </c>
      <c r="S156" s="84">
        <f t="shared" si="316"/>
        <v>11254</v>
      </c>
      <c r="T156" s="178">
        <f t="shared" si="316"/>
        <v>23735</v>
      </c>
      <c r="U156" s="83">
        <f t="shared" si="316"/>
        <v>0</v>
      </c>
      <c r="V156" s="178">
        <f t="shared" si="316"/>
        <v>23735</v>
      </c>
      <c r="W156" s="85">
        <f t="shared" si="314"/>
        <v>42.749744391652136</v>
      </c>
      <c r="Y156" s="289"/>
      <c r="Z156" s="289"/>
    </row>
    <row r="157" spans="1:28" ht="13.5" customHeight="1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customHeight="1" thickTop="1">
      <c r="L158" s="887" t="s">
        <v>54</v>
      </c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9"/>
    </row>
    <row r="159" spans="1:28" ht="13.5" customHeight="1" thickBot="1">
      <c r="L159" s="890" t="s">
        <v>51</v>
      </c>
      <c r="M159" s="891"/>
      <c r="N159" s="891"/>
      <c r="O159" s="891"/>
      <c r="P159" s="891"/>
      <c r="Q159" s="891"/>
      <c r="R159" s="891"/>
      <c r="S159" s="891"/>
      <c r="T159" s="891"/>
      <c r="U159" s="891"/>
      <c r="V159" s="891"/>
      <c r="W159" s="892"/>
    </row>
    <row r="160" spans="1:28" ht="14.25" thickTop="1" thickBot="1">
      <c r="L160" s="217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9" t="s">
        <v>34</v>
      </c>
    </row>
    <row r="161" spans="12:23" ht="14.25" thickTop="1" thickBot="1">
      <c r="L161" s="220"/>
      <c r="M161" s="221" t="s">
        <v>64</v>
      </c>
      <c r="N161" s="221"/>
      <c r="O161" s="221"/>
      <c r="P161" s="221"/>
      <c r="Q161" s="222"/>
      <c r="R161" s="221" t="s">
        <v>65</v>
      </c>
      <c r="S161" s="221"/>
      <c r="T161" s="221"/>
      <c r="U161" s="221"/>
      <c r="V161" s="222"/>
      <c r="W161" s="223" t="s">
        <v>2</v>
      </c>
    </row>
    <row r="162" spans="12:23" ht="13.5" thickTop="1">
      <c r="L162" s="224" t="s">
        <v>3</v>
      </c>
      <c r="M162" s="225"/>
      <c r="N162" s="226"/>
      <c r="O162" s="227"/>
      <c r="P162" s="228"/>
      <c r="Q162" s="227"/>
      <c r="R162" s="225"/>
      <c r="S162" s="226"/>
      <c r="T162" s="227"/>
      <c r="U162" s="228"/>
      <c r="V162" s="227"/>
      <c r="W162" s="229" t="s">
        <v>4</v>
      </c>
    </row>
    <row r="163" spans="12:23" ht="13.5" thickBot="1">
      <c r="L163" s="230"/>
      <c r="M163" s="231" t="s">
        <v>35</v>
      </c>
      <c r="N163" s="232" t="s">
        <v>36</v>
      </c>
      <c r="O163" s="233" t="s">
        <v>37</v>
      </c>
      <c r="P163" s="234" t="s">
        <v>32</v>
      </c>
      <c r="Q163" s="233" t="s">
        <v>7</v>
      </c>
      <c r="R163" s="231" t="s">
        <v>35</v>
      </c>
      <c r="S163" s="232" t="s">
        <v>36</v>
      </c>
      <c r="T163" s="233" t="s">
        <v>37</v>
      </c>
      <c r="U163" s="234" t="s">
        <v>32</v>
      </c>
      <c r="V163" s="233" t="s">
        <v>7</v>
      </c>
      <c r="W163" s="235"/>
    </row>
    <row r="164" spans="12:23" ht="5.25" customHeight="1" thickTop="1">
      <c r="L164" s="224"/>
      <c r="M164" s="236"/>
      <c r="N164" s="237"/>
      <c r="O164" s="238"/>
      <c r="P164" s="239"/>
      <c r="Q164" s="238"/>
      <c r="R164" s="236"/>
      <c r="S164" s="237"/>
      <c r="T164" s="238"/>
      <c r="U164" s="239"/>
      <c r="V164" s="238"/>
      <c r="W164" s="240"/>
    </row>
    <row r="165" spans="12:23">
      <c r="L165" s="224" t="s">
        <v>10</v>
      </c>
      <c r="M165" s="395">
        <v>0</v>
      </c>
      <c r="N165" s="396">
        <v>0</v>
      </c>
      <c r="O165" s="397">
        <f>+M165+N165</f>
        <v>0</v>
      </c>
      <c r="P165" s="398">
        <v>0</v>
      </c>
      <c r="Q165" s="397">
        <f>O165+P165</f>
        <v>0</v>
      </c>
      <c r="R165" s="391">
        <v>0</v>
      </c>
      <c r="S165" s="392">
        <v>0</v>
      </c>
      <c r="T165" s="393">
        <f>+R165+S165</f>
        <v>0</v>
      </c>
      <c r="U165" s="394">
        <v>0</v>
      </c>
      <c r="V165" s="243">
        <f>T165+U165</f>
        <v>0</v>
      </c>
      <c r="W165" s="244">
        <f>IF(Q165=0,0,((V165/Q165)-1)*100)</f>
        <v>0</v>
      </c>
    </row>
    <row r="166" spans="12:23">
      <c r="L166" s="224" t="s">
        <v>11</v>
      </c>
      <c r="M166" s="395">
        <v>0</v>
      </c>
      <c r="N166" s="396">
        <v>0</v>
      </c>
      <c r="O166" s="397">
        <f t="shared" ref="O166:O167" si="317">+M166+N166</f>
        <v>0</v>
      </c>
      <c r="P166" s="398">
        <v>0</v>
      </c>
      <c r="Q166" s="397">
        <f>O166+P166</f>
        <v>0</v>
      </c>
      <c r="R166" s="391">
        <v>0</v>
      </c>
      <c r="S166" s="392">
        <v>0</v>
      </c>
      <c r="T166" s="393">
        <f t="shared" ref="T166:T167" si="318">+R166+S166</f>
        <v>0</v>
      </c>
      <c r="U166" s="394">
        <v>0</v>
      </c>
      <c r="V166" s="243">
        <f>T166+U166</f>
        <v>0</v>
      </c>
      <c r="W166" s="244">
        <f>IF(Q166=0,0,((V166/Q166)-1)*100)</f>
        <v>0</v>
      </c>
    </row>
    <row r="167" spans="12:23" ht="13.5" thickBot="1">
      <c r="L167" s="230" t="s">
        <v>12</v>
      </c>
      <c r="M167" s="395">
        <v>0</v>
      </c>
      <c r="N167" s="396">
        <v>0</v>
      </c>
      <c r="O167" s="397">
        <f t="shared" si="317"/>
        <v>0</v>
      </c>
      <c r="P167" s="398">
        <v>0</v>
      </c>
      <c r="Q167" s="397">
        <f>O167+P167</f>
        <v>0</v>
      </c>
      <c r="R167" s="391">
        <v>0</v>
      </c>
      <c r="S167" s="392">
        <v>0</v>
      </c>
      <c r="T167" s="393">
        <f t="shared" si="318"/>
        <v>0</v>
      </c>
      <c r="U167" s="394">
        <v>0</v>
      </c>
      <c r="V167" s="243">
        <f>T167+U167</f>
        <v>0</v>
      </c>
      <c r="W167" s="244">
        <f>IF(Q167=0,0,((V167/Q167)-1)*100)</f>
        <v>0</v>
      </c>
    </row>
    <row r="168" spans="12:23" ht="14.25" thickTop="1" thickBot="1">
      <c r="L168" s="246" t="s">
        <v>57</v>
      </c>
      <c r="M168" s="247">
        <f t="shared" ref="M168:Q168" si="319">+M165+M166+M167</f>
        <v>0</v>
      </c>
      <c r="N168" s="248">
        <f t="shared" si="319"/>
        <v>0</v>
      </c>
      <c r="O168" s="249">
        <f t="shared" si="319"/>
        <v>0</v>
      </c>
      <c r="P168" s="247">
        <f t="shared" si="319"/>
        <v>0</v>
      </c>
      <c r="Q168" s="249">
        <f t="shared" si="319"/>
        <v>0</v>
      </c>
      <c r="R168" s="247">
        <f t="shared" ref="R168:V168" si="320">+R165+R166+R167</f>
        <v>0</v>
      </c>
      <c r="S168" s="248">
        <f t="shared" si="320"/>
        <v>0</v>
      </c>
      <c r="T168" s="249">
        <f t="shared" si="320"/>
        <v>0</v>
      </c>
      <c r="U168" s="247">
        <f t="shared" si="320"/>
        <v>0</v>
      </c>
      <c r="V168" s="249">
        <f t="shared" si="320"/>
        <v>0</v>
      </c>
      <c r="W168" s="339">
        <f t="shared" ref="W168" si="321">IF(Q168=0,0,((V168/Q168)-1)*100)</f>
        <v>0</v>
      </c>
    </row>
    <row r="169" spans="12:23" ht="13.5" thickTop="1">
      <c r="L169" s="224" t="s">
        <v>13</v>
      </c>
      <c r="M169" s="395">
        <v>0</v>
      </c>
      <c r="N169" s="396">
        <v>0</v>
      </c>
      <c r="O169" s="397">
        <f>M169+N169</f>
        <v>0</v>
      </c>
      <c r="P169" s="398">
        <v>0</v>
      </c>
      <c r="Q169" s="397">
        <f>O169+P169</f>
        <v>0</v>
      </c>
      <c r="R169" s="241">
        <v>0</v>
      </c>
      <c r="S169" s="242">
        <v>0</v>
      </c>
      <c r="T169" s="243">
        <f>R169+S169</f>
        <v>0</v>
      </c>
      <c r="U169" s="244">
        <v>0</v>
      </c>
      <c r="V169" s="243">
        <f>T169+U169</f>
        <v>0</v>
      </c>
      <c r="W169" s="244">
        <f t="shared" ref="W169:W173" si="322">IF(Q169=0,0,((V169/Q169)-1)*100)</f>
        <v>0</v>
      </c>
    </row>
    <row r="170" spans="12:23">
      <c r="L170" s="224" t="s">
        <v>14</v>
      </c>
      <c r="M170" s="395">
        <v>0</v>
      </c>
      <c r="N170" s="396">
        <v>0</v>
      </c>
      <c r="O170" s="397">
        <f>M170+N170</f>
        <v>0</v>
      </c>
      <c r="P170" s="398">
        <v>0</v>
      </c>
      <c r="Q170" s="397">
        <f>O170+P170</f>
        <v>0</v>
      </c>
      <c r="R170" s="241">
        <v>0</v>
      </c>
      <c r="S170" s="242">
        <v>0</v>
      </c>
      <c r="T170" s="243">
        <f>R170+S170</f>
        <v>0</v>
      </c>
      <c r="U170" s="244">
        <v>0</v>
      </c>
      <c r="V170" s="243">
        <f>T170+U170</f>
        <v>0</v>
      </c>
      <c r="W170" s="244">
        <f>IF(Q170=0,0,((V170/Q170)-1)*100)</f>
        <v>0</v>
      </c>
    </row>
    <row r="171" spans="12:23" ht="13.5" thickBot="1">
      <c r="L171" s="224" t="s">
        <v>15</v>
      </c>
      <c r="M171" s="395">
        <v>0</v>
      </c>
      <c r="N171" s="396">
        <v>0</v>
      </c>
      <c r="O171" s="397">
        <f>M171+N171</f>
        <v>0</v>
      </c>
      <c r="P171" s="398">
        <v>0</v>
      </c>
      <c r="Q171" s="397">
        <f>O171+P171</f>
        <v>0</v>
      </c>
      <c r="R171" s="241">
        <v>0</v>
      </c>
      <c r="S171" s="242">
        <v>0</v>
      </c>
      <c r="T171" s="243">
        <f>R171+S171</f>
        <v>0</v>
      </c>
      <c r="U171" s="244">
        <v>0</v>
      </c>
      <c r="V171" s="243">
        <f>T171+U171</f>
        <v>0</v>
      </c>
      <c r="W171" s="244">
        <f>IF(Q171=0,0,((V171/Q171)-1)*100)</f>
        <v>0</v>
      </c>
    </row>
    <row r="172" spans="12:23" ht="14.25" thickTop="1" thickBot="1">
      <c r="L172" s="246" t="s">
        <v>61</v>
      </c>
      <c r="M172" s="247">
        <f>+M169+M170+M171</f>
        <v>0</v>
      </c>
      <c r="N172" s="248">
        <f t="shared" ref="N172:V172" si="323">+N169+N170+N171</f>
        <v>0</v>
      </c>
      <c r="O172" s="249">
        <f t="shared" si="323"/>
        <v>0</v>
      </c>
      <c r="P172" s="247">
        <f t="shared" si="323"/>
        <v>0</v>
      </c>
      <c r="Q172" s="249">
        <f t="shared" si="323"/>
        <v>0</v>
      </c>
      <c r="R172" s="247">
        <f t="shared" si="323"/>
        <v>0</v>
      </c>
      <c r="S172" s="248">
        <f t="shared" si="323"/>
        <v>0</v>
      </c>
      <c r="T172" s="249">
        <f t="shared" si="323"/>
        <v>0</v>
      </c>
      <c r="U172" s="247">
        <f t="shared" si="323"/>
        <v>0</v>
      </c>
      <c r="V172" s="249">
        <f t="shared" si="323"/>
        <v>0</v>
      </c>
      <c r="W172" s="339">
        <f t="shared" ref="W172" si="324">IF(Q172=0,0,((V172/Q172)-1)*100)</f>
        <v>0</v>
      </c>
    </row>
    <row r="173" spans="12:23" ht="13.5" thickTop="1">
      <c r="L173" s="224" t="s">
        <v>16</v>
      </c>
      <c r="M173" s="395">
        <v>0</v>
      </c>
      <c r="N173" s="396">
        <v>0</v>
      </c>
      <c r="O173" s="397">
        <f>SUM(M173:N173)</f>
        <v>0</v>
      </c>
      <c r="P173" s="398">
        <v>0</v>
      </c>
      <c r="Q173" s="397">
        <f t="shared" ref="Q173" si="325">O173+P173</f>
        <v>0</v>
      </c>
      <c r="R173" s="241">
        <v>0</v>
      </c>
      <c r="S173" s="242">
        <v>0</v>
      </c>
      <c r="T173" s="243">
        <f>SUM(R173:S173)</f>
        <v>0</v>
      </c>
      <c r="U173" s="244">
        <v>0</v>
      </c>
      <c r="V173" s="243">
        <f t="shared" ref="V173" si="326">T173+U173</f>
        <v>0</v>
      </c>
      <c r="W173" s="244">
        <f t="shared" si="322"/>
        <v>0</v>
      </c>
    </row>
    <row r="174" spans="12:23">
      <c r="L174" s="224" t="s">
        <v>17</v>
      </c>
      <c r="M174" s="395">
        <v>0</v>
      </c>
      <c r="N174" s="396">
        <v>0</v>
      </c>
      <c r="O174" s="397">
        <f>SUM(M174:N174)</f>
        <v>0</v>
      </c>
      <c r="P174" s="398">
        <v>0</v>
      </c>
      <c r="Q174" s="397">
        <f>O174+P174</f>
        <v>0</v>
      </c>
      <c r="R174" s="241">
        <v>0</v>
      </c>
      <c r="S174" s="242">
        <v>0</v>
      </c>
      <c r="T174" s="243">
        <f>SUM(R174:S174)</f>
        <v>0</v>
      </c>
      <c r="U174" s="244">
        <v>0</v>
      </c>
      <c r="V174" s="243">
        <f>T174+U174</f>
        <v>0</v>
      </c>
      <c r="W174" s="244">
        <f t="shared" ref="W174" si="327">IF(Q174=0,0,((V174/Q174)-1)*100)</f>
        <v>0</v>
      </c>
    </row>
    <row r="175" spans="12:23" ht="13.5" thickBot="1">
      <c r="L175" s="224" t="s">
        <v>18</v>
      </c>
      <c r="M175" s="395">
        <v>0</v>
      </c>
      <c r="N175" s="396">
        <v>0</v>
      </c>
      <c r="O175" s="251">
        <f>SUM(M175:N175)</f>
        <v>0</v>
      </c>
      <c r="P175" s="252">
        <v>0</v>
      </c>
      <c r="Q175" s="251">
        <f>O175+P175</f>
        <v>0</v>
      </c>
      <c r="R175" s="241">
        <v>0</v>
      </c>
      <c r="S175" s="242">
        <v>0</v>
      </c>
      <c r="T175" s="251">
        <f>SUM(R175:S175)</f>
        <v>0</v>
      </c>
      <c r="U175" s="252">
        <v>0</v>
      </c>
      <c r="V175" s="251">
        <f>T175+U175</f>
        <v>0</v>
      </c>
      <c r="W175" s="244">
        <f>IF(Q175=0,0,((V175/Q175)-1)*100)</f>
        <v>0</v>
      </c>
    </row>
    <row r="176" spans="12:23" ht="14.25" thickTop="1" thickBot="1">
      <c r="L176" s="253" t="s">
        <v>19</v>
      </c>
      <c r="M176" s="254">
        <f>+M173+M174+M175</f>
        <v>0</v>
      </c>
      <c r="N176" s="254">
        <f t="shared" ref="N176" si="328">+N173+N174+N175</f>
        <v>0</v>
      </c>
      <c r="O176" s="255">
        <f t="shared" ref="O176" si="329">+O173+O174+O175</f>
        <v>0</v>
      </c>
      <c r="P176" s="256">
        <f t="shared" ref="P176" si="330">+P173+P174+P175</f>
        <v>0</v>
      </c>
      <c r="Q176" s="255">
        <f t="shared" ref="Q176" si="331">+Q173+Q174+Q175</f>
        <v>0</v>
      </c>
      <c r="R176" s="254">
        <f t="shared" ref="R176" si="332">+R173+R174+R175</f>
        <v>0</v>
      </c>
      <c r="S176" s="254">
        <f t="shared" ref="S176" si="333">+S173+S174+S175</f>
        <v>0</v>
      </c>
      <c r="T176" s="255">
        <f t="shared" ref="T176" si="334">+T173+T174+T175</f>
        <v>0</v>
      </c>
      <c r="U176" s="256">
        <f t="shared" ref="U176" si="335">+U173+U174+U175</f>
        <v>0</v>
      </c>
      <c r="V176" s="255">
        <f t="shared" ref="V176" si="336">+V173+V174+V175</f>
        <v>0</v>
      </c>
      <c r="W176" s="340">
        <f>IF(Q176=0,0,((V176/Q176)-1)*100)</f>
        <v>0</v>
      </c>
    </row>
    <row r="177" spans="1:28" ht="13.5" thickTop="1">
      <c r="A177" s="352"/>
      <c r="K177" s="352"/>
      <c r="L177" s="224" t="s">
        <v>21</v>
      </c>
      <c r="M177" s="395">
        <v>0</v>
      </c>
      <c r="N177" s="396">
        <v>0</v>
      </c>
      <c r="O177" s="251">
        <f>SUM(M177:N177)</f>
        <v>0</v>
      </c>
      <c r="P177" s="258">
        <v>0</v>
      </c>
      <c r="Q177" s="251">
        <f>O177+P177</f>
        <v>0</v>
      </c>
      <c r="R177" s="241">
        <v>0</v>
      </c>
      <c r="S177" s="242">
        <v>0</v>
      </c>
      <c r="T177" s="251">
        <f>SUM(R177:S177)</f>
        <v>0</v>
      </c>
      <c r="U177" s="258">
        <v>0</v>
      </c>
      <c r="V177" s="251">
        <f>T177+U177</f>
        <v>0</v>
      </c>
      <c r="W177" s="244">
        <f>IF(Q177=0,0,((V177/Q177)-1)*100)</f>
        <v>0</v>
      </c>
      <c r="X177" s="293"/>
      <c r="Y177" s="294"/>
      <c r="Z177" s="294"/>
      <c r="AA177" s="356"/>
    </row>
    <row r="178" spans="1:28">
      <c r="A178" s="352"/>
      <c r="K178" s="352"/>
      <c r="L178" s="224" t="s">
        <v>22</v>
      </c>
      <c r="M178" s="395">
        <v>0</v>
      </c>
      <c r="N178" s="396">
        <v>0</v>
      </c>
      <c r="O178" s="251">
        <f>SUM(M178:N178)</f>
        <v>0</v>
      </c>
      <c r="P178" s="398">
        <v>0</v>
      </c>
      <c r="Q178" s="251">
        <f>O178+P178</f>
        <v>0</v>
      </c>
      <c r="R178" s="395">
        <v>0</v>
      </c>
      <c r="S178" s="396">
        <v>0</v>
      </c>
      <c r="T178" s="251">
        <f>SUM(R178:S178)</f>
        <v>0</v>
      </c>
      <c r="U178" s="398">
        <v>0</v>
      </c>
      <c r="V178" s="251">
        <f>T178+U178</f>
        <v>0</v>
      </c>
      <c r="W178" s="398">
        <f t="shared" ref="W178" si="337">IF(Q178=0,0,((V178/Q178)-1)*100)</f>
        <v>0</v>
      </c>
      <c r="X178" s="293"/>
      <c r="Y178" s="294"/>
      <c r="Z178" s="294"/>
      <c r="AA178" s="356"/>
    </row>
    <row r="179" spans="1:28" ht="13.5" thickBot="1">
      <c r="A179" s="352"/>
      <c r="K179" s="352"/>
      <c r="L179" s="224" t="s">
        <v>23</v>
      </c>
      <c r="M179" s="395">
        <v>0</v>
      </c>
      <c r="N179" s="396">
        <v>0</v>
      </c>
      <c r="O179" s="251">
        <f>SUM(M179:N179)</f>
        <v>0</v>
      </c>
      <c r="P179" s="398">
        <v>0</v>
      </c>
      <c r="Q179" s="251">
        <f>O179+P179</f>
        <v>0</v>
      </c>
      <c r="R179" s="241">
        <v>0</v>
      </c>
      <c r="S179" s="242">
        <v>0</v>
      </c>
      <c r="T179" s="251">
        <f>SUM(R179:S179)</f>
        <v>0</v>
      </c>
      <c r="U179" s="244">
        <v>0</v>
      </c>
      <c r="V179" s="251">
        <f>T179+U179</f>
        <v>0</v>
      </c>
      <c r="W179" s="244">
        <f>IF(Q179=0,0,((V179/Q179)-1)*100)</f>
        <v>0</v>
      </c>
      <c r="X179" s="293"/>
      <c r="Y179" s="294"/>
      <c r="Z179" s="294"/>
      <c r="AA179" s="356"/>
    </row>
    <row r="180" spans="1:28" ht="13.5" customHeight="1" thickTop="1" thickBot="1">
      <c r="L180" s="246" t="s">
        <v>40</v>
      </c>
      <c r="M180" s="247">
        <f>+M177+M178+M179</f>
        <v>0</v>
      </c>
      <c r="N180" s="248">
        <f t="shared" ref="N180:V180" si="338">+N177+N178+N179</f>
        <v>0</v>
      </c>
      <c r="O180" s="249">
        <f t="shared" si="338"/>
        <v>0</v>
      </c>
      <c r="P180" s="247">
        <f t="shared" si="338"/>
        <v>0</v>
      </c>
      <c r="Q180" s="249">
        <f t="shared" si="338"/>
        <v>0</v>
      </c>
      <c r="R180" s="247">
        <f t="shared" si="338"/>
        <v>0</v>
      </c>
      <c r="S180" s="248">
        <f t="shared" si="338"/>
        <v>0</v>
      </c>
      <c r="T180" s="249">
        <f t="shared" si="338"/>
        <v>0</v>
      </c>
      <c r="U180" s="247">
        <f t="shared" si="338"/>
        <v>0</v>
      </c>
      <c r="V180" s="249">
        <f t="shared" si="338"/>
        <v>0</v>
      </c>
      <c r="W180" s="339">
        <f t="shared" ref="W180:W182" si="339">IF(Q180=0,0,((V180/Q180)-1)*100)</f>
        <v>0</v>
      </c>
    </row>
    <row r="181" spans="1:28" ht="14.25" thickTop="1" thickBot="1">
      <c r="L181" s="246" t="s">
        <v>62</v>
      </c>
      <c r="M181" s="247">
        <f>M172+M176+M177+M178+M179</f>
        <v>0</v>
      </c>
      <c r="N181" s="248">
        <f t="shared" ref="N181:V181" si="340">N172+N176+N177+N178+N179</f>
        <v>0</v>
      </c>
      <c r="O181" s="249">
        <f t="shared" si="340"/>
        <v>0</v>
      </c>
      <c r="P181" s="247">
        <f t="shared" si="340"/>
        <v>0</v>
      </c>
      <c r="Q181" s="249">
        <f t="shared" si="340"/>
        <v>0</v>
      </c>
      <c r="R181" s="247">
        <f t="shared" si="340"/>
        <v>0</v>
      </c>
      <c r="S181" s="248">
        <f t="shared" si="340"/>
        <v>0</v>
      </c>
      <c r="T181" s="249">
        <f t="shared" si="340"/>
        <v>0</v>
      </c>
      <c r="U181" s="247">
        <f t="shared" si="340"/>
        <v>0</v>
      </c>
      <c r="V181" s="249">
        <f t="shared" si="340"/>
        <v>0</v>
      </c>
      <c r="W181" s="642">
        <f t="shared" si="339"/>
        <v>0</v>
      </c>
      <c r="X181" s="1"/>
      <c r="AA181" s="1"/>
      <c r="AB181" s="1"/>
    </row>
    <row r="182" spans="1:28" ht="14.25" thickTop="1" thickBot="1">
      <c r="L182" s="246" t="s">
        <v>63</v>
      </c>
      <c r="M182" s="247">
        <f>+M168+M172+M176+M180</f>
        <v>0</v>
      </c>
      <c r="N182" s="248">
        <f t="shared" ref="N182:V182" si="341">+N168+N172+N176+N180</f>
        <v>0</v>
      </c>
      <c r="O182" s="249">
        <f t="shared" si="341"/>
        <v>0</v>
      </c>
      <c r="P182" s="247">
        <f t="shared" si="341"/>
        <v>0</v>
      </c>
      <c r="Q182" s="249">
        <f t="shared" si="341"/>
        <v>0</v>
      </c>
      <c r="R182" s="247">
        <f t="shared" si="341"/>
        <v>0</v>
      </c>
      <c r="S182" s="248">
        <f t="shared" si="341"/>
        <v>0</v>
      </c>
      <c r="T182" s="249">
        <f t="shared" si="341"/>
        <v>0</v>
      </c>
      <c r="U182" s="247">
        <f t="shared" si="341"/>
        <v>0</v>
      </c>
      <c r="V182" s="249">
        <f t="shared" si="341"/>
        <v>0</v>
      </c>
      <c r="W182" s="339">
        <f t="shared" si="339"/>
        <v>0</v>
      </c>
    </row>
    <row r="183" spans="1:28" ht="13.5" customHeight="1" thickTop="1" thickBot="1">
      <c r="L183" s="259" t="s">
        <v>60</v>
      </c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8" ht="13.5" customHeight="1" thickTop="1">
      <c r="L184" s="887" t="s">
        <v>55</v>
      </c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9"/>
    </row>
    <row r="185" spans="1:28" ht="13.5" thickBot="1">
      <c r="L185" s="890" t="s">
        <v>52</v>
      </c>
      <c r="M185" s="891"/>
      <c r="N185" s="891"/>
      <c r="O185" s="891"/>
      <c r="P185" s="891"/>
      <c r="Q185" s="891"/>
      <c r="R185" s="891"/>
      <c r="S185" s="891"/>
      <c r="T185" s="891"/>
      <c r="U185" s="891"/>
      <c r="V185" s="891"/>
      <c r="W185" s="892"/>
    </row>
    <row r="186" spans="1:28" ht="14.25" thickTop="1" thickBot="1">
      <c r="L186" s="217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9" t="s">
        <v>34</v>
      </c>
    </row>
    <row r="187" spans="1:28" ht="14.25" thickTop="1" thickBot="1">
      <c r="L187" s="220"/>
      <c r="M187" s="221" t="s">
        <v>64</v>
      </c>
      <c r="N187" s="221"/>
      <c r="O187" s="221"/>
      <c r="P187" s="221"/>
      <c r="Q187" s="222"/>
      <c r="R187" s="221" t="s">
        <v>65</v>
      </c>
      <c r="S187" s="221"/>
      <c r="T187" s="221"/>
      <c r="U187" s="221"/>
      <c r="V187" s="222"/>
      <c r="W187" s="223" t="s">
        <v>2</v>
      </c>
    </row>
    <row r="188" spans="1:28" ht="13.5" thickTop="1">
      <c r="L188" s="224" t="s">
        <v>3</v>
      </c>
      <c r="M188" s="225"/>
      <c r="N188" s="226"/>
      <c r="O188" s="227"/>
      <c r="P188" s="261"/>
      <c r="Q188" s="227"/>
      <c r="R188" s="225"/>
      <c r="S188" s="226"/>
      <c r="T188" s="227"/>
      <c r="U188" s="261"/>
      <c r="V188" s="227"/>
      <c r="W188" s="229" t="s">
        <v>4</v>
      </c>
    </row>
    <row r="189" spans="1:28" ht="13.5" thickBot="1">
      <c r="L189" s="230"/>
      <c r="M189" s="231" t="s">
        <v>35</v>
      </c>
      <c r="N189" s="232" t="s">
        <v>36</v>
      </c>
      <c r="O189" s="233" t="s">
        <v>37</v>
      </c>
      <c r="P189" s="262" t="s">
        <v>32</v>
      </c>
      <c r="Q189" s="233" t="s">
        <v>7</v>
      </c>
      <c r="R189" s="231" t="s">
        <v>35</v>
      </c>
      <c r="S189" s="232" t="s">
        <v>36</v>
      </c>
      <c r="T189" s="233" t="s">
        <v>37</v>
      </c>
      <c r="U189" s="262" t="s">
        <v>32</v>
      </c>
      <c r="V189" s="233" t="s">
        <v>7</v>
      </c>
      <c r="W189" s="235"/>
    </row>
    <row r="190" spans="1:28" ht="6" customHeight="1" thickTop="1">
      <c r="L190" s="224"/>
      <c r="M190" s="236"/>
      <c r="N190" s="237"/>
      <c r="O190" s="238"/>
      <c r="P190" s="263"/>
      <c r="Q190" s="238"/>
      <c r="R190" s="236"/>
      <c r="S190" s="237"/>
      <c r="T190" s="238"/>
      <c r="U190" s="263"/>
      <c r="V190" s="238"/>
      <c r="W190" s="264"/>
    </row>
    <row r="191" spans="1:28">
      <c r="L191" s="224" t="s">
        <v>10</v>
      </c>
      <c r="M191" s="395">
        <v>0</v>
      </c>
      <c r="N191" s="396">
        <v>0</v>
      </c>
      <c r="O191" s="397">
        <f>+M191+N191</f>
        <v>0</v>
      </c>
      <c r="P191" s="398">
        <v>0</v>
      </c>
      <c r="Q191" s="397">
        <f>O191+P191</f>
        <v>0</v>
      </c>
      <c r="R191" s="395">
        <v>0</v>
      </c>
      <c r="S191" s="396">
        <v>0</v>
      </c>
      <c r="T191" s="397">
        <f>+R191+S191</f>
        <v>0</v>
      </c>
      <c r="U191" s="398">
        <v>0</v>
      </c>
      <c r="V191" s="243">
        <f>T191+U191</f>
        <v>0</v>
      </c>
      <c r="W191" s="281">
        <f>IF(Q191=0,0,((V191/Q191)-1)*100)</f>
        <v>0</v>
      </c>
    </row>
    <row r="192" spans="1:28">
      <c r="L192" s="224" t="s">
        <v>11</v>
      </c>
      <c r="M192" s="395">
        <v>0</v>
      </c>
      <c r="N192" s="396">
        <v>0</v>
      </c>
      <c r="O192" s="397">
        <f t="shared" ref="O192:O193" si="342">+M192+N192</f>
        <v>0</v>
      </c>
      <c r="P192" s="398">
        <v>0</v>
      </c>
      <c r="Q192" s="397">
        <f>O192+P192</f>
        <v>0</v>
      </c>
      <c r="R192" s="395">
        <v>0</v>
      </c>
      <c r="S192" s="396">
        <v>0</v>
      </c>
      <c r="T192" s="397">
        <f t="shared" ref="T192:T193" si="343">+R192+S192</f>
        <v>0</v>
      </c>
      <c r="U192" s="398">
        <v>0</v>
      </c>
      <c r="V192" s="243">
        <f>T192+U192</f>
        <v>0</v>
      </c>
      <c r="W192" s="281">
        <f>IF(Q192=0,0,((V192/Q192)-1)*100)</f>
        <v>0</v>
      </c>
    </row>
    <row r="193" spans="1:28" ht="13.5" thickBot="1">
      <c r="L193" s="230" t="s">
        <v>12</v>
      </c>
      <c r="M193" s="395">
        <v>0</v>
      </c>
      <c r="N193" s="396">
        <v>0</v>
      </c>
      <c r="O193" s="397">
        <f t="shared" si="342"/>
        <v>0</v>
      </c>
      <c r="P193" s="398">
        <v>0</v>
      </c>
      <c r="Q193" s="397">
        <f>O193+P193</f>
        <v>0</v>
      </c>
      <c r="R193" s="395">
        <v>0</v>
      </c>
      <c r="S193" s="396">
        <v>0</v>
      </c>
      <c r="T193" s="397">
        <f t="shared" si="343"/>
        <v>0</v>
      </c>
      <c r="U193" s="398">
        <v>0</v>
      </c>
      <c r="V193" s="243">
        <f>T193+U193</f>
        <v>0</v>
      </c>
      <c r="W193" s="281">
        <f>IF(Q193=0,0,((V193/Q193)-1)*100)</f>
        <v>0</v>
      </c>
    </row>
    <row r="194" spans="1:28" ht="14.25" thickTop="1" thickBot="1">
      <c r="L194" s="246" t="s">
        <v>38</v>
      </c>
      <c r="M194" s="247">
        <f t="shared" ref="M194:Q194" si="344">+M191+M192+M193</f>
        <v>0</v>
      </c>
      <c r="N194" s="248">
        <f t="shared" si="344"/>
        <v>0</v>
      </c>
      <c r="O194" s="249">
        <f t="shared" si="344"/>
        <v>0</v>
      </c>
      <c r="P194" s="247">
        <f t="shared" si="344"/>
        <v>0</v>
      </c>
      <c r="Q194" s="249">
        <f t="shared" si="344"/>
        <v>0</v>
      </c>
      <c r="R194" s="247">
        <f t="shared" ref="R194:V194" si="345">+R191+R192+R193</f>
        <v>0</v>
      </c>
      <c r="S194" s="248">
        <f t="shared" si="345"/>
        <v>0</v>
      </c>
      <c r="T194" s="249">
        <f t="shared" si="345"/>
        <v>0</v>
      </c>
      <c r="U194" s="247">
        <f t="shared" si="345"/>
        <v>0</v>
      </c>
      <c r="V194" s="249">
        <f t="shared" si="345"/>
        <v>0</v>
      </c>
      <c r="W194" s="339">
        <f t="shared" ref="W194" si="346">IF(Q194=0,0,((V194/Q194)-1)*100)</f>
        <v>0</v>
      </c>
    </row>
    <row r="195" spans="1:28" ht="13.5" thickTop="1">
      <c r="L195" s="224" t="s">
        <v>13</v>
      </c>
      <c r="M195" s="395">
        <v>0</v>
      </c>
      <c r="N195" s="396">
        <v>0</v>
      </c>
      <c r="O195" s="397">
        <f>M195+N195</f>
        <v>0</v>
      </c>
      <c r="P195" s="398">
        <v>0</v>
      </c>
      <c r="Q195" s="397">
        <f>O195+P195</f>
        <v>0</v>
      </c>
      <c r="R195" s="241">
        <v>0</v>
      </c>
      <c r="S195" s="242">
        <v>0</v>
      </c>
      <c r="T195" s="397">
        <f>R195+S195</f>
        <v>0</v>
      </c>
      <c r="U195" s="244">
        <v>0</v>
      </c>
      <c r="V195" s="243">
        <f>T195+U195</f>
        <v>0</v>
      </c>
      <c r="W195" s="281">
        <f t="shared" ref="W195:W199" si="347">IF(Q195=0,0,((V195/Q195)-1)*100)</f>
        <v>0</v>
      </c>
    </row>
    <row r="196" spans="1:28">
      <c r="L196" s="224" t="s">
        <v>14</v>
      </c>
      <c r="M196" s="395">
        <v>0</v>
      </c>
      <c r="N196" s="396">
        <v>0</v>
      </c>
      <c r="O196" s="397">
        <f>M196+N196</f>
        <v>0</v>
      </c>
      <c r="P196" s="398">
        <v>0</v>
      </c>
      <c r="Q196" s="397">
        <f>O196+P196</f>
        <v>0</v>
      </c>
      <c r="R196" s="241">
        <v>0</v>
      </c>
      <c r="S196" s="242">
        <v>0</v>
      </c>
      <c r="T196" s="397">
        <f>R196+S196</f>
        <v>0</v>
      </c>
      <c r="U196" s="244">
        <v>0</v>
      </c>
      <c r="V196" s="243">
        <f>T196+U196</f>
        <v>0</v>
      </c>
      <c r="W196" s="281">
        <f>IF(Q196=0,0,((V196/Q196)-1)*100)</f>
        <v>0</v>
      </c>
    </row>
    <row r="197" spans="1:28" ht="13.5" thickBot="1">
      <c r="L197" s="224" t="s">
        <v>15</v>
      </c>
      <c r="M197" s="395">
        <v>0</v>
      </c>
      <c r="N197" s="396">
        <v>0</v>
      </c>
      <c r="O197" s="397">
        <f>M197+N197</f>
        <v>0</v>
      </c>
      <c r="P197" s="398">
        <v>0</v>
      </c>
      <c r="Q197" s="397">
        <f>O197+P197</f>
        <v>0</v>
      </c>
      <c r="R197" s="241">
        <v>0</v>
      </c>
      <c r="S197" s="242">
        <v>0</v>
      </c>
      <c r="T197" s="397">
        <f>R197+S197</f>
        <v>0</v>
      </c>
      <c r="U197" s="244">
        <v>0</v>
      </c>
      <c r="V197" s="243">
        <f>T197+U197</f>
        <v>0</v>
      </c>
      <c r="W197" s="281">
        <f>IF(Q197=0,0,((V197/Q197)-1)*100)</f>
        <v>0</v>
      </c>
    </row>
    <row r="198" spans="1:28" ht="14.25" thickTop="1" thickBot="1">
      <c r="L198" s="246" t="s">
        <v>61</v>
      </c>
      <c r="M198" s="247">
        <f>+M195+M196+M197</f>
        <v>0</v>
      </c>
      <c r="N198" s="248">
        <f t="shared" ref="N198" si="348">+N195+N196+N197</f>
        <v>0</v>
      </c>
      <c r="O198" s="249">
        <f t="shared" ref="O198" si="349">+O195+O196+O197</f>
        <v>0</v>
      </c>
      <c r="P198" s="247">
        <f t="shared" ref="P198" si="350">+P195+P196+P197</f>
        <v>0</v>
      </c>
      <c r="Q198" s="249">
        <f t="shared" ref="Q198" si="351">+Q195+Q196+Q197</f>
        <v>0</v>
      </c>
      <c r="R198" s="247">
        <f t="shared" ref="R198" si="352">+R195+R196+R197</f>
        <v>0</v>
      </c>
      <c r="S198" s="248">
        <f t="shared" ref="S198" si="353">+S195+S196+S197</f>
        <v>0</v>
      </c>
      <c r="T198" s="249">
        <f t="shared" ref="T198" si="354">+T195+T196+T197</f>
        <v>0</v>
      </c>
      <c r="U198" s="247">
        <f t="shared" ref="U198" si="355">+U195+U196+U197</f>
        <v>0</v>
      </c>
      <c r="V198" s="249">
        <f t="shared" ref="V198" si="356">+V195+V196+V197</f>
        <v>0</v>
      </c>
      <c r="W198" s="339">
        <f t="shared" ref="W198" si="357">IF(Q198=0,0,((V198/Q198)-1)*100)</f>
        <v>0</v>
      </c>
    </row>
    <row r="199" spans="1:28" ht="13.5" thickTop="1">
      <c r="L199" s="224" t="s">
        <v>16</v>
      </c>
      <c r="M199" s="395">
        <v>0</v>
      </c>
      <c r="N199" s="396">
        <v>0</v>
      </c>
      <c r="O199" s="397">
        <f>SUM(M199:N199)</f>
        <v>0</v>
      </c>
      <c r="P199" s="398">
        <v>0</v>
      </c>
      <c r="Q199" s="397">
        <f>O199+P199</f>
        <v>0</v>
      </c>
      <c r="R199" s="241">
        <v>0</v>
      </c>
      <c r="S199" s="242">
        <v>0</v>
      </c>
      <c r="T199" s="397">
        <f>SUM(R199:S199)</f>
        <v>0</v>
      </c>
      <c r="U199" s="244">
        <v>0</v>
      </c>
      <c r="V199" s="243">
        <f>T199+U199</f>
        <v>0</v>
      </c>
      <c r="W199" s="281">
        <f t="shared" si="347"/>
        <v>0</v>
      </c>
    </row>
    <row r="200" spans="1:28">
      <c r="L200" s="224" t="s">
        <v>17</v>
      </c>
      <c r="M200" s="395">
        <v>0</v>
      </c>
      <c r="N200" s="396">
        <v>0</v>
      </c>
      <c r="O200" s="397">
        <f>SUM(M200:N200)</f>
        <v>0</v>
      </c>
      <c r="P200" s="398">
        <v>0</v>
      </c>
      <c r="Q200" s="397">
        <f>O200+P200</f>
        <v>0</v>
      </c>
      <c r="R200" s="241">
        <v>0</v>
      </c>
      <c r="S200" s="242">
        <v>0</v>
      </c>
      <c r="T200" s="397">
        <f>SUM(R200:S200)</f>
        <v>0</v>
      </c>
      <c r="U200" s="244">
        <v>0</v>
      </c>
      <c r="V200" s="243">
        <f>T200+U200</f>
        <v>0</v>
      </c>
      <c r="W200" s="281">
        <f t="shared" ref="W200" si="358">IF(Q200=0,0,((V200/Q200)-1)*100)</f>
        <v>0</v>
      </c>
    </row>
    <row r="201" spans="1:28" ht="13.5" thickBot="1">
      <c r="L201" s="224" t="s">
        <v>18</v>
      </c>
      <c r="M201" s="395">
        <v>0</v>
      </c>
      <c r="N201" s="396">
        <v>0</v>
      </c>
      <c r="O201" s="251">
        <f>SUM(M201:N201)</f>
        <v>0</v>
      </c>
      <c r="P201" s="252">
        <v>0</v>
      </c>
      <c r="Q201" s="397">
        <f>O201+P201</f>
        <v>0</v>
      </c>
      <c r="R201" s="241">
        <v>0</v>
      </c>
      <c r="S201" s="242">
        <v>0</v>
      </c>
      <c r="T201" s="251">
        <f>SUM(R201:S201)</f>
        <v>0</v>
      </c>
      <c r="U201" s="252">
        <v>0</v>
      </c>
      <c r="V201" s="243">
        <f>T201+U201</f>
        <v>0</v>
      </c>
      <c r="W201" s="281">
        <f>IF(Q201=0,0,((V201/Q201)-1)*100)</f>
        <v>0</v>
      </c>
    </row>
    <row r="202" spans="1:28" ht="14.25" thickTop="1" thickBot="1">
      <c r="L202" s="253" t="s">
        <v>19</v>
      </c>
      <c r="M202" s="254">
        <f>+M199+M200+M201</f>
        <v>0</v>
      </c>
      <c r="N202" s="254">
        <f t="shared" ref="N202" si="359">+N199+N200+N201</f>
        <v>0</v>
      </c>
      <c r="O202" s="255">
        <f t="shared" ref="O202" si="360">+O199+O200+O201</f>
        <v>0</v>
      </c>
      <c r="P202" s="256">
        <f t="shared" ref="P202" si="361">+P199+P200+P201</f>
        <v>0</v>
      </c>
      <c r="Q202" s="255">
        <f t="shared" ref="Q202" si="362">+Q199+Q200+Q201</f>
        <v>0</v>
      </c>
      <c r="R202" s="254">
        <f t="shared" ref="R202" si="363">+R199+R200+R201</f>
        <v>0</v>
      </c>
      <c r="S202" s="254">
        <f t="shared" ref="S202" si="364">+S199+S200+S201</f>
        <v>0</v>
      </c>
      <c r="T202" s="255">
        <f t="shared" ref="T202" si="365">+T199+T200+T201</f>
        <v>0</v>
      </c>
      <c r="U202" s="256">
        <f t="shared" ref="U202" si="366">+U199+U200+U201</f>
        <v>0</v>
      </c>
      <c r="V202" s="255">
        <f t="shared" ref="V202" si="367">+V199+V200+V201</f>
        <v>0</v>
      </c>
      <c r="W202" s="340">
        <f>IF(Q202=0,0,((V202/Q202)-1)*100)</f>
        <v>0</v>
      </c>
    </row>
    <row r="203" spans="1:28" ht="13.5" thickTop="1">
      <c r="A203" s="352"/>
      <c r="K203" s="352"/>
      <c r="L203" s="224" t="s">
        <v>21</v>
      </c>
      <c r="M203" s="395">
        <v>0</v>
      </c>
      <c r="N203" s="396">
        <v>0</v>
      </c>
      <c r="O203" s="251">
        <f>SUM(M203:N203)</f>
        <v>0</v>
      </c>
      <c r="P203" s="258">
        <v>0</v>
      </c>
      <c r="Q203" s="397">
        <f>O203+P203</f>
        <v>0</v>
      </c>
      <c r="R203" s="241">
        <v>0</v>
      </c>
      <c r="S203" s="242">
        <v>0</v>
      </c>
      <c r="T203" s="251">
        <f>SUM(R203:S203)</f>
        <v>0</v>
      </c>
      <c r="U203" s="258">
        <v>0</v>
      </c>
      <c r="V203" s="243">
        <f>T203+U203</f>
        <v>0</v>
      </c>
      <c r="W203" s="281">
        <f>IF(Q203=0,0,((V203/Q203)-1)*100)</f>
        <v>0</v>
      </c>
      <c r="X203" s="293"/>
      <c r="Y203" s="294"/>
      <c r="Z203" s="294"/>
      <c r="AA203" s="356"/>
    </row>
    <row r="204" spans="1:28">
      <c r="A204" s="352"/>
      <c r="K204" s="352"/>
      <c r="L204" s="224" t="s">
        <v>22</v>
      </c>
      <c r="M204" s="395">
        <v>0</v>
      </c>
      <c r="N204" s="396">
        <v>0</v>
      </c>
      <c r="O204" s="251">
        <f>SUM(M204:N204)</f>
        <v>0</v>
      </c>
      <c r="P204" s="398">
        <v>0</v>
      </c>
      <c r="Q204" s="397">
        <f>O204+P204</f>
        <v>0</v>
      </c>
      <c r="R204" s="395">
        <v>0</v>
      </c>
      <c r="S204" s="396">
        <v>0</v>
      </c>
      <c r="T204" s="251">
        <f>SUM(R204:S204)</f>
        <v>0</v>
      </c>
      <c r="U204" s="398">
        <v>0</v>
      </c>
      <c r="V204" s="397">
        <f>T204+U204</f>
        <v>0</v>
      </c>
      <c r="W204" s="281">
        <f t="shared" ref="W204" si="368">IF(Q204=0,0,((V204/Q204)-1)*100)</f>
        <v>0</v>
      </c>
      <c r="X204" s="293"/>
      <c r="Y204" s="294"/>
      <c r="Z204" s="294"/>
      <c r="AA204" s="356"/>
    </row>
    <row r="205" spans="1:28" ht="12.75" customHeight="1" thickBot="1">
      <c r="A205" s="352"/>
      <c r="K205" s="352"/>
      <c r="L205" s="224" t="s">
        <v>23</v>
      </c>
      <c r="M205" s="395">
        <v>0</v>
      </c>
      <c r="N205" s="396">
        <v>0</v>
      </c>
      <c r="O205" s="251">
        <f>SUM(M205:N205)</f>
        <v>0</v>
      </c>
      <c r="P205" s="398">
        <v>0</v>
      </c>
      <c r="Q205" s="397">
        <f>O205+P205</f>
        <v>0</v>
      </c>
      <c r="R205" s="241">
        <v>0</v>
      </c>
      <c r="S205" s="242">
        <v>0</v>
      </c>
      <c r="T205" s="251">
        <f>SUM(R205:S205)</f>
        <v>0</v>
      </c>
      <c r="U205" s="244">
        <v>0</v>
      </c>
      <c r="V205" s="243">
        <f>T205+U205</f>
        <v>0</v>
      </c>
      <c r="W205" s="281">
        <f>IF(Q205=0,0,((V205/Q205)-1)*100)</f>
        <v>0</v>
      </c>
      <c r="X205" s="293"/>
      <c r="Y205" s="294"/>
      <c r="Z205" s="294"/>
      <c r="AA205" s="356"/>
    </row>
    <row r="206" spans="1:28" ht="13.5" customHeight="1" thickTop="1" thickBot="1">
      <c r="L206" s="246" t="s">
        <v>40</v>
      </c>
      <c r="M206" s="247">
        <f>+M203+M204+M205</f>
        <v>0</v>
      </c>
      <c r="N206" s="248">
        <f t="shared" ref="N206" si="369">+N203+N204+N205</f>
        <v>0</v>
      </c>
      <c r="O206" s="249">
        <f t="shared" ref="O206" si="370">+O203+O204+O205</f>
        <v>0</v>
      </c>
      <c r="P206" s="247">
        <f t="shared" ref="P206" si="371">+P203+P204+P205</f>
        <v>0</v>
      </c>
      <c r="Q206" s="249">
        <f t="shared" ref="Q206" si="372">+Q203+Q204+Q205</f>
        <v>0</v>
      </c>
      <c r="R206" s="247">
        <f t="shared" ref="R206" si="373">+R203+R204+R205</f>
        <v>0</v>
      </c>
      <c r="S206" s="248">
        <f t="shared" ref="S206" si="374">+S203+S204+S205</f>
        <v>0</v>
      </c>
      <c r="T206" s="249">
        <f t="shared" ref="T206" si="375">+T203+T204+T205</f>
        <v>0</v>
      </c>
      <c r="U206" s="247">
        <f t="shared" ref="U206" si="376">+U203+U204+U205</f>
        <v>0</v>
      </c>
      <c r="V206" s="249">
        <f t="shared" ref="V206" si="377">+V203+V204+V205</f>
        <v>0</v>
      </c>
      <c r="W206" s="339">
        <f t="shared" ref="W206:W208" si="378">IF(Q206=0,0,((V206/Q206)-1)*100)</f>
        <v>0</v>
      </c>
    </row>
    <row r="207" spans="1:28" ht="14.25" thickTop="1" thickBot="1">
      <c r="L207" s="246" t="s">
        <v>62</v>
      </c>
      <c r="M207" s="247">
        <f>M198+M202+M203+M204+M205</f>
        <v>0</v>
      </c>
      <c r="N207" s="248">
        <f t="shared" ref="N207:V207" si="379">N198+N202+N203+N204+N205</f>
        <v>0</v>
      </c>
      <c r="O207" s="249">
        <f t="shared" si="379"/>
        <v>0</v>
      </c>
      <c r="P207" s="247">
        <f t="shared" si="379"/>
        <v>0</v>
      </c>
      <c r="Q207" s="249">
        <f t="shared" si="379"/>
        <v>0</v>
      </c>
      <c r="R207" s="247">
        <f t="shared" si="379"/>
        <v>0</v>
      </c>
      <c r="S207" s="248">
        <f t="shared" si="379"/>
        <v>0</v>
      </c>
      <c r="T207" s="249">
        <f t="shared" si="379"/>
        <v>0</v>
      </c>
      <c r="U207" s="247">
        <f t="shared" si="379"/>
        <v>0</v>
      </c>
      <c r="V207" s="249">
        <f t="shared" si="379"/>
        <v>0</v>
      </c>
      <c r="W207" s="642">
        <f t="shared" si="378"/>
        <v>0</v>
      </c>
      <c r="X207" s="1"/>
      <c r="AA207" s="1"/>
      <c r="AB207" s="1"/>
    </row>
    <row r="208" spans="1:28" ht="14.25" thickTop="1" thickBot="1">
      <c r="L208" s="246" t="s">
        <v>63</v>
      </c>
      <c r="M208" s="247">
        <f>+M194+M198+M202+M206</f>
        <v>0</v>
      </c>
      <c r="N208" s="248">
        <f t="shared" ref="N208:V208" si="380">+N194+N198+N202+N206</f>
        <v>0</v>
      </c>
      <c r="O208" s="249">
        <f t="shared" si="380"/>
        <v>0</v>
      </c>
      <c r="P208" s="247">
        <f t="shared" si="380"/>
        <v>0</v>
      </c>
      <c r="Q208" s="249">
        <f t="shared" si="380"/>
        <v>0</v>
      </c>
      <c r="R208" s="247">
        <f t="shared" si="380"/>
        <v>0</v>
      </c>
      <c r="S208" s="248">
        <f t="shared" si="380"/>
        <v>0</v>
      </c>
      <c r="T208" s="249">
        <f t="shared" si="380"/>
        <v>0</v>
      </c>
      <c r="U208" s="247">
        <f t="shared" si="380"/>
        <v>0</v>
      </c>
      <c r="V208" s="249">
        <f t="shared" si="380"/>
        <v>0</v>
      </c>
      <c r="W208" s="339">
        <f t="shared" si="378"/>
        <v>0</v>
      </c>
    </row>
    <row r="209" spans="12:23" ht="13.5" customHeight="1" thickTop="1" thickBot="1">
      <c r="L209" s="259" t="s">
        <v>60</v>
      </c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2:23" ht="13.5" thickTop="1">
      <c r="L210" s="881" t="s">
        <v>56</v>
      </c>
      <c r="M210" s="882"/>
      <c r="N210" s="882"/>
      <c r="O210" s="882"/>
      <c r="P210" s="882"/>
      <c r="Q210" s="882"/>
      <c r="R210" s="882"/>
      <c r="S210" s="882"/>
      <c r="T210" s="882"/>
      <c r="U210" s="882"/>
      <c r="V210" s="882"/>
      <c r="W210" s="883"/>
    </row>
    <row r="211" spans="12:23" ht="13.5" thickBot="1">
      <c r="L211" s="884" t="s">
        <v>53</v>
      </c>
      <c r="M211" s="885"/>
      <c r="N211" s="885"/>
      <c r="O211" s="885"/>
      <c r="P211" s="885"/>
      <c r="Q211" s="885"/>
      <c r="R211" s="885"/>
      <c r="S211" s="885"/>
      <c r="T211" s="885"/>
      <c r="U211" s="885"/>
      <c r="V211" s="885"/>
      <c r="W211" s="886"/>
    </row>
    <row r="212" spans="12:23" ht="14.25" thickTop="1" thickBot="1">
      <c r="L212" s="217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9" t="s">
        <v>34</v>
      </c>
    </row>
    <row r="213" spans="12:23" ht="12.75" customHeight="1" thickTop="1" thickBot="1">
      <c r="L213" s="220"/>
      <c r="M213" s="221" t="s">
        <v>64</v>
      </c>
      <c r="N213" s="221"/>
      <c r="O213" s="221"/>
      <c r="P213" s="221"/>
      <c r="Q213" s="222"/>
      <c r="R213" s="221" t="s">
        <v>65</v>
      </c>
      <c r="S213" s="221"/>
      <c r="T213" s="221"/>
      <c r="U213" s="221"/>
      <c r="V213" s="222"/>
      <c r="W213" s="223" t="s">
        <v>2</v>
      </c>
    </row>
    <row r="214" spans="12:23" ht="13.5" thickTop="1">
      <c r="L214" s="224" t="s">
        <v>3</v>
      </c>
      <c r="M214" s="225"/>
      <c r="N214" s="226"/>
      <c r="O214" s="227"/>
      <c r="P214" s="261"/>
      <c r="Q214" s="227"/>
      <c r="R214" s="225"/>
      <c r="S214" s="226"/>
      <c r="T214" s="227"/>
      <c r="U214" s="261"/>
      <c r="V214" s="227"/>
      <c r="W214" s="229" t="s">
        <v>4</v>
      </c>
    </row>
    <row r="215" spans="12:23" ht="13.5" thickBot="1">
      <c r="L215" s="230"/>
      <c r="M215" s="231" t="s">
        <v>35</v>
      </c>
      <c r="N215" s="232" t="s">
        <v>36</v>
      </c>
      <c r="O215" s="233" t="s">
        <v>37</v>
      </c>
      <c r="P215" s="262" t="s">
        <v>32</v>
      </c>
      <c r="Q215" s="233" t="s">
        <v>7</v>
      </c>
      <c r="R215" s="231" t="s">
        <v>35</v>
      </c>
      <c r="S215" s="232" t="s">
        <v>36</v>
      </c>
      <c r="T215" s="233" t="s">
        <v>37</v>
      </c>
      <c r="U215" s="262" t="s">
        <v>32</v>
      </c>
      <c r="V215" s="233" t="s">
        <v>7</v>
      </c>
      <c r="W215" s="235"/>
    </row>
    <row r="216" spans="12:23" ht="4.5" customHeight="1" thickTop="1">
      <c r="L216" s="224"/>
      <c r="M216" s="236"/>
      <c r="N216" s="237"/>
      <c r="O216" s="238"/>
      <c r="P216" s="263"/>
      <c r="Q216" s="238"/>
      <c r="R216" s="236"/>
      <c r="S216" s="237"/>
      <c r="T216" s="238"/>
      <c r="U216" s="263"/>
      <c r="V216" s="238"/>
      <c r="W216" s="264"/>
    </row>
    <row r="217" spans="12:23">
      <c r="L217" s="224" t="s">
        <v>10</v>
      </c>
      <c r="M217" s="395">
        <f t="shared" ref="M217:N219" si="381">+M165+M191</f>
        <v>0</v>
      </c>
      <c r="N217" s="396">
        <f t="shared" si="381"/>
        <v>0</v>
      </c>
      <c r="O217" s="397">
        <f>M217+N217</f>
        <v>0</v>
      </c>
      <c r="P217" s="265">
        <f>+P165+P191</f>
        <v>0</v>
      </c>
      <c r="Q217" s="397">
        <f>O217+P217</f>
        <v>0</v>
      </c>
      <c r="R217" s="241">
        <f t="shared" ref="R217:S219" si="382">+R165+R191</f>
        <v>0</v>
      </c>
      <c r="S217" s="242">
        <f t="shared" si="382"/>
        <v>0</v>
      </c>
      <c r="T217" s="243">
        <f>R217+S217</f>
        <v>0</v>
      </c>
      <c r="U217" s="265">
        <f>+U165+U191</f>
        <v>0</v>
      </c>
      <c r="V217" s="243">
        <f>T217+U217</f>
        <v>0</v>
      </c>
      <c r="W217" s="281">
        <f>IF(Q217=0,0,((V217/Q217)-1)*100)</f>
        <v>0</v>
      </c>
    </row>
    <row r="218" spans="12:23">
      <c r="L218" s="224" t="s">
        <v>11</v>
      </c>
      <c r="M218" s="395">
        <f t="shared" si="381"/>
        <v>0</v>
      </c>
      <c r="N218" s="396">
        <f t="shared" si="381"/>
        <v>0</v>
      </c>
      <c r="O218" s="397">
        <f t="shared" ref="O218:O219" si="383">M218+N218</f>
        <v>0</v>
      </c>
      <c r="P218" s="265">
        <f>+P166+P192</f>
        <v>0</v>
      </c>
      <c r="Q218" s="397">
        <f>O218+P218</f>
        <v>0</v>
      </c>
      <c r="R218" s="241">
        <f t="shared" si="382"/>
        <v>0</v>
      </c>
      <c r="S218" s="242">
        <f t="shared" si="382"/>
        <v>0</v>
      </c>
      <c r="T218" s="243">
        <f t="shared" ref="T218:T219" si="384">R218+S218</f>
        <v>0</v>
      </c>
      <c r="U218" s="265">
        <f>+U166+U192</f>
        <v>0</v>
      </c>
      <c r="V218" s="243">
        <f>T218+U218</f>
        <v>0</v>
      </c>
      <c r="W218" s="281">
        <f>IF(Q218=0,0,((V218/Q218)-1)*100)</f>
        <v>0</v>
      </c>
    </row>
    <row r="219" spans="12:23" ht="13.5" thickBot="1">
      <c r="L219" s="230" t="s">
        <v>12</v>
      </c>
      <c r="M219" s="395">
        <f t="shared" si="381"/>
        <v>0</v>
      </c>
      <c r="N219" s="396">
        <f t="shared" si="381"/>
        <v>0</v>
      </c>
      <c r="O219" s="397">
        <f t="shared" si="383"/>
        <v>0</v>
      </c>
      <c r="P219" s="265">
        <f>+P167+P193</f>
        <v>0</v>
      </c>
      <c r="Q219" s="397">
        <f>O219+P219</f>
        <v>0</v>
      </c>
      <c r="R219" s="241">
        <f t="shared" si="382"/>
        <v>0</v>
      </c>
      <c r="S219" s="242">
        <f t="shared" si="382"/>
        <v>0</v>
      </c>
      <c r="T219" s="243">
        <f t="shared" si="384"/>
        <v>0</v>
      </c>
      <c r="U219" s="265">
        <f>+U167+U193</f>
        <v>0</v>
      </c>
      <c r="V219" s="243">
        <f>T219+U219</f>
        <v>0</v>
      </c>
      <c r="W219" s="281">
        <f>IF(Q219=0,0,((V219/Q219)-1)*100)</f>
        <v>0</v>
      </c>
    </row>
    <row r="220" spans="12:23" ht="14.25" thickTop="1" thickBot="1">
      <c r="L220" s="246" t="s">
        <v>38</v>
      </c>
      <c r="M220" s="247">
        <f t="shared" ref="M220:Q220" si="385">+M217+M218+M219</f>
        <v>0</v>
      </c>
      <c r="N220" s="248">
        <f t="shared" si="385"/>
        <v>0</v>
      </c>
      <c r="O220" s="249">
        <f t="shared" si="385"/>
        <v>0</v>
      </c>
      <c r="P220" s="247">
        <f t="shared" si="385"/>
        <v>0</v>
      </c>
      <c r="Q220" s="249">
        <f t="shared" si="385"/>
        <v>0</v>
      </c>
      <c r="R220" s="247">
        <f t="shared" ref="R220:V220" si="386">+R217+R218+R219</f>
        <v>0</v>
      </c>
      <c r="S220" s="248">
        <f t="shared" si="386"/>
        <v>0</v>
      </c>
      <c r="T220" s="249">
        <f t="shared" si="386"/>
        <v>0</v>
      </c>
      <c r="U220" s="247">
        <f t="shared" si="386"/>
        <v>0</v>
      </c>
      <c r="V220" s="249">
        <f t="shared" si="386"/>
        <v>0</v>
      </c>
      <c r="W220" s="339">
        <f t="shared" ref="W220" si="387">IF(Q220=0,0,((V220/Q220)-1)*100)</f>
        <v>0</v>
      </c>
    </row>
    <row r="221" spans="12:23" ht="13.5" thickTop="1">
      <c r="L221" s="224" t="s">
        <v>13</v>
      </c>
      <c r="M221" s="395">
        <f t="shared" ref="M221:N223" si="388">+M169+M195</f>
        <v>0</v>
      </c>
      <c r="N221" s="396">
        <f t="shared" si="388"/>
        <v>0</v>
      </c>
      <c r="O221" s="397">
        <f t="shared" ref="O221" si="389">M221+N221</f>
        <v>0</v>
      </c>
      <c r="P221" s="265">
        <f>+P169+P195</f>
        <v>0</v>
      </c>
      <c r="Q221" s="397">
        <f>O221+P221</f>
        <v>0</v>
      </c>
      <c r="R221" s="241">
        <f t="shared" ref="R221:S223" si="390">+R169+R195</f>
        <v>0</v>
      </c>
      <c r="S221" s="242">
        <f t="shared" si="390"/>
        <v>0</v>
      </c>
      <c r="T221" s="243">
        <f t="shared" ref="T221" si="391">R221+S221</f>
        <v>0</v>
      </c>
      <c r="U221" s="265">
        <f>+U169+U195</f>
        <v>0</v>
      </c>
      <c r="V221" s="243">
        <f>T221+U221</f>
        <v>0</v>
      </c>
      <c r="W221" s="281">
        <f>IF(Q221=0,0,((V221/Q221)-1)*100)</f>
        <v>0</v>
      </c>
    </row>
    <row r="222" spans="12:23">
      <c r="L222" s="224" t="s">
        <v>14</v>
      </c>
      <c r="M222" s="395">
        <f t="shared" si="388"/>
        <v>0</v>
      </c>
      <c r="N222" s="396">
        <f t="shared" si="388"/>
        <v>0</v>
      </c>
      <c r="O222" s="397">
        <f>M222+N222</f>
        <v>0</v>
      </c>
      <c r="P222" s="265">
        <f>+P170+P196</f>
        <v>0</v>
      </c>
      <c r="Q222" s="397">
        <f>O222+P222</f>
        <v>0</v>
      </c>
      <c r="R222" s="241">
        <f t="shared" si="390"/>
        <v>0</v>
      </c>
      <c r="S222" s="242">
        <f t="shared" si="390"/>
        <v>0</v>
      </c>
      <c r="T222" s="243">
        <f>R222+S222</f>
        <v>0</v>
      </c>
      <c r="U222" s="265">
        <f>+U170+U196</f>
        <v>0</v>
      </c>
      <c r="V222" s="243">
        <f>T222+U222</f>
        <v>0</v>
      </c>
      <c r="W222" s="281">
        <f>IF(Q222=0,0,((V222/Q222)-1)*100)</f>
        <v>0</v>
      </c>
    </row>
    <row r="223" spans="12:23" ht="13.5" thickBot="1">
      <c r="L223" s="224" t="s">
        <v>15</v>
      </c>
      <c r="M223" s="395">
        <f t="shared" si="388"/>
        <v>0</v>
      </c>
      <c r="N223" s="396">
        <f t="shared" si="388"/>
        <v>0</v>
      </c>
      <c r="O223" s="397">
        <f>M223+N223</f>
        <v>0</v>
      </c>
      <c r="P223" s="265">
        <f>+P171+P197</f>
        <v>0</v>
      </c>
      <c r="Q223" s="397">
        <f>O223+P223</f>
        <v>0</v>
      </c>
      <c r="R223" s="241">
        <f t="shared" si="390"/>
        <v>0</v>
      </c>
      <c r="S223" s="242">
        <f t="shared" si="390"/>
        <v>0</v>
      </c>
      <c r="T223" s="243">
        <f>R223+S223</f>
        <v>0</v>
      </c>
      <c r="U223" s="265">
        <f>+U171+U197</f>
        <v>0</v>
      </c>
      <c r="V223" s="243">
        <f>T223+U223</f>
        <v>0</v>
      </c>
      <c r="W223" s="281">
        <f>IF(Q223=0,0,((V223/Q223)-1)*100)</f>
        <v>0</v>
      </c>
    </row>
    <row r="224" spans="12:23" ht="14.25" thickTop="1" thickBot="1">
      <c r="L224" s="246" t="s">
        <v>61</v>
      </c>
      <c r="M224" s="247">
        <f>+M221+M222+M223</f>
        <v>0</v>
      </c>
      <c r="N224" s="248">
        <f t="shared" ref="N224" si="392">+N221+N222+N223</f>
        <v>0</v>
      </c>
      <c r="O224" s="249">
        <f t="shared" ref="O224" si="393">+O221+O222+O223</f>
        <v>0</v>
      </c>
      <c r="P224" s="247">
        <f t="shared" ref="P224" si="394">+P221+P222+P223</f>
        <v>0</v>
      </c>
      <c r="Q224" s="249">
        <f t="shared" ref="Q224" si="395">+Q221+Q222+Q223</f>
        <v>0</v>
      </c>
      <c r="R224" s="247">
        <f t="shared" ref="R224" si="396">+R221+R222+R223</f>
        <v>0</v>
      </c>
      <c r="S224" s="248">
        <f t="shared" ref="S224" si="397">+S221+S222+S223</f>
        <v>0</v>
      </c>
      <c r="T224" s="249">
        <f t="shared" ref="T224" si="398">+T221+T222+T223</f>
        <v>0</v>
      </c>
      <c r="U224" s="247">
        <f t="shared" ref="U224" si="399">+U221+U222+U223</f>
        <v>0</v>
      </c>
      <c r="V224" s="249">
        <f t="shared" ref="V224" si="400">+V221+V222+V223</f>
        <v>0</v>
      </c>
      <c r="W224" s="339">
        <f t="shared" ref="W224" si="401">IF(Q224=0,0,((V224/Q224)-1)*100)</f>
        <v>0</v>
      </c>
    </row>
    <row r="225" spans="1:28" ht="13.5" thickTop="1">
      <c r="L225" s="224" t="s">
        <v>16</v>
      </c>
      <c r="M225" s="395">
        <f t="shared" ref="M225:N227" si="402">+M173+M199</f>
        <v>0</v>
      </c>
      <c r="N225" s="396">
        <f t="shared" si="402"/>
        <v>0</v>
      </c>
      <c r="O225" s="397">
        <f t="shared" ref="O225" si="403">M225+N225</f>
        <v>0</v>
      </c>
      <c r="P225" s="265">
        <f>+P173+P199</f>
        <v>0</v>
      </c>
      <c r="Q225" s="397">
        <f>O225+P225</f>
        <v>0</v>
      </c>
      <c r="R225" s="241">
        <f t="shared" ref="R225:S227" si="404">+R173+R199</f>
        <v>0</v>
      </c>
      <c r="S225" s="242">
        <f t="shared" si="404"/>
        <v>0</v>
      </c>
      <c r="T225" s="243">
        <f t="shared" ref="T225" si="405">R225+S225</f>
        <v>0</v>
      </c>
      <c r="U225" s="265">
        <f>+U173+U199</f>
        <v>0</v>
      </c>
      <c r="V225" s="243">
        <f>T225+U225</f>
        <v>0</v>
      </c>
      <c r="W225" s="281">
        <f t="shared" ref="W225" si="406">IF(Q225=0,0,((V225/Q225)-1)*100)</f>
        <v>0</v>
      </c>
    </row>
    <row r="226" spans="1:28">
      <c r="L226" s="224" t="s">
        <v>17</v>
      </c>
      <c r="M226" s="395">
        <f t="shared" si="402"/>
        <v>0</v>
      </c>
      <c r="N226" s="396">
        <f t="shared" si="402"/>
        <v>0</v>
      </c>
      <c r="O226" s="397">
        <f>M226+N226</f>
        <v>0</v>
      </c>
      <c r="P226" s="265">
        <f>+P174+P200</f>
        <v>0</v>
      </c>
      <c r="Q226" s="397">
        <f>O226+P226</f>
        <v>0</v>
      </c>
      <c r="R226" s="241">
        <f t="shared" si="404"/>
        <v>0</v>
      </c>
      <c r="S226" s="242">
        <f t="shared" si="404"/>
        <v>0</v>
      </c>
      <c r="T226" s="243">
        <f>R226+S226</f>
        <v>0</v>
      </c>
      <c r="U226" s="265">
        <f>+U174+U200</f>
        <v>0</v>
      </c>
      <c r="V226" s="243">
        <f>T226+U226</f>
        <v>0</v>
      </c>
      <c r="W226" s="281">
        <f t="shared" ref="W226" si="407">IF(Q226=0,0,((V226/Q226)-1)*100)</f>
        <v>0</v>
      </c>
    </row>
    <row r="227" spans="1:28" ht="13.5" thickBot="1">
      <c r="L227" s="224" t="s">
        <v>18</v>
      </c>
      <c r="M227" s="395">
        <f t="shared" si="402"/>
        <v>0</v>
      </c>
      <c r="N227" s="396">
        <f t="shared" si="402"/>
        <v>0</v>
      </c>
      <c r="O227" s="251">
        <f>M227+N227</f>
        <v>0</v>
      </c>
      <c r="P227" s="266">
        <f>+P175+P201</f>
        <v>0</v>
      </c>
      <c r="Q227" s="397">
        <f>O227+P227</f>
        <v>0</v>
      </c>
      <c r="R227" s="241">
        <f t="shared" si="404"/>
        <v>0</v>
      </c>
      <c r="S227" s="242">
        <f t="shared" si="404"/>
        <v>0</v>
      </c>
      <c r="T227" s="251">
        <f>R227+S227</f>
        <v>0</v>
      </c>
      <c r="U227" s="266">
        <f>+U175+U201</f>
        <v>0</v>
      </c>
      <c r="V227" s="243">
        <f>T227+U227</f>
        <v>0</v>
      </c>
      <c r="W227" s="281">
        <f>IF(Q227=0,0,((V227/Q227)-1)*100)</f>
        <v>0</v>
      </c>
    </row>
    <row r="228" spans="1:28" ht="14.25" thickTop="1" thickBot="1">
      <c r="L228" s="253" t="s">
        <v>19</v>
      </c>
      <c r="M228" s="254">
        <f>+M225+M226+M227</f>
        <v>0</v>
      </c>
      <c r="N228" s="254">
        <f t="shared" ref="N228" si="408">+N225+N226+N227</f>
        <v>0</v>
      </c>
      <c r="O228" s="255">
        <f t="shared" ref="O228" si="409">+O225+O226+O227</f>
        <v>0</v>
      </c>
      <c r="P228" s="256">
        <f t="shared" ref="P228" si="410">+P225+P226+P227</f>
        <v>0</v>
      </c>
      <c r="Q228" s="255">
        <f t="shared" ref="Q228" si="411">+Q225+Q226+Q227</f>
        <v>0</v>
      </c>
      <c r="R228" s="254">
        <f t="shared" ref="R228" si="412">+R225+R226+R227</f>
        <v>0</v>
      </c>
      <c r="S228" s="254">
        <f t="shared" ref="S228" si="413">+S225+S226+S227</f>
        <v>0</v>
      </c>
      <c r="T228" s="255">
        <f t="shared" ref="T228" si="414">+T225+T226+T227</f>
        <v>0</v>
      </c>
      <c r="U228" s="256">
        <f t="shared" ref="U228" si="415">+U225+U226+U227</f>
        <v>0</v>
      </c>
      <c r="V228" s="255">
        <f t="shared" ref="V228" si="416">+V225+V226+V227</f>
        <v>0</v>
      </c>
      <c r="W228" s="340">
        <f>IF(Q228=0,0,((V228/Q228)-1)*100)</f>
        <v>0</v>
      </c>
    </row>
    <row r="229" spans="1:28" ht="13.5" thickTop="1">
      <c r="A229" s="352"/>
      <c r="K229" s="352"/>
      <c r="L229" s="224" t="s">
        <v>21</v>
      </c>
      <c r="M229" s="395">
        <f t="shared" ref="M229:N231" si="417">+M177+M203</f>
        <v>0</v>
      </c>
      <c r="N229" s="396">
        <f t="shared" si="417"/>
        <v>0</v>
      </c>
      <c r="O229" s="251">
        <f>M229+N229</f>
        <v>0</v>
      </c>
      <c r="P229" s="267">
        <f>+P177+P203</f>
        <v>0</v>
      </c>
      <c r="Q229" s="397">
        <f>O229+P229</f>
        <v>0</v>
      </c>
      <c r="R229" s="241">
        <f t="shared" ref="R229:S231" si="418">+R177+R203</f>
        <v>0</v>
      </c>
      <c r="S229" s="242">
        <f t="shared" si="418"/>
        <v>0</v>
      </c>
      <c r="T229" s="251">
        <f>R229+S229</f>
        <v>0</v>
      </c>
      <c r="U229" s="267">
        <f>+U177+U203</f>
        <v>0</v>
      </c>
      <c r="V229" s="243">
        <f>T229+U229</f>
        <v>0</v>
      </c>
      <c r="W229" s="281">
        <f>IF(Q229=0,0,((V229/Q229)-1)*100)</f>
        <v>0</v>
      </c>
      <c r="X229" s="293"/>
      <c r="Y229" s="294"/>
      <c r="Z229" s="294"/>
      <c r="AA229" s="356"/>
    </row>
    <row r="230" spans="1:28">
      <c r="A230" s="352"/>
      <c r="K230" s="352"/>
      <c r="L230" s="224" t="s">
        <v>22</v>
      </c>
      <c r="M230" s="395">
        <f t="shared" si="417"/>
        <v>0</v>
      </c>
      <c r="N230" s="396">
        <f t="shared" si="417"/>
        <v>0</v>
      </c>
      <c r="O230" s="251">
        <f t="shared" ref="O230" si="419">M230+N230</f>
        <v>0</v>
      </c>
      <c r="P230" s="265">
        <f>+P178+P204</f>
        <v>0</v>
      </c>
      <c r="Q230" s="397">
        <f>O230+P230</f>
        <v>0</v>
      </c>
      <c r="R230" s="395">
        <f t="shared" si="418"/>
        <v>0</v>
      </c>
      <c r="S230" s="396">
        <f t="shared" si="418"/>
        <v>0</v>
      </c>
      <c r="T230" s="251">
        <f t="shared" ref="T230" si="420">R230+S230</f>
        <v>0</v>
      </c>
      <c r="U230" s="265">
        <f>+U178+U204</f>
        <v>0</v>
      </c>
      <c r="V230" s="397">
        <f>T230+U230</f>
        <v>0</v>
      </c>
      <c r="W230" s="281">
        <f t="shared" ref="W230" si="421">IF(Q230=0,0,((V230/Q230)-1)*100)</f>
        <v>0</v>
      </c>
      <c r="X230" s="293"/>
      <c r="Y230" s="294"/>
      <c r="Z230" s="294"/>
      <c r="AA230" s="356"/>
    </row>
    <row r="231" spans="1:28" ht="13.5" thickBot="1">
      <c r="A231" s="352"/>
      <c r="K231" s="352"/>
      <c r="L231" s="224" t="s">
        <v>23</v>
      </c>
      <c r="M231" s="395">
        <f t="shared" si="417"/>
        <v>0</v>
      </c>
      <c r="N231" s="396">
        <f t="shared" si="417"/>
        <v>0</v>
      </c>
      <c r="O231" s="251">
        <f t="shared" ref="O231" si="422">M231+N231</f>
        <v>0</v>
      </c>
      <c r="P231" s="265">
        <f>+P179+P205</f>
        <v>0</v>
      </c>
      <c r="Q231" s="397">
        <f>O231+P231</f>
        <v>0</v>
      </c>
      <c r="R231" s="241">
        <f t="shared" si="418"/>
        <v>0</v>
      </c>
      <c r="S231" s="242">
        <f t="shared" si="418"/>
        <v>0</v>
      </c>
      <c r="T231" s="251">
        <f t="shared" ref="T231" si="423">R231+S231</f>
        <v>0</v>
      </c>
      <c r="U231" s="265">
        <f>+U179+U205</f>
        <v>0</v>
      </c>
      <c r="V231" s="243">
        <f>T231+U231</f>
        <v>0</v>
      </c>
      <c r="W231" s="281">
        <f>IF(Q231=0,0,((V231/Q231)-1)*100)</f>
        <v>0</v>
      </c>
      <c r="X231" s="293"/>
      <c r="Y231" s="294"/>
      <c r="Z231" s="294"/>
      <c r="AA231" s="356"/>
    </row>
    <row r="232" spans="1:28" ht="13.5" customHeight="1" thickTop="1" thickBot="1">
      <c r="L232" s="246" t="s">
        <v>40</v>
      </c>
      <c r="M232" s="247">
        <f>+M229+M230+M231</f>
        <v>0</v>
      </c>
      <c r="N232" s="248">
        <f t="shared" ref="N232" si="424">+N229+N230+N231</f>
        <v>0</v>
      </c>
      <c r="O232" s="249">
        <f t="shared" ref="O232" si="425">+O229+O230+O231</f>
        <v>0</v>
      </c>
      <c r="P232" s="247">
        <f t="shared" ref="P232" si="426">+P229+P230+P231</f>
        <v>0</v>
      </c>
      <c r="Q232" s="249">
        <f t="shared" ref="Q232" si="427">+Q229+Q230+Q231</f>
        <v>0</v>
      </c>
      <c r="R232" s="247">
        <f t="shared" ref="R232" si="428">+R229+R230+R231</f>
        <v>0</v>
      </c>
      <c r="S232" s="248">
        <f t="shared" ref="S232" si="429">+S229+S230+S231</f>
        <v>0</v>
      </c>
      <c r="T232" s="249">
        <f t="shared" ref="T232" si="430">+T229+T230+T231</f>
        <v>0</v>
      </c>
      <c r="U232" s="247">
        <f t="shared" ref="U232" si="431">+U229+U230+U231</f>
        <v>0</v>
      </c>
      <c r="V232" s="249">
        <f t="shared" ref="V232" si="432">+V229+V230+V231</f>
        <v>0</v>
      </c>
      <c r="W232" s="339">
        <f t="shared" ref="W232:W234" si="433">IF(Q232=0,0,((V232/Q232)-1)*100)</f>
        <v>0</v>
      </c>
    </row>
    <row r="233" spans="1:28" ht="14.25" thickTop="1" thickBot="1">
      <c r="L233" s="246" t="s">
        <v>62</v>
      </c>
      <c r="M233" s="247">
        <f>M224+M228+M229+M230+M231</f>
        <v>0</v>
      </c>
      <c r="N233" s="248">
        <f t="shared" ref="N233:V233" si="434">N224+N228+N229+N230+N231</f>
        <v>0</v>
      </c>
      <c r="O233" s="249">
        <f t="shared" si="434"/>
        <v>0</v>
      </c>
      <c r="P233" s="247">
        <f t="shared" si="434"/>
        <v>0</v>
      </c>
      <c r="Q233" s="249">
        <f t="shared" si="434"/>
        <v>0</v>
      </c>
      <c r="R233" s="247">
        <f t="shared" si="434"/>
        <v>0</v>
      </c>
      <c r="S233" s="248">
        <f t="shared" si="434"/>
        <v>0</v>
      </c>
      <c r="T233" s="249">
        <f t="shared" si="434"/>
        <v>0</v>
      </c>
      <c r="U233" s="247">
        <f t="shared" si="434"/>
        <v>0</v>
      </c>
      <c r="V233" s="249">
        <f t="shared" si="434"/>
        <v>0</v>
      </c>
      <c r="W233" s="642">
        <f t="shared" si="433"/>
        <v>0</v>
      </c>
      <c r="X233" s="1"/>
      <c r="AA233" s="1"/>
      <c r="AB233" s="1"/>
    </row>
    <row r="234" spans="1:28" ht="14.25" thickTop="1" thickBot="1">
      <c r="L234" s="246" t="s">
        <v>63</v>
      </c>
      <c r="M234" s="247">
        <f>+M220+M224+M228+M232</f>
        <v>0</v>
      </c>
      <c r="N234" s="248">
        <f t="shared" ref="N234:V234" si="435">+N220+N224+N228+N232</f>
        <v>0</v>
      </c>
      <c r="O234" s="249">
        <f t="shared" si="435"/>
        <v>0</v>
      </c>
      <c r="P234" s="247">
        <f t="shared" si="435"/>
        <v>0</v>
      </c>
      <c r="Q234" s="249">
        <f t="shared" si="435"/>
        <v>0</v>
      </c>
      <c r="R234" s="247">
        <f t="shared" si="435"/>
        <v>0</v>
      </c>
      <c r="S234" s="248">
        <f t="shared" si="435"/>
        <v>0</v>
      </c>
      <c r="T234" s="249">
        <f t="shared" si="435"/>
        <v>0</v>
      </c>
      <c r="U234" s="247">
        <f t="shared" si="435"/>
        <v>0</v>
      </c>
      <c r="V234" s="249">
        <f t="shared" si="435"/>
        <v>0</v>
      </c>
      <c r="W234" s="339">
        <f t="shared" si="433"/>
        <v>0</v>
      </c>
    </row>
    <row r="235" spans="1:28" ht="13.5" thickTop="1">
      <c r="L235" s="259" t="s">
        <v>60</v>
      </c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</row>
  </sheetData>
  <sheetProtection password="CF53" sheet="1" objects="1" scenarios="1"/>
  <mergeCells count="36">
    <mergeCell ref="L210:W210"/>
    <mergeCell ref="L211:W211"/>
    <mergeCell ref="L158:W158"/>
    <mergeCell ref="L159:W159"/>
    <mergeCell ref="L184:W184"/>
    <mergeCell ref="L185:W185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286" priority="123" operator="containsText" text="NOT OK">
      <formula>NOT(ISERROR(SEARCH("NOT OK",A1)))</formula>
    </cfRule>
  </conditionalFormatting>
  <conditionalFormatting sqref="A31 K31">
    <cfRule type="containsText" dxfId="285" priority="121" operator="containsText" text="NOT OK">
      <formula>NOT(ISERROR(SEARCH("NOT OK",A31)))</formula>
    </cfRule>
  </conditionalFormatting>
  <conditionalFormatting sqref="A57 K57">
    <cfRule type="containsText" dxfId="284" priority="120" operator="containsText" text="NOT OK">
      <formula>NOT(ISERROR(SEARCH("NOT OK",A57)))</formula>
    </cfRule>
  </conditionalFormatting>
  <conditionalFormatting sqref="K42 A42">
    <cfRule type="containsText" dxfId="283" priority="89" operator="containsText" text="NOT OK">
      <formula>NOT(ISERROR(SEARCH("NOT OK",A42)))</formula>
    </cfRule>
  </conditionalFormatting>
  <conditionalFormatting sqref="K68 A68">
    <cfRule type="containsText" dxfId="282" priority="87" operator="containsText" text="NOT OK">
      <formula>NOT(ISERROR(SEARCH("NOT OK",A68)))</formula>
    </cfRule>
  </conditionalFormatting>
  <conditionalFormatting sqref="K120 A120">
    <cfRule type="containsText" dxfId="281" priority="85" operator="containsText" text="NOT OK">
      <formula>NOT(ISERROR(SEARCH("NOT OK",A120)))</formula>
    </cfRule>
  </conditionalFormatting>
  <conditionalFormatting sqref="K146 A146">
    <cfRule type="containsText" dxfId="280" priority="83" operator="containsText" text="NOT OK">
      <formula>NOT(ISERROR(SEARCH("NOT OK",A146)))</formula>
    </cfRule>
  </conditionalFormatting>
  <conditionalFormatting sqref="A198 K198">
    <cfRule type="containsText" dxfId="279" priority="81" operator="containsText" text="NOT OK">
      <formula>NOT(ISERROR(SEARCH("NOT OK",A198)))</formula>
    </cfRule>
  </conditionalFormatting>
  <conditionalFormatting sqref="A224 K224">
    <cfRule type="containsText" dxfId="278" priority="79" operator="containsText" text="NOT OK">
      <formula>NOT(ISERROR(SEARCH("NOT OK",A224)))</formula>
    </cfRule>
  </conditionalFormatting>
  <conditionalFormatting sqref="K25 A25">
    <cfRule type="containsText" dxfId="277" priority="77" operator="containsText" text="NOT OK">
      <formula>NOT(ISERROR(SEARCH("NOT OK",A25)))</formula>
    </cfRule>
  </conditionalFormatting>
  <conditionalFormatting sqref="K103 A103">
    <cfRule type="containsText" dxfId="276" priority="74" operator="containsText" text="NOT OK">
      <formula>NOT(ISERROR(SEARCH("NOT OK",A103)))</formula>
    </cfRule>
  </conditionalFormatting>
  <conditionalFormatting sqref="K181 A181">
    <cfRule type="containsText" dxfId="275" priority="71" operator="containsText" text="NOT OK">
      <formula>NOT(ISERROR(SEARCH("NOT OK",A181)))</formula>
    </cfRule>
  </conditionalFormatting>
  <conditionalFormatting sqref="K46:K47 A46:A47">
    <cfRule type="containsText" dxfId="274" priority="48" operator="containsText" text="NOT OK">
      <formula>NOT(ISERROR(SEARCH("NOT OK",A46)))</formula>
    </cfRule>
  </conditionalFormatting>
  <conditionalFormatting sqref="K72:K73 A72:A73">
    <cfRule type="containsText" dxfId="273" priority="45" operator="containsText" text="NOT OK">
      <formula>NOT(ISERROR(SEARCH("NOT OK",A72)))</formula>
    </cfRule>
  </conditionalFormatting>
  <conditionalFormatting sqref="K22:K24 A22:A24">
    <cfRule type="containsText" dxfId="272" priority="29" operator="containsText" text="NOT OK">
      <formula>NOT(ISERROR(SEARCH("NOT OK",A22)))</formula>
    </cfRule>
  </conditionalFormatting>
  <conditionalFormatting sqref="A48:A49 K48:K49">
    <cfRule type="containsText" dxfId="271" priority="27" operator="containsText" text="NOT OK">
      <formula>NOT(ISERROR(SEARCH("NOT OK",A48)))</formula>
    </cfRule>
  </conditionalFormatting>
  <conditionalFormatting sqref="A74:A75 K74:K75">
    <cfRule type="containsText" dxfId="270" priority="25" operator="containsText" text="NOT OK">
      <formula>NOT(ISERROR(SEARCH("NOT OK",A74)))</formula>
    </cfRule>
  </conditionalFormatting>
  <conditionalFormatting sqref="A100:A102 K100:K102">
    <cfRule type="containsText" dxfId="269" priority="19" operator="containsText" text="NOT OK">
      <formula>NOT(ISERROR(SEARCH("NOT OK",A100)))</formula>
    </cfRule>
  </conditionalFormatting>
  <conditionalFormatting sqref="K230:K231 A230:A231">
    <cfRule type="containsText" dxfId="268" priority="24" operator="containsText" text="NOT OK">
      <formula>NOT(ISERROR(SEARCH("NOT OK",A230)))</formula>
    </cfRule>
  </conditionalFormatting>
  <conditionalFormatting sqref="K204:K205 A204:A205">
    <cfRule type="containsText" dxfId="267" priority="23" operator="containsText" text="NOT OK">
      <formula>NOT(ISERROR(SEARCH("NOT OK",A204)))</formula>
    </cfRule>
  </conditionalFormatting>
  <conditionalFormatting sqref="K178:K180 A178:A180">
    <cfRule type="containsText" dxfId="266" priority="22" operator="containsText" text="NOT OK">
      <formula>NOT(ISERROR(SEARCH("NOT OK",A178)))</formula>
    </cfRule>
  </conditionalFormatting>
  <conditionalFormatting sqref="K152:K153 A152:A153">
    <cfRule type="containsText" dxfId="265" priority="21" operator="containsText" text="NOT OK">
      <formula>NOT(ISERROR(SEARCH("NOT OK",A152)))</formula>
    </cfRule>
  </conditionalFormatting>
  <conditionalFormatting sqref="K126:K127 A126:A127">
    <cfRule type="containsText" dxfId="264" priority="20" operator="containsText" text="NOT OK">
      <formula>NOT(ISERROR(SEARCH("NOT OK",A126)))</formula>
    </cfRule>
  </conditionalFormatting>
  <conditionalFormatting sqref="K52 K50 A52 A50">
    <cfRule type="containsText" dxfId="263" priority="18" operator="containsText" text="NOT OK">
      <formula>NOT(ISERROR(SEARCH("NOT OK",A50)))</formula>
    </cfRule>
  </conditionalFormatting>
  <conditionalFormatting sqref="K51 A51">
    <cfRule type="containsText" dxfId="262" priority="17" operator="containsText" text="NOT OK">
      <formula>NOT(ISERROR(SEARCH("NOT OK",A51)))</formula>
    </cfRule>
  </conditionalFormatting>
  <conditionalFormatting sqref="K50 A50">
    <cfRule type="containsText" dxfId="261" priority="16" operator="containsText" text="NOT OK">
      <formula>NOT(ISERROR(SEARCH("NOT OK",A50)))</formula>
    </cfRule>
  </conditionalFormatting>
  <conditionalFormatting sqref="K78 K76 A78 A76">
    <cfRule type="containsText" dxfId="260" priority="15" operator="containsText" text="NOT OK">
      <formula>NOT(ISERROR(SEARCH("NOT OK",A76)))</formula>
    </cfRule>
  </conditionalFormatting>
  <conditionalFormatting sqref="K77 A77">
    <cfRule type="containsText" dxfId="259" priority="14" operator="containsText" text="NOT OK">
      <formula>NOT(ISERROR(SEARCH("NOT OK",A77)))</formula>
    </cfRule>
  </conditionalFormatting>
  <conditionalFormatting sqref="K76 A76">
    <cfRule type="containsText" dxfId="258" priority="13" operator="containsText" text="NOT OK">
      <formula>NOT(ISERROR(SEARCH("NOT OK",A76)))</formula>
    </cfRule>
  </conditionalFormatting>
  <conditionalFormatting sqref="A130 A128 K130 K128">
    <cfRule type="containsText" dxfId="257" priority="12" operator="containsText" text="NOT OK">
      <formula>NOT(ISERROR(SEARCH("NOT OK",A128)))</formula>
    </cfRule>
  </conditionalFormatting>
  <conditionalFormatting sqref="K129 A129">
    <cfRule type="containsText" dxfId="256" priority="11" operator="containsText" text="NOT OK">
      <formula>NOT(ISERROR(SEARCH("NOT OK",A129)))</formula>
    </cfRule>
  </conditionalFormatting>
  <conditionalFormatting sqref="A128 K128">
    <cfRule type="containsText" dxfId="255" priority="10" operator="containsText" text="NOT OK">
      <formula>NOT(ISERROR(SEARCH("NOT OK",A128)))</formula>
    </cfRule>
  </conditionalFormatting>
  <conditionalFormatting sqref="A156 A154 K156 K154">
    <cfRule type="containsText" dxfId="254" priority="9" operator="containsText" text="NOT OK">
      <formula>NOT(ISERROR(SEARCH("NOT OK",A154)))</formula>
    </cfRule>
  </conditionalFormatting>
  <conditionalFormatting sqref="K155 A155">
    <cfRule type="containsText" dxfId="253" priority="8" operator="containsText" text="NOT OK">
      <formula>NOT(ISERROR(SEARCH("NOT OK",A155)))</formula>
    </cfRule>
  </conditionalFormatting>
  <conditionalFormatting sqref="A154 K154">
    <cfRule type="containsText" dxfId="252" priority="7" operator="containsText" text="NOT OK">
      <formula>NOT(ISERROR(SEARCH("NOT OK",A154)))</formula>
    </cfRule>
  </conditionalFormatting>
  <conditionalFormatting sqref="K208 K206 A208 A206">
    <cfRule type="containsText" dxfId="251" priority="6" operator="containsText" text="NOT OK">
      <formula>NOT(ISERROR(SEARCH("NOT OK",A206)))</formula>
    </cfRule>
  </conditionalFormatting>
  <conditionalFormatting sqref="K207 A207">
    <cfRule type="containsText" dxfId="250" priority="5" operator="containsText" text="NOT OK">
      <formula>NOT(ISERROR(SEARCH("NOT OK",A207)))</formula>
    </cfRule>
  </conditionalFormatting>
  <conditionalFormatting sqref="K206 A206">
    <cfRule type="containsText" dxfId="249" priority="4" operator="containsText" text="NOT OK">
      <formula>NOT(ISERROR(SEARCH("NOT OK",A206)))</formula>
    </cfRule>
  </conditionalFormatting>
  <conditionalFormatting sqref="K234 K232 A234 A232">
    <cfRule type="containsText" dxfId="248" priority="3" operator="containsText" text="NOT OK">
      <formula>NOT(ISERROR(SEARCH("NOT OK",A232)))</formula>
    </cfRule>
  </conditionalFormatting>
  <conditionalFormatting sqref="K233 A233">
    <cfRule type="containsText" dxfId="247" priority="2" operator="containsText" text="NOT OK">
      <formula>NOT(ISERROR(SEARCH("NOT OK",A233)))</formula>
    </cfRule>
  </conditionalFormatting>
  <conditionalFormatting sqref="K232 A232">
    <cfRule type="containsText" dxfId="246" priority="1" operator="containsText" text="NOT OK">
      <formula>NOT(ISERROR(SEARCH("NOT OK",A232)))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35"/>
  <sheetViews>
    <sheetView topLeftCell="A58" zoomScaleNormal="100" workbookViewId="0">
      <selection activeCell="U21" sqref="U21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85546875" style="1" customWidth="1"/>
    <col min="6" max="6" width="10.85546875" style="1" customWidth="1"/>
    <col min="7" max="7" width="11.140625" style="1" customWidth="1"/>
    <col min="8" max="8" width="12" style="1" customWidth="1"/>
    <col min="9" max="9" width="10.5703125" style="2" customWidth="1"/>
    <col min="10" max="10" width="7" style="1" customWidth="1"/>
    <col min="11" max="11" width="9.140625" style="4"/>
    <col min="12" max="12" width="13" style="1" customWidth="1"/>
    <col min="13" max="14" width="12.7109375" style="1" customWidth="1"/>
    <col min="15" max="15" width="14.140625" style="1" bestFit="1" customWidth="1"/>
    <col min="16" max="19" width="12.7109375" style="1" customWidth="1"/>
    <col min="20" max="20" width="14.140625" style="1" bestFit="1" customWidth="1"/>
    <col min="21" max="22" width="12.7109375" style="1" customWidth="1"/>
    <col min="23" max="23" width="12.140625" style="2" bestFit="1" customWidth="1"/>
    <col min="24" max="24" width="11.140625" style="2" bestFit="1" customWidth="1"/>
    <col min="25" max="25" width="7.7109375" style="1" bestFit="1" customWidth="1"/>
    <col min="26" max="26" width="9.140625" style="1"/>
    <col min="27" max="27" width="9.140625" style="3"/>
    <col min="28" max="16384" width="9.140625" style="1"/>
  </cols>
  <sheetData>
    <row r="1" spans="1:23" ht="13.5" thickBot="1"/>
    <row r="2" spans="1:23" ht="13.5" thickTop="1">
      <c r="B2" s="857" t="s">
        <v>0</v>
      </c>
      <c r="C2" s="858"/>
      <c r="D2" s="858"/>
      <c r="E2" s="858"/>
      <c r="F2" s="858"/>
      <c r="G2" s="858"/>
      <c r="H2" s="858"/>
      <c r="I2" s="859"/>
      <c r="J2" s="4"/>
      <c r="L2" s="860" t="s">
        <v>1</v>
      </c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2"/>
    </row>
    <row r="3" spans="1:23" ht="13.5" thickBot="1">
      <c r="B3" s="863" t="s">
        <v>46</v>
      </c>
      <c r="C3" s="864"/>
      <c r="D3" s="864"/>
      <c r="E3" s="864"/>
      <c r="F3" s="864"/>
      <c r="G3" s="864"/>
      <c r="H3" s="864"/>
      <c r="I3" s="865"/>
      <c r="J3" s="4"/>
      <c r="L3" s="866" t="s">
        <v>48</v>
      </c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8"/>
    </row>
    <row r="4" spans="1:23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7"/>
      <c r="C5" s="869" t="s">
        <v>64</v>
      </c>
      <c r="D5" s="870"/>
      <c r="E5" s="871"/>
      <c r="F5" s="869" t="s">
        <v>65</v>
      </c>
      <c r="G5" s="870"/>
      <c r="H5" s="871"/>
      <c r="I5" s="108" t="s">
        <v>2</v>
      </c>
      <c r="J5" s="4"/>
      <c r="L5" s="12"/>
      <c r="M5" s="872" t="s">
        <v>64</v>
      </c>
      <c r="N5" s="873"/>
      <c r="O5" s="873"/>
      <c r="P5" s="873"/>
      <c r="Q5" s="874"/>
      <c r="R5" s="872" t="s">
        <v>65</v>
      </c>
      <c r="S5" s="873"/>
      <c r="T5" s="873"/>
      <c r="U5" s="873"/>
      <c r="V5" s="874"/>
      <c r="W5" s="13" t="s">
        <v>2</v>
      </c>
    </row>
    <row r="6" spans="1:23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4"/>
      <c r="C7" s="115" t="s">
        <v>5</v>
      </c>
      <c r="D7" s="116" t="s">
        <v>6</v>
      </c>
      <c r="E7" s="421" t="s">
        <v>7</v>
      </c>
      <c r="F7" s="115" t="s">
        <v>5</v>
      </c>
      <c r="G7" s="116" t="s">
        <v>6</v>
      </c>
      <c r="H7" s="421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09"/>
      <c r="C8" s="119"/>
      <c r="D8" s="120"/>
      <c r="E8" s="160"/>
      <c r="F8" s="119"/>
      <c r="G8" s="120"/>
      <c r="H8" s="160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47" t="str">
        <f>IF(ISERROR(F9/G9)," ",IF(F9/G9&gt;0.5,IF(F9/G9&lt;1.5," ","NOT OK"),"NOT OK"))</f>
        <v xml:space="preserve"> </v>
      </c>
      <c r="B9" s="109" t="s">
        <v>10</v>
      </c>
      <c r="C9" s="372">
        <v>2483</v>
      </c>
      <c r="D9" s="373">
        <v>2488</v>
      </c>
      <c r="E9" s="306">
        <f>SUM(C9:D9)</f>
        <v>4971</v>
      </c>
      <c r="F9" s="372">
        <v>2799</v>
      </c>
      <c r="G9" s="373">
        <v>2793</v>
      </c>
      <c r="H9" s="161">
        <f>SUM(F9:G9)</f>
        <v>5592</v>
      </c>
      <c r="I9" s="126">
        <f>IF(E9=0,0,((H9/E9)-1)*100)</f>
        <v>12.492456246228123</v>
      </c>
      <c r="J9" s="4"/>
      <c r="L9" s="14" t="s">
        <v>10</v>
      </c>
      <c r="M9" s="382">
        <v>355205</v>
      </c>
      <c r="N9" s="380">
        <v>362905</v>
      </c>
      <c r="O9" s="311">
        <f>+M9+N9</f>
        <v>718110</v>
      </c>
      <c r="P9" s="379">
        <v>1091</v>
      </c>
      <c r="Q9" s="311">
        <f>O9+P9</f>
        <v>719201</v>
      </c>
      <c r="R9" s="382">
        <v>412746</v>
      </c>
      <c r="S9" s="380">
        <v>430747</v>
      </c>
      <c r="T9" s="172">
        <f>+R9+S9</f>
        <v>843493</v>
      </c>
      <c r="U9" s="379">
        <v>1556</v>
      </c>
      <c r="V9" s="172">
        <f>T9+U9</f>
        <v>845049</v>
      </c>
      <c r="W9" s="41">
        <f>IF(Q9=0,0,((V9/Q9)-1)*100)</f>
        <v>17.49830714918361</v>
      </c>
    </row>
    <row r="10" spans="1:23">
      <c r="A10" s="347" t="str">
        <f>IF(ISERROR(F10/G10)," ",IF(F10/G10&gt;0.5,IF(F10/G10&lt;1.5," ","NOT OK"),"NOT OK"))</f>
        <v xml:space="preserve"> </v>
      </c>
      <c r="B10" s="109" t="s">
        <v>11</v>
      </c>
      <c r="C10" s="372">
        <v>2412</v>
      </c>
      <c r="D10" s="373">
        <v>2415</v>
      </c>
      <c r="E10" s="161">
        <f>SUM(C10:D10)</f>
        <v>4827</v>
      </c>
      <c r="F10" s="372">
        <v>2712</v>
      </c>
      <c r="G10" s="373">
        <v>2712</v>
      </c>
      <c r="H10" s="161">
        <f>SUM(F10:G10)</f>
        <v>5424</v>
      </c>
      <c r="I10" s="126">
        <f>IF(E10=0,0,((H10/E10)-1)*100)</f>
        <v>12.367930391547555</v>
      </c>
      <c r="J10" s="4"/>
      <c r="K10" s="7"/>
      <c r="L10" s="14" t="s">
        <v>11</v>
      </c>
      <c r="M10" s="382">
        <v>383209</v>
      </c>
      <c r="N10" s="380">
        <v>374678</v>
      </c>
      <c r="O10" s="311">
        <f t="shared" ref="O10:O18" si="0">+M10+N10</f>
        <v>757887</v>
      </c>
      <c r="P10" s="379">
        <v>1171</v>
      </c>
      <c r="Q10" s="311">
        <f>O10+P10</f>
        <v>759058</v>
      </c>
      <c r="R10" s="382">
        <v>421990</v>
      </c>
      <c r="S10" s="380">
        <v>413457</v>
      </c>
      <c r="T10" s="172">
        <f t="shared" ref="T10:T18" si="1">+R10+S10</f>
        <v>835447</v>
      </c>
      <c r="U10" s="379">
        <v>2224</v>
      </c>
      <c r="V10" s="172">
        <f>T10+U10</f>
        <v>837671</v>
      </c>
      <c r="W10" s="41">
        <f>IF(Q10=0,0,((V10/Q10)-1)*100)</f>
        <v>10.356652587812798</v>
      </c>
    </row>
    <row r="11" spans="1:23" ht="13.5" thickBot="1">
      <c r="A11" s="347" t="str">
        <f>IF(ISERROR(F11/G11)," ",IF(F11/G11&gt;0.5,IF(F11/G11&lt;1.5," ","NOT OK"),"NOT OK"))</f>
        <v xml:space="preserve"> </v>
      </c>
      <c r="B11" s="114" t="s">
        <v>12</v>
      </c>
      <c r="C11" s="374">
        <v>2570</v>
      </c>
      <c r="D11" s="375">
        <v>2567</v>
      </c>
      <c r="E11" s="161">
        <f>SUM(C11:D11)</f>
        <v>5137</v>
      </c>
      <c r="F11" s="374">
        <v>2842</v>
      </c>
      <c r="G11" s="375">
        <v>2839</v>
      </c>
      <c r="H11" s="161">
        <f>SUM(F11:G11)</f>
        <v>5681</v>
      </c>
      <c r="I11" s="126">
        <f>IF(E11=0,0,((H11/E11)-1)*100)</f>
        <v>10.589838427097531</v>
      </c>
      <c r="J11" s="4"/>
      <c r="K11" s="7"/>
      <c r="L11" s="23" t="s">
        <v>12</v>
      </c>
      <c r="M11" s="382">
        <v>415522</v>
      </c>
      <c r="N11" s="380">
        <v>413394</v>
      </c>
      <c r="O11" s="311">
        <f t="shared" si="0"/>
        <v>828916</v>
      </c>
      <c r="P11" s="381">
        <v>1536</v>
      </c>
      <c r="Q11" s="331">
        <f t="shared" ref="Q11" si="2">O11+P11</f>
        <v>830452</v>
      </c>
      <c r="R11" s="382">
        <v>476997</v>
      </c>
      <c r="S11" s="380">
        <v>465615</v>
      </c>
      <c r="T11" s="172">
        <f t="shared" si="1"/>
        <v>942612</v>
      </c>
      <c r="U11" s="381">
        <v>4940</v>
      </c>
      <c r="V11" s="274">
        <f t="shared" ref="V11" si="3">T11+U11</f>
        <v>947552</v>
      </c>
      <c r="W11" s="41">
        <f>IF(Q11=0,0,((V11/Q11)-1)*100)</f>
        <v>14.100754769691681</v>
      </c>
    </row>
    <row r="12" spans="1:23" ht="14.25" thickTop="1" thickBot="1">
      <c r="A12" s="347" t="str">
        <f>IF(ISERROR(F12/G12)," ",IF(F12/G12&gt;0.5,IF(F12/G12&lt;1.5," ","NOT OK"),"NOT OK"))</f>
        <v xml:space="preserve"> </v>
      </c>
      <c r="B12" s="129" t="s">
        <v>57</v>
      </c>
      <c r="C12" s="130">
        <f t="shared" ref="C12:H12" si="4">+C9+C10+C11</f>
        <v>7465</v>
      </c>
      <c r="D12" s="132">
        <f t="shared" si="4"/>
        <v>7470</v>
      </c>
      <c r="E12" s="165">
        <f t="shared" si="4"/>
        <v>14935</v>
      </c>
      <c r="F12" s="130">
        <f t="shared" si="4"/>
        <v>8353</v>
      </c>
      <c r="G12" s="132">
        <f t="shared" si="4"/>
        <v>8344</v>
      </c>
      <c r="H12" s="165">
        <f t="shared" si="4"/>
        <v>16697</v>
      </c>
      <c r="I12" s="133">
        <f>IF(E12=0,0,((H12/E12)-1)*100)</f>
        <v>11.797790425175769</v>
      </c>
      <c r="J12" s="4"/>
      <c r="L12" s="42" t="s">
        <v>57</v>
      </c>
      <c r="M12" s="46">
        <f t="shared" ref="M12:V12" si="5">+M9+M10+M11</f>
        <v>1153936</v>
      </c>
      <c r="N12" s="44">
        <f t="shared" si="5"/>
        <v>1150977</v>
      </c>
      <c r="O12" s="312">
        <f>+O9+O10+O11</f>
        <v>2304913</v>
      </c>
      <c r="P12" s="44">
        <f t="shared" si="5"/>
        <v>3798</v>
      </c>
      <c r="Q12" s="312">
        <f t="shared" si="5"/>
        <v>2308711</v>
      </c>
      <c r="R12" s="46">
        <f t="shared" si="5"/>
        <v>1311733</v>
      </c>
      <c r="S12" s="44">
        <f t="shared" si="5"/>
        <v>1309819</v>
      </c>
      <c r="T12" s="173">
        <f>+T9+T10+T11</f>
        <v>2621552</v>
      </c>
      <c r="U12" s="44">
        <f t="shared" si="5"/>
        <v>8720</v>
      </c>
      <c r="V12" s="173">
        <f t="shared" si="5"/>
        <v>2630272</v>
      </c>
      <c r="W12" s="47">
        <f>IF(Q12=0,0,((V12/Q12)-1)*100)</f>
        <v>13.928161645177761</v>
      </c>
    </row>
    <row r="13" spans="1:23" ht="13.5" thickTop="1">
      <c r="A13" s="347" t="str">
        <f t="shared" ref="A13:A70" si="6">IF(ISERROR(F13/G13)," ",IF(F13/G13&gt;0.5,IF(F13/G13&lt;1.5," ","NOT OK"),"NOT OK"))</f>
        <v xml:space="preserve"> </v>
      </c>
      <c r="B13" s="109" t="s">
        <v>13</v>
      </c>
      <c r="C13" s="372">
        <v>2574</v>
      </c>
      <c r="D13" s="373">
        <v>2578</v>
      </c>
      <c r="E13" s="161">
        <f>SUM(C13:D13)</f>
        <v>5152</v>
      </c>
      <c r="F13" s="372">
        <v>2943</v>
      </c>
      <c r="G13" s="373">
        <v>2936</v>
      </c>
      <c r="H13" s="161">
        <f>SUM(F13:G13)</f>
        <v>5879</v>
      </c>
      <c r="I13" s="126">
        <f t="shared" ref="I13:I18" si="7">IF(E13=0,0,((H13/E13)-1)*100)</f>
        <v>14.111024844720488</v>
      </c>
      <c r="J13" s="8"/>
      <c r="L13" s="14" t="s">
        <v>13</v>
      </c>
      <c r="M13" s="382">
        <v>415554</v>
      </c>
      <c r="N13" s="380">
        <v>410114</v>
      </c>
      <c r="O13" s="311">
        <f t="shared" si="0"/>
        <v>825668</v>
      </c>
      <c r="P13" s="379">
        <v>686</v>
      </c>
      <c r="Q13" s="311">
        <f>O13+P13</f>
        <v>826354</v>
      </c>
      <c r="R13" s="382">
        <v>509486</v>
      </c>
      <c r="S13" s="380">
        <v>487874</v>
      </c>
      <c r="T13" s="172">
        <f t="shared" si="1"/>
        <v>997360</v>
      </c>
      <c r="U13" s="379">
        <v>1835</v>
      </c>
      <c r="V13" s="172">
        <f>T13+U13</f>
        <v>999195</v>
      </c>
      <c r="W13" s="41">
        <f t="shared" ref="W13:W18" si="8">IF(Q13=0,0,((V13/Q13)-1)*100)</f>
        <v>20.916096491334212</v>
      </c>
    </row>
    <row r="14" spans="1:23">
      <c r="A14" s="347" t="str">
        <f>IF(ISERROR(F14/G14)," ",IF(F14/G14&gt;0.5,IF(F14/G14&lt;1.5," ","NOT OK"),"NOT OK"))</f>
        <v xml:space="preserve"> </v>
      </c>
      <c r="B14" s="109" t="s">
        <v>14</v>
      </c>
      <c r="C14" s="372">
        <v>2468</v>
      </c>
      <c r="D14" s="373">
        <v>2467</v>
      </c>
      <c r="E14" s="161">
        <f>SUM(C14:D14)</f>
        <v>4935</v>
      </c>
      <c r="F14" s="372">
        <v>2682</v>
      </c>
      <c r="G14" s="373">
        <v>2682</v>
      </c>
      <c r="H14" s="161">
        <f>SUM(F14:G14)</f>
        <v>5364</v>
      </c>
      <c r="I14" s="126">
        <f>IF(E14=0,0,((H14/E14)-1)*100)</f>
        <v>8.6930091185410276</v>
      </c>
      <c r="J14" s="4"/>
      <c r="L14" s="14" t="s">
        <v>14</v>
      </c>
      <c r="M14" s="382">
        <v>405404</v>
      </c>
      <c r="N14" s="380">
        <v>416765</v>
      </c>
      <c r="O14" s="311">
        <f>+M14+N14</f>
        <v>822169</v>
      </c>
      <c r="P14" s="379">
        <v>955</v>
      </c>
      <c r="Q14" s="311">
        <f>O14+P14</f>
        <v>823124</v>
      </c>
      <c r="R14" s="382">
        <v>464618</v>
      </c>
      <c r="S14" s="380">
        <v>493366</v>
      </c>
      <c r="T14" s="172">
        <f>+R14+S14</f>
        <v>957984</v>
      </c>
      <c r="U14" s="379">
        <v>2757</v>
      </c>
      <c r="V14" s="172">
        <f>T14+U14</f>
        <v>960741</v>
      </c>
      <c r="W14" s="41">
        <f>IF(Q14=0,0,((V14/Q14)-1)*100)</f>
        <v>16.718866173261858</v>
      </c>
    </row>
    <row r="15" spans="1:23" ht="13.5" thickBot="1">
      <c r="A15" s="348" t="str">
        <f>IF(ISERROR(F15/G15)," ",IF(F15/G15&gt;0.5,IF(F15/G15&lt;1.5," ","NOT OK"),"NOT OK"))</f>
        <v xml:space="preserve"> </v>
      </c>
      <c r="B15" s="109" t="s">
        <v>15</v>
      </c>
      <c r="C15" s="372">
        <v>2616</v>
      </c>
      <c r="D15" s="373">
        <v>2620</v>
      </c>
      <c r="E15" s="161">
        <f>SUM(C15:D15)</f>
        <v>5236</v>
      </c>
      <c r="F15" s="372">
        <v>3048</v>
      </c>
      <c r="G15" s="373">
        <v>3048</v>
      </c>
      <c r="H15" s="161">
        <f>SUM(F15:G15)</f>
        <v>6096</v>
      </c>
      <c r="I15" s="126">
        <f>IF(E15=0,0,((H15/E15)-1)*100)</f>
        <v>16.424751718869366</v>
      </c>
      <c r="J15" s="8"/>
      <c r="L15" s="14" t="s">
        <v>15</v>
      </c>
      <c r="M15" s="382">
        <v>438058</v>
      </c>
      <c r="N15" s="380">
        <v>442540</v>
      </c>
      <c r="O15" s="311">
        <f>+M15+N15</f>
        <v>880598</v>
      </c>
      <c r="P15" s="379">
        <v>1207</v>
      </c>
      <c r="Q15" s="311">
        <f>O15+P15</f>
        <v>881805</v>
      </c>
      <c r="R15" s="382">
        <v>530429</v>
      </c>
      <c r="S15" s="380">
        <v>542638</v>
      </c>
      <c r="T15" s="172">
        <f>+R15+S15</f>
        <v>1073067</v>
      </c>
      <c r="U15" s="379">
        <v>3019</v>
      </c>
      <c r="V15" s="172">
        <f>T15+U15</f>
        <v>1076086</v>
      </c>
      <c r="W15" s="41">
        <f>IF(Q15=0,0,((V15/Q15)-1)*100)</f>
        <v>22.032195326631165</v>
      </c>
    </row>
    <row r="16" spans="1:23" ht="14.25" thickTop="1" thickBot="1">
      <c r="A16" s="347" t="str">
        <f>IF(ISERROR(F16/G16)," ",IF(F16/G16&gt;0.5,IF(F16/G16&lt;1.5," ","NOT OK"),"NOT OK"))</f>
        <v xml:space="preserve"> </v>
      </c>
      <c r="B16" s="129" t="s">
        <v>61</v>
      </c>
      <c r="C16" s="130">
        <f>+C13+C14+C15</f>
        <v>7658</v>
      </c>
      <c r="D16" s="132">
        <f t="shared" ref="D16:H16" si="9">+D13+D14+D15</f>
        <v>7665</v>
      </c>
      <c r="E16" s="165">
        <f t="shared" si="9"/>
        <v>15323</v>
      </c>
      <c r="F16" s="130">
        <f t="shared" si="9"/>
        <v>8673</v>
      </c>
      <c r="G16" s="132">
        <f t="shared" si="9"/>
        <v>8666</v>
      </c>
      <c r="H16" s="165">
        <f t="shared" si="9"/>
        <v>17339</v>
      </c>
      <c r="I16" s="133">
        <f>IF(E16=0,0,((H16/E16)-1)*100)</f>
        <v>13.156692553677484</v>
      </c>
      <c r="J16" s="4"/>
      <c r="L16" s="42" t="s">
        <v>61</v>
      </c>
      <c r="M16" s="46">
        <f>+M13+M14+M15</f>
        <v>1259016</v>
      </c>
      <c r="N16" s="44">
        <f t="shared" ref="N16:V16" si="10">+N13+N14+N15</f>
        <v>1269419</v>
      </c>
      <c r="O16" s="312">
        <f t="shared" si="10"/>
        <v>2528435</v>
      </c>
      <c r="P16" s="44">
        <f t="shared" si="10"/>
        <v>2848</v>
      </c>
      <c r="Q16" s="312">
        <f t="shared" si="10"/>
        <v>2531283</v>
      </c>
      <c r="R16" s="46">
        <f t="shared" si="10"/>
        <v>1504533</v>
      </c>
      <c r="S16" s="44">
        <f t="shared" si="10"/>
        <v>1523878</v>
      </c>
      <c r="T16" s="173">
        <f t="shared" si="10"/>
        <v>3028411</v>
      </c>
      <c r="U16" s="44">
        <f t="shared" si="10"/>
        <v>7611</v>
      </c>
      <c r="V16" s="173">
        <f t="shared" si="10"/>
        <v>3036022</v>
      </c>
      <c r="W16" s="47">
        <f>IF(Q16=0,0,((V16/Q16)-1)*100)</f>
        <v>19.9400462137185</v>
      </c>
    </row>
    <row r="17" spans="1:27" ht="13.5" thickTop="1">
      <c r="A17" s="347" t="str">
        <f t="shared" si="6"/>
        <v xml:space="preserve"> </v>
      </c>
      <c r="B17" s="109" t="s">
        <v>16</v>
      </c>
      <c r="C17" s="135">
        <v>2561</v>
      </c>
      <c r="D17" s="137">
        <v>2559</v>
      </c>
      <c r="E17" s="161">
        <f t="shared" ref="E17" si="11">SUM(C17:D17)</f>
        <v>5120</v>
      </c>
      <c r="F17" s="135">
        <v>3101</v>
      </c>
      <c r="G17" s="137">
        <v>3067</v>
      </c>
      <c r="H17" s="161">
        <f t="shared" ref="H17" si="12">SUM(F17:G17)</f>
        <v>6168</v>
      </c>
      <c r="I17" s="126">
        <f t="shared" si="7"/>
        <v>20.468749999999993</v>
      </c>
      <c r="J17" s="8"/>
      <c r="L17" s="14" t="s">
        <v>16</v>
      </c>
      <c r="M17" s="382">
        <v>435505</v>
      </c>
      <c r="N17" s="380">
        <v>430898</v>
      </c>
      <c r="O17" s="311">
        <f t="shared" si="0"/>
        <v>866403</v>
      </c>
      <c r="P17" s="379">
        <v>854</v>
      </c>
      <c r="Q17" s="311">
        <f>O17+P17</f>
        <v>867257</v>
      </c>
      <c r="R17" s="382">
        <v>548507</v>
      </c>
      <c r="S17" s="380">
        <v>541855</v>
      </c>
      <c r="T17" s="172">
        <f t="shared" si="1"/>
        <v>1090362</v>
      </c>
      <c r="U17" s="379">
        <v>1056</v>
      </c>
      <c r="V17" s="172">
        <f>T17+U17</f>
        <v>1091418</v>
      </c>
      <c r="W17" s="41">
        <f t="shared" si="8"/>
        <v>25.847124900692652</v>
      </c>
    </row>
    <row r="18" spans="1:27">
      <c r="A18" s="347" t="str">
        <f t="shared" si="6"/>
        <v xml:space="preserve"> </v>
      </c>
      <c r="B18" s="109" t="s">
        <v>17</v>
      </c>
      <c r="C18" s="135">
        <v>2593</v>
      </c>
      <c r="D18" s="137">
        <v>2593</v>
      </c>
      <c r="E18" s="161">
        <f>SUM(C18:D18)</f>
        <v>5186</v>
      </c>
      <c r="F18" s="135">
        <v>3125</v>
      </c>
      <c r="G18" s="137">
        <v>3086</v>
      </c>
      <c r="H18" s="161">
        <f>SUM(F18:G18)</f>
        <v>6211</v>
      </c>
      <c r="I18" s="126">
        <f t="shared" si="7"/>
        <v>19.76475125337447</v>
      </c>
      <c r="L18" s="14" t="s">
        <v>17</v>
      </c>
      <c r="M18" s="382">
        <v>424905</v>
      </c>
      <c r="N18" s="380">
        <v>427164</v>
      </c>
      <c r="O18" s="311">
        <f t="shared" si="0"/>
        <v>852069</v>
      </c>
      <c r="P18" s="379">
        <v>730</v>
      </c>
      <c r="Q18" s="311">
        <f>O18+P18</f>
        <v>852799</v>
      </c>
      <c r="R18" s="382">
        <v>522972</v>
      </c>
      <c r="S18" s="380">
        <v>521379</v>
      </c>
      <c r="T18" s="172">
        <f t="shared" si="1"/>
        <v>1044351</v>
      </c>
      <c r="U18" s="379">
        <v>1959</v>
      </c>
      <c r="V18" s="172">
        <f>T18+U18</f>
        <v>1046310</v>
      </c>
      <c r="W18" s="41">
        <f t="shared" si="8"/>
        <v>22.691278953188277</v>
      </c>
    </row>
    <row r="19" spans="1:27" ht="13.5" thickBot="1">
      <c r="A19" s="349" t="str">
        <f>IF(ISERROR(F19/G19)," ",IF(F19/G19&gt;0.5,IF(F19/G19&lt;1.5," ","NOT OK"),"NOT OK"))</f>
        <v xml:space="preserve"> </v>
      </c>
      <c r="B19" s="109" t="s">
        <v>18</v>
      </c>
      <c r="C19" s="135">
        <v>2484</v>
      </c>
      <c r="D19" s="137">
        <v>2493</v>
      </c>
      <c r="E19" s="161">
        <f>SUM(C19:D19)</f>
        <v>4977</v>
      </c>
      <c r="F19" s="135">
        <v>3107</v>
      </c>
      <c r="G19" s="137">
        <v>3089</v>
      </c>
      <c r="H19" s="161">
        <f>SUM(F19:G19)</f>
        <v>6196</v>
      </c>
      <c r="I19" s="126">
        <f>IF(E19=0,0,((H19/E19)-1)*100)</f>
        <v>24.492666264818162</v>
      </c>
      <c r="J19" s="9"/>
      <c r="L19" s="14" t="s">
        <v>18</v>
      </c>
      <c r="M19" s="382">
        <v>408801</v>
      </c>
      <c r="N19" s="380">
        <v>402044</v>
      </c>
      <c r="O19" s="311">
        <f>+M19+N19</f>
        <v>810845</v>
      </c>
      <c r="P19" s="379">
        <v>707</v>
      </c>
      <c r="Q19" s="311">
        <f>O19+P19</f>
        <v>811552</v>
      </c>
      <c r="R19" s="382">
        <v>522992</v>
      </c>
      <c r="S19" s="380">
        <v>511264</v>
      </c>
      <c r="T19" s="172">
        <f>+R19+S19</f>
        <v>1034256</v>
      </c>
      <c r="U19" s="379">
        <v>1886</v>
      </c>
      <c r="V19" s="172">
        <f>T19+U19</f>
        <v>1036142</v>
      </c>
      <c r="W19" s="41">
        <f>IF(Q19=0,0,((V19/Q19)-1)*100)</f>
        <v>27.674135483616567</v>
      </c>
    </row>
    <row r="20" spans="1:27" ht="15.75" customHeight="1" thickTop="1" thickBot="1">
      <c r="A20" s="10" t="str">
        <f>IF(ISERROR(F20/G20)," ",IF(F20/G20&gt;0.5,IF(F20/G20&lt;1.5," ","NOT OK"),"NOT OK"))</f>
        <v xml:space="preserve"> </v>
      </c>
      <c r="B20" s="138" t="s">
        <v>19</v>
      </c>
      <c r="C20" s="130">
        <f>+C17+C18+C19</f>
        <v>7638</v>
      </c>
      <c r="D20" s="140">
        <f t="shared" ref="D20:H20" si="13">+D17+D18+D19</f>
        <v>7645</v>
      </c>
      <c r="E20" s="163">
        <f t="shared" si="13"/>
        <v>15283</v>
      </c>
      <c r="F20" s="130">
        <f t="shared" si="13"/>
        <v>9333</v>
      </c>
      <c r="G20" s="140">
        <f t="shared" si="13"/>
        <v>9242</v>
      </c>
      <c r="H20" s="163">
        <f t="shared" si="13"/>
        <v>18575</v>
      </c>
      <c r="I20" s="133">
        <f>IF(E20=0,0,((H20/E20)-1)*100)</f>
        <v>21.540273506510509</v>
      </c>
      <c r="J20" s="10"/>
      <c r="K20" s="11"/>
      <c r="L20" s="48" t="s">
        <v>19</v>
      </c>
      <c r="M20" s="49">
        <f>+M17+M18+M19</f>
        <v>1269211</v>
      </c>
      <c r="N20" s="50">
        <f t="shared" ref="N20:V20" si="14">+N17+N18+N19</f>
        <v>1260106</v>
      </c>
      <c r="O20" s="411">
        <f t="shared" si="14"/>
        <v>2529317</v>
      </c>
      <c r="P20" s="50">
        <f t="shared" si="14"/>
        <v>2291</v>
      </c>
      <c r="Q20" s="411">
        <f t="shared" si="14"/>
        <v>2531608</v>
      </c>
      <c r="R20" s="49">
        <f t="shared" si="14"/>
        <v>1594471</v>
      </c>
      <c r="S20" s="50">
        <f t="shared" si="14"/>
        <v>1574498</v>
      </c>
      <c r="T20" s="174">
        <f t="shared" si="14"/>
        <v>3168969</v>
      </c>
      <c r="U20" s="50">
        <f t="shared" si="14"/>
        <v>4901</v>
      </c>
      <c r="V20" s="174">
        <f t="shared" si="14"/>
        <v>3173870</v>
      </c>
      <c r="W20" s="51">
        <f>IF(Q20=0,0,((V20/Q20)-1)*100)</f>
        <v>25.369725486726225</v>
      </c>
    </row>
    <row r="21" spans="1:27" ht="13.5" thickTop="1">
      <c r="A21" s="347" t="str">
        <f>IF(ISERROR(F21/G21)," ",IF(F21/G21&gt;0.5,IF(F21/G21&lt;1.5," ","NOT OK"),"NOT OK"))</f>
        <v xml:space="preserve"> </v>
      </c>
      <c r="B21" s="109" t="s">
        <v>20</v>
      </c>
      <c r="C21" s="372">
        <v>2841</v>
      </c>
      <c r="D21" s="373">
        <v>2837</v>
      </c>
      <c r="E21" s="164">
        <f>SUM(C21:D21)</f>
        <v>5678</v>
      </c>
      <c r="F21" s="372">
        <v>3377</v>
      </c>
      <c r="G21" s="373">
        <v>3364</v>
      </c>
      <c r="H21" s="164">
        <f>SUM(F21:G21)</f>
        <v>6741</v>
      </c>
      <c r="I21" s="126">
        <f>IF(E21=0,0,((H21/E21)-1)*100)</f>
        <v>18.721380767876017</v>
      </c>
      <c r="J21" s="4"/>
      <c r="L21" s="14" t="s">
        <v>21</v>
      </c>
      <c r="M21" s="382">
        <v>480012</v>
      </c>
      <c r="N21" s="380">
        <v>470006</v>
      </c>
      <c r="O21" s="311">
        <f>+M21+N21</f>
        <v>950018</v>
      </c>
      <c r="P21" s="379">
        <v>963</v>
      </c>
      <c r="Q21" s="311">
        <f>O21+P21</f>
        <v>950981</v>
      </c>
      <c r="R21" s="382">
        <v>571559</v>
      </c>
      <c r="S21" s="380">
        <v>573238</v>
      </c>
      <c r="T21" s="172">
        <f>+R21+S21</f>
        <v>1144797</v>
      </c>
      <c r="U21" s="379">
        <v>1638</v>
      </c>
      <c r="V21" s="172">
        <f>T21+U21</f>
        <v>1146435</v>
      </c>
      <c r="W21" s="41">
        <f>IF(Q21=0,0,((V21/Q21)-1)*100)</f>
        <v>20.552881708467364</v>
      </c>
    </row>
    <row r="22" spans="1:27">
      <c r="A22" s="347" t="str">
        <f t="shared" ref="A22" si="15">IF(ISERROR(F22/G22)," ",IF(F22/G22&gt;0.5,IF(F22/G22&lt;1.5," ","NOT OK"),"NOT OK"))</f>
        <v xml:space="preserve"> </v>
      </c>
      <c r="B22" s="109" t="s">
        <v>22</v>
      </c>
      <c r="C22" s="372">
        <v>2922</v>
      </c>
      <c r="D22" s="373">
        <v>2928</v>
      </c>
      <c r="E22" s="155">
        <f t="shared" ref="E22:E23" si="16">SUM(C22:D22)</f>
        <v>5850</v>
      </c>
      <c r="F22" s="372">
        <v>3314</v>
      </c>
      <c r="G22" s="373">
        <v>3308</v>
      </c>
      <c r="H22" s="155">
        <f t="shared" ref="H22" si="17">SUM(F22:G22)</f>
        <v>6622</v>
      </c>
      <c r="I22" s="126">
        <f t="shared" ref="I22" si="18">IF(E22=0,0,((H22/E22)-1)*100)</f>
        <v>13.196581196581203</v>
      </c>
      <c r="J22" s="4"/>
      <c r="L22" s="14" t="s">
        <v>22</v>
      </c>
      <c r="M22" s="382">
        <v>485423</v>
      </c>
      <c r="N22" s="380">
        <v>490341</v>
      </c>
      <c r="O22" s="311">
        <f t="shared" ref="O22" si="19">+M22+N22</f>
        <v>975764</v>
      </c>
      <c r="P22" s="379">
        <v>2204</v>
      </c>
      <c r="Q22" s="311">
        <f>O22+P22</f>
        <v>977968</v>
      </c>
      <c r="R22" s="382">
        <v>561457</v>
      </c>
      <c r="S22" s="380">
        <v>559215</v>
      </c>
      <c r="T22" s="172">
        <f t="shared" ref="T22" si="20">+R22+S22</f>
        <v>1120672</v>
      </c>
      <c r="U22" s="379">
        <v>566</v>
      </c>
      <c r="V22" s="172">
        <f>T22+U22</f>
        <v>1121238</v>
      </c>
      <c r="W22" s="41">
        <f t="shared" ref="W22" si="21">IF(Q22=0,0,((V22/Q22)-1)*100)</f>
        <v>14.649763591446764</v>
      </c>
    </row>
    <row r="23" spans="1:27" ht="13.5" thickBot="1">
      <c r="A23" s="347" t="str">
        <f>IF(ISERROR(F23/G23)," ",IF(F23/G23&gt;0.5,IF(F23/G23&lt;1.5," ","NOT OK"),"NOT OK"))</f>
        <v xml:space="preserve"> </v>
      </c>
      <c r="B23" s="109" t="s">
        <v>23</v>
      </c>
      <c r="C23" s="372">
        <v>2631</v>
      </c>
      <c r="D23" s="141">
        <v>2630</v>
      </c>
      <c r="E23" s="159">
        <f t="shared" si="16"/>
        <v>5261</v>
      </c>
      <c r="F23" s="372">
        <v>3090</v>
      </c>
      <c r="G23" s="141">
        <v>3092</v>
      </c>
      <c r="H23" s="159">
        <f>SUM(F23:G23)</f>
        <v>6182</v>
      </c>
      <c r="I23" s="142">
        <f>IF(E23=0,0,((H23/E23)-1)*100)</f>
        <v>17.506177532788449</v>
      </c>
      <c r="J23" s="4"/>
      <c r="L23" s="14" t="s">
        <v>23</v>
      </c>
      <c r="M23" s="382">
        <v>407679</v>
      </c>
      <c r="N23" s="380">
        <v>413298</v>
      </c>
      <c r="O23" s="311">
        <f>+M23+N23</f>
        <v>820977</v>
      </c>
      <c r="P23" s="379">
        <v>1925</v>
      </c>
      <c r="Q23" s="311">
        <f>O23+P23</f>
        <v>822902</v>
      </c>
      <c r="R23" s="382">
        <v>493570</v>
      </c>
      <c r="S23" s="380">
        <v>503062</v>
      </c>
      <c r="T23" s="172">
        <f>+R23+S23</f>
        <v>996632</v>
      </c>
      <c r="U23" s="379">
        <v>333</v>
      </c>
      <c r="V23" s="172">
        <f>T23+U23</f>
        <v>996965</v>
      </c>
      <c r="W23" s="41">
        <f>IF(Q23=0,0,((V23/Q23)-1)*100)</f>
        <v>21.152336487212331</v>
      </c>
    </row>
    <row r="24" spans="1:27" ht="14.25" thickTop="1" thickBot="1">
      <c r="A24" s="347" t="str">
        <f>IF(ISERROR(F24/G24)," ",IF(F24/G24&gt;0.5,IF(F24/G24&lt;1.5," ","NOT OK"),"NOT OK"))</f>
        <v xml:space="preserve"> </v>
      </c>
      <c r="B24" s="129" t="s">
        <v>40</v>
      </c>
      <c r="C24" s="130">
        <f>+C21+C22+C23</f>
        <v>8394</v>
      </c>
      <c r="D24" s="130">
        <f t="shared" ref="D24:H24" si="22">+D21+D22+D23</f>
        <v>8395</v>
      </c>
      <c r="E24" s="130">
        <f t="shared" si="22"/>
        <v>16789</v>
      </c>
      <c r="F24" s="130">
        <f t="shared" si="22"/>
        <v>9781</v>
      </c>
      <c r="G24" s="130">
        <f t="shared" si="22"/>
        <v>9764</v>
      </c>
      <c r="H24" s="130">
        <f t="shared" si="22"/>
        <v>19545</v>
      </c>
      <c r="I24" s="133">
        <f t="shared" ref="I24:I26" si="23">IF(E24=0,0,((H24/E24)-1)*100)</f>
        <v>16.415510155458925</v>
      </c>
      <c r="J24" s="4"/>
      <c r="L24" s="420" t="s">
        <v>40</v>
      </c>
      <c r="M24" s="46">
        <f>+M21+M22+M23</f>
        <v>1373114</v>
      </c>
      <c r="N24" s="44">
        <f t="shared" ref="N24:V24" si="24">+N21+N22+N23</f>
        <v>1373645</v>
      </c>
      <c r="O24" s="312">
        <f t="shared" si="24"/>
        <v>2746759</v>
      </c>
      <c r="P24" s="44">
        <f t="shared" si="24"/>
        <v>5092</v>
      </c>
      <c r="Q24" s="312">
        <f t="shared" si="24"/>
        <v>2751851</v>
      </c>
      <c r="R24" s="46">
        <f t="shared" si="24"/>
        <v>1626586</v>
      </c>
      <c r="S24" s="44">
        <f t="shared" si="24"/>
        <v>1635515</v>
      </c>
      <c r="T24" s="173">
        <f t="shared" si="24"/>
        <v>3262101</v>
      </c>
      <c r="U24" s="44">
        <f t="shared" si="24"/>
        <v>2537</v>
      </c>
      <c r="V24" s="173">
        <f t="shared" si="24"/>
        <v>3264638</v>
      </c>
      <c r="W24" s="47">
        <f t="shared" ref="W24:W26" si="25">IF(Q24=0,0,((V24/Q24)-1)*100)</f>
        <v>18.634257450712276</v>
      </c>
    </row>
    <row r="25" spans="1:27" ht="14.25" thickTop="1" thickBot="1">
      <c r="A25" s="347" t="str">
        <f>IF(ISERROR(F25/G25)," ",IF(F25/G25&gt;0.5,IF(F25/G25&lt;1.5," ","NOT OK"),"NOT OK"))</f>
        <v xml:space="preserve"> </v>
      </c>
      <c r="B25" s="129" t="s">
        <v>62</v>
      </c>
      <c r="C25" s="130">
        <f>C16+C20+C21+C22+C23</f>
        <v>23690</v>
      </c>
      <c r="D25" s="130">
        <f t="shared" ref="D25:H25" si="26">D16+D20+D21+D22+D23</f>
        <v>23705</v>
      </c>
      <c r="E25" s="130">
        <f t="shared" si="26"/>
        <v>47395</v>
      </c>
      <c r="F25" s="130">
        <f t="shared" si="26"/>
        <v>27787</v>
      </c>
      <c r="G25" s="130">
        <f t="shared" si="26"/>
        <v>27672</v>
      </c>
      <c r="H25" s="130">
        <f t="shared" si="26"/>
        <v>55459</v>
      </c>
      <c r="I25" s="133">
        <f t="shared" si="23"/>
        <v>17.014453001371454</v>
      </c>
      <c r="J25" s="4"/>
      <c r="L25" s="420" t="s">
        <v>62</v>
      </c>
      <c r="M25" s="43">
        <f>M16+M20+M21+M22+M23</f>
        <v>3901341</v>
      </c>
      <c r="N25" s="43">
        <f t="shared" ref="N25:V25" si="27">N16+N20+N21+N22+N23</f>
        <v>3903170</v>
      </c>
      <c r="O25" s="413">
        <f t="shared" si="27"/>
        <v>7804511</v>
      </c>
      <c r="P25" s="43">
        <f t="shared" si="27"/>
        <v>10231</v>
      </c>
      <c r="Q25" s="413">
        <f t="shared" si="27"/>
        <v>7814742</v>
      </c>
      <c r="R25" s="43">
        <f t="shared" si="27"/>
        <v>4725590</v>
      </c>
      <c r="S25" s="43">
        <f t="shared" si="27"/>
        <v>4733891</v>
      </c>
      <c r="T25" s="412">
        <f t="shared" si="27"/>
        <v>9459481</v>
      </c>
      <c r="U25" s="43">
        <f t="shared" si="27"/>
        <v>15049</v>
      </c>
      <c r="V25" s="413">
        <f t="shared" si="27"/>
        <v>9474530</v>
      </c>
      <c r="W25" s="47">
        <f t="shared" si="25"/>
        <v>21.239191261848433</v>
      </c>
      <c r="X25" s="1"/>
      <c r="AA25" s="1"/>
    </row>
    <row r="26" spans="1:27" ht="14.25" thickTop="1" thickBot="1">
      <c r="A26" s="347" t="str">
        <f>IF(ISERROR(F26/G26)," ",IF(F26/G26&gt;0.5,IF(F26/G26&lt;1.5," ","NOT OK"),"NOT OK"))</f>
        <v xml:space="preserve"> </v>
      </c>
      <c r="B26" s="129" t="s">
        <v>63</v>
      </c>
      <c r="C26" s="130">
        <f>+C12+C16+C20+C24</f>
        <v>31155</v>
      </c>
      <c r="D26" s="130">
        <f t="shared" ref="D26:H26" si="28">+D12+D16+D20+D24</f>
        <v>31175</v>
      </c>
      <c r="E26" s="130">
        <f t="shared" si="28"/>
        <v>62330</v>
      </c>
      <c r="F26" s="130">
        <f t="shared" si="28"/>
        <v>36140</v>
      </c>
      <c r="G26" s="130">
        <f t="shared" si="28"/>
        <v>36016</v>
      </c>
      <c r="H26" s="130">
        <f t="shared" si="28"/>
        <v>72156</v>
      </c>
      <c r="I26" s="133">
        <f t="shared" si="23"/>
        <v>15.764479383924268</v>
      </c>
      <c r="J26" s="4"/>
      <c r="L26" s="420" t="s">
        <v>63</v>
      </c>
      <c r="M26" s="46">
        <f>+M12+M16+M20+M24</f>
        <v>5055277</v>
      </c>
      <c r="N26" s="44">
        <f t="shared" ref="N26:V26" si="29">+N12+N16+N20+N24</f>
        <v>5054147</v>
      </c>
      <c r="O26" s="312">
        <f t="shared" si="29"/>
        <v>10109424</v>
      </c>
      <c r="P26" s="44">
        <f t="shared" si="29"/>
        <v>14029</v>
      </c>
      <c r="Q26" s="312">
        <f t="shared" si="29"/>
        <v>10123453</v>
      </c>
      <c r="R26" s="46">
        <f t="shared" si="29"/>
        <v>6037323</v>
      </c>
      <c r="S26" s="44">
        <f t="shared" si="29"/>
        <v>6043710</v>
      </c>
      <c r="T26" s="173">
        <f t="shared" si="29"/>
        <v>12081033</v>
      </c>
      <c r="U26" s="44">
        <f t="shared" si="29"/>
        <v>23769</v>
      </c>
      <c r="V26" s="173">
        <f t="shared" si="29"/>
        <v>12104802</v>
      </c>
      <c r="W26" s="47">
        <f t="shared" si="25"/>
        <v>19.571869400687692</v>
      </c>
    </row>
    <row r="27" spans="1:27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857" t="s">
        <v>25</v>
      </c>
      <c r="C28" s="858"/>
      <c r="D28" s="858"/>
      <c r="E28" s="858"/>
      <c r="F28" s="858"/>
      <c r="G28" s="858"/>
      <c r="H28" s="858"/>
      <c r="I28" s="859"/>
      <c r="J28" s="4"/>
      <c r="L28" s="860" t="s">
        <v>26</v>
      </c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2"/>
    </row>
    <row r="29" spans="1:27" ht="13.5" thickBot="1">
      <c r="B29" s="863" t="s">
        <v>47</v>
      </c>
      <c r="C29" s="864"/>
      <c r="D29" s="864"/>
      <c r="E29" s="864"/>
      <c r="F29" s="864"/>
      <c r="G29" s="864"/>
      <c r="H29" s="864"/>
      <c r="I29" s="865"/>
      <c r="J29" s="4"/>
      <c r="L29" s="866" t="s">
        <v>49</v>
      </c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1:27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7"/>
      <c r="C31" s="869" t="s">
        <v>64</v>
      </c>
      <c r="D31" s="870"/>
      <c r="E31" s="871"/>
      <c r="F31" s="869" t="s">
        <v>65</v>
      </c>
      <c r="G31" s="870"/>
      <c r="H31" s="871"/>
      <c r="I31" s="108" t="s">
        <v>2</v>
      </c>
      <c r="J31" s="4"/>
      <c r="L31" s="12"/>
      <c r="M31" s="872" t="s">
        <v>64</v>
      </c>
      <c r="N31" s="873"/>
      <c r="O31" s="873"/>
      <c r="P31" s="873"/>
      <c r="Q31" s="874"/>
      <c r="R31" s="872" t="s">
        <v>65</v>
      </c>
      <c r="S31" s="873"/>
      <c r="T31" s="873"/>
      <c r="U31" s="873"/>
      <c r="V31" s="874"/>
      <c r="W31" s="13" t="s">
        <v>2</v>
      </c>
    </row>
    <row r="32" spans="1:27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4"/>
      <c r="C33" s="115" t="s">
        <v>5</v>
      </c>
      <c r="D33" s="116" t="s">
        <v>6</v>
      </c>
      <c r="E33" s="421" t="s">
        <v>7</v>
      </c>
      <c r="F33" s="115" t="s">
        <v>5</v>
      </c>
      <c r="G33" s="116" t="s">
        <v>6</v>
      </c>
      <c r="H33" s="421" t="s">
        <v>7</v>
      </c>
      <c r="I33" s="118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09" t="s">
        <v>10</v>
      </c>
      <c r="C35" s="372">
        <v>6334</v>
      </c>
      <c r="D35" s="373">
        <v>6337</v>
      </c>
      <c r="E35" s="161">
        <f t="shared" ref="E35" si="30">SUM(C35:D35)</f>
        <v>12671</v>
      </c>
      <c r="F35" s="372">
        <v>6609</v>
      </c>
      <c r="G35" s="373">
        <v>6609</v>
      </c>
      <c r="H35" s="161">
        <f t="shared" ref="H35:H37" si="31">SUM(F35:G35)</f>
        <v>13218</v>
      </c>
      <c r="I35" s="126">
        <f t="shared" ref="I35:I37" si="32">IF(E35=0,0,((H35/E35)-1)*100)</f>
        <v>4.316944203298867</v>
      </c>
      <c r="J35" s="4"/>
      <c r="K35" s="7"/>
      <c r="L35" s="14" t="s">
        <v>10</v>
      </c>
      <c r="M35" s="382">
        <v>941582</v>
      </c>
      <c r="N35" s="380">
        <v>940629</v>
      </c>
      <c r="O35" s="172">
        <f>+M35+N35</f>
        <v>1882211</v>
      </c>
      <c r="P35" s="379">
        <v>392</v>
      </c>
      <c r="Q35" s="172">
        <f>O35+P35</f>
        <v>1882603</v>
      </c>
      <c r="R35" s="382">
        <v>976551</v>
      </c>
      <c r="S35" s="380">
        <v>965518</v>
      </c>
      <c r="T35" s="172">
        <f>+R35+S35</f>
        <v>1942069</v>
      </c>
      <c r="U35" s="379">
        <v>300</v>
      </c>
      <c r="V35" s="172">
        <f>T35+U35</f>
        <v>1942369</v>
      </c>
      <c r="W35" s="41">
        <f t="shared" ref="W35:W37" si="33">IF(Q35=0,0,((V35/Q35)-1)*100)</f>
        <v>3.1746470179851993</v>
      </c>
    </row>
    <row r="36" spans="1:23">
      <c r="A36" s="4" t="str">
        <f>IF(ISERROR(F36/G36)," ",IF(F36/G36&gt;0.5,IF(F36/G36&lt;1.5," ","NOT OK"),"NOT OK"))</f>
        <v xml:space="preserve"> </v>
      </c>
      <c r="B36" s="109" t="s">
        <v>11</v>
      </c>
      <c r="C36" s="372">
        <v>6253</v>
      </c>
      <c r="D36" s="373">
        <v>6258</v>
      </c>
      <c r="E36" s="161">
        <f>SUM(C36:D36)</f>
        <v>12511</v>
      </c>
      <c r="F36" s="372">
        <v>6941</v>
      </c>
      <c r="G36" s="373">
        <v>6938</v>
      </c>
      <c r="H36" s="161">
        <f>SUM(F36:G36)</f>
        <v>13879</v>
      </c>
      <c r="I36" s="126">
        <f t="shared" si="32"/>
        <v>10.934377747582126</v>
      </c>
      <c r="J36" s="4"/>
      <c r="K36" s="7"/>
      <c r="L36" s="14" t="s">
        <v>11</v>
      </c>
      <c r="M36" s="382">
        <v>904417</v>
      </c>
      <c r="N36" s="380">
        <v>909391</v>
      </c>
      <c r="O36" s="172">
        <f t="shared" ref="O36:O44" si="34">+M36+N36</f>
        <v>1813808</v>
      </c>
      <c r="P36" s="379">
        <v>68</v>
      </c>
      <c r="Q36" s="172">
        <f>O36+P36</f>
        <v>1813876</v>
      </c>
      <c r="R36" s="382">
        <v>942989</v>
      </c>
      <c r="S36" s="380">
        <v>950473</v>
      </c>
      <c r="T36" s="172">
        <f t="shared" ref="T36:T44" si="35">+R36+S36</f>
        <v>1893462</v>
      </c>
      <c r="U36" s="379">
        <v>325</v>
      </c>
      <c r="V36" s="172">
        <f>T36+U36</f>
        <v>1893787</v>
      </c>
      <c r="W36" s="41">
        <f t="shared" si="33"/>
        <v>4.4055381955547146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4" t="s">
        <v>12</v>
      </c>
      <c r="C37" s="374">
        <v>6416</v>
      </c>
      <c r="D37" s="375">
        <v>6412</v>
      </c>
      <c r="E37" s="161">
        <f t="shared" ref="E37" si="36">SUM(C37:D37)</f>
        <v>12828</v>
      </c>
      <c r="F37" s="374">
        <v>7256</v>
      </c>
      <c r="G37" s="375">
        <v>7253</v>
      </c>
      <c r="H37" s="161">
        <f t="shared" si="31"/>
        <v>14509</v>
      </c>
      <c r="I37" s="126">
        <f t="shared" si="32"/>
        <v>13.10414717804802</v>
      </c>
      <c r="J37" s="4"/>
      <c r="K37" s="7"/>
      <c r="L37" s="23" t="s">
        <v>12</v>
      </c>
      <c r="M37" s="382">
        <v>886775</v>
      </c>
      <c r="N37" s="380">
        <v>960390</v>
      </c>
      <c r="O37" s="172">
        <f t="shared" si="34"/>
        <v>1847165</v>
      </c>
      <c r="P37" s="381">
        <v>217</v>
      </c>
      <c r="Q37" s="175">
        <f t="shared" ref="Q37" si="37">O37+P37</f>
        <v>1847382</v>
      </c>
      <c r="R37" s="382">
        <v>1005759</v>
      </c>
      <c r="S37" s="380">
        <v>1076819</v>
      </c>
      <c r="T37" s="172">
        <f t="shared" si="35"/>
        <v>2082578</v>
      </c>
      <c r="U37" s="381">
        <v>343</v>
      </c>
      <c r="V37" s="175">
        <f t="shared" ref="V37" si="38">T37+U37</f>
        <v>2082921</v>
      </c>
      <c r="W37" s="41">
        <f t="shared" si="33"/>
        <v>12.749880641902966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29" t="s">
        <v>57</v>
      </c>
      <c r="C38" s="130">
        <f t="shared" ref="C38:H38" si="39">+C35+C36+C37</f>
        <v>19003</v>
      </c>
      <c r="D38" s="132">
        <f t="shared" si="39"/>
        <v>19007</v>
      </c>
      <c r="E38" s="165">
        <f t="shared" si="39"/>
        <v>38010</v>
      </c>
      <c r="F38" s="130">
        <f t="shared" si="39"/>
        <v>20806</v>
      </c>
      <c r="G38" s="132">
        <f t="shared" si="39"/>
        <v>20800</v>
      </c>
      <c r="H38" s="165">
        <f t="shared" si="39"/>
        <v>41606</v>
      </c>
      <c r="I38" s="133">
        <f>IF(E38=0,0,((H38/E38)-1)*100)</f>
        <v>9.4606682451986224</v>
      </c>
      <c r="J38" s="4"/>
      <c r="L38" s="42" t="s">
        <v>57</v>
      </c>
      <c r="M38" s="46">
        <f t="shared" ref="M38:V38" si="40">+M35+M36+M37</f>
        <v>2732774</v>
      </c>
      <c r="N38" s="44">
        <f t="shared" si="40"/>
        <v>2810410</v>
      </c>
      <c r="O38" s="173">
        <f>+O35+O36+O37</f>
        <v>5543184</v>
      </c>
      <c r="P38" s="44">
        <f t="shared" si="40"/>
        <v>677</v>
      </c>
      <c r="Q38" s="173">
        <f t="shared" si="40"/>
        <v>5543861</v>
      </c>
      <c r="R38" s="46">
        <f t="shared" si="40"/>
        <v>2925299</v>
      </c>
      <c r="S38" s="44">
        <f t="shared" si="40"/>
        <v>2992810</v>
      </c>
      <c r="T38" s="173">
        <f>+T35+T36+T37</f>
        <v>5918109</v>
      </c>
      <c r="U38" s="44">
        <f t="shared" si="40"/>
        <v>968</v>
      </c>
      <c r="V38" s="173">
        <f t="shared" si="40"/>
        <v>5919077</v>
      </c>
      <c r="W38" s="47">
        <f>IF(Q38=0,0,((V38/Q38)-1)*100)</f>
        <v>6.7681350596632939</v>
      </c>
    </row>
    <row r="39" spans="1:23" ht="13.5" thickTop="1">
      <c r="A39" s="4" t="str">
        <f t="shared" si="6"/>
        <v xml:space="preserve"> </v>
      </c>
      <c r="B39" s="109" t="s">
        <v>13</v>
      </c>
      <c r="C39" s="372">
        <v>6435</v>
      </c>
      <c r="D39" s="373">
        <v>6437</v>
      </c>
      <c r="E39" s="161">
        <f t="shared" ref="E39" si="41">SUM(C39:D39)</f>
        <v>12872</v>
      </c>
      <c r="F39" s="372">
        <v>7183</v>
      </c>
      <c r="G39" s="373">
        <v>7200</v>
      </c>
      <c r="H39" s="161">
        <f t="shared" ref="H39" si="42">SUM(F39:G39)</f>
        <v>14383</v>
      </c>
      <c r="I39" s="126">
        <f t="shared" ref="I39:I44" si="43">IF(E39=0,0,((H39/E39)-1)*100)</f>
        <v>11.738657551274079</v>
      </c>
      <c r="L39" s="14" t="s">
        <v>13</v>
      </c>
      <c r="M39" s="382">
        <v>1002843</v>
      </c>
      <c r="N39" s="380">
        <v>945600</v>
      </c>
      <c r="O39" s="172">
        <f t="shared" si="34"/>
        <v>1948443</v>
      </c>
      <c r="P39" s="381">
        <v>61</v>
      </c>
      <c r="Q39" s="175">
        <f>O39+P39</f>
        <v>1948504</v>
      </c>
      <c r="R39" s="382">
        <v>1101538</v>
      </c>
      <c r="S39" s="380">
        <v>1061471</v>
      </c>
      <c r="T39" s="172">
        <f t="shared" si="35"/>
        <v>2163009</v>
      </c>
      <c r="U39" s="381">
        <v>590</v>
      </c>
      <c r="V39" s="175">
        <f>T39+U39</f>
        <v>2163599</v>
      </c>
      <c r="W39" s="41">
        <f t="shared" ref="W39:W44" si="44">IF(Q39=0,0,((V39/Q39)-1)*100)</f>
        <v>11.038981700833039</v>
      </c>
    </row>
    <row r="40" spans="1:23">
      <c r="A40" s="4" t="str">
        <f>IF(ISERROR(F40/G40)," ",IF(F40/G40&gt;0.5,IF(F40/G40&lt;1.5," ","NOT OK"),"NOT OK"))</f>
        <v xml:space="preserve"> </v>
      </c>
      <c r="B40" s="109" t="s">
        <v>14</v>
      </c>
      <c r="C40" s="372">
        <v>5860</v>
      </c>
      <c r="D40" s="373">
        <v>5860</v>
      </c>
      <c r="E40" s="161">
        <f>SUM(C40:D40)</f>
        <v>11720</v>
      </c>
      <c r="F40" s="372">
        <v>6467</v>
      </c>
      <c r="G40" s="373">
        <v>6467</v>
      </c>
      <c r="H40" s="161">
        <f>SUM(F40:G40)</f>
        <v>12934</v>
      </c>
      <c r="I40" s="126">
        <f>IF(E40=0,0,((H40/E40)-1)*100)</f>
        <v>10.358361774744029</v>
      </c>
      <c r="J40" s="4"/>
      <c r="L40" s="14" t="s">
        <v>14</v>
      </c>
      <c r="M40" s="382">
        <v>898201</v>
      </c>
      <c r="N40" s="380">
        <v>891926</v>
      </c>
      <c r="O40" s="172">
        <f>+M40+N40</f>
        <v>1790127</v>
      </c>
      <c r="P40" s="381">
        <v>81</v>
      </c>
      <c r="Q40" s="175">
        <f>O40+P40</f>
        <v>1790208</v>
      </c>
      <c r="R40" s="382">
        <v>980299</v>
      </c>
      <c r="S40" s="380">
        <v>965775</v>
      </c>
      <c r="T40" s="172">
        <f>+R40+S40</f>
        <v>1946074</v>
      </c>
      <c r="U40" s="381">
        <v>202</v>
      </c>
      <c r="V40" s="175">
        <f>T40+U40</f>
        <v>1946276</v>
      </c>
      <c r="W40" s="41">
        <f>IF(Q40=0,0,((V40/Q40)-1)*100)</f>
        <v>8.7178696553696469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09" t="s">
        <v>15</v>
      </c>
      <c r="C41" s="372">
        <v>4427</v>
      </c>
      <c r="D41" s="373">
        <v>5856</v>
      </c>
      <c r="E41" s="161">
        <f>SUM(C41:D41)</f>
        <v>10283</v>
      </c>
      <c r="F41" s="372">
        <v>7077</v>
      </c>
      <c r="G41" s="373">
        <v>7083</v>
      </c>
      <c r="H41" s="161">
        <f>SUM(F41:G41)</f>
        <v>14160</v>
      </c>
      <c r="I41" s="126">
        <f>IF(E41=0,0,((H41/E41)-1)*100)</f>
        <v>37.703004959642115</v>
      </c>
      <c r="J41" s="4"/>
      <c r="L41" s="14" t="s">
        <v>15</v>
      </c>
      <c r="M41" s="382">
        <v>919690</v>
      </c>
      <c r="N41" s="380">
        <v>908843</v>
      </c>
      <c r="O41" s="172">
        <f>+M41+N41</f>
        <v>1828533</v>
      </c>
      <c r="P41" s="381">
        <v>512</v>
      </c>
      <c r="Q41" s="175">
        <f>O41+P41</f>
        <v>1829045</v>
      </c>
      <c r="R41" s="382">
        <v>1075642</v>
      </c>
      <c r="S41" s="380">
        <v>1061830</v>
      </c>
      <c r="T41" s="172">
        <f>+R41+S41</f>
        <v>2137472</v>
      </c>
      <c r="U41" s="381">
        <v>509</v>
      </c>
      <c r="V41" s="175">
        <f>T41+U41</f>
        <v>2137981</v>
      </c>
      <c r="W41" s="41">
        <f>IF(Q41=0,0,((V41/Q41)-1)*100)</f>
        <v>16.890563108070069</v>
      </c>
    </row>
    <row r="42" spans="1:23" ht="14.25" thickTop="1" thickBot="1">
      <c r="A42" s="347" t="str">
        <f>IF(ISERROR(F42/G42)," ",IF(F42/G42&gt;0.5,IF(F42/G42&lt;1.5," ","NOT OK"),"NOT OK"))</f>
        <v xml:space="preserve"> </v>
      </c>
      <c r="B42" s="129" t="s">
        <v>61</v>
      </c>
      <c r="C42" s="130">
        <f>+C39+C40+C41</f>
        <v>16722</v>
      </c>
      <c r="D42" s="132">
        <f t="shared" ref="D42:H42" si="45">+D39+D40+D41</f>
        <v>18153</v>
      </c>
      <c r="E42" s="165">
        <f t="shared" si="45"/>
        <v>34875</v>
      </c>
      <c r="F42" s="130">
        <f t="shared" si="45"/>
        <v>20727</v>
      </c>
      <c r="G42" s="132">
        <f t="shared" si="45"/>
        <v>20750</v>
      </c>
      <c r="H42" s="165">
        <f t="shared" si="45"/>
        <v>41477</v>
      </c>
      <c r="I42" s="133">
        <f>IF(E42=0,0,((H42/E42)-1)*100)</f>
        <v>18.930465949820796</v>
      </c>
      <c r="J42" s="4"/>
      <c r="L42" s="42" t="s">
        <v>61</v>
      </c>
      <c r="M42" s="46">
        <f>+M39+M40+M41</f>
        <v>2820734</v>
      </c>
      <c r="N42" s="44">
        <f t="shared" ref="N42:V42" si="46">+N39+N40+N41</f>
        <v>2746369</v>
      </c>
      <c r="O42" s="173">
        <f t="shared" si="46"/>
        <v>5567103</v>
      </c>
      <c r="P42" s="44">
        <f t="shared" si="46"/>
        <v>654</v>
      </c>
      <c r="Q42" s="173">
        <f t="shared" si="46"/>
        <v>5567757</v>
      </c>
      <c r="R42" s="46">
        <f t="shared" si="46"/>
        <v>3157479</v>
      </c>
      <c r="S42" s="44">
        <f t="shared" si="46"/>
        <v>3089076</v>
      </c>
      <c r="T42" s="173">
        <f t="shared" si="46"/>
        <v>6246555</v>
      </c>
      <c r="U42" s="44">
        <f t="shared" si="46"/>
        <v>1301</v>
      </c>
      <c r="V42" s="173">
        <f t="shared" si="46"/>
        <v>6247856</v>
      </c>
      <c r="W42" s="47">
        <f>IF(Q42=0,0,((V42/Q42)-1)*100)</f>
        <v>12.214954783407395</v>
      </c>
    </row>
    <row r="43" spans="1:23" ht="13.5" thickTop="1">
      <c r="A43" s="4" t="str">
        <f t="shared" si="6"/>
        <v xml:space="preserve"> </v>
      </c>
      <c r="B43" s="109" t="s">
        <v>16</v>
      </c>
      <c r="C43" s="135">
        <v>6172</v>
      </c>
      <c r="D43" s="137">
        <v>6173</v>
      </c>
      <c r="E43" s="161">
        <f t="shared" ref="E43" si="47">SUM(C43:D43)</f>
        <v>12345</v>
      </c>
      <c r="F43" s="135">
        <v>6704</v>
      </c>
      <c r="G43" s="137">
        <v>6738</v>
      </c>
      <c r="H43" s="161">
        <f t="shared" ref="H43" si="48">SUM(F43:G43)</f>
        <v>13442</v>
      </c>
      <c r="I43" s="126">
        <f t="shared" si="43"/>
        <v>8.8861887403807174</v>
      </c>
      <c r="J43" s="8"/>
      <c r="L43" s="14" t="s">
        <v>16</v>
      </c>
      <c r="M43" s="382">
        <v>937995</v>
      </c>
      <c r="N43" s="380">
        <v>930206</v>
      </c>
      <c r="O43" s="172">
        <f t="shared" si="34"/>
        <v>1868201</v>
      </c>
      <c r="P43" s="379">
        <v>337</v>
      </c>
      <c r="Q43" s="276">
        <f>O43+P43</f>
        <v>1868538</v>
      </c>
      <c r="R43" s="382">
        <v>1005695</v>
      </c>
      <c r="S43" s="380">
        <v>1005803</v>
      </c>
      <c r="T43" s="172">
        <f t="shared" si="35"/>
        <v>2011498</v>
      </c>
      <c r="U43" s="379">
        <v>727</v>
      </c>
      <c r="V43" s="276">
        <f>T43+U43</f>
        <v>2012225</v>
      </c>
      <c r="W43" s="41">
        <f t="shared" si="44"/>
        <v>7.6898088237969953</v>
      </c>
    </row>
    <row r="44" spans="1:23">
      <c r="A44" s="4" t="str">
        <f t="shared" si="6"/>
        <v xml:space="preserve"> </v>
      </c>
      <c r="B44" s="109" t="s">
        <v>17</v>
      </c>
      <c r="C44" s="135">
        <v>6439</v>
      </c>
      <c r="D44" s="137">
        <v>6434</v>
      </c>
      <c r="E44" s="161">
        <f>SUM(C44:D44)</f>
        <v>12873</v>
      </c>
      <c r="F44" s="135">
        <v>6733</v>
      </c>
      <c r="G44" s="137">
        <v>6772</v>
      </c>
      <c r="H44" s="161">
        <f>SUM(F44:G44)</f>
        <v>13505</v>
      </c>
      <c r="I44" s="126">
        <f t="shared" si="43"/>
        <v>4.9095005049327956</v>
      </c>
      <c r="J44" s="4"/>
      <c r="L44" s="14" t="s">
        <v>17</v>
      </c>
      <c r="M44" s="382">
        <v>934372</v>
      </c>
      <c r="N44" s="380">
        <v>931110</v>
      </c>
      <c r="O44" s="172">
        <f t="shared" si="34"/>
        <v>1865482</v>
      </c>
      <c r="P44" s="379">
        <v>263</v>
      </c>
      <c r="Q44" s="172">
        <f>O44+P44</f>
        <v>1865745</v>
      </c>
      <c r="R44" s="382">
        <v>955273</v>
      </c>
      <c r="S44" s="380">
        <v>956053</v>
      </c>
      <c r="T44" s="172">
        <f t="shared" si="35"/>
        <v>1911326</v>
      </c>
      <c r="U44" s="379">
        <v>640</v>
      </c>
      <c r="V44" s="172">
        <f>T44+U44</f>
        <v>1911966</v>
      </c>
      <c r="W44" s="41">
        <f t="shared" si="44"/>
        <v>2.4773481906691375</v>
      </c>
    </row>
    <row r="45" spans="1:23" ht="13.5" thickBot="1">
      <c r="A45" s="4" t="str">
        <f>IF(ISERROR(F45/G45)," ",IF(F45/G45&gt;0.5,IF(F45/G45&lt;1.5," ","NOT OK"),"NOT OK"))</f>
        <v xml:space="preserve"> </v>
      </c>
      <c r="B45" s="109" t="s">
        <v>18</v>
      </c>
      <c r="C45" s="135">
        <v>6157</v>
      </c>
      <c r="D45" s="137">
        <v>6159</v>
      </c>
      <c r="E45" s="161">
        <f>SUM(C45:D45)</f>
        <v>12316</v>
      </c>
      <c r="F45" s="135">
        <v>6339</v>
      </c>
      <c r="G45" s="137">
        <v>6361</v>
      </c>
      <c r="H45" s="161">
        <f>SUM(F45:G45)</f>
        <v>12700</v>
      </c>
      <c r="I45" s="126">
        <f>IF(E45=0,0,((H45/E45)-1)*100)</f>
        <v>3.1178954205911102</v>
      </c>
      <c r="J45" s="4"/>
      <c r="L45" s="14" t="s">
        <v>18</v>
      </c>
      <c r="M45" s="382">
        <v>853561</v>
      </c>
      <c r="N45" s="380">
        <v>859185</v>
      </c>
      <c r="O45" s="172">
        <f>+M45+N45</f>
        <v>1712746</v>
      </c>
      <c r="P45" s="379">
        <v>0</v>
      </c>
      <c r="Q45" s="172">
        <f>O45+P45</f>
        <v>1712746</v>
      </c>
      <c r="R45" s="382">
        <v>897069</v>
      </c>
      <c r="S45" s="380">
        <v>903393</v>
      </c>
      <c r="T45" s="172">
        <f>+R45+S45</f>
        <v>1800462</v>
      </c>
      <c r="U45" s="379">
        <v>474</v>
      </c>
      <c r="V45" s="172">
        <f>T45+U45</f>
        <v>1800936</v>
      </c>
      <c r="W45" s="41">
        <f>IF(Q45=0,0,((V45/Q45)-1)*100)</f>
        <v>5.1490413639850852</v>
      </c>
    </row>
    <row r="46" spans="1:23" ht="15.75" customHeight="1" thickTop="1" thickBot="1">
      <c r="A46" s="10" t="str">
        <f>IF(ISERROR(F46/G46)," ",IF(F46/G46&gt;0.5,IF(F46/G46&lt;1.5," ","NOT OK"),"NOT OK"))</f>
        <v xml:space="preserve"> </v>
      </c>
      <c r="B46" s="138" t="s">
        <v>19</v>
      </c>
      <c r="C46" s="130">
        <f>+C43+C44+C45</f>
        <v>18768</v>
      </c>
      <c r="D46" s="140">
        <f t="shared" ref="D46:H46" si="49">+D43+D44+D45</f>
        <v>18766</v>
      </c>
      <c r="E46" s="163">
        <f t="shared" si="49"/>
        <v>37534</v>
      </c>
      <c r="F46" s="130">
        <f t="shared" si="49"/>
        <v>19776</v>
      </c>
      <c r="G46" s="140">
        <f t="shared" si="49"/>
        <v>19871</v>
      </c>
      <c r="H46" s="163">
        <f t="shared" si="49"/>
        <v>39647</v>
      </c>
      <c r="I46" s="133">
        <f>IF(E46=0,0,((H46/E46)-1)*100)</f>
        <v>5.6295625299728203</v>
      </c>
      <c r="J46" s="10"/>
      <c r="K46" s="11"/>
      <c r="L46" s="48" t="s">
        <v>19</v>
      </c>
      <c r="M46" s="49">
        <f>+M43+M44+M45</f>
        <v>2725928</v>
      </c>
      <c r="N46" s="50">
        <f t="shared" ref="N46:V46" si="50">+N43+N44+N45</f>
        <v>2720501</v>
      </c>
      <c r="O46" s="411">
        <f t="shared" si="50"/>
        <v>5446429</v>
      </c>
      <c r="P46" s="50">
        <f t="shared" si="50"/>
        <v>600</v>
      </c>
      <c r="Q46" s="411">
        <f t="shared" si="50"/>
        <v>5447029</v>
      </c>
      <c r="R46" s="49">
        <f t="shared" si="50"/>
        <v>2858037</v>
      </c>
      <c r="S46" s="50">
        <f t="shared" si="50"/>
        <v>2865249</v>
      </c>
      <c r="T46" s="174">
        <f t="shared" si="50"/>
        <v>5723286</v>
      </c>
      <c r="U46" s="50">
        <f t="shared" si="50"/>
        <v>1841</v>
      </c>
      <c r="V46" s="174">
        <f t="shared" si="50"/>
        <v>5725127</v>
      </c>
      <c r="W46" s="51">
        <f>IF(Q46=0,0,((V46/Q46)-1)*100)</f>
        <v>5.1054987957655396</v>
      </c>
    </row>
    <row r="47" spans="1:23" ht="13.5" thickTop="1">
      <c r="A47" s="4" t="str">
        <f>IF(ISERROR(F47/G47)," ",IF(F47/G47&gt;0.5,IF(F47/G47&lt;1.5," ","NOT OK"),"NOT OK"))</f>
        <v xml:space="preserve"> </v>
      </c>
      <c r="B47" s="109" t="s">
        <v>20</v>
      </c>
      <c r="C47" s="372">
        <v>6422</v>
      </c>
      <c r="D47" s="373">
        <v>6422</v>
      </c>
      <c r="E47" s="164">
        <f>SUM(C47:D47)</f>
        <v>12844</v>
      </c>
      <c r="F47" s="372">
        <v>6579</v>
      </c>
      <c r="G47" s="373">
        <v>6599</v>
      </c>
      <c r="H47" s="164">
        <f>SUM(F47:G47)</f>
        <v>13178</v>
      </c>
      <c r="I47" s="126">
        <f>IF(E47=0,0,((H47/E47)-1)*100)</f>
        <v>2.6004360012457095</v>
      </c>
      <c r="J47" s="4"/>
      <c r="L47" s="14" t="s">
        <v>21</v>
      </c>
      <c r="M47" s="382">
        <v>960132</v>
      </c>
      <c r="N47" s="380">
        <v>962460</v>
      </c>
      <c r="O47" s="172">
        <f>+M47+N47</f>
        <v>1922592</v>
      </c>
      <c r="P47" s="379">
        <v>419</v>
      </c>
      <c r="Q47" s="172">
        <f>O47+P47</f>
        <v>1923011</v>
      </c>
      <c r="R47" s="382">
        <v>958625</v>
      </c>
      <c r="S47" s="380">
        <v>968580</v>
      </c>
      <c r="T47" s="172">
        <f>+R47+S47</f>
        <v>1927205</v>
      </c>
      <c r="U47" s="379">
        <v>181</v>
      </c>
      <c r="V47" s="172">
        <f>T47+U47</f>
        <v>1927386</v>
      </c>
      <c r="W47" s="41">
        <f>IF(Q47=0,0,((V47/Q47)-1)*100)</f>
        <v>0.2275077989673413</v>
      </c>
    </row>
    <row r="48" spans="1:23">
      <c r="A48" s="4" t="str">
        <f t="shared" ref="A48" si="51">IF(ISERROR(F48/G48)," ",IF(F48/G48&gt;0.5,IF(F48/G48&lt;1.5," ","NOT OK"),"NOT OK"))</f>
        <v xml:space="preserve"> </v>
      </c>
      <c r="B48" s="109" t="s">
        <v>22</v>
      </c>
      <c r="C48" s="372">
        <v>6358</v>
      </c>
      <c r="D48" s="373">
        <v>6363</v>
      </c>
      <c r="E48" s="155">
        <f t="shared" ref="E48:E49" si="52">SUM(C48:D48)</f>
        <v>12721</v>
      </c>
      <c r="F48" s="372">
        <v>6720</v>
      </c>
      <c r="G48" s="373">
        <v>6719</v>
      </c>
      <c r="H48" s="155">
        <f t="shared" ref="H48:H49" si="53">SUM(F48:G48)</f>
        <v>13439</v>
      </c>
      <c r="I48" s="126">
        <f t="shared" ref="I48" si="54">IF(E48=0,0,((H48/E48)-1)*100)</f>
        <v>5.6442103608207006</v>
      </c>
      <c r="J48" s="4"/>
      <c r="L48" s="14" t="s">
        <v>22</v>
      </c>
      <c r="M48" s="382">
        <v>951227</v>
      </c>
      <c r="N48" s="380">
        <v>927712</v>
      </c>
      <c r="O48" s="172">
        <f t="shared" ref="O48" si="55">+M48+N48</f>
        <v>1878939</v>
      </c>
      <c r="P48" s="379">
        <v>733</v>
      </c>
      <c r="Q48" s="172">
        <f>O48+P48</f>
        <v>1879672</v>
      </c>
      <c r="R48" s="382">
        <v>999583</v>
      </c>
      <c r="S48" s="380">
        <v>979702</v>
      </c>
      <c r="T48" s="172">
        <f t="shared" ref="T48" si="56">+R48+S48</f>
        <v>1979285</v>
      </c>
      <c r="U48" s="379">
        <v>219</v>
      </c>
      <c r="V48" s="172">
        <f>T48+U48</f>
        <v>1979504</v>
      </c>
      <c r="W48" s="41">
        <f t="shared" ref="W48" si="57">IF(Q48=0,0,((V48/Q48)-1)*100)</f>
        <v>5.3111393902766091</v>
      </c>
    </row>
    <row r="49" spans="1:27" ht="13.5" thickBot="1">
      <c r="A49" s="4" t="str">
        <f>IF(ISERROR(F49/G49)," ",IF(F49/G49&gt;0.5,IF(F49/G49&lt;1.5," ","NOT OK"),"NOT OK"))</f>
        <v xml:space="preserve"> </v>
      </c>
      <c r="B49" s="109" t="s">
        <v>23</v>
      </c>
      <c r="C49" s="372">
        <v>6129</v>
      </c>
      <c r="D49" s="141">
        <v>6132</v>
      </c>
      <c r="E49" s="159">
        <f t="shared" si="52"/>
        <v>12261</v>
      </c>
      <c r="F49" s="372">
        <v>6283</v>
      </c>
      <c r="G49" s="141">
        <v>6283</v>
      </c>
      <c r="H49" s="159">
        <f t="shared" si="53"/>
        <v>12566</v>
      </c>
      <c r="I49" s="142">
        <f>IF(E49=0,0,((H49/E49)-1)*100)</f>
        <v>2.4875621890547261</v>
      </c>
      <c r="J49" s="4"/>
      <c r="L49" s="14" t="s">
        <v>23</v>
      </c>
      <c r="M49" s="382">
        <v>845650</v>
      </c>
      <c r="N49" s="380">
        <v>860545</v>
      </c>
      <c r="O49" s="172">
        <f>+M49+N49</f>
        <v>1706195</v>
      </c>
      <c r="P49" s="379">
        <v>540</v>
      </c>
      <c r="Q49" s="172">
        <f>O49+P49</f>
        <v>1706735</v>
      </c>
      <c r="R49" s="382">
        <v>906925</v>
      </c>
      <c r="S49" s="380">
        <v>902272</v>
      </c>
      <c r="T49" s="172">
        <f>+R49+S49</f>
        <v>1809197</v>
      </c>
      <c r="U49" s="379">
        <v>511</v>
      </c>
      <c r="V49" s="172">
        <f>T49+U49</f>
        <v>1809708</v>
      </c>
      <c r="W49" s="41">
        <f>IF(Q49=0,0,((V49/Q49)-1)*100)</f>
        <v>6.0333326497669537</v>
      </c>
    </row>
    <row r="50" spans="1:27" ht="14.25" thickTop="1" thickBot="1">
      <c r="A50" s="347" t="str">
        <f>IF(ISERROR(F50/G50)," ",IF(F50/G50&gt;0.5,IF(F50/G50&lt;1.5," ","NOT OK"),"NOT OK"))</f>
        <v xml:space="preserve"> </v>
      </c>
      <c r="B50" s="129" t="s">
        <v>40</v>
      </c>
      <c r="C50" s="130">
        <f>+C47+C48+C49</f>
        <v>18909</v>
      </c>
      <c r="D50" s="130">
        <f t="shared" ref="D50:H50" si="58">+D47+D48+D49</f>
        <v>18917</v>
      </c>
      <c r="E50" s="130">
        <f t="shared" si="58"/>
        <v>37826</v>
      </c>
      <c r="F50" s="130">
        <f t="shared" si="58"/>
        <v>19582</v>
      </c>
      <c r="G50" s="130">
        <f t="shared" si="58"/>
        <v>19601</v>
      </c>
      <c r="H50" s="130">
        <f t="shared" si="58"/>
        <v>39183</v>
      </c>
      <c r="I50" s="133">
        <f t="shared" ref="I50:I52" si="59">IF(E50=0,0,((H50/E50)-1)*100)</f>
        <v>3.5874795114471558</v>
      </c>
      <c r="J50" s="4"/>
      <c r="L50" s="420" t="s">
        <v>40</v>
      </c>
      <c r="M50" s="46">
        <f>+M47+M48+M49</f>
        <v>2757009</v>
      </c>
      <c r="N50" s="44">
        <f t="shared" ref="N50:V50" si="60">+N47+N48+N49</f>
        <v>2750717</v>
      </c>
      <c r="O50" s="312">
        <f t="shared" si="60"/>
        <v>5507726</v>
      </c>
      <c r="P50" s="44">
        <f t="shared" si="60"/>
        <v>1692</v>
      </c>
      <c r="Q50" s="312">
        <f t="shared" si="60"/>
        <v>5509418</v>
      </c>
      <c r="R50" s="46">
        <f t="shared" si="60"/>
        <v>2865133</v>
      </c>
      <c r="S50" s="44">
        <f t="shared" si="60"/>
        <v>2850554</v>
      </c>
      <c r="T50" s="173">
        <f t="shared" si="60"/>
        <v>5715687</v>
      </c>
      <c r="U50" s="44">
        <f t="shared" si="60"/>
        <v>911</v>
      </c>
      <c r="V50" s="173">
        <f t="shared" si="60"/>
        <v>5716598</v>
      </c>
      <c r="W50" s="47">
        <f t="shared" ref="W50:W52" si="61">IF(Q50=0,0,((V50/Q50)-1)*100)</f>
        <v>3.7604697991693525</v>
      </c>
    </row>
    <row r="51" spans="1:27" ht="14.25" thickTop="1" thickBot="1">
      <c r="A51" s="347" t="str">
        <f>IF(ISERROR(F51/G51)," ",IF(F51/G51&gt;0.5,IF(F51/G51&lt;1.5," ","NOT OK"),"NOT OK"))</f>
        <v xml:space="preserve"> </v>
      </c>
      <c r="B51" s="129" t="s">
        <v>62</v>
      </c>
      <c r="C51" s="130">
        <f>C42+C46+C47+C48+C49</f>
        <v>54399</v>
      </c>
      <c r="D51" s="130">
        <f t="shared" ref="D51:H51" si="62">D42+D46+D47+D48+D49</f>
        <v>55836</v>
      </c>
      <c r="E51" s="130">
        <f t="shared" si="62"/>
        <v>110235</v>
      </c>
      <c r="F51" s="130">
        <f t="shared" si="62"/>
        <v>60085</v>
      </c>
      <c r="G51" s="130">
        <f t="shared" si="62"/>
        <v>60222</v>
      </c>
      <c r="H51" s="130">
        <f t="shared" si="62"/>
        <v>120307</v>
      </c>
      <c r="I51" s="133">
        <f t="shared" si="59"/>
        <v>9.1368440150587418</v>
      </c>
      <c r="J51" s="4"/>
      <c r="L51" s="420" t="s">
        <v>62</v>
      </c>
      <c r="M51" s="43">
        <f>M42+M46+M47+M48+M49</f>
        <v>8303671</v>
      </c>
      <c r="N51" s="43">
        <f t="shared" ref="N51:V51" si="63">N42+N46+N47+N48+N49</f>
        <v>8217587</v>
      </c>
      <c r="O51" s="413">
        <f t="shared" si="63"/>
        <v>16521258</v>
      </c>
      <c r="P51" s="43">
        <f t="shared" si="63"/>
        <v>2946</v>
      </c>
      <c r="Q51" s="413">
        <f t="shared" si="63"/>
        <v>16524204</v>
      </c>
      <c r="R51" s="43">
        <f t="shared" si="63"/>
        <v>8880649</v>
      </c>
      <c r="S51" s="43">
        <f t="shared" si="63"/>
        <v>8804879</v>
      </c>
      <c r="T51" s="412">
        <f t="shared" si="63"/>
        <v>17685528</v>
      </c>
      <c r="U51" s="43">
        <f t="shared" si="63"/>
        <v>4053</v>
      </c>
      <c r="V51" s="413">
        <f t="shared" si="63"/>
        <v>17689581</v>
      </c>
      <c r="W51" s="47">
        <f t="shared" si="61"/>
        <v>7.0525454660327336</v>
      </c>
      <c r="X51" s="1"/>
      <c r="AA51" s="1"/>
    </row>
    <row r="52" spans="1:27" ht="14.25" thickTop="1" thickBot="1">
      <c r="A52" s="347" t="str">
        <f>IF(ISERROR(F52/G52)," ",IF(F52/G52&gt;0.5,IF(F52/G52&lt;1.5," ","NOT OK"),"NOT OK"))</f>
        <v xml:space="preserve"> </v>
      </c>
      <c r="B52" s="129" t="s">
        <v>63</v>
      </c>
      <c r="C52" s="130">
        <f>+C38+C42+C46+C50</f>
        <v>73402</v>
      </c>
      <c r="D52" s="130">
        <f t="shared" ref="D52:H52" si="64">+D38+D42+D46+D50</f>
        <v>74843</v>
      </c>
      <c r="E52" s="130">
        <f t="shared" si="64"/>
        <v>148245</v>
      </c>
      <c r="F52" s="130">
        <f t="shared" si="64"/>
        <v>80891</v>
      </c>
      <c r="G52" s="130">
        <f t="shared" si="64"/>
        <v>81022</v>
      </c>
      <c r="H52" s="130">
        <f t="shared" si="64"/>
        <v>161913</v>
      </c>
      <c r="I52" s="133">
        <f t="shared" si="59"/>
        <v>9.2198725083476596</v>
      </c>
      <c r="J52" s="4"/>
      <c r="L52" s="420" t="s">
        <v>63</v>
      </c>
      <c r="M52" s="46">
        <f>+M38+M42+M46+M50</f>
        <v>11036445</v>
      </c>
      <c r="N52" s="44">
        <f t="shared" ref="N52:V52" si="65">+N38+N42+N46+N50</f>
        <v>11027997</v>
      </c>
      <c r="O52" s="312">
        <f t="shared" si="65"/>
        <v>22064442</v>
      </c>
      <c r="P52" s="44">
        <f t="shared" si="65"/>
        <v>3623</v>
      </c>
      <c r="Q52" s="312">
        <f t="shared" si="65"/>
        <v>22068065</v>
      </c>
      <c r="R52" s="46">
        <f t="shared" si="65"/>
        <v>11805948</v>
      </c>
      <c r="S52" s="44">
        <f t="shared" si="65"/>
        <v>11797689</v>
      </c>
      <c r="T52" s="173">
        <f t="shared" si="65"/>
        <v>23603637</v>
      </c>
      <c r="U52" s="44">
        <f t="shared" si="65"/>
        <v>5021</v>
      </c>
      <c r="V52" s="173">
        <f t="shared" si="65"/>
        <v>23608658</v>
      </c>
      <c r="W52" s="47">
        <f t="shared" si="61"/>
        <v>6.9810968927271233</v>
      </c>
    </row>
    <row r="53" spans="1:27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857" t="s">
        <v>27</v>
      </c>
      <c r="C54" s="858"/>
      <c r="D54" s="858"/>
      <c r="E54" s="858"/>
      <c r="F54" s="858"/>
      <c r="G54" s="858"/>
      <c r="H54" s="858"/>
      <c r="I54" s="859"/>
      <c r="J54" s="4"/>
      <c r="L54" s="860" t="s">
        <v>28</v>
      </c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2"/>
    </row>
    <row r="55" spans="1:27" ht="13.5" thickBot="1">
      <c r="B55" s="863" t="s">
        <v>30</v>
      </c>
      <c r="C55" s="864"/>
      <c r="D55" s="864"/>
      <c r="E55" s="864"/>
      <c r="F55" s="864"/>
      <c r="G55" s="864"/>
      <c r="H55" s="864"/>
      <c r="I55" s="865"/>
      <c r="J55" s="4"/>
      <c r="L55" s="866" t="s">
        <v>50</v>
      </c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</row>
    <row r="56" spans="1:27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7"/>
      <c r="C57" s="869" t="s">
        <v>64</v>
      </c>
      <c r="D57" s="870"/>
      <c r="E57" s="871"/>
      <c r="F57" s="869" t="s">
        <v>65</v>
      </c>
      <c r="G57" s="870"/>
      <c r="H57" s="871"/>
      <c r="I57" s="108" t="s">
        <v>2</v>
      </c>
      <c r="J57" s="4"/>
      <c r="L57" s="12"/>
      <c r="M57" s="872" t="s">
        <v>64</v>
      </c>
      <c r="N57" s="873"/>
      <c r="O57" s="873"/>
      <c r="P57" s="873"/>
      <c r="Q57" s="874"/>
      <c r="R57" s="872" t="s">
        <v>65</v>
      </c>
      <c r="S57" s="873"/>
      <c r="T57" s="873"/>
      <c r="U57" s="873"/>
      <c r="V57" s="874"/>
      <c r="W57" s="13" t="s">
        <v>2</v>
      </c>
    </row>
    <row r="58" spans="1:27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4" t="s">
        <v>29</v>
      </c>
      <c r="C59" s="115" t="s">
        <v>5</v>
      </c>
      <c r="D59" s="116" t="s">
        <v>6</v>
      </c>
      <c r="E59" s="421" t="s">
        <v>7</v>
      </c>
      <c r="F59" s="115" t="s">
        <v>5</v>
      </c>
      <c r="G59" s="116" t="s">
        <v>6</v>
      </c>
      <c r="H59" s="421" t="s">
        <v>7</v>
      </c>
      <c r="I59" s="118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>IF(ISERROR(F61/G61)," ",IF(F61/G61&gt;0.5,IF(F61/G61&lt;1.5," ","NOT OK"),"NOT OK"))</f>
        <v xml:space="preserve"> </v>
      </c>
      <c r="B61" s="109" t="s">
        <v>10</v>
      </c>
      <c r="C61" s="372">
        <f t="shared" ref="C61:H63" si="66">+C9+C35</f>
        <v>8817</v>
      </c>
      <c r="D61" s="373">
        <f t="shared" si="66"/>
        <v>8825</v>
      </c>
      <c r="E61" s="161">
        <f t="shared" si="66"/>
        <v>17642</v>
      </c>
      <c r="F61" s="372">
        <f t="shared" si="66"/>
        <v>9408</v>
      </c>
      <c r="G61" s="373">
        <f t="shared" si="66"/>
        <v>9402</v>
      </c>
      <c r="H61" s="161">
        <f t="shared" si="66"/>
        <v>18810</v>
      </c>
      <c r="I61" s="126">
        <f t="shared" ref="I61:I63" si="67">IF(E61=0,0,((H61/E61)-1)*100)</f>
        <v>6.620564561841058</v>
      </c>
      <c r="J61" s="4"/>
      <c r="K61" s="7"/>
      <c r="L61" s="14" t="s">
        <v>10</v>
      </c>
      <c r="M61" s="382">
        <f t="shared" ref="M61:N63" si="68">+M9+M35</f>
        <v>1296787</v>
      </c>
      <c r="N61" s="380">
        <f t="shared" si="68"/>
        <v>1303534</v>
      </c>
      <c r="O61" s="172">
        <f>SUM(M61:N61)</f>
        <v>2600321</v>
      </c>
      <c r="P61" s="381">
        <f>P9+P35</f>
        <v>1483</v>
      </c>
      <c r="Q61" s="175">
        <f>+O61+P61</f>
        <v>2601804</v>
      </c>
      <c r="R61" s="382">
        <f t="shared" ref="R61:S63" si="69">+R9+R35</f>
        <v>1389297</v>
      </c>
      <c r="S61" s="380">
        <f t="shared" si="69"/>
        <v>1396265</v>
      </c>
      <c r="T61" s="172">
        <f>SUM(R61:S61)</f>
        <v>2785562</v>
      </c>
      <c r="U61" s="381">
        <f>U9+U35</f>
        <v>1856</v>
      </c>
      <c r="V61" s="175">
        <f>+T61+U61</f>
        <v>2787418</v>
      </c>
      <c r="W61" s="41">
        <f t="shared" ref="W61:W63" si="70">IF(Q61=0,0,((V61/Q61)-1)*100)</f>
        <v>7.134050066799813</v>
      </c>
    </row>
    <row r="62" spans="1:27">
      <c r="A62" s="4" t="str">
        <f>IF(ISERROR(F62/G62)," ",IF(F62/G62&gt;0.5,IF(F62/G62&lt;1.5," ","NOT OK"),"NOT OK"))</f>
        <v xml:space="preserve"> </v>
      </c>
      <c r="B62" s="109" t="s">
        <v>11</v>
      </c>
      <c r="C62" s="372">
        <f t="shared" si="66"/>
        <v>8665</v>
      </c>
      <c r="D62" s="373">
        <f t="shared" si="66"/>
        <v>8673</v>
      </c>
      <c r="E62" s="161">
        <f t="shared" si="66"/>
        <v>17338</v>
      </c>
      <c r="F62" s="372">
        <f t="shared" si="66"/>
        <v>9653</v>
      </c>
      <c r="G62" s="373">
        <f t="shared" si="66"/>
        <v>9650</v>
      </c>
      <c r="H62" s="161">
        <f t="shared" si="66"/>
        <v>19303</v>
      </c>
      <c r="I62" s="126">
        <f t="shared" si="67"/>
        <v>11.333487138078201</v>
      </c>
      <c r="J62" s="4"/>
      <c r="K62" s="7"/>
      <c r="L62" s="14" t="s">
        <v>11</v>
      </c>
      <c r="M62" s="382">
        <f t="shared" si="68"/>
        <v>1287626</v>
      </c>
      <c r="N62" s="380">
        <f t="shared" si="68"/>
        <v>1284069</v>
      </c>
      <c r="O62" s="172">
        <f t="shared" ref="O62:O63" si="71">SUM(M62:N62)</f>
        <v>2571695</v>
      </c>
      <c r="P62" s="381">
        <f>P10+P36</f>
        <v>1239</v>
      </c>
      <c r="Q62" s="175">
        <f>+O62+P62</f>
        <v>2572934</v>
      </c>
      <c r="R62" s="382">
        <f t="shared" si="69"/>
        <v>1364979</v>
      </c>
      <c r="S62" s="380">
        <f t="shared" si="69"/>
        <v>1363930</v>
      </c>
      <c r="T62" s="172">
        <f t="shared" ref="T62:T63" si="72">SUM(R62:S62)</f>
        <v>2728909</v>
      </c>
      <c r="U62" s="381">
        <f>U10+U36</f>
        <v>2549</v>
      </c>
      <c r="V62" s="175">
        <f>+T62+U62</f>
        <v>2731458</v>
      </c>
      <c r="W62" s="41">
        <f t="shared" si="70"/>
        <v>6.161215173028145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4" t="s">
        <v>12</v>
      </c>
      <c r="C63" s="374">
        <f t="shared" si="66"/>
        <v>8986</v>
      </c>
      <c r="D63" s="375">
        <f t="shared" si="66"/>
        <v>8979</v>
      </c>
      <c r="E63" s="161">
        <f t="shared" si="66"/>
        <v>17965</v>
      </c>
      <c r="F63" s="374">
        <f t="shared" si="66"/>
        <v>10098</v>
      </c>
      <c r="G63" s="375">
        <f t="shared" si="66"/>
        <v>10092</v>
      </c>
      <c r="H63" s="161">
        <f t="shared" si="66"/>
        <v>20190</v>
      </c>
      <c r="I63" s="126">
        <f t="shared" si="67"/>
        <v>12.385193431672704</v>
      </c>
      <c r="J63" s="4"/>
      <c r="K63" s="7"/>
      <c r="L63" s="23" t="s">
        <v>12</v>
      </c>
      <c r="M63" s="382">
        <f t="shared" si="68"/>
        <v>1302297</v>
      </c>
      <c r="N63" s="380">
        <f t="shared" si="68"/>
        <v>1373784</v>
      </c>
      <c r="O63" s="172">
        <f t="shared" si="71"/>
        <v>2676081</v>
      </c>
      <c r="P63" s="381">
        <f>P11+P37</f>
        <v>1753</v>
      </c>
      <c r="Q63" s="175">
        <f>+O63+P63</f>
        <v>2677834</v>
      </c>
      <c r="R63" s="382">
        <f t="shared" si="69"/>
        <v>1482756</v>
      </c>
      <c r="S63" s="380">
        <f t="shared" si="69"/>
        <v>1542434</v>
      </c>
      <c r="T63" s="172">
        <f t="shared" si="72"/>
        <v>3025190</v>
      </c>
      <c r="U63" s="381">
        <f>U11+U37</f>
        <v>5283</v>
      </c>
      <c r="V63" s="175">
        <f>+T63+U63</f>
        <v>3030473</v>
      </c>
      <c r="W63" s="41">
        <f t="shared" si="70"/>
        <v>13.168814795838735</v>
      </c>
    </row>
    <row r="64" spans="1:27" ht="14.25" thickTop="1" thickBot="1">
      <c r="A64" s="4" t="str">
        <f>IF(ISERROR(F64/G64)," ",IF(F64/G64&gt;0.5,IF(F64/G64&lt;1.5," ","NOT OK"),"NOT OK"))</f>
        <v xml:space="preserve"> </v>
      </c>
      <c r="B64" s="129" t="s">
        <v>57</v>
      </c>
      <c r="C64" s="130">
        <f t="shared" ref="C64:H64" si="73">+C61+C62+C63</f>
        <v>26468</v>
      </c>
      <c r="D64" s="132">
        <f t="shared" si="73"/>
        <v>26477</v>
      </c>
      <c r="E64" s="165">
        <f t="shared" si="73"/>
        <v>52945</v>
      </c>
      <c r="F64" s="130">
        <f t="shared" si="73"/>
        <v>29159</v>
      </c>
      <c r="G64" s="132">
        <f t="shared" si="73"/>
        <v>29144</v>
      </c>
      <c r="H64" s="165">
        <f t="shared" si="73"/>
        <v>58303</v>
      </c>
      <c r="I64" s="133">
        <f>IF(E64=0,0,((H64/E64)-1)*100)</f>
        <v>10.119935782415723</v>
      </c>
      <c r="J64" s="4"/>
      <c r="L64" s="42" t="s">
        <v>57</v>
      </c>
      <c r="M64" s="46">
        <f t="shared" ref="M64:V64" si="74">+M61+M62+M63</f>
        <v>3886710</v>
      </c>
      <c r="N64" s="44">
        <f t="shared" si="74"/>
        <v>3961387</v>
      </c>
      <c r="O64" s="173">
        <f t="shared" si="74"/>
        <v>7848097</v>
      </c>
      <c r="P64" s="44">
        <f t="shared" si="74"/>
        <v>4475</v>
      </c>
      <c r="Q64" s="173">
        <f t="shared" si="74"/>
        <v>7852572</v>
      </c>
      <c r="R64" s="46">
        <f t="shared" si="74"/>
        <v>4237032</v>
      </c>
      <c r="S64" s="44">
        <f t="shared" si="74"/>
        <v>4302629</v>
      </c>
      <c r="T64" s="173">
        <f t="shared" si="74"/>
        <v>8539661</v>
      </c>
      <c r="U64" s="44">
        <f t="shared" si="74"/>
        <v>9688</v>
      </c>
      <c r="V64" s="173">
        <f t="shared" si="74"/>
        <v>8549349</v>
      </c>
      <c r="W64" s="47">
        <f>IF(Q64=0,0,((V64/Q64)-1)*100)</f>
        <v>8.8732328719813189</v>
      </c>
    </row>
    <row r="65" spans="1:27" ht="13.5" thickTop="1">
      <c r="A65" s="4" t="str">
        <f t="shared" si="6"/>
        <v xml:space="preserve"> </v>
      </c>
      <c r="B65" s="109" t="s">
        <v>13</v>
      </c>
      <c r="C65" s="372">
        <f t="shared" ref="C65:H67" si="75">+C13+C39</f>
        <v>9009</v>
      </c>
      <c r="D65" s="373">
        <f t="shared" si="75"/>
        <v>9015</v>
      </c>
      <c r="E65" s="161">
        <f t="shared" si="75"/>
        <v>18024</v>
      </c>
      <c r="F65" s="372">
        <f t="shared" si="75"/>
        <v>10126</v>
      </c>
      <c r="G65" s="373">
        <f t="shared" si="75"/>
        <v>10136</v>
      </c>
      <c r="H65" s="161">
        <f t="shared" si="75"/>
        <v>20262</v>
      </c>
      <c r="I65" s="126">
        <f t="shared" ref="I65:I70" si="76">IF(E65=0,0,((H65/E65)-1)*100)</f>
        <v>12.416777629826893</v>
      </c>
      <c r="J65" s="4"/>
      <c r="L65" s="14" t="s">
        <v>13</v>
      </c>
      <c r="M65" s="382">
        <f t="shared" ref="M65:N67" si="77">+M13+M39</f>
        <v>1418397</v>
      </c>
      <c r="N65" s="380">
        <f t="shared" si="77"/>
        <v>1355714</v>
      </c>
      <c r="O65" s="172">
        <f t="shared" ref="O65" si="78">SUM(M65:N65)</f>
        <v>2774111</v>
      </c>
      <c r="P65" s="381">
        <f>P13+P39</f>
        <v>747</v>
      </c>
      <c r="Q65" s="175">
        <f>+O65+P65</f>
        <v>2774858</v>
      </c>
      <c r="R65" s="382">
        <f t="shared" ref="R65:S67" si="79">+R13+R39</f>
        <v>1611024</v>
      </c>
      <c r="S65" s="380">
        <f t="shared" si="79"/>
        <v>1549345</v>
      </c>
      <c r="T65" s="172">
        <f t="shared" ref="T65" si="80">SUM(R65:S65)</f>
        <v>3160369</v>
      </c>
      <c r="U65" s="381">
        <f>U13+U39</f>
        <v>2425</v>
      </c>
      <c r="V65" s="175">
        <f>+T65+U65</f>
        <v>3162794</v>
      </c>
      <c r="W65" s="41">
        <f t="shared" ref="W65:W70" si="81">IF(Q65=0,0,((V65/Q65)-1)*100)</f>
        <v>13.980391068660092</v>
      </c>
    </row>
    <row r="66" spans="1:27">
      <c r="A66" s="4" t="str">
        <f>IF(ISERROR(F66/G66)," ",IF(F66/G66&gt;0.5,IF(F66/G66&lt;1.5," ","NOT OK"),"NOT OK"))</f>
        <v xml:space="preserve"> </v>
      </c>
      <c r="B66" s="109" t="s">
        <v>14</v>
      </c>
      <c r="C66" s="372">
        <f t="shared" si="75"/>
        <v>8328</v>
      </c>
      <c r="D66" s="373">
        <f t="shared" si="75"/>
        <v>8327</v>
      </c>
      <c r="E66" s="161">
        <f t="shared" si="75"/>
        <v>16655</v>
      </c>
      <c r="F66" s="372">
        <f t="shared" si="75"/>
        <v>9149</v>
      </c>
      <c r="G66" s="373">
        <f t="shared" si="75"/>
        <v>9149</v>
      </c>
      <c r="H66" s="161">
        <f t="shared" si="75"/>
        <v>18298</v>
      </c>
      <c r="I66" s="126">
        <f>IF(E66=0,0,((H66/E66)-1)*100)</f>
        <v>9.8649054338036724</v>
      </c>
      <c r="J66" s="4"/>
      <c r="L66" s="14" t="s">
        <v>14</v>
      </c>
      <c r="M66" s="382">
        <f t="shared" si="77"/>
        <v>1303605</v>
      </c>
      <c r="N66" s="380">
        <f t="shared" si="77"/>
        <v>1308691</v>
      </c>
      <c r="O66" s="172">
        <f>SUM(M66:N66)</f>
        <v>2612296</v>
      </c>
      <c r="P66" s="381">
        <f>P14+P40</f>
        <v>1036</v>
      </c>
      <c r="Q66" s="175">
        <f>+O66+P66</f>
        <v>2613332</v>
      </c>
      <c r="R66" s="382">
        <f t="shared" si="79"/>
        <v>1444917</v>
      </c>
      <c r="S66" s="380">
        <f t="shared" si="79"/>
        <v>1459141</v>
      </c>
      <c r="T66" s="172">
        <f>SUM(R66:S66)</f>
        <v>2904058</v>
      </c>
      <c r="U66" s="381">
        <f>U14+U40</f>
        <v>2959</v>
      </c>
      <c r="V66" s="175">
        <f>+T66+U66</f>
        <v>2907017</v>
      </c>
      <c r="W66" s="41">
        <f>IF(Q66=0,0,((V66/Q66)-1)*100)</f>
        <v>11.237952162220498</v>
      </c>
    </row>
    <row r="67" spans="1:27" ht="13.5" thickBot="1">
      <c r="A67" s="4" t="str">
        <f>IF(ISERROR(F67/G67)," ",IF(F67/G67&gt;0.5,IF(F67/G67&lt;1.5," ","NOT OK"),"NOT OK"))</f>
        <v xml:space="preserve"> </v>
      </c>
      <c r="B67" s="109" t="s">
        <v>15</v>
      </c>
      <c r="C67" s="372">
        <f t="shared" si="75"/>
        <v>7043</v>
      </c>
      <c r="D67" s="373">
        <f t="shared" si="75"/>
        <v>8476</v>
      </c>
      <c r="E67" s="161">
        <f t="shared" si="75"/>
        <v>15519</v>
      </c>
      <c r="F67" s="372">
        <f t="shared" si="75"/>
        <v>10125</v>
      </c>
      <c r="G67" s="373">
        <f t="shared" si="75"/>
        <v>10131</v>
      </c>
      <c r="H67" s="161">
        <f t="shared" si="75"/>
        <v>20256</v>
      </c>
      <c r="I67" s="126">
        <f>IF(E67=0,0,((H67/E67)-1)*100)</f>
        <v>30.523873960951086</v>
      </c>
      <c r="J67" s="4"/>
      <c r="L67" s="14" t="s">
        <v>15</v>
      </c>
      <c r="M67" s="382">
        <f t="shared" si="77"/>
        <v>1357748</v>
      </c>
      <c r="N67" s="380">
        <f t="shared" si="77"/>
        <v>1351383</v>
      </c>
      <c r="O67" s="172">
        <f>SUM(M67:N67)</f>
        <v>2709131</v>
      </c>
      <c r="P67" s="381">
        <f>P15+P41</f>
        <v>1719</v>
      </c>
      <c r="Q67" s="175">
        <f>+O67+P67</f>
        <v>2710850</v>
      </c>
      <c r="R67" s="382">
        <f t="shared" si="79"/>
        <v>1606071</v>
      </c>
      <c r="S67" s="380">
        <f t="shared" si="79"/>
        <v>1604468</v>
      </c>
      <c r="T67" s="172">
        <f>SUM(R67:S67)</f>
        <v>3210539</v>
      </c>
      <c r="U67" s="381">
        <f>U15+U41</f>
        <v>3528</v>
      </c>
      <c r="V67" s="175">
        <f>+T67+U67</f>
        <v>3214067</v>
      </c>
      <c r="W67" s="41">
        <f>IF(Q67=0,0,((V67/Q67)-1)*100)</f>
        <v>18.563070623605139</v>
      </c>
    </row>
    <row r="68" spans="1:27" ht="14.25" thickTop="1" thickBot="1">
      <c r="A68" s="347" t="str">
        <f>IF(ISERROR(F68/G68)," ",IF(F68/G68&gt;0.5,IF(F68/G68&lt;1.5," ","NOT OK"),"NOT OK"))</f>
        <v xml:space="preserve"> </v>
      </c>
      <c r="B68" s="129" t="s">
        <v>61</v>
      </c>
      <c r="C68" s="130">
        <f>+C65+C66+C67</f>
        <v>24380</v>
      </c>
      <c r="D68" s="132">
        <f t="shared" ref="D68:H68" si="82">+D65+D66+D67</f>
        <v>25818</v>
      </c>
      <c r="E68" s="165">
        <f t="shared" si="82"/>
        <v>50198</v>
      </c>
      <c r="F68" s="130">
        <f t="shared" si="82"/>
        <v>29400</v>
      </c>
      <c r="G68" s="132">
        <f t="shared" si="82"/>
        <v>29416</v>
      </c>
      <c r="H68" s="165">
        <f t="shared" si="82"/>
        <v>58816</v>
      </c>
      <c r="I68" s="133">
        <f>IF(E68=0,0,((H68/E68)-1)*100)</f>
        <v>17.168014661938713</v>
      </c>
      <c r="J68" s="4"/>
      <c r="L68" s="42" t="s">
        <v>61</v>
      </c>
      <c r="M68" s="46">
        <f>+M65+M66+M67</f>
        <v>4079750</v>
      </c>
      <c r="N68" s="44">
        <f t="shared" ref="N68:V68" si="83">+N65+N66+N67</f>
        <v>4015788</v>
      </c>
      <c r="O68" s="173">
        <f t="shared" si="83"/>
        <v>8095538</v>
      </c>
      <c r="P68" s="44">
        <f t="shared" si="83"/>
        <v>3502</v>
      </c>
      <c r="Q68" s="173">
        <f t="shared" si="83"/>
        <v>8099040</v>
      </c>
      <c r="R68" s="46">
        <f t="shared" si="83"/>
        <v>4662012</v>
      </c>
      <c r="S68" s="44">
        <f t="shared" si="83"/>
        <v>4612954</v>
      </c>
      <c r="T68" s="173">
        <f t="shared" si="83"/>
        <v>9274966</v>
      </c>
      <c r="U68" s="44">
        <f t="shared" si="83"/>
        <v>8912</v>
      </c>
      <c r="V68" s="173">
        <f t="shared" si="83"/>
        <v>9283878</v>
      </c>
      <c r="W68" s="47">
        <f>IF(Q68=0,0,((V68/Q68)-1)*100)</f>
        <v>14.629363480116165</v>
      </c>
    </row>
    <row r="69" spans="1:27" ht="13.5" thickTop="1">
      <c r="A69" s="4" t="str">
        <f t="shared" si="6"/>
        <v xml:space="preserve"> </v>
      </c>
      <c r="B69" s="109" t="s">
        <v>16</v>
      </c>
      <c r="C69" s="135">
        <f t="shared" ref="C69:H71" si="84">+C17+C43</f>
        <v>8733</v>
      </c>
      <c r="D69" s="137">
        <f t="shared" si="84"/>
        <v>8732</v>
      </c>
      <c r="E69" s="161">
        <f t="shared" si="84"/>
        <v>17465</v>
      </c>
      <c r="F69" s="135">
        <f t="shared" si="84"/>
        <v>9805</v>
      </c>
      <c r="G69" s="137">
        <f t="shared" si="84"/>
        <v>9805</v>
      </c>
      <c r="H69" s="161">
        <f t="shared" si="84"/>
        <v>19610</v>
      </c>
      <c r="I69" s="126">
        <f t="shared" si="76"/>
        <v>12.281706269682214</v>
      </c>
      <c r="J69" s="8"/>
      <c r="L69" s="14" t="s">
        <v>16</v>
      </c>
      <c r="M69" s="382">
        <f t="shared" ref="M69:N71" si="85">+M17+M43</f>
        <v>1373500</v>
      </c>
      <c r="N69" s="380">
        <f t="shared" si="85"/>
        <v>1361104</v>
      </c>
      <c r="O69" s="172">
        <f t="shared" ref="O69" si="86">SUM(M69:N69)</f>
        <v>2734604</v>
      </c>
      <c r="P69" s="381">
        <f>P17+P43</f>
        <v>1191</v>
      </c>
      <c r="Q69" s="175">
        <f>+O69+P69</f>
        <v>2735795</v>
      </c>
      <c r="R69" s="382">
        <f t="shared" ref="R69:S71" si="87">+R17+R43</f>
        <v>1554202</v>
      </c>
      <c r="S69" s="380">
        <f t="shared" si="87"/>
        <v>1547658</v>
      </c>
      <c r="T69" s="172">
        <f t="shared" ref="T69" si="88">SUM(R69:S69)</f>
        <v>3101860</v>
      </c>
      <c r="U69" s="381">
        <f>U17+U43</f>
        <v>1783</v>
      </c>
      <c r="V69" s="175">
        <f>+T69+U69</f>
        <v>3103643</v>
      </c>
      <c r="W69" s="41">
        <f t="shared" si="81"/>
        <v>13.445744290050964</v>
      </c>
    </row>
    <row r="70" spans="1:27">
      <c r="A70" s="4" t="str">
        <f t="shared" si="6"/>
        <v xml:space="preserve"> </v>
      </c>
      <c r="B70" s="109" t="s">
        <v>17</v>
      </c>
      <c r="C70" s="135">
        <f t="shared" si="84"/>
        <v>9032</v>
      </c>
      <c r="D70" s="137">
        <f t="shared" si="84"/>
        <v>9027</v>
      </c>
      <c r="E70" s="161">
        <f t="shared" si="84"/>
        <v>18059</v>
      </c>
      <c r="F70" s="135">
        <f t="shared" si="84"/>
        <v>9858</v>
      </c>
      <c r="G70" s="137">
        <f t="shared" si="84"/>
        <v>9858</v>
      </c>
      <c r="H70" s="161">
        <f t="shared" si="84"/>
        <v>19716</v>
      </c>
      <c r="I70" s="126">
        <f t="shared" si="76"/>
        <v>9.1754803698986578</v>
      </c>
      <c r="J70" s="4"/>
      <c r="L70" s="14" t="s">
        <v>17</v>
      </c>
      <c r="M70" s="382">
        <f t="shared" si="85"/>
        <v>1359277</v>
      </c>
      <c r="N70" s="380">
        <f t="shared" si="85"/>
        <v>1358274</v>
      </c>
      <c r="O70" s="172">
        <f>SUM(M70:N70)</f>
        <v>2717551</v>
      </c>
      <c r="P70" s="379">
        <f>P18+P44</f>
        <v>993</v>
      </c>
      <c r="Q70" s="172">
        <f>+O70+P70</f>
        <v>2718544</v>
      </c>
      <c r="R70" s="382">
        <f t="shared" si="87"/>
        <v>1478245</v>
      </c>
      <c r="S70" s="380">
        <f t="shared" si="87"/>
        <v>1477432</v>
      </c>
      <c r="T70" s="172">
        <f>SUM(R70:S70)</f>
        <v>2955677</v>
      </c>
      <c r="U70" s="379">
        <f>U18+U44</f>
        <v>2599</v>
      </c>
      <c r="V70" s="172">
        <f>+T70+U70</f>
        <v>2958276</v>
      </c>
      <c r="W70" s="41">
        <f t="shared" si="81"/>
        <v>8.8183969065793946</v>
      </c>
    </row>
    <row r="71" spans="1:27" ht="13.5" thickBot="1">
      <c r="A71" s="4" t="str">
        <f>IF(ISERROR(F71/G71)," ",IF(F71/G71&gt;0.5,IF(F71/G71&lt;1.5," ","NOT OK"),"NOT OK"))</f>
        <v xml:space="preserve"> </v>
      </c>
      <c r="B71" s="109" t="s">
        <v>18</v>
      </c>
      <c r="C71" s="135">
        <f t="shared" si="84"/>
        <v>8641</v>
      </c>
      <c r="D71" s="137">
        <f t="shared" si="84"/>
        <v>8652</v>
      </c>
      <c r="E71" s="161">
        <f t="shared" si="84"/>
        <v>17293</v>
      </c>
      <c r="F71" s="135">
        <f t="shared" si="84"/>
        <v>9446</v>
      </c>
      <c r="G71" s="137">
        <f t="shared" si="84"/>
        <v>9450</v>
      </c>
      <c r="H71" s="161">
        <f t="shared" si="84"/>
        <v>18896</v>
      </c>
      <c r="I71" s="126">
        <f>IF(E71=0,0,((H71/E71)-1)*100)</f>
        <v>9.2696466778465325</v>
      </c>
      <c r="J71" s="4"/>
      <c r="L71" s="14" t="s">
        <v>18</v>
      </c>
      <c r="M71" s="382">
        <f t="shared" si="85"/>
        <v>1262362</v>
      </c>
      <c r="N71" s="380">
        <f t="shared" si="85"/>
        <v>1261229</v>
      </c>
      <c r="O71" s="172">
        <f>SUM(M71:N71)</f>
        <v>2523591</v>
      </c>
      <c r="P71" s="379">
        <f>P19+P45</f>
        <v>707</v>
      </c>
      <c r="Q71" s="172">
        <f>+O71+P71</f>
        <v>2524298</v>
      </c>
      <c r="R71" s="382">
        <f t="shared" si="87"/>
        <v>1420061</v>
      </c>
      <c r="S71" s="380">
        <f t="shared" si="87"/>
        <v>1414657</v>
      </c>
      <c r="T71" s="172">
        <f>SUM(R71:S71)</f>
        <v>2834718</v>
      </c>
      <c r="U71" s="379">
        <f>U19+U45</f>
        <v>2360</v>
      </c>
      <c r="V71" s="172">
        <f>+T71+U71</f>
        <v>2837078</v>
      </c>
      <c r="W71" s="41">
        <f>IF(Q71=0,0,((V71/Q71)-1)*100)</f>
        <v>12.390771612543361</v>
      </c>
    </row>
    <row r="72" spans="1:27" ht="15.75" customHeight="1" thickTop="1" thickBot="1">
      <c r="A72" s="10" t="str">
        <f>IF(ISERROR(F72/G72)," ",IF(F72/G72&gt;0.5,IF(F72/G72&lt;1.5," ","NOT OK"),"NOT OK"))</f>
        <v xml:space="preserve"> </v>
      </c>
      <c r="B72" s="138" t="s">
        <v>19</v>
      </c>
      <c r="C72" s="130">
        <f>+C69+C70+C71</f>
        <v>26406</v>
      </c>
      <c r="D72" s="140">
        <f t="shared" ref="D72:H72" si="89">+D69+D70+D71</f>
        <v>26411</v>
      </c>
      <c r="E72" s="163">
        <f t="shared" si="89"/>
        <v>52817</v>
      </c>
      <c r="F72" s="130">
        <f t="shared" si="89"/>
        <v>29109</v>
      </c>
      <c r="G72" s="140">
        <f t="shared" si="89"/>
        <v>29113</v>
      </c>
      <c r="H72" s="163">
        <f t="shared" si="89"/>
        <v>58222</v>
      </c>
      <c r="I72" s="133">
        <f>IF(E72=0,0,((H72/E72)-1)*100)</f>
        <v>10.233447564231213</v>
      </c>
      <c r="J72" s="10"/>
      <c r="K72" s="11"/>
      <c r="L72" s="48" t="s">
        <v>19</v>
      </c>
      <c r="M72" s="49">
        <f>+M69+M70+M71</f>
        <v>3995139</v>
      </c>
      <c r="N72" s="50">
        <f t="shared" ref="N72:V72" si="90">+N69+N70+N71</f>
        <v>3980607</v>
      </c>
      <c r="O72" s="411">
        <f t="shared" si="90"/>
        <v>7975746</v>
      </c>
      <c r="P72" s="50">
        <f t="shared" si="90"/>
        <v>2891</v>
      </c>
      <c r="Q72" s="411">
        <f t="shared" si="90"/>
        <v>7978637</v>
      </c>
      <c r="R72" s="49">
        <f t="shared" si="90"/>
        <v>4452508</v>
      </c>
      <c r="S72" s="50">
        <f t="shared" si="90"/>
        <v>4439747</v>
      </c>
      <c r="T72" s="174">
        <f t="shared" si="90"/>
        <v>8892255</v>
      </c>
      <c r="U72" s="50">
        <f t="shared" si="90"/>
        <v>6742</v>
      </c>
      <c r="V72" s="174">
        <f t="shared" si="90"/>
        <v>8898997</v>
      </c>
      <c r="W72" s="51">
        <f>IF(Q72=0,0,((V72/Q72)-1)*100)</f>
        <v>11.535303586314294</v>
      </c>
    </row>
    <row r="73" spans="1:27" ht="13.5" thickTop="1">
      <c r="A73" s="4" t="str">
        <f>IF(ISERROR(F73/G73)," ",IF(F73/G73&gt;0.5,IF(F73/G73&lt;1.5," ","NOT OK"),"NOT OK"))</f>
        <v xml:space="preserve"> </v>
      </c>
      <c r="B73" s="109" t="s">
        <v>21</v>
      </c>
      <c r="C73" s="372">
        <f t="shared" ref="C73:H75" si="91">+C21+C47</f>
        <v>9263</v>
      </c>
      <c r="D73" s="373">
        <f t="shared" si="91"/>
        <v>9259</v>
      </c>
      <c r="E73" s="164">
        <f t="shared" si="91"/>
        <v>18522</v>
      </c>
      <c r="F73" s="372">
        <f t="shared" si="91"/>
        <v>9956</v>
      </c>
      <c r="G73" s="373">
        <f t="shared" si="91"/>
        <v>9963</v>
      </c>
      <c r="H73" s="164">
        <f t="shared" si="91"/>
        <v>19919</v>
      </c>
      <c r="I73" s="126">
        <f>IF(E73=0,0,((H73/E73)-1)*100)</f>
        <v>7.5423820321779411</v>
      </c>
      <c r="J73" s="4"/>
      <c r="L73" s="14" t="s">
        <v>21</v>
      </c>
      <c r="M73" s="382">
        <f t="shared" ref="M73:N75" si="92">+M21+M47</f>
        <v>1440144</v>
      </c>
      <c r="N73" s="380">
        <f t="shared" si="92"/>
        <v>1432466</v>
      </c>
      <c r="O73" s="172">
        <f>SUM(M73:N73)</f>
        <v>2872610</v>
      </c>
      <c r="P73" s="379">
        <f>P21+P47</f>
        <v>1382</v>
      </c>
      <c r="Q73" s="172">
        <f>+O73+P73</f>
        <v>2873992</v>
      </c>
      <c r="R73" s="382">
        <f t="shared" ref="R73:S75" si="93">+R21+R47</f>
        <v>1530184</v>
      </c>
      <c r="S73" s="380">
        <f t="shared" si="93"/>
        <v>1541818</v>
      </c>
      <c r="T73" s="172">
        <f>SUM(R73:S73)</f>
        <v>3072002</v>
      </c>
      <c r="U73" s="379">
        <f>U21+U47</f>
        <v>1819</v>
      </c>
      <c r="V73" s="172">
        <f>+T73+U73</f>
        <v>3073821</v>
      </c>
      <c r="W73" s="41">
        <f>IF(Q73=0,0,((V73/Q73)-1)*100)</f>
        <v>6.953011699406253</v>
      </c>
    </row>
    <row r="74" spans="1:27">
      <c r="A74" s="4" t="str">
        <f t="shared" ref="A74:A75" si="94">IF(ISERROR(F74/G74)," ",IF(F74/G74&gt;0.5,IF(F74/G74&lt;1.5," ","NOT OK"),"NOT OK"))</f>
        <v xml:space="preserve"> </v>
      </c>
      <c r="B74" s="109" t="s">
        <v>22</v>
      </c>
      <c r="C74" s="372">
        <f t="shared" si="91"/>
        <v>9280</v>
      </c>
      <c r="D74" s="373">
        <f t="shared" si="91"/>
        <v>9291</v>
      </c>
      <c r="E74" s="155">
        <f t="shared" si="91"/>
        <v>18571</v>
      </c>
      <c r="F74" s="372">
        <f t="shared" si="91"/>
        <v>10034</v>
      </c>
      <c r="G74" s="373">
        <f t="shared" si="91"/>
        <v>10027</v>
      </c>
      <c r="H74" s="155">
        <f t="shared" si="91"/>
        <v>20061</v>
      </c>
      <c r="I74" s="126">
        <f t="shared" ref="I74" si="95">IF(E74=0,0,((H74/E74)-1)*100)</f>
        <v>8.0232620752786588</v>
      </c>
      <c r="J74" s="4"/>
      <c r="L74" s="14" t="s">
        <v>22</v>
      </c>
      <c r="M74" s="382">
        <f t="shared" si="92"/>
        <v>1436650</v>
      </c>
      <c r="N74" s="380">
        <f t="shared" si="92"/>
        <v>1418053</v>
      </c>
      <c r="O74" s="172">
        <f t="shared" ref="O74:O75" si="96">SUM(M74:N74)</f>
        <v>2854703</v>
      </c>
      <c r="P74" s="379">
        <f>P22+P48</f>
        <v>2937</v>
      </c>
      <c r="Q74" s="172">
        <f>+O74+P74</f>
        <v>2857640</v>
      </c>
      <c r="R74" s="382">
        <f t="shared" si="93"/>
        <v>1561040</v>
      </c>
      <c r="S74" s="380">
        <f t="shared" si="93"/>
        <v>1538917</v>
      </c>
      <c r="T74" s="172">
        <f t="shared" ref="T74:T75" si="97">SUM(R74:S74)</f>
        <v>3099957</v>
      </c>
      <c r="U74" s="379">
        <f>U22+U48</f>
        <v>785</v>
      </c>
      <c r="V74" s="172">
        <f>+T74+U74</f>
        <v>3100742</v>
      </c>
      <c r="W74" s="41">
        <f t="shared" ref="W74" si="98">IF(Q74=0,0,((V74/Q74)-1)*100)</f>
        <v>8.5070897663806591</v>
      </c>
    </row>
    <row r="75" spans="1:27" ht="13.5" thickBot="1">
      <c r="A75" s="4" t="str">
        <f t="shared" si="94"/>
        <v xml:space="preserve"> </v>
      </c>
      <c r="B75" s="109" t="s">
        <v>23</v>
      </c>
      <c r="C75" s="372">
        <f t="shared" si="91"/>
        <v>8760</v>
      </c>
      <c r="D75" s="141">
        <f t="shared" si="91"/>
        <v>8762</v>
      </c>
      <c r="E75" s="159">
        <f t="shared" si="91"/>
        <v>17522</v>
      </c>
      <c r="F75" s="372">
        <f t="shared" si="91"/>
        <v>9373</v>
      </c>
      <c r="G75" s="141">
        <f t="shared" si="91"/>
        <v>9375</v>
      </c>
      <c r="H75" s="159">
        <f t="shared" si="91"/>
        <v>18748</v>
      </c>
      <c r="I75" s="142">
        <f>IF(E75=0,0,((H75/E75)-1)*100)</f>
        <v>6.9969181600273878</v>
      </c>
      <c r="J75" s="4"/>
      <c r="L75" s="14" t="s">
        <v>23</v>
      </c>
      <c r="M75" s="382">
        <f t="shared" si="92"/>
        <v>1253329</v>
      </c>
      <c r="N75" s="380">
        <f t="shared" si="92"/>
        <v>1273843</v>
      </c>
      <c r="O75" s="172">
        <f t="shared" si="96"/>
        <v>2527172</v>
      </c>
      <c r="P75" s="381">
        <f>P23+P49</f>
        <v>2465</v>
      </c>
      <c r="Q75" s="175">
        <f>+O75+P75</f>
        <v>2529637</v>
      </c>
      <c r="R75" s="382">
        <f t="shared" si="93"/>
        <v>1400495</v>
      </c>
      <c r="S75" s="380">
        <f t="shared" si="93"/>
        <v>1405334</v>
      </c>
      <c r="T75" s="172">
        <f t="shared" si="97"/>
        <v>2805829</v>
      </c>
      <c r="U75" s="381">
        <f>U23+U49</f>
        <v>844</v>
      </c>
      <c r="V75" s="175">
        <f>+T75+U75</f>
        <v>2806673</v>
      </c>
      <c r="W75" s="41">
        <f>IF(Q75=0,0,((V75/Q75)-1)*100)</f>
        <v>10.951610843769277</v>
      </c>
    </row>
    <row r="76" spans="1:27" ht="14.25" thickTop="1" thickBot="1">
      <c r="A76" s="347" t="str">
        <f>IF(ISERROR(F76/G76)," ",IF(F76/G76&gt;0.5,IF(F76/G76&lt;1.5," ","NOT OK"),"NOT OK"))</f>
        <v xml:space="preserve"> </v>
      </c>
      <c r="B76" s="129" t="s">
        <v>40</v>
      </c>
      <c r="C76" s="130">
        <f>+C73+C74+C75</f>
        <v>27303</v>
      </c>
      <c r="D76" s="130">
        <f t="shared" ref="D76:H76" si="99">+D73+D74+D75</f>
        <v>27312</v>
      </c>
      <c r="E76" s="130">
        <f t="shared" si="99"/>
        <v>54615</v>
      </c>
      <c r="F76" s="130">
        <f t="shared" si="99"/>
        <v>29363</v>
      </c>
      <c r="G76" s="130">
        <f t="shared" si="99"/>
        <v>29365</v>
      </c>
      <c r="H76" s="130">
        <f t="shared" si="99"/>
        <v>58728</v>
      </c>
      <c r="I76" s="133">
        <f t="shared" ref="I76:I78" si="100">IF(E76=0,0,((H76/E76)-1)*100)</f>
        <v>7.5308981049162282</v>
      </c>
      <c r="J76" s="4"/>
      <c r="L76" s="420" t="s">
        <v>40</v>
      </c>
      <c r="M76" s="46">
        <f>+M73+M74+M75</f>
        <v>4130123</v>
      </c>
      <c r="N76" s="44">
        <f t="shared" ref="N76:V76" si="101">+N73+N74+N75</f>
        <v>4124362</v>
      </c>
      <c r="O76" s="312">
        <f t="shared" si="101"/>
        <v>8254485</v>
      </c>
      <c r="P76" s="44">
        <f t="shared" si="101"/>
        <v>6784</v>
      </c>
      <c r="Q76" s="312">
        <f t="shared" si="101"/>
        <v>8261269</v>
      </c>
      <c r="R76" s="46">
        <f t="shared" si="101"/>
        <v>4491719</v>
      </c>
      <c r="S76" s="44">
        <f t="shared" si="101"/>
        <v>4486069</v>
      </c>
      <c r="T76" s="173">
        <f t="shared" si="101"/>
        <v>8977788</v>
      </c>
      <c r="U76" s="44">
        <f t="shared" si="101"/>
        <v>3448</v>
      </c>
      <c r="V76" s="173">
        <f t="shared" si="101"/>
        <v>8981236</v>
      </c>
      <c r="W76" s="47">
        <f t="shared" ref="W76:W78" si="102">IF(Q76=0,0,((V76/Q76)-1)*100)</f>
        <v>8.7149686083336508</v>
      </c>
    </row>
    <row r="77" spans="1:27" ht="14.25" thickTop="1" thickBot="1">
      <c r="A77" s="347" t="str">
        <f>IF(ISERROR(F77/G77)," ",IF(F77/G77&gt;0.5,IF(F77/G77&lt;1.5," ","NOT OK"),"NOT OK"))</f>
        <v xml:space="preserve"> </v>
      </c>
      <c r="B77" s="129" t="s">
        <v>62</v>
      </c>
      <c r="C77" s="130">
        <f>C68+C72+C73+C74+C75</f>
        <v>78089</v>
      </c>
      <c r="D77" s="130">
        <f t="shared" ref="D77:H77" si="103">D68+D72+D73+D74+D75</f>
        <v>79541</v>
      </c>
      <c r="E77" s="130">
        <f t="shared" si="103"/>
        <v>157630</v>
      </c>
      <c r="F77" s="130">
        <f t="shared" si="103"/>
        <v>87872</v>
      </c>
      <c r="G77" s="130">
        <f t="shared" si="103"/>
        <v>87894</v>
      </c>
      <c r="H77" s="130">
        <f t="shared" si="103"/>
        <v>175766</v>
      </c>
      <c r="I77" s="133">
        <f t="shared" si="100"/>
        <v>11.505424094398276</v>
      </c>
      <c r="J77" s="4"/>
      <c r="L77" s="420" t="s">
        <v>62</v>
      </c>
      <c r="M77" s="43">
        <f>M68+M72+M73+M74+M75</f>
        <v>12205012</v>
      </c>
      <c r="N77" s="43">
        <f t="shared" ref="N77:V77" si="104">N68+N72+N73+N74+N75</f>
        <v>12120757</v>
      </c>
      <c r="O77" s="413">
        <f t="shared" si="104"/>
        <v>24325769</v>
      </c>
      <c r="P77" s="43">
        <f t="shared" si="104"/>
        <v>13177</v>
      </c>
      <c r="Q77" s="413">
        <f t="shared" si="104"/>
        <v>24338946</v>
      </c>
      <c r="R77" s="43">
        <f t="shared" si="104"/>
        <v>13606239</v>
      </c>
      <c r="S77" s="43">
        <f t="shared" si="104"/>
        <v>13538770</v>
      </c>
      <c r="T77" s="412">
        <f t="shared" si="104"/>
        <v>27145009</v>
      </c>
      <c r="U77" s="43">
        <f t="shared" si="104"/>
        <v>19102</v>
      </c>
      <c r="V77" s="413">
        <f t="shared" si="104"/>
        <v>27164111</v>
      </c>
      <c r="W77" s="47">
        <f t="shared" si="102"/>
        <v>11.607589745258483</v>
      </c>
      <c r="X77" s="1"/>
      <c r="AA77" s="1"/>
    </row>
    <row r="78" spans="1:27" ht="14.25" thickTop="1" thickBot="1">
      <c r="A78" s="347" t="str">
        <f>IF(ISERROR(F78/G78)," ",IF(F78/G78&gt;0.5,IF(F78/G78&lt;1.5," ","NOT OK"),"NOT OK"))</f>
        <v xml:space="preserve"> </v>
      </c>
      <c r="B78" s="129" t="s">
        <v>63</v>
      </c>
      <c r="C78" s="130">
        <f>+C64+C68+C72+C76</f>
        <v>104557</v>
      </c>
      <c r="D78" s="130">
        <f t="shared" ref="D78:H78" si="105">+D64+D68+D72+D76</f>
        <v>106018</v>
      </c>
      <c r="E78" s="130">
        <f t="shared" si="105"/>
        <v>210575</v>
      </c>
      <c r="F78" s="130">
        <f t="shared" si="105"/>
        <v>117031</v>
      </c>
      <c r="G78" s="130">
        <f t="shared" si="105"/>
        <v>117038</v>
      </c>
      <c r="H78" s="130">
        <f t="shared" si="105"/>
        <v>234069</v>
      </c>
      <c r="I78" s="133">
        <f t="shared" si="100"/>
        <v>11.157069927579254</v>
      </c>
      <c r="J78" s="4"/>
      <c r="L78" s="420" t="s">
        <v>63</v>
      </c>
      <c r="M78" s="46">
        <f>+M64+M68+M72+M76</f>
        <v>16091722</v>
      </c>
      <c r="N78" s="44">
        <f t="shared" ref="N78:V78" si="106">+N64+N68+N72+N76</f>
        <v>16082144</v>
      </c>
      <c r="O78" s="312">
        <f t="shared" si="106"/>
        <v>32173866</v>
      </c>
      <c r="P78" s="44">
        <f t="shared" si="106"/>
        <v>17652</v>
      </c>
      <c r="Q78" s="312">
        <f t="shared" si="106"/>
        <v>32191518</v>
      </c>
      <c r="R78" s="46">
        <f t="shared" si="106"/>
        <v>17843271</v>
      </c>
      <c r="S78" s="44">
        <f t="shared" si="106"/>
        <v>17841399</v>
      </c>
      <c r="T78" s="173">
        <f t="shared" si="106"/>
        <v>35684670</v>
      </c>
      <c r="U78" s="44">
        <f t="shared" si="106"/>
        <v>28790</v>
      </c>
      <c r="V78" s="173">
        <f t="shared" si="106"/>
        <v>35713460</v>
      </c>
      <c r="W78" s="47">
        <f t="shared" si="102"/>
        <v>10.940590002621198</v>
      </c>
    </row>
    <row r="79" spans="1:27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875" t="s">
        <v>33</v>
      </c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7"/>
    </row>
    <row r="81" spans="1:26" ht="13.5" thickBot="1">
      <c r="L81" s="878" t="s">
        <v>43</v>
      </c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8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195" t="s">
        <v>64</v>
      </c>
      <c r="N83" s="194"/>
      <c r="O83" s="195"/>
      <c r="P83" s="193"/>
      <c r="Q83" s="194"/>
      <c r="R83" s="193" t="s">
        <v>65</v>
      </c>
      <c r="S83" s="194"/>
      <c r="T83" s="195"/>
      <c r="U83" s="193"/>
      <c r="V83" s="193"/>
      <c r="W83" s="323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24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22"/>
    </row>
    <row r="86" spans="1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350"/>
      <c r="L87" s="61" t="s">
        <v>10</v>
      </c>
      <c r="M87" s="387">
        <v>349</v>
      </c>
      <c r="N87" s="388">
        <v>1926</v>
      </c>
      <c r="O87" s="185">
        <f>+M87+N87</f>
        <v>2275</v>
      </c>
      <c r="P87" s="385">
        <v>18</v>
      </c>
      <c r="Q87" s="185">
        <f>O87+P87</f>
        <v>2293</v>
      </c>
      <c r="R87" s="387">
        <v>639</v>
      </c>
      <c r="S87" s="388">
        <v>3068</v>
      </c>
      <c r="T87" s="185">
        <f>+R87+S87</f>
        <v>3707</v>
      </c>
      <c r="U87" s="385">
        <v>8</v>
      </c>
      <c r="V87" s="185">
        <f>T87+U87</f>
        <v>3715</v>
      </c>
      <c r="W87" s="81">
        <f>IF(Q87=0,0,((V87/Q87)-1)*100)</f>
        <v>62.014827736589616</v>
      </c>
      <c r="Y87" s="289"/>
      <c r="Z87" s="289"/>
    </row>
    <row r="88" spans="1:26">
      <c r="A88" s="350"/>
      <c r="L88" s="61" t="s">
        <v>11</v>
      </c>
      <c r="M88" s="387">
        <v>464</v>
      </c>
      <c r="N88" s="388">
        <v>2007</v>
      </c>
      <c r="O88" s="185">
        <f t="shared" ref="O88:O96" si="107">+M88+N88</f>
        <v>2471</v>
      </c>
      <c r="P88" s="385">
        <v>33</v>
      </c>
      <c r="Q88" s="185">
        <f>O88+P88</f>
        <v>2504</v>
      </c>
      <c r="R88" s="387">
        <v>595</v>
      </c>
      <c r="S88" s="388">
        <v>2961</v>
      </c>
      <c r="T88" s="185">
        <f t="shared" ref="T88:T96" si="108">+R88+S88</f>
        <v>3556</v>
      </c>
      <c r="U88" s="385">
        <v>14</v>
      </c>
      <c r="V88" s="185">
        <f>T88+U88</f>
        <v>3570</v>
      </c>
      <c r="W88" s="81">
        <f>IF(Q88=0,0,((V88/Q88)-1)*100)</f>
        <v>42.571884984025552</v>
      </c>
      <c r="Y88" s="289"/>
      <c r="Z88" s="289"/>
    </row>
    <row r="89" spans="1:26" ht="13.5" thickBot="1">
      <c r="A89" s="350"/>
      <c r="L89" s="67" t="s">
        <v>12</v>
      </c>
      <c r="M89" s="387">
        <v>519</v>
      </c>
      <c r="N89" s="388">
        <v>2162</v>
      </c>
      <c r="O89" s="185">
        <f t="shared" si="107"/>
        <v>2681</v>
      </c>
      <c r="P89" s="385">
        <v>9</v>
      </c>
      <c r="Q89" s="185">
        <f t="shared" ref="Q89" si="109">O89+P89</f>
        <v>2690</v>
      </c>
      <c r="R89" s="387">
        <v>553</v>
      </c>
      <c r="S89" s="388">
        <v>3024</v>
      </c>
      <c r="T89" s="185">
        <f t="shared" si="108"/>
        <v>3577</v>
      </c>
      <c r="U89" s="385">
        <v>2</v>
      </c>
      <c r="V89" s="185">
        <f t="shared" ref="V89" si="110">T89+U89</f>
        <v>3579</v>
      </c>
      <c r="W89" s="81">
        <f>IF(Q89=0,0,((V89/Q89)-1)*100)</f>
        <v>33.048327137546465</v>
      </c>
      <c r="Y89" s="289"/>
      <c r="Z89" s="289"/>
    </row>
    <row r="90" spans="1:26" ht="14.25" thickTop="1" thickBot="1">
      <c r="A90" s="350"/>
      <c r="L90" s="82" t="s">
        <v>57</v>
      </c>
      <c r="M90" s="83">
        <f t="shared" ref="M90:V90" si="111">+M87+M88+M89</f>
        <v>1332</v>
      </c>
      <c r="N90" s="84">
        <f t="shared" si="111"/>
        <v>6095</v>
      </c>
      <c r="O90" s="186">
        <f t="shared" si="107"/>
        <v>7427</v>
      </c>
      <c r="P90" s="83">
        <f t="shared" si="111"/>
        <v>60</v>
      </c>
      <c r="Q90" s="186">
        <f t="shared" si="111"/>
        <v>7487</v>
      </c>
      <c r="R90" s="83">
        <f t="shared" si="111"/>
        <v>1787</v>
      </c>
      <c r="S90" s="84">
        <f t="shared" si="111"/>
        <v>9053</v>
      </c>
      <c r="T90" s="186">
        <f t="shared" si="108"/>
        <v>10840</v>
      </c>
      <c r="U90" s="83">
        <f t="shared" si="111"/>
        <v>24</v>
      </c>
      <c r="V90" s="186">
        <f t="shared" si="111"/>
        <v>10864</v>
      </c>
      <c r="W90" s="85">
        <f t="shared" ref="W90:W96" si="112">IF(Q90=0,0,((V90/Q90)-1)*100)</f>
        <v>45.1048484039001</v>
      </c>
      <c r="Y90" s="289"/>
      <c r="Z90" s="289"/>
    </row>
    <row r="91" spans="1:26" ht="13.5" thickTop="1">
      <c r="A91" s="350"/>
      <c r="L91" s="61" t="s">
        <v>13</v>
      </c>
      <c r="M91" s="387">
        <v>520</v>
      </c>
      <c r="N91" s="388">
        <v>2153</v>
      </c>
      <c r="O91" s="185">
        <f t="shared" si="107"/>
        <v>2673</v>
      </c>
      <c r="P91" s="385">
        <v>3</v>
      </c>
      <c r="Q91" s="185">
        <f>O91+P91</f>
        <v>2676</v>
      </c>
      <c r="R91" s="387">
        <v>512</v>
      </c>
      <c r="S91" s="388">
        <v>2651</v>
      </c>
      <c r="T91" s="185">
        <f t="shared" si="108"/>
        <v>3163</v>
      </c>
      <c r="U91" s="385">
        <v>0</v>
      </c>
      <c r="V91" s="185">
        <f>T91+U91</f>
        <v>3163</v>
      </c>
      <c r="W91" s="81">
        <f t="shared" si="112"/>
        <v>18.198804185351271</v>
      </c>
      <c r="Y91" s="289"/>
      <c r="Z91" s="289"/>
    </row>
    <row r="92" spans="1:26">
      <c r="A92" s="350"/>
      <c r="L92" s="61" t="s">
        <v>14</v>
      </c>
      <c r="M92" s="387">
        <v>408</v>
      </c>
      <c r="N92" s="388">
        <v>1893</v>
      </c>
      <c r="O92" s="185">
        <f>+M92+N92</f>
        <v>2301</v>
      </c>
      <c r="P92" s="385">
        <v>9</v>
      </c>
      <c r="Q92" s="185">
        <f>O92+P92</f>
        <v>2310</v>
      </c>
      <c r="R92" s="387">
        <v>453</v>
      </c>
      <c r="S92" s="388">
        <v>2553</v>
      </c>
      <c r="T92" s="185">
        <f>+R92+S92</f>
        <v>3006</v>
      </c>
      <c r="U92" s="385">
        <v>13</v>
      </c>
      <c r="V92" s="185">
        <f>T92+U92</f>
        <v>3019</v>
      </c>
      <c r="W92" s="81">
        <f>IF(Q92=0,0,((V92/Q92)-1)*100)</f>
        <v>30.692640692640683</v>
      </c>
      <c r="Y92" s="289"/>
      <c r="Z92" s="289"/>
    </row>
    <row r="93" spans="1:26" ht="13.5" thickBot="1">
      <c r="A93" s="350"/>
      <c r="L93" s="61" t="s">
        <v>15</v>
      </c>
      <c r="M93" s="387">
        <v>998</v>
      </c>
      <c r="N93" s="388">
        <v>2698</v>
      </c>
      <c r="O93" s="185">
        <f>+M93+N93</f>
        <v>3696</v>
      </c>
      <c r="P93" s="385">
        <v>0</v>
      </c>
      <c r="Q93" s="185">
        <f>O93+P93</f>
        <v>3696</v>
      </c>
      <c r="R93" s="387">
        <v>755</v>
      </c>
      <c r="S93" s="388">
        <v>3316</v>
      </c>
      <c r="T93" s="185">
        <f>+R93+S93</f>
        <v>4071</v>
      </c>
      <c r="U93" s="385">
        <v>21</v>
      </c>
      <c r="V93" s="185">
        <f>T93+U93</f>
        <v>4092</v>
      </c>
      <c r="W93" s="81">
        <f>IF(Q93=0,0,((V93/Q93)-1)*100)</f>
        <v>10.714285714285721</v>
      </c>
      <c r="Y93" s="289"/>
      <c r="Z93" s="289"/>
    </row>
    <row r="94" spans="1:26" ht="14.25" thickTop="1" thickBot="1">
      <c r="A94" s="350"/>
      <c r="L94" s="82" t="s">
        <v>61</v>
      </c>
      <c r="M94" s="83">
        <f>+M91+M92+M93</f>
        <v>1926</v>
      </c>
      <c r="N94" s="84">
        <f t="shared" ref="N94:V94" si="113">+N91+N92+N93</f>
        <v>6744</v>
      </c>
      <c r="O94" s="186">
        <f t="shared" si="113"/>
        <v>8670</v>
      </c>
      <c r="P94" s="83">
        <f t="shared" si="113"/>
        <v>12</v>
      </c>
      <c r="Q94" s="186">
        <f t="shared" si="113"/>
        <v>8682</v>
      </c>
      <c r="R94" s="83">
        <f t="shared" si="113"/>
        <v>1720</v>
      </c>
      <c r="S94" s="84">
        <f t="shared" si="113"/>
        <v>8520</v>
      </c>
      <c r="T94" s="186">
        <f t="shared" si="113"/>
        <v>10240</v>
      </c>
      <c r="U94" s="83">
        <f t="shared" si="113"/>
        <v>34</v>
      </c>
      <c r="V94" s="186">
        <f t="shared" si="113"/>
        <v>10274</v>
      </c>
      <c r="W94" s="85">
        <f t="shared" ref="W94" si="114">IF(Q94=0,0,((V94/Q94)-1)*100)</f>
        <v>18.336788758350608</v>
      </c>
      <c r="Y94" s="289"/>
      <c r="Z94" s="289"/>
    </row>
    <row r="95" spans="1:26" ht="13.5" thickTop="1">
      <c r="A95" s="350"/>
      <c r="L95" s="61" t="s">
        <v>16</v>
      </c>
      <c r="M95" s="387">
        <v>755</v>
      </c>
      <c r="N95" s="388">
        <v>2578</v>
      </c>
      <c r="O95" s="185">
        <f t="shared" si="107"/>
        <v>3333</v>
      </c>
      <c r="P95" s="385">
        <v>17</v>
      </c>
      <c r="Q95" s="185">
        <f>O95+P95</f>
        <v>3350</v>
      </c>
      <c r="R95" s="387">
        <v>916</v>
      </c>
      <c r="S95" s="388">
        <v>3258</v>
      </c>
      <c r="T95" s="185">
        <f t="shared" si="108"/>
        <v>4174</v>
      </c>
      <c r="U95" s="385">
        <v>0</v>
      </c>
      <c r="V95" s="185">
        <f>T95+U95</f>
        <v>4174</v>
      </c>
      <c r="W95" s="81">
        <f t="shared" si="112"/>
        <v>24.597014925373138</v>
      </c>
      <c r="Y95" s="289"/>
      <c r="Z95" s="289"/>
    </row>
    <row r="96" spans="1:26">
      <c r="A96" s="350"/>
      <c r="L96" s="61" t="s">
        <v>17</v>
      </c>
      <c r="M96" s="387">
        <v>660</v>
      </c>
      <c r="N96" s="388">
        <v>2665</v>
      </c>
      <c r="O96" s="185">
        <f t="shared" si="107"/>
        <v>3325</v>
      </c>
      <c r="P96" s="385">
        <v>16</v>
      </c>
      <c r="Q96" s="185">
        <f>O96+P96</f>
        <v>3341</v>
      </c>
      <c r="R96" s="387">
        <v>878</v>
      </c>
      <c r="S96" s="388">
        <v>3564</v>
      </c>
      <c r="T96" s="185">
        <f t="shared" si="108"/>
        <v>4442</v>
      </c>
      <c r="U96" s="385">
        <v>1</v>
      </c>
      <c r="V96" s="185">
        <f>T96+U96</f>
        <v>4443</v>
      </c>
      <c r="W96" s="81">
        <f t="shared" si="112"/>
        <v>32.984136486082008</v>
      </c>
      <c r="Y96" s="289"/>
      <c r="Z96" s="289"/>
    </row>
    <row r="97" spans="1:26" ht="13.5" thickBot="1">
      <c r="A97" s="350"/>
      <c r="L97" s="61" t="s">
        <v>18</v>
      </c>
      <c r="M97" s="387">
        <v>853</v>
      </c>
      <c r="N97" s="388">
        <v>2398</v>
      </c>
      <c r="O97" s="187">
        <f>+M97+N97</f>
        <v>3251</v>
      </c>
      <c r="P97" s="86">
        <v>9</v>
      </c>
      <c r="Q97" s="187">
        <f>O97+P97</f>
        <v>3260</v>
      </c>
      <c r="R97" s="387">
        <v>753</v>
      </c>
      <c r="S97" s="388">
        <v>3243</v>
      </c>
      <c r="T97" s="187">
        <f>+R97+S97</f>
        <v>3996</v>
      </c>
      <c r="U97" s="86">
        <v>0</v>
      </c>
      <c r="V97" s="187">
        <f>T97+U97</f>
        <v>3996</v>
      </c>
      <c r="W97" s="81">
        <f>IF(Q97=0,0,((V97/Q97)-1)*100)</f>
        <v>22.576687116564422</v>
      </c>
      <c r="Y97" s="289"/>
      <c r="Z97" s="289"/>
    </row>
    <row r="98" spans="1:26" ht="14.25" thickTop="1" thickBot="1">
      <c r="A98" s="350" t="str">
        <f>IF(ISERROR(F98/G98)," ",IF(F98/G98&gt;0.5,IF(F98/G98&lt;1.5," ","NOT OK"),"NOT OK"))</f>
        <v xml:space="preserve"> </v>
      </c>
      <c r="L98" s="87" t="s">
        <v>19</v>
      </c>
      <c r="M98" s="88">
        <f>+M95+M96+M97</f>
        <v>2268</v>
      </c>
      <c r="N98" s="88">
        <f t="shared" ref="N98:V98" si="115">+N95+N96+N97</f>
        <v>7641</v>
      </c>
      <c r="O98" s="188">
        <f t="shared" si="115"/>
        <v>9909</v>
      </c>
      <c r="P98" s="89">
        <f t="shared" si="115"/>
        <v>42</v>
      </c>
      <c r="Q98" s="188">
        <f t="shared" si="115"/>
        <v>9951</v>
      </c>
      <c r="R98" s="88">
        <f t="shared" si="115"/>
        <v>2547</v>
      </c>
      <c r="S98" s="88">
        <f t="shared" si="115"/>
        <v>10065</v>
      </c>
      <c r="T98" s="188">
        <f t="shared" si="115"/>
        <v>12612</v>
      </c>
      <c r="U98" s="89">
        <f t="shared" si="115"/>
        <v>1</v>
      </c>
      <c r="V98" s="188">
        <f t="shared" si="115"/>
        <v>12613</v>
      </c>
      <c r="W98" s="90">
        <f>IF(Q98=0,0,((V98/Q98)-1)*100)</f>
        <v>26.751080293437845</v>
      </c>
      <c r="Y98" s="289"/>
      <c r="Z98" s="289"/>
    </row>
    <row r="99" spans="1:26" ht="13.5" thickTop="1">
      <c r="A99" s="350"/>
      <c r="L99" s="61" t="s">
        <v>21</v>
      </c>
      <c r="M99" s="387">
        <v>886</v>
      </c>
      <c r="N99" s="388">
        <v>2451</v>
      </c>
      <c r="O99" s="187">
        <f>+M99+N99</f>
        <v>3337</v>
      </c>
      <c r="P99" s="91">
        <v>12</v>
      </c>
      <c r="Q99" s="187">
        <f>O99+P99</f>
        <v>3349</v>
      </c>
      <c r="R99" s="387">
        <v>917</v>
      </c>
      <c r="S99" s="388">
        <v>2990</v>
      </c>
      <c r="T99" s="187">
        <f>+R99+S99</f>
        <v>3907</v>
      </c>
      <c r="U99" s="91">
        <v>0</v>
      </c>
      <c r="V99" s="187">
        <f>T99+U99</f>
        <v>3907</v>
      </c>
      <c r="W99" s="81">
        <f>IF(Q99=0,0,((V99/Q99)-1)*100)</f>
        <v>16.661690056733349</v>
      </c>
    </row>
    <row r="100" spans="1:26">
      <c r="A100" s="350"/>
      <c r="L100" s="61" t="s">
        <v>22</v>
      </c>
      <c r="M100" s="387">
        <v>935</v>
      </c>
      <c r="N100" s="388">
        <v>2825</v>
      </c>
      <c r="O100" s="187">
        <f t="shared" ref="O100" si="116">+M100+N100</f>
        <v>3760</v>
      </c>
      <c r="P100" s="385">
        <v>16</v>
      </c>
      <c r="Q100" s="187">
        <f>O100+P100</f>
        <v>3776</v>
      </c>
      <c r="R100" s="387">
        <v>784</v>
      </c>
      <c r="S100" s="388">
        <v>2542</v>
      </c>
      <c r="T100" s="187">
        <f t="shared" ref="T100" si="117">+R100+S100</f>
        <v>3326</v>
      </c>
      <c r="U100" s="385">
        <v>6</v>
      </c>
      <c r="V100" s="187">
        <f>T100+U100</f>
        <v>3332</v>
      </c>
      <c r="W100" s="81">
        <f t="shared" ref="W100" si="118">IF(Q100=0,0,((V100/Q100)-1)*100)</f>
        <v>-11.758474576271183</v>
      </c>
    </row>
    <row r="101" spans="1:26" ht="13.5" thickBot="1">
      <c r="A101" s="351"/>
      <c r="L101" s="61" t="s">
        <v>23</v>
      </c>
      <c r="M101" s="387">
        <v>1157</v>
      </c>
      <c r="N101" s="388">
        <v>2941</v>
      </c>
      <c r="O101" s="187">
        <f>+M101+N101</f>
        <v>4098</v>
      </c>
      <c r="P101" s="385">
        <v>2</v>
      </c>
      <c r="Q101" s="187">
        <f>O101+P101</f>
        <v>4100</v>
      </c>
      <c r="R101" s="387">
        <v>844</v>
      </c>
      <c r="S101" s="388">
        <v>2641</v>
      </c>
      <c r="T101" s="187">
        <f>+R101+S101</f>
        <v>3485</v>
      </c>
      <c r="U101" s="385">
        <v>0</v>
      </c>
      <c r="V101" s="187">
        <f>T101+U101</f>
        <v>3485</v>
      </c>
      <c r="W101" s="81">
        <f>IF(Q101=0,0,((V101/Q101)-1)*100)</f>
        <v>-15.000000000000002</v>
      </c>
    </row>
    <row r="102" spans="1:26" ht="14.25" thickTop="1" thickBot="1">
      <c r="A102" s="350"/>
      <c r="L102" s="82" t="s">
        <v>40</v>
      </c>
      <c r="M102" s="83">
        <f>+M99+M100+M101</f>
        <v>2978</v>
      </c>
      <c r="N102" s="84">
        <f t="shared" ref="N102:V102" si="119">+N99+N100+N101</f>
        <v>8217</v>
      </c>
      <c r="O102" s="186">
        <f t="shared" si="119"/>
        <v>11195</v>
      </c>
      <c r="P102" s="83">
        <f t="shared" si="119"/>
        <v>30</v>
      </c>
      <c r="Q102" s="186">
        <f t="shared" si="119"/>
        <v>11225</v>
      </c>
      <c r="R102" s="83">
        <f t="shared" si="119"/>
        <v>2545</v>
      </c>
      <c r="S102" s="84">
        <f t="shared" si="119"/>
        <v>8173</v>
      </c>
      <c r="T102" s="186">
        <f t="shared" si="119"/>
        <v>10718</v>
      </c>
      <c r="U102" s="83">
        <f t="shared" si="119"/>
        <v>6</v>
      </c>
      <c r="V102" s="186">
        <f t="shared" si="119"/>
        <v>10724</v>
      </c>
      <c r="W102" s="85">
        <f t="shared" ref="W102:W104" si="120">IF(Q102=0,0,((V102/Q102)-1)*100)</f>
        <v>-4.4632516703786207</v>
      </c>
    </row>
    <row r="103" spans="1:26" ht="14.25" thickTop="1" thickBot="1">
      <c r="A103" s="350" t="str">
        <f>IF(ISERROR(F103/G103)," ",IF(F103/G103&gt;0.5,IF(F103/G103&lt;1.5," ","NOT OK"),"NOT OK"))</f>
        <v xml:space="preserve"> </v>
      </c>
      <c r="L103" s="82" t="s">
        <v>62</v>
      </c>
      <c r="M103" s="83">
        <f>M94+M98+M99+M100+M101</f>
        <v>7172</v>
      </c>
      <c r="N103" s="84">
        <f t="shared" ref="N103:V103" si="121">N94+N98+N99+N100+N101</f>
        <v>22602</v>
      </c>
      <c r="O103" s="178">
        <f t="shared" si="121"/>
        <v>29774</v>
      </c>
      <c r="P103" s="83">
        <f t="shared" si="121"/>
        <v>84</v>
      </c>
      <c r="Q103" s="178">
        <f t="shared" si="121"/>
        <v>29858</v>
      </c>
      <c r="R103" s="83">
        <f t="shared" si="121"/>
        <v>6812</v>
      </c>
      <c r="S103" s="84">
        <f t="shared" si="121"/>
        <v>26758</v>
      </c>
      <c r="T103" s="178">
        <f t="shared" si="121"/>
        <v>33570</v>
      </c>
      <c r="U103" s="83">
        <f t="shared" si="121"/>
        <v>41</v>
      </c>
      <c r="V103" s="178">
        <f t="shared" si="121"/>
        <v>33611</v>
      </c>
      <c r="W103" s="85">
        <f t="shared" si="120"/>
        <v>12.569495612566151</v>
      </c>
      <c r="Y103" s="289"/>
      <c r="Z103" s="289"/>
    </row>
    <row r="104" spans="1:26" ht="14.25" thickTop="1" thickBot="1">
      <c r="A104" s="350"/>
      <c r="L104" s="82" t="s">
        <v>63</v>
      </c>
      <c r="M104" s="83">
        <f>+M90+M94+M98+M102</f>
        <v>8504</v>
      </c>
      <c r="N104" s="84">
        <f t="shared" ref="N104:V104" si="122">+N90+N94+N98+N102</f>
        <v>28697</v>
      </c>
      <c r="O104" s="186">
        <f t="shared" si="122"/>
        <v>37201</v>
      </c>
      <c r="P104" s="83">
        <f t="shared" si="122"/>
        <v>144</v>
      </c>
      <c r="Q104" s="186">
        <f t="shared" si="122"/>
        <v>37345</v>
      </c>
      <c r="R104" s="83">
        <f t="shared" si="122"/>
        <v>8599</v>
      </c>
      <c r="S104" s="84">
        <f t="shared" si="122"/>
        <v>35811</v>
      </c>
      <c r="T104" s="186">
        <f t="shared" si="122"/>
        <v>44410</v>
      </c>
      <c r="U104" s="83">
        <f t="shared" si="122"/>
        <v>65</v>
      </c>
      <c r="V104" s="186">
        <f t="shared" si="122"/>
        <v>44475</v>
      </c>
      <c r="W104" s="85">
        <f t="shared" si="120"/>
        <v>19.092247958227347</v>
      </c>
      <c r="Y104" s="289"/>
      <c r="Z104" s="289"/>
    </row>
    <row r="105" spans="1:26" ht="14.25" thickTop="1" thickBot="1">
      <c r="A105" s="350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875" t="s">
        <v>41</v>
      </c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7"/>
    </row>
    <row r="107" spans="1:26" ht="13.5" thickBot="1">
      <c r="L107" s="878" t="s">
        <v>44</v>
      </c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8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195" t="s">
        <v>64</v>
      </c>
      <c r="N109" s="194"/>
      <c r="O109" s="195"/>
      <c r="P109" s="193"/>
      <c r="Q109" s="194"/>
      <c r="R109" s="193" t="s">
        <v>65</v>
      </c>
      <c r="S109" s="194"/>
      <c r="T109" s="195"/>
      <c r="U109" s="193"/>
      <c r="V109" s="193"/>
      <c r="W109" s="323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24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25"/>
    </row>
    <row r="112" spans="1:26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7">
      <c r="L113" s="61" t="s">
        <v>10</v>
      </c>
      <c r="M113" s="387">
        <v>324</v>
      </c>
      <c r="N113" s="388">
        <v>1019</v>
      </c>
      <c r="O113" s="185">
        <f>+M113+N113</f>
        <v>1343</v>
      </c>
      <c r="P113" s="385">
        <v>3</v>
      </c>
      <c r="Q113" s="185">
        <f>O113+P113</f>
        <v>1346</v>
      </c>
      <c r="R113" s="387">
        <v>272</v>
      </c>
      <c r="S113" s="388">
        <v>560</v>
      </c>
      <c r="T113" s="185">
        <f>+R113+S113</f>
        <v>832</v>
      </c>
      <c r="U113" s="385">
        <v>1</v>
      </c>
      <c r="V113" s="185">
        <f>T113+U113</f>
        <v>833</v>
      </c>
      <c r="W113" s="81">
        <f>IF(Q113=0,0,((V113/Q113)-1)*100)</f>
        <v>-38.112927191679049</v>
      </c>
    </row>
    <row r="114" spans="1:27">
      <c r="L114" s="61" t="s">
        <v>11</v>
      </c>
      <c r="M114" s="387">
        <v>318</v>
      </c>
      <c r="N114" s="388">
        <v>1009</v>
      </c>
      <c r="O114" s="185">
        <f t="shared" ref="O114:O115" si="123">+M114+N114</f>
        <v>1327</v>
      </c>
      <c r="P114" s="385">
        <v>0</v>
      </c>
      <c r="Q114" s="185">
        <f>O114+P114</f>
        <v>1327</v>
      </c>
      <c r="R114" s="387">
        <v>275</v>
      </c>
      <c r="S114" s="388">
        <v>624</v>
      </c>
      <c r="T114" s="185">
        <f t="shared" ref="T114:T115" si="124">+R114+S114</f>
        <v>899</v>
      </c>
      <c r="U114" s="385">
        <v>0</v>
      </c>
      <c r="V114" s="185">
        <f>T114+U114</f>
        <v>899</v>
      </c>
      <c r="W114" s="81">
        <f>IF(Q114=0,0,((V114/Q114)-1)*100)</f>
        <v>-32.253202712886207</v>
      </c>
      <c r="Y114" s="289"/>
    </row>
    <row r="115" spans="1:27" ht="13.5" thickBot="1">
      <c r="L115" s="67" t="s">
        <v>12</v>
      </c>
      <c r="M115" s="387">
        <v>376</v>
      </c>
      <c r="N115" s="388">
        <v>1065</v>
      </c>
      <c r="O115" s="185">
        <f t="shared" si="123"/>
        <v>1441</v>
      </c>
      <c r="P115" s="385">
        <v>0</v>
      </c>
      <c r="Q115" s="185">
        <f t="shared" ref="Q115" si="125">O115+P115</f>
        <v>1441</v>
      </c>
      <c r="R115" s="387">
        <v>329</v>
      </c>
      <c r="S115" s="388">
        <v>643</v>
      </c>
      <c r="T115" s="185">
        <f t="shared" si="124"/>
        <v>972</v>
      </c>
      <c r="U115" s="385">
        <v>1</v>
      </c>
      <c r="V115" s="185">
        <f t="shared" ref="V115" si="126">T115+U115</f>
        <v>973</v>
      </c>
      <c r="W115" s="81">
        <f>IF(Q115=0,0,((V115/Q115)-1)*100)</f>
        <v>-32.477446217904237</v>
      </c>
      <c r="Y115" s="289"/>
    </row>
    <row r="116" spans="1:27" ht="14.25" thickTop="1" thickBot="1">
      <c r="L116" s="82" t="s">
        <v>38</v>
      </c>
      <c r="M116" s="83">
        <f t="shared" ref="M116:V116" si="127">+M113+M114+M115</f>
        <v>1018</v>
      </c>
      <c r="N116" s="84">
        <f t="shared" si="127"/>
        <v>3093</v>
      </c>
      <c r="O116" s="186">
        <f t="shared" si="127"/>
        <v>4111</v>
      </c>
      <c r="P116" s="83">
        <f t="shared" si="127"/>
        <v>3</v>
      </c>
      <c r="Q116" s="186">
        <f t="shared" si="127"/>
        <v>4114</v>
      </c>
      <c r="R116" s="83">
        <f t="shared" si="127"/>
        <v>876</v>
      </c>
      <c r="S116" s="84">
        <f t="shared" si="127"/>
        <v>1827</v>
      </c>
      <c r="T116" s="186">
        <f t="shared" si="127"/>
        <v>2703</v>
      </c>
      <c r="U116" s="83">
        <f t="shared" si="127"/>
        <v>2</v>
      </c>
      <c r="V116" s="186">
        <f t="shared" si="127"/>
        <v>2705</v>
      </c>
      <c r="W116" s="85">
        <f t="shared" ref="W116:W122" si="128">IF(Q116=0,0,((V116/Q116)-1)*100)</f>
        <v>-34.24890617403986</v>
      </c>
      <c r="Y116" s="289"/>
      <c r="Z116" s="289"/>
    </row>
    <row r="117" spans="1:27" ht="13.5" thickTop="1">
      <c r="L117" s="61" t="s">
        <v>13</v>
      </c>
      <c r="M117" s="387">
        <v>350</v>
      </c>
      <c r="N117" s="388">
        <v>987</v>
      </c>
      <c r="O117" s="185">
        <f>M117+N117</f>
        <v>1337</v>
      </c>
      <c r="P117" s="385">
        <v>0</v>
      </c>
      <c r="Q117" s="185">
        <f>O117+P117</f>
        <v>1337</v>
      </c>
      <c r="R117" s="387">
        <v>381</v>
      </c>
      <c r="S117" s="388">
        <v>731</v>
      </c>
      <c r="T117" s="185">
        <f>R117+S117</f>
        <v>1112</v>
      </c>
      <c r="U117" s="385">
        <v>0</v>
      </c>
      <c r="V117" s="185">
        <f>T117+U117</f>
        <v>1112</v>
      </c>
      <c r="W117" s="81">
        <f t="shared" si="128"/>
        <v>-16.828721017202696</v>
      </c>
      <c r="Y117" s="289"/>
      <c r="Z117" s="289"/>
    </row>
    <row r="118" spans="1:27">
      <c r="L118" s="61" t="s">
        <v>14</v>
      </c>
      <c r="M118" s="387">
        <v>437</v>
      </c>
      <c r="N118" s="388">
        <v>1030</v>
      </c>
      <c r="O118" s="185">
        <f>M118+N118</f>
        <v>1467</v>
      </c>
      <c r="P118" s="385">
        <v>0</v>
      </c>
      <c r="Q118" s="185">
        <f>O118+P118</f>
        <v>1467</v>
      </c>
      <c r="R118" s="387">
        <v>370</v>
      </c>
      <c r="S118" s="388">
        <v>627</v>
      </c>
      <c r="T118" s="185">
        <f>R118+S118</f>
        <v>997</v>
      </c>
      <c r="U118" s="385">
        <v>0</v>
      </c>
      <c r="V118" s="185">
        <f>T118+U118</f>
        <v>997</v>
      </c>
      <c r="W118" s="81">
        <f>IF(Q118=0,0,((V118/Q118)-1)*100)</f>
        <v>-32.03817314246762</v>
      </c>
      <c r="Y118" s="289"/>
      <c r="Z118" s="289"/>
    </row>
    <row r="119" spans="1:27" ht="13.5" thickBot="1">
      <c r="L119" s="61" t="s">
        <v>15</v>
      </c>
      <c r="M119" s="387">
        <v>335</v>
      </c>
      <c r="N119" s="388">
        <v>874</v>
      </c>
      <c r="O119" s="185">
        <f>M119+N119</f>
        <v>1209</v>
      </c>
      <c r="P119" s="385">
        <v>0</v>
      </c>
      <c r="Q119" s="185">
        <f>O119+P119</f>
        <v>1209</v>
      </c>
      <c r="R119" s="387">
        <v>366</v>
      </c>
      <c r="S119" s="388">
        <v>641</v>
      </c>
      <c r="T119" s="185">
        <f>R119+S119</f>
        <v>1007</v>
      </c>
      <c r="U119" s="385">
        <v>0</v>
      </c>
      <c r="V119" s="185">
        <f>T119+U119</f>
        <v>1007</v>
      </c>
      <c r="W119" s="81">
        <f>IF(Q119=0,0,((V119/Q119)-1)*100)</f>
        <v>-16.708023159636063</v>
      </c>
      <c r="Y119" s="289"/>
      <c r="Z119" s="289"/>
    </row>
    <row r="120" spans="1:27" ht="14.25" thickTop="1" thickBot="1">
      <c r="A120" s="350"/>
      <c r="L120" s="82" t="s">
        <v>61</v>
      </c>
      <c r="M120" s="83">
        <f>+M117+M118+M119</f>
        <v>1122</v>
      </c>
      <c r="N120" s="84">
        <f t="shared" ref="N120:V120" si="129">+N117+N118+N119</f>
        <v>2891</v>
      </c>
      <c r="O120" s="186">
        <f t="shared" si="129"/>
        <v>4013</v>
      </c>
      <c r="P120" s="83">
        <f t="shared" si="129"/>
        <v>0</v>
      </c>
      <c r="Q120" s="186">
        <f t="shared" si="129"/>
        <v>4013</v>
      </c>
      <c r="R120" s="83">
        <f t="shared" si="129"/>
        <v>1117</v>
      </c>
      <c r="S120" s="84">
        <f t="shared" si="129"/>
        <v>1999</v>
      </c>
      <c r="T120" s="186">
        <f t="shared" si="129"/>
        <v>3116</v>
      </c>
      <c r="U120" s="83">
        <f t="shared" si="129"/>
        <v>0</v>
      </c>
      <c r="V120" s="186">
        <f t="shared" si="129"/>
        <v>3116</v>
      </c>
      <c r="W120" s="85">
        <f t="shared" ref="W120" si="130">IF(Q120=0,0,((V120/Q120)-1)*100)</f>
        <v>-22.352354846748067</v>
      </c>
      <c r="Y120" s="289"/>
      <c r="Z120" s="289"/>
    </row>
    <row r="121" spans="1:27" ht="13.5" thickTop="1">
      <c r="L121" s="61" t="s">
        <v>16</v>
      </c>
      <c r="M121" s="387">
        <v>266</v>
      </c>
      <c r="N121" s="388">
        <v>806</v>
      </c>
      <c r="O121" s="185">
        <f>SUM(M121:N121)</f>
        <v>1072</v>
      </c>
      <c r="P121" s="385">
        <v>0</v>
      </c>
      <c r="Q121" s="185">
        <f>O121+P121</f>
        <v>1072</v>
      </c>
      <c r="R121" s="387">
        <v>293</v>
      </c>
      <c r="S121" s="388">
        <v>546</v>
      </c>
      <c r="T121" s="185">
        <f>SUM(R121:S121)</f>
        <v>839</v>
      </c>
      <c r="U121" s="385">
        <v>0</v>
      </c>
      <c r="V121" s="185">
        <f>T121+U121</f>
        <v>839</v>
      </c>
      <c r="W121" s="81">
        <f t="shared" si="128"/>
        <v>-21.735074626865668</v>
      </c>
      <c r="Y121" s="289"/>
      <c r="Z121" s="289"/>
    </row>
    <row r="122" spans="1:27">
      <c r="L122" s="61" t="s">
        <v>17</v>
      </c>
      <c r="M122" s="387">
        <v>261</v>
      </c>
      <c r="N122" s="388">
        <v>732</v>
      </c>
      <c r="O122" s="185">
        <f>SUM(M122:N122)</f>
        <v>993</v>
      </c>
      <c r="P122" s="385">
        <v>0</v>
      </c>
      <c r="Q122" s="185">
        <f>O122+P122</f>
        <v>993</v>
      </c>
      <c r="R122" s="387">
        <v>294</v>
      </c>
      <c r="S122" s="388">
        <v>558</v>
      </c>
      <c r="T122" s="185">
        <f>SUM(R122:S122)</f>
        <v>852</v>
      </c>
      <c r="U122" s="385">
        <v>1</v>
      </c>
      <c r="V122" s="185">
        <f>T122+U122</f>
        <v>853</v>
      </c>
      <c r="W122" s="81">
        <f t="shared" si="128"/>
        <v>-14.098690835850958</v>
      </c>
      <c r="Y122" s="289"/>
      <c r="Z122" s="289"/>
    </row>
    <row r="123" spans="1:27" ht="13.5" thickBot="1">
      <c r="L123" s="61" t="s">
        <v>18</v>
      </c>
      <c r="M123" s="387">
        <v>267</v>
      </c>
      <c r="N123" s="388">
        <v>741</v>
      </c>
      <c r="O123" s="187">
        <f>SUM(M123:N123)</f>
        <v>1008</v>
      </c>
      <c r="P123" s="86">
        <v>0</v>
      </c>
      <c r="Q123" s="187">
        <f>O123+P123</f>
        <v>1008</v>
      </c>
      <c r="R123" s="387">
        <v>260</v>
      </c>
      <c r="S123" s="388">
        <v>523</v>
      </c>
      <c r="T123" s="187">
        <f>SUM(R123:S123)</f>
        <v>783</v>
      </c>
      <c r="U123" s="86">
        <v>0</v>
      </c>
      <c r="V123" s="187">
        <f>T123+U123</f>
        <v>783</v>
      </c>
      <c r="W123" s="81">
        <f>IF(Q123=0,0,((V123/Q123)-1)*100)</f>
        <v>-22.321428571428569</v>
      </c>
      <c r="Y123" s="289"/>
      <c r="Z123" s="289"/>
    </row>
    <row r="124" spans="1:27" ht="14.25" thickTop="1" thickBot="1">
      <c r="A124" s="350"/>
      <c r="L124" s="87" t="s">
        <v>19</v>
      </c>
      <c r="M124" s="88">
        <f>+M121+M122+M123</f>
        <v>794</v>
      </c>
      <c r="N124" s="88">
        <f t="shared" ref="N124:V124" si="131">+N121+N122+N123</f>
        <v>2279</v>
      </c>
      <c r="O124" s="188">
        <f t="shared" si="131"/>
        <v>3073</v>
      </c>
      <c r="P124" s="89">
        <f t="shared" si="131"/>
        <v>0</v>
      </c>
      <c r="Q124" s="188">
        <f t="shared" si="131"/>
        <v>3073</v>
      </c>
      <c r="R124" s="88">
        <f t="shared" si="131"/>
        <v>847</v>
      </c>
      <c r="S124" s="88">
        <f t="shared" si="131"/>
        <v>1627</v>
      </c>
      <c r="T124" s="188">
        <f t="shared" si="131"/>
        <v>2474</v>
      </c>
      <c r="U124" s="89">
        <f t="shared" si="131"/>
        <v>1</v>
      </c>
      <c r="V124" s="188">
        <f t="shared" si="131"/>
        <v>2475</v>
      </c>
      <c r="W124" s="90">
        <f>IF(Q124=0,0,((V124/Q124)-1)*100)</f>
        <v>-19.459811259355675</v>
      </c>
      <c r="Y124" s="289"/>
      <c r="Z124" s="289"/>
    </row>
    <row r="125" spans="1:27" ht="13.5" thickTop="1">
      <c r="A125" s="352"/>
      <c r="K125" s="352"/>
      <c r="L125" s="61" t="s">
        <v>21</v>
      </c>
      <c r="M125" s="387">
        <v>315</v>
      </c>
      <c r="N125" s="388">
        <v>760</v>
      </c>
      <c r="O125" s="187">
        <f>SUM(M125:N125)</f>
        <v>1075</v>
      </c>
      <c r="P125" s="91">
        <v>0</v>
      </c>
      <c r="Q125" s="187">
        <f>O125+P125</f>
        <v>1075</v>
      </c>
      <c r="R125" s="387">
        <v>272</v>
      </c>
      <c r="S125" s="388">
        <v>510</v>
      </c>
      <c r="T125" s="187">
        <f>SUM(R125:S125)</f>
        <v>782</v>
      </c>
      <c r="U125" s="91">
        <v>0</v>
      </c>
      <c r="V125" s="187">
        <f>T125+U125</f>
        <v>782</v>
      </c>
      <c r="W125" s="81">
        <f>IF(Q125=0,0,((V125/Q125)-1)*100)</f>
        <v>-27.255813953488371</v>
      </c>
      <c r="X125" s="293"/>
      <c r="Y125" s="289"/>
      <c r="Z125" s="294"/>
      <c r="AA125" s="356"/>
    </row>
    <row r="126" spans="1:27">
      <c r="A126" s="352"/>
      <c r="K126" s="352"/>
      <c r="L126" s="61" t="s">
        <v>22</v>
      </c>
      <c r="M126" s="387">
        <v>303</v>
      </c>
      <c r="N126" s="388">
        <v>717</v>
      </c>
      <c r="O126" s="187">
        <f>SUM(M126:N126)</f>
        <v>1020</v>
      </c>
      <c r="P126" s="385">
        <v>1</v>
      </c>
      <c r="Q126" s="187">
        <f>O126+P126</f>
        <v>1021</v>
      </c>
      <c r="R126" s="387">
        <v>256</v>
      </c>
      <c r="S126" s="388">
        <v>614</v>
      </c>
      <c r="T126" s="187">
        <f>SUM(R126:S126)</f>
        <v>870</v>
      </c>
      <c r="U126" s="385">
        <v>0</v>
      </c>
      <c r="V126" s="187">
        <f>T126+U126</f>
        <v>870</v>
      </c>
      <c r="W126" s="81">
        <f t="shared" ref="W126" si="132">IF(Q126=0,0,((V126/Q126)-1)*100)</f>
        <v>-14.789422135161612</v>
      </c>
      <c r="X126" s="293"/>
      <c r="Y126" s="289"/>
      <c r="Z126" s="294"/>
      <c r="AA126" s="356"/>
    </row>
    <row r="127" spans="1:27" ht="13.5" thickBot="1">
      <c r="A127" s="352"/>
      <c r="K127" s="352"/>
      <c r="L127" s="61" t="s">
        <v>23</v>
      </c>
      <c r="M127" s="387">
        <v>285</v>
      </c>
      <c r="N127" s="388">
        <v>693</v>
      </c>
      <c r="O127" s="187">
        <f>SUM(M127:N127)</f>
        <v>978</v>
      </c>
      <c r="P127" s="385">
        <v>0</v>
      </c>
      <c r="Q127" s="187">
        <f>O127+P127</f>
        <v>978</v>
      </c>
      <c r="R127" s="387">
        <v>265</v>
      </c>
      <c r="S127" s="388">
        <v>631</v>
      </c>
      <c r="T127" s="187">
        <f>SUM(R127:S127)</f>
        <v>896</v>
      </c>
      <c r="U127" s="385">
        <v>0</v>
      </c>
      <c r="V127" s="187">
        <f>T127+U127</f>
        <v>896</v>
      </c>
      <c r="W127" s="81">
        <f>IF(Q127=0,0,((V127/Q127)-1)*100)</f>
        <v>-8.3844580777096116</v>
      </c>
      <c r="X127" s="293"/>
      <c r="Y127" s="289"/>
      <c r="Z127" s="294"/>
      <c r="AA127" s="356"/>
    </row>
    <row r="128" spans="1:27" ht="14.25" thickTop="1" thickBot="1">
      <c r="A128" s="350"/>
      <c r="L128" s="82" t="s">
        <v>40</v>
      </c>
      <c r="M128" s="83">
        <f>+M125+M126+M127</f>
        <v>903</v>
      </c>
      <c r="N128" s="84">
        <f t="shared" ref="N128:V128" si="133">+N125+N126+N127</f>
        <v>2170</v>
      </c>
      <c r="O128" s="186">
        <f t="shared" si="133"/>
        <v>3073</v>
      </c>
      <c r="P128" s="83">
        <f t="shared" si="133"/>
        <v>1</v>
      </c>
      <c r="Q128" s="186">
        <f t="shared" si="133"/>
        <v>3074</v>
      </c>
      <c r="R128" s="83">
        <f t="shared" si="133"/>
        <v>793</v>
      </c>
      <c r="S128" s="84">
        <f t="shared" si="133"/>
        <v>1755</v>
      </c>
      <c r="T128" s="186">
        <f t="shared" si="133"/>
        <v>2548</v>
      </c>
      <c r="U128" s="83">
        <f t="shared" si="133"/>
        <v>0</v>
      </c>
      <c r="V128" s="186">
        <f t="shared" si="133"/>
        <v>2548</v>
      </c>
      <c r="W128" s="85">
        <f t="shared" ref="W128:W130" si="134">IF(Q128=0,0,((V128/Q128)-1)*100)</f>
        <v>-17.111255692908266</v>
      </c>
    </row>
    <row r="129" spans="1:28" ht="14.25" thickTop="1" thickBot="1">
      <c r="A129" s="350" t="str">
        <f>IF(ISERROR(F129/G129)," ",IF(F129/G129&gt;0.5,IF(F129/G129&lt;1.5," ","NOT OK"),"NOT OK"))</f>
        <v xml:space="preserve"> </v>
      </c>
      <c r="L129" s="82" t="s">
        <v>62</v>
      </c>
      <c r="M129" s="83">
        <f>M120+M124+M125+M126+M127</f>
        <v>2819</v>
      </c>
      <c r="N129" s="84">
        <f t="shared" ref="N129:V129" si="135">N120+N124+N125+N126+N127</f>
        <v>7340</v>
      </c>
      <c r="O129" s="178">
        <f t="shared" si="135"/>
        <v>10159</v>
      </c>
      <c r="P129" s="83">
        <f t="shared" si="135"/>
        <v>1</v>
      </c>
      <c r="Q129" s="178">
        <f t="shared" si="135"/>
        <v>10160</v>
      </c>
      <c r="R129" s="83">
        <f t="shared" si="135"/>
        <v>2757</v>
      </c>
      <c r="S129" s="84">
        <f t="shared" si="135"/>
        <v>5381</v>
      </c>
      <c r="T129" s="178">
        <f t="shared" si="135"/>
        <v>8138</v>
      </c>
      <c r="U129" s="83">
        <f t="shared" si="135"/>
        <v>1</v>
      </c>
      <c r="V129" s="178">
        <f t="shared" si="135"/>
        <v>8139</v>
      </c>
      <c r="W129" s="85">
        <f t="shared" si="134"/>
        <v>-19.89173228346457</v>
      </c>
      <c r="Y129" s="289"/>
      <c r="Z129" s="289"/>
    </row>
    <row r="130" spans="1:28" ht="14.25" thickTop="1" thickBot="1">
      <c r="A130" s="350"/>
      <c r="L130" s="82" t="s">
        <v>63</v>
      </c>
      <c r="M130" s="83">
        <f>+M116+M120+M124+M128</f>
        <v>3837</v>
      </c>
      <c r="N130" s="84">
        <f t="shared" ref="N130:V130" si="136">+N116+N120+N124+N128</f>
        <v>10433</v>
      </c>
      <c r="O130" s="186">
        <f t="shared" si="136"/>
        <v>14270</v>
      </c>
      <c r="P130" s="83">
        <f t="shared" si="136"/>
        <v>4</v>
      </c>
      <c r="Q130" s="186">
        <f t="shared" si="136"/>
        <v>14274</v>
      </c>
      <c r="R130" s="83">
        <f t="shared" si="136"/>
        <v>3633</v>
      </c>
      <c r="S130" s="84">
        <f t="shared" si="136"/>
        <v>7208</v>
      </c>
      <c r="T130" s="186">
        <f t="shared" si="136"/>
        <v>10841</v>
      </c>
      <c r="U130" s="83">
        <f t="shared" si="136"/>
        <v>3</v>
      </c>
      <c r="V130" s="186">
        <f t="shared" si="136"/>
        <v>10844</v>
      </c>
      <c r="W130" s="85">
        <f t="shared" si="134"/>
        <v>-24.029704357573213</v>
      </c>
      <c r="Y130" s="289"/>
      <c r="Z130" s="289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875" t="s">
        <v>42</v>
      </c>
      <c r="M132" s="876"/>
      <c r="N132" s="876"/>
      <c r="O132" s="876"/>
      <c r="P132" s="876"/>
      <c r="Q132" s="876"/>
      <c r="R132" s="876"/>
      <c r="S132" s="876"/>
      <c r="T132" s="876"/>
      <c r="U132" s="876"/>
      <c r="V132" s="876"/>
      <c r="W132" s="877"/>
    </row>
    <row r="133" spans="1:28" ht="13.5" thickBot="1">
      <c r="L133" s="878" t="s">
        <v>45</v>
      </c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8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195" t="s">
        <v>64</v>
      </c>
      <c r="N135" s="194"/>
      <c r="O135" s="195"/>
      <c r="P135" s="193"/>
      <c r="Q135" s="194"/>
      <c r="R135" s="193" t="s">
        <v>65</v>
      </c>
      <c r="S135" s="194"/>
      <c r="T135" s="195"/>
      <c r="U135" s="193"/>
      <c r="V135" s="193"/>
      <c r="W135" s="323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1"/>
      <c r="R136" s="62"/>
      <c r="S136" s="63"/>
      <c r="T136" s="64"/>
      <c r="U136" s="65"/>
      <c r="V136" s="101"/>
      <c r="W136" s="324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22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422" t="s">
        <v>7</v>
      </c>
      <c r="W137" s="325"/>
    </row>
    <row r="138" spans="1:28" ht="5.25" customHeight="1" thickTop="1">
      <c r="L138" s="61"/>
      <c r="M138" s="73"/>
      <c r="N138" s="74"/>
      <c r="O138" s="75"/>
      <c r="P138" s="76"/>
      <c r="Q138" s="147"/>
      <c r="R138" s="73"/>
      <c r="S138" s="74"/>
      <c r="T138" s="75"/>
      <c r="U138" s="76"/>
      <c r="V138" s="147"/>
      <c r="W138" s="77"/>
    </row>
    <row r="139" spans="1:28">
      <c r="L139" s="61" t="s">
        <v>10</v>
      </c>
      <c r="M139" s="387">
        <f t="shared" ref="M139:N141" si="137">+M87+M113</f>
        <v>673</v>
      </c>
      <c r="N139" s="388">
        <f t="shared" si="137"/>
        <v>2945</v>
      </c>
      <c r="O139" s="185">
        <f>M139+N139</f>
        <v>3618</v>
      </c>
      <c r="P139" s="385">
        <f>+P87+P113</f>
        <v>21</v>
      </c>
      <c r="Q139" s="191">
        <f>O139+P139</f>
        <v>3639</v>
      </c>
      <c r="R139" s="387">
        <f t="shared" ref="R139:S141" si="138">+R87+R113</f>
        <v>911</v>
      </c>
      <c r="S139" s="388">
        <f t="shared" si="138"/>
        <v>3628</v>
      </c>
      <c r="T139" s="185">
        <f>R139+S139</f>
        <v>4539</v>
      </c>
      <c r="U139" s="385">
        <f>+U87+U113</f>
        <v>9</v>
      </c>
      <c r="V139" s="191">
        <f>T139+U139</f>
        <v>4548</v>
      </c>
      <c r="W139" s="81">
        <f>IF(Q139=0,0,((V139/Q139)-1)*100)</f>
        <v>24.979389942291832</v>
      </c>
      <c r="Y139" s="289"/>
      <c r="Z139" s="289"/>
    </row>
    <row r="140" spans="1:28">
      <c r="L140" s="61" t="s">
        <v>11</v>
      </c>
      <c r="M140" s="387">
        <f t="shared" si="137"/>
        <v>782</v>
      </c>
      <c r="N140" s="388">
        <f t="shared" si="137"/>
        <v>3016</v>
      </c>
      <c r="O140" s="185">
        <f>M140+N140</f>
        <v>3798</v>
      </c>
      <c r="P140" s="385">
        <f>+P88+P114</f>
        <v>33</v>
      </c>
      <c r="Q140" s="191">
        <f>O140+P140</f>
        <v>3831</v>
      </c>
      <c r="R140" s="387">
        <f t="shared" si="138"/>
        <v>870</v>
      </c>
      <c r="S140" s="388">
        <f t="shared" si="138"/>
        <v>3585</v>
      </c>
      <c r="T140" s="185">
        <f>R140+S140</f>
        <v>4455</v>
      </c>
      <c r="U140" s="385">
        <f>+U88+U114</f>
        <v>14</v>
      </c>
      <c r="V140" s="191">
        <f>T140+U140</f>
        <v>4469</v>
      </c>
      <c r="W140" s="81">
        <f>IF(Q140=0,0,((V140/Q140)-1)*100)</f>
        <v>16.653615244061591</v>
      </c>
      <c r="Y140" s="289"/>
      <c r="Z140" s="289"/>
    </row>
    <row r="141" spans="1:28" ht="13.5" thickBot="1">
      <c r="L141" s="67" t="s">
        <v>12</v>
      </c>
      <c r="M141" s="387">
        <f t="shared" si="137"/>
        <v>895</v>
      </c>
      <c r="N141" s="388">
        <f t="shared" si="137"/>
        <v>3227</v>
      </c>
      <c r="O141" s="185">
        <f>M141+N141</f>
        <v>4122</v>
      </c>
      <c r="P141" s="385">
        <f>+P89+P115</f>
        <v>9</v>
      </c>
      <c r="Q141" s="191">
        <f>O141+P141</f>
        <v>4131</v>
      </c>
      <c r="R141" s="387">
        <f t="shared" si="138"/>
        <v>882</v>
      </c>
      <c r="S141" s="388">
        <f t="shared" si="138"/>
        <v>3667</v>
      </c>
      <c r="T141" s="185">
        <f>R141+S141</f>
        <v>4549</v>
      </c>
      <c r="U141" s="385">
        <f>+U89+U115</f>
        <v>3</v>
      </c>
      <c r="V141" s="191">
        <f>T141+U141</f>
        <v>4552</v>
      </c>
      <c r="W141" s="81">
        <f>IF(Q141=0,0,((V141/Q141)-1)*100)</f>
        <v>10.19123698862261</v>
      </c>
      <c r="Y141" s="289"/>
      <c r="Z141" s="289"/>
    </row>
    <row r="142" spans="1:28" ht="14.25" thickTop="1" thickBot="1">
      <c r="L142" s="82" t="s">
        <v>38</v>
      </c>
      <c r="M142" s="83">
        <f t="shared" ref="M142:V142" si="139">+M139+M140+M141</f>
        <v>2350</v>
      </c>
      <c r="N142" s="84">
        <f t="shared" si="139"/>
        <v>9188</v>
      </c>
      <c r="O142" s="186">
        <f t="shared" si="139"/>
        <v>11538</v>
      </c>
      <c r="P142" s="83">
        <f t="shared" si="139"/>
        <v>63</v>
      </c>
      <c r="Q142" s="186">
        <f t="shared" si="139"/>
        <v>11601</v>
      </c>
      <c r="R142" s="83">
        <f t="shared" si="139"/>
        <v>2663</v>
      </c>
      <c r="S142" s="84">
        <f t="shared" si="139"/>
        <v>10880</v>
      </c>
      <c r="T142" s="186">
        <f t="shared" si="139"/>
        <v>13543</v>
      </c>
      <c r="U142" s="83">
        <f t="shared" si="139"/>
        <v>26</v>
      </c>
      <c r="V142" s="186">
        <f t="shared" si="139"/>
        <v>13569</v>
      </c>
      <c r="W142" s="85">
        <f t="shared" ref="W142" si="140">IF(Q142=0,0,((V142/Q142)-1)*100)</f>
        <v>16.964054822860099</v>
      </c>
      <c r="Y142" s="289"/>
      <c r="Z142" s="289"/>
    </row>
    <row r="143" spans="1:28" ht="13.5" thickTop="1">
      <c r="L143" s="61" t="s">
        <v>13</v>
      </c>
      <c r="M143" s="387">
        <f t="shared" ref="M143:N145" si="141">+M91+M117</f>
        <v>870</v>
      </c>
      <c r="N143" s="388">
        <f t="shared" si="141"/>
        <v>3140</v>
      </c>
      <c r="O143" s="185">
        <f t="shared" ref="O143" si="142">M143+N143</f>
        <v>4010</v>
      </c>
      <c r="P143" s="385">
        <f>+P91+P117</f>
        <v>3</v>
      </c>
      <c r="Q143" s="191">
        <f>O143+P143</f>
        <v>4013</v>
      </c>
      <c r="R143" s="387">
        <f t="shared" ref="R143:S145" si="143">+R91+R117</f>
        <v>893</v>
      </c>
      <c r="S143" s="388">
        <f t="shared" si="143"/>
        <v>3382</v>
      </c>
      <c r="T143" s="185">
        <f t="shared" ref="T143:T147" si="144">R143+S143</f>
        <v>4275</v>
      </c>
      <c r="U143" s="385">
        <f>+U91+U117</f>
        <v>0</v>
      </c>
      <c r="V143" s="191">
        <f>T143+U143</f>
        <v>4275</v>
      </c>
      <c r="W143" s="81">
        <f>IF(Q143=0,0,((V143/Q143)-1)*100)</f>
        <v>6.5287814602541738</v>
      </c>
      <c r="Y143" s="289"/>
      <c r="Z143" s="289"/>
    </row>
    <row r="144" spans="1:28">
      <c r="L144" s="61" t="s">
        <v>14</v>
      </c>
      <c r="M144" s="387">
        <f t="shared" si="141"/>
        <v>845</v>
      </c>
      <c r="N144" s="388">
        <f t="shared" si="141"/>
        <v>2923</v>
      </c>
      <c r="O144" s="185">
        <f>M144+N144</f>
        <v>3768</v>
      </c>
      <c r="P144" s="385">
        <f>+P92+P118</f>
        <v>9</v>
      </c>
      <c r="Q144" s="191">
        <f>O144+P144</f>
        <v>3777</v>
      </c>
      <c r="R144" s="387">
        <f t="shared" si="143"/>
        <v>823</v>
      </c>
      <c r="S144" s="388">
        <f t="shared" si="143"/>
        <v>3180</v>
      </c>
      <c r="T144" s="185">
        <f>R144+S144</f>
        <v>4003</v>
      </c>
      <c r="U144" s="385">
        <f>+U92+U118</f>
        <v>13</v>
      </c>
      <c r="V144" s="191">
        <f>T144+U144</f>
        <v>4016</v>
      </c>
      <c r="W144" s="81">
        <f>IF(Q144=0,0,((V144/Q144)-1)*100)</f>
        <v>6.327773365104572</v>
      </c>
      <c r="Y144" s="289"/>
      <c r="Z144" s="289"/>
      <c r="AB144" s="289"/>
    </row>
    <row r="145" spans="1:27" ht="13.5" thickBot="1">
      <c r="L145" s="61" t="s">
        <v>15</v>
      </c>
      <c r="M145" s="387">
        <f t="shared" si="141"/>
        <v>1333</v>
      </c>
      <c r="N145" s="388">
        <f t="shared" si="141"/>
        <v>3572</v>
      </c>
      <c r="O145" s="185">
        <f>M145+N145</f>
        <v>4905</v>
      </c>
      <c r="P145" s="385">
        <f>+P93+P119</f>
        <v>0</v>
      </c>
      <c r="Q145" s="191">
        <f>O145+P145</f>
        <v>4905</v>
      </c>
      <c r="R145" s="387">
        <f t="shared" si="143"/>
        <v>1121</v>
      </c>
      <c r="S145" s="388">
        <f t="shared" si="143"/>
        <v>3957</v>
      </c>
      <c r="T145" s="185">
        <f>R145+S145</f>
        <v>5078</v>
      </c>
      <c r="U145" s="385">
        <f>+U93+U119</f>
        <v>21</v>
      </c>
      <c r="V145" s="191">
        <f>T145+U145</f>
        <v>5099</v>
      </c>
      <c r="W145" s="81">
        <f>IF(Q145=0,0,((V145/Q145)-1)*100)</f>
        <v>3.9551478083588165</v>
      </c>
      <c r="Y145" s="289"/>
      <c r="Z145" s="289"/>
    </row>
    <row r="146" spans="1:27" ht="14.25" thickTop="1" thickBot="1">
      <c r="A146" s="350"/>
      <c r="L146" s="82" t="s">
        <v>61</v>
      </c>
      <c r="M146" s="83">
        <f>+M143+M144+M145</f>
        <v>3048</v>
      </c>
      <c r="N146" s="84">
        <f t="shared" ref="N146:V146" si="145">+N143+N144+N145</f>
        <v>9635</v>
      </c>
      <c r="O146" s="186">
        <f t="shared" si="145"/>
        <v>12683</v>
      </c>
      <c r="P146" s="83">
        <f t="shared" si="145"/>
        <v>12</v>
      </c>
      <c r="Q146" s="186">
        <f t="shared" si="145"/>
        <v>12695</v>
      </c>
      <c r="R146" s="83">
        <f t="shared" si="145"/>
        <v>2837</v>
      </c>
      <c r="S146" s="84">
        <f t="shared" si="145"/>
        <v>10519</v>
      </c>
      <c r="T146" s="186">
        <f t="shared" si="145"/>
        <v>13356</v>
      </c>
      <c r="U146" s="83">
        <f t="shared" si="145"/>
        <v>34</v>
      </c>
      <c r="V146" s="186">
        <f t="shared" si="145"/>
        <v>13390</v>
      </c>
      <c r="W146" s="85">
        <f t="shared" ref="W146:W148" si="146">IF(Q146=0,0,((V146/Q146)-1)*100)</f>
        <v>5.4745962977550189</v>
      </c>
      <c r="Y146" s="289"/>
      <c r="Z146" s="289"/>
    </row>
    <row r="147" spans="1:27" ht="13.5" thickTop="1">
      <c r="L147" s="61" t="s">
        <v>16</v>
      </c>
      <c r="M147" s="387">
        <f t="shared" ref="M147:N149" si="147">+M95+M121</f>
        <v>1021</v>
      </c>
      <c r="N147" s="388">
        <f t="shared" si="147"/>
        <v>3384</v>
      </c>
      <c r="O147" s="185">
        <f t="shared" ref="O147" si="148">M147+N147</f>
        <v>4405</v>
      </c>
      <c r="P147" s="385">
        <f>+P95+P121</f>
        <v>17</v>
      </c>
      <c r="Q147" s="191">
        <f>O147+P147</f>
        <v>4422</v>
      </c>
      <c r="R147" s="387">
        <f t="shared" ref="R147:S149" si="149">+R95+R121</f>
        <v>1209</v>
      </c>
      <c r="S147" s="388">
        <f t="shared" si="149"/>
        <v>3804</v>
      </c>
      <c r="T147" s="185">
        <f t="shared" si="144"/>
        <v>5013</v>
      </c>
      <c r="U147" s="385">
        <f>+U95+U121</f>
        <v>0</v>
      </c>
      <c r="V147" s="191">
        <f>T147+U147</f>
        <v>5013</v>
      </c>
      <c r="W147" s="81">
        <f t="shared" si="146"/>
        <v>13.364993215739474</v>
      </c>
      <c r="Y147" s="289"/>
      <c r="Z147" s="289"/>
    </row>
    <row r="148" spans="1:27">
      <c r="L148" s="61" t="s">
        <v>17</v>
      </c>
      <c r="M148" s="387">
        <f t="shared" si="147"/>
        <v>921</v>
      </c>
      <c r="N148" s="388">
        <f t="shared" si="147"/>
        <v>3397</v>
      </c>
      <c r="O148" s="185">
        <f>M148+N148</f>
        <v>4318</v>
      </c>
      <c r="P148" s="385">
        <f>+P96+P122</f>
        <v>16</v>
      </c>
      <c r="Q148" s="191">
        <f>O148+P148</f>
        <v>4334</v>
      </c>
      <c r="R148" s="387">
        <f t="shared" si="149"/>
        <v>1172</v>
      </c>
      <c r="S148" s="388">
        <f t="shared" si="149"/>
        <v>4122</v>
      </c>
      <c r="T148" s="185">
        <f>R148+S148</f>
        <v>5294</v>
      </c>
      <c r="U148" s="385">
        <f>+U96+U122</f>
        <v>2</v>
      </c>
      <c r="V148" s="191">
        <f>T148+U148</f>
        <v>5296</v>
      </c>
      <c r="W148" s="81">
        <f t="shared" si="146"/>
        <v>22.196585140747583</v>
      </c>
      <c r="Y148" s="289"/>
      <c r="Z148" s="289"/>
    </row>
    <row r="149" spans="1:27" ht="13.5" thickBot="1">
      <c r="L149" s="61" t="s">
        <v>18</v>
      </c>
      <c r="M149" s="387">
        <f t="shared" si="147"/>
        <v>1120</v>
      </c>
      <c r="N149" s="388">
        <f t="shared" si="147"/>
        <v>3139</v>
      </c>
      <c r="O149" s="187">
        <f>M149+N149</f>
        <v>4259</v>
      </c>
      <c r="P149" s="86">
        <f>+P97+P123</f>
        <v>9</v>
      </c>
      <c r="Q149" s="191">
        <f>O149+P149</f>
        <v>4268</v>
      </c>
      <c r="R149" s="387">
        <f t="shared" si="149"/>
        <v>1013</v>
      </c>
      <c r="S149" s="388">
        <f t="shared" si="149"/>
        <v>3766</v>
      </c>
      <c r="T149" s="187">
        <f>R149+S149</f>
        <v>4779</v>
      </c>
      <c r="U149" s="86">
        <f>+U97+U123</f>
        <v>0</v>
      </c>
      <c r="V149" s="191">
        <f>T149+U149</f>
        <v>4779</v>
      </c>
      <c r="W149" s="81">
        <f>IF(Q149=0,0,((V149/Q149)-1)*100)</f>
        <v>11.972820993439548</v>
      </c>
      <c r="Y149" s="289"/>
      <c r="Z149" s="289"/>
    </row>
    <row r="150" spans="1:27" ht="14.25" thickTop="1" thickBot="1">
      <c r="A150" s="350"/>
      <c r="L150" s="87" t="s">
        <v>19</v>
      </c>
      <c r="M150" s="88">
        <f>+M147+M148+M149</f>
        <v>3062</v>
      </c>
      <c r="N150" s="88">
        <f t="shared" ref="N150:V150" si="150">+N147+N148+N149</f>
        <v>9920</v>
      </c>
      <c r="O150" s="188">
        <f t="shared" si="150"/>
        <v>12982</v>
      </c>
      <c r="P150" s="89">
        <f t="shared" si="150"/>
        <v>42</v>
      </c>
      <c r="Q150" s="188">
        <f t="shared" si="150"/>
        <v>13024</v>
      </c>
      <c r="R150" s="88">
        <f t="shared" si="150"/>
        <v>3394</v>
      </c>
      <c r="S150" s="88">
        <f t="shared" si="150"/>
        <v>11692</v>
      </c>
      <c r="T150" s="188">
        <f t="shared" si="150"/>
        <v>15086</v>
      </c>
      <c r="U150" s="89">
        <f t="shared" si="150"/>
        <v>2</v>
      </c>
      <c r="V150" s="188">
        <f t="shared" si="150"/>
        <v>15088</v>
      </c>
      <c r="W150" s="90">
        <f>IF(Q150=0,0,((V150/Q150)-1)*100)</f>
        <v>15.847665847665837</v>
      </c>
      <c r="Y150" s="289"/>
      <c r="Z150" s="289"/>
    </row>
    <row r="151" spans="1:27" ht="13.5" thickTop="1">
      <c r="A151" s="350"/>
      <c r="L151" s="61" t="s">
        <v>21</v>
      </c>
      <c r="M151" s="387">
        <f t="shared" ref="M151:N153" si="151">+M99+M125</f>
        <v>1201</v>
      </c>
      <c r="N151" s="388">
        <f t="shared" si="151"/>
        <v>3211</v>
      </c>
      <c r="O151" s="187">
        <f>M151+N151</f>
        <v>4412</v>
      </c>
      <c r="P151" s="91">
        <f>+P99+P125</f>
        <v>12</v>
      </c>
      <c r="Q151" s="191">
        <f>O151+P151</f>
        <v>4424</v>
      </c>
      <c r="R151" s="387">
        <f t="shared" ref="R151:S153" si="152">+R99+R125</f>
        <v>1189</v>
      </c>
      <c r="S151" s="388">
        <f t="shared" si="152"/>
        <v>3500</v>
      </c>
      <c r="T151" s="187">
        <f>R151+S151</f>
        <v>4689</v>
      </c>
      <c r="U151" s="91">
        <f>+U99+U125</f>
        <v>0</v>
      </c>
      <c r="V151" s="191">
        <f>T151+U151</f>
        <v>4689</v>
      </c>
      <c r="W151" s="81">
        <f>IF(Q151=0,0,((V151/Q151)-1)*100)</f>
        <v>5.990054249547927</v>
      </c>
      <c r="Y151" s="289"/>
    </row>
    <row r="152" spans="1:27">
      <c r="A152" s="350"/>
      <c r="L152" s="61" t="s">
        <v>22</v>
      </c>
      <c r="M152" s="387">
        <f t="shared" si="151"/>
        <v>1238</v>
      </c>
      <c r="N152" s="388">
        <f t="shared" si="151"/>
        <v>3542</v>
      </c>
      <c r="O152" s="187">
        <f t="shared" ref="O152:O153" si="153">M152+N152</f>
        <v>4780</v>
      </c>
      <c r="P152" s="385">
        <f>+P100+P126</f>
        <v>17</v>
      </c>
      <c r="Q152" s="191">
        <f>O152+P152</f>
        <v>4797</v>
      </c>
      <c r="R152" s="387">
        <f t="shared" si="152"/>
        <v>1040</v>
      </c>
      <c r="S152" s="388">
        <f t="shared" si="152"/>
        <v>3156</v>
      </c>
      <c r="T152" s="187">
        <f t="shared" ref="T152" si="154">R152+S152</f>
        <v>4196</v>
      </c>
      <c r="U152" s="385">
        <f>+U100+U126</f>
        <v>6</v>
      </c>
      <c r="V152" s="191">
        <f>T152+U152</f>
        <v>4202</v>
      </c>
      <c r="W152" s="81">
        <f t="shared" ref="W152" si="155">IF(Q152=0,0,((V152/Q152)-1)*100)</f>
        <v>-12.403585574317278</v>
      </c>
    </row>
    <row r="153" spans="1:27" ht="13.5" thickBot="1">
      <c r="A153" s="352"/>
      <c r="K153" s="352"/>
      <c r="L153" s="61" t="s">
        <v>23</v>
      </c>
      <c r="M153" s="387">
        <f t="shared" si="151"/>
        <v>1442</v>
      </c>
      <c r="N153" s="388">
        <f t="shared" si="151"/>
        <v>3634</v>
      </c>
      <c r="O153" s="187">
        <f t="shared" si="153"/>
        <v>5076</v>
      </c>
      <c r="P153" s="385">
        <f>+P101+P127</f>
        <v>2</v>
      </c>
      <c r="Q153" s="191">
        <f>O153+P153</f>
        <v>5078</v>
      </c>
      <c r="R153" s="387">
        <f t="shared" si="152"/>
        <v>1109</v>
      </c>
      <c r="S153" s="388">
        <f t="shared" si="152"/>
        <v>3272</v>
      </c>
      <c r="T153" s="187">
        <f>R153+S153</f>
        <v>4381</v>
      </c>
      <c r="U153" s="385">
        <f>+U101+U127</f>
        <v>0</v>
      </c>
      <c r="V153" s="191">
        <f>T153+U153</f>
        <v>4381</v>
      </c>
      <c r="W153" s="81">
        <f>IF(Q153=0,0,((V153/Q153)-1)*100)</f>
        <v>-13.725876329263487</v>
      </c>
      <c r="X153" s="293"/>
      <c r="Y153" s="289"/>
      <c r="Z153" s="294"/>
      <c r="AA153" s="356"/>
    </row>
    <row r="154" spans="1:27" ht="14.25" thickTop="1" thickBot="1">
      <c r="A154" s="350"/>
      <c r="L154" s="82" t="s">
        <v>40</v>
      </c>
      <c r="M154" s="83">
        <f>+M151+M152+M153</f>
        <v>3881</v>
      </c>
      <c r="N154" s="84">
        <f t="shared" ref="N154:V154" si="156">+N151+N152+N153</f>
        <v>10387</v>
      </c>
      <c r="O154" s="186">
        <f t="shared" si="156"/>
        <v>14268</v>
      </c>
      <c r="P154" s="83">
        <f t="shared" si="156"/>
        <v>31</v>
      </c>
      <c r="Q154" s="186">
        <f t="shared" si="156"/>
        <v>14299</v>
      </c>
      <c r="R154" s="83">
        <f t="shared" si="156"/>
        <v>3338</v>
      </c>
      <c r="S154" s="84">
        <f t="shared" si="156"/>
        <v>9928</v>
      </c>
      <c r="T154" s="186">
        <f t="shared" si="156"/>
        <v>13266</v>
      </c>
      <c r="U154" s="83">
        <f t="shared" si="156"/>
        <v>6</v>
      </c>
      <c r="V154" s="186">
        <f t="shared" si="156"/>
        <v>13272</v>
      </c>
      <c r="W154" s="85">
        <f t="shared" ref="W154:W156" si="157">IF(Q154=0,0,((V154/Q154)-1)*100)</f>
        <v>-7.1823204419889546</v>
      </c>
    </row>
    <row r="155" spans="1:27" ht="14.25" thickTop="1" thickBot="1">
      <c r="A155" s="350" t="str">
        <f>IF(ISERROR(F155/G155)," ",IF(F155/G155&gt;0.5,IF(F155/G155&lt;1.5," ","NOT OK"),"NOT OK"))</f>
        <v xml:space="preserve"> </v>
      </c>
      <c r="L155" s="82" t="s">
        <v>62</v>
      </c>
      <c r="M155" s="83">
        <f>M146+M150+M151+M152+M153</f>
        <v>9991</v>
      </c>
      <c r="N155" s="84">
        <f t="shared" ref="N155:V155" si="158">N146+N150+N151+N152+N153</f>
        <v>29942</v>
      </c>
      <c r="O155" s="178">
        <f t="shared" si="158"/>
        <v>39933</v>
      </c>
      <c r="P155" s="83">
        <f t="shared" si="158"/>
        <v>85</v>
      </c>
      <c r="Q155" s="178">
        <f t="shared" si="158"/>
        <v>40018</v>
      </c>
      <c r="R155" s="83">
        <f t="shared" si="158"/>
        <v>9569</v>
      </c>
      <c r="S155" s="84">
        <f t="shared" si="158"/>
        <v>32139</v>
      </c>
      <c r="T155" s="178">
        <f t="shared" si="158"/>
        <v>41708</v>
      </c>
      <c r="U155" s="83">
        <f t="shared" si="158"/>
        <v>42</v>
      </c>
      <c r="V155" s="178">
        <f t="shared" si="158"/>
        <v>41750</v>
      </c>
      <c r="W155" s="85">
        <f t="shared" si="157"/>
        <v>4.3280523764306134</v>
      </c>
      <c r="Y155" s="289"/>
      <c r="Z155" s="289"/>
    </row>
    <row r="156" spans="1:27" ht="14.25" thickTop="1" thickBot="1">
      <c r="A156" s="350"/>
      <c r="L156" s="82" t="s">
        <v>63</v>
      </c>
      <c r="M156" s="83">
        <f>+M142+M146+M150+M154</f>
        <v>12341</v>
      </c>
      <c r="N156" s="84">
        <f t="shared" ref="N156:V156" si="159">+N142+N146+N150+N154</f>
        <v>39130</v>
      </c>
      <c r="O156" s="186">
        <f t="shared" si="159"/>
        <v>51471</v>
      </c>
      <c r="P156" s="83">
        <f t="shared" si="159"/>
        <v>148</v>
      </c>
      <c r="Q156" s="186">
        <f t="shared" si="159"/>
        <v>51619</v>
      </c>
      <c r="R156" s="83">
        <f t="shared" si="159"/>
        <v>12232</v>
      </c>
      <c r="S156" s="84">
        <f t="shared" si="159"/>
        <v>43019</v>
      </c>
      <c r="T156" s="186">
        <f t="shared" si="159"/>
        <v>55251</v>
      </c>
      <c r="U156" s="83">
        <f t="shared" si="159"/>
        <v>68</v>
      </c>
      <c r="V156" s="186">
        <f t="shared" si="159"/>
        <v>55319</v>
      </c>
      <c r="W156" s="85">
        <f t="shared" si="157"/>
        <v>7.167903291423694</v>
      </c>
      <c r="Y156" s="289"/>
      <c r="Z156" s="289"/>
    </row>
    <row r="157" spans="1:27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7" ht="13.5" thickTop="1">
      <c r="L158" s="887" t="s">
        <v>54</v>
      </c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9"/>
    </row>
    <row r="159" spans="1:27" ht="24.75" customHeight="1" thickBot="1">
      <c r="L159" s="890" t="s">
        <v>51</v>
      </c>
      <c r="M159" s="891"/>
      <c r="N159" s="891"/>
      <c r="O159" s="891"/>
      <c r="P159" s="891"/>
      <c r="Q159" s="891"/>
      <c r="R159" s="891"/>
      <c r="S159" s="891"/>
      <c r="T159" s="891"/>
      <c r="U159" s="891"/>
      <c r="V159" s="891"/>
      <c r="W159" s="892"/>
    </row>
    <row r="160" spans="1:27" ht="14.25" thickTop="1" thickBot="1">
      <c r="L160" s="217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9" t="s">
        <v>34</v>
      </c>
    </row>
    <row r="161" spans="12:23" ht="14.25" thickTop="1" thickBot="1">
      <c r="L161" s="220"/>
      <c r="M161" s="221" t="s">
        <v>64</v>
      </c>
      <c r="N161" s="222"/>
      <c r="O161" s="260"/>
      <c r="P161" s="221"/>
      <c r="Q161" s="221"/>
      <c r="R161" s="221" t="s">
        <v>65</v>
      </c>
      <c r="S161" s="222"/>
      <c r="T161" s="260"/>
      <c r="U161" s="221"/>
      <c r="V161" s="221"/>
      <c r="W161" s="320" t="s">
        <v>2</v>
      </c>
    </row>
    <row r="162" spans="12:23" ht="13.5" thickTop="1">
      <c r="L162" s="224" t="s">
        <v>3</v>
      </c>
      <c r="M162" s="225"/>
      <c r="N162" s="226"/>
      <c r="O162" s="227"/>
      <c r="P162" s="228"/>
      <c r="Q162" s="227"/>
      <c r="R162" s="225"/>
      <c r="S162" s="226"/>
      <c r="T162" s="227"/>
      <c r="U162" s="228"/>
      <c r="V162" s="227"/>
      <c r="W162" s="321" t="s">
        <v>4</v>
      </c>
    </row>
    <row r="163" spans="12:23" ht="13.5" thickBot="1">
      <c r="L163" s="230"/>
      <c r="M163" s="231" t="s">
        <v>35</v>
      </c>
      <c r="N163" s="232" t="s">
        <v>36</v>
      </c>
      <c r="O163" s="233" t="s">
        <v>37</v>
      </c>
      <c r="P163" s="234" t="s">
        <v>32</v>
      </c>
      <c r="Q163" s="233" t="s">
        <v>7</v>
      </c>
      <c r="R163" s="231" t="s">
        <v>35</v>
      </c>
      <c r="S163" s="232" t="s">
        <v>36</v>
      </c>
      <c r="T163" s="233" t="s">
        <v>37</v>
      </c>
      <c r="U163" s="234" t="s">
        <v>32</v>
      </c>
      <c r="V163" s="233" t="s">
        <v>7</v>
      </c>
      <c r="W163" s="322"/>
    </row>
    <row r="164" spans="12:23" ht="5.25" customHeight="1" thickTop="1">
      <c r="L164" s="224"/>
      <c r="M164" s="236"/>
      <c r="N164" s="237"/>
      <c r="O164" s="238"/>
      <c r="P164" s="239"/>
      <c r="Q164" s="238"/>
      <c r="R164" s="236"/>
      <c r="S164" s="237"/>
      <c r="T164" s="238"/>
      <c r="U164" s="239"/>
      <c r="V164" s="238"/>
      <c r="W164" s="240"/>
    </row>
    <row r="165" spans="12:23">
      <c r="L165" s="224" t="s">
        <v>10</v>
      </c>
      <c r="M165" s="395">
        <v>0</v>
      </c>
      <c r="N165" s="396">
        <v>1</v>
      </c>
      <c r="O165" s="397">
        <f>+M165+N165</f>
        <v>1</v>
      </c>
      <c r="P165" s="398">
        <v>0</v>
      </c>
      <c r="Q165" s="397">
        <f>O165+P165</f>
        <v>1</v>
      </c>
      <c r="R165" s="395">
        <v>0</v>
      </c>
      <c r="S165" s="396">
        <v>1</v>
      </c>
      <c r="T165" s="397">
        <f>R165+S165</f>
        <v>1</v>
      </c>
      <c r="U165" s="398">
        <v>0</v>
      </c>
      <c r="V165" s="397">
        <f>T165+U165</f>
        <v>1</v>
      </c>
      <c r="W165" s="245">
        <f>IF(Q165=0,0,((V165/Q165)-1)*100)</f>
        <v>0</v>
      </c>
    </row>
    <row r="166" spans="12:23">
      <c r="L166" s="224" t="s">
        <v>11</v>
      </c>
      <c r="M166" s="395">
        <v>0</v>
      </c>
      <c r="N166" s="396">
        <v>1</v>
      </c>
      <c r="O166" s="397">
        <f t="shared" ref="O166:O167" si="160">+M166+N166</f>
        <v>1</v>
      </c>
      <c r="P166" s="398">
        <v>0</v>
      </c>
      <c r="Q166" s="397">
        <f>O166+P166</f>
        <v>1</v>
      </c>
      <c r="R166" s="395">
        <v>0</v>
      </c>
      <c r="S166" s="396">
        <v>14</v>
      </c>
      <c r="T166" s="397">
        <f>R166+S166</f>
        <v>14</v>
      </c>
      <c r="U166" s="398">
        <v>0</v>
      </c>
      <c r="V166" s="397">
        <f>T166+U166</f>
        <v>14</v>
      </c>
      <c r="W166" s="245">
        <f>IF(Q166=0,0,((V166/Q166)-1)*100)</f>
        <v>1300</v>
      </c>
    </row>
    <row r="167" spans="12:23" ht="13.5" thickBot="1">
      <c r="L167" s="230" t="s">
        <v>12</v>
      </c>
      <c r="M167" s="395">
        <v>0</v>
      </c>
      <c r="N167" s="396">
        <v>1</v>
      </c>
      <c r="O167" s="397">
        <f t="shared" si="160"/>
        <v>1</v>
      </c>
      <c r="P167" s="398">
        <v>0</v>
      </c>
      <c r="Q167" s="397">
        <f t="shared" ref="Q167" si="161">O167+P167</f>
        <v>1</v>
      </c>
      <c r="R167" s="395">
        <v>0</v>
      </c>
      <c r="S167" s="396">
        <v>0</v>
      </c>
      <c r="T167" s="397">
        <f>R167+S167</f>
        <v>0</v>
      </c>
      <c r="U167" s="398">
        <v>0</v>
      </c>
      <c r="V167" s="397">
        <f t="shared" ref="V167" si="162">T167+U167</f>
        <v>0</v>
      </c>
      <c r="W167" s="245">
        <f>IF(Q167=0,0,((V167/Q167)-1)*100)</f>
        <v>-100</v>
      </c>
    </row>
    <row r="168" spans="12:23" ht="14.25" thickTop="1" thickBot="1">
      <c r="L168" s="246" t="s">
        <v>57</v>
      </c>
      <c r="M168" s="247">
        <f t="shared" ref="M168:V168" si="163">+M165+M166+M167</f>
        <v>0</v>
      </c>
      <c r="N168" s="248">
        <f t="shared" si="163"/>
        <v>3</v>
      </c>
      <c r="O168" s="249">
        <f t="shared" si="163"/>
        <v>3</v>
      </c>
      <c r="P168" s="247">
        <f t="shared" si="163"/>
        <v>0</v>
      </c>
      <c r="Q168" s="249">
        <f t="shared" si="163"/>
        <v>3</v>
      </c>
      <c r="R168" s="247">
        <f t="shared" si="163"/>
        <v>0</v>
      </c>
      <c r="S168" s="248">
        <f t="shared" si="163"/>
        <v>15</v>
      </c>
      <c r="T168" s="249">
        <f t="shared" si="163"/>
        <v>15</v>
      </c>
      <c r="U168" s="247">
        <f t="shared" si="163"/>
        <v>0</v>
      </c>
      <c r="V168" s="249">
        <f t="shared" si="163"/>
        <v>15</v>
      </c>
      <c r="W168" s="250">
        <f t="shared" ref="W168:W174" si="164">IF(Q168=0,0,((V168/Q168)-1)*100)</f>
        <v>400</v>
      </c>
    </row>
    <row r="169" spans="12:23" ht="13.5" thickTop="1">
      <c r="L169" s="224" t="s">
        <v>13</v>
      </c>
      <c r="M169" s="395">
        <v>0</v>
      </c>
      <c r="N169" s="396">
        <v>3</v>
      </c>
      <c r="O169" s="397">
        <f>M169+N169</f>
        <v>3</v>
      </c>
      <c r="P169" s="398">
        <v>0</v>
      </c>
      <c r="Q169" s="397">
        <f>O169+P169</f>
        <v>3</v>
      </c>
      <c r="R169" s="395">
        <v>0</v>
      </c>
      <c r="S169" s="396">
        <v>1</v>
      </c>
      <c r="T169" s="397">
        <f>R169+S169</f>
        <v>1</v>
      </c>
      <c r="U169" s="398">
        <v>0</v>
      </c>
      <c r="V169" s="397">
        <f>T169+U169</f>
        <v>1</v>
      </c>
      <c r="W169" s="245">
        <f t="shared" si="164"/>
        <v>-66.666666666666671</v>
      </c>
    </row>
    <row r="170" spans="12:23">
      <c r="L170" s="224" t="s">
        <v>14</v>
      </c>
      <c r="M170" s="395">
        <v>0</v>
      </c>
      <c r="N170" s="396">
        <v>2</v>
      </c>
      <c r="O170" s="397">
        <f>M170+N170</f>
        <v>2</v>
      </c>
      <c r="P170" s="398">
        <v>0</v>
      </c>
      <c r="Q170" s="397">
        <f>O170+P170</f>
        <v>2</v>
      </c>
      <c r="R170" s="395">
        <v>0</v>
      </c>
      <c r="S170" s="396">
        <v>1</v>
      </c>
      <c r="T170" s="397">
        <f>R170+S170</f>
        <v>1</v>
      </c>
      <c r="U170" s="398">
        <v>0</v>
      </c>
      <c r="V170" s="397">
        <f>T170+U170</f>
        <v>1</v>
      </c>
      <c r="W170" s="245">
        <f>IF(Q170=0,0,((V170/Q170)-1)*100)</f>
        <v>-50</v>
      </c>
    </row>
    <row r="171" spans="12:23" ht="13.5" thickBot="1">
      <c r="L171" s="224" t="s">
        <v>15</v>
      </c>
      <c r="M171" s="395">
        <v>0</v>
      </c>
      <c r="N171" s="396">
        <v>1</v>
      </c>
      <c r="O171" s="397">
        <f>M171+N171</f>
        <v>1</v>
      </c>
      <c r="P171" s="398">
        <v>0</v>
      </c>
      <c r="Q171" s="397">
        <f>O171+P171</f>
        <v>1</v>
      </c>
      <c r="R171" s="395">
        <v>0</v>
      </c>
      <c r="S171" s="396">
        <v>4</v>
      </c>
      <c r="T171" s="397">
        <f>R171+S171</f>
        <v>4</v>
      </c>
      <c r="U171" s="398">
        <v>0</v>
      </c>
      <c r="V171" s="397">
        <f>T171+U171</f>
        <v>4</v>
      </c>
      <c r="W171" s="245">
        <f>IF(Q171=0,0,((V171/Q171)-1)*100)</f>
        <v>300</v>
      </c>
    </row>
    <row r="172" spans="12:23" ht="14.25" thickTop="1" thickBot="1">
      <c r="L172" s="246" t="s">
        <v>61</v>
      </c>
      <c r="M172" s="247">
        <f>+M169+M170+M171</f>
        <v>0</v>
      </c>
      <c r="N172" s="248">
        <f t="shared" ref="N172:V172" si="165">+N169+N170+N171</f>
        <v>6</v>
      </c>
      <c r="O172" s="249">
        <f t="shared" si="165"/>
        <v>6</v>
      </c>
      <c r="P172" s="247">
        <f t="shared" si="165"/>
        <v>0</v>
      </c>
      <c r="Q172" s="249">
        <f t="shared" si="165"/>
        <v>6</v>
      </c>
      <c r="R172" s="247">
        <f t="shared" si="165"/>
        <v>0</v>
      </c>
      <c r="S172" s="248">
        <f t="shared" si="165"/>
        <v>6</v>
      </c>
      <c r="T172" s="249">
        <f t="shared" si="165"/>
        <v>6</v>
      </c>
      <c r="U172" s="247">
        <f t="shared" si="165"/>
        <v>0</v>
      </c>
      <c r="V172" s="249">
        <f t="shared" si="165"/>
        <v>6</v>
      </c>
      <c r="W172" s="250">
        <f t="shared" ref="W172" si="166">IF(Q172=0,0,((V172/Q172)-1)*100)</f>
        <v>0</v>
      </c>
    </row>
    <row r="173" spans="12:23" ht="13.5" thickTop="1">
      <c r="L173" s="224" t="s">
        <v>16</v>
      </c>
      <c r="M173" s="395">
        <v>0</v>
      </c>
      <c r="N173" s="396">
        <v>1</v>
      </c>
      <c r="O173" s="397">
        <f>SUM(M173:N173)</f>
        <v>1</v>
      </c>
      <c r="P173" s="398">
        <v>0</v>
      </c>
      <c r="Q173" s="397">
        <f t="shared" ref="Q173" si="167">O173+P173</f>
        <v>1</v>
      </c>
      <c r="R173" s="395">
        <v>0</v>
      </c>
      <c r="S173" s="396">
        <v>0</v>
      </c>
      <c r="T173" s="397">
        <f>SUM(R173:S173)</f>
        <v>0</v>
      </c>
      <c r="U173" s="398">
        <v>0</v>
      </c>
      <c r="V173" s="397">
        <f t="shared" ref="V173" si="168">T173+U173</f>
        <v>0</v>
      </c>
      <c r="W173" s="245">
        <f t="shared" si="164"/>
        <v>-100</v>
      </c>
    </row>
    <row r="174" spans="12:23">
      <c r="L174" s="224" t="s">
        <v>17</v>
      </c>
      <c r="M174" s="395">
        <v>0</v>
      </c>
      <c r="N174" s="396">
        <v>1</v>
      </c>
      <c r="O174" s="397">
        <f>SUM(M174:N174)</f>
        <v>1</v>
      </c>
      <c r="P174" s="398">
        <v>0</v>
      </c>
      <c r="Q174" s="397">
        <f>O174+P174</f>
        <v>1</v>
      </c>
      <c r="R174" s="395">
        <v>0</v>
      </c>
      <c r="S174" s="396">
        <v>1</v>
      </c>
      <c r="T174" s="397">
        <f>SUM(R174:S174)</f>
        <v>1</v>
      </c>
      <c r="U174" s="398">
        <v>0</v>
      </c>
      <c r="V174" s="397">
        <f>T174+U174</f>
        <v>1</v>
      </c>
      <c r="W174" s="245">
        <f t="shared" si="164"/>
        <v>0</v>
      </c>
    </row>
    <row r="175" spans="12:23" ht="13.5" thickBot="1">
      <c r="L175" s="224" t="s">
        <v>18</v>
      </c>
      <c r="M175" s="395">
        <v>0</v>
      </c>
      <c r="N175" s="396">
        <v>1</v>
      </c>
      <c r="O175" s="251">
        <f>SUM(M175:N175)</f>
        <v>1</v>
      </c>
      <c r="P175" s="252">
        <v>0</v>
      </c>
      <c r="Q175" s="251">
        <f>O175+P175</f>
        <v>1</v>
      </c>
      <c r="R175" s="395">
        <v>0</v>
      </c>
      <c r="S175" s="396">
        <v>0</v>
      </c>
      <c r="T175" s="251">
        <f>SUM(R175:S175)</f>
        <v>0</v>
      </c>
      <c r="U175" s="252">
        <v>0</v>
      </c>
      <c r="V175" s="251">
        <f>T175+U175</f>
        <v>0</v>
      </c>
      <c r="W175" s="245">
        <f>IF(Q175=0,0,((V175/Q175)-1)*100)</f>
        <v>-100</v>
      </c>
    </row>
    <row r="176" spans="12:23" ht="14.25" thickTop="1" thickBot="1">
      <c r="L176" s="253" t="s">
        <v>19</v>
      </c>
      <c r="M176" s="254">
        <f>+M173+M174+M175</f>
        <v>0</v>
      </c>
      <c r="N176" s="254">
        <f t="shared" ref="N176:V176" si="169">+N173+N174+N175</f>
        <v>3</v>
      </c>
      <c r="O176" s="255">
        <f t="shared" si="169"/>
        <v>3</v>
      </c>
      <c r="P176" s="256">
        <f t="shared" si="169"/>
        <v>0</v>
      </c>
      <c r="Q176" s="255">
        <f t="shared" si="169"/>
        <v>3</v>
      </c>
      <c r="R176" s="254">
        <f t="shared" si="169"/>
        <v>0</v>
      </c>
      <c r="S176" s="254">
        <f t="shared" si="169"/>
        <v>1</v>
      </c>
      <c r="T176" s="255">
        <f t="shared" si="169"/>
        <v>1</v>
      </c>
      <c r="U176" s="256">
        <f t="shared" si="169"/>
        <v>0</v>
      </c>
      <c r="V176" s="255">
        <f t="shared" si="169"/>
        <v>1</v>
      </c>
      <c r="W176" s="257">
        <f>IF(Q176=0,0,((V176/Q176)-1)*100)</f>
        <v>-66.666666666666671</v>
      </c>
    </row>
    <row r="177" spans="1:27" ht="13.5" thickTop="1">
      <c r="A177" s="352"/>
      <c r="K177" s="352"/>
      <c r="L177" s="224" t="s">
        <v>21</v>
      </c>
      <c r="M177" s="395">
        <v>0</v>
      </c>
      <c r="N177" s="396">
        <v>4</v>
      </c>
      <c r="O177" s="251">
        <f>SUM(M177:N177)</f>
        <v>4</v>
      </c>
      <c r="P177" s="258">
        <v>0</v>
      </c>
      <c r="Q177" s="251">
        <f>O177+P177</f>
        <v>4</v>
      </c>
      <c r="R177" s="395">
        <v>0</v>
      </c>
      <c r="S177" s="396">
        <v>0</v>
      </c>
      <c r="T177" s="251">
        <f>SUM(R177:S177)</f>
        <v>0</v>
      </c>
      <c r="U177" s="258">
        <v>0</v>
      </c>
      <c r="V177" s="251">
        <f>T177+U177</f>
        <v>0</v>
      </c>
      <c r="W177" s="245">
        <f>IF(Q177=0,0,((V177/Q177)-1)*100)</f>
        <v>-100</v>
      </c>
      <c r="X177" s="293"/>
      <c r="Y177" s="294"/>
      <c r="Z177" s="294"/>
      <c r="AA177" s="356"/>
    </row>
    <row r="178" spans="1:27">
      <c r="A178" s="352"/>
      <c r="K178" s="352"/>
      <c r="L178" s="224" t="s">
        <v>22</v>
      </c>
      <c r="M178" s="395">
        <v>0</v>
      </c>
      <c r="N178" s="396">
        <v>1</v>
      </c>
      <c r="O178" s="251">
        <f>SUM(M178:N178)</f>
        <v>1</v>
      </c>
      <c r="P178" s="398">
        <v>0</v>
      </c>
      <c r="Q178" s="251">
        <f>O178+P178</f>
        <v>1</v>
      </c>
      <c r="R178" s="395">
        <v>0</v>
      </c>
      <c r="S178" s="396">
        <v>6</v>
      </c>
      <c r="T178" s="251">
        <f>SUM(R178:S178)</f>
        <v>6</v>
      </c>
      <c r="U178" s="398">
        <v>0</v>
      </c>
      <c r="V178" s="251">
        <f>T178+U178</f>
        <v>6</v>
      </c>
      <c r="W178" s="245">
        <f t="shared" ref="W178" si="170">IF(Q178=0,0,((V178/Q178)-1)*100)</f>
        <v>500</v>
      </c>
      <c r="X178" s="293"/>
      <c r="Y178" s="294"/>
      <c r="Z178" s="294"/>
      <c r="AA178" s="356"/>
    </row>
    <row r="179" spans="1:27" ht="13.5" thickBot="1">
      <c r="A179" s="352"/>
      <c r="K179" s="352"/>
      <c r="L179" s="224" t="s">
        <v>23</v>
      </c>
      <c r="M179" s="395">
        <v>1</v>
      </c>
      <c r="N179" s="396">
        <v>1</v>
      </c>
      <c r="O179" s="251">
        <f>SUM(M179:N179)</f>
        <v>2</v>
      </c>
      <c r="P179" s="398">
        <v>0</v>
      </c>
      <c r="Q179" s="251">
        <f>O179+P179</f>
        <v>2</v>
      </c>
      <c r="R179" s="395">
        <v>0</v>
      </c>
      <c r="S179" s="396">
        <v>0</v>
      </c>
      <c r="T179" s="251">
        <f>SUM(R179:S179)</f>
        <v>0</v>
      </c>
      <c r="U179" s="398">
        <v>0</v>
      </c>
      <c r="V179" s="251">
        <f>T179+U179</f>
        <v>0</v>
      </c>
      <c r="W179" s="245">
        <f>IF(Q179=0,0,((V179/Q179)-1)*100)</f>
        <v>-100</v>
      </c>
      <c r="X179" s="293"/>
      <c r="Y179" s="294"/>
      <c r="Z179" s="294"/>
      <c r="AA179" s="356"/>
    </row>
    <row r="180" spans="1:27" ht="14.25" thickTop="1" thickBot="1">
      <c r="L180" s="246" t="s">
        <v>40</v>
      </c>
      <c r="M180" s="247">
        <f>+M177+M178+M179</f>
        <v>1</v>
      </c>
      <c r="N180" s="248">
        <f t="shared" ref="N180:V180" si="171">+N177+N178+N179</f>
        <v>6</v>
      </c>
      <c r="O180" s="249">
        <f t="shared" si="171"/>
        <v>7</v>
      </c>
      <c r="P180" s="247">
        <f t="shared" si="171"/>
        <v>0</v>
      </c>
      <c r="Q180" s="249">
        <f t="shared" si="171"/>
        <v>7</v>
      </c>
      <c r="R180" s="247">
        <f t="shared" si="171"/>
        <v>0</v>
      </c>
      <c r="S180" s="248">
        <f t="shared" si="171"/>
        <v>6</v>
      </c>
      <c r="T180" s="249">
        <f t="shared" si="171"/>
        <v>6</v>
      </c>
      <c r="U180" s="247">
        <f t="shared" si="171"/>
        <v>0</v>
      </c>
      <c r="V180" s="249">
        <f t="shared" si="171"/>
        <v>6</v>
      </c>
      <c r="W180" s="250">
        <f t="shared" ref="W180:W182" si="172">IF(Q180=0,0,((V180/Q180)-1)*100)</f>
        <v>-14.28571428571429</v>
      </c>
    </row>
    <row r="181" spans="1:27" ht="14.25" thickTop="1" thickBot="1">
      <c r="L181" s="246" t="s">
        <v>62</v>
      </c>
      <c r="M181" s="247">
        <f>M172+M176+M177+M178+M179</f>
        <v>1</v>
      </c>
      <c r="N181" s="248">
        <f t="shared" ref="N181:V181" si="173">N172+N176+N177+N178+N179</f>
        <v>15</v>
      </c>
      <c r="O181" s="249">
        <f t="shared" si="173"/>
        <v>16</v>
      </c>
      <c r="P181" s="247">
        <f t="shared" si="173"/>
        <v>0</v>
      </c>
      <c r="Q181" s="249">
        <f t="shared" si="173"/>
        <v>16</v>
      </c>
      <c r="R181" s="247">
        <f t="shared" si="173"/>
        <v>0</v>
      </c>
      <c r="S181" s="248">
        <f t="shared" si="173"/>
        <v>13</v>
      </c>
      <c r="T181" s="249">
        <f t="shared" si="173"/>
        <v>13</v>
      </c>
      <c r="U181" s="247">
        <f t="shared" si="173"/>
        <v>0</v>
      </c>
      <c r="V181" s="249">
        <f t="shared" si="173"/>
        <v>13</v>
      </c>
      <c r="W181" s="250">
        <f t="shared" si="172"/>
        <v>-18.75</v>
      </c>
      <c r="X181" s="1"/>
      <c r="AA181" s="1"/>
    </row>
    <row r="182" spans="1:27" ht="14.25" thickTop="1" thickBot="1">
      <c r="L182" s="246" t="s">
        <v>63</v>
      </c>
      <c r="M182" s="247">
        <f>+M168+M172+M176+M180</f>
        <v>1</v>
      </c>
      <c r="N182" s="248">
        <f t="shared" ref="N182:V182" si="174">+N168+N172+N176+N180</f>
        <v>18</v>
      </c>
      <c r="O182" s="249">
        <f t="shared" si="174"/>
        <v>19</v>
      </c>
      <c r="P182" s="247">
        <f t="shared" si="174"/>
        <v>0</v>
      </c>
      <c r="Q182" s="249">
        <f t="shared" si="174"/>
        <v>19</v>
      </c>
      <c r="R182" s="247">
        <f t="shared" si="174"/>
        <v>0</v>
      </c>
      <c r="S182" s="248">
        <f t="shared" si="174"/>
        <v>28</v>
      </c>
      <c r="T182" s="249">
        <f t="shared" si="174"/>
        <v>28</v>
      </c>
      <c r="U182" s="247">
        <f t="shared" si="174"/>
        <v>0</v>
      </c>
      <c r="V182" s="249">
        <f t="shared" si="174"/>
        <v>28</v>
      </c>
      <c r="W182" s="250">
        <f t="shared" si="172"/>
        <v>47.368421052631568</v>
      </c>
    </row>
    <row r="183" spans="1:27" ht="14.25" thickTop="1" thickBot="1">
      <c r="L183" s="259" t="s">
        <v>60</v>
      </c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7" ht="13.5" thickTop="1">
      <c r="L184" s="887" t="s">
        <v>55</v>
      </c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9"/>
    </row>
    <row r="185" spans="1:27" ht="13.5" thickBot="1">
      <c r="L185" s="890" t="s">
        <v>52</v>
      </c>
      <c r="M185" s="891"/>
      <c r="N185" s="891"/>
      <c r="O185" s="891"/>
      <c r="P185" s="891"/>
      <c r="Q185" s="891"/>
      <c r="R185" s="891"/>
      <c r="S185" s="891"/>
      <c r="T185" s="891"/>
      <c r="U185" s="891"/>
      <c r="V185" s="891"/>
      <c r="W185" s="892"/>
    </row>
    <row r="186" spans="1:27" ht="14.25" thickTop="1" thickBot="1">
      <c r="L186" s="217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9" t="s">
        <v>34</v>
      </c>
    </row>
    <row r="187" spans="1:27" ht="14.25" thickTop="1" thickBot="1">
      <c r="L187" s="220"/>
      <c r="M187" s="221" t="s">
        <v>64</v>
      </c>
      <c r="N187" s="222"/>
      <c r="O187" s="260"/>
      <c r="P187" s="221"/>
      <c r="Q187" s="221"/>
      <c r="R187" s="221" t="s">
        <v>65</v>
      </c>
      <c r="S187" s="222"/>
      <c r="T187" s="260"/>
      <c r="U187" s="221"/>
      <c r="V187" s="221"/>
      <c r="W187" s="320" t="s">
        <v>2</v>
      </c>
    </row>
    <row r="188" spans="1:27" ht="13.5" thickTop="1">
      <c r="L188" s="224" t="s">
        <v>3</v>
      </c>
      <c r="M188" s="225"/>
      <c r="N188" s="226"/>
      <c r="O188" s="227"/>
      <c r="P188" s="228"/>
      <c r="Q188" s="227"/>
      <c r="R188" s="225"/>
      <c r="S188" s="226"/>
      <c r="T188" s="227"/>
      <c r="U188" s="228"/>
      <c r="V188" s="227"/>
      <c r="W188" s="321" t="s">
        <v>4</v>
      </c>
    </row>
    <row r="189" spans="1:27" ht="13.5" thickBot="1">
      <c r="L189" s="230"/>
      <c r="M189" s="231" t="s">
        <v>35</v>
      </c>
      <c r="N189" s="232" t="s">
        <v>36</v>
      </c>
      <c r="O189" s="233" t="s">
        <v>37</v>
      </c>
      <c r="P189" s="234" t="s">
        <v>32</v>
      </c>
      <c r="Q189" s="233" t="s">
        <v>7</v>
      </c>
      <c r="R189" s="231" t="s">
        <v>35</v>
      </c>
      <c r="S189" s="232" t="s">
        <v>36</v>
      </c>
      <c r="T189" s="233" t="s">
        <v>37</v>
      </c>
      <c r="U189" s="234" t="s">
        <v>32</v>
      </c>
      <c r="V189" s="233" t="s">
        <v>7</v>
      </c>
      <c r="W189" s="322"/>
    </row>
    <row r="190" spans="1:27" ht="6" customHeight="1" thickTop="1">
      <c r="L190" s="224"/>
      <c r="M190" s="236"/>
      <c r="N190" s="237"/>
      <c r="O190" s="238"/>
      <c r="P190" s="239"/>
      <c r="Q190" s="238"/>
      <c r="R190" s="236"/>
      <c r="S190" s="237"/>
      <c r="T190" s="238"/>
      <c r="U190" s="239"/>
      <c r="V190" s="238"/>
      <c r="W190" s="240"/>
    </row>
    <row r="191" spans="1:27">
      <c r="L191" s="224" t="s">
        <v>10</v>
      </c>
      <c r="M191" s="395">
        <v>55</v>
      </c>
      <c r="N191" s="396">
        <v>913</v>
      </c>
      <c r="O191" s="397">
        <f>+M191+N191</f>
        <v>968</v>
      </c>
      <c r="P191" s="398">
        <v>0</v>
      </c>
      <c r="Q191" s="397">
        <f>O191+P191</f>
        <v>968</v>
      </c>
      <c r="R191" s="395">
        <v>106</v>
      </c>
      <c r="S191" s="396">
        <v>866</v>
      </c>
      <c r="T191" s="397">
        <f>R191+S191</f>
        <v>972</v>
      </c>
      <c r="U191" s="398">
        <v>1</v>
      </c>
      <c r="V191" s="397">
        <f>T191+U191</f>
        <v>973</v>
      </c>
      <c r="W191" s="245">
        <f>IF(Q191=0,0,((V191/Q191)-1)*100)</f>
        <v>0.51652892561984132</v>
      </c>
    </row>
    <row r="192" spans="1:27">
      <c r="L192" s="224" t="s">
        <v>11</v>
      </c>
      <c r="M192" s="395">
        <v>50</v>
      </c>
      <c r="N192" s="396">
        <v>870</v>
      </c>
      <c r="O192" s="397">
        <f t="shared" ref="O192:O193" si="175">+M192+N192</f>
        <v>920</v>
      </c>
      <c r="P192" s="398">
        <v>0</v>
      </c>
      <c r="Q192" s="397">
        <f>O192+P192</f>
        <v>920</v>
      </c>
      <c r="R192" s="395">
        <v>118</v>
      </c>
      <c r="S192" s="396">
        <v>959</v>
      </c>
      <c r="T192" s="397">
        <f>R192+S192</f>
        <v>1077</v>
      </c>
      <c r="U192" s="398">
        <v>0</v>
      </c>
      <c r="V192" s="397">
        <f>T192+U192</f>
        <v>1077</v>
      </c>
      <c r="W192" s="245">
        <f>IF(Q192=0,0,((V192/Q192)-1)*100)</f>
        <v>17.065217391304355</v>
      </c>
    </row>
    <row r="193" spans="1:27" ht="13.5" thickBot="1">
      <c r="L193" s="230" t="s">
        <v>12</v>
      </c>
      <c r="M193" s="395">
        <v>61</v>
      </c>
      <c r="N193" s="396">
        <v>946</v>
      </c>
      <c r="O193" s="397">
        <f t="shared" si="175"/>
        <v>1007</v>
      </c>
      <c r="P193" s="398">
        <v>0</v>
      </c>
      <c r="Q193" s="397">
        <f t="shared" ref="Q193" si="176">O193+P193</f>
        <v>1007</v>
      </c>
      <c r="R193" s="395">
        <v>119</v>
      </c>
      <c r="S193" s="396">
        <v>929</v>
      </c>
      <c r="T193" s="397">
        <f>R193+S193</f>
        <v>1048</v>
      </c>
      <c r="U193" s="398">
        <v>0</v>
      </c>
      <c r="V193" s="397">
        <f t="shared" ref="V193" si="177">T193+U193</f>
        <v>1048</v>
      </c>
      <c r="W193" s="245">
        <f>IF(Q193=0,0,((V193/Q193)-1)*100)</f>
        <v>4.0714995034756729</v>
      </c>
    </row>
    <row r="194" spans="1:27" ht="14.25" thickTop="1" thickBot="1">
      <c r="L194" s="246" t="s">
        <v>38</v>
      </c>
      <c r="M194" s="247">
        <f t="shared" ref="M194:V194" si="178">+M191+M192+M193</f>
        <v>166</v>
      </c>
      <c r="N194" s="248">
        <f t="shared" si="178"/>
        <v>2729</v>
      </c>
      <c r="O194" s="249">
        <f t="shared" si="178"/>
        <v>2895</v>
      </c>
      <c r="P194" s="247">
        <f t="shared" si="178"/>
        <v>0</v>
      </c>
      <c r="Q194" s="249">
        <f t="shared" si="178"/>
        <v>2895</v>
      </c>
      <c r="R194" s="247">
        <f t="shared" si="178"/>
        <v>343</v>
      </c>
      <c r="S194" s="248">
        <f t="shared" si="178"/>
        <v>2754</v>
      </c>
      <c r="T194" s="249">
        <f t="shared" si="178"/>
        <v>3097</v>
      </c>
      <c r="U194" s="247">
        <f t="shared" si="178"/>
        <v>1</v>
      </c>
      <c r="V194" s="249">
        <f t="shared" si="178"/>
        <v>3098</v>
      </c>
      <c r="W194" s="250">
        <f t="shared" ref="W194:W200" si="179">IF(Q194=0,0,((V194/Q194)-1)*100)</f>
        <v>7.0120898100172635</v>
      </c>
    </row>
    <row r="195" spans="1:27" ht="13.5" thickTop="1">
      <c r="L195" s="224" t="s">
        <v>13</v>
      </c>
      <c r="M195" s="395">
        <v>63</v>
      </c>
      <c r="N195" s="396">
        <v>854</v>
      </c>
      <c r="O195" s="397">
        <f>M195+N195</f>
        <v>917</v>
      </c>
      <c r="P195" s="398">
        <v>0</v>
      </c>
      <c r="Q195" s="397">
        <f>O195+P195</f>
        <v>917</v>
      </c>
      <c r="R195" s="395">
        <v>132</v>
      </c>
      <c r="S195" s="396">
        <v>945</v>
      </c>
      <c r="T195" s="397">
        <f>R195+S195</f>
        <v>1077</v>
      </c>
      <c r="U195" s="398">
        <v>0</v>
      </c>
      <c r="V195" s="397">
        <f>T195+U195</f>
        <v>1077</v>
      </c>
      <c r="W195" s="245">
        <f t="shared" si="179"/>
        <v>17.44820065430752</v>
      </c>
    </row>
    <row r="196" spans="1:27">
      <c r="L196" s="224" t="s">
        <v>14</v>
      </c>
      <c r="M196" s="395">
        <v>64</v>
      </c>
      <c r="N196" s="396">
        <v>901</v>
      </c>
      <c r="O196" s="397">
        <f>M196+N196</f>
        <v>965</v>
      </c>
      <c r="P196" s="398">
        <v>0</v>
      </c>
      <c r="Q196" s="397">
        <f>O196+P196</f>
        <v>965</v>
      </c>
      <c r="R196" s="395">
        <v>122</v>
      </c>
      <c r="S196" s="396">
        <v>894</v>
      </c>
      <c r="T196" s="397">
        <f>R196+S196</f>
        <v>1016</v>
      </c>
      <c r="U196" s="398">
        <v>0</v>
      </c>
      <c r="V196" s="397">
        <f>T196+U196</f>
        <v>1016</v>
      </c>
      <c r="W196" s="245">
        <f>IF(Q196=0,0,((V196/Q196)-1)*100)</f>
        <v>5.2849740932642497</v>
      </c>
    </row>
    <row r="197" spans="1:27" ht="13.5" thickBot="1">
      <c r="L197" s="224" t="s">
        <v>15</v>
      </c>
      <c r="M197" s="395">
        <v>62</v>
      </c>
      <c r="N197" s="396">
        <v>886</v>
      </c>
      <c r="O197" s="397">
        <f>M197+N197</f>
        <v>948</v>
      </c>
      <c r="P197" s="398">
        <v>0</v>
      </c>
      <c r="Q197" s="397">
        <f>O197+P197</f>
        <v>948</v>
      </c>
      <c r="R197" s="395">
        <v>144</v>
      </c>
      <c r="S197" s="396">
        <v>1006</v>
      </c>
      <c r="T197" s="397">
        <f>R197+S197</f>
        <v>1150</v>
      </c>
      <c r="U197" s="398">
        <v>0</v>
      </c>
      <c r="V197" s="397">
        <f>T197+U197</f>
        <v>1150</v>
      </c>
      <c r="W197" s="245">
        <f>IF(Q197=0,0,((V197/Q197)-1)*100)</f>
        <v>21.308016877637126</v>
      </c>
    </row>
    <row r="198" spans="1:27" ht="14.25" thickTop="1" thickBot="1">
      <c r="L198" s="246" t="s">
        <v>61</v>
      </c>
      <c r="M198" s="247">
        <f>+M195+M196+M197</f>
        <v>189</v>
      </c>
      <c r="N198" s="248">
        <f t="shared" ref="N198:V198" si="180">+N195+N196+N197</f>
        <v>2641</v>
      </c>
      <c r="O198" s="249">
        <f t="shared" si="180"/>
        <v>2830</v>
      </c>
      <c r="P198" s="247">
        <f t="shared" si="180"/>
        <v>0</v>
      </c>
      <c r="Q198" s="249">
        <f t="shared" si="180"/>
        <v>2830</v>
      </c>
      <c r="R198" s="247">
        <f t="shared" si="180"/>
        <v>398</v>
      </c>
      <c r="S198" s="248">
        <f t="shared" si="180"/>
        <v>2845</v>
      </c>
      <c r="T198" s="249">
        <f t="shared" si="180"/>
        <v>3243</v>
      </c>
      <c r="U198" s="247">
        <f t="shared" si="180"/>
        <v>0</v>
      </c>
      <c r="V198" s="249">
        <f t="shared" si="180"/>
        <v>3243</v>
      </c>
      <c r="W198" s="250">
        <f t="shared" ref="W198" si="181">IF(Q198=0,0,((V198/Q198)-1)*100)</f>
        <v>14.593639575971729</v>
      </c>
    </row>
    <row r="199" spans="1:27" ht="13.5" thickTop="1">
      <c r="L199" s="224" t="s">
        <v>16</v>
      </c>
      <c r="M199" s="395">
        <v>64</v>
      </c>
      <c r="N199" s="396">
        <v>708</v>
      </c>
      <c r="O199" s="397">
        <f>SUM(M199:N199)</f>
        <v>772</v>
      </c>
      <c r="P199" s="398">
        <v>0</v>
      </c>
      <c r="Q199" s="397">
        <f>O199+P199</f>
        <v>772</v>
      </c>
      <c r="R199" s="395">
        <v>85</v>
      </c>
      <c r="S199" s="396">
        <v>727</v>
      </c>
      <c r="T199" s="397">
        <f>SUM(R199:S199)</f>
        <v>812</v>
      </c>
      <c r="U199" s="398">
        <v>0</v>
      </c>
      <c r="V199" s="397">
        <f>T199+U199</f>
        <v>812</v>
      </c>
      <c r="W199" s="245">
        <f t="shared" si="179"/>
        <v>5.1813471502590636</v>
      </c>
    </row>
    <row r="200" spans="1:27">
      <c r="L200" s="224" t="s">
        <v>17</v>
      </c>
      <c r="M200" s="395">
        <v>79</v>
      </c>
      <c r="N200" s="396">
        <v>747</v>
      </c>
      <c r="O200" s="397">
        <f>SUM(M200:N200)</f>
        <v>826</v>
      </c>
      <c r="P200" s="398">
        <v>0</v>
      </c>
      <c r="Q200" s="397">
        <f>O200+P200</f>
        <v>826</v>
      </c>
      <c r="R200" s="395">
        <v>103</v>
      </c>
      <c r="S200" s="396">
        <v>890</v>
      </c>
      <c r="T200" s="397">
        <f>SUM(R200:S200)</f>
        <v>993</v>
      </c>
      <c r="U200" s="398">
        <v>0</v>
      </c>
      <c r="V200" s="397">
        <f>T200+U200</f>
        <v>993</v>
      </c>
      <c r="W200" s="245">
        <f t="shared" si="179"/>
        <v>20.217917675544793</v>
      </c>
    </row>
    <row r="201" spans="1:27" ht="13.5" thickBot="1">
      <c r="L201" s="224" t="s">
        <v>18</v>
      </c>
      <c r="M201" s="395">
        <v>94</v>
      </c>
      <c r="N201" s="396">
        <v>915</v>
      </c>
      <c r="O201" s="251">
        <f>SUM(M201:N201)</f>
        <v>1009</v>
      </c>
      <c r="P201" s="252">
        <v>0</v>
      </c>
      <c r="Q201" s="251">
        <f>O201+P201</f>
        <v>1009</v>
      </c>
      <c r="R201" s="395">
        <v>94</v>
      </c>
      <c r="S201" s="396">
        <v>935</v>
      </c>
      <c r="T201" s="251">
        <f>SUM(R201:S201)</f>
        <v>1029</v>
      </c>
      <c r="U201" s="252">
        <v>0</v>
      </c>
      <c r="V201" s="251">
        <f>T201+U201</f>
        <v>1029</v>
      </c>
      <c r="W201" s="245">
        <f>IF(Q201=0,0,((V201/Q201)-1)*100)</f>
        <v>1.9821605550049526</v>
      </c>
    </row>
    <row r="202" spans="1:27" ht="14.25" thickTop="1" thickBot="1">
      <c r="L202" s="253" t="s">
        <v>19</v>
      </c>
      <c r="M202" s="254">
        <f>+M199+M200+M201</f>
        <v>237</v>
      </c>
      <c r="N202" s="254">
        <f t="shared" ref="N202:V202" si="182">+N199+N200+N201</f>
        <v>2370</v>
      </c>
      <c r="O202" s="255">
        <f t="shared" si="182"/>
        <v>2607</v>
      </c>
      <c r="P202" s="256">
        <f t="shared" si="182"/>
        <v>0</v>
      </c>
      <c r="Q202" s="255">
        <f t="shared" si="182"/>
        <v>2607</v>
      </c>
      <c r="R202" s="254">
        <f t="shared" si="182"/>
        <v>282</v>
      </c>
      <c r="S202" s="254">
        <f t="shared" si="182"/>
        <v>2552</v>
      </c>
      <c r="T202" s="255">
        <f t="shared" si="182"/>
        <v>2834</v>
      </c>
      <c r="U202" s="256">
        <f t="shared" si="182"/>
        <v>0</v>
      </c>
      <c r="V202" s="255">
        <f t="shared" si="182"/>
        <v>2834</v>
      </c>
      <c r="W202" s="257">
        <f>IF(Q202=0,0,((V202/Q202)-1)*100)</f>
        <v>8.7073264288454197</v>
      </c>
    </row>
    <row r="203" spans="1:27" ht="13.5" thickTop="1">
      <c r="A203" s="352"/>
      <c r="K203" s="352"/>
      <c r="L203" s="224" t="s">
        <v>21</v>
      </c>
      <c r="M203" s="395">
        <v>102</v>
      </c>
      <c r="N203" s="396">
        <v>802</v>
      </c>
      <c r="O203" s="251">
        <f>SUM(M203:N203)</f>
        <v>904</v>
      </c>
      <c r="P203" s="258">
        <v>0</v>
      </c>
      <c r="Q203" s="251">
        <f>O203+P203</f>
        <v>904</v>
      </c>
      <c r="R203" s="395">
        <v>84</v>
      </c>
      <c r="S203" s="396">
        <v>846</v>
      </c>
      <c r="T203" s="251">
        <f>SUM(R203:S203)</f>
        <v>930</v>
      </c>
      <c r="U203" s="258">
        <v>0</v>
      </c>
      <c r="V203" s="251">
        <f>T203+U203</f>
        <v>930</v>
      </c>
      <c r="W203" s="245">
        <f>IF(Q203=0,0,((V203/Q203)-1)*100)</f>
        <v>2.8761061946902755</v>
      </c>
      <c r="X203" s="293"/>
      <c r="Y203" s="294"/>
      <c r="Z203" s="294"/>
      <c r="AA203" s="356"/>
    </row>
    <row r="204" spans="1:27">
      <c r="A204" s="352"/>
      <c r="K204" s="352"/>
      <c r="L204" s="224" t="s">
        <v>22</v>
      </c>
      <c r="M204" s="395">
        <v>115</v>
      </c>
      <c r="N204" s="396">
        <v>918</v>
      </c>
      <c r="O204" s="251">
        <f>SUM(M204:N204)</f>
        <v>1033</v>
      </c>
      <c r="P204" s="398">
        <v>0</v>
      </c>
      <c r="Q204" s="251">
        <f>O204+P204</f>
        <v>1033</v>
      </c>
      <c r="R204" s="395">
        <v>65</v>
      </c>
      <c r="S204" s="396">
        <v>988</v>
      </c>
      <c r="T204" s="251">
        <f>SUM(R204:S204)</f>
        <v>1053</v>
      </c>
      <c r="U204" s="398">
        <v>0</v>
      </c>
      <c r="V204" s="251">
        <f>T204+U204</f>
        <v>1053</v>
      </c>
      <c r="W204" s="245">
        <f t="shared" ref="W204" si="183">IF(Q204=0,0,((V204/Q204)-1)*100)</f>
        <v>1.9361084220716362</v>
      </c>
      <c r="X204" s="293"/>
      <c r="Y204" s="294"/>
      <c r="Z204" s="294"/>
      <c r="AA204" s="356"/>
    </row>
    <row r="205" spans="1:27" ht="13.5" thickBot="1">
      <c r="A205" s="352"/>
      <c r="K205" s="352"/>
      <c r="L205" s="224" t="s">
        <v>23</v>
      </c>
      <c r="M205" s="395">
        <v>115</v>
      </c>
      <c r="N205" s="396">
        <v>896</v>
      </c>
      <c r="O205" s="251">
        <f>SUM(M205:N205)</f>
        <v>1011</v>
      </c>
      <c r="P205" s="398">
        <v>1</v>
      </c>
      <c r="Q205" s="251">
        <f>O205+P205</f>
        <v>1012</v>
      </c>
      <c r="R205" s="395">
        <v>19</v>
      </c>
      <c r="S205" s="396">
        <v>254</v>
      </c>
      <c r="T205" s="251">
        <f>SUM(R205:S205)</f>
        <v>273</v>
      </c>
      <c r="U205" s="398">
        <v>0</v>
      </c>
      <c r="V205" s="251">
        <f>T205+U205</f>
        <v>273</v>
      </c>
      <c r="W205" s="245">
        <f>IF(Q205=0,0,((V205/Q205)-1)*100)</f>
        <v>-73.023715415019765</v>
      </c>
      <c r="X205" s="293"/>
      <c r="Y205" s="294"/>
      <c r="Z205" s="294"/>
      <c r="AA205" s="356"/>
    </row>
    <row r="206" spans="1:27" ht="14.25" thickTop="1" thickBot="1">
      <c r="L206" s="246" t="s">
        <v>40</v>
      </c>
      <c r="M206" s="247">
        <f>+M203+M204+M205</f>
        <v>332</v>
      </c>
      <c r="N206" s="248">
        <f t="shared" ref="N206:V206" si="184">+N203+N204+N205</f>
        <v>2616</v>
      </c>
      <c r="O206" s="249">
        <f t="shared" si="184"/>
        <v>2948</v>
      </c>
      <c r="P206" s="247">
        <f t="shared" si="184"/>
        <v>1</v>
      </c>
      <c r="Q206" s="249">
        <f t="shared" si="184"/>
        <v>2949</v>
      </c>
      <c r="R206" s="247">
        <f t="shared" si="184"/>
        <v>168</v>
      </c>
      <c r="S206" s="248">
        <f t="shared" si="184"/>
        <v>2088</v>
      </c>
      <c r="T206" s="249">
        <f t="shared" si="184"/>
        <v>2256</v>
      </c>
      <c r="U206" s="247">
        <f t="shared" si="184"/>
        <v>0</v>
      </c>
      <c r="V206" s="249">
        <f t="shared" si="184"/>
        <v>2256</v>
      </c>
      <c r="W206" s="250">
        <f t="shared" ref="W206:W208" si="185">IF(Q206=0,0,((V206/Q206)-1)*100)</f>
        <v>-23.499491353001012</v>
      </c>
    </row>
    <row r="207" spans="1:27" ht="14.25" thickTop="1" thickBot="1">
      <c r="L207" s="246" t="s">
        <v>62</v>
      </c>
      <c r="M207" s="247">
        <f>M198+M202+M203+M204+M205</f>
        <v>758</v>
      </c>
      <c r="N207" s="248">
        <f t="shared" ref="N207:V207" si="186">N198+N202+N203+N204+N205</f>
        <v>7627</v>
      </c>
      <c r="O207" s="249">
        <f t="shared" si="186"/>
        <v>8385</v>
      </c>
      <c r="P207" s="247">
        <f t="shared" si="186"/>
        <v>1</v>
      </c>
      <c r="Q207" s="249">
        <f t="shared" si="186"/>
        <v>8386</v>
      </c>
      <c r="R207" s="247">
        <f t="shared" si="186"/>
        <v>848</v>
      </c>
      <c r="S207" s="248">
        <f t="shared" si="186"/>
        <v>7485</v>
      </c>
      <c r="T207" s="249">
        <f t="shared" si="186"/>
        <v>8333</v>
      </c>
      <c r="U207" s="247">
        <f t="shared" si="186"/>
        <v>0</v>
      </c>
      <c r="V207" s="249">
        <f t="shared" si="186"/>
        <v>8333</v>
      </c>
      <c r="W207" s="250">
        <f t="shared" si="185"/>
        <v>-0.63200572382542397</v>
      </c>
      <c r="X207" s="1"/>
      <c r="AA207" s="1"/>
    </row>
    <row r="208" spans="1:27" ht="14.25" thickTop="1" thickBot="1">
      <c r="L208" s="246" t="s">
        <v>63</v>
      </c>
      <c r="M208" s="247">
        <f>+M194+M198+M202+M206</f>
        <v>924</v>
      </c>
      <c r="N208" s="248">
        <f t="shared" ref="N208:V208" si="187">+N194+N198+N202+N206</f>
        <v>10356</v>
      </c>
      <c r="O208" s="249">
        <f t="shared" si="187"/>
        <v>11280</v>
      </c>
      <c r="P208" s="247">
        <f t="shared" si="187"/>
        <v>1</v>
      </c>
      <c r="Q208" s="249">
        <f t="shared" si="187"/>
        <v>11281</v>
      </c>
      <c r="R208" s="247">
        <f t="shared" si="187"/>
        <v>1191</v>
      </c>
      <c r="S208" s="248">
        <f t="shared" si="187"/>
        <v>10239</v>
      </c>
      <c r="T208" s="249">
        <f t="shared" si="187"/>
        <v>11430</v>
      </c>
      <c r="U208" s="247">
        <f t="shared" si="187"/>
        <v>1</v>
      </c>
      <c r="V208" s="249">
        <f t="shared" si="187"/>
        <v>11431</v>
      </c>
      <c r="W208" s="250">
        <f t="shared" si="185"/>
        <v>1.3296693555535866</v>
      </c>
    </row>
    <row r="209" spans="12:23" ht="14.25" thickTop="1" thickBot="1">
      <c r="L209" s="259" t="s">
        <v>60</v>
      </c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2:23" ht="13.5" thickTop="1">
      <c r="L210" s="881" t="s">
        <v>56</v>
      </c>
      <c r="M210" s="882"/>
      <c r="N210" s="882"/>
      <c r="O210" s="882"/>
      <c r="P210" s="882"/>
      <c r="Q210" s="882"/>
      <c r="R210" s="882"/>
      <c r="S210" s="882"/>
      <c r="T210" s="882"/>
      <c r="U210" s="882"/>
      <c r="V210" s="882"/>
      <c r="W210" s="883"/>
    </row>
    <row r="211" spans="12:23" ht="13.5" thickBot="1">
      <c r="L211" s="884" t="s">
        <v>53</v>
      </c>
      <c r="M211" s="885"/>
      <c r="N211" s="885"/>
      <c r="O211" s="885"/>
      <c r="P211" s="885"/>
      <c r="Q211" s="885"/>
      <c r="R211" s="885"/>
      <c r="S211" s="885"/>
      <c r="T211" s="885"/>
      <c r="U211" s="885"/>
      <c r="V211" s="885"/>
      <c r="W211" s="886"/>
    </row>
    <row r="212" spans="12:23" ht="5.25" customHeight="1" thickTop="1" thickBot="1">
      <c r="L212" s="217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9" t="s">
        <v>34</v>
      </c>
    </row>
    <row r="213" spans="12:23" ht="12.75" customHeight="1" thickTop="1" thickBot="1">
      <c r="L213" s="220"/>
      <c r="M213" s="221" t="s">
        <v>64</v>
      </c>
      <c r="N213" s="222"/>
      <c r="O213" s="260"/>
      <c r="P213" s="221"/>
      <c r="Q213" s="221"/>
      <c r="R213" s="221" t="s">
        <v>65</v>
      </c>
      <c r="S213" s="222"/>
      <c r="T213" s="260"/>
      <c r="U213" s="221"/>
      <c r="V213" s="221"/>
      <c r="W213" s="320" t="s">
        <v>2</v>
      </c>
    </row>
    <row r="214" spans="12:23" ht="13.5" thickTop="1">
      <c r="L214" s="224" t="s">
        <v>3</v>
      </c>
      <c r="M214" s="225"/>
      <c r="N214" s="226"/>
      <c r="O214" s="227"/>
      <c r="P214" s="228"/>
      <c r="Q214" s="319"/>
      <c r="R214" s="225"/>
      <c r="S214" s="226"/>
      <c r="T214" s="227"/>
      <c r="U214" s="228"/>
      <c r="V214" s="319"/>
      <c r="W214" s="321" t="s">
        <v>4</v>
      </c>
    </row>
    <row r="215" spans="12:23" ht="13.5" thickBot="1">
      <c r="L215" s="230"/>
      <c r="M215" s="231" t="s">
        <v>35</v>
      </c>
      <c r="N215" s="232" t="s">
        <v>36</v>
      </c>
      <c r="O215" s="233" t="s">
        <v>37</v>
      </c>
      <c r="P215" s="234" t="s">
        <v>32</v>
      </c>
      <c r="Q215" s="423" t="s">
        <v>7</v>
      </c>
      <c r="R215" s="231" t="s">
        <v>35</v>
      </c>
      <c r="S215" s="232" t="s">
        <v>36</v>
      </c>
      <c r="T215" s="233" t="s">
        <v>37</v>
      </c>
      <c r="U215" s="234" t="s">
        <v>32</v>
      </c>
      <c r="V215" s="423" t="s">
        <v>7</v>
      </c>
      <c r="W215" s="322"/>
    </row>
    <row r="216" spans="12:23" ht="4.5" customHeight="1" thickTop="1">
      <c r="L216" s="224"/>
      <c r="M216" s="236"/>
      <c r="N216" s="237"/>
      <c r="O216" s="238"/>
      <c r="P216" s="239"/>
      <c r="Q216" s="271"/>
      <c r="R216" s="236"/>
      <c r="S216" s="237"/>
      <c r="T216" s="238"/>
      <c r="U216" s="239"/>
      <c r="V216" s="271"/>
      <c r="W216" s="240"/>
    </row>
    <row r="217" spans="12:23">
      <c r="L217" s="224" t="s">
        <v>10</v>
      </c>
      <c r="M217" s="395">
        <f t="shared" ref="M217:N219" si="188">+M165+M191</f>
        <v>55</v>
      </c>
      <c r="N217" s="396">
        <f t="shared" si="188"/>
        <v>914</v>
      </c>
      <c r="O217" s="397">
        <f>M217+N217</f>
        <v>969</v>
      </c>
      <c r="P217" s="398">
        <f>+P165+P191</f>
        <v>0</v>
      </c>
      <c r="Q217" s="272">
        <f>O217+P217</f>
        <v>969</v>
      </c>
      <c r="R217" s="395">
        <f t="shared" ref="R217:S219" si="189">+R165+R191</f>
        <v>106</v>
      </c>
      <c r="S217" s="396">
        <f t="shared" si="189"/>
        <v>867</v>
      </c>
      <c r="T217" s="397">
        <f>R217+S217</f>
        <v>973</v>
      </c>
      <c r="U217" s="398">
        <f>+U165+U191</f>
        <v>1</v>
      </c>
      <c r="V217" s="272">
        <f>T217+U217</f>
        <v>974</v>
      </c>
      <c r="W217" s="245">
        <f>IF(Q217=0,0,((V217/Q217)-1)*100)</f>
        <v>0.51599587203301489</v>
      </c>
    </row>
    <row r="218" spans="12:23">
      <c r="L218" s="224" t="s">
        <v>11</v>
      </c>
      <c r="M218" s="395">
        <f t="shared" si="188"/>
        <v>50</v>
      </c>
      <c r="N218" s="396">
        <f t="shared" si="188"/>
        <v>871</v>
      </c>
      <c r="O218" s="397">
        <f t="shared" ref="O218:O219" si="190">M218+N218</f>
        <v>921</v>
      </c>
      <c r="P218" s="398">
        <f>+P166+P192</f>
        <v>0</v>
      </c>
      <c r="Q218" s="272">
        <f>O218+P218</f>
        <v>921</v>
      </c>
      <c r="R218" s="395">
        <f t="shared" si="189"/>
        <v>118</v>
      </c>
      <c r="S218" s="396">
        <f t="shared" si="189"/>
        <v>973</v>
      </c>
      <c r="T218" s="397">
        <f t="shared" ref="T218:T219" si="191">R218+S218</f>
        <v>1091</v>
      </c>
      <c r="U218" s="398">
        <f>+U166+U192</f>
        <v>0</v>
      </c>
      <c r="V218" s="272">
        <f>T218+U218</f>
        <v>1091</v>
      </c>
      <c r="W218" s="245">
        <f>IF(Q218=0,0,((V218/Q218)-1)*100)</f>
        <v>18.458197611292082</v>
      </c>
    </row>
    <row r="219" spans="12:23" ht="13.5" thickBot="1">
      <c r="L219" s="230" t="s">
        <v>12</v>
      </c>
      <c r="M219" s="395">
        <f t="shared" si="188"/>
        <v>61</v>
      </c>
      <c r="N219" s="396">
        <f t="shared" si="188"/>
        <v>947</v>
      </c>
      <c r="O219" s="397">
        <f t="shared" si="190"/>
        <v>1008</v>
      </c>
      <c r="P219" s="398">
        <f>+P167+P193</f>
        <v>0</v>
      </c>
      <c r="Q219" s="272">
        <f>O219+P219</f>
        <v>1008</v>
      </c>
      <c r="R219" s="395">
        <f t="shared" si="189"/>
        <v>119</v>
      </c>
      <c r="S219" s="396">
        <f t="shared" si="189"/>
        <v>929</v>
      </c>
      <c r="T219" s="397">
        <f t="shared" si="191"/>
        <v>1048</v>
      </c>
      <c r="U219" s="398">
        <f>+U167+U193</f>
        <v>0</v>
      </c>
      <c r="V219" s="272">
        <f>T219+U219</f>
        <v>1048</v>
      </c>
      <c r="W219" s="245">
        <f>IF(Q219=0,0,((V219/Q219)-1)*100)</f>
        <v>3.9682539682539764</v>
      </c>
    </row>
    <row r="220" spans="12:23" ht="14.25" thickTop="1" thickBot="1">
      <c r="L220" s="246" t="s">
        <v>38</v>
      </c>
      <c r="M220" s="247">
        <f t="shared" ref="M220:V220" si="192">+M217+M218+M219</f>
        <v>166</v>
      </c>
      <c r="N220" s="248">
        <f t="shared" si="192"/>
        <v>2732</v>
      </c>
      <c r="O220" s="249">
        <f t="shared" si="192"/>
        <v>2898</v>
      </c>
      <c r="P220" s="247">
        <f t="shared" si="192"/>
        <v>0</v>
      </c>
      <c r="Q220" s="249">
        <f t="shared" si="192"/>
        <v>2898</v>
      </c>
      <c r="R220" s="247">
        <f t="shared" si="192"/>
        <v>343</v>
      </c>
      <c r="S220" s="248">
        <f t="shared" si="192"/>
        <v>2769</v>
      </c>
      <c r="T220" s="249">
        <f t="shared" si="192"/>
        <v>3112</v>
      </c>
      <c r="U220" s="247">
        <f t="shared" si="192"/>
        <v>1</v>
      </c>
      <c r="V220" s="249">
        <f t="shared" si="192"/>
        <v>3113</v>
      </c>
      <c r="W220" s="250">
        <f t="shared" ref="W220" si="193">IF(Q220=0,0,((V220/Q220)-1)*100)</f>
        <v>7.4189095928226312</v>
      </c>
    </row>
    <row r="221" spans="12:23" ht="13.5" thickTop="1">
      <c r="L221" s="224" t="s">
        <v>13</v>
      </c>
      <c r="M221" s="395">
        <f t="shared" ref="M221:N223" si="194">+M169+M195</f>
        <v>63</v>
      </c>
      <c r="N221" s="396">
        <f t="shared" si="194"/>
        <v>857</v>
      </c>
      <c r="O221" s="397">
        <f t="shared" ref="O221" si="195">M221+N221</f>
        <v>920</v>
      </c>
      <c r="P221" s="398">
        <f>+P169+P195</f>
        <v>0</v>
      </c>
      <c r="Q221" s="272">
        <f>O221+P221</f>
        <v>920</v>
      </c>
      <c r="R221" s="395">
        <f t="shared" ref="R221:S223" si="196">+R169+R195</f>
        <v>132</v>
      </c>
      <c r="S221" s="396">
        <f t="shared" si="196"/>
        <v>946</v>
      </c>
      <c r="T221" s="397">
        <f t="shared" ref="T221" si="197">R221+S221</f>
        <v>1078</v>
      </c>
      <c r="U221" s="398">
        <f>+U169+U195</f>
        <v>0</v>
      </c>
      <c r="V221" s="272">
        <f>T221+U221</f>
        <v>1078</v>
      </c>
      <c r="W221" s="245">
        <f>IF(Q221=0,0,((V221/Q221)-1)*100)</f>
        <v>17.173913043478262</v>
      </c>
    </row>
    <row r="222" spans="12:23">
      <c r="L222" s="224" t="s">
        <v>14</v>
      </c>
      <c r="M222" s="395">
        <f t="shared" si="194"/>
        <v>64</v>
      </c>
      <c r="N222" s="396">
        <f t="shared" si="194"/>
        <v>903</v>
      </c>
      <c r="O222" s="397">
        <f>M222+N222</f>
        <v>967</v>
      </c>
      <c r="P222" s="398">
        <f>+P170+P196</f>
        <v>0</v>
      </c>
      <c r="Q222" s="272">
        <f>O222+P222</f>
        <v>967</v>
      </c>
      <c r="R222" s="395">
        <f t="shared" si="196"/>
        <v>122</v>
      </c>
      <c r="S222" s="396">
        <f t="shared" si="196"/>
        <v>895</v>
      </c>
      <c r="T222" s="397">
        <f>R222+S222</f>
        <v>1017</v>
      </c>
      <c r="U222" s="398">
        <f>+U170+U196</f>
        <v>0</v>
      </c>
      <c r="V222" s="272">
        <f>T222+U222</f>
        <v>1017</v>
      </c>
      <c r="W222" s="245">
        <f>IF(Q222=0,0,((V222/Q222)-1)*100)</f>
        <v>5.170630816959676</v>
      </c>
    </row>
    <row r="223" spans="12:23" ht="13.5" thickBot="1">
      <c r="L223" s="224" t="s">
        <v>15</v>
      </c>
      <c r="M223" s="395">
        <f t="shared" si="194"/>
        <v>62</v>
      </c>
      <c r="N223" s="396">
        <f t="shared" si="194"/>
        <v>887</v>
      </c>
      <c r="O223" s="397">
        <f>M223+N223</f>
        <v>949</v>
      </c>
      <c r="P223" s="398">
        <f>+P171+P197</f>
        <v>0</v>
      </c>
      <c r="Q223" s="272">
        <f>O223+P223</f>
        <v>949</v>
      </c>
      <c r="R223" s="395">
        <f t="shared" si="196"/>
        <v>144</v>
      </c>
      <c r="S223" s="396">
        <f t="shared" si="196"/>
        <v>1010</v>
      </c>
      <c r="T223" s="397">
        <f>R223+S223</f>
        <v>1154</v>
      </c>
      <c r="U223" s="398">
        <f>+U171+U197</f>
        <v>0</v>
      </c>
      <c r="V223" s="272">
        <f>T223+U223</f>
        <v>1154</v>
      </c>
      <c r="W223" s="245">
        <f>IF(Q223=0,0,((V223/Q223)-1)*100)</f>
        <v>21.601685985247631</v>
      </c>
    </row>
    <row r="224" spans="12:23" ht="14.25" thickTop="1" thickBot="1">
      <c r="L224" s="246" t="s">
        <v>61</v>
      </c>
      <c r="M224" s="247">
        <f>+M221+M222+M223</f>
        <v>189</v>
      </c>
      <c r="N224" s="248">
        <f t="shared" ref="N224:V224" si="198">+N221+N222+N223</f>
        <v>2647</v>
      </c>
      <c r="O224" s="249">
        <f t="shared" si="198"/>
        <v>2836</v>
      </c>
      <c r="P224" s="247">
        <f t="shared" si="198"/>
        <v>0</v>
      </c>
      <c r="Q224" s="249">
        <f t="shared" si="198"/>
        <v>2836</v>
      </c>
      <c r="R224" s="247">
        <f t="shared" si="198"/>
        <v>398</v>
      </c>
      <c r="S224" s="248">
        <f t="shared" si="198"/>
        <v>2851</v>
      </c>
      <c r="T224" s="249">
        <f t="shared" si="198"/>
        <v>3249</v>
      </c>
      <c r="U224" s="247">
        <f t="shared" si="198"/>
        <v>0</v>
      </c>
      <c r="V224" s="249">
        <f t="shared" si="198"/>
        <v>3249</v>
      </c>
      <c r="W224" s="250">
        <f t="shared" ref="W224:W226" si="199">IF(Q224=0,0,((V224/Q224)-1)*100)</f>
        <v>14.562764456981657</v>
      </c>
    </row>
    <row r="225" spans="1:27" ht="13.5" thickTop="1">
      <c r="L225" s="224" t="s">
        <v>16</v>
      </c>
      <c r="M225" s="395">
        <f t="shared" ref="M225:N227" si="200">+M173+M199</f>
        <v>64</v>
      </c>
      <c r="N225" s="396">
        <f t="shared" si="200"/>
        <v>709</v>
      </c>
      <c r="O225" s="397">
        <f t="shared" ref="O225" si="201">M225+N225</f>
        <v>773</v>
      </c>
      <c r="P225" s="398">
        <f>+P173+P199</f>
        <v>0</v>
      </c>
      <c r="Q225" s="272">
        <f>O225+P225</f>
        <v>773</v>
      </c>
      <c r="R225" s="395">
        <f t="shared" ref="R225:S227" si="202">+R173+R199</f>
        <v>85</v>
      </c>
      <c r="S225" s="396">
        <f t="shared" si="202"/>
        <v>727</v>
      </c>
      <c r="T225" s="397">
        <f t="shared" ref="T225" si="203">R225+S225</f>
        <v>812</v>
      </c>
      <c r="U225" s="398">
        <f>+U173+U199</f>
        <v>0</v>
      </c>
      <c r="V225" s="272">
        <f>T225+U225</f>
        <v>812</v>
      </c>
      <c r="W225" s="245">
        <f t="shared" si="199"/>
        <v>5.045278137128073</v>
      </c>
    </row>
    <row r="226" spans="1:27">
      <c r="L226" s="224" t="s">
        <v>17</v>
      </c>
      <c r="M226" s="395">
        <f t="shared" si="200"/>
        <v>79</v>
      </c>
      <c r="N226" s="396">
        <f t="shared" si="200"/>
        <v>748</v>
      </c>
      <c r="O226" s="397">
        <f>M226+N226</f>
        <v>827</v>
      </c>
      <c r="P226" s="398">
        <f>+P174+P200</f>
        <v>0</v>
      </c>
      <c r="Q226" s="272">
        <f>O226+P226</f>
        <v>827</v>
      </c>
      <c r="R226" s="395">
        <f t="shared" si="202"/>
        <v>103</v>
      </c>
      <c r="S226" s="396">
        <f t="shared" si="202"/>
        <v>891</v>
      </c>
      <c r="T226" s="397">
        <f>R226+S226</f>
        <v>994</v>
      </c>
      <c r="U226" s="398">
        <f>+U174+U200</f>
        <v>0</v>
      </c>
      <c r="V226" s="272">
        <f>T226+U226</f>
        <v>994</v>
      </c>
      <c r="W226" s="245">
        <f t="shared" si="199"/>
        <v>20.193470374848843</v>
      </c>
    </row>
    <row r="227" spans="1:27" ht="13.5" thickBot="1">
      <c r="L227" s="224" t="s">
        <v>18</v>
      </c>
      <c r="M227" s="395">
        <f t="shared" si="200"/>
        <v>94</v>
      </c>
      <c r="N227" s="396">
        <f t="shared" si="200"/>
        <v>916</v>
      </c>
      <c r="O227" s="251">
        <f>M227+N227</f>
        <v>1010</v>
      </c>
      <c r="P227" s="252">
        <f>+P175+P201</f>
        <v>0</v>
      </c>
      <c r="Q227" s="272">
        <f>O227+P227</f>
        <v>1010</v>
      </c>
      <c r="R227" s="395">
        <f t="shared" si="202"/>
        <v>94</v>
      </c>
      <c r="S227" s="396">
        <f t="shared" si="202"/>
        <v>935</v>
      </c>
      <c r="T227" s="251">
        <f>R227+S227</f>
        <v>1029</v>
      </c>
      <c r="U227" s="252">
        <f>+U175+U201</f>
        <v>0</v>
      </c>
      <c r="V227" s="272">
        <f>T227+U227</f>
        <v>1029</v>
      </c>
      <c r="W227" s="245">
        <f>IF(Q227=0,0,((V227/Q227)-1)*100)</f>
        <v>1.8811881188118829</v>
      </c>
    </row>
    <row r="228" spans="1:27" ht="14.25" thickTop="1" thickBot="1">
      <c r="L228" s="253" t="s">
        <v>19</v>
      </c>
      <c r="M228" s="254">
        <f>+M225+M226+M227</f>
        <v>237</v>
      </c>
      <c r="N228" s="254">
        <f t="shared" ref="N228:V228" si="204">+N225+N226+N227</f>
        <v>2373</v>
      </c>
      <c r="O228" s="255">
        <f t="shared" si="204"/>
        <v>2610</v>
      </c>
      <c r="P228" s="256">
        <f t="shared" si="204"/>
        <v>0</v>
      </c>
      <c r="Q228" s="255">
        <f t="shared" si="204"/>
        <v>2610</v>
      </c>
      <c r="R228" s="254">
        <f t="shared" si="204"/>
        <v>282</v>
      </c>
      <c r="S228" s="254">
        <f t="shared" si="204"/>
        <v>2553</v>
      </c>
      <c r="T228" s="255">
        <f t="shared" si="204"/>
        <v>2835</v>
      </c>
      <c r="U228" s="256">
        <f t="shared" si="204"/>
        <v>0</v>
      </c>
      <c r="V228" s="255">
        <f t="shared" si="204"/>
        <v>2835</v>
      </c>
      <c r="W228" s="257">
        <f>IF(Q228=0,0,((V228/Q228)-1)*100)</f>
        <v>8.6206896551724199</v>
      </c>
    </row>
    <row r="229" spans="1:27" ht="13.5" thickTop="1">
      <c r="A229" s="352"/>
      <c r="K229" s="352"/>
      <c r="L229" s="224" t="s">
        <v>21</v>
      </c>
      <c r="M229" s="395">
        <f t="shared" ref="M229:N231" si="205">+M177+M203</f>
        <v>102</v>
      </c>
      <c r="N229" s="396">
        <f t="shared" si="205"/>
        <v>806</v>
      </c>
      <c r="O229" s="251">
        <f>M229+N229</f>
        <v>908</v>
      </c>
      <c r="P229" s="258">
        <f>+P177+P203</f>
        <v>0</v>
      </c>
      <c r="Q229" s="272">
        <f>O229+P229</f>
        <v>908</v>
      </c>
      <c r="R229" s="395">
        <f t="shared" ref="R229:S231" si="206">+R177+R203</f>
        <v>84</v>
      </c>
      <c r="S229" s="396">
        <f t="shared" si="206"/>
        <v>846</v>
      </c>
      <c r="T229" s="251">
        <f>R229+S229</f>
        <v>930</v>
      </c>
      <c r="U229" s="258">
        <f>+U177+U203</f>
        <v>0</v>
      </c>
      <c r="V229" s="272">
        <f>T229+U229</f>
        <v>930</v>
      </c>
      <c r="W229" s="245">
        <f>IF(Q229=0,0,((V229/Q229)-1)*100)</f>
        <v>2.4229074889867919</v>
      </c>
      <c r="X229" s="293"/>
      <c r="Y229" s="294"/>
      <c r="Z229" s="294"/>
      <c r="AA229" s="356"/>
    </row>
    <row r="230" spans="1:27">
      <c r="A230" s="352"/>
      <c r="K230" s="352"/>
      <c r="L230" s="224" t="s">
        <v>22</v>
      </c>
      <c r="M230" s="395">
        <f t="shared" si="205"/>
        <v>115</v>
      </c>
      <c r="N230" s="396">
        <f t="shared" si="205"/>
        <v>919</v>
      </c>
      <c r="O230" s="251">
        <f t="shared" ref="O230:O231" si="207">M230+N230</f>
        <v>1034</v>
      </c>
      <c r="P230" s="398">
        <f>+P178+P204</f>
        <v>0</v>
      </c>
      <c r="Q230" s="272">
        <f>O230+P230</f>
        <v>1034</v>
      </c>
      <c r="R230" s="395">
        <f t="shared" si="206"/>
        <v>65</v>
      </c>
      <c r="S230" s="396">
        <f t="shared" si="206"/>
        <v>994</v>
      </c>
      <c r="T230" s="251">
        <f t="shared" ref="T230:T231" si="208">R230+S230</f>
        <v>1059</v>
      </c>
      <c r="U230" s="398">
        <f>+U178+U204</f>
        <v>0</v>
      </c>
      <c r="V230" s="272">
        <f>T230+U230</f>
        <v>1059</v>
      </c>
      <c r="W230" s="245">
        <f t="shared" ref="W230" si="209">IF(Q230=0,0,((V230/Q230)-1)*100)</f>
        <v>2.4177949709864643</v>
      </c>
      <c r="X230" s="293"/>
      <c r="Y230" s="294"/>
      <c r="Z230" s="294"/>
      <c r="AA230" s="356"/>
    </row>
    <row r="231" spans="1:27" ht="13.5" thickBot="1">
      <c r="A231" s="352"/>
      <c r="K231" s="352"/>
      <c r="L231" s="224" t="s">
        <v>23</v>
      </c>
      <c r="M231" s="395">
        <f t="shared" si="205"/>
        <v>116</v>
      </c>
      <c r="N231" s="396">
        <f t="shared" si="205"/>
        <v>897</v>
      </c>
      <c r="O231" s="251">
        <f t="shared" si="207"/>
        <v>1013</v>
      </c>
      <c r="P231" s="398">
        <f>+P179+P205</f>
        <v>1</v>
      </c>
      <c r="Q231" s="272">
        <f>O231+P231</f>
        <v>1014</v>
      </c>
      <c r="R231" s="395">
        <f t="shared" si="206"/>
        <v>19</v>
      </c>
      <c r="S231" s="396">
        <f t="shared" si="206"/>
        <v>254</v>
      </c>
      <c r="T231" s="251">
        <f t="shared" si="208"/>
        <v>273</v>
      </c>
      <c r="U231" s="398">
        <f>+U179+U205</f>
        <v>0</v>
      </c>
      <c r="V231" s="272">
        <f>T231+U231</f>
        <v>273</v>
      </c>
      <c r="W231" s="245">
        <f>IF(Q231=0,0,((V231/Q231)-1)*100)</f>
        <v>-73.07692307692308</v>
      </c>
      <c r="X231" s="293"/>
      <c r="Y231" s="294"/>
      <c r="Z231" s="294"/>
      <c r="AA231" s="356"/>
    </row>
    <row r="232" spans="1:27" ht="14.25" thickTop="1" thickBot="1">
      <c r="L232" s="246" t="s">
        <v>40</v>
      </c>
      <c r="M232" s="247">
        <f>+M229+M230+M231</f>
        <v>333</v>
      </c>
      <c r="N232" s="248">
        <f t="shared" ref="N232:V232" si="210">+N229+N230+N231</f>
        <v>2622</v>
      </c>
      <c r="O232" s="249">
        <f t="shared" si="210"/>
        <v>2955</v>
      </c>
      <c r="P232" s="247">
        <f t="shared" si="210"/>
        <v>1</v>
      </c>
      <c r="Q232" s="249">
        <f t="shared" si="210"/>
        <v>2956</v>
      </c>
      <c r="R232" s="247">
        <f t="shared" si="210"/>
        <v>168</v>
      </c>
      <c r="S232" s="248">
        <f t="shared" si="210"/>
        <v>2094</v>
      </c>
      <c r="T232" s="249">
        <f t="shared" si="210"/>
        <v>2262</v>
      </c>
      <c r="U232" s="247">
        <f t="shared" si="210"/>
        <v>0</v>
      </c>
      <c r="V232" s="249">
        <f t="shared" si="210"/>
        <v>2262</v>
      </c>
      <c r="W232" s="250">
        <f t="shared" ref="W232:W234" si="211">IF(Q232=0,0,((V232/Q232)-1)*100)</f>
        <v>-23.477672530446547</v>
      </c>
    </row>
    <row r="233" spans="1:27" ht="14.25" thickTop="1" thickBot="1">
      <c r="L233" s="246" t="s">
        <v>62</v>
      </c>
      <c r="M233" s="247">
        <f>M224+M228+M229+M230+M231</f>
        <v>759</v>
      </c>
      <c r="N233" s="248">
        <f t="shared" ref="N233:V233" si="212">N224+N228+N229+N230+N231</f>
        <v>7642</v>
      </c>
      <c r="O233" s="249">
        <f t="shared" si="212"/>
        <v>8401</v>
      </c>
      <c r="P233" s="247">
        <f t="shared" si="212"/>
        <v>1</v>
      </c>
      <c r="Q233" s="249">
        <f t="shared" si="212"/>
        <v>8402</v>
      </c>
      <c r="R233" s="247">
        <f t="shared" si="212"/>
        <v>848</v>
      </c>
      <c r="S233" s="248">
        <f t="shared" si="212"/>
        <v>7498</v>
      </c>
      <c r="T233" s="249">
        <f t="shared" si="212"/>
        <v>8346</v>
      </c>
      <c r="U233" s="247">
        <f t="shared" si="212"/>
        <v>0</v>
      </c>
      <c r="V233" s="249">
        <f t="shared" si="212"/>
        <v>8346</v>
      </c>
      <c r="W233" s="250">
        <f t="shared" si="211"/>
        <v>-0.66650797429183006</v>
      </c>
      <c r="X233" s="1"/>
      <c r="AA233" s="1"/>
    </row>
    <row r="234" spans="1:27" ht="14.25" thickTop="1" thickBot="1">
      <c r="L234" s="246" t="s">
        <v>63</v>
      </c>
      <c r="M234" s="247">
        <f>+M220+M224+M228+M232</f>
        <v>925</v>
      </c>
      <c r="N234" s="248">
        <f t="shared" ref="N234:V234" si="213">+N220+N224+N228+N232</f>
        <v>10374</v>
      </c>
      <c r="O234" s="249">
        <f t="shared" si="213"/>
        <v>11299</v>
      </c>
      <c r="P234" s="247">
        <f t="shared" si="213"/>
        <v>1</v>
      </c>
      <c r="Q234" s="249">
        <f t="shared" si="213"/>
        <v>11300</v>
      </c>
      <c r="R234" s="247">
        <f t="shared" si="213"/>
        <v>1191</v>
      </c>
      <c r="S234" s="248">
        <f t="shared" si="213"/>
        <v>10267</v>
      </c>
      <c r="T234" s="249">
        <f t="shared" si="213"/>
        <v>11458</v>
      </c>
      <c r="U234" s="247">
        <f t="shared" si="213"/>
        <v>1</v>
      </c>
      <c r="V234" s="249">
        <f t="shared" si="213"/>
        <v>11459</v>
      </c>
      <c r="W234" s="250">
        <f t="shared" si="211"/>
        <v>1.4070796460176949</v>
      </c>
    </row>
    <row r="235" spans="1:27" ht="13.5" thickTop="1">
      <c r="L235" s="259" t="s">
        <v>60</v>
      </c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</row>
  </sheetData>
  <sheetProtection password="CF53" sheet="1" objects="1" scenarios="1"/>
  <mergeCells count="36">
    <mergeCell ref="L133:W133"/>
    <mergeCell ref="L210:W210"/>
    <mergeCell ref="L211:W211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245" priority="41" operator="containsText" text="NOT OK">
      <formula>NOT(ISERROR(SEARCH("NOT OK",A1)))</formula>
    </cfRule>
  </conditionalFormatting>
  <conditionalFormatting sqref="A31 K31">
    <cfRule type="containsText" dxfId="244" priority="40" operator="containsText" text="NOT OK">
      <formula>NOT(ISERROR(SEARCH("NOT OK",A31)))</formula>
    </cfRule>
  </conditionalFormatting>
  <conditionalFormatting sqref="A57 K57">
    <cfRule type="containsText" dxfId="243" priority="39" operator="containsText" text="NOT OK">
      <formula>NOT(ISERROR(SEARCH("NOT OK",A57)))</formula>
    </cfRule>
  </conditionalFormatting>
  <conditionalFormatting sqref="K42 A42">
    <cfRule type="containsText" dxfId="242" priority="38" operator="containsText" text="NOT OK">
      <formula>NOT(ISERROR(SEARCH("NOT OK",A42)))</formula>
    </cfRule>
  </conditionalFormatting>
  <conditionalFormatting sqref="K68 A68">
    <cfRule type="containsText" dxfId="241" priority="37" operator="containsText" text="NOT OK">
      <formula>NOT(ISERROR(SEARCH("NOT OK",A68)))</formula>
    </cfRule>
  </conditionalFormatting>
  <conditionalFormatting sqref="K120 A120">
    <cfRule type="containsText" dxfId="240" priority="36" operator="containsText" text="NOT OK">
      <formula>NOT(ISERROR(SEARCH("NOT OK",A120)))</formula>
    </cfRule>
  </conditionalFormatting>
  <conditionalFormatting sqref="K146 A146">
    <cfRule type="containsText" dxfId="239" priority="35" operator="containsText" text="NOT OK">
      <formula>NOT(ISERROR(SEARCH("NOT OK",A146)))</formula>
    </cfRule>
  </conditionalFormatting>
  <conditionalFormatting sqref="A198 K198">
    <cfRule type="containsText" dxfId="238" priority="34" operator="containsText" text="NOT OK">
      <formula>NOT(ISERROR(SEARCH("NOT OK",A198)))</formula>
    </cfRule>
  </conditionalFormatting>
  <conditionalFormatting sqref="A224 K224">
    <cfRule type="containsText" dxfId="237" priority="33" operator="containsText" text="NOT OK">
      <formula>NOT(ISERROR(SEARCH("NOT OK",A224)))</formula>
    </cfRule>
  </conditionalFormatting>
  <conditionalFormatting sqref="K25 A25">
    <cfRule type="containsText" dxfId="236" priority="32" operator="containsText" text="NOT OK">
      <formula>NOT(ISERROR(SEARCH("NOT OK",A25)))</formula>
    </cfRule>
  </conditionalFormatting>
  <conditionalFormatting sqref="K103 A103">
    <cfRule type="containsText" dxfId="235" priority="31" operator="containsText" text="NOT OK">
      <formula>NOT(ISERROR(SEARCH("NOT OK",A103)))</formula>
    </cfRule>
  </conditionalFormatting>
  <conditionalFormatting sqref="K181 A181">
    <cfRule type="containsText" dxfId="234" priority="30" operator="containsText" text="NOT OK">
      <formula>NOT(ISERROR(SEARCH("NOT OK",A181)))</formula>
    </cfRule>
  </conditionalFormatting>
  <conditionalFormatting sqref="K46:K47 A46:A47">
    <cfRule type="containsText" dxfId="233" priority="29" operator="containsText" text="NOT OK">
      <formula>NOT(ISERROR(SEARCH("NOT OK",A46)))</formula>
    </cfRule>
  </conditionalFormatting>
  <conditionalFormatting sqref="K72:K73 A72:A73">
    <cfRule type="containsText" dxfId="232" priority="28" operator="containsText" text="NOT OK">
      <formula>NOT(ISERROR(SEARCH("NOT OK",A72)))</formula>
    </cfRule>
  </conditionalFormatting>
  <conditionalFormatting sqref="K22:K24 A22:A24">
    <cfRule type="containsText" dxfId="231" priority="27" operator="containsText" text="NOT OK">
      <formula>NOT(ISERROR(SEARCH("NOT OK",A22)))</formula>
    </cfRule>
  </conditionalFormatting>
  <conditionalFormatting sqref="A48:A49 K48:K49">
    <cfRule type="containsText" dxfId="230" priority="26" operator="containsText" text="NOT OK">
      <formula>NOT(ISERROR(SEARCH("NOT OK",A48)))</formula>
    </cfRule>
  </conditionalFormatting>
  <conditionalFormatting sqref="A74:A75 K74:K75">
    <cfRule type="containsText" dxfId="229" priority="25" operator="containsText" text="NOT OK">
      <formula>NOT(ISERROR(SEARCH("NOT OK",A74)))</formula>
    </cfRule>
  </conditionalFormatting>
  <conditionalFormatting sqref="A100:A102 K100:K102">
    <cfRule type="containsText" dxfId="228" priority="19" operator="containsText" text="NOT OK">
      <formula>NOT(ISERROR(SEARCH("NOT OK",A100)))</formula>
    </cfRule>
  </conditionalFormatting>
  <conditionalFormatting sqref="K230:K231 A230:A231">
    <cfRule type="containsText" dxfId="227" priority="24" operator="containsText" text="NOT OK">
      <formula>NOT(ISERROR(SEARCH("NOT OK",A230)))</formula>
    </cfRule>
  </conditionalFormatting>
  <conditionalFormatting sqref="K204:K205 A204:A205">
    <cfRule type="containsText" dxfId="226" priority="23" operator="containsText" text="NOT OK">
      <formula>NOT(ISERROR(SEARCH("NOT OK",A204)))</formula>
    </cfRule>
  </conditionalFormatting>
  <conditionalFormatting sqref="K178:K180 A178:A180">
    <cfRule type="containsText" dxfId="225" priority="22" operator="containsText" text="NOT OK">
      <formula>NOT(ISERROR(SEARCH("NOT OK",A178)))</formula>
    </cfRule>
  </conditionalFormatting>
  <conditionalFormatting sqref="K152:K153 A152:A153">
    <cfRule type="containsText" dxfId="224" priority="21" operator="containsText" text="NOT OK">
      <formula>NOT(ISERROR(SEARCH("NOT OK",A152)))</formula>
    </cfRule>
  </conditionalFormatting>
  <conditionalFormatting sqref="K126:K127 A126:A127">
    <cfRule type="containsText" dxfId="223" priority="20" operator="containsText" text="NOT OK">
      <formula>NOT(ISERROR(SEARCH("NOT OK",A126)))</formula>
    </cfRule>
  </conditionalFormatting>
  <conditionalFormatting sqref="K52 K50 A52 A50">
    <cfRule type="containsText" dxfId="222" priority="18" operator="containsText" text="NOT OK">
      <formula>NOT(ISERROR(SEARCH("NOT OK",A50)))</formula>
    </cfRule>
  </conditionalFormatting>
  <conditionalFormatting sqref="K51 A51">
    <cfRule type="containsText" dxfId="221" priority="17" operator="containsText" text="NOT OK">
      <formula>NOT(ISERROR(SEARCH("NOT OK",A51)))</formula>
    </cfRule>
  </conditionalFormatting>
  <conditionalFormatting sqref="K50 A50">
    <cfRule type="containsText" dxfId="220" priority="16" operator="containsText" text="NOT OK">
      <formula>NOT(ISERROR(SEARCH("NOT OK",A50)))</formula>
    </cfRule>
  </conditionalFormatting>
  <conditionalFormatting sqref="K78 K76 A78 A76">
    <cfRule type="containsText" dxfId="219" priority="15" operator="containsText" text="NOT OK">
      <formula>NOT(ISERROR(SEARCH("NOT OK",A76)))</formula>
    </cfRule>
  </conditionalFormatting>
  <conditionalFormatting sqref="K77 A77">
    <cfRule type="containsText" dxfId="218" priority="14" operator="containsText" text="NOT OK">
      <formula>NOT(ISERROR(SEARCH("NOT OK",A77)))</formula>
    </cfRule>
  </conditionalFormatting>
  <conditionalFormatting sqref="K76 A76">
    <cfRule type="containsText" dxfId="217" priority="13" operator="containsText" text="NOT OK">
      <formula>NOT(ISERROR(SEARCH("NOT OK",A76)))</formula>
    </cfRule>
  </conditionalFormatting>
  <conditionalFormatting sqref="A130 A128 K130 K128">
    <cfRule type="containsText" dxfId="216" priority="12" operator="containsText" text="NOT OK">
      <formula>NOT(ISERROR(SEARCH("NOT OK",A128)))</formula>
    </cfRule>
  </conditionalFormatting>
  <conditionalFormatting sqref="K129 A129">
    <cfRule type="containsText" dxfId="215" priority="11" operator="containsText" text="NOT OK">
      <formula>NOT(ISERROR(SEARCH("NOT OK",A129)))</formula>
    </cfRule>
  </conditionalFormatting>
  <conditionalFormatting sqref="A128 K128">
    <cfRule type="containsText" dxfId="214" priority="10" operator="containsText" text="NOT OK">
      <formula>NOT(ISERROR(SEARCH("NOT OK",A128)))</formula>
    </cfRule>
  </conditionalFormatting>
  <conditionalFormatting sqref="A156 A154 K156 K154">
    <cfRule type="containsText" dxfId="213" priority="9" operator="containsText" text="NOT OK">
      <formula>NOT(ISERROR(SEARCH("NOT OK",A154)))</formula>
    </cfRule>
  </conditionalFormatting>
  <conditionalFormatting sqref="K155 A155">
    <cfRule type="containsText" dxfId="212" priority="8" operator="containsText" text="NOT OK">
      <formula>NOT(ISERROR(SEARCH("NOT OK",A155)))</formula>
    </cfRule>
  </conditionalFormatting>
  <conditionalFormatting sqref="A154 K154">
    <cfRule type="containsText" dxfId="211" priority="7" operator="containsText" text="NOT OK">
      <formula>NOT(ISERROR(SEARCH("NOT OK",A154)))</formula>
    </cfRule>
  </conditionalFormatting>
  <conditionalFormatting sqref="K208 K206 A208 A206">
    <cfRule type="containsText" dxfId="210" priority="6" operator="containsText" text="NOT OK">
      <formula>NOT(ISERROR(SEARCH("NOT OK",A206)))</formula>
    </cfRule>
  </conditionalFormatting>
  <conditionalFormatting sqref="K207 A207">
    <cfRule type="containsText" dxfId="209" priority="5" operator="containsText" text="NOT OK">
      <formula>NOT(ISERROR(SEARCH("NOT OK",A207)))</formula>
    </cfRule>
  </conditionalFormatting>
  <conditionalFormatting sqref="K206 A206">
    <cfRule type="containsText" dxfId="208" priority="4" operator="containsText" text="NOT OK">
      <formula>NOT(ISERROR(SEARCH("NOT OK",A206)))</formula>
    </cfRule>
  </conditionalFormatting>
  <conditionalFormatting sqref="K234 K232 A234 A232">
    <cfRule type="containsText" dxfId="207" priority="3" operator="containsText" text="NOT OK">
      <formula>NOT(ISERROR(SEARCH("NOT OK",A232)))</formula>
    </cfRule>
  </conditionalFormatting>
  <conditionalFormatting sqref="K233 A233">
    <cfRule type="containsText" dxfId="206" priority="2" operator="containsText" text="NOT OK">
      <formula>NOT(ISERROR(SEARCH("NOT OK",A233)))</formula>
    </cfRule>
  </conditionalFormatting>
  <conditionalFormatting sqref="K232 A232">
    <cfRule type="containsText" dxfId="205" priority="1" operator="containsText" text="NOT OK">
      <formula>NOT(ISERROR(SEARCH("NOT OK",A232)))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235"/>
  <sheetViews>
    <sheetView topLeftCell="H58" zoomScaleNormal="100" workbookViewId="0">
      <selection activeCell="T67" sqref="T67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" style="1" customWidth="1"/>
    <col min="15" max="15" width="14.140625" style="1" bestFit="1" customWidth="1"/>
    <col min="16" max="16" width="11" style="1" customWidth="1"/>
    <col min="17" max="17" width="12.140625" style="1" customWidth="1"/>
    <col min="18" max="19" width="12" style="1" customWidth="1"/>
    <col min="20" max="20" width="14.140625" style="1" bestFit="1" customWidth="1"/>
    <col min="21" max="21" width="11" style="1" customWidth="1"/>
    <col min="22" max="22" width="12.140625" style="1" customWidth="1"/>
    <col min="23" max="23" width="12.140625" style="2" bestFit="1" customWidth="1"/>
    <col min="24" max="24" width="11.140625" style="2" bestFit="1" customWidth="1"/>
    <col min="25" max="25" width="11" style="1" bestFit="1" customWidth="1"/>
    <col min="26" max="26" width="7" style="1"/>
    <col min="27" max="27" width="8.140625" style="3" bestFit="1" customWidth="1"/>
    <col min="28" max="16384" width="9.140625" style="1"/>
  </cols>
  <sheetData>
    <row r="1" spans="1:23" ht="13.5" thickBot="1"/>
    <row r="2" spans="1:23" ht="13.5" thickTop="1">
      <c r="B2" s="857" t="s">
        <v>0</v>
      </c>
      <c r="C2" s="858"/>
      <c r="D2" s="858"/>
      <c r="E2" s="858"/>
      <c r="F2" s="858"/>
      <c r="G2" s="858"/>
      <c r="H2" s="858"/>
      <c r="I2" s="859"/>
      <c r="J2" s="4"/>
      <c r="L2" s="860" t="s">
        <v>1</v>
      </c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2"/>
    </row>
    <row r="3" spans="1:23" ht="13.5" thickBot="1">
      <c r="B3" s="863" t="s">
        <v>46</v>
      </c>
      <c r="C3" s="864"/>
      <c r="D3" s="864"/>
      <c r="E3" s="864"/>
      <c r="F3" s="864"/>
      <c r="G3" s="864"/>
      <c r="H3" s="864"/>
      <c r="I3" s="865"/>
      <c r="J3" s="4"/>
      <c r="L3" s="866" t="s">
        <v>48</v>
      </c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8"/>
    </row>
    <row r="4" spans="1:23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7"/>
      <c r="C5" s="869" t="s">
        <v>64</v>
      </c>
      <c r="D5" s="870"/>
      <c r="E5" s="871"/>
      <c r="F5" s="869" t="s">
        <v>65</v>
      </c>
      <c r="G5" s="870"/>
      <c r="H5" s="871"/>
      <c r="I5" s="108" t="s">
        <v>2</v>
      </c>
      <c r="J5" s="4"/>
      <c r="L5" s="12"/>
      <c r="M5" s="872" t="s">
        <v>64</v>
      </c>
      <c r="N5" s="873"/>
      <c r="O5" s="873"/>
      <c r="P5" s="873"/>
      <c r="Q5" s="874"/>
      <c r="R5" s="872" t="s">
        <v>65</v>
      </c>
      <c r="S5" s="873"/>
      <c r="T5" s="873"/>
      <c r="U5" s="873"/>
      <c r="V5" s="874"/>
      <c r="W5" s="13" t="s">
        <v>2</v>
      </c>
    </row>
    <row r="6" spans="1:23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4"/>
      <c r="C7" s="115" t="s">
        <v>5</v>
      </c>
      <c r="D7" s="116" t="s">
        <v>6</v>
      </c>
      <c r="E7" s="404" t="s">
        <v>7</v>
      </c>
      <c r="F7" s="115" t="s">
        <v>5</v>
      </c>
      <c r="G7" s="116" t="s">
        <v>6</v>
      </c>
      <c r="H7" s="343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09"/>
      <c r="C8" s="119"/>
      <c r="D8" s="120"/>
      <c r="E8" s="160"/>
      <c r="F8" s="119"/>
      <c r="G8" s="120"/>
      <c r="H8" s="160"/>
      <c r="I8" s="122"/>
      <c r="J8" s="4"/>
      <c r="L8" s="14"/>
      <c r="M8" s="34"/>
      <c r="N8" s="31"/>
      <c r="O8" s="32"/>
      <c r="P8" s="362"/>
      <c r="Q8" s="35"/>
      <c r="R8" s="34"/>
      <c r="S8" s="31"/>
      <c r="T8" s="32"/>
      <c r="U8" s="362"/>
      <c r="V8" s="35"/>
      <c r="W8" s="36"/>
    </row>
    <row r="9" spans="1:23">
      <c r="A9" s="347" t="str">
        <f>IF(ISERROR(F9/G9)," ",IF(F9/G9&gt;0.5,IF(F9/G9&lt;1.5," ","NOT OK"),"NOT OK"))</f>
        <v xml:space="preserve"> </v>
      </c>
      <c r="B9" s="109" t="s">
        <v>10</v>
      </c>
      <c r="C9" s="372">
        <v>268</v>
      </c>
      <c r="D9" s="373">
        <v>267</v>
      </c>
      <c r="E9" s="161">
        <f>SUM(C9:D9)</f>
        <v>535</v>
      </c>
      <c r="F9" s="372">
        <v>312</v>
      </c>
      <c r="G9" s="373">
        <v>311</v>
      </c>
      <c r="H9" s="161">
        <f>SUM(F9:G9)</f>
        <v>623</v>
      </c>
      <c r="I9" s="126">
        <f>IF(E9=0,0,((H9/E9)-1)*100)</f>
        <v>16.44859813084112</v>
      </c>
      <c r="J9" s="4"/>
      <c r="L9" s="14" t="s">
        <v>10</v>
      </c>
      <c r="M9" s="382">
        <v>35509</v>
      </c>
      <c r="N9" s="380">
        <v>34283</v>
      </c>
      <c r="O9" s="311">
        <f>+M9+N9</f>
        <v>69792</v>
      </c>
      <c r="P9" s="360">
        <v>0</v>
      </c>
      <c r="Q9" s="311">
        <f t="shared" ref="Q9:Q11" si="0">O9+P9</f>
        <v>69792</v>
      </c>
      <c r="R9" s="382">
        <v>41815</v>
      </c>
      <c r="S9" s="380">
        <v>41562</v>
      </c>
      <c r="T9" s="172">
        <f>+R9+S9</f>
        <v>83377</v>
      </c>
      <c r="U9" s="360">
        <v>0</v>
      </c>
      <c r="V9" s="172">
        <f t="shared" ref="V9:V11" si="1">T9+U9</f>
        <v>83377</v>
      </c>
      <c r="W9" s="41">
        <f>IF(Q9=0,0,((V9/Q9)-1)*100)</f>
        <v>19.464981659789093</v>
      </c>
    </row>
    <row r="10" spans="1:23">
      <c r="A10" s="347" t="str">
        <f>IF(ISERROR(F10/G10)," ",IF(F10/G10&gt;0.5,IF(F10/G10&lt;1.5," ","NOT OK"),"NOT OK"))</f>
        <v xml:space="preserve"> </v>
      </c>
      <c r="B10" s="109" t="s">
        <v>11</v>
      </c>
      <c r="C10" s="372">
        <v>272</v>
      </c>
      <c r="D10" s="373">
        <v>272</v>
      </c>
      <c r="E10" s="161">
        <f>SUM(C10:D10)</f>
        <v>544</v>
      </c>
      <c r="F10" s="372">
        <v>289</v>
      </c>
      <c r="G10" s="373">
        <v>289</v>
      </c>
      <c r="H10" s="161">
        <f>SUM(F10:G10)</f>
        <v>578</v>
      </c>
      <c r="I10" s="126">
        <f>IF(E10=0,0,((H10/E10)-1)*100)</f>
        <v>6.25</v>
      </c>
      <c r="J10" s="4"/>
      <c r="K10" s="7"/>
      <c r="L10" s="14" t="s">
        <v>11</v>
      </c>
      <c r="M10" s="382">
        <v>40709</v>
      </c>
      <c r="N10" s="380">
        <v>38043</v>
      </c>
      <c r="O10" s="311">
        <f t="shared" ref="O10:O18" si="2">+M10+N10</f>
        <v>78752</v>
      </c>
      <c r="P10" s="360">
        <v>0</v>
      </c>
      <c r="Q10" s="311">
        <f t="shared" si="0"/>
        <v>78752</v>
      </c>
      <c r="R10" s="382">
        <v>40849</v>
      </c>
      <c r="S10" s="380">
        <v>37827</v>
      </c>
      <c r="T10" s="172">
        <f t="shared" ref="T10:T18" si="3">+R10+S10</f>
        <v>78676</v>
      </c>
      <c r="U10" s="360">
        <v>0</v>
      </c>
      <c r="V10" s="172">
        <f t="shared" si="1"/>
        <v>78676</v>
      </c>
      <c r="W10" s="41">
        <f>IF(Q10=0,0,((V10/Q10)-1)*100)</f>
        <v>-9.6505485574971406E-2</v>
      </c>
    </row>
    <row r="11" spans="1:23" ht="13.5" thickBot="1">
      <c r="A11" s="347" t="str">
        <f>IF(ISERROR(F11/G11)," ",IF(F11/G11&gt;0.5,IF(F11/G11&lt;1.5," ","NOT OK"),"NOT OK"))</f>
        <v xml:space="preserve"> </v>
      </c>
      <c r="B11" s="114" t="s">
        <v>12</v>
      </c>
      <c r="C11" s="374">
        <v>304</v>
      </c>
      <c r="D11" s="375">
        <v>302</v>
      </c>
      <c r="E11" s="161">
        <f>SUM(C11:D11)</f>
        <v>606</v>
      </c>
      <c r="F11" s="374">
        <v>319</v>
      </c>
      <c r="G11" s="375">
        <v>317</v>
      </c>
      <c r="H11" s="161">
        <f>SUM(F11:G11)</f>
        <v>636</v>
      </c>
      <c r="I11" s="126">
        <f>IF(E11=0,0,((H11/E11)-1)*100)</f>
        <v>4.9504950495049549</v>
      </c>
      <c r="J11" s="4"/>
      <c r="K11" s="7"/>
      <c r="L11" s="23" t="s">
        <v>12</v>
      </c>
      <c r="M11" s="382">
        <v>46502</v>
      </c>
      <c r="N11" s="380">
        <v>43365</v>
      </c>
      <c r="O11" s="311">
        <f t="shared" si="2"/>
        <v>89867</v>
      </c>
      <c r="P11" s="361">
        <v>0</v>
      </c>
      <c r="Q11" s="331">
        <f t="shared" si="0"/>
        <v>89867</v>
      </c>
      <c r="R11" s="382">
        <v>48659</v>
      </c>
      <c r="S11" s="380">
        <v>45252</v>
      </c>
      <c r="T11" s="172">
        <f t="shared" si="3"/>
        <v>93911</v>
      </c>
      <c r="U11" s="361">
        <v>0</v>
      </c>
      <c r="V11" s="274">
        <f t="shared" si="1"/>
        <v>93911</v>
      </c>
      <c r="W11" s="41">
        <f>IF(Q11=0,0,((V11/Q11)-1)*100)</f>
        <v>4.4999833086672547</v>
      </c>
    </row>
    <row r="12" spans="1:23" ht="14.25" thickTop="1" thickBot="1">
      <c r="A12" s="347" t="str">
        <f>IF(ISERROR(F12/G12)," ",IF(F12/G12&gt;0.5,IF(F12/G12&lt;1.5," ","NOT OK"),"NOT OK"))</f>
        <v xml:space="preserve"> </v>
      </c>
      <c r="B12" s="129" t="s">
        <v>57</v>
      </c>
      <c r="C12" s="130">
        <f t="shared" ref="C12:E12" si="4">+C9+C10+C11</f>
        <v>844</v>
      </c>
      <c r="D12" s="132">
        <f t="shared" si="4"/>
        <v>841</v>
      </c>
      <c r="E12" s="165">
        <f t="shared" si="4"/>
        <v>1685</v>
      </c>
      <c r="F12" s="130">
        <f t="shared" ref="F12:H12" si="5">+F9+F10+F11</f>
        <v>920</v>
      </c>
      <c r="G12" s="132">
        <f t="shared" si="5"/>
        <v>917</v>
      </c>
      <c r="H12" s="165">
        <f t="shared" si="5"/>
        <v>1837</v>
      </c>
      <c r="I12" s="133">
        <f>IF(E12=0,0,((H12/E12)-1)*100)</f>
        <v>9.0207715133531217</v>
      </c>
      <c r="J12" s="4"/>
      <c r="L12" s="42" t="s">
        <v>57</v>
      </c>
      <c r="M12" s="46">
        <f>+M9+M10+M11</f>
        <v>122720</v>
      </c>
      <c r="N12" s="44">
        <f t="shared" ref="N12:Q12" si="6">+N9+N10+N11</f>
        <v>115691</v>
      </c>
      <c r="O12" s="312">
        <f>+O9+O10+O11</f>
        <v>238411</v>
      </c>
      <c r="P12" s="44">
        <f t="shared" si="6"/>
        <v>0</v>
      </c>
      <c r="Q12" s="312">
        <f t="shared" si="6"/>
        <v>238411</v>
      </c>
      <c r="R12" s="46">
        <f>+R9+R10+R11</f>
        <v>131323</v>
      </c>
      <c r="S12" s="44">
        <f t="shared" ref="S12:V12" si="7">+S9+S10+S11</f>
        <v>124641</v>
      </c>
      <c r="T12" s="173">
        <f>+T9+T10+T11</f>
        <v>255964</v>
      </c>
      <c r="U12" s="44">
        <f t="shared" si="7"/>
        <v>0</v>
      </c>
      <c r="V12" s="173">
        <f t="shared" si="7"/>
        <v>255964</v>
      </c>
      <c r="W12" s="47">
        <f>IF(Q12=0,0,((V12/Q12)-1)*100)</f>
        <v>7.3624958579931343</v>
      </c>
    </row>
    <row r="13" spans="1:23" ht="13.5" thickTop="1">
      <c r="A13" s="347" t="str">
        <f t="shared" ref="A13:A69" si="8">IF(ISERROR(F13/G13)," ",IF(F13/G13&gt;0.5,IF(F13/G13&lt;1.5," ","NOT OK"),"NOT OK"))</f>
        <v xml:space="preserve"> </v>
      </c>
      <c r="B13" s="109" t="s">
        <v>13</v>
      </c>
      <c r="C13" s="372">
        <v>362</v>
      </c>
      <c r="D13" s="373">
        <v>363</v>
      </c>
      <c r="E13" s="161">
        <f>SUM(C13:D13)</f>
        <v>725</v>
      </c>
      <c r="F13" s="123">
        <v>333</v>
      </c>
      <c r="G13" s="125">
        <v>334</v>
      </c>
      <c r="H13" s="161">
        <f>SUM(F13:G13)</f>
        <v>667</v>
      </c>
      <c r="I13" s="126">
        <f t="shared" ref="I13:I17" si="9">IF(E13=0,0,((H13/E13)-1)*100)</f>
        <v>-7.9999999999999964</v>
      </c>
      <c r="J13" s="4"/>
      <c r="L13" s="14" t="s">
        <v>13</v>
      </c>
      <c r="M13" s="382">
        <v>54818</v>
      </c>
      <c r="N13" s="380">
        <v>51778</v>
      </c>
      <c r="O13" s="311">
        <f t="shared" si="2"/>
        <v>106596</v>
      </c>
      <c r="P13" s="360">
        <v>0</v>
      </c>
      <c r="Q13" s="311">
        <f>O13+P13</f>
        <v>106596</v>
      </c>
      <c r="R13" s="40">
        <v>52633</v>
      </c>
      <c r="S13" s="38">
        <v>49230</v>
      </c>
      <c r="T13" s="172">
        <f t="shared" si="3"/>
        <v>101863</v>
      </c>
      <c r="U13" s="360">
        <v>0</v>
      </c>
      <c r="V13" s="172">
        <f>T13+U13</f>
        <v>101863</v>
      </c>
      <c r="W13" s="41">
        <f t="shared" ref="W13:W17" si="10">IF(Q13=0,0,((V13/Q13)-1)*100)</f>
        <v>-4.4401290855191515</v>
      </c>
    </row>
    <row r="14" spans="1:23">
      <c r="A14" s="347" t="str">
        <f>IF(ISERROR(F14/G14)," ",IF(F14/G14&gt;0.5,IF(F14/G14&lt;1.5," ","NOT OK"),"NOT OK"))</f>
        <v xml:space="preserve"> </v>
      </c>
      <c r="B14" s="109" t="s">
        <v>14</v>
      </c>
      <c r="C14" s="372">
        <v>351</v>
      </c>
      <c r="D14" s="373">
        <v>350</v>
      </c>
      <c r="E14" s="161">
        <f>SUM(C14:D14)</f>
        <v>701</v>
      </c>
      <c r="F14" s="123">
        <v>305</v>
      </c>
      <c r="G14" s="125">
        <v>305</v>
      </c>
      <c r="H14" s="161">
        <f>SUM(F14:G14)</f>
        <v>610</v>
      </c>
      <c r="I14" s="126">
        <f>IF(E14=0,0,((H14/E14)-1)*100)</f>
        <v>-12.981455064194014</v>
      </c>
      <c r="J14" s="4"/>
      <c r="L14" s="14" t="s">
        <v>14</v>
      </c>
      <c r="M14" s="382">
        <v>52803</v>
      </c>
      <c r="N14" s="380">
        <v>54970</v>
      </c>
      <c r="O14" s="311">
        <f>+M14+N14</f>
        <v>107773</v>
      </c>
      <c r="P14" s="360">
        <v>0</v>
      </c>
      <c r="Q14" s="311">
        <f>O14+P14</f>
        <v>107773</v>
      </c>
      <c r="R14" s="40">
        <v>46917</v>
      </c>
      <c r="S14" s="38">
        <v>50003</v>
      </c>
      <c r="T14" s="172">
        <f>+R14+S14</f>
        <v>96920</v>
      </c>
      <c r="U14" s="360">
        <v>0</v>
      </c>
      <c r="V14" s="172">
        <f>T14+U14</f>
        <v>96920</v>
      </c>
      <c r="W14" s="41">
        <f>IF(Q14=0,0,((V14/Q14)-1)*100)</f>
        <v>-10.07024022714409</v>
      </c>
    </row>
    <row r="15" spans="1:23" ht="13.5" thickBot="1">
      <c r="A15" s="348" t="str">
        <f>IF(ISERROR(F15/G15)," ",IF(F15/G15&gt;0.5,IF(F15/G15&lt;1.5," ","NOT OK"),"NOT OK"))</f>
        <v xml:space="preserve"> </v>
      </c>
      <c r="B15" s="109" t="s">
        <v>15</v>
      </c>
      <c r="C15" s="372">
        <v>337</v>
      </c>
      <c r="D15" s="373">
        <v>337</v>
      </c>
      <c r="E15" s="161">
        <f>SUM(C15:D15)</f>
        <v>674</v>
      </c>
      <c r="F15" s="123">
        <v>302</v>
      </c>
      <c r="G15" s="125">
        <v>307</v>
      </c>
      <c r="H15" s="161">
        <f>SUM(F15:G15)</f>
        <v>609</v>
      </c>
      <c r="I15" s="126">
        <f>IF(E15=0,0,((H15/E15)-1)*100)</f>
        <v>-9.6439169139465939</v>
      </c>
      <c r="J15" s="8"/>
      <c r="L15" s="14" t="s">
        <v>15</v>
      </c>
      <c r="M15" s="382">
        <v>50298</v>
      </c>
      <c r="N15" s="380">
        <v>49982</v>
      </c>
      <c r="O15" s="311">
        <f>+M15+N15</f>
        <v>100280</v>
      </c>
      <c r="P15" s="360">
        <v>0</v>
      </c>
      <c r="Q15" s="311">
        <f>O15+P15</f>
        <v>100280</v>
      </c>
      <c r="R15" s="40">
        <v>45738</v>
      </c>
      <c r="S15" s="38">
        <v>47047</v>
      </c>
      <c r="T15" s="172">
        <f>+R15+S15</f>
        <v>92785</v>
      </c>
      <c r="U15" s="360">
        <v>0</v>
      </c>
      <c r="V15" s="172">
        <f>T15+U15</f>
        <v>92785</v>
      </c>
      <c r="W15" s="41">
        <f>IF(Q15=0,0,((V15/Q15)-1)*100)</f>
        <v>-7.4740725967291528</v>
      </c>
    </row>
    <row r="16" spans="1:23" ht="14.25" thickTop="1" thickBot="1">
      <c r="A16" s="347" t="str">
        <f>IF(ISERROR(F16/G16)," ",IF(F16/G16&gt;0.5,IF(F16/G16&lt;1.5," ","NOT OK"),"NOT OK"))</f>
        <v xml:space="preserve"> </v>
      </c>
      <c r="B16" s="129" t="s">
        <v>61</v>
      </c>
      <c r="C16" s="130">
        <f>+C13+C14+C15</f>
        <v>1050</v>
      </c>
      <c r="D16" s="132">
        <f t="shared" ref="D16:H16" si="11">+D13+D14+D15</f>
        <v>1050</v>
      </c>
      <c r="E16" s="165">
        <f t="shared" si="11"/>
        <v>2100</v>
      </c>
      <c r="F16" s="130">
        <f t="shared" si="11"/>
        <v>940</v>
      </c>
      <c r="G16" s="132">
        <f t="shared" si="11"/>
        <v>946</v>
      </c>
      <c r="H16" s="165">
        <f t="shared" si="11"/>
        <v>1886</v>
      </c>
      <c r="I16" s="133">
        <f>IF(E16=0,0,((H16/E16)-1)*100)</f>
        <v>-10.190476190476193</v>
      </c>
      <c r="J16" s="4"/>
      <c r="L16" s="42" t="s">
        <v>61</v>
      </c>
      <c r="M16" s="46">
        <f>+M13+M14+M15</f>
        <v>157919</v>
      </c>
      <c r="N16" s="44">
        <f t="shared" ref="N16:V16" si="12">+N13+N14+N15</f>
        <v>156730</v>
      </c>
      <c r="O16" s="312">
        <f t="shared" si="12"/>
        <v>314649</v>
      </c>
      <c r="P16" s="44">
        <f t="shared" si="12"/>
        <v>0</v>
      </c>
      <c r="Q16" s="312">
        <f t="shared" si="12"/>
        <v>314649</v>
      </c>
      <c r="R16" s="46">
        <f t="shared" si="12"/>
        <v>145288</v>
      </c>
      <c r="S16" s="44">
        <f t="shared" si="12"/>
        <v>146280</v>
      </c>
      <c r="T16" s="173">
        <f t="shared" si="12"/>
        <v>291568</v>
      </c>
      <c r="U16" s="44">
        <f t="shared" si="12"/>
        <v>0</v>
      </c>
      <c r="V16" s="173">
        <f t="shared" si="12"/>
        <v>291568</v>
      </c>
      <c r="W16" s="47">
        <f>IF(Q16=0,0,((V16/Q16)-1)*100)</f>
        <v>-7.3354754027503688</v>
      </c>
    </row>
    <row r="17" spans="1:27" ht="13.5" thickTop="1">
      <c r="A17" s="347" t="str">
        <f t="shared" si="8"/>
        <v xml:space="preserve"> </v>
      </c>
      <c r="B17" s="109" t="s">
        <v>16</v>
      </c>
      <c r="C17" s="135">
        <v>305</v>
      </c>
      <c r="D17" s="137">
        <v>305</v>
      </c>
      <c r="E17" s="161">
        <f t="shared" ref="E17" si="13">SUM(C17:D17)</f>
        <v>610</v>
      </c>
      <c r="F17" s="135">
        <v>271</v>
      </c>
      <c r="G17" s="137">
        <v>301</v>
      </c>
      <c r="H17" s="161">
        <f t="shared" ref="H17" si="14">SUM(F17:G17)</f>
        <v>572</v>
      </c>
      <c r="I17" s="126">
        <f t="shared" si="9"/>
        <v>-6.2295081967213122</v>
      </c>
      <c r="J17" s="8"/>
      <c r="L17" s="14" t="s">
        <v>16</v>
      </c>
      <c r="M17" s="382">
        <v>46629</v>
      </c>
      <c r="N17" s="380">
        <v>45129</v>
      </c>
      <c r="O17" s="311">
        <f t="shared" si="2"/>
        <v>91758</v>
      </c>
      <c r="P17" s="360">
        <v>0</v>
      </c>
      <c r="Q17" s="311">
        <f>O17+P17</f>
        <v>91758</v>
      </c>
      <c r="R17" s="40">
        <v>42418</v>
      </c>
      <c r="S17" s="38">
        <v>46188</v>
      </c>
      <c r="T17" s="172">
        <f t="shared" si="3"/>
        <v>88606</v>
      </c>
      <c r="U17" s="360">
        <v>0</v>
      </c>
      <c r="V17" s="172">
        <f>T17+U17</f>
        <v>88606</v>
      </c>
      <c r="W17" s="41">
        <f t="shared" si="10"/>
        <v>-3.4351228230780961</v>
      </c>
    </row>
    <row r="18" spans="1:27">
      <c r="A18" s="347" t="str">
        <f t="shared" ref="A18" si="15">IF(ISERROR(F18/G18)," ",IF(F18/G18&gt;0.5,IF(F18/G18&lt;1.5," ","NOT OK"),"NOT OK"))</f>
        <v xml:space="preserve"> </v>
      </c>
      <c r="B18" s="109" t="s">
        <v>17</v>
      </c>
      <c r="C18" s="135">
        <v>335</v>
      </c>
      <c r="D18" s="137">
        <v>335</v>
      </c>
      <c r="E18" s="161">
        <f>SUM(C18:D18)</f>
        <v>670</v>
      </c>
      <c r="F18" s="135">
        <v>280</v>
      </c>
      <c r="G18" s="137">
        <v>312</v>
      </c>
      <c r="H18" s="161">
        <f>SUM(F18:G18)</f>
        <v>592</v>
      </c>
      <c r="I18" s="126">
        <f t="shared" ref="I18" si="16">IF(E18=0,0,((H18/E18)-1)*100)</f>
        <v>-11.641791044776117</v>
      </c>
      <c r="L18" s="14" t="s">
        <v>17</v>
      </c>
      <c r="M18" s="382">
        <v>46272</v>
      </c>
      <c r="N18" s="380">
        <v>44327</v>
      </c>
      <c r="O18" s="311">
        <f t="shared" si="2"/>
        <v>90599</v>
      </c>
      <c r="P18" s="360">
        <v>0</v>
      </c>
      <c r="Q18" s="311">
        <f>O18+P18</f>
        <v>90599</v>
      </c>
      <c r="R18" s="40">
        <v>42445</v>
      </c>
      <c r="S18" s="38">
        <v>44971</v>
      </c>
      <c r="T18" s="172">
        <f t="shared" si="3"/>
        <v>87416</v>
      </c>
      <c r="U18" s="360">
        <v>0</v>
      </c>
      <c r="V18" s="172">
        <f>T18+U18</f>
        <v>87416</v>
      </c>
      <c r="W18" s="41">
        <f t="shared" ref="W18" si="17">IF(Q18=0,0,((V18/Q18)-1)*100)</f>
        <v>-3.5132838110795928</v>
      </c>
    </row>
    <row r="19" spans="1:27" ht="13.5" thickBot="1">
      <c r="A19" s="349" t="str">
        <f>IF(ISERROR(F19/G19)," ",IF(F19/G19&gt;0.5,IF(F19/G19&lt;1.5," ","NOT OK"),"NOT OK"))</f>
        <v xml:space="preserve"> </v>
      </c>
      <c r="B19" s="109" t="s">
        <v>18</v>
      </c>
      <c r="C19" s="135">
        <v>351</v>
      </c>
      <c r="D19" s="137">
        <v>350</v>
      </c>
      <c r="E19" s="161">
        <f>SUM(C19:D19)</f>
        <v>701</v>
      </c>
      <c r="F19" s="135">
        <v>280</v>
      </c>
      <c r="G19" s="137">
        <v>301</v>
      </c>
      <c r="H19" s="161">
        <f>SUM(F19:G19)</f>
        <v>581</v>
      </c>
      <c r="I19" s="126">
        <f>IF(E19=0,0,((H19/E19)-1)*100)</f>
        <v>-17.118402282453637</v>
      </c>
      <c r="J19" s="9"/>
      <c r="L19" s="14" t="s">
        <v>18</v>
      </c>
      <c r="M19" s="382">
        <v>51319</v>
      </c>
      <c r="N19" s="380">
        <v>47454</v>
      </c>
      <c r="O19" s="311">
        <f>+M19+N19</f>
        <v>98773</v>
      </c>
      <c r="P19" s="360">
        <v>0</v>
      </c>
      <c r="Q19" s="311">
        <f>O19+P19</f>
        <v>98773</v>
      </c>
      <c r="R19" s="40">
        <v>43862</v>
      </c>
      <c r="S19" s="38">
        <v>44665</v>
      </c>
      <c r="T19" s="172">
        <f>+R19+S19</f>
        <v>88527</v>
      </c>
      <c r="U19" s="360">
        <v>0</v>
      </c>
      <c r="V19" s="172">
        <f>T19+U19</f>
        <v>88527</v>
      </c>
      <c r="W19" s="41">
        <f>IF(Q19=0,0,((V19/Q19)-1)*100)</f>
        <v>-10.373280147408703</v>
      </c>
    </row>
    <row r="20" spans="1:27" ht="15.75" customHeight="1" thickTop="1" thickBot="1">
      <c r="A20" s="10" t="str">
        <f>IF(ISERROR(F20/G20)," ",IF(F20/G20&gt;0.5,IF(F20/G20&lt;1.5," ","NOT OK"),"NOT OK"))</f>
        <v xml:space="preserve"> </v>
      </c>
      <c r="B20" s="138" t="s">
        <v>19</v>
      </c>
      <c r="C20" s="130">
        <f>+C17+C18+C19</f>
        <v>991</v>
      </c>
      <c r="D20" s="140">
        <f t="shared" ref="D20:H20" si="18">+D17+D18+D19</f>
        <v>990</v>
      </c>
      <c r="E20" s="163">
        <f t="shared" si="18"/>
        <v>1981</v>
      </c>
      <c r="F20" s="130">
        <f t="shared" si="18"/>
        <v>831</v>
      </c>
      <c r="G20" s="140">
        <f t="shared" si="18"/>
        <v>914</v>
      </c>
      <c r="H20" s="163">
        <f t="shared" si="18"/>
        <v>1745</v>
      </c>
      <c r="I20" s="133">
        <f>IF(E20=0,0,((H20/E20)-1)*100)</f>
        <v>-11.913175164058554</v>
      </c>
      <c r="J20" s="10"/>
      <c r="K20" s="11"/>
      <c r="L20" s="48" t="s">
        <v>19</v>
      </c>
      <c r="M20" s="49">
        <f>+M17+M18+M19</f>
        <v>144220</v>
      </c>
      <c r="N20" s="50">
        <f t="shared" ref="N20:V20" si="19">+N17+N18+N19</f>
        <v>136910</v>
      </c>
      <c r="O20" s="411">
        <f t="shared" si="19"/>
        <v>281130</v>
      </c>
      <c r="P20" s="50">
        <f t="shared" si="19"/>
        <v>0</v>
      </c>
      <c r="Q20" s="411">
        <f t="shared" si="19"/>
        <v>281130</v>
      </c>
      <c r="R20" s="49">
        <f t="shared" si="19"/>
        <v>128725</v>
      </c>
      <c r="S20" s="50">
        <f t="shared" si="19"/>
        <v>135824</v>
      </c>
      <c r="T20" s="174">
        <f t="shared" si="19"/>
        <v>264549</v>
      </c>
      <c r="U20" s="50">
        <f t="shared" si="19"/>
        <v>0</v>
      </c>
      <c r="V20" s="174">
        <f t="shared" si="19"/>
        <v>264549</v>
      </c>
      <c r="W20" s="51">
        <f>IF(Q20=0,0,((V20/Q20)-1)*100)</f>
        <v>-5.8979831394728404</v>
      </c>
    </row>
    <row r="21" spans="1:27" ht="13.5" thickTop="1">
      <c r="A21" s="347" t="str">
        <f>IF(ISERROR(F21/G21)," ",IF(F21/G21&gt;0.5,IF(F21/G21&lt;1.5," ","NOT OK"),"NOT OK"))</f>
        <v xml:space="preserve"> </v>
      </c>
      <c r="B21" s="109" t="s">
        <v>20</v>
      </c>
      <c r="C21" s="372">
        <v>345</v>
      </c>
      <c r="D21" s="373">
        <v>346</v>
      </c>
      <c r="E21" s="164">
        <f>SUM(C21:D21)</f>
        <v>691</v>
      </c>
      <c r="F21" s="123">
        <v>315</v>
      </c>
      <c r="G21" s="125">
        <v>317</v>
      </c>
      <c r="H21" s="164">
        <f>SUM(F21:G21)</f>
        <v>632</v>
      </c>
      <c r="I21" s="126">
        <f>IF(E21=0,0,((H21/E21)-1)*100)</f>
        <v>-8.5383502170766956</v>
      </c>
      <c r="J21" s="4"/>
      <c r="L21" s="14" t="s">
        <v>21</v>
      </c>
      <c r="M21" s="382">
        <v>52805</v>
      </c>
      <c r="N21" s="380">
        <v>49287</v>
      </c>
      <c r="O21" s="311">
        <f>+M21+N21</f>
        <v>102092</v>
      </c>
      <c r="P21" s="360">
        <v>0</v>
      </c>
      <c r="Q21" s="311">
        <f>O21+P21</f>
        <v>102092</v>
      </c>
      <c r="R21" s="40">
        <v>50023</v>
      </c>
      <c r="S21" s="38">
        <v>46711</v>
      </c>
      <c r="T21" s="172">
        <f>+R21+S21</f>
        <v>96734</v>
      </c>
      <c r="U21" s="360">
        <v>147</v>
      </c>
      <c r="V21" s="172">
        <f>T21+U21</f>
        <v>96881</v>
      </c>
      <c r="W21" s="41">
        <f>IF(Q21=0,0,((V21/Q21)-1)*100)</f>
        <v>-5.1042197233867492</v>
      </c>
    </row>
    <row r="22" spans="1:27">
      <c r="A22" s="347" t="str">
        <f t="shared" ref="A22" si="20">IF(ISERROR(F22/G22)," ",IF(F22/G22&gt;0.5,IF(F22/G22&lt;1.5," ","NOT OK"),"NOT OK"))</f>
        <v xml:space="preserve"> </v>
      </c>
      <c r="B22" s="109" t="s">
        <v>22</v>
      </c>
      <c r="C22" s="372">
        <v>328</v>
      </c>
      <c r="D22" s="373">
        <v>329</v>
      </c>
      <c r="E22" s="155">
        <f t="shared" ref="E22" si="21">SUM(C22:D22)</f>
        <v>657</v>
      </c>
      <c r="F22" s="372">
        <v>323</v>
      </c>
      <c r="G22" s="373">
        <v>324</v>
      </c>
      <c r="H22" s="155">
        <f t="shared" ref="H22" si="22">SUM(F22:G22)</f>
        <v>647</v>
      </c>
      <c r="I22" s="126">
        <f t="shared" ref="I22" si="23">IF(E22=0,0,((H22/E22)-1)*100)</f>
        <v>-1.5220700152207001</v>
      </c>
      <c r="J22" s="4"/>
      <c r="L22" s="14" t="s">
        <v>22</v>
      </c>
      <c r="M22" s="382">
        <v>48932</v>
      </c>
      <c r="N22" s="380">
        <v>49518</v>
      </c>
      <c r="O22" s="311">
        <f t="shared" ref="O22" si="24">+M22+N22</f>
        <v>98450</v>
      </c>
      <c r="P22" s="360">
        <v>0</v>
      </c>
      <c r="Q22" s="311">
        <f>O22+P22</f>
        <v>98450</v>
      </c>
      <c r="R22" s="382">
        <v>52258</v>
      </c>
      <c r="S22" s="380">
        <v>51326</v>
      </c>
      <c r="T22" s="172">
        <f t="shared" ref="T22" si="25">+R22+S22</f>
        <v>103584</v>
      </c>
      <c r="U22" s="360">
        <v>0</v>
      </c>
      <c r="V22" s="172">
        <f>T22+U22</f>
        <v>103584</v>
      </c>
      <c r="W22" s="41">
        <f t="shared" ref="W22" si="26">IF(Q22=0,0,((V22/Q22)-1)*100)</f>
        <v>5.2148298628745593</v>
      </c>
    </row>
    <row r="23" spans="1:27" ht="13.5" thickBot="1">
      <c r="A23" s="347" t="str">
        <f>IF(ISERROR(F23/G23)," ",IF(F23/G23&gt;0.5,IF(F23/G23&lt;1.5," ","NOT OK"),"NOT OK"))</f>
        <v xml:space="preserve"> </v>
      </c>
      <c r="B23" s="109" t="s">
        <v>23</v>
      </c>
      <c r="C23" s="372">
        <v>323</v>
      </c>
      <c r="D23" s="141">
        <v>324</v>
      </c>
      <c r="E23" s="159">
        <f t="shared" ref="E23" si="27">SUM(C23:D23)</f>
        <v>647</v>
      </c>
      <c r="F23" s="123">
        <v>317</v>
      </c>
      <c r="G23" s="141">
        <v>317</v>
      </c>
      <c r="H23" s="159">
        <f>SUM(F23:G23)</f>
        <v>634</v>
      </c>
      <c r="I23" s="142">
        <f>IF(E23=0,0,((H23/E23)-1)*100)</f>
        <v>-2.0092735703245768</v>
      </c>
      <c r="J23" s="4"/>
      <c r="L23" s="14" t="s">
        <v>23</v>
      </c>
      <c r="M23" s="382">
        <v>43830</v>
      </c>
      <c r="N23" s="380">
        <v>42015</v>
      </c>
      <c r="O23" s="311">
        <f>+M23+N23</f>
        <v>85845</v>
      </c>
      <c r="P23" s="360">
        <v>0</v>
      </c>
      <c r="Q23" s="311">
        <f>O23+P23</f>
        <v>85845</v>
      </c>
      <c r="R23" s="40">
        <v>45717</v>
      </c>
      <c r="S23" s="38">
        <v>43760</v>
      </c>
      <c r="T23" s="172">
        <f>+R23+S23</f>
        <v>89477</v>
      </c>
      <c r="U23" s="360">
        <v>0</v>
      </c>
      <c r="V23" s="172">
        <f>T23+U23</f>
        <v>89477</v>
      </c>
      <c r="W23" s="41">
        <f>IF(Q23=0,0,((V23/Q23)-1)*100)</f>
        <v>4.2308812394431738</v>
      </c>
    </row>
    <row r="24" spans="1:27" ht="14.25" thickTop="1" thickBot="1">
      <c r="A24" s="347" t="str">
        <f>IF(ISERROR(F24/G24)," ",IF(F24/G24&gt;0.5,IF(F24/G24&lt;1.5," ","NOT OK"),"NOT OK"))</f>
        <v xml:space="preserve"> </v>
      </c>
      <c r="B24" s="129" t="s">
        <v>40</v>
      </c>
      <c r="C24" s="130">
        <f>+C21+C22+C23</f>
        <v>996</v>
      </c>
      <c r="D24" s="130">
        <f t="shared" ref="D24:H24" si="28">+D21+D22+D23</f>
        <v>999</v>
      </c>
      <c r="E24" s="130">
        <f t="shared" si="28"/>
        <v>1995</v>
      </c>
      <c r="F24" s="130">
        <f t="shared" si="28"/>
        <v>955</v>
      </c>
      <c r="G24" s="130">
        <f t="shared" si="28"/>
        <v>958</v>
      </c>
      <c r="H24" s="130">
        <f t="shared" si="28"/>
        <v>1913</v>
      </c>
      <c r="I24" s="133">
        <f t="shared" ref="I24:I26" si="29">IF(E24=0,0,((H24/E24)-1)*100)</f>
        <v>-4.1102756892230534</v>
      </c>
      <c r="J24" s="4"/>
      <c r="L24" s="420" t="s">
        <v>40</v>
      </c>
      <c r="M24" s="46">
        <f>+M21+M22+M23</f>
        <v>145567</v>
      </c>
      <c r="N24" s="44">
        <f t="shared" ref="N24:V24" si="30">+N21+N22+N23</f>
        <v>140820</v>
      </c>
      <c r="O24" s="312">
        <f t="shared" si="30"/>
        <v>286387</v>
      </c>
      <c r="P24" s="44">
        <f t="shared" si="30"/>
        <v>0</v>
      </c>
      <c r="Q24" s="312">
        <f t="shared" si="30"/>
        <v>286387</v>
      </c>
      <c r="R24" s="46">
        <f t="shared" si="30"/>
        <v>147998</v>
      </c>
      <c r="S24" s="44">
        <f t="shared" si="30"/>
        <v>141797</v>
      </c>
      <c r="T24" s="173">
        <f t="shared" si="30"/>
        <v>289795</v>
      </c>
      <c r="U24" s="44">
        <f t="shared" si="30"/>
        <v>147</v>
      </c>
      <c r="V24" s="173">
        <f t="shared" si="30"/>
        <v>289942</v>
      </c>
      <c r="W24" s="47">
        <f t="shared" ref="W24:W26" si="31">IF(Q24=0,0,((V24/Q24)-1)*100)</f>
        <v>1.241327294884198</v>
      </c>
    </row>
    <row r="25" spans="1:27" ht="14.25" thickTop="1" thickBot="1">
      <c r="A25" s="347" t="str">
        <f>IF(ISERROR(F25/G25)," ",IF(F25/G25&gt;0.5,IF(F25/G25&lt;1.5," ","NOT OK"),"NOT OK"))</f>
        <v xml:space="preserve"> </v>
      </c>
      <c r="B25" s="129" t="s">
        <v>62</v>
      </c>
      <c r="C25" s="130">
        <f>C16+C20+C21+C22+C23</f>
        <v>3037</v>
      </c>
      <c r="D25" s="130">
        <f t="shared" ref="D25:H25" si="32">D16+D20+D21+D22+D23</f>
        <v>3039</v>
      </c>
      <c r="E25" s="130">
        <f t="shared" si="32"/>
        <v>6076</v>
      </c>
      <c r="F25" s="130">
        <f t="shared" si="32"/>
        <v>2726</v>
      </c>
      <c r="G25" s="130">
        <f t="shared" si="32"/>
        <v>2818</v>
      </c>
      <c r="H25" s="130">
        <f t="shared" si="32"/>
        <v>5544</v>
      </c>
      <c r="I25" s="133">
        <f t="shared" si="29"/>
        <v>-8.7557603686635908</v>
      </c>
      <c r="J25" s="4"/>
      <c r="L25" s="420" t="s">
        <v>62</v>
      </c>
      <c r="M25" s="43">
        <f>M16+M20+M21+M22+M23</f>
        <v>447706</v>
      </c>
      <c r="N25" s="43">
        <f t="shared" ref="N25:V25" si="33">N16+N20+N21+N22+N23</f>
        <v>434460</v>
      </c>
      <c r="O25" s="413">
        <f t="shared" si="33"/>
        <v>882166</v>
      </c>
      <c r="P25" s="43">
        <f t="shared" si="33"/>
        <v>0</v>
      </c>
      <c r="Q25" s="413">
        <f t="shared" si="33"/>
        <v>882166</v>
      </c>
      <c r="R25" s="43">
        <f t="shared" si="33"/>
        <v>422011</v>
      </c>
      <c r="S25" s="43">
        <f t="shared" si="33"/>
        <v>423901</v>
      </c>
      <c r="T25" s="412">
        <f t="shared" si="33"/>
        <v>845912</v>
      </c>
      <c r="U25" s="43">
        <f t="shared" si="33"/>
        <v>147</v>
      </c>
      <c r="V25" s="413">
        <f t="shared" si="33"/>
        <v>846059</v>
      </c>
      <c r="W25" s="47">
        <f t="shared" si="31"/>
        <v>-4.0929938356273121</v>
      </c>
      <c r="AA25" s="1"/>
    </row>
    <row r="26" spans="1:27" ht="14.25" thickTop="1" thickBot="1">
      <c r="A26" s="347" t="str">
        <f>IF(ISERROR(F26/G26)," ",IF(F26/G26&gt;0.5,IF(F26/G26&lt;1.5," ","NOT OK"),"NOT OK"))</f>
        <v xml:space="preserve"> </v>
      </c>
      <c r="B26" s="129" t="s">
        <v>63</v>
      </c>
      <c r="C26" s="130">
        <f>+C12+C16+C20+C24</f>
        <v>3881</v>
      </c>
      <c r="D26" s="130">
        <f t="shared" ref="D26:H26" si="34">+D12+D16+D20+D24</f>
        <v>3880</v>
      </c>
      <c r="E26" s="130">
        <f t="shared" si="34"/>
        <v>7761</v>
      </c>
      <c r="F26" s="130">
        <f t="shared" si="34"/>
        <v>3646</v>
      </c>
      <c r="G26" s="130">
        <f t="shared" si="34"/>
        <v>3735</v>
      </c>
      <c r="H26" s="130">
        <f t="shared" si="34"/>
        <v>7381</v>
      </c>
      <c r="I26" s="133">
        <f t="shared" si="29"/>
        <v>-4.8962762530601722</v>
      </c>
      <c r="J26" s="4"/>
      <c r="L26" s="420" t="s">
        <v>63</v>
      </c>
      <c r="M26" s="46">
        <f>+M12+M16+M20+M24</f>
        <v>570426</v>
      </c>
      <c r="N26" s="44">
        <f t="shared" ref="N26:V26" si="35">+N12+N16+N20+N24</f>
        <v>550151</v>
      </c>
      <c r="O26" s="312">
        <f t="shared" si="35"/>
        <v>1120577</v>
      </c>
      <c r="P26" s="44">
        <f t="shared" si="35"/>
        <v>0</v>
      </c>
      <c r="Q26" s="312">
        <f t="shared" si="35"/>
        <v>1120577</v>
      </c>
      <c r="R26" s="46">
        <f t="shared" si="35"/>
        <v>553334</v>
      </c>
      <c r="S26" s="44">
        <f t="shared" si="35"/>
        <v>548542</v>
      </c>
      <c r="T26" s="173">
        <f t="shared" si="35"/>
        <v>1101876</v>
      </c>
      <c r="U26" s="44">
        <f t="shared" si="35"/>
        <v>147</v>
      </c>
      <c r="V26" s="173">
        <f t="shared" si="35"/>
        <v>1102023</v>
      </c>
      <c r="W26" s="47">
        <f t="shared" si="31"/>
        <v>-1.6557541338078519</v>
      </c>
    </row>
    <row r="27" spans="1:27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857" t="s">
        <v>25</v>
      </c>
      <c r="C28" s="858"/>
      <c r="D28" s="858"/>
      <c r="E28" s="858"/>
      <c r="F28" s="858"/>
      <c r="G28" s="858"/>
      <c r="H28" s="858"/>
      <c r="I28" s="859"/>
      <c r="J28" s="4"/>
      <c r="L28" s="860" t="s">
        <v>26</v>
      </c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2"/>
    </row>
    <row r="29" spans="1:27" ht="13.5" thickBot="1">
      <c r="B29" s="863" t="s">
        <v>47</v>
      </c>
      <c r="C29" s="864"/>
      <c r="D29" s="864"/>
      <c r="E29" s="864"/>
      <c r="F29" s="864"/>
      <c r="G29" s="864"/>
      <c r="H29" s="864"/>
      <c r="I29" s="865"/>
      <c r="J29" s="4"/>
      <c r="L29" s="866" t="s">
        <v>49</v>
      </c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1:27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7"/>
      <c r="C31" s="869" t="s">
        <v>64</v>
      </c>
      <c r="D31" s="870"/>
      <c r="E31" s="871"/>
      <c r="F31" s="869" t="s">
        <v>65</v>
      </c>
      <c r="G31" s="870"/>
      <c r="H31" s="871"/>
      <c r="I31" s="108" t="s">
        <v>2</v>
      </c>
      <c r="J31" s="4"/>
      <c r="L31" s="12"/>
      <c r="M31" s="872" t="s">
        <v>64</v>
      </c>
      <c r="N31" s="873"/>
      <c r="O31" s="873"/>
      <c r="P31" s="873"/>
      <c r="Q31" s="874"/>
      <c r="R31" s="872" t="s">
        <v>65</v>
      </c>
      <c r="S31" s="873"/>
      <c r="T31" s="873"/>
      <c r="U31" s="873"/>
      <c r="V31" s="874"/>
      <c r="W31" s="13" t="s">
        <v>2</v>
      </c>
    </row>
    <row r="32" spans="1:27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5" ht="13.5" thickBot="1">
      <c r="B33" s="114"/>
      <c r="C33" s="115" t="s">
        <v>5</v>
      </c>
      <c r="D33" s="116" t="s">
        <v>6</v>
      </c>
      <c r="E33" s="404" t="s">
        <v>7</v>
      </c>
      <c r="F33" s="115" t="s">
        <v>5</v>
      </c>
      <c r="G33" s="116" t="s">
        <v>6</v>
      </c>
      <c r="H33" s="343" t="s">
        <v>7</v>
      </c>
      <c r="I33" s="118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5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L34" s="14"/>
      <c r="M34" s="34"/>
      <c r="N34" s="31"/>
      <c r="O34" s="32"/>
      <c r="P34" s="362"/>
      <c r="Q34" s="35"/>
      <c r="R34" s="34"/>
      <c r="S34" s="31"/>
      <c r="T34" s="32"/>
      <c r="U34" s="362"/>
      <c r="V34" s="35"/>
      <c r="W34" s="36"/>
    </row>
    <row r="35" spans="1:25">
      <c r="A35" s="4" t="str">
        <f>IF(ISERROR(F35/G35)," ",IF(F35/G35&gt;0.5,IF(F35/G35&lt;1.5," ","NOT OK"),"NOT OK"))</f>
        <v xml:space="preserve"> </v>
      </c>
      <c r="B35" s="109" t="s">
        <v>10</v>
      </c>
      <c r="C35" s="372">
        <v>1130</v>
      </c>
      <c r="D35" s="373">
        <v>1130</v>
      </c>
      <c r="E35" s="161">
        <f t="shared" ref="E35:E37" si="36">SUM(C35:D35)</f>
        <v>2260</v>
      </c>
      <c r="F35" s="372">
        <v>1346</v>
      </c>
      <c r="G35" s="373">
        <v>1344</v>
      </c>
      <c r="H35" s="161">
        <f t="shared" ref="H35:H37" si="37">SUM(F35:G35)</f>
        <v>2690</v>
      </c>
      <c r="I35" s="126">
        <f t="shared" ref="I35:I37" si="38">IF(E35=0,0,((H35/E35)-1)*100)</f>
        <v>19.026548672566367</v>
      </c>
      <c r="J35" s="4"/>
      <c r="K35" s="7"/>
      <c r="L35" s="14" t="s">
        <v>10</v>
      </c>
      <c r="M35" s="382">
        <v>178088</v>
      </c>
      <c r="N35" s="380">
        <v>178212</v>
      </c>
      <c r="O35" s="172">
        <f>+M35+N35</f>
        <v>356300</v>
      </c>
      <c r="P35" s="360">
        <v>54</v>
      </c>
      <c r="Q35" s="172">
        <f>O35+P35</f>
        <v>356354</v>
      </c>
      <c r="R35" s="382">
        <v>205703</v>
      </c>
      <c r="S35" s="380">
        <v>208173</v>
      </c>
      <c r="T35" s="172">
        <f>+R35+S35</f>
        <v>413876</v>
      </c>
      <c r="U35" s="360">
        <v>0</v>
      </c>
      <c r="V35" s="172">
        <f>T35+U35</f>
        <v>413876</v>
      </c>
      <c r="W35" s="41">
        <f t="shared" ref="W35:W37" si="39">IF(Q35=0,0,((V35/Q35)-1)*100)</f>
        <v>16.141814038848999</v>
      </c>
    </row>
    <row r="36" spans="1:25">
      <c r="A36" s="4" t="str">
        <f>IF(ISERROR(F36/G36)," ",IF(F36/G36&gt;0.5,IF(F36/G36&lt;1.5," ","NOT OK"),"NOT OK"))</f>
        <v xml:space="preserve"> </v>
      </c>
      <c r="B36" s="109" t="s">
        <v>11</v>
      </c>
      <c r="C36" s="372">
        <v>1114</v>
      </c>
      <c r="D36" s="373">
        <v>1114</v>
      </c>
      <c r="E36" s="161">
        <f t="shared" si="36"/>
        <v>2228</v>
      </c>
      <c r="F36" s="372">
        <v>1374</v>
      </c>
      <c r="G36" s="373">
        <v>1375</v>
      </c>
      <c r="H36" s="161">
        <f t="shared" si="37"/>
        <v>2749</v>
      </c>
      <c r="I36" s="126">
        <f t="shared" si="38"/>
        <v>23.384201077199272</v>
      </c>
      <c r="J36" s="4"/>
      <c r="K36" s="7"/>
      <c r="L36" s="14" t="s">
        <v>11</v>
      </c>
      <c r="M36" s="382">
        <v>181324</v>
      </c>
      <c r="N36" s="380">
        <v>184554</v>
      </c>
      <c r="O36" s="172">
        <f t="shared" ref="O36:O44" si="40">+M36+N36</f>
        <v>365878</v>
      </c>
      <c r="P36" s="360">
        <v>0</v>
      </c>
      <c r="Q36" s="172">
        <f>O36+P36</f>
        <v>365878</v>
      </c>
      <c r="R36" s="382">
        <v>208467</v>
      </c>
      <c r="S36" s="380">
        <v>213628</v>
      </c>
      <c r="T36" s="172">
        <f t="shared" ref="T36:T44" si="41">+R36+S36</f>
        <v>422095</v>
      </c>
      <c r="U36" s="360">
        <v>0</v>
      </c>
      <c r="V36" s="172">
        <f>T36+U36</f>
        <v>422095</v>
      </c>
      <c r="W36" s="41">
        <f t="shared" si="39"/>
        <v>15.364957718146478</v>
      </c>
    </row>
    <row r="37" spans="1:25" ht="13.5" thickBot="1">
      <c r="A37" s="4" t="str">
        <f>IF(ISERROR(F37/G37)," ",IF(F37/G37&gt;0.5,IF(F37/G37&lt;1.5," ","NOT OK"),"NOT OK"))</f>
        <v xml:space="preserve"> </v>
      </c>
      <c r="B37" s="114" t="s">
        <v>12</v>
      </c>
      <c r="C37" s="374">
        <v>1217</v>
      </c>
      <c r="D37" s="375">
        <v>1219</v>
      </c>
      <c r="E37" s="161">
        <f t="shared" si="36"/>
        <v>2436</v>
      </c>
      <c r="F37" s="374">
        <v>1457</v>
      </c>
      <c r="G37" s="375">
        <v>1457</v>
      </c>
      <c r="H37" s="161">
        <f t="shared" si="37"/>
        <v>2914</v>
      </c>
      <c r="I37" s="126">
        <f t="shared" si="38"/>
        <v>19.622331691297212</v>
      </c>
      <c r="J37" s="4"/>
      <c r="K37" s="7"/>
      <c r="L37" s="23" t="s">
        <v>12</v>
      </c>
      <c r="M37" s="382">
        <v>196603</v>
      </c>
      <c r="N37" s="380">
        <v>197163</v>
      </c>
      <c r="O37" s="172">
        <f t="shared" si="40"/>
        <v>393766</v>
      </c>
      <c r="P37" s="361">
        <v>0</v>
      </c>
      <c r="Q37" s="175">
        <f t="shared" ref="Q37" si="42">O37+P37</f>
        <v>393766</v>
      </c>
      <c r="R37" s="382">
        <v>233309</v>
      </c>
      <c r="S37" s="380">
        <v>231957</v>
      </c>
      <c r="T37" s="172">
        <f t="shared" si="41"/>
        <v>465266</v>
      </c>
      <c r="U37" s="361">
        <v>0</v>
      </c>
      <c r="V37" s="175">
        <f t="shared" ref="V37" si="43">T37+U37</f>
        <v>465266</v>
      </c>
      <c r="W37" s="41">
        <f t="shared" si="39"/>
        <v>18.157992310153737</v>
      </c>
    </row>
    <row r="38" spans="1:25" ht="14.25" thickTop="1" thickBot="1">
      <c r="A38" s="4" t="str">
        <f>IF(ISERROR(F38/G38)," ",IF(F38/G38&gt;0.5,IF(F38/G38&lt;1.5," ","NOT OK"),"NOT OK"))</f>
        <v xml:space="preserve"> </v>
      </c>
      <c r="B38" s="129" t="s">
        <v>57</v>
      </c>
      <c r="C38" s="130">
        <f t="shared" ref="C38:E38" si="44">+C35+C36+C37</f>
        <v>3461</v>
      </c>
      <c r="D38" s="132">
        <f t="shared" si="44"/>
        <v>3463</v>
      </c>
      <c r="E38" s="165">
        <f t="shared" si="44"/>
        <v>6924</v>
      </c>
      <c r="F38" s="130">
        <f t="shared" ref="F38:H38" si="45">+F35+F36+F37</f>
        <v>4177</v>
      </c>
      <c r="G38" s="132">
        <f t="shared" si="45"/>
        <v>4176</v>
      </c>
      <c r="H38" s="165">
        <f t="shared" si="45"/>
        <v>8353</v>
      </c>
      <c r="I38" s="133">
        <f>IF(E38=0,0,((H38/E38)-1)*100)</f>
        <v>20.638359329867129</v>
      </c>
      <c r="J38" s="4"/>
      <c r="L38" s="42" t="s">
        <v>57</v>
      </c>
      <c r="M38" s="46">
        <f t="shared" ref="M38:Q38" si="46">+M35+M36+M37</f>
        <v>556015</v>
      </c>
      <c r="N38" s="44">
        <f t="shared" si="46"/>
        <v>559929</v>
      </c>
      <c r="O38" s="173">
        <f>+O35+O36+O37</f>
        <v>1115944</v>
      </c>
      <c r="P38" s="44">
        <f t="shared" si="46"/>
        <v>54</v>
      </c>
      <c r="Q38" s="173">
        <f t="shared" si="46"/>
        <v>1115998</v>
      </c>
      <c r="R38" s="46">
        <f t="shared" ref="R38:V38" si="47">+R35+R36+R37</f>
        <v>647479</v>
      </c>
      <c r="S38" s="44">
        <f t="shared" si="47"/>
        <v>653758</v>
      </c>
      <c r="T38" s="173">
        <f>+T35+T36+T37</f>
        <v>1301237</v>
      </c>
      <c r="U38" s="44">
        <f t="shared" si="47"/>
        <v>0</v>
      </c>
      <c r="V38" s="173">
        <f t="shared" si="47"/>
        <v>1301237</v>
      </c>
      <c r="W38" s="47">
        <f>IF(Q38=0,0,((V38/Q38)-1)*100)</f>
        <v>16.598506448936277</v>
      </c>
    </row>
    <row r="39" spans="1:25" ht="13.5" thickTop="1">
      <c r="A39" s="4" t="str">
        <f t="shared" si="8"/>
        <v xml:space="preserve"> </v>
      </c>
      <c r="B39" s="109" t="s">
        <v>13</v>
      </c>
      <c r="C39" s="372">
        <v>1246</v>
      </c>
      <c r="D39" s="373">
        <v>1245</v>
      </c>
      <c r="E39" s="161">
        <f t="shared" ref="E39" si="48">SUM(C39:D39)</f>
        <v>2491</v>
      </c>
      <c r="F39" s="123">
        <v>1489</v>
      </c>
      <c r="G39" s="125">
        <v>1489</v>
      </c>
      <c r="H39" s="161">
        <f t="shared" ref="H39" si="49">SUM(F39:G39)</f>
        <v>2978</v>
      </c>
      <c r="I39" s="126">
        <f t="shared" ref="I39:I43" si="50">IF(E39=0,0,((H39/E39)-1)*100)</f>
        <v>19.550381372942581</v>
      </c>
      <c r="L39" s="14" t="s">
        <v>13</v>
      </c>
      <c r="M39" s="382">
        <v>210050</v>
      </c>
      <c r="N39" s="380">
        <v>217256</v>
      </c>
      <c r="O39" s="172">
        <f t="shared" si="40"/>
        <v>427306</v>
      </c>
      <c r="P39" s="361">
        <v>0</v>
      </c>
      <c r="Q39" s="175">
        <f>O39+P39</f>
        <v>427306</v>
      </c>
      <c r="R39" s="40">
        <v>246329</v>
      </c>
      <c r="S39" s="38">
        <v>253102</v>
      </c>
      <c r="T39" s="172">
        <f t="shared" si="41"/>
        <v>499431</v>
      </c>
      <c r="U39" s="361">
        <v>16</v>
      </c>
      <c r="V39" s="175">
        <f>T39+U39</f>
        <v>499447</v>
      </c>
      <c r="W39" s="41">
        <f t="shared" ref="W39:W43" si="51">IF(Q39=0,0,((V39/Q39)-1)*100)</f>
        <v>16.882749130599617</v>
      </c>
    </row>
    <row r="40" spans="1:25">
      <c r="A40" s="4" t="str">
        <f>IF(ISERROR(F40/G40)," ",IF(F40/G40&gt;0.5,IF(F40/G40&lt;1.5," ","NOT OK"),"NOT OK"))</f>
        <v xml:space="preserve"> </v>
      </c>
      <c r="B40" s="109" t="s">
        <v>14</v>
      </c>
      <c r="C40" s="372">
        <v>1131</v>
      </c>
      <c r="D40" s="373">
        <v>1131</v>
      </c>
      <c r="E40" s="161">
        <f>SUM(C40:D40)</f>
        <v>2262</v>
      </c>
      <c r="F40" s="123">
        <v>1398</v>
      </c>
      <c r="G40" s="125">
        <v>1396</v>
      </c>
      <c r="H40" s="161">
        <f>SUM(F40:G40)</f>
        <v>2794</v>
      </c>
      <c r="I40" s="126">
        <f>IF(E40=0,0,((H40/E40)-1)*100)</f>
        <v>23.51900972590628</v>
      </c>
      <c r="J40" s="4"/>
      <c r="L40" s="14" t="s">
        <v>14</v>
      </c>
      <c r="M40" s="382">
        <v>190518</v>
      </c>
      <c r="N40" s="380">
        <v>198227</v>
      </c>
      <c r="O40" s="172">
        <f>+M40+N40</f>
        <v>388745</v>
      </c>
      <c r="P40" s="361">
        <v>0</v>
      </c>
      <c r="Q40" s="175">
        <f>O40+P40</f>
        <v>388745</v>
      </c>
      <c r="R40" s="40">
        <v>214812</v>
      </c>
      <c r="S40" s="38">
        <v>227585</v>
      </c>
      <c r="T40" s="172">
        <f>+R40+S40</f>
        <v>442397</v>
      </c>
      <c r="U40" s="361">
        <v>0</v>
      </c>
      <c r="V40" s="175">
        <f>T40+U40</f>
        <v>442397</v>
      </c>
      <c r="W40" s="41">
        <f>IF(Q40=0,0,((V40/Q40)-1)*100)</f>
        <v>13.801335065402775</v>
      </c>
    </row>
    <row r="41" spans="1:25" ht="13.5" thickBot="1">
      <c r="A41" s="4" t="str">
        <f>IF(ISERROR(F41/G41)," ",IF(F41/G41&gt;0.5,IF(F41/G41&lt;1.5," ","NOT OK"),"NOT OK"))</f>
        <v xml:space="preserve"> </v>
      </c>
      <c r="B41" s="109" t="s">
        <v>15</v>
      </c>
      <c r="C41" s="372">
        <v>1132</v>
      </c>
      <c r="D41" s="373">
        <v>1132</v>
      </c>
      <c r="E41" s="161">
        <f>SUM(C41:D41)</f>
        <v>2264</v>
      </c>
      <c r="F41" s="123">
        <v>1568</v>
      </c>
      <c r="G41" s="125">
        <v>1561</v>
      </c>
      <c r="H41" s="161">
        <f>SUM(F41:G41)</f>
        <v>3129</v>
      </c>
      <c r="I41" s="142">
        <f>IF(E41=0,0,((H41/E41)-1)*100)</f>
        <v>38.206713780918733</v>
      </c>
      <c r="J41" s="4"/>
      <c r="L41" s="14" t="s">
        <v>15</v>
      </c>
      <c r="M41" s="382">
        <v>182876</v>
      </c>
      <c r="N41" s="380">
        <v>189040</v>
      </c>
      <c r="O41" s="172">
        <f>+M41+N41</f>
        <v>371916</v>
      </c>
      <c r="P41" s="361">
        <v>0</v>
      </c>
      <c r="Q41" s="175">
        <f>O41+P41</f>
        <v>371916</v>
      </c>
      <c r="R41" s="40">
        <v>220936</v>
      </c>
      <c r="S41" s="38">
        <v>231274</v>
      </c>
      <c r="T41" s="172">
        <f>+R41+S41</f>
        <v>452210</v>
      </c>
      <c r="U41" s="361">
        <v>0</v>
      </c>
      <c r="V41" s="175">
        <f>T41+U41</f>
        <v>452210</v>
      </c>
      <c r="W41" s="41">
        <f>IF(Q41=0,0,((V41/Q41)-1)*100)</f>
        <v>21.589283601673493</v>
      </c>
    </row>
    <row r="42" spans="1:25" ht="14.25" thickTop="1" thickBot="1">
      <c r="A42" s="347" t="str">
        <f>IF(ISERROR(F42/G42)," ",IF(F42/G42&gt;0.5,IF(F42/G42&lt;1.5," ","NOT OK"),"NOT OK"))</f>
        <v xml:space="preserve"> </v>
      </c>
      <c r="B42" s="129" t="s">
        <v>61</v>
      </c>
      <c r="C42" s="130">
        <f>+C39+C40+C41</f>
        <v>3509</v>
      </c>
      <c r="D42" s="132">
        <f t="shared" ref="D42" si="52">+D39+D40+D41</f>
        <v>3508</v>
      </c>
      <c r="E42" s="165">
        <f t="shared" ref="E42" si="53">+E39+E40+E41</f>
        <v>7017</v>
      </c>
      <c r="F42" s="130">
        <f t="shared" ref="F42" si="54">+F39+F40+F41</f>
        <v>4455</v>
      </c>
      <c r="G42" s="132">
        <f t="shared" ref="G42" si="55">+G39+G40+G41</f>
        <v>4446</v>
      </c>
      <c r="H42" s="165">
        <f t="shared" ref="H42" si="56">+H39+H40+H41</f>
        <v>8901</v>
      </c>
      <c r="I42" s="133">
        <f>IF(E42=0,0,((H42/E42)-1)*100)</f>
        <v>26.849080803762291</v>
      </c>
      <c r="J42" s="4"/>
      <c r="L42" s="42" t="s">
        <v>61</v>
      </c>
      <c r="M42" s="46">
        <f>+M39+M40+M41</f>
        <v>583444</v>
      </c>
      <c r="N42" s="44">
        <f t="shared" ref="N42" si="57">+N39+N40+N41</f>
        <v>604523</v>
      </c>
      <c r="O42" s="173">
        <f t="shared" ref="O42" si="58">+O39+O40+O41</f>
        <v>1187967</v>
      </c>
      <c r="P42" s="44">
        <f t="shared" ref="P42" si="59">+P39+P40+P41</f>
        <v>0</v>
      </c>
      <c r="Q42" s="173">
        <f t="shared" ref="Q42" si="60">+Q39+Q40+Q41</f>
        <v>1187967</v>
      </c>
      <c r="R42" s="46">
        <f t="shared" ref="R42" si="61">+R39+R40+R41</f>
        <v>682077</v>
      </c>
      <c r="S42" s="44">
        <f t="shared" ref="S42" si="62">+S39+S40+S41</f>
        <v>711961</v>
      </c>
      <c r="T42" s="173">
        <f t="shared" ref="T42" si="63">+T39+T40+T41</f>
        <v>1394038</v>
      </c>
      <c r="U42" s="44">
        <f t="shared" ref="U42" si="64">+U39+U40+U41</f>
        <v>16</v>
      </c>
      <c r="V42" s="173">
        <f t="shared" ref="V42" si="65">+V39+V40+V41</f>
        <v>1394054</v>
      </c>
      <c r="W42" s="47">
        <f>IF(Q42=0,0,((V42/Q42)-1)*100)</f>
        <v>17.347872457736614</v>
      </c>
    </row>
    <row r="43" spans="1:25" ht="13.5" thickTop="1">
      <c r="A43" s="4" t="str">
        <f t="shared" si="8"/>
        <v xml:space="preserve"> </v>
      </c>
      <c r="B43" s="109" t="s">
        <v>16</v>
      </c>
      <c r="C43" s="135">
        <v>1205</v>
      </c>
      <c r="D43" s="137">
        <v>1203</v>
      </c>
      <c r="E43" s="161">
        <f t="shared" ref="E43" si="66">SUM(C43:D43)</f>
        <v>2408</v>
      </c>
      <c r="F43" s="135">
        <v>1480</v>
      </c>
      <c r="G43" s="137">
        <v>1449</v>
      </c>
      <c r="H43" s="161">
        <f t="shared" ref="H43" si="67">SUM(F43:G43)</f>
        <v>2929</v>
      </c>
      <c r="I43" s="126">
        <f t="shared" si="50"/>
        <v>21.636212624584729</v>
      </c>
      <c r="J43" s="8"/>
      <c r="L43" s="14" t="s">
        <v>16</v>
      </c>
      <c r="M43" s="382">
        <v>181105</v>
      </c>
      <c r="N43" s="380">
        <v>182605</v>
      </c>
      <c r="O43" s="172">
        <f t="shared" si="40"/>
        <v>363710</v>
      </c>
      <c r="P43" s="360">
        <v>0</v>
      </c>
      <c r="Q43" s="276">
        <f>O43+P43</f>
        <v>363710</v>
      </c>
      <c r="R43" s="40">
        <v>213819</v>
      </c>
      <c r="S43" s="38">
        <v>214489</v>
      </c>
      <c r="T43" s="172">
        <f t="shared" si="41"/>
        <v>428308</v>
      </c>
      <c r="U43" s="360">
        <v>149</v>
      </c>
      <c r="V43" s="276">
        <f>T43+U43</f>
        <v>428457</v>
      </c>
      <c r="W43" s="41">
        <f t="shared" si="51"/>
        <v>17.801820131423398</v>
      </c>
    </row>
    <row r="44" spans="1:25">
      <c r="A44" s="4" t="str">
        <f t="shared" ref="A44" si="68">IF(ISERROR(F44/G44)," ",IF(F44/G44&gt;0.5,IF(F44/G44&lt;1.5," ","NOT OK"),"NOT OK"))</f>
        <v xml:space="preserve"> </v>
      </c>
      <c r="B44" s="109" t="s">
        <v>17</v>
      </c>
      <c r="C44" s="135">
        <v>1264</v>
      </c>
      <c r="D44" s="137">
        <v>1264</v>
      </c>
      <c r="E44" s="161">
        <f>SUM(C44:D44)</f>
        <v>2528</v>
      </c>
      <c r="F44" s="135">
        <v>1475</v>
      </c>
      <c r="G44" s="137">
        <v>1444</v>
      </c>
      <c r="H44" s="161">
        <f>SUM(F44:G44)</f>
        <v>2919</v>
      </c>
      <c r="I44" s="126">
        <f t="shared" ref="I44" si="69">IF(E44=0,0,((H44/E44)-1)*100)</f>
        <v>15.466772151898734</v>
      </c>
      <c r="J44" s="4"/>
      <c r="L44" s="14" t="s">
        <v>17</v>
      </c>
      <c r="M44" s="382">
        <v>189930</v>
      </c>
      <c r="N44" s="380">
        <v>191313</v>
      </c>
      <c r="O44" s="172">
        <f t="shared" si="40"/>
        <v>381243</v>
      </c>
      <c r="P44" s="360">
        <v>284</v>
      </c>
      <c r="Q44" s="172">
        <f>O44+P44</f>
        <v>381527</v>
      </c>
      <c r="R44" s="40">
        <v>210467</v>
      </c>
      <c r="S44" s="38">
        <v>209133</v>
      </c>
      <c r="T44" s="172">
        <f t="shared" si="41"/>
        <v>419600</v>
      </c>
      <c r="U44" s="360">
        <v>0</v>
      </c>
      <c r="V44" s="172">
        <f>T44+U44</f>
        <v>419600</v>
      </c>
      <c r="W44" s="41">
        <f t="shared" ref="W44" si="70">IF(Q44=0,0,((V44/Q44)-1)*100)</f>
        <v>9.9791102595622405</v>
      </c>
      <c r="Y44" s="289"/>
    </row>
    <row r="45" spans="1:25" ht="13.5" thickBot="1">
      <c r="A45" s="4" t="str">
        <f>IF(ISERROR(F45/G45)," ",IF(F45/G45&gt;0.5,IF(F45/G45&lt;1.5," ","NOT OK"),"NOT OK"))</f>
        <v xml:space="preserve"> </v>
      </c>
      <c r="B45" s="109" t="s">
        <v>18</v>
      </c>
      <c r="C45" s="135">
        <v>1185</v>
      </c>
      <c r="D45" s="137">
        <v>1185</v>
      </c>
      <c r="E45" s="161">
        <f>SUM(C45:D45)</f>
        <v>2370</v>
      </c>
      <c r="F45" s="135">
        <v>1390</v>
      </c>
      <c r="G45" s="137">
        <v>1368</v>
      </c>
      <c r="H45" s="161">
        <f>SUM(F45:G45)</f>
        <v>2758</v>
      </c>
      <c r="I45" s="126">
        <f>IF(E45=0,0,((H45/E45)-1)*100)</f>
        <v>16.371308016877627</v>
      </c>
      <c r="J45" s="4"/>
      <c r="L45" s="14" t="s">
        <v>18</v>
      </c>
      <c r="M45" s="382">
        <v>179090</v>
      </c>
      <c r="N45" s="380">
        <v>179987</v>
      </c>
      <c r="O45" s="172">
        <f>+M45+N45</f>
        <v>359077</v>
      </c>
      <c r="P45" s="360">
        <v>43</v>
      </c>
      <c r="Q45" s="172">
        <f>O45+P45</f>
        <v>359120</v>
      </c>
      <c r="R45" s="40">
        <v>195032</v>
      </c>
      <c r="S45" s="38">
        <v>197129</v>
      </c>
      <c r="T45" s="172">
        <f>+R45+S45</f>
        <v>392161</v>
      </c>
      <c r="U45" s="360">
        <v>0</v>
      </c>
      <c r="V45" s="172">
        <f>T45+U45</f>
        <v>392161</v>
      </c>
      <c r="W45" s="41">
        <f>IF(Q45=0,0,((V45/Q45)-1)*100)</f>
        <v>9.2005457785698361</v>
      </c>
    </row>
    <row r="46" spans="1:25" ht="15.75" customHeight="1" thickTop="1" thickBot="1">
      <c r="A46" s="10" t="str">
        <f>IF(ISERROR(F46/G46)," ",IF(F46/G46&gt;0.5,IF(F46/G46&lt;1.5," ","NOT OK"),"NOT OK"))</f>
        <v xml:space="preserve"> </v>
      </c>
      <c r="B46" s="138" t="s">
        <v>19</v>
      </c>
      <c r="C46" s="130">
        <f>+C43+C44+C45</f>
        <v>3654</v>
      </c>
      <c r="D46" s="140">
        <f t="shared" ref="D46" si="71">+D43+D44+D45</f>
        <v>3652</v>
      </c>
      <c r="E46" s="163">
        <f t="shared" ref="E46" si="72">+E43+E44+E45</f>
        <v>7306</v>
      </c>
      <c r="F46" s="130">
        <f t="shared" ref="F46" si="73">+F43+F44+F45</f>
        <v>4345</v>
      </c>
      <c r="G46" s="140">
        <f t="shared" ref="G46" si="74">+G43+G44+G45</f>
        <v>4261</v>
      </c>
      <c r="H46" s="163">
        <f t="shared" ref="H46" si="75">+H43+H44+H45</f>
        <v>8606</v>
      </c>
      <c r="I46" s="133">
        <f>IF(E46=0,0,((H46/E46)-1)*100)</f>
        <v>17.793594306049833</v>
      </c>
      <c r="J46" s="10"/>
      <c r="K46" s="11"/>
      <c r="L46" s="48" t="s">
        <v>19</v>
      </c>
      <c r="M46" s="49">
        <f>+M43+M44+M45</f>
        <v>550125</v>
      </c>
      <c r="N46" s="50">
        <f t="shared" ref="N46" si="76">+N43+N44+N45</f>
        <v>553905</v>
      </c>
      <c r="O46" s="411">
        <f t="shared" ref="O46" si="77">+O43+O44+O45</f>
        <v>1104030</v>
      </c>
      <c r="P46" s="50">
        <f t="shared" ref="P46" si="78">+P43+P44+P45</f>
        <v>327</v>
      </c>
      <c r="Q46" s="411">
        <f t="shared" ref="Q46" si="79">+Q43+Q44+Q45</f>
        <v>1104357</v>
      </c>
      <c r="R46" s="49">
        <f t="shared" ref="R46" si="80">+R43+R44+R45</f>
        <v>619318</v>
      </c>
      <c r="S46" s="50">
        <f t="shared" ref="S46" si="81">+S43+S44+S45</f>
        <v>620751</v>
      </c>
      <c r="T46" s="174">
        <f t="shared" ref="T46" si="82">+T43+T44+T45</f>
        <v>1240069</v>
      </c>
      <c r="U46" s="50">
        <f t="shared" ref="U46" si="83">+U43+U44+U45</f>
        <v>149</v>
      </c>
      <c r="V46" s="174">
        <f t="shared" ref="V46" si="84">+V43+V44+V45</f>
        <v>1240218</v>
      </c>
      <c r="W46" s="51">
        <f>IF(Q46=0,0,((V46/Q46)-1)*100)</f>
        <v>12.302271819710464</v>
      </c>
    </row>
    <row r="47" spans="1:25" ht="13.5" thickTop="1">
      <c r="A47" s="4" t="str">
        <f>IF(ISERROR(F47/G47)," ",IF(F47/G47&gt;0.5,IF(F47/G47&lt;1.5," ","NOT OK"),"NOT OK"))</f>
        <v xml:space="preserve"> </v>
      </c>
      <c r="B47" s="109" t="s">
        <v>20</v>
      </c>
      <c r="C47" s="372">
        <v>1231</v>
      </c>
      <c r="D47" s="373">
        <v>1231</v>
      </c>
      <c r="E47" s="164">
        <f>SUM(C47:D47)</f>
        <v>2462</v>
      </c>
      <c r="F47" s="123">
        <v>1468</v>
      </c>
      <c r="G47" s="125">
        <v>1467</v>
      </c>
      <c r="H47" s="164">
        <f>SUM(F47:G47)</f>
        <v>2935</v>
      </c>
      <c r="I47" s="126">
        <f>IF(E47=0,0,((H47/E47)-1)*100)</f>
        <v>19.212022745735169</v>
      </c>
      <c r="J47" s="4"/>
      <c r="L47" s="14" t="s">
        <v>21</v>
      </c>
      <c r="M47" s="382">
        <v>200254</v>
      </c>
      <c r="N47" s="380">
        <v>203231</v>
      </c>
      <c r="O47" s="172">
        <f>+M47+N47</f>
        <v>403485</v>
      </c>
      <c r="P47" s="360">
        <v>0</v>
      </c>
      <c r="Q47" s="172">
        <f>O47+P47</f>
        <v>403485</v>
      </c>
      <c r="R47" s="40">
        <v>219277</v>
      </c>
      <c r="S47" s="38">
        <v>224616</v>
      </c>
      <c r="T47" s="172">
        <f>+R47+S47</f>
        <v>443893</v>
      </c>
      <c r="U47" s="360">
        <v>183</v>
      </c>
      <c r="V47" s="172">
        <f>T47+U47</f>
        <v>444076</v>
      </c>
      <c r="W47" s="41">
        <f>IF(Q47=0,0,((V47/Q47)-1)*100)</f>
        <v>10.060101366841391</v>
      </c>
    </row>
    <row r="48" spans="1:25">
      <c r="A48" s="4" t="str">
        <f t="shared" ref="A48" si="85">IF(ISERROR(F48/G48)," ",IF(F48/G48&gt;0.5,IF(F48/G48&lt;1.5," ","NOT OK"),"NOT OK"))</f>
        <v xml:space="preserve"> </v>
      </c>
      <c r="B48" s="109" t="s">
        <v>22</v>
      </c>
      <c r="C48" s="372">
        <v>1202</v>
      </c>
      <c r="D48" s="373">
        <v>1202</v>
      </c>
      <c r="E48" s="155">
        <f t="shared" ref="E48" si="86">SUM(C48:D48)</f>
        <v>2404</v>
      </c>
      <c r="F48" s="372">
        <v>1464</v>
      </c>
      <c r="G48" s="373">
        <v>1464</v>
      </c>
      <c r="H48" s="155">
        <f t="shared" ref="H48" si="87">SUM(F48:G48)</f>
        <v>2928</v>
      </c>
      <c r="I48" s="126">
        <f t="shared" ref="I48" si="88">IF(E48=0,0,((H48/E48)-1)*100)</f>
        <v>21.797004991680534</v>
      </c>
      <c r="J48" s="4"/>
      <c r="L48" s="14" t="s">
        <v>22</v>
      </c>
      <c r="M48" s="382">
        <v>184635</v>
      </c>
      <c r="N48" s="380">
        <v>196428</v>
      </c>
      <c r="O48" s="172">
        <f t="shared" ref="O48" si="89">+M48+N48</f>
        <v>381063</v>
      </c>
      <c r="P48" s="360">
        <v>0</v>
      </c>
      <c r="Q48" s="172">
        <f>O48+P48</f>
        <v>381063</v>
      </c>
      <c r="R48" s="382">
        <v>212263</v>
      </c>
      <c r="S48" s="380">
        <v>226902</v>
      </c>
      <c r="T48" s="172">
        <f t="shared" ref="T48" si="90">+R48+S48</f>
        <v>439165</v>
      </c>
      <c r="U48" s="360">
        <v>0</v>
      </c>
      <c r="V48" s="172">
        <f>T48+U48</f>
        <v>439165</v>
      </c>
      <c r="W48" s="41">
        <f t="shared" ref="W48" si="91">IF(Q48=0,0,((V48/Q48)-1)*100)</f>
        <v>15.247347551454737</v>
      </c>
    </row>
    <row r="49" spans="1:27" ht="13.5" thickBot="1">
      <c r="A49" s="4" t="str">
        <f>IF(ISERROR(F49/G49)," ",IF(F49/G49&gt;0.5,IF(F49/G49&lt;1.5," ","NOT OK"),"NOT OK"))</f>
        <v xml:space="preserve"> </v>
      </c>
      <c r="B49" s="109" t="s">
        <v>23</v>
      </c>
      <c r="C49" s="372">
        <v>1184</v>
      </c>
      <c r="D49" s="141">
        <v>1185</v>
      </c>
      <c r="E49" s="159">
        <f t="shared" ref="E49" si="92">SUM(C49:D49)</f>
        <v>2369</v>
      </c>
      <c r="F49" s="123">
        <v>1346</v>
      </c>
      <c r="G49" s="141">
        <v>1346</v>
      </c>
      <c r="H49" s="159">
        <f t="shared" ref="H49" si="93">SUM(F49:G49)</f>
        <v>2692</v>
      </c>
      <c r="I49" s="142">
        <f>IF(E49=0,0,((H49/E49)-1)*100)</f>
        <v>13.634444913465593</v>
      </c>
      <c r="J49" s="4"/>
      <c r="L49" s="14" t="s">
        <v>23</v>
      </c>
      <c r="M49" s="382">
        <v>172049</v>
      </c>
      <c r="N49" s="380">
        <v>174958</v>
      </c>
      <c r="O49" s="172">
        <f>+M49+N49</f>
        <v>347007</v>
      </c>
      <c r="P49" s="360">
        <v>52</v>
      </c>
      <c r="Q49" s="172">
        <f>O49+P49</f>
        <v>347059</v>
      </c>
      <c r="R49" s="40">
        <v>190962</v>
      </c>
      <c r="S49" s="38">
        <v>199680</v>
      </c>
      <c r="T49" s="172">
        <f>+R49+S49</f>
        <v>390642</v>
      </c>
      <c r="U49" s="360">
        <v>0</v>
      </c>
      <c r="V49" s="172">
        <f>T49+U49</f>
        <v>390642</v>
      </c>
      <c r="W49" s="41">
        <f>IF(Q49=0,0,((V49/Q49)-1)*100)</f>
        <v>12.557807173996348</v>
      </c>
      <c r="Y49" s="2"/>
      <c r="Z49" s="2"/>
    </row>
    <row r="50" spans="1:27" ht="14.25" thickTop="1" thickBot="1">
      <c r="A50" s="347" t="str">
        <f>IF(ISERROR(F50/G50)," ",IF(F50/G50&gt;0.5,IF(F50/G50&lt;1.5," ","NOT OK"),"NOT OK"))</f>
        <v xml:space="preserve"> </v>
      </c>
      <c r="B50" s="129" t="s">
        <v>40</v>
      </c>
      <c r="C50" s="130">
        <f>+C47+C48+C49</f>
        <v>3617</v>
      </c>
      <c r="D50" s="130">
        <f t="shared" ref="D50" si="94">+D47+D48+D49</f>
        <v>3618</v>
      </c>
      <c r="E50" s="130">
        <f t="shared" ref="E50" si="95">+E47+E48+E49</f>
        <v>7235</v>
      </c>
      <c r="F50" s="130">
        <f t="shared" ref="F50" si="96">+F47+F48+F49</f>
        <v>4278</v>
      </c>
      <c r="G50" s="130">
        <f t="shared" ref="G50" si="97">+G47+G48+G49</f>
        <v>4277</v>
      </c>
      <c r="H50" s="130">
        <f t="shared" ref="H50" si="98">+H47+H48+H49</f>
        <v>8555</v>
      </c>
      <c r="I50" s="133">
        <f t="shared" ref="I50:I52" si="99">IF(E50=0,0,((H50/E50)-1)*100)</f>
        <v>18.244644091223215</v>
      </c>
      <c r="J50" s="4"/>
      <c r="L50" s="420" t="s">
        <v>40</v>
      </c>
      <c r="M50" s="46">
        <f>+M47+M48+M49</f>
        <v>556938</v>
      </c>
      <c r="N50" s="44">
        <f t="shared" ref="N50" si="100">+N47+N48+N49</f>
        <v>574617</v>
      </c>
      <c r="O50" s="312">
        <f t="shared" ref="O50" si="101">+O47+O48+O49</f>
        <v>1131555</v>
      </c>
      <c r="P50" s="44">
        <f t="shared" ref="P50" si="102">+P47+P48+P49</f>
        <v>52</v>
      </c>
      <c r="Q50" s="312">
        <f t="shared" ref="Q50" si="103">+Q47+Q48+Q49</f>
        <v>1131607</v>
      </c>
      <c r="R50" s="46">
        <f t="shared" ref="R50" si="104">+R47+R48+R49</f>
        <v>622502</v>
      </c>
      <c r="S50" s="44">
        <f t="shared" ref="S50" si="105">+S47+S48+S49</f>
        <v>651198</v>
      </c>
      <c r="T50" s="173">
        <f t="shared" ref="T50" si="106">+T47+T48+T49</f>
        <v>1273700</v>
      </c>
      <c r="U50" s="44">
        <f t="shared" ref="U50" si="107">+U47+U48+U49</f>
        <v>183</v>
      </c>
      <c r="V50" s="173">
        <f t="shared" ref="V50" si="108">+V47+V48+V49</f>
        <v>1273883</v>
      </c>
      <c r="W50" s="47">
        <f t="shared" ref="W50:W52" si="109">IF(Q50=0,0,((V50/Q50)-1)*100)</f>
        <v>12.572916215611961</v>
      </c>
    </row>
    <row r="51" spans="1:27" ht="14.25" thickTop="1" thickBot="1">
      <c r="A51" s="347" t="str">
        <f>IF(ISERROR(F51/G51)," ",IF(F51/G51&gt;0.5,IF(F51/G51&lt;1.5," ","NOT OK"),"NOT OK"))</f>
        <v xml:space="preserve"> </v>
      </c>
      <c r="B51" s="129" t="s">
        <v>62</v>
      </c>
      <c r="C51" s="130">
        <f>C42+C46+C47+C48+C49</f>
        <v>10780</v>
      </c>
      <c r="D51" s="130">
        <f t="shared" ref="D51:H51" si="110">D42+D46+D47+D48+D49</f>
        <v>10778</v>
      </c>
      <c r="E51" s="130">
        <f t="shared" si="110"/>
        <v>21558</v>
      </c>
      <c r="F51" s="130">
        <f t="shared" si="110"/>
        <v>13078</v>
      </c>
      <c r="G51" s="130">
        <f t="shared" si="110"/>
        <v>12984</v>
      </c>
      <c r="H51" s="130">
        <f t="shared" si="110"/>
        <v>26062</v>
      </c>
      <c r="I51" s="133">
        <f t="shared" si="99"/>
        <v>20.89247611095648</v>
      </c>
      <c r="J51" s="4"/>
      <c r="L51" s="420" t="s">
        <v>62</v>
      </c>
      <c r="M51" s="43">
        <f>M42+M46+M47+M48+M49</f>
        <v>1690507</v>
      </c>
      <c r="N51" s="43">
        <f t="shared" ref="N51:V51" si="111">N42+N46+N47+N48+N49</f>
        <v>1733045</v>
      </c>
      <c r="O51" s="413">
        <f t="shared" si="111"/>
        <v>3423552</v>
      </c>
      <c r="P51" s="43">
        <f t="shared" si="111"/>
        <v>379</v>
      </c>
      <c r="Q51" s="413">
        <f t="shared" si="111"/>
        <v>3423931</v>
      </c>
      <c r="R51" s="43">
        <f t="shared" si="111"/>
        <v>1923897</v>
      </c>
      <c r="S51" s="43">
        <f t="shared" si="111"/>
        <v>1983910</v>
      </c>
      <c r="T51" s="412">
        <f t="shared" si="111"/>
        <v>3907807</v>
      </c>
      <c r="U51" s="43">
        <f t="shared" si="111"/>
        <v>348</v>
      </c>
      <c r="V51" s="413">
        <f t="shared" si="111"/>
        <v>3908155</v>
      </c>
      <c r="W51" s="47">
        <f t="shared" si="109"/>
        <v>14.142341069373177</v>
      </c>
      <c r="AA51" s="1"/>
    </row>
    <row r="52" spans="1:27" ht="14.25" thickTop="1" thickBot="1">
      <c r="A52" s="347" t="str">
        <f>IF(ISERROR(F52/G52)," ",IF(F52/G52&gt;0.5,IF(F52/G52&lt;1.5," ","NOT OK"),"NOT OK"))</f>
        <v xml:space="preserve"> </v>
      </c>
      <c r="B52" s="129" t="s">
        <v>63</v>
      </c>
      <c r="C52" s="130">
        <f>+C38+C42+C46+C50</f>
        <v>14241</v>
      </c>
      <c r="D52" s="130">
        <f t="shared" ref="D52:H52" si="112">+D38+D42+D46+D50</f>
        <v>14241</v>
      </c>
      <c r="E52" s="130">
        <f t="shared" si="112"/>
        <v>28482</v>
      </c>
      <c r="F52" s="130">
        <f t="shared" si="112"/>
        <v>17255</v>
      </c>
      <c r="G52" s="130">
        <f t="shared" si="112"/>
        <v>17160</v>
      </c>
      <c r="H52" s="130">
        <f t="shared" si="112"/>
        <v>34415</v>
      </c>
      <c r="I52" s="133">
        <f t="shared" si="99"/>
        <v>20.830700091285713</v>
      </c>
      <c r="J52" s="4"/>
      <c r="L52" s="420" t="s">
        <v>63</v>
      </c>
      <c r="M52" s="46">
        <f>+M38+M42+M46+M50</f>
        <v>2246522</v>
      </c>
      <c r="N52" s="44">
        <f t="shared" ref="N52:V52" si="113">+N38+N42+N46+N50</f>
        <v>2292974</v>
      </c>
      <c r="O52" s="312">
        <f t="shared" si="113"/>
        <v>4539496</v>
      </c>
      <c r="P52" s="44">
        <f t="shared" si="113"/>
        <v>433</v>
      </c>
      <c r="Q52" s="312">
        <f t="shared" si="113"/>
        <v>4539929</v>
      </c>
      <c r="R52" s="46">
        <f t="shared" si="113"/>
        <v>2571376</v>
      </c>
      <c r="S52" s="44">
        <f t="shared" si="113"/>
        <v>2637668</v>
      </c>
      <c r="T52" s="173">
        <f t="shared" si="113"/>
        <v>5209044</v>
      </c>
      <c r="U52" s="44">
        <f t="shared" si="113"/>
        <v>348</v>
      </c>
      <c r="V52" s="173">
        <f t="shared" si="113"/>
        <v>5209392</v>
      </c>
      <c r="W52" s="47">
        <f t="shared" si="109"/>
        <v>14.746111668266181</v>
      </c>
    </row>
    <row r="53" spans="1:27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857" t="s">
        <v>27</v>
      </c>
      <c r="C54" s="858"/>
      <c r="D54" s="858"/>
      <c r="E54" s="858"/>
      <c r="F54" s="858"/>
      <c r="G54" s="858"/>
      <c r="H54" s="858"/>
      <c r="I54" s="859"/>
      <c r="J54" s="4"/>
      <c r="L54" s="860" t="s">
        <v>28</v>
      </c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2"/>
    </row>
    <row r="55" spans="1:27" ht="13.5" thickBot="1">
      <c r="B55" s="863" t="s">
        <v>30</v>
      </c>
      <c r="C55" s="864"/>
      <c r="D55" s="864"/>
      <c r="E55" s="864"/>
      <c r="F55" s="864"/>
      <c r="G55" s="864"/>
      <c r="H55" s="864"/>
      <c r="I55" s="865"/>
      <c r="J55" s="4"/>
      <c r="L55" s="866" t="s">
        <v>50</v>
      </c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</row>
    <row r="56" spans="1:27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7"/>
      <c r="C57" s="869" t="s">
        <v>64</v>
      </c>
      <c r="D57" s="870"/>
      <c r="E57" s="871"/>
      <c r="F57" s="869" t="s">
        <v>65</v>
      </c>
      <c r="G57" s="870"/>
      <c r="H57" s="871"/>
      <c r="I57" s="108" t="s">
        <v>2</v>
      </c>
      <c r="J57" s="4"/>
      <c r="L57" s="12"/>
      <c r="M57" s="872" t="s">
        <v>64</v>
      </c>
      <c r="N57" s="873"/>
      <c r="O57" s="873"/>
      <c r="P57" s="873"/>
      <c r="Q57" s="874"/>
      <c r="R57" s="872" t="s">
        <v>65</v>
      </c>
      <c r="S57" s="873"/>
      <c r="T57" s="873"/>
      <c r="U57" s="873"/>
      <c r="V57" s="874"/>
      <c r="W57" s="13" t="s">
        <v>2</v>
      </c>
    </row>
    <row r="58" spans="1:27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4" t="s">
        <v>29</v>
      </c>
      <c r="C59" s="115" t="s">
        <v>5</v>
      </c>
      <c r="D59" s="116" t="s">
        <v>6</v>
      </c>
      <c r="E59" s="404" t="s">
        <v>7</v>
      </c>
      <c r="F59" s="115" t="s">
        <v>5</v>
      </c>
      <c r="G59" s="116" t="s">
        <v>6</v>
      </c>
      <c r="H59" s="343" t="s">
        <v>7</v>
      </c>
      <c r="I59" s="118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>IF(ISERROR(F61/G61)," ",IF(F61/G61&gt;0.5,IF(F61/G61&lt;1.5," ","NOT OK"),"NOT OK"))</f>
        <v xml:space="preserve"> </v>
      </c>
      <c r="B61" s="109" t="s">
        <v>10</v>
      </c>
      <c r="C61" s="372">
        <f t="shared" ref="C61:H63" si="114">+C9+C35</f>
        <v>1398</v>
      </c>
      <c r="D61" s="373">
        <f t="shared" si="114"/>
        <v>1397</v>
      </c>
      <c r="E61" s="161">
        <f t="shared" si="114"/>
        <v>2795</v>
      </c>
      <c r="F61" s="123">
        <f t="shared" si="114"/>
        <v>1658</v>
      </c>
      <c r="G61" s="125">
        <f t="shared" si="114"/>
        <v>1655</v>
      </c>
      <c r="H61" s="161">
        <f t="shared" si="114"/>
        <v>3313</v>
      </c>
      <c r="I61" s="126">
        <f t="shared" ref="I61:I63" si="115">IF(E61=0,0,((H61/E61)-1)*100)</f>
        <v>18.533094812164585</v>
      </c>
      <c r="J61" s="4"/>
      <c r="K61" s="7"/>
      <c r="L61" s="14" t="s">
        <v>10</v>
      </c>
      <c r="M61" s="382">
        <f t="shared" ref="M61:N67" si="116">+M9+M35</f>
        <v>213597</v>
      </c>
      <c r="N61" s="380">
        <f t="shared" si="116"/>
        <v>212495</v>
      </c>
      <c r="O61" s="172">
        <f>SUM(M61:N61)</f>
        <v>426092</v>
      </c>
      <c r="P61" s="381">
        <f t="shared" ref="P61:P67" si="117">P9+P35</f>
        <v>54</v>
      </c>
      <c r="Q61" s="175">
        <f>+O61+P61</f>
        <v>426146</v>
      </c>
      <c r="R61" s="40">
        <f t="shared" ref="R61:S67" si="118">+R9+R35</f>
        <v>247518</v>
      </c>
      <c r="S61" s="38">
        <f t="shared" si="118"/>
        <v>249735</v>
      </c>
      <c r="T61" s="172">
        <f>SUM(R61:S61)</f>
        <v>497253</v>
      </c>
      <c r="U61" s="39">
        <f t="shared" ref="U61:U67" si="119">U9+U35</f>
        <v>0</v>
      </c>
      <c r="V61" s="175">
        <f>+T61+U61</f>
        <v>497253</v>
      </c>
      <c r="W61" s="41">
        <f t="shared" ref="W61" si="120">IF(Q61=0,0,((V61/Q61)-1)*100)</f>
        <v>16.686065339109124</v>
      </c>
    </row>
    <row r="62" spans="1:27">
      <c r="A62" s="4" t="str">
        <f>IF(ISERROR(F62/G62)," ",IF(F62/G62&gt;0.5,IF(F62/G62&lt;1.5," ","NOT OK"),"NOT OK"))</f>
        <v xml:space="preserve"> </v>
      </c>
      <c r="B62" s="109" t="s">
        <v>11</v>
      </c>
      <c r="C62" s="372">
        <f t="shared" si="114"/>
        <v>1386</v>
      </c>
      <c r="D62" s="373">
        <f t="shared" si="114"/>
        <v>1386</v>
      </c>
      <c r="E62" s="161">
        <f t="shared" si="114"/>
        <v>2772</v>
      </c>
      <c r="F62" s="123">
        <f t="shared" si="114"/>
        <v>1663</v>
      </c>
      <c r="G62" s="125">
        <f t="shared" si="114"/>
        <v>1664</v>
      </c>
      <c r="H62" s="161">
        <f t="shared" si="114"/>
        <v>3327</v>
      </c>
      <c r="I62" s="126">
        <f t="shared" si="115"/>
        <v>20.021645021645028</v>
      </c>
      <c r="J62" s="4"/>
      <c r="K62" s="7"/>
      <c r="L62" s="14" t="s">
        <v>11</v>
      </c>
      <c r="M62" s="382">
        <f t="shared" si="116"/>
        <v>222033</v>
      </c>
      <c r="N62" s="380">
        <f t="shared" si="116"/>
        <v>222597</v>
      </c>
      <c r="O62" s="172">
        <f t="shared" ref="O62:O70" si="121">SUM(M62:N62)</f>
        <v>444630</v>
      </c>
      <c r="P62" s="381">
        <f t="shared" si="117"/>
        <v>0</v>
      </c>
      <c r="Q62" s="175">
        <f t="shared" ref="Q62:Q70" si="122">+O62+P62</f>
        <v>444630</v>
      </c>
      <c r="R62" s="40">
        <f t="shared" si="118"/>
        <v>249316</v>
      </c>
      <c r="S62" s="38">
        <f t="shared" si="118"/>
        <v>251455</v>
      </c>
      <c r="T62" s="172">
        <f t="shared" ref="T62:T70" si="123">SUM(R62:S62)</f>
        <v>500771</v>
      </c>
      <c r="U62" s="39">
        <f t="shared" si="119"/>
        <v>0</v>
      </c>
      <c r="V62" s="175">
        <f t="shared" ref="V62:V70" si="124">+T62+U62</f>
        <v>500771</v>
      </c>
      <c r="W62" s="41">
        <f t="shared" ref="W62:W70" si="125">IF(Q62=0,0,((V62/Q62)-1)*100)</f>
        <v>12.626453455682253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4" t="s">
        <v>12</v>
      </c>
      <c r="C63" s="374">
        <f t="shared" si="114"/>
        <v>1521</v>
      </c>
      <c r="D63" s="375">
        <f t="shared" si="114"/>
        <v>1521</v>
      </c>
      <c r="E63" s="161">
        <f t="shared" si="114"/>
        <v>3042</v>
      </c>
      <c r="F63" s="127">
        <f t="shared" si="114"/>
        <v>1776</v>
      </c>
      <c r="G63" s="128">
        <f t="shared" si="114"/>
        <v>1774</v>
      </c>
      <c r="H63" s="161">
        <f t="shared" si="114"/>
        <v>3550</v>
      </c>
      <c r="I63" s="126">
        <f t="shared" si="115"/>
        <v>16.699539776462856</v>
      </c>
      <c r="J63" s="4"/>
      <c r="K63" s="7"/>
      <c r="L63" s="23" t="s">
        <v>12</v>
      </c>
      <c r="M63" s="382">
        <f t="shared" si="116"/>
        <v>243105</v>
      </c>
      <c r="N63" s="380">
        <f t="shared" si="116"/>
        <v>240528</v>
      </c>
      <c r="O63" s="172">
        <f t="shared" si="121"/>
        <v>483633</v>
      </c>
      <c r="P63" s="381">
        <f t="shared" si="117"/>
        <v>0</v>
      </c>
      <c r="Q63" s="175">
        <f t="shared" si="122"/>
        <v>483633</v>
      </c>
      <c r="R63" s="40">
        <f t="shared" si="118"/>
        <v>281968</v>
      </c>
      <c r="S63" s="38">
        <f t="shared" si="118"/>
        <v>277209</v>
      </c>
      <c r="T63" s="172">
        <f t="shared" si="123"/>
        <v>559177</v>
      </c>
      <c r="U63" s="39">
        <f t="shared" si="119"/>
        <v>0</v>
      </c>
      <c r="V63" s="175">
        <f t="shared" si="124"/>
        <v>559177</v>
      </c>
      <c r="W63" s="41">
        <f t="shared" si="125"/>
        <v>15.620108636093889</v>
      </c>
    </row>
    <row r="64" spans="1:27" ht="14.25" thickTop="1" thickBot="1">
      <c r="A64" s="4" t="str">
        <f>IF(ISERROR(F64/G64)," ",IF(F64/G64&gt;0.5,IF(F64/G64&lt;1.5," ","NOT OK"),"NOT OK"))</f>
        <v xml:space="preserve"> </v>
      </c>
      <c r="B64" s="129" t="s">
        <v>57</v>
      </c>
      <c r="C64" s="130">
        <f t="shared" ref="C64:E64" si="126">+C61+C62+C63</f>
        <v>4305</v>
      </c>
      <c r="D64" s="132">
        <f t="shared" si="126"/>
        <v>4304</v>
      </c>
      <c r="E64" s="165">
        <f t="shared" si="126"/>
        <v>8609</v>
      </c>
      <c r="F64" s="130">
        <f t="shared" ref="F64:H64" si="127">+F61+F62+F63</f>
        <v>5097</v>
      </c>
      <c r="G64" s="132">
        <f t="shared" si="127"/>
        <v>5093</v>
      </c>
      <c r="H64" s="165">
        <f t="shared" si="127"/>
        <v>10190</v>
      </c>
      <c r="I64" s="133">
        <f>IF(E64=0,0,((H64/E64)-1)*100)</f>
        <v>18.364502265071447</v>
      </c>
      <c r="J64" s="4"/>
      <c r="L64" s="42" t="s">
        <v>57</v>
      </c>
      <c r="M64" s="46">
        <f t="shared" si="116"/>
        <v>678735</v>
      </c>
      <c r="N64" s="44">
        <f t="shared" si="116"/>
        <v>675620</v>
      </c>
      <c r="O64" s="173">
        <f t="shared" si="121"/>
        <v>1354355</v>
      </c>
      <c r="P64" s="44">
        <f t="shared" si="117"/>
        <v>54</v>
      </c>
      <c r="Q64" s="173">
        <f t="shared" si="122"/>
        <v>1354409</v>
      </c>
      <c r="R64" s="46">
        <f t="shared" si="118"/>
        <v>778802</v>
      </c>
      <c r="S64" s="44">
        <f t="shared" si="118"/>
        <v>778399</v>
      </c>
      <c r="T64" s="173">
        <f t="shared" si="123"/>
        <v>1557201</v>
      </c>
      <c r="U64" s="44">
        <f t="shared" si="119"/>
        <v>0</v>
      </c>
      <c r="V64" s="173">
        <f t="shared" si="124"/>
        <v>1557201</v>
      </c>
      <c r="W64" s="47">
        <f t="shared" si="125"/>
        <v>14.972729803183537</v>
      </c>
    </row>
    <row r="65" spans="1:27" ht="13.5" thickTop="1">
      <c r="A65" s="4" t="str">
        <f t="shared" si="8"/>
        <v xml:space="preserve"> </v>
      </c>
      <c r="B65" s="109" t="s">
        <v>13</v>
      </c>
      <c r="C65" s="372">
        <f t="shared" ref="C65:H67" si="128">+C13+C39</f>
        <v>1608</v>
      </c>
      <c r="D65" s="373">
        <f t="shared" si="128"/>
        <v>1608</v>
      </c>
      <c r="E65" s="161">
        <f t="shared" si="128"/>
        <v>3216</v>
      </c>
      <c r="F65" s="123">
        <f t="shared" si="128"/>
        <v>1822</v>
      </c>
      <c r="G65" s="125">
        <f t="shared" si="128"/>
        <v>1823</v>
      </c>
      <c r="H65" s="161">
        <f t="shared" si="128"/>
        <v>3645</v>
      </c>
      <c r="I65" s="126">
        <f t="shared" ref="I65:I69" si="129">IF(E65=0,0,((H65/E65)-1)*100)</f>
        <v>13.339552238805963</v>
      </c>
      <c r="J65" s="4"/>
      <c r="L65" s="14" t="s">
        <v>13</v>
      </c>
      <c r="M65" s="382">
        <f t="shared" si="116"/>
        <v>264868</v>
      </c>
      <c r="N65" s="380">
        <f t="shared" si="116"/>
        <v>269034</v>
      </c>
      <c r="O65" s="172">
        <f t="shared" si="121"/>
        <v>533902</v>
      </c>
      <c r="P65" s="381">
        <f t="shared" si="117"/>
        <v>0</v>
      </c>
      <c r="Q65" s="175">
        <f t="shared" si="122"/>
        <v>533902</v>
      </c>
      <c r="R65" s="40">
        <f t="shared" si="118"/>
        <v>298962</v>
      </c>
      <c r="S65" s="38">
        <f t="shared" si="118"/>
        <v>302332</v>
      </c>
      <c r="T65" s="172">
        <f t="shared" si="123"/>
        <v>601294</v>
      </c>
      <c r="U65" s="39">
        <f t="shared" si="119"/>
        <v>16</v>
      </c>
      <c r="V65" s="175">
        <f t="shared" si="124"/>
        <v>601310</v>
      </c>
      <c r="W65" s="41">
        <f t="shared" si="125"/>
        <v>12.625538020086079</v>
      </c>
    </row>
    <row r="66" spans="1:27">
      <c r="A66" s="4" t="str">
        <f>IF(ISERROR(F66/G66)," ",IF(F66/G66&gt;0.5,IF(F66/G66&lt;1.5," ","NOT OK"),"NOT OK"))</f>
        <v xml:space="preserve"> </v>
      </c>
      <c r="B66" s="109" t="s">
        <v>14</v>
      </c>
      <c r="C66" s="372">
        <f t="shared" si="128"/>
        <v>1482</v>
      </c>
      <c r="D66" s="373">
        <f t="shared" si="128"/>
        <v>1481</v>
      </c>
      <c r="E66" s="161">
        <f t="shared" si="128"/>
        <v>2963</v>
      </c>
      <c r="F66" s="123">
        <f t="shared" si="128"/>
        <v>1703</v>
      </c>
      <c r="G66" s="125">
        <f t="shared" si="128"/>
        <v>1701</v>
      </c>
      <c r="H66" s="161">
        <f t="shared" si="128"/>
        <v>3404</v>
      </c>
      <c r="I66" s="126">
        <f>IF(E66=0,0,((H66/E66)-1)*100)</f>
        <v>14.883563955450562</v>
      </c>
      <c r="J66" s="4"/>
      <c r="L66" s="14" t="s">
        <v>14</v>
      </c>
      <c r="M66" s="382">
        <f t="shared" si="116"/>
        <v>243321</v>
      </c>
      <c r="N66" s="380">
        <f t="shared" si="116"/>
        <v>253197</v>
      </c>
      <c r="O66" s="172">
        <f>SUM(M66:N66)</f>
        <v>496518</v>
      </c>
      <c r="P66" s="381">
        <f t="shared" si="117"/>
        <v>0</v>
      </c>
      <c r="Q66" s="175">
        <f>+O66+P66</f>
        <v>496518</v>
      </c>
      <c r="R66" s="40">
        <f t="shared" si="118"/>
        <v>261729</v>
      </c>
      <c r="S66" s="38">
        <f t="shared" si="118"/>
        <v>277588</v>
      </c>
      <c r="T66" s="172">
        <f>SUM(R66:S66)</f>
        <v>539317</v>
      </c>
      <c r="U66" s="39">
        <f t="shared" si="119"/>
        <v>0</v>
      </c>
      <c r="V66" s="175">
        <f>+T66+U66</f>
        <v>539317</v>
      </c>
      <c r="W66" s="41">
        <f>IF(Q66=0,0,((V66/Q66)-1)*100)</f>
        <v>8.6198284855735441</v>
      </c>
    </row>
    <row r="67" spans="1:27" ht="13.5" thickBot="1">
      <c r="A67" s="4" t="str">
        <f>IF(ISERROR(F67/G67)," ",IF(F67/G67&gt;0.5,IF(F67/G67&lt;1.5," ","NOT OK"),"NOT OK"))</f>
        <v xml:space="preserve"> </v>
      </c>
      <c r="B67" s="109" t="s">
        <v>15</v>
      </c>
      <c r="C67" s="372">
        <f t="shared" si="128"/>
        <v>1469</v>
      </c>
      <c r="D67" s="373">
        <f t="shared" si="128"/>
        <v>1469</v>
      </c>
      <c r="E67" s="161">
        <f t="shared" si="128"/>
        <v>2938</v>
      </c>
      <c r="F67" s="123">
        <f t="shared" si="128"/>
        <v>1870</v>
      </c>
      <c r="G67" s="125">
        <f t="shared" si="128"/>
        <v>1868</v>
      </c>
      <c r="H67" s="161">
        <f t="shared" si="128"/>
        <v>3738</v>
      </c>
      <c r="I67" s="126">
        <f>IF(E67=0,0,((H67/E67)-1)*100)</f>
        <v>27.229407760381207</v>
      </c>
      <c r="J67" s="4"/>
      <c r="L67" s="14" t="s">
        <v>15</v>
      </c>
      <c r="M67" s="382">
        <f t="shared" si="116"/>
        <v>233174</v>
      </c>
      <c r="N67" s="380">
        <f t="shared" si="116"/>
        <v>239022</v>
      </c>
      <c r="O67" s="172">
        <f>SUM(M67:N67)</f>
        <v>472196</v>
      </c>
      <c r="P67" s="381">
        <f t="shared" si="117"/>
        <v>0</v>
      </c>
      <c r="Q67" s="175">
        <f>+O67+P67</f>
        <v>472196</v>
      </c>
      <c r="R67" s="40">
        <f t="shared" si="118"/>
        <v>266674</v>
      </c>
      <c r="S67" s="38">
        <f t="shared" si="118"/>
        <v>278321</v>
      </c>
      <c r="T67" s="172">
        <f>SUM(R67:S67)</f>
        <v>544995</v>
      </c>
      <c r="U67" s="39">
        <f t="shared" si="119"/>
        <v>0</v>
      </c>
      <c r="V67" s="175">
        <f>+T67+U67</f>
        <v>544995</v>
      </c>
      <c r="W67" s="41">
        <f>IF(Q67=0,0,((V67/Q67)-1)*100)</f>
        <v>15.417114926852404</v>
      </c>
    </row>
    <row r="68" spans="1:27" ht="14.25" thickTop="1" thickBot="1">
      <c r="A68" s="347" t="str">
        <f>IF(ISERROR(F68/G68)," ",IF(F68/G68&gt;0.5,IF(F68/G68&lt;1.5," ","NOT OK"),"NOT OK"))</f>
        <v xml:space="preserve"> </v>
      </c>
      <c r="B68" s="129" t="s">
        <v>61</v>
      </c>
      <c r="C68" s="130">
        <f>+C65+C66+C67</f>
        <v>4559</v>
      </c>
      <c r="D68" s="132">
        <f t="shared" ref="D68" si="130">+D65+D66+D67</f>
        <v>4558</v>
      </c>
      <c r="E68" s="165">
        <f t="shared" ref="E68" si="131">+E65+E66+E67</f>
        <v>9117</v>
      </c>
      <c r="F68" s="130">
        <f t="shared" ref="F68" si="132">+F65+F66+F67</f>
        <v>5395</v>
      </c>
      <c r="G68" s="132">
        <f t="shared" ref="G68" si="133">+G65+G66+G67</f>
        <v>5392</v>
      </c>
      <c r="H68" s="165">
        <f t="shared" ref="H68" si="134">+H65+H66+H67</f>
        <v>10787</v>
      </c>
      <c r="I68" s="133">
        <f>IF(E68=0,0,((H68/E68)-1)*100)</f>
        <v>18.317428978830751</v>
      </c>
      <c r="J68" s="4"/>
      <c r="L68" s="42" t="s">
        <v>61</v>
      </c>
      <c r="M68" s="46">
        <f>+M65+M66+M67</f>
        <v>741363</v>
      </c>
      <c r="N68" s="44">
        <f t="shared" ref="N68" si="135">+N65+N66+N67</f>
        <v>761253</v>
      </c>
      <c r="O68" s="173">
        <f t="shared" ref="O68" si="136">+O65+O66+O67</f>
        <v>1502616</v>
      </c>
      <c r="P68" s="44">
        <f t="shared" ref="P68" si="137">+P65+P66+P67</f>
        <v>0</v>
      </c>
      <c r="Q68" s="173">
        <f t="shared" ref="Q68" si="138">+Q65+Q66+Q67</f>
        <v>1502616</v>
      </c>
      <c r="R68" s="46">
        <f t="shared" ref="R68" si="139">+R65+R66+R67</f>
        <v>827365</v>
      </c>
      <c r="S68" s="44">
        <f t="shared" ref="S68" si="140">+S65+S66+S67</f>
        <v>858241</v>
      </c>
      <c r="T68" s="173">
        <f t="shared" ref="T68" si="141">+T65+T66+T67</f>
        <v>1685606</v>
      </c>
      <c r="U68" s="44">
        <f t="shared" ref="U68" si="142">+U65+U66+U67</f>
        <v>16</v>
      </c>
      <c r="V68" s="173">
        <f t="shared" ref="V68" si="143">+V65+V66+V67</f>
        <v>1685622</v>
      </c>
      <c r="W68" s="47">
        <f>IF(Q68=0,0,((V68/Q68)-1)*100)</f>
        <v>12.179159545752217</v>
      </c>
    </row>
    <row r="69" spans="1:27" ht="13.5" thickTop="1">
      <c r="A69" s="4" t="str">
        <f t="shared" si="8"/>
        <v xml:space="preserve"> </v>
      </c>
      <c r="B69" s="109" t="s">
        <v>16</v>
      </c>
      <c r="C69" s="135">
        <f t="shared" ref="C69:H71" si="144">+C17+C43</f>
        <v>1510</v>
      </c>
      <c r="D69" s="137">
        <f t="shared" si="144"/>
        <v>1508</v>
      </c>
      <c r="E69" s="161">
        <f t="shared" si="144"/>
        <v>3018</v>
      </c>
      <c r="F69" s="135">
        <f t="shared" si="144"/>
        <v>1751</v>
      </c>
      <c r="G69" s="137">
        <f t="shared" si="144"/>
        <v>1750</v>
      </c>
      <c r="H69" s="161">
        <f t="shared" si="144"/>
        <v>3501</v>
      </c>
      <c r="I69" s="126">
        <f t="shared" si="129"/>
        <v>16.003976143141152</v>
      </c>
      <c r="J69" s="8"/>
      <c r="L69" s="14" t="s">
        <v>16</v>
      </c>
      <c r="M69" s="382">
        <f t="shared" ref="M69:N71" si="145">+M17+M43</f>
        <v>227734</v>
      </c>
      <c r="N69" s="380">
        <f t="shared" si="145"/>
        <v>227734</v>
      </c>
      <c r="O69" s="172">
        <f t="shared" si="121"/>
        <v>455468</v>
      </c>
      <c r="P69" s="381">
        <f>P17+P43</f>
        <v>0</v>
      </c>
      <c r="Q69" s="175">
        <f t="shared" si="122"/>
        <v>455468</v>
      </c>
      <c r="R69" s="40">
        <f t="shared" ref="R69:S71" si="146">+R17+R43</f>
        <v>256237</v>
      </c>
      <c r="S69" s="38">
        <f t="shared" si="146"/>
        <v>260677</v>
      </c>
      <c r="T69" s="172">
        <f t="shared" si="123"/>
        <v>516914</v>
      </c>
      <c r="U69" s="39">
        <f>U17+U43</f>
        <v>149</v>
      </c>
      <c r="V69" s="175">
        <f t="shared" si="124"/>
        <v>517063</v>
      </c>
      <c r="W69" s="41">
        <f t="shared" si="125"/>
        <v>13.523452800196711</v>
      </c>
    </row>
    <row r="70" spans="1:27">
      <c r="A70" s="4" t="str">
        <f t="shared" ref="A70" si="147">IF(ISERROR(F70/G70)," ",IF(F70/G70&gt;0.5,IF(F70/G70&lt;1.5," ","NOT OK"),"NOT OK"))</f>
        <v xml:space="preserve"> </v>
      </c>
      <c r="B70" s="109" t="s">
        <v>17</v>
      </c>
      <c r="C70" s="135">
        <f t="shared" si="144"/>
        <v>1599</v>
      </c>
      <c r="D70" s="137">
        <f t="shared" si="144"/>
        <v>1599</v>
      </c>
      <c r="E70" s="161">
        <f t="shared" si="144"/>
        <v>3198</v>
      </c>
      <c r="F70" s="135">
        <f t="shared" si="144"/>
        <v>1755</v>
      </c>
      <c r="G70" s="137">
        <f t="shared" si="144"/>
        <v>1756</v>
      </c>
      <c r="H70" s="161">
        <f t="shared" si="144"/>
        <v>3511</v>
      </c>
      <c r="I70" s="126">
        <f t="shared" ref="I70" si="148">IF(E70=0,0,((H70/E70)-1)*100)</f>
        <v>9.7873671044402819</v>
      </c>
      <c r="J70" s="4"/>
      <c r="L70" s="14" t="s">
        <v>17</v>
      </c>
      <c r="M70" s="382">
        <f t="shared" si="145"/>
        <v>236202</v>
      </c>
      <c r="N70" s="380">
        <f t="shared" si="145"/>
        <v>235640</v>
      </c>
      <c r="O70" s="172">
        <f t="shared" si="121"/>
        <v>471842</v>
      </c>
      <c r="P70" s="379">
        <f>P18+P44</f>
        <v>284</v>
      </c>
      <c r="Q70" s="172">
        <f t="shared" si="122"/>
        <v>472126</v>
      </c>
      <c r="R70" s="40">
        <f t="shared" si="146"/>
        <v>252912</v>
      </c>
      <c r="S70" s="38">
        <f t="shared" si="146"/>
        <v>254104</v>
      </c>
      <c r="T70" s="172">
        <f t="shared" si="123"/>
        <v>507016</v>
      </c>
      <c r="U70" s="145">
        <f>U18+U44</f>
        <v>0</v>
      </c>
      <c r="V70" s="172">
        <f t="shared" si="124"/>
        <v>507016</v>
      </c>
      <c r="W70" s="41">
        <f t="shared" si="125"/>
        <v>7.3899764046038596</v>
      </c>
    </row>
    <row r="71" spans="1:27" ht="13.5" thickBot="1">
      <c r="A71" s="4" t="str">
        <f>IF(ISERROR(F71/G71)," ",IF(F71/G71&gt;0.5,IF(F71/G71&lt;1.5," ","NOT OK"),"NOT OK"))</f>
        <v xml:space="preserve"> </v>
      </c>
      <c r="B71" s="109" t="s">
        <v>18</v>
      </c>
      <c r="C71" s="135">
        <f t="shared" si="144"/>
        <v>1536</v>
      </c>
      <c r="D71" s="137">
        <f t="shared" si="144"/>
        <v>1535</v>
      </c>
      <c r="E71" s="161">
        <f t="shared" si="144"/>
        <v>3071</v>
      </c>
      <c r="F71" s="135">
        <f t="shared" si="144"/>
        <v>1670</v>
      </c>
      <c r="G71" s="137">
        <f t="shared" si="144"/>
        <v>1669</v>
      </c>
      <c r="H71" s="161">
        <f t="shared" si="144"/>
        <v>3339</v>
      </c>
      <c r="I71" s="126">
        <f>IF(E71=0,0,((H71/E71)-1)*100)</f>
        <v>8.7267990882448743</v>
      </c>
      <c r="J71" s="4"/>
      <c r="L71" s="14" t="s">
        <v>18</v>
      </c>
      <c r="M71" s="382">
        <f t="shared" si="145"/>
        <v>230409</v>
      </c>
      <c r="N71" s="380">
        <f t="shared" si="145"/>
        <v>227441</v>
      </c>
      <c r="O71" s="172">
        <f>SUM(M71:N71)</f>
        <v>457850</v>
      </c>
      <c r="P71" s="379">
        <f>P19+P45</f>
        <v>43</v>
      </c>
      <c r="Q71" s="172">
        <f>+O71+P71</f>
        <v>457893</v>
      </c>
      <c r="R71" s="40">
        <f t="shared" si="146"/>
        <v>238894</v>
      </c>
      <c r="S71" s="38">
        <f t="shared" si="146"/>
        <v>241794</v>
      </c>
      <c r="T71" s="172">
        <f>SUM(R71:S71)</f>
        <v>480688</v>
      </c>
      <c r="U71" s="145">
        <f>U19+U45</f>
        <v>0</v>
      </c>
      <c r="V71" s="172">
        <f>+T71+U71</f>
        <v>480688</v>
      </c>
      <c r="W71" s="41">
        <f>IF(Q71=0,0,((V71/Q71)-1)*100)</f>
        <v>4.9782372737735781</v>
      </c>
    </row>
    <row r="72" spans="1:27" ht="15.75" customHeight="1" thickTop="1" thickBot="1">
      <c r="A72" s="10" t="str">
        <f>IF(ISERROR(F72/G72)," ",IF(F72/G72&gt;0.5,IF(F72/G72&lt;1.5," ","NOT OK"),"NOT OK"))</f>
        <v xml:space="preserve"> </v>
      </c>
      <c r="B72" s="138" t="s">
        <v>19</v>
      </c>
      <c r="C72" s="130">
        <f>+C69+C70+C71</f>
        <v>4645</v>
      </c>
      <c r="D72" s="140">
        <f t="shared" ref="D72" si="149">+D69+D70+D71</f>
        <v>4642</v>
      </c>
      <c r="E72" s="163">
        <f t="shared" ref="E72" si="150">+E69+E70+E71</f>
        <v>9287</v>
      </c>
      <c r="F72" s="130">
        <f t="shared" ref="F72" si="151">+F69+F70+F71</f>
        <v>5176</v>
      </c>
      <c r="G72" s="140">
        <f t="shared" ref="G72" si="152">+G69+G70+G71</f>
        <v>5175</v>
      </c>
      <c r="H72" s="163">
        <f t="shared" ref="H72" si="153">+H69+H70+H71</f>
        <v>10351</v>
      </c>
      <c r="I72" s="133">
        <f>IF(E72=0,0,((H72/E72)-1)*100)</f>
        <v>11.456875201895112</v>
      </c>
      <c r="J72" s="10"/>
      <c r="K72" s="11"/>
      <c r="L72" s="48" t="s">
        <v>19</v>
      </c>
      <c r="M72" s="49">
        <f>+M69+M70+M71</f>
        <v>694345</v>
      </c>
      <c r="N72" s="50">
        <f t="shared" ref="N72" si="154">+N69+N70+N71</f>
        <v>690815</v>
      </c>
      <c r="O72" s="411">
        <f t="shared" ref="O72" si="155">+O69+O70+O71</f>
        <v>1385160</v>
      </c>
      <c r="P72" s="50">
        <f t="shared" ref="P72" si="156">+P69+P70+P71</f>
        <v>327</v>
      </c>
      <c r="Q72" s="411">
        <f t="shared" ref="Q72" si="157">+Q69+Q70+Q71</f>
        <v>1385487</v>
      </c>
      <c r="R72" s="49">
        <f t="shared" ref="R72" si="158">+R69+R70+R71</f>
        <v>748043</v>
      </c>
      <c r="S72" s="50">
        <f t="shared" ref="S72" si="159">+S69+S70+S71</f>
        <v>756575</v>
      </c>
      <c r="T72" s="174">
        <f t="shared" ref="T72" si="160">+T69+T70+T71</f>
        <v>1504618</v>
      </c>
      <c r="U72" s="50">
        <f t="shared" ref="U72" si="161">+U69+U70+U71</f>
        <v>149</v>
      </c>
      <c r="V72" s="174">
        <f t="shared" ref="V72" si="162">+V69+V70+V71</f>
        <v>1504767</v>
      </c>
      <c r="W72" s="51">
        <f>IF(Q72=0,0,((V72/Q72)-1)*100)</f>
        <v>8.6092471455885278</v>
      </c>
    </row>
    <row r="73" spans="1:27" ht="13.5" thickTop="1">
      <c r="A73" s="4" t="str">
        <f>IF(ISERROR(F73/G73)," ",IF(F73/G73&gt;0.5,IF(F73/G73&lt;1.5," ","NOT OK"),"NOT OK"))</f>
        <v xml:space="preserve"> </v>
      </c>
      <c r="B73" s="109" t="s">
        <v>21</v>
      </c>
      <c r="C73" s="372">
        <f t="shared" ref="C73:H75" si="163">+C21+C47</f>
        <v>1576</v>
      </c>
      <c r="D73" s="373">
        <f t="shared" si="163"/>
        <v>1577</v>
      </c>
      <c r="E73" s="164">
        <f t="shared" si="163"/>
        <v>3153</v>
      </c>
      <c r="F73" s="123">
        <f t="shared" si="163"/>
        <v>1783</v>
      </c>
      <c r="G73" s="125">
        <f t="shared" si="163"/>
        <v>1784</v>
      </c>
      <c r="H73" s="164">
        <f t="shared" si="163"/>
        <v>3567</v>
      </c>
      <c r="I73" s="126">
        <f>IF(E73=0,0,((H73/E73)-1)*100)</f>
        <v>13.13035204567079</v>
      </c>
      <c r="J73" s="4"/>
      <c r="L73" s="14" t="s">
        <v>21</v>
      </c>
      <c r="M73" s="382">
        <f t="shared" ref="M73:N75" si="164">+M21+M47</f>
        <v>253059</v>
      </c>
      <c r="N73" s="380">
        <f t="shared" si="164"/>
        <v>252518</v>
      </c>
      <c r="O73" s="172">
        <f>SUM(M73:N73)</f>
        <v>505577</v>
      </c>
      <c r="P73" s="379">
        <f>P21+P47</f>
        <v>0</v>
      </c>
      <c r="Q73" s="172">
        <f>+O73+P73</f>
        <v>505577</v>
      </c>
      <c r="R73" s="40">
        <f t="shared" ref="R73:S75" si="165">+R21+R47</f>
        <v>269300</v>
      </c>
      <c r="S73" s="38">
        <f t="shared" si="165"/>
        <v>271327</v>
      </c>
      <c r="T73" s="172">
        <f>SUM(R73:S73)</f>
        <v>540627</v>
      </c>
      <c r="U73" s="145">
        <f>U21+U47</f>
        <v>330</v>
      </c>
      <c r="V73" s="172">
        <f>+T73+U73</f>
        <v>540957</v>
      </c>
      <c r="W73" s="41">
        <f>IF(Q73=0,0,((V73/Q73)-1)*100)</f>
        <v>6.9979449223362522</v>
      </c>
    </row>
    <row r="74" spans="1:27">
      <c r="A74" s="4" t="str">
        <f t="shared" ref="A74" si="166">IF(ISERROR(F74/G74)," ",IF(F74/G74&gt;0.5,IF(F74/G74&lt;1.5," ","NOT OK"),"NOT OK"))</f>
        <v xml:space="preserve"> </v>
      </c>
      <c r="B74" s="109" t="s">
        <v>22</v>
      </c>
      <c r="C74" s="372">
        <f t="shared" si="163"/>
        <v>1530</v>
      </c>
      <c r="D74" s="373">
        <f t="shared" si="163"/>
        <v>1531</v>
      </c>
      <c r="E74" s="155">
        <f t="shared" si="163"/>
        <v>3061</v>
      </c>
      <c r="F74" s="372">
        <f t="shared" si="163"/>
        <v>1787</v>
      </c>
      <c r="G74" s="373">
        <f t="shared" si="163"/>
        <v>1788</v>
      </c>
      <c r="H74" s="155">
        <f t="shared" si="163"/>
        <v>3575</v>
      </c>
      <c r="I74" s="126">
        <f t="shared" ref="I74" si="167">IF(E74=0,0,((H74/E74)-1)*100)</f>
        <v>16.791898072525324</v>
      </c>
      <c r="J74" s="4"/>
      <c r="L74" s="14" t="s">
        <v>22</v>
      </c>
      <c r="M74" s="382">
        <f t="shared" si="164"/>
        <v>233567</v>
      </c>
      <c r="N74" s="380">
        <f t="shared" si="164"/>
        <v>245946</v>
      </c>
      <c r="O74" s="172">
        <f t="shared" ref="O74" si="168">SUM(M74:N74)</f>
        <v>479513</v>
      </c>
      <c r="P74" s="379">
        <f>P22+P48</f>
        <v>0</v>
      </c>
      <c r="Q74" s="172">
        <f t="shared" ref="Q74" si="169">+O74+P74</f>
        <v>479513</v>
      </c>
      <c r="R74" s="382">
        <f t="shared" si="165"/>
        <v>264521</v>
      </c>
      <c r="S74" s="380">
        <f t="shared" si="165"/>
        <v>278228</v>
      </c>
      <c r="T74" s="172">
        <f t="shared" ref="T74" si="170">SUM(R74:S74)</f>
        <v>542749</v>
      </c>
      <c r="U74" s="379">
        <f>U22+U48</f>
        <v>0</v>
      </c>
      <c r="V74" s="172">
        <f t="shared" ref="V74" si="171">+T74+U74</f>
        <v>542749</v>
      </c>
      <c r="W74" s="41">
        <f t="shared" ref="W74" si="172">IF(Q74=0,0,((V74/Q74)-1)*100)</f>
        <v>13.187546531585181</v>
      </c>
    </row>
    <row r="75" spans="1:27" ht="13.5" thickBot="1">
      <c r="A75" s="4" t="str">
        <f t="shared" ref="A75" si="173">IF(ISERROR(F75/G75)," ",IF(F75/G75&gt;0.5,IF(F75/G75&lt;1.5," ","NOT OK"),"NOT OK"))</f>
        <v xml:space="preserve"> </v>
      </c>
      <c r="B75" s="109" t="s">
        <v>23</v>
      </c>
      <c r="C75" s="372">
        <f t="shared" si="163"/>
        <v>1507</v>
      </c>
      <c r="D75" s="141">
        <f t="shared" si="163"/>
        <v>1509</v>
      </c>
      <c r="E75" s="159">
        <f t="shared" si="163"/>
        <v>3016</v>
      </c>
      <c r="F75" s="123">
        <f t="shared" si="163"/>
        <v>1663</v>
      </c>
      <c r="G75" s="141">
        <f t="shared" si="163"/>
        <v>1663</v>
      </c>
      <c r="H75" s="159">
        <f t="shared" si="163"/>
        <v>3326</v>
      </c>
      <c r="I75" s="142">
        <f>IF(E75=0,0,((H75/E75)-1)*100)</f>
        <v>10.278514588859423</v>
      </c>
      <c r="J75" s="4"/>
      <c r="L75" s="14" t="s">
        <v>23</v>
      </c>
      <c r="M75" s="382">
        <f t="shared" si="164"/>
        <v>215879</v>
      </c>
      <c r="N75" s="380">
        <f t="shared" si="164"/>
        <v>216973</v>
      </c>
      <c r="O75" s="172">
        <f>SUM(M75:N75)</f>
        <v>432852</v>
      </c>
      <c r="P75" s="381">
        <f>P23+P49</f>
        <v>52</v>
      </c>
      <c r="Q75" s="175">
        <f>+O75+P75</f>
        <v>432904</v>
      </c>
      <c r="R75" s="40">
        <f t="shared" si="165"/>
        <v>236679</v>
      </c>
      <c r="S75" s="38">
        <f t="shared" si="165"/>
        <v>243440</v>
      </c>
      <c r="T75" s="172">
        <f>SUM(R75:S75)</f>
        <v>480119</v>
      </c>
      <c r="U75" s="39">
        <f>U23+U49</f>
        <v>0</v>
      </c>
      <c r="V75" s="175">
        <f>+T75+U75</f>
        <v>480119</v>
      </c>
      <c r="W75" s="41">
        <f>IF(Q75=0,0,((V75/Q75)-1)*100)</f>
        <v>10.90657512982094</v>
      </c>
    </row>
    <row r="76" spans="1:27" ht="14.25" thickTop="1" thickBot="1">
      <c r="A76" s="347" t="str">
        <f>IF(ISERROR(F76/G76)," ",IF(F76/G76&gt;0.5,IF(F76/G76&lt;1.5," ","NOT OK"),"NOT OK"))</f>
        <v xml:space="preserve"> </v>
      </c>
      <c r="B76" s="129" t="s">
        <v>40</v>
      </c>
      <c r="C76" s="130">
        <f>+C73+C74+C75</f>
        <v>4613</v>
      </c>
      <c r="D76" s="130">
        <f t="shared" ref="D76" si="174">+D73+D74+D75</f>
        <v>4617</v>
      </c>
      <c r="E76" s="130">
        <f t="shared" ref="E76" si="175">+E73+E74+E75</f>
        <v>9230</v>
      </c>
      <c r="F76" s="130">
        <f t="shared" ref="F76" si="176">+F73+F74+F75</f>
        <v>5233</v>
      </c>
      <c r="G76" s="130">
        <f t="shared" ref="G76" si="177">+G73+G74+G75</f>
        <v>5235</v>
      </c>
      <c r="H76" s="130">
        <f t="shared" ref="H76" si="178">+H73+H74+H75</f>
        <v>10468</v>
      </c>
      <c r="I76" s="133">
        <f t="shared" ref="I76:I78" si="179">IF(E76=0,0,((H76/E76)-1)*100)</f>
        <v>13.412784398699884</v>
      </c>
      <c r="J76" s="4"/>
      <c r="L76" s="420" t="s">
        <v>40</v>
      </c>
      <c r="M76" s="46">
        <f>+M73+M74+M75</f>
        <v>702505</v>
      </c>
      <c r="N76" s="44">
        <f t="shared" ref="N76" si="180">+N73+N74+N75</f>
        <v>715437</v>
      </c>
      <c r="O76" s="312">
        <f t="shared" ref="O76" si="181">+O73+O74+O75</f>
        <v>1417942</v>
      </c>
      <c r="P76" s="44">
        <f t="shared" ref="P76" si="182">+P73+P74+P75</f>
        <v>52</v>
      </c>
      <c r="Q76" s="312">
        <f t="shared" ref="Q76" si="183">+Q73+Q74+Q75</f>
        <v>1417994</v>
      </c>
      <c r="R76" s="46">
        <f t="shared" ref="R76" si="184">+R73+R74+R75</f>
        <v>770500</v>
      </c>
      <c r="S76" s="44">
        <f t="shared" ref="S76" si="185">+S73+S74+S75</f>
        <v>792995</v>
      </c>
      <c r="T76" s="173">
        <f t="shared" ref="T76" si="186">+T73+T74+T75</f>
        <v>1563495</v>
      </c>
      <c r="U76" s="44">
        <f t="shared" ref="U76" si="187">+U73+U74+U75</f>
        <v>330</v>
      </c>
      <c r="V76" s="173">
        <f t="shared" ref="V76" si="188">+V73+V74+V75</f>
        <v>1563825</v>
      </c>
      <c r="W76" s="47">
        <f t="shared" ref="W76:W78" si="189">IF(Q76=0,0,((V76/Q76)-1)*100)</f>
        <v>10.284317140975219</v>
      </c>
    </row>
    <row r="77" spans="1:27" ht="14.25" thickTop="1" thickBot="1">
      <c r="A77" s="347" t="str">
        <f>IF(ISERROR(F77/G77)," ",IF(F77/G77&gt;0.5,IF(F77/G77&lt;1.5," ","NOT OK"),"NOT OK"))</f>
        <v xml:space="preserve"> </v>
      </c>
      <c r="B77" s="129" t="s">
        <v>62</v>
      </c>
      <c r="C77" s="130">
        <f>C68+C72+C73+C74+C75</f>
        <v>13817</v>
      </c>
      <c r="D77" s="130">
        <f t="shared" ref="D77:H77" si="190">D68+D72+D73+D74+D75</f>
        <v>13817</v>
      </c>
      <c r="E77" s="130">
        <f t="shared" si="190"/>
        <v>27634</v>
      </c>
      <c r="F77" s="130">
        <f t="shared" si="190"/>
        <v>15804</v>
      </c>
      <c r="G77" s="130">
        <f t="shared" si="190"/>
        <v>15802</v>
      </c>
      <c r="H77" s="130">
        <f t="shared" si="190"/>
        <v>31606</v>
      </c>
      <c r="I77" s="133">
        <f t="shared" si="179"/>
        <v>14.373597741912135</v>
      </c>
      <c r="J77" s="4"/>
      <c r="L77" s="420" t="s">
        <v>62</v>
      </c>
      <c r="M77" s="43">
        <f>M68+M72+M73+M74+M75</f>
        <v>2138213</v>
      </c>
      <c r="N77" s="43">
        <f t="shared" ref="N77:V77" si="191">N68+N72+N73+N74+N75</f>
        <v>2167505</v>
      </c>
      <c r="O77" s="413">
        <f t="shared" si="191"/>
        <v>4305718</v>
      </c>
      <c r="P77" s="43">
        <f t="shared" si="191"/>
        <v>379</v>
      </c>
      <c r="Q77" s="413">
        <f t="shared" si="191"/>
        <v>4306097</v>
      </c>
      <c r="R77" s="43">
        <f t="shared" si="191"/>
        <v>2345908</v>
      </c>
      <c r="S77" s="43">
        <f t="shared" si="191"/>
        <v>2407811</v>
      </c>
      <c r="T77" s="412">
        <f t="shared" si="191"/>
        <v>4753719</v>
      </c>
      <c r="U77" s="43">
        <f t="shared" si="191"/>
        <v>495</v>
      </c>
      <c r="V77" s="413">
        <f t="shared" si="191"/>
        <v>4754214</v>
      </c>
      <c r="W77" s="47">
        <f t="shared" si="189"/>
        <v>10.406570033141382</v>
      </c>
      <c r="X77" s="1"/>
      <c r="AA77" s="1"/>
    </row>
    <row r="78" spans="1:27" ht="14.25" thickTop="1" thickBot="1">
      <c r="A78" s="347" t="str">
        <f>IF(ISERROR(F78/G78)," ",IF(F78/G78&gt;0.5,IF(F78/G78&lt;1.5," ","NOT OK"),"NOT OK"))</f>
        <v xml:space="preserve"> </v>
      </c>
      <c r="B78" s="129" t="s">
        <v>63</v>
      </c>
      <c r="C78" s="130">
        <f>+C64+C68+C72+C76</f>
        <v>18122</v>
      </c>
      <c r="D78" s="130">
        <f t="shared" ref="D78:H78" si="192">+D64+D68+D72+D76</f>
        <v>18121</v>
      </c>
      <c r="E78" s="130">
        <f t="shared" si="192"/>
        <v>36243</v>
      </c>
      <c r="F78" s="130">
        <f t="shared" si="192"/>
        <v>20901</v>
      </c>
      <c r="G78" s="130">
        <f t="shared" si="192"/>
        <v>20895</v>
      </c>
      <c r="H78" s="130">
        <f t="shared" si="192"/>
        <v>41796</v>
      </c>
      <c r="I78" s="133">
        <f t="shared" si="179"/>
        <v>15.321579339458658</v>
      </c>
      <c r="J78" s="4"/>
      <c r="L78" s="420" t="s">
        <v>63</v>
      </c>
      <c r="M78" s="46">
        <f>+M64+M68+M72+M76</f>
        <v>2816948</v>
      </c>
      <c r="N78" s="44">
        <f t="shared" ref="N78:V78" si="193">+N64+N68+N72+N76</f>
        <v>2843125</v>
      </c>
      <c r="O78" s="312">
        <f t="shared" si="193"/>
        <v>5660073</v>
      </c>
      <c r="P78" s="44">
        <f t="shared" si="193"/>
        <v>433</v>
      </c>
      <c r="Q78" s="312">
        <f t="shared" si="193"/>
        <v>5660506</v>
      </c>
      <c r="R78" s="46">
        <f t="shared" si="193"/>
        <v>3124710</v>
      </c>
      <c r="S78" s="44">
        <f t="shared" si="193"/>
        <v>3186210</v>
      </c>
      <c r="T78" s="173">
        <f t="shared" si="193"/>
        <v>6310920</v>
      </c>
      <c r="U78" s="44">
        <f t="shared" si="193"/>
        <v>495</v>
      </c>
      <c r="V78" s="173">
        <f t="shared" si="193"/>
        <v>6311415</v>
      </c>
      <c r="W78" s="47">
        <f t="shared" si="189"/>
        <v>11.499130996416218</v>
      </c>
    </row>
    <row r="79" spans="1:27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875" t="s">
        <v>33</v>
      </c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7"/>
    </row>
    <row r="81" spans="1:26" ht="13.5" thickBot="1">
      <c r="L81" s="878" t="s">
        <v>43</v>
      </c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8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195" t="s">
        <v>64</v>
      </c>
      <c r="N83" s="194"/>
      <c r="O83" s="195"/>
      <c r="P83" s="193"/>
      <c r="Q83" s="194"/>
      <c r="R83" s="193" t="s">
        <v>65</v>
      </c>
      <c r="S83" s="194"/>
      <c r="T83" s="195"/>
      <c r="U83" s="193"/>
      <c r="V83" s="193"/>
      <c r="W83" s="323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24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22"/>
    </row>
    <row r="86" spans="1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350"/>
      <c r="L87" s="61" t="s">
        <v>10</v>
      </c>
      <c r="M87" s="387">
        <v>30</v>
      </c>
      <c r="N87" s="363">
        <v>0</v>
      </c>
      <c r="O87" s="185">
        <f>+M87+N87</f>
        <v>30</v>
      </c>
      <c r="P87" s="385">
        <v>0</v>
      </c>
      <c r="Q87" s="185">
        <f>O87+P87</f>
        <v>30</v>
      </c>
      <c r="R87" s="387">
        <v>30</v>
      </c>
      <c r="S87" s="388">
        <v>27</v>
      </c>
      <c r="T87" s="185">
        <f>+R87+S87</f>
        <v>57</v>
      </c>
      <c r="U87" s="385">
        <v>0</v>
      </c>
      <c r="V87" s="185">
        <f>T87+U87</f>
        <v>57</v>
      </c>
      <c r="W87" s="81">
        <f>IF(Q87=0,0,((V87/Q87)-1)*100)</f>
        <v>89.999999999999986</v>
      </c>
      <c r="Y87" s="289"/>
      <c r="Z87" s="289"/>
    </row>
    <row r="88" spans="1:26">
      <c r="A88" s="350"/>
      <c r="L88" s="61" t="s">
        <v>11</v>
      </c>
      <c r="M88" s="387">
        <v>9</v>
      </c>
      <c r="N88" s="388">
        <v>0</v>
      </c>
      <c r="O88" s="185">
        <f t="shared" ref="O88:O96" si="194">+M88+N88</f>
        <v>9</v>
      </c>
      <c r="P88" s="385">
        <v>0</v>
      </c>
      <c r="Q88" s="185">
        <f>O88+P88</f>
        <v>9</v>
      </c>
      <c r="R88" s="387">
        <v>60</v>
      </c>
      <c r="S88" s="388">
        <v>42</v>
      </c>
      <c r="T88" s="185">
        <f t="shared" ref="T88:T96" si="195">+R88+S88</f>
        <v>102</v>
      </c>
      <c r="U88" s="385">
        <v>0</v>
      </c>
      <c r="V88" s="185">
        <f>T88+U88</f>
        <v>102</v>
      </c>
      <c r="W88" s="81">
        <f>IF(Q88=0,0,((V88/Q88)-1)*100)</f>
        <v>1033.3333333333335</v>
      </c>
    </row>
    <row r="89" spans="1:26" ht="13.5" thickBot="1">
      <c r="A89" s="350"/>
      <c r="L89" s="67" t="s">
        <v>12</v>
      </c>
      <c r="M89" s="387">
        <v>24</v>
      </c>
      <c r="N89" s="388">
        <v>2</v>
      </c>
      <c r="O89" s="185">
        <f t="shared" si="194"/>
        <v>26</v>
      </c>
      <c r="P89" s="385">
        <v>0</v>
      </c>
      <c r="Q89" s="185">
        <f t="shared" ref="Q89" si="196">O89+P89</f>
        <v>26</v>
      </c>
      <c r="R89" s="387">
        <v>55</v>
      </c>
      <c r="S89" s="388">
        <v>34</v>
      </c>
      <c r="T89" s="185">
        <f t="shared" si="195"/>
        <v>89</v>
      </c>
      <c r="U89" s="385">
        <v>0</v>
      </c>
      <c r="V89" s="185">
        <f t="shared" ref="V89" si="197">T89+U89</f>
        <v>89</v>
      </c>
      <c r="W89" s="81">
        <f>IF(Q89=0,0,((V89/Q89)-1)*100)</f>
        <v>242.30769230769229</v>
      </c>
    </row>
    <row r="90" spans="1:26" ht="14.25" thickTop="1" thickBot="1">
      <c r="A90" s="350"/>
      <c r="L90" s="82" t="s">
        <v>57</v>
      </c>
      <c r="M90" s="83">
        <f t="shared" ref="M90:Q90" si="198">+M87+M88+M89</f>
        <v>63</v>
      </c>
      <c r="N90" s="84">
        <f t="shared" si="198"/>
        <v>2</v>
      </c>
      <c r="O90" s="186">
        <f t="shared" si="194"/>
        <v>65</v>
      </c>
      <c r="P90" s="83">
        <f t="shared" si="198"/>
        <v>0</v>
      </c>
      <c r="Q90" s="186">
        <f t="shared" si="198"/>
        <v>65</v>
      </c>
      <c r="R90" s="83">
        <f t="shared" ref="R90:V90" si="199">+R87+R88+R89</f>
        <v>145</v>
      </c>
      <c r="S90" s="84">
        <f t="shared" si="199"/>
        <v>103</v>
      </c>
      <c r="T90" s="186">
        <f t="shared" si="195"/>
        <v>248</v>
      </c>
      <c r="U90" s="83">
        <f t="shared" si="199"/>
        <v>0</v>
      </c>
      <c r="V90" s="186">
        <f t="shared" si="199"/>
        <v>248</v>
      </c>
      <c r="W90" s="85">
        <f>IF(Q90=0,0,((V90/Q90)-1)*100)</f>
        <v>281.53846153846155</v>
      </c>
      <c r="Y90" s="289"/>
      <c r="Z90" s="289"/>
    </row>
    <row r="91" spans="1:26" ht="13.5" thickTop="1">
      <c r="A91" s="350"/>
      <c r="L91" s="61" t="s">
        <v>13</v>
      </c>
      <c r="M91" s="387">
        <v>21</v>
      </c>
      <c r="N91" s="388">
        <v>29</v>
      </c>
      <c r="O91" s="359">
        <f t="shared" si="194"/>
        <v>50</v>
      </c>
      <c r="P91" s="385">
        <v>0</v>
      </c>
      <c r="Q91" s="185">
        <f>O91+P91</f>
        <v>50</v>
      </c>
      <c r="R91" s="78">
        <v>22</v>
      </c>
      <c r="S91" s="79">
        <v>26</v>
      </c>
      <c r="T91" s="359">
        <f t="shared" si="195"/>
        <v>48</v>
      </c>
      <c r="U91" s="80">
        <v>0</v>
      </c>
      <c r="V91" s="185">
        <f>T91+U91</f>
        <v>48</v>
      </c>
      <c r="W91" s="81">
        <f t="shared" ref="W91:W95" si="200">IF(Q91=0,0,((V91/Q91)-1)*100)</f>
        <v>-4.0000000000000036</v>
      </c>
      <c r="Y91" s="289"/>
      <c r="Z91" s="289"/>
    </row>
    <row r="92" spans="1:26">
      <c r="A92" s="350"/>
      <c r="L92" s="61" t="s">
        <v>14</v>
      </c>
      <c r="M92" s="387">
        <v>18</v>
      </c>
      <c r="N92" s="388">
        <v>12</v>
      </c>
      <c r="O92" s="185">
        <f>+M92+N92</f>
        <v>30</v>
      </c>
      <c r="P92" s="385">
        <v>0</v>
      </c>
      <c r="Q92" s="185">
        <f>O92+P92</f>
        <v>30</v>
      </c>
      <c r="R92" s="78">
        <v>19</v>
      </c>
      <c r="S92" s="79">
        <v>19</v>
      </c>
      <c r="T92" s="185">
        <f>+R92+S92</f>
        <v>38</v>
      </c>
      <c r="U92" s="80">
        <v>0</v>
      </c>
      <c r="V92" s="185">
        <f>T92+U92</f>
        <v>38</v>
      </c>
      <c r="W92" s="81">
        <f>IF(Q92=0,0,((V92/Q92)-1)*100)</f>
        <v>26.666666666666661</v>
      </c>
      <c r="Y92" s="289"/>
      <c r="Z92" s="289"/>
    </row>
    <row r="93" spans="1:26" ht="13.5" thickBot="1">
      <c r="A93" s="350"/>
      <c r="L93" s="61" t="s">
        <v>15</v>
      </c>
      <c r="M93" s="387">
        <v>25</v>
      </c>
      <c r="N93" s="388">
        <v>44</v>
      </c>
      <c r="O93" s="214">
        <f>+M93+N93</f>
        <v>69</v>
      </c>
      <c r="P93" s="385">
        <v>0</v>
      </c>
      <c r="Q93" s="185">
        <f>O93+P93</f>
        <v>69</v>
      </c>
      <c r="R93" s="78">
        <v>17</v>
      </c>
      <c r="S93" s="79">
        <v>27</v>
      </c>
      <c r="T93" s="214">
        <f>+R93+S93</f>
        <v>44</v>
      </c>
      <c r="U93" s="80">
        <v>0</v>
      </c>
      <c r="V93" s="185">
        <f>T93+U93</f>
        <v>44</v>
      </c>
      <c r="W93" s="81">
        <f>IF(Q93=0,0,((V93/Q93)-1)*100)</f>
        <v>-36.231884057971023</v>
      </c>
      <c r="Y93" s="289"/>
      <c r="Z93" s="289"/>
    </row>
    <row r="94" spans="1:26" ht="14.25" thickTop="1" thickBot="1">
      <c r="A94" s="350"/>
      <c r="L94" s="82" t="s">
        <v>61</v>
      </c>
      <c r="M94" s="83">
        <f>+M91+M92+M93</f>
        <v>64</v>
      </c>
      <c r="N94" s="84">
        <f t="shared" ref="N94:V94" si="201">+N91+N92+N93</f>
        <v>85</v>
      </c>
      <c r="O94" s="186">
        <f t="shared" si="201"/>
        <v>149</v>
      </c>
      <c r="P94" s="83">
        <f t="shared" si="201"/>
        <v>0</v>
      </c>
      <c r="Q94" s="186">
        <f t="shared" si="201"/>
        <v>149</v>
      </c>
      <c r="R94" s="83">
        <f t="shared" si="201"/>
        <v>58</v>
      </c>
      <c r="S94" s="84">
        <f t="shared" si="201"/>
        <v>72</v>
      </c>
      <c r="T94" s="186">
        <f t="shared" si="201"/>
        <v>130</v>
      </c>
      <c r="U94" s="83">
        <f t="shared" si="201"/>
        <v>0</v>
      </c>
      <c r="V94" s="186">
        <f t="shared" si="201"/>
        <v>130</v>
      </c>
      <c r="W94" s="85">
        <f>IF(Q94=0,0,((V94/Q94)-1)*100)</f>
        <v>-12.751677852348998</v>
      </c>
      <c r="Y94" s="289"/>
      <c r="Z94" s="289"/>
    </row>
    <row r="95" spans="1:26" ht="13.5" thickTop="1">
      <c r="A95" s="350"/>
      <c r="L95" s="61" t="s">
        <v>16</v>
      </c>
      <c r="M95" s="387">
        <v>32</v>
      </c>
      <c r="N95" s="388">
        <v>27</v>
      </c>
      <c r="O95" s="185">
        <f t="shared" si="194"/>
        <v>59</v>
      </c>
      <c r="P95" s="385">
        <v>0</v>
      </c>
      <c r="Q95" s="185">
        <f>O95+P95</f>
        <v>59</v>
      </c>
      <c r="R95" s="78">
        <v>29</v>
      </c>
      <c r="S95" s="79">
        <v>44</v>
      </c>
      <c r="T95" s="185">
        <f t="shared" si="195"/>
        <v>73</v>
      </c>
      <c r="U95" s="80">
        <v>0</v>
      </c>
      <c r="V95" s="185">
        <f>T95+U95</f>
        <v>73</v>
      </c>
      <c r="W95" s="81">
        <f t="shared" si="200"/>
        <v>23.728813559322038</v>
      </c>
      <c r="Y95" s="289"/>
      <c r="Z95" s="289"/>
    </row>
    <row r="96" spans="1:26">
      <c r="A96" s="350"/>
      <c r="L96" s="61" t="s">
        <v>17</v>
      </c>
      <c r="M96" s="387">
        <v>26</v>
      </c>
      <c r="N96" s="388">
        <v>49</v>
      </c>
      <c r="O96" s="185">
        <f t="shared" si="194"/>
        <v>75</v>
      </c>
      <c r="P96" s="385">
        <v>0</v>
      </c>
      <c r="Q96" s="185">
        <f>O96+P96</f>
        <v>75</v>
      </c>
      <c r="R96" s="78">
        <v>32</v>
      </c>
      <c r="S96" s="79">
        <v>46</v>
      </c>
      <c r="T96" s="185">
        <f t="shared" si="195"/>
        <v>78</v>
      </c>
      <c r="U96" s="80">
        <v>0</v>
      </c>
      <c r="V96" s="185">
        <f>T96+U96</f>
        <v>78</v>
      </c>
      <c r="W96" s="81">
        <f t="shared" ref="W96" si="202">IF(Q96=0,0,((V96/Q96)-1)*100)</f>
        <v>4.0000000000000036</v>
      </c>
      <c r="Y96" s="289"/>
      <c r="Z96" s="289"/>
    </row>
    <row r="97" spans="1:26" ht="13.5" thickBot="1">
      <c r="A97" s="350"/>
      <c r="L97" s="61" t="s">
        <v>18</v>
      </c>
      <c r="M97" s="387">
        <v>17</v>
      </c>
      <c r="N97" s="388">
        <v>41</v>
      </c>
      <c r="O97" s="187">
        <f>+M97+N97</f>
        <v>58</v>
      </c>
      <c r="P97" s="86">
        <v>0</v>
      </c>
      <c r="Q97" s="187">
        <f>O97+P97</f>
        <v>58</v>
      </c>
      <c r="R97" s="78">
        <v>26</v>
      </c>
      <c r="S97" s="79">
        <v>43</v>
      </c>
      <c r="T97" s="187">
        <f>+R97+S97</f>
        <v>69</v>
      </c>
      <c r="U97" s="86">
        <v>0</v>
      </c>
      <c r="V97" s="187">
        <f>T97+U97</f>
        <v>69</v>
      </c>
      <c r="W97" s="81">
        <f>IF(Q97=0,0,((V97/Q97)-1)*100)</f>
        <v>18.965517241379317</v>
      </c>
      <c r="Y97" s="289"/>
      <c r="Z97" s="289"/>
    </row>
    <row r="98" spans="1:26" ht="14.25" thickTop="1" thickBot="1">
      <c r="A98" s="350" t="str">
        <f>IF(ISERROR(F98/G98)," ",IF(F98/G98&gt;0.5,IF(F98/G98&lt;1.5," ","NOT OK"),"NOT OK"))</f>
        <v xml:space="preserve"> </v>
      </c>
      <c r="L98" s="87" t="s">
        <v>19</v>
      </c>
      <c r="M98" s="88">
        <f>+M95+M96+M97</f>
        <v>75</v>
      </c>
      <c r="N98" s="88">
        <f t="shared" ref="N98" si="203">+N95+N96+N97</f>
        <v>117</v>
      </c>
      <c r="O98" s="188">
        <f t="shared" ref="O98" si="204">+O95+O96+O97</f>
        <v>192</v>
      </c>
      <c r="P98" s="89">
        <f t="shared" ref="P98" si="205">+P95+P96+P97</f>
        <v>0</v>
      </c>
      <c r="Q98" s="188">
        <f t="shared" ref="Q98" si="206">+Q95+Q96+Q97</f>
        <v>192</v>
      </c>
      <c r="R98" s="88">
        <f t="shared" ref="R98" si="207">+R95+R96+R97</f>
        <v>87</v>
      </c>
      <c r="S98" s="88">
        <f t="shared" ref="S98" si="208">+S95+S96+S97</f>
        <v>133</v>
      </c>
      <c r="T98" s="188">
        <f t="shared" ref="T98" si="209">+T95+T96+T97</f>
        <v>220</v>
      </c>
      <c r="U98" s="89">
        <f t="shared" ref="U98" si="210">+U95+U96+U97</f>
        <v>0</v>
      </c>
      <c r="V98" s="188">
        <f t="shared" ref="V98" si="211">+V95+V96+V97</f>
        <v>220</v>
      </c>
      <c r="W98" s="90">
        <f>IF(Q98=0,0,((V98/Q98)-1)*100)</f>
        <v>14.583333333333325</v>
      </c>
      <c r="Y98" s="289"/>
      <c r="Z98" s="289"/>
    </row>
    <row r="99" spans="1:26" ht="13.5" thickTop="1">
      <c r="A99" s="350"/>
      <c r="L99" s="61" t="s">
        <v>21</v>
      </c>
      <c r="M99" s="387">
        <v>16</v>
      </c>
      <c r="N99" s="388">
        <v>44</v>
      </c>
      <c r="O99" s="187">
        <f>+M99+N99</f>
        <v>60</v>
      </c>
      <c r="P99" s="91">
        <v>0</v>
      </c>
      <c r="Q99" s="187">
        <f>O99+P99</f>
        <v>60</v>
      </c>
      <c r="R99" s="78">
        <v>33</v>
      </c>
      <c r="S99" s="79">
        <v>18</v>
      </c>
      <c r="T99" s="187">
        <f>+R99+S99</f>
        <v>51</v>
      </c>
      <c r="U99" s="91">
        <v>0</v>
      </c>
      <c r="V99" s="187">
        <f>T99+U99</f>
        <v>51</v>
      </c>
      <c r="W99" s="81">
        <f>IF(Q99=0,0,((V99/Q99)-1)*100)</f>
        <v>-15.000000000000002</v>
      </c>
    </row>
    <row r="100" spans="1:26">
      <c r="A100" s="350"/>
      <c r="L100" s="61" t="s">
        <v>22</v>
      </c>
      <c r="M100" s="387">
        <v>19</v>
      </c>
      <c r="N100" s="388">
        <v>47</v>
      </c>
      <c r="O100" s="187">
        <f t="shared" ref="O100" si="212">+M100+N100</f>
        <v>66</v>
      </c>
      <c r="P100" s="385">
        <v>0</v>
      </c>
      <c r="Q100" s="187">
        <f>O100+P100</f>
        <v>66</v>
      </c>
      <c r="R100" s="387">
        <v>17</v>
      </c>
      <c r="S100" s="388">
        <v>11</v>
      </c>
      <c r="T100" s="187">
        <f t="shared" ref="T100" si="213">+R100+S100</f>
        <v>28</v>
      </c>
      <c r="U100" s="385">
        <v>0</v>
      </c>
      <c r="V100" s="187">
        <f>T100+U100</f>
        <v>28</v>
      </c>
      <c r="W100" s="81">
        <f t="shared" ref="W100" si="214">IF(Q100=0,0,((V100/Q100)-1)*100)</f>
        <v>-57.575757575757571</v>
      </c>
    </row>
    <row r="101" spans="1:26" ht="13.5" thickBot="1">
      <c r="A101" s="351"/>
      <c r="L101" s="61" t="s">
        <v>23</v>
      </c>
      <c r="M101" s="387">
        <v>22</v>
      </c>
      <c r="N101" s="388">
        <v>16</v>
      </c>
      <c r="O101" s="187">
        <f>+M101+N101</f>
        <v>38</v>
      </c>
      <c r="P101" s="385">
        <v>0</v>
      </c>
      <c r="Q101" s="187">
        <f>O101+P101</f>
        <v>38</v>
      </c>
      <c r="R101" s="78">
        <v>28</v>
      </c>
      <c r="S101" s="79">
        <v>27</v>
      </c>
      <c r="T101" s="187">
        <f>+R101+S101</f>
        <v>55</v>
      </c>
      <c r="U101" s="80">
        <v>0</v>
      </c>
      <c r="V101" s="187">
        <f>T101+U101</f>
        <v>55</v>
      </c>
      <c r="W101" s="81">
        <f>IF(Q101=0,0,((V101/Q101)-1)*100)</f>
        <v>44.736842105263165</v>
      </c>
    </row>
    <row r="102" spans="1:26" ht="14.25" thickTop="1" thickBot="1">
      <c r="A102" s="350"/>
      <c r="L102" s="82" t="s">
        <v>40</v>
      </c>
      <c r="M102" s="83">
        <f>+M99+M100+M101</f>
        <v>57</v>
      </c>
      <c r="N102" s="84">
        <f t="shared" ref="N102:V102" si="215">+N99+N100+N101</f>
        <v>107</v>
      </c>
      <c r="O102" s="186">
        <f t="shared" si="215"/>
        <v>164</v>
      </c>
      <c r="P102" s="83">
        <f t="shared" si="215"/>
        <v>0</v>
      </c>
      <c r="Q102" s="186">
        <f t="shared" si="215"/>
        <v>164</v>
      </c>
      <c r="R102" s="83">
        <f t="shared" si="215"/>
        <v>78</v>
      </c>
      <c r="S102" s="84">
        <f t="shared" si="215"/>
        <v>56</v>
      </c>
      <c r="T102" s="186">
        <f t="shared" si="215"/>
        <v>134</v>
      </c>
      <c r="U102" s="83">
        <f t="shared" si="215"/>
        <v>0</v>
      </c>
      <c r="V102" s="186">
        <f t="shared" si="215"/>
        <v>134</v>
      </c>
      <c r="W102" s="85">
        <f t="shared" ref="W102:W104" si="216">IF(Q102=0,0,((V102/Q102)-1)*100)</f>
        <v>-18.292682926829272</v>
      </c>
    </row>
    <row r="103" spans="1:26" ht="14.25" thickTop="1" thickBot="1">
      <c r="A103" s="350" t="str">
        <f>IF(ISERROR(F103/G103)," ",IF(F103/G103&gt;0.5,IF(F103/G103&lt;1.5," ","NOT OK"),"NOT OK"))</f>
        <v xml:space="preserve"> </v>
      </c>
      <c r="L103" s="82" t="s">
        <v>62</v>
      </c>
      <c r="M103" s="83">
        <f>M94+M98+M99+M100+M101</f>
        <v>196</v>
      </c>
      <c r="N103" s="84">
        <f t="shared" ref="N103:V103" si="217">N94+N98+N99+N100+N101</f>
        <v>309</v>
      </c>
      <c r="O103" s="178">
        <f t="shared" si="217"/>
        <v>505</v>
      </c>
      <c r="P103" s="83">
        <f t="shared" si="217"/>
        <v>0</v>
      </c>
      <c r="Q103" s="178">
        <f t="shared" si="217"/>
        <v>505</v>
      </c>
      <c r="R103" s="83">
        <f t="shared" si="217"/>
        <v>223</v>
      </c>
      <c r="S103" s="84">
        <f t="shared" si="217"/>
        <v>261</v>
      </c>
      <c r="T103" s="178">
        <f t="shared" si="217"/>
        <v>484</v>
      </c>
      <c r="U103" s="83">
        <f t="shared" si="217"/>
        <v>0</v>
      </c>
      <c r="V103" s="178">
        <f t="shared" si="217"/>
        <v>484</v>
      </c>
      <c r="W103" s="85">
        <f t="shared" si="216"/>
        <v>-4.1584158415841621</v>
      </c>
      <c r="Y103" s="289"/>
      <c r="Z103" s="289"/>
    </row>
    <row r="104" spans="1:26" ht="14.25" thickTop="1" thickBot="1">
      <c r="A104" s="350"/>
      <c r="L104" s="82" t="s">
        <v>63</v>
      </c>
      <c r="M104" s="83">
        <f>+M90+M94+M98+M102</f>
        <v>259</v>
      </c>
      <c r="N104" s="84">
        <f t="shared" ref="N104:V104" si="218">+N90+N94+N98+N102</f>
        <v>311</v>
      </c>
      <c r="O104" s="186">
        <f t="shared" si="218"/>
        <v>570</v>
      </c>
      <c r="P104" s="83">
        <f t="shared" si="218"/>
        <v>0</v>
      </c>
      <c r="Q104" s="186">
        <f t="shared" si="218"/>
        <v>570</v>
      </c>
      <c r="R104" s="83">
        <f t="shared" si="218"/>
        <v>368</v>
      </c>
      <c r="S104" s="84">
        <f t="shared" si="218"/>
        <v>364</v>
      </c>
      <c r="T104" s="186">
        <f t="shared" si="218"/>
        <v>732</v>
      </c>
      <c r="U104" s="83">
        <f t="shared" si="218"/>
        <v>0</v>
      </c>
      <c r="V104" s="186">
        <f t="shared" si="218"/>
        <v>732</v>
      </c>
      <c r="W104" s="85">
        <f t="shared" si="216"/>
        <v>28.421052631578945</v>
      </c>
      <c r="Y104" s="289"/>
      <c r="Z104" s="289"/>
    </row>
    <row r="105" spans="1:26" ht="14.25" thickTop="1" thickBot="1">
      <c r="A105" s="350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875" t="s">
        <v>41</v>
      </c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7"/>
    </row>
    <row r="107" spans="1:26" ht="13.5" thickBot="1">
      <c r="L107" s="878" t="s">
        <v>44</v>
      </c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8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195" t="s">
        <v>64</v>
      </c>
      <c r="N109" s="194"/>
      <c r="O109" s="195"/>
      <c r="P109" s="193"/>
      <c r="Q109" s="194"/>
      <c r="R109" s="193" t="s">
        <v>65</v>
      </c>
      <c r="S109" s="194"/>
      <c r="T109" s="195"/>
      <c r="U109" s="193"/>
      <c r="V109" s="193"/>
      <c r="W109" s="323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24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25"/>
    </row>
    <row r="112" spans="1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6">
      <c r="L113" s="61" t="s">
        <v>10</v>
      </c>
      <c r="M113" s="387">
        <v>107</v>
      </c>
      <c r="N113" s="388">
        <v>114</v>
      </c>
      <c r="O113" s="185">
        <f>+M113+N113</f>
        <v>221</v>
      </c>
      <c r="P113" s="385">
        <v>0</v>
      </c>
      <c r="Q113" s="185">
        <f>O113+P113</f>
        <v>221</v>
      </c>
      <c r="R113" s="387">
        <v>148</v>
      </c>
      <c r="S113" s="388">
        <v>140</v>
      </c>
      <c r="T113" s="185">
        <f>+R113+S113</f>
        <v>288</v>
      </c>
      <c r="U113" s="385">
        <v>0</v>
      </c>
      <c r="V113" s="185">
        <f>T113+U113</f>
        <v>288</v>
      </c>
      <c r="W113" s="81">
        <f>IF(Q113=0,0,((V113/Q113)-1)*100)</f>
        <v>30.316742081447966</v>
      </c>
    </row>
    <row r="114" spans="1:26">
      <c r="L114" s="61" t="s">
        <v>11</v>
      </c>
      <c r="M114" s="387">
        <v>131</v>
      </c>
      <c r="N114" s="388">
        <v>100</v>
      </c>
      <c r="O114" s="185">
        <f t="shared" ref="O114:O115" si="219">+M114+N114</f>
        <v>231</v>
      </c>
      <c r="P114" s="385">
        <v>0</v>
      </c>
      <c r="Q114" s="185">
        <f>O114+P114</f>
        <v>231</v>
      </c>
      <c r="R114" s="387">
        <v>160</v>
      </c>
      <c r="S114" s="388">
        <v>186</v>
      </c>
      <c r="T114" s="185">
        <f t="shared" ref="T114:T115" si="220">+R114+S114</f>
        <v>346</v>
      </c>
      <c r="U114" s="385">
        <v>0</v>
      </c>
      <c r="V114" s="185">
        <f>T114+U114</f>
        <v>346</v>
      </c>
      <c r="W114" s="81">
        <f>IF(Q114=0,0,((V114/Q114)-1)*100)</f>
        <v>49.783549783549773</v>
      </c>
    </row>
    <row r="115" spans="1:26" ht="13.5" thickBot="1">
      <c r="L115" s="67" t="s">
        <v>12</v>
      </c>
      <c r="M115" s="387">
        <v>118</v>
      </c>
      <c r="N115" s="388">
        <v>157</v>
      </c>
      <c r="O115" s="185">
        <f t="shared" si="219"/>
        <v>275</v>
      </c>
      <c r="P115" s="385">
        <v>0</v>
      </c>
      <c r="Q115" s="185">
        <f t="shared" ref="Q115" si="221">O115+P115</f>
        <v>275</v>
      </c>
      <c r="R115" s="387">
        <v>169</v>
      </c>
      <c r="S115" s="388">
        <v>243</v>
      </c>
      <c r="T115" s="185">
        <f t="shared" si="220"/>
        <v>412</v>
      </c>
      <c r="U115" s="385">
        <v>0</v>
      </c>
      <c r="V115" s="185">
        <f t="shared" ref="V115" si="222">T115+U115</f>
        <v>412</v>
      </c>
      <c r="W115" s="81">
        <f>IF(Q115=0,0,((V115/Q115)-1)*100)</f>
        <v>49.818181818181827</v>
      </c>
    </row>
    <row r="116" spans="1:26" ht="14.25" thickTop="1" thickBot="1">
      <c r="L116" s="82" t="s">
        <v>38</v>
      </c>
      <c r="M116" s="83">
        <f t="shared" ref="M116:Q116" si="223">+M113+M114+M115</f>
        <v>356</v>
      </c>
      <c r="N116" s="84">
        <f t="shared" si="223"/>
        <v>371</v>
      </c>
      <c r="O116" s="186">
        <f t="shared" si="223"/>
        <v>727</v>
      </c>
      <c r="P116" s="83">
        <f t="shared" si="223"/>
        <v>0</v>
      </c>
      <c r="Q116" s="186">
        <f t="shared" si="223"/>
        <v>727</v>
      </c>
      <c r="R116" s="83">
        <f t="shared" ref="R116:V116" si="224">+R113+R114+R115</f>
        <v>477</v>
      </c>
      <c r="S116" s="84">
        <f t="shared" si="224"/>
        <v>569</v>
      </c>
      <c r="T116" s="186">
        <f t="shared" si="224"/>
        <v>1046</v>
      </c>
      <c r="U116" s="83">
        <f t="shared" si="224"/>
        <v>0</v>
      </c>
      <c r="V116" s="186">
        <f t="shared" si="224"/>
        <v>1046</v>
      </c>
      <c r="W116" s="85">
        <f>IF(Q116=0,0,((V116/Q116)-1)*100)</f>
        <v>43.878954607977995</v>
      </c>
      <c r="Y116" s="289"/>
      <c r="Z116" s="289"/>
    </row>
    <row r="117" spans="1:26" ht="13.5" thickTop="1">
      <c r="L117" s="61" t="s">
        <v>13</v>
      </c>
      <c r="M117" s="387">
        <v>111</v>
      </c>
      <c r="N117" s="388">
        <v>169</v>
      </c>
      <c r="O117" s="185">
        <f>M117+N117</f>
        <v>280</v>
      </c>
      <c r="P117" s="385">
        <v>0</v>
      </c>
      <c r="Q117" s="185">
        <f>O117+P117</f>
        <v>280</v>
      </c>
      <c r="R117" s="78">
        <v>192</v>
      </c>
      <c r="S117" s="79">
        <v>209</v>
      </c>
      <c r="T117" s="185">
        <f>R117+S117</f>
        <v>401</v>
      </c>
      <c r="U117" s="80">
        <v>0</v>
      </c>
      <c r="V117" s="185">
        <f>T117+U117</f>
        <v>401</v>
      </c>
      <c r="W117" s="81">
        <f t="shared" ref="W117:W121" si="225">IF(Q117=0,0,((V117/Q117)-1)*100)</f>
        <v>43.214285714285715</v>
      </c>
      <c r="Y117" s="289"/>
      <c r="Z117" s="289"/>
    </row>
    <row r="118" spans="1:26">
      <c r="L118" s="61" t="s">
        <v>14</v>
      </c>
      <c r="M118" s="387">
        <v>119</v>
      </c>
      <c r="N118" s="388">
        <v>263</v>
      </c>
      <c r="O118" s="185">
        <f>M118+N118</f>
        <v>382</v>
      </c>
      <c r="P118" s="385">
        <v>0</v>
      </c>
      <c r="Q118" s="185">
        <f>O118+P118</f>
        <v>382</v>
      </c>
      <c r="R118" s="78">
        <v>188</v>
      </c>
      <c r="S118" s="79">
        <v>377</v>
      </c>
      <c r="T118" s="185">
        <f>R118+S118</f>
        <v>565</v>
      </c>
      <c r="U118" s="80">
        <v>0</v>
      </c>
      <c r="V118" s="185">
        <f>T118+U118</f>
        <v>565</v>
      </c>
      <c r="W118" s="81">
        <f>IF(Q118=0,0,((V118/Q118)-1)*100)</f>
        <v>47.90575916230366</v>
      </c>
      <c r="Y118" s="289"/>
      <c r="Z118" s="289"/>
    </row>
    <row r="119" spans="1:26" ht="13.5" thickBot="1">
      <c r="L119" s="61" t="s">
        <v>15</v>
      </c>
      <c r="M119" s="387">
        <v>136</v>
      </c>
      <c r="N119" s="388">
        <v>190</v>
      </c>
      <c r="O119" s="185">
        <f>M119+N119</f>
        <v>326</v>
      </c>
      <c r="P119" s="385">
        <v>0</v>
      </c>
      <c r="Q119" s="185">
        <f>O119+P119</f>
        <v>326</v>
      </c>
      <c r="R119" s="78">
        <v>221</v>
      </c>
      <c r="S119" s="79">
        <v>289</v>
      </c>
      <c r="T119" s="185">
        <f>R119+S119</f>
        <v>510</v>
      </c>
      <c r="U119" s="80">
        <v>0</v>
      </c>
      <c r="V119" s="185">
        <f>T119+U119</f>
        <v>510</v>
      </c>
      <c r="W119" s="81">
        <f>IF(Q119=0,0,((V119/Q119)-1)*100)</f>
        <v>56.441717791411051</v>
      </c>
      <c r="Y119" s="289"/>
      <c r="Z119" s="289"/>
    </row>
    <row r="120" spans="1:26" ht="14.25" thickTop="1" thickBot="1">
      <c r="A120" s="350"/>
      <c r="L120" s="82" t="s">
        <v>61</v>
      </c>
      <c r="M120" s="83">
        <f>+M117+M118+M119</f>
        <v>366</v>
      </c>
      <c r="N120" s="84">
        <f t="shared" ref="N120" si="226">+N117+N118+N119</f>
        <v>622</v>
      </c>
      <c r="O120" s="186">
        <f t="shared" ref="O120" si="227">+O117+O118+O119</f>
        <v>988</v>
      </c>
      <c r="P120" s="83">
        <f t="shared" ref="P120" si="228">+P117+P118+P119</f>
        <v>0</v>
      </c>
      <c r="Q120" s="186">
        <f t="shared" ref="Q120" si="229">+Q117+Q118+Q119</f>
        <v>988</v>
      </c>
      <c r="R120" s="83">
        <f t="shared" ref="R120" si="230">+R117+R118+R119</f>
        <v>601</v>
      </c>
      <c r="S120" s="84">
        <f t="shared" ref="S120" si="231">+S117+S118+S119</f>
        <v>875</v>
      </c>
      <c r="T120" s="186">
        <f t="shared" ref="T120" si="232">+T117+T118+T119</f>
        <v>1476</v>
      </c>
      <c r="U120" s="83">
        <f t="shared" ref="U120" si="233">+U117+U118+U119</f>
        <v>0</v>
      </c>
      <c r="V120" s="186">
        <f t="shared" ref="V120" si="234">+V117+V118+V119</f>
        <v>1476</v>
      </c>
      <c r="W120" s="85">
        <f>IF(Q120=0,0,((V120/Q120)-1)*100)</f>
        <v>49.392712550607285</v>
      </c>
      <c r="Y120" s="289"/>
      <c r="Z120" s="289"/>
    </row>
    <row r="121" spans="1:26" ht="13.5" thickTop="1">
      <c r="L121" s="61" t="s">
        <v>16</v>
      </c>
      <c r="M121" s="387">
        <v>119</v>
      </c>
      <c r="N121" s="388">
        <v>101</v>
      </c>
      <c r="O121" s="185">
        <f>SUM(M121:N121)</f>
        <v>220</v>
      </c>
      <c r="P121" s="385">
        <v>0</v>
      </c>
      <c r="Q121" s="185">
        <f>O121+P121</f>
        <v>220</v>
      </c>
      <c r="R121" s="78">
        <v>167</v>
      </c>
      <c r="S121" s="79">
        <v>145</v>
      </c>
      <c r="T121" s="185">
        <f>SUM(R121:S121)</f>
        <v>312</v>
      </c>
      <c r="U121" s="80">
        <v>0</v>
      </c>
      <c r="V121" s="185">
        <f>T121+U121</f>
        <v>312</v>
      </c>
      <c r="W121" s="81">
        <f t="shared" si="225"/>
        <v>41.81818181818182</v>
      </c>
      <c r="Y121" s="289"/>
      <c r="Z121" s="289"/>
    </row>
    <row r="122" spans="1:26">
      <c r="L122" s="61" t="s">
        <v>17</v>
      </c>
      <c r="M122" s="387">
        <v>132</v>
      </c>
      <c r="N122" s="388">
        <v>95</v>
      </c>
      <c r="O122" s="185">
        <f>SUM(M122:N122)</f>
        <v>227</v>
      </c>
      <c r="P122" s="385">
        <v>0</v>
      </c>
      <c r="Q122" s="185">
        <f>O122+P122</f>
        <v>227</v>
      </c>
      <c r="R122" s="78">
        <v>184</v>
      </c>
      <c r="S122" s="79">
        <v>135</v>
      </c>
      <c r="T122" s="185">
        <f>SUM(R122:S122)</f>
        <v>319</v>
      </c>
      <c r="U122" s="80">
        <v>0</v>
      </c>
      <c r="V122" s="185">
        <f>T122+U122</f>
        <v>319</v>
      </c>
      <c r="W122" s="81">
        <f t="shared" ref="W122" si="235">IF(Q122=0,0,((V122/Q122)-1)*100)</f>
        <v>40.528634361233486</v>
      </c>
      <c r="Y122" s="289"/>
      <c r="Z122" s="289"/>
    </row>
    <row r="123" spans="1:26" ht="13.5" thickBot="1">
      <c r="L123" s="61" t="s">
        <v>18</v>
      </c>
      <c r="M123" s="387">
        <v>145</v>
      </c>
      <c r="N123" s="388">
        <v>118</v>
      </c>
      <c r="O123" s="187">
        <f>SUM(M123:N123)</f>
        <v>263</v>
      </c>
      <c r="P123" s="86"/>
      <c r="Q123" s="187">
        <f>O123+P123</f>
        <v>263</v>
      </c>
      <c r="R123" s="78">
        <v>183</v>
      </c>
      <c r="S123" s="79">
        <v>162</v>
      </c>
      <c r="T123" s="187">
        <f>SUM(R123:S123)</f>
        <v>345</v>
      </c>
      <c r="U123" s="86">
        <v>0</v>
      </c>
      <c r="V123" s="187">
        <f>T123+U123</f>
        <v>345</v>
      </c>
      <c r="W123" s="81">
        <f>IF(Q123=0,0,((V123/Q123)-1)*100)</f>
        <v>31.178707224334602</v>
      </c>
      <c r="Y123" s="289"/>
      <c r="Z123" s="289"/>
    </row>
    <row r="124" spans="1:26" ht="14.25" thickTop="1" thickBot="1">
      <c r="A124" s="350"/>
      <c r="L124" s="87" t="s">
        <v>19</v>
      </c>
      <c r="M124" s="88">
        <f>+M121+M122+M123</f>
        <v>396</v>
      </c>
      <c r="N124" s="88">
        <f t="shared" ref="N124" si="236">+N121+N122+N123</f>
        <v>314</v>
      </c>
      <c r="O124" s="188">
        <f t="shared" ref="O124" si="237">+O121+O122+O123</f>
        <v>710</v>
      </c>
      <c r="P124" s="89">
        <f t="shared" ref="P124" si="238">+P121+P122+P123</f>
        <v>0</v>
      </c>
      <c r="Q124" s="188">
        <f t="shared" ref="Q124" si="239">+Q121+Q122+Q123</f>
        <v>710</v>
      </c>
      <c r="R124" s="88">
        <f t="shared" ref="R124" si="240">+R121+R122+R123</f>
        <v>534</v>
      </c>
      <c r="S124" s="88">
        <f t="shared" ref="S124" si="241">+S121+S122+S123</f>
        <v>442</v>
      </c>
      <c r="T124" s="188">
        <f t="shared" ref="T124" si="242">+T121+T122+T123</f>
        <v>976</v>
      </c>
      <c r="U124" s="89">
        <f t="shared" ref="U124" si="243">+U121+U122+U123</f>
        <v>0</v>
      </c>
      <c r="V124" s="188">
        <f t="shared" ref="V124" si="244">+V121+V122+V123</f>
        <v>976</v>
      </c>
      <c r="W124" s="90">
        <f>IF(Q124=0,0,((V124/Q124)-1)*100)</f>
        <v>37.464788732394361</v>
      </c>
      <c r="Y124" s="289"/>
      <c r="Z124" s="289"/>
    </row>
    <row r="125" spans="1:26" ht="13.5" thickTop="1">
      <c r="A125" s="352"/>
      <c r="K125" s="352"/>
      <c r="L125" s="61" t="s">
        <v>21</v>
      </c>
      <c r="M125" s="387">
        <v>134</v>
      </c>
      <c r="N125" s="388">
        <v>123</v>
      </c>
      <c r="O125" s="187">
        <f>SUM(M125:N125)</f>
        <v>257</v>
      </c>
      <c r="P125" s="91">
        <v>0</v>
      </c>
      <c r="Q125" s="187">
        <f>O125+P125</f>
        <v>257</v>
      </c>
      <c r="R125" s="78">
        <v>186</v>
      </c>
      <c r="S125" s="79">
        <v>176</v>
      </c>
      <c r="T125" s="187">
        <f>SUM(R125:S125)</f>
        <v>362</v>
      </c>
      <c r="U125" s="91">
        <v>0</v>
      </c>
      <c r="V125" s="187">
        <f>T125+U125</f>
        <v>362</v>
      </c>
      <c r="W125" s="81">
        <f>IF(Q125=0,0,((V125/Q125)-1)*100)</f>
        <v>40.85603112840468</v>
      </c>
    </row>
    <row r="126" spans="1:26">
      <c r="A126" s="352"/>
      <c r="K126" s="352"/>
      <c r="L126" s="61" t="s">
        <v>22</v>
      </c>
      <c r="M126" s="387">
        <v>156</v>
      </c>
      <c r="N126" s="388">
        <v>115</v>
      </c>
      <c r="O126" s="187">
        <f>SUM(M126:N126)</f>
        <v>271</v>
      </c>
      <c r="P126" s="385">
        <v>0</v>
      </c>
      <c r="Q126" s="187">
        <f>O126+P126</f>
        <v>271</v>
      </c>
      <c r="R126" s="387">
        <v>195</v>
      </c>
      <c r="S126" s="388">
        <v>127</v>
      </c>
      <c r="T126" s="187">
        <f>SUM(R126:S126)</f>
        <v>322</v>
      </c>
      <c r="U126" s="385">
        <v>0</v>
      </c>
      <c r="V126" s="187">
        <f>T126+U126</f>
        <v>322</v>
      </c>
      <c r="W126" s="81">
        <f t="shared" ref="W126" si="245">IF(Q126=0,0,((V126/Q126)-1)*100)</f>
        <v>18.819188191881906</v>
      </c>
    </row>
    <row r="127" spans="1:26" ht="13.5" thickBot="1">
      <c r="A127" s="352"/>
      <c r="K127" s="352"/>
      <c r="L127" s="61" t="s">
        <v>23</v>
      </c>
      <c r="M127" s="387">
        <v>129</v>
      </c>
      <c r="N127" s="388">
        <v>95</v>
      </c>
      <c r="O127" s="187">
        <f>SUM(M127:N127)</f>
        <v>224</v>
      </c>
      <c r="P127" s="385">
        <v>0</v>
      </c>
      <c r="Q127" s="187">
        <f>O127+P127</f>
        <v>224</v>
      </c>
      <c r="R127" s="78">
        <v>78</v>
      </c>
      <c r="S127" s="79">
        <v>102</v>
      </c>
      <c r="T127" s="187">
        <f>SUM(R127:S127)</f>
        <v>180</v>
      </c>
      <c r="U127" s="80">
        <v>0</v>
      </c>
      <c r="V127" s="187">
        <f>T127+U127</f>
        <v>180</v>
      </c>
      <c r="W127" s="81">
        <f>IF(Q127=0,0,((V127/Q127)-1)*100)</f>
        <v>-19.642857142857139</v>
      </c>
    </row>
    <row r="128" spans="1:26" ht="14.25" thickTop="1" thickBot="1">
      <c r="A128" s="350"/>
      <c r="L128" s="82" t="s">
        <v>40</v>
      </c>
      <c r="M128" s="83">
        <f>+M125+M126+M127</f>
        <v>419</v>
      </c>
      <c r="N128" s="84">
        <f t="shared" ref="N128" si="246">+N125+N126+N127</f>
        <v>333</v>
      </c>
      <c r="O128" s="186">
        <f t="shared" ref="O128" si="247">+O125+O126+O127</f>
        <v>752</v>
      </c>
      <c r="P128" s="83">
        <f t="shared" ref="P128" si="248">+P125+P126+P127</f>
        <v>0</v>
      </c>
      <c r="Q128" s="186">
        <f t="shared" ref="Q128" si="249">+Q125+Q126+Q127</f>
        <v>752</v>
      </c>
      <c r="R128" s="83">
        <f t="shared" ref="R128" si="250">+R125+R126+R127</f>
        <v>459</v>
      </c>
      <c r="S128" s="84">
        <f t="shared" ref="S128" si="251">+S125+S126+S127</f>
        <v>405</v>
      </c>
      <c r="T128" s="186">
        <f t="shared" ref="T128" si="252">+T125+T126+T127</f>
        <v>864</v>
      </c>
      <c r="U128" s="83">
        <f t="shared" ref="U128" si="253">+U125+U126+U127</f>
        <v>0</v>
      </c>
      <c r="V128" s="186">
        <f t="shared" ref="V128" si="254">+V125+V126+V127</f>
        <v>864</v>
      </c>
      <c r="W128" s="85">
        <f t="shared" ref="W128:W130" si="255">IF(Q128=0,0,((V128/Q128)-1)*100)</f>
        <v>14.893617021276606</v>
      </c>
    </row>
    <row r="129" spans="1:26" ht="14.25" thickTop="1" thickBot="1">
      <c r="A129" s="350" t="str">
        <f>IF(ISERROR(F129/G129)," ",IF(F129/G129&gt;0.5,IF(F129/G129&lt;1.5," ","NOT OK"),"NOT OK"))</f>
        <v xml:space="preserve"> </v>
      </c>
      <c r="L129" s="82" t="s">
        <v>62</v>
      </c>
      <c r="M129" s="83">
        <f>M120+M124+M125+M126+M127</f>
        <v>1181</v>
      </c>
      <c r="N129" s="84">
        <f t="shared" ref="N129:V129" si="256">N120+N124+N125+N126+N127</f>
        <v>1269</v>
      </c>
      <c r="O129" s="178">
        <f t="shared" si="256"/>
        <v>2450</v>
      </c>
      <c r="P129" s="83">
        <f t="shared" si="256"/>
        <v>0</v>
      </c>
      <c r="Q129" s="178">
        <f t="shared" si="256"/>
        <v>2450</v>
      </c>
      <c r="R129" s="83">
        <f t="shared" si="256"/>
        <v>1594</v>
      </c>
      <c r="S129" s="84">
        <f t="shared" si="256"/>
        <v>1722</v>
      </c>
      <c r="T129" s="178">
        <f t="shared" si="256"/>
        <v>3316</v>
      </c>
      <c r="U129" s="83">
        <f t="shared" si="256"/>
        <v>0</v>
      </c>
      <c r="V129" s="178">
        <f t="shared" si="256"/>
        <v>3316</v>
      </c>
      <c r="W129" s="85">
        <f t="shared" si="255"/>
        <v>35.346938775510203</v>
      </c>
      <c r="Y129" s="289"/>
      <c r="Z129" s="289"/>
    </row>
    <row r="130" spans="1:26" ht="14.25" thickTop="1" thickBot="1">
      <c r="A130" s="350"/>
      <c r="L130" s="82" t="s">
        <v>63</v>
      </c>
      <c r="M130" s="83">
        <f>+M116+M120+M124+M128</f>
        <v>1537</v>
      </c>
      <c r="N130" s="84">
        <f t="shared" ref="N130:V130" si="257">+N116+N120+N124+N128</f>
        <v>1640</v>
      </c>
      <c r="O130" s="186">
        <f t="shared" si="257"/>
        <v>3177</v>
      </c>
      <c r="P130" s="83">
        <f t="shared" si="257"/>
        <v>0</v>
      </c>
      <c r="Q130" s="186">
        <f t="shared" si="257"/>
        <v>3177</v>
      </c>
      <c r="R130" s="83">
        <f t="shared" si="257"/>
        <v>2071</v>
      </c>
      <c r="S130" s="84">
        <f t="shared" si="257"/>
        <v>2291</v>
      </c>
      <c r="T130" s="186">
        <f t="shared" si="257"/>
        <v>4362</v>
      </c>
      <c r="U130" s="83">
        <f t="shared" si="257"/>
        <v>0</v>
      </c>
      <c r="V130" s="186">
        <f t="shared" si="257"/>
        <v>4362</v>
      </c>
      <c r="W130" s="85">
        <f t="shared" si="255"/>
        <v>37.299338999055706</v>
      </c>
      <c r="Y130" s="289"/>
      <c r="Z130" s="289"/>
    </row>
    <row r="131" spans="1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6" ht="13.5" thickTop="1">
      <c r="L132" s="875" t="s">
        <v>42</v>
      </c>
      <c r="M132" s="876"/>
      <c r="N132" s="876"/>
      <c r="O132" s="876"/>
      <c r="P132" s="876"/>
      <c r="Q132" s="876"/>
      <c r="R132" s="876"/>
      <c r="S132" s="876"/>
      <c r="T132" s="876"/>
      <c r="U132" s="876"/>
      <c r="V132" s="876"/>
      <c r="W132" s="877"/>
    </row>
    <row r="133" spans="1:26" ht="13.5" thickBot="1">
      <c r="L133" s="878" t="s">
        <v>45</v>
      </c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80"/>
    </row>
    <row r="134" spans="1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6" ht="14.25" thickTop="1" thickBot="1">
      <c r="L135" s="59"/>
      <c r="M135" s="195" t="s">
        <v>64</v>
      </c>
      <c r="N135" s="194"/>
      <c r="O135" s="195"/>
      <c r="P135" s="193"/>
      <c r="Q135" s="194"/>
      <c r="R135" s="193" t="s">
        <v>65</v>
      </c>
      <c r="S135" s="194"/>
      <c r="T135" s="195"/>
      <c r="U135" s="193"/>
      <c r="V135" s="193"/>
      <c r="W135" s="323" t="s">
        <v>2</v>
      </c>
    </row>
    <row r="136" spans="1:26" ht="13.5" thickTop="1">
      <c r="L136" s="61" t="s">
        <v>3</v>
      </c>
      <c r="M136" s="62"/>
      <c r="N136" s="63"/>
      <c r="O136" s="64"/>
      <c r="P136" s="65"/>
      <c r="Q136" s="101"/>
      <c r="R136" s="62"/>
      <c r="S136" s="63"/>
      <c r="T136" s="64"/>
      <c r="U136" s="65"/>
      <c r="V136" s="101"/>
      <c r="W136" s="324" t="s">
        <v>4</v>
      </c>
    </row>
    <row r="137" spans="1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03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42" t="s">
        <v>7</v>
      </c>
      <c r="W137" s="325"/>
    </row>
    <row r="138" spans="1:26" ht="5.25" customHeight="1" thickTop="1">
      <c r="L138" s="61"/>
      <c r="M138" s="73"/>
      <c r="N138" s="74"/>
      <c r="O138" s="75"/>
      <c r="P138" s="76"/>
      <c r="Q138" s="147"/>
      <c r="R138" s="73"/>
      <c r="S138" s="74"/>
      <c r="T138" s="75"/>
      <c r="U138" s="76"/>
      <c r="V138" s="147"/>
      <c r="W138" s="77"/>
    </row>
    <row r="139" spans="1:26">
      <c r="L139" s="61" t="s">
        <v>10</v>
      </c>
      <c r="M139" s="387">
        <f t="shared" ref="M139:N141" si="258">+M87+M113</f>
        <v>137</v>
      </c>
      <c r="N139" s="388">
        <f t="shared" si="258"/>
        <v>114</v>
      </c>
      <c r="O139" s="185">
        <f>M139+N139</f>
        <v>251</v>
      </c>
      <c r="P139" s="385">
        <f>+P87+P113</f>
        <v>0</v>
      </c>
      <c r="Q139" s="191">
        <f>O139+P139</f>
        <v>251</v>
      </c>
      <c r="R139" s="78">
        <f t="shared" ref="R139:S141" si="259">+R87+R113</f>
        <v>178</v>
      </c>
      <c r="S139" s="79">
        <f t="shared" si="259"/>
        <v>167</v>
      </c>
      <c r="T139" s="185">
        <f>R139+S139</f>
        <v>345</v>
      </c>
      <c r="U139" s="80">
        <f>+U87+U113</f>
        <v>0</v>
      </c>
      <c r="V139" s="191">
        <f>T139+U139</f>
        <v>345</v>
      </c>
      <c r="W139" s="81">
        <f>IF(Q139=0,0,((V139/Q139)-1)*100)</f>
        <v>37.450199203187239</v>
      </c>
      <c r="Y139" s="289"/>
      <c r="Z139" s="289"/>
    </row>
    <row r="140" spans="1:26">
      <c r="L140" s="61" t="s">
        <v>11</v>
      </c>
      <c r="M140" s="387">
        <f t="shared" si="258"/>
        <v>140</v>
      </c>
      <c r="N140" s="388">
        <f t="shared" si="258"/>
        <v>100</v>
      </c>
      <c r="O140" s="185">
        <f>M140+N140</f>
        <v>240</v>
      </c>
      <c r="P140" s="385">
        <f>+P88+P114</f>
        <v>0</v>
      </c>
      <c r="Q140" s="191">
        <f>O140+P140</f>
        <v>240</v>
      </c>
      <c r="R140" s="78">
        <f t="shared" si="259"/>
        <v>220</v>
      </c>
      <c r="S140" s="79">
        <f t="shared" si="259"/>
        <v>228</v>
      </c>
      <c r="T140" s="185">
        <f>R140+S140</f>
        <v>448</v>
      </c>
      <c r="U140" s="80">
        <f>+U88+U114</f>
        <v>0</v>
      </c>
      <c r="V140" s="191">
        <f>T140+U140</f>
        <v>448</v>
      </c>
      <c r="W140" s="81">
        <f>IF(Q140=0,0,((V140/Q140)-1)*100)</f>
        <v>86.666666666666671</v>
      </c>
      <c r="Y140" s="289"/>
      <c r="Z140" s="289"/>
    </row>
    <row r="141" spans="1:26" ht="13.5" thickBot="1">
      <c r="L141" s="67" t="s">
        <v>12</v>
      </c>
      <c r="M141" s="387">
        <f t="shared" si="258"/>
        <v>142</v>
      </c>
      <c r="N141" s="388">
        <f t="shared" si="258"/>
        <v>159</v>
      </c>
      <c r="O141" s="185">
        <f>M141+N141</f>
        <v>301</v>
      </c>
      <c r="P141" s="385">
        <f>+P89+P115</f>
        <v>0</v>
      </c>
      <c r="Q141" s="191">
        <f>O141+P141</f>
        <v>301</v>
      </c>
      <c r="R141" s="78">
        <f t="shared" si="259"/>
        <v>224</v>
      </c>
      <c r="S141" s="79">
        <f t="shared" si="259"/>
        <v>277</v>
      </c>
      <c r="T141" s="185">
        <f>R141+S141</f>
        <v>501</v>
      </c>
      <c r="U141" s="80">
        <f>+U89+U115</f>
        <v>0</v>
      </c>
      <c r="V141" s="191">
        <f>T141+U141</f>
        <v>501</v>
      </c>
      <c r="W141" s="81">
        <f>IF(Q141=0,0,((V141/Q141)-1)*100)</f>
        <v>66.445182724252476</v>
      </c>
      <c r="Y141" s="289"/>
      <c r="Z141" s="289"/>
    </row>
    <row r="142" spans="1:26" ht="14.25" thickTop="1" thickBot="1">
      <c r="L142" s="82" t="s">
        <v>38</v>
      </c>
      <c r="M142" s="83">
        <f t="shared" ref="M142:Q142" si="260">+M139+M140+M141</f>
        <v>419</v>
      </c>
      <c r="N142" s="84">
        <f t="shared" si="260"/>
        <v>373</v>
      </c>
      <c r="O142" s="186">
        <f t="shared" si="260"/>
        <v>792</v>
      </c>
      <c r="P142" s="83">
        <f t="shared" si="260"/>
        <v>0</v>
      </c>
      <c r="Q142" s="186">
        <f t="shared" si="260"/>
        <v>792</v>
      </c>
      <c r="R142" s="83">
        <f t="shared" ref="R142:V142" si="261">+R139+R140+R141</f>
        <v>622</v>
      </c>
      <c r="S142" s="84">
        <f t="shared" si="261"/>
        <v>672</v>
      </c>
      <c r="T142" s="186">
        <f t="shared" si="261"/>
        <v>1294</v>
      </c>
      <c r="U142" s="83">
        <f t="shared" si="261"/>
        <v>0</v>
      </c>
      <c r="V142" s="186">
        <f t="shared" si="261"/>
        <v>1294</v>
      </c>
      <c r="W142" s="85">
        <f t="shared" ref="W142" si="262">IF(Q142=0,0,((V142/Q142)-1)*100)</f>
        <v>63.383838383838388</v>
      </c>
      <c r="Y142" s="289"/>
      <c r="Z142" s="289"/>
    </row>
    <row r="143" spans="1:26" ht="13.5" thickTop="1">
      <c r="L143" s="61" t="s">
        <v>13</v>
      </c>
      <c r="M143" s="387">
        <f t="shared" ref="M143:N145" si="263">+M91+M117</f>
        <v>132</v>
      </c>
      <c r="N143" s="388">
        <f t="shared" si="263"/>
        <v>198</v>
      </c>
      <c r="O143" s="185">
        <f t="shared" ref="O143" si="264">M143+N143</f>
        <v>330</v>
      </c>
      <c r="P143" s="385">
        <f>+P91+P117</f>
        <v>0</v>
      </c>
      <c r="Q143" s="191">
        <f>O143+P143</f>
        <v>330</v>
      </c>
      <c r="R143" s="78">
        <f t="shared" ref="R143:S145" si="265">+R91+R117</f>
        <v>214</v>
      </c>
      <c r="S143" s="79">
        <f t="shared" si="265"/>
        <v>235</v>
      </c>
      <c r="T143" s="185">
        <f t="shared" ref="T143:T147" si="266">R143+S143</f>
        <v>449</v>
      </c>
      <c r="U143" s="80">
        <f>+U91+U117</f>
        <v>0</v>
      </c>
      <c r="V143" s="191">
        <f>T143+U143</f>
        <v>449</v>
      </c>
      <c r="W143" s="81">
        <f t="shared" ref="W143" si="267">IF(Q143=0,0,((V143/Q143)-1)*100)</f>
        <v>36.060606060606062</v>
      </c>
      <c r="Y143" s="289"/>
      <c r="Z143" s="289"/>
    </row>
    <row r="144" spans="1:26">
      <c r="L144" s="61" t="s">
        <v>14</v>
      </c>
      <c r="M144" s="387">
        <f t="shared" si="263"/>
        <v>137</v>
      </c>
      <c r="N144" s="388">
        <f t="shared" si="263"/>
        <v>275</v>
      </c>
      <c r="O144" s="185">
        <f>M144+N144</f>
        <v>412</v>
      </c>
      <c r="P144" s="385">
        <f>+P92+P118</f>
        <v>0</v>
      </c>
      <c r="Q144" s="191">
        <f>O144+P144</f>
        <v>412</v>
      </c>
      <c r="R144" s="78">
        <f t="shared" si="265"/>
        <v>207</v>
      </c>
      <c r="S144" s="79">
        <f t="shared" si="265"/>
        <v>396</v>
      </c>
      <c r="T144" s="185">
        <f>R144+S144</f>
        <v>603</v>
      </c>
      <c r="U144" s="80">
        <f>+U92+U118</f>
        <v>0</v>
      </c>
      <c r="V144" s="191">
        <f>T144+U144</f>
        <v>603</v>
      </c>
      <c r="W144" s="81">
        <f>IF(Q144=0,0,((V144/Q144)-1)*100)</f>
        <v>46.359223300970868</v>
      </c>
      <c r="Y144" s="289"/>
      <c r="Z144" s="289"/>
    </row>
    <row r="145" spans="1:26" ht="13.5" thickBot="1">
      <c r="L145" s="61" t="s">
        <v>15</v>
      </c>
      <c r="M145" s="387">
        <f t="shared" si="263"/>
        <v>161</v>
      </c>
      <c r="N145" s="388">
        <f t="shared" si="263"/>
        <v>234</v>
      </c>
      <c r="O145" s="185">
        <f>M145+N145</f>
        <v>395</v>
      </c>
      <c r="P145" s="385">
        <f>+P93+P119</f>
        <v>0</v>
      </c>
      <c r="Q145" s="191">
        <f>O145+P145</f>
        <v>395</v>
      </c>
      <c r="R145" s="78">
        <f t="shared" si="265"/>
        <v>238</v>
      </c>
      <c r="S145" s="79">
        <f t="shared" si="265"/>
        <v>316</v>
      </c>
      <c r="T145" s="185">
        <f>R145+S145</f>
        <v>554</v>
      </c>
      <c r="U145" s="80">
        <f>+U93+U119</f>
        <v>0</v>
      </c>
      <c r="V145" s="191">
        <f>T145+U145</f>
        <v>554</v>
      </c>
      <c r="W145" s="81">
        <f>IF(Q145=0,0,((V145/Q145)-1)*100)</f>
        <v>40.25316455696202</v>
      </c>
      <c r="Y145" s="289"/>
      <c r="Z145" s="289"/>
    </row>
    <row r="146" spans="1:26" ht="14.25" thickTop="1" thickBot="1">
      <c r="A146" s="350"/>
      <c r="L146" s="82" t="s">
        <v>61</v>
      </c>
      <c r="M146" s="83">
        <f>+M143+M144+M145</f>
        <v>430</v>
      </c>
      <c r="N146" s="84">
        <f t="shared" ref="N146" si="268">+N143+N144+N145</f>
        <v>707</v>
      </c>
      <c r="O146" s="186">
        <f t="shared" ref="O146" si="269">+O143+O144+O145</f>
        <v>1137</v>
      </c>
      <c r="P146" s="83">
        <f t="shared" ref="P146" si="270">+P143+P144+P145</f>
        <v>0</v>
      </c>
      <c r="Q146" s="186">
        <f t="shared" ref="Q146" si="271">+Q143+Q144+Q145</f>
        <v>1137</v>
      </c>
      <c r="R146" s="83">
        <f t="shared" ref="R146" si="272">+R143+R144+R145</f>
        <v>659</v>
      </c>
      <c r="S146" s="84">
        <f t="shared" ref="S146" si="273">+S143+S144+S145</f>
        <v>947</v>
      </c>
      <c r="T146" s="186">
        <f t="shared" ref="T146" si="274">+T143+T144+T145</f>
        <v>1606</v>
      </c>
      <c r="U146" s="83">
        <f t="shared" ref="U146" si="275">+U143+U144+U145</f>
        <v>0</v>
      </c>
      <c r="V146" s="186">
        <f t="shared" ref="V146" si="276">+V143+V144+V145</f>
        <v>1606</v>
      </c>
      <c r="W146" s="85">
        <f>IF(Q146=0,0,((V146/Q146)-1)*100)</f>
        <v>41.248900615655224</v>
      </c>
      <c r="Y146" s="289"/>
      <c r="Z146" s="289"/>
    </row>
    <row r="147" spans="1:26" ht="13.5" thickTop="1">
      <c r="L147" s="61" t="s">
        <v>16</v>
      </c>
      <c r="M147" s="387">
        <f t="shared" ref="M147:N149" si="277">+M95+M121</f>
        <v>151</v>
      </c>
      <c r="N147" s="388">
        <f t="shared" si="277"/>
        <v>128</v>
      </c>
      <c r="O147" s="185">
        <f t="shared" ref="O147" si="278">M147+N147</f>
        <v>279</v>
      </c>
      <c r="P147" s="385">
        <f>+P95+P121</f>
        <v>0</v>
      </c>
      <c r="Q147" s="191">
        <f>O147+P147</f>
        <v>279</v>
      </c>
      <c r="R147" s="78">
        <f t="shared" ref="R147:S149" si="279">+R95+R121</f>
        <v>196</v>
      </c>
      <c r="S147" s="79">
        <f t="shared" si="279"/>
        <v>189</v>
      </c>
      <c r="T147" s="185">
        <f t="shared" si="266"/>
        <v>385</v>
      </c>
      <c r="U147" s="80">
        <f>+U95+U121</f>
        <v>0</v>
      </c>
      <c r="V147" s="191">
        <f>T147+U147</f>
        <v>385</v>
      </c>
      <c r="W147" s="81">
        <f t="shared" ref="W147" si="280">IF(Q147=0,0,((V147/Q147)-1)*100)</f>
        <v>37.992831541218642</v>
      </c>
      <c r="Y147" s="289"/>
      <c r="Z147" s="289"/>
    </row>
    <row r="148" spans="1:26">
      <c r="L148" s="61" t="s">
        <v>17</v>
      </c>
      <c r="M148" s="387">
        <f t="shared" si="277"/>
        <v>158</v>
      </c>
      <c r="N148" s="388">
        <f t="shared" si="277"/>
        <v>144</v>
      </c>
      <c r="O148" s="185">
        <f>M148+N148</f>
        <v>302</v>
      </c>
      <c r="P148" s="385">
        <f>+P96+P122</f>
        <v>0</v>
      </c>
      <c r="Q148" s="191">
        <f>O148+P148</f>
        <v>302</v>
      </c>
      <c r="R148" s="78">
        <f t="shared" si="279"/>
        <v>216</v>
      </c>
      <c r="S148" s="79">
        <f t="shared" si="279"/>
        <v>181</v>
      </c>
      <c r="T148" s="185">
        <f>R148+S148</f>
        <v>397</v>
      </c>
      <c r="U148" s="80">
        <f>+U96+U122</f>
        <v>0</v>
      </c>
      <c r="V148" s="191">
        <f>T148+U148</f>
        <v>397</v>
      </c>
      <c r="W148" s="81">
        <f t="shared" ref="W148" si="281">IF(Q148=0,0,((V148/Q148)-1)*100)</f>
        <v>31.4569536423841</v>
      </c>
      <c r="Y148" s="289"/>
      <c r="Z148" s="289"/>
    </row>
    <row r="149" spans="1:26" ht="13.5" thickBot="1">
      <c r="L149" s="61" t="s">
        <v>18</v>
      </c>
      <c r="M149" s="387">
        <f t="shared" si="277"/>
        <v>162</v>
      </c>
      <c r="N149" s="388">
        <f t="shared" si="277"/>
        <v>159</v>
      </c>
      <c r="O149" s="187">
        <f>M149+N149</f>
        <v>321</v>
      </c>
      <c r="P149" s="86">
        <f>+P97+P123</f>
        <v>0</v>
      </c>
      <c r="Q149" s="191">
        <f>O149+P149</f>
        <v>321</v>
      </c>
      <c r="R149" s="78">
        <f t="shared" si="279"/>
        <v>209</v>
      </c>
      <c r="S149" s="79">
        <f t="shared" si="279"/>
        <v>205</v>
      </c>
      <c r="T149" s="187">
        <f>R149+S149</f>
        <v>414</v>
      </c>
      <c r="U149" s="86">
        <f>+U97+U123</f>
        <v>0</v>
      </c>
      <c r="V149" s="191">
        <f>T149+U149</f>
        <v>414</v>
      </c>
      <c r="W149" s="81">
        <f>IF(Q149=0,0,((V149/Q149)-1)*100)</f>
        <v>28.971962616822424</v>
      </c>
      <c r="Y149" s="289"/>
      <c r="Z149" s="289"/>
    </row>
    <row r="150" spans="1:26" ht="14.25" thickTop="1" thickBot="1">
      <c r="A150" s="350"/>
      <c r="L150" s="87" t="s">
        <v>19</v>
      </c>
      <c r="M150" s="88">
        <f>+M147+M148+M149</f>
        <v>471</v>
      </c>
      <c r="N150" s="88">
        <f t="shared" ref="N150" si="282">+N147+N148+N149</f>
        <v>431</v>
      </c>
      <c r="O150" s="188">
        <f t="shared" ref="O150" si="283">+O147+O148+O149</f>
        <v>902</v>
      </c>
      <c r="P150" s="89">
        <f t="shared" ref="P150" si="284">+P147+P148+P149</f>
        <v>0</v>
      </c>
      <c r="Q150" s="188">
        <f t="shared" ref="Q150" si="285">+Q147+Q148+Q149</f>
        <v>902</v>
      </c>
      <c r="R150" s="88">
        <f t="shared" ref="R150" si="286">+R147+R148+R149</f>
        <v>621</v>
      </c>
      <c r="S150" s="88">
        <f t="shared" ref="S150" si="287">+S147+S148+S149</f>
        <v>575</v>
      </c>
      <c r="T150" s="188">
        <f t="shared" ref="T150" si="288">+T147+T148+T149</f>
        <v>1196</v>
      </c>
      <c r="U150" s="89">
        <f t="shared" ref="U150" si="289">+U147+U148+U149</f>
        <v>0</v>
      </c>
      <c r="V150" s="188">
        <f t="shared" ref="V150" si="290">+V147+V148+V149</f>
        <v>1196</v>
      </c>
      <c r="W150" s="90">
        <f>IF(Q150=0,0,((V150/Q150)-1)*100)</f>
        <v>32.594235033259423</v>
      </c>
      <c r="Y150" s="289"/>
      <c r="Z150" s="289"/>
    </row>
    <row r="151" spans="1:26" ht="13.5" thickTop="1">
      <c r="A151" s="350"/>
      <c r="L151" s="61" t="s">
        <v>21</v>
      </c>
      <c r="M151" s="387">
        <f t="shared" ref="M151:N153" si="291">+M99+M125</f>
        <v>150</v>
      </c>
      <c r="N151" s="388">
        <f t="shared" si="291"/>
        <v>167</v>
      </c>
      <c r="O151" s="187">
        <f>M151+N151</f>
        <v>317</v>
      </c>
      <c r="P151" s="91">
        <f>+P99+P125</f>
        <v>0</v>
      </c>
      <c r="Q151" s="191">
        <f>O151+P151</f>
        <v>317</v>
      </c>
      <c r="R151" s="78">
        <f t="shared" ref="R151:S153" si="292">+R99+R125</f>
        <v>219</v>
      </c>
      <c r="S151" s="79">
        <f t="shared" si="292"/>
        <v>194</v>
      </c>
      <c r="T151" s="187">
        <f>R151+S151</f>
        <v>413</v>
      </c>
      <c r="U151" s="91">
        <f>+U99+U125</f>
        <v>0</v>
      </c>
      <c r="V151" s="191">
        <f>T151+U151</f>
        <v>413</v>
      </c>
      <c r="W151" s="81">
        <f>IF(Q151=0,0,((V151/Q151)-1)*100)</f>
        <v>30.28391167192428</v>
      </c>
    </row>
    <row r="152" spans="1:26">
      <c r="A152" s="350"/>
      <c r="L152" s="61" t="s">
        <v>22</v>
      </c>
      <c r="M152" s="387">
        <f t="shared" si="291"/>
        <v>175</v>
      </c>
      <c r="N152" s="388">
        <f t="shared" si="291"/>
        <v>162</v>
      </c>
      <c r="O152" s="187">
        <f t="shared" ref="O152" si="293">M152+N152</f>
        <v>337</v>
      </c>
      <c r="P152" s="385">
        <f>+P100+P126</f>
        <v>0</v>
      </c>
      <c r="Q152" s="191">
        <f>O152+P152</f>
        <v>337</v>
      </c>
      <c r="R152" s="387">
        <f t="shared" si="292"/>
        <v>212</v>
      </c>
      <c r="S152" s="388">
        <f t="shared" si="292"/>
        <v>138</v>
      </c>
      <c r="T152" s="187">
        <f t="shared" ref="T152" si="294">R152+S152</f>
        <v>350</v>
      </c>
      <c r="U152" s="385">
        <f>+U100+U126</f>
        <v>0</v>
      </c>
      <c r="V152" s="191">
        <f>T152+U152</f>
        <v>350</v>
      </c>
      <c r="W152" s="81">
        <f t="shared" ref="W152" si="295">IF(Q152=0,0,((V152/Q152)-1)*100)</f>
        <v>3.8575667655786461</v>
      </c>
    </row>
    <row r="153" spans="1:26" ht="13.5" thickBot="1">
      <c r="A153" s="352"/>
      <c r="K153" s="352"/>
      <c r="L153" s="61" t="s">
        <v>23</v>
      </c>
      <c r="M153" s="387">
        <f t="shared" si="291"/>
        <v>151</v>
      </c>
      <c r="N153" s="388">
        <f t="shared" si="291"/>
        <v>111</v>
      </c>
      <c r="O153" s="187">
        <f t="shared" ref="O153" si="296">M153+N153</f>
        <v>262</v>
      </c>
      <c r="P153" s="385">
        <f>+P101+P127</f>
        <v>0</v>
      </c>
      <c r="Q153" s="191">
        <f>O153+P153</f>
        <v>262</v>
      </c>
      <c r="R153" s="78">
        <f t="shared" si="292"/>
        <v>106</v>
      </c>
      <c r="S153" s="79">
        <f t="shared" si="292"/>
        <v>129</v>
      </c>
      <c r="T153" s="187">
        <f>R153+S153</f>
        <v>235</v>
      </c>
      <c r="U153" s="80">
        <f>+U101+U127</f>
        <v>0</v>
      </c>
      <c r="V153" s="191">
        <f>T153+U153</f>
        <v>235</v>
      </c>
      <c r="W153" s="81">
        <f>IF(Q153=0,0,((V153/Q153)-1)*100)</f>
        <v>-10.305343511450381</v>
      </c>
      <c r="Y153" s="290"/>
    </row>
    <row r="154" spans="1:26" ht="14.25" thickTop="1" thickBot="1">
      <c r="A154" s="350"/>
      <c r="L154" s="82" t="s">
        <v>40</v>
      </c>
      <c r="M154" s="83">
        <f>+M151+M152+M153</f>
        <v>476</v>
      </c>
      <c r="N154" s="84">
        <f t="shared" ref="N154" si="297">+N151+N152+N153</f>
        <v>440</v>
      </c>
      <c r="O154" s="186">
        <f t="shared" ref="O154" si="298">+O151+O152+O153</f>
        <v>916</v>
      </c>
      <c r="P154" s="83">
        <f t="shared" ref="P154" si="299">+P151+P152+P153</f>
        <v>0</v>
      </c>
      <c r="Q154" s="186">
        <f t="shared" ref="Q154" si="300">+Q151+Q152+Q153</f>
        <v>916</v>
      </c>
      <c r="R154" s="83">
        <f t="shared" ref="R154" si="301">+R151+R152+R153</f>
        <v>537</v>
      </c>
      <c r="S154" s="84">
        <f t="shared" ref="S154" si="302">+S151+S152+S153</f>
        <v>461</v>
      </c>
      <c r="T154" s="186">
        <f t="shared" ref="T154" si="303">+T151+T152+T153</f>
        <v>998</v>
      </c>
      <c r="U154" s="83">
        <f t="shared" ref="U154" si="304">+U151+U152+U153</f>
        <v>0</v>
      </c>
      <c r="V154" s="186">
        <f t="shared" ref="V154" si="305">+V151+V152+V153</f>
        <v>998</v>
      </c>
      <c r="W154" s="85">
        <f t="shared" ref="W154:W156" si="306">IF(Q154=0,0,((V154/Q154)-1)*100)</f>
        <v>8.9519650655021756</v>
      </c>
    </row>
    <row r="155" spans="1:26" ht="14.25" thickTop="1" thickBot="1">
      <c r="A155" s="350" t="str">
        <f>IF(ISERROR(F155/G155)," ",IF(F155/G155&gt;0.5,IF(F155/G155&lt;1.5," ","NOT OK"),"NOT OK"))</f>
        <v xml:space="preserve"> </v>
      </c>
      <c r="L155" s="82" t="s">
        <v>62</v>
      </c>
      <c r="M155" s="83">
        <f>M146+M150+M151+M152+M153</f>
        <v>1377</v>
      </c>
      <c r="N155" s="84">
        <f t="shared" ref="N155:V155" si="307">N146+N150+N151+N152+N153</f>
        <v>1578</v>
      </c>
      <c r="O155" s="178">
        <f t="shared" si="307"/>
        <v>2955</v>
      </c>
      <c r="P155" s="83">
        <f t="shared" si="307"/>
        <v>0</v>
      </c>
      <c r="Q155" s="178">
        <f t="shared" si="307"/>
        <v>2955</v>
      </c>
      <c r="R155" s="83">
        <f t="shared" si="307"/>
        <v>1817</v>
      </c>
      <c r="S155" s="84">
        <f t="shared" si="307"/>
        <v>1983</v>
      </c>
      <c r="T155" s="178">
        <f t="shared" si="307"/>
        <v>3800</v>
      </c>
      <c r="U155" s="83">
        <f t="shared" si="307"/>
        <v>0</v>
      </c>
      <c r="V155" s="178">
        <f t="shared" si="307"/>
        <v>3800</v>
      </c>
      <c r="W155" s="85">
        <f t="shared" si="306"/>
        <v>28.595600676818943</v>
      </c>
      <c r="Y155" s="289"/>
      <c r="Z155" s="289"/>
    </row>
    <row r="156" spans="1:26" ht="14.25" thickTop="1" thickBot="1">
      <c r="A156" s="350"/>
      <c r="L156" s="82" t="s">
        <v>63</v>
      </c>
      <c r="M156" s="83">
        <f>+M142+M146+M150+M154</f>
        <v>1796</v>
      </c>
      <c r="N156" s="84">
        <f t="shared" ref="N156:V156" si="308">+N142+N146+N150+N154</f>
        <v>1951</v>
      </c>
      <c r="O156" s="186">
        <f t="shared" si="308"/>
        <v>3747</v>
      </c>
      <c r="P156" s="83">
        <f t="shared" si="308"/>
        <v>0</v>
      </c>
      <c r="Q156" s="186">
        <f t="shared" si="308"/>
        <v>3747</v>
      </c>
      <c r="R156" s="83">
        <f t="shared" si="308"/>
        <v>2439</v>
      </c>
      <c r="S156" s="84">
        <f t="shared" si="308"/>
        <v>2655</v>
      </c>
      <c r="T156" s="186">
        <f t="shared" si="308"/>
        <v>5094</v>
      </c>
      <c r="U156" s="83">
        <f t="shared" si="308"/>
        <v>0</v>
      </c>
      <c r="V156" s="186">
        <f t="shared" si="308"/>
        <v>5094</v>
      </c>
      <c r="W156" s="85">
        <f t="shared" si="306"/>
        <v>35.948759007205751</v>
      </c>
      <c r="Y156" s="289"/>
      <c r="Z156" s="289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887" t="s">
        <v>54</v>
      </c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9"/>
    </row>
    <row r="159" spans="1:26" ht="24.75" customHeight="1" thickBot="1">
      <c r="L159" s="890" t="s">
        <v>51</v>
      </c>
      <c r="M159" s="891"/>
      <c r="N159" s="891"/>
      <c r="O159" s="891"/>
      <c r="P159" s="891"/>
      <c r="Q159" s="891"/>
      <c r="R159" s="891"/>
      <c r="S159" s="891"/>
      <c r="T159" s="891"/>
      <c r="U159" s="891"/>
      <c r="V159" s="891"/>
      <c r="W159" s="892"/>
    </row>
    <row r="160" spans="1:26" ht="14.25" thickTop="1" thickBot="1">
      <c r="L160" s="217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9" t="s">
        <v>34</v>
      </c>
    </row>
    <row r="161" spans="12:23" ht="14.25" thickTop="1" thickBot="1">
      <c r="L161" s="220"/>
      <c r="M161" s="221" t="s">
        <v>64</v>
      </c>
      <c r="N161" s="222"/>
      <c r="O161" s="260"/>
      <c r="P161" s="221"/>
      <c r="Q161" s="221"/>
      <c r="R161" s="221" t="s">
        <v>65</v>
      </c>
      <c r="S161" s="222"/>
      <c r="T161" s="260"/>
      <c r="U161" s="221"/>
      <c r="V161" s="221"/>
      <c r="W161" s="320" t="s">
        <v>2</v>
      </c>
    </row>
    <row r="162" spans="12:23" ht="13.5" thickTop="1">
      <c r="L162" s="224" t="s">
        <v>3</v>
      </c>
      <c r="M162" s="225"/>
      <c r="N162" s="226"/>
      <c r="O162" s="227"/>
      <c r="P162" s="228"/>
      <c r="Q162" s="227"/>
      <c r="R162" s="225"/>
      <c r="S162" s="226"/>
      <c r="T162" s="227"/>
      <c r="U162" s="228"/>
      <c r="V162" s="227"/>
      <c r="W162" s="321" t="s">
        <v>4</v>
      </c>
    </row>
    <row r="163" spans="12:23" ht="13.5" thickBot="1">
      <c r="L163" s="230"/>
      <c r="M163" s="231" t="s">
        <v>35</v>
      </c>
      <c r="N163" s="232" t="s">
        <v>36</v>
      </c>
      <c r="O163" s="233" t="s">
        <v>37</v>
      </c>
      <c r="P163" s="234" t="s">
        <v>32</v>
      </c>
      <c r="Q163" s="233" t="s">
        <v>7</v>
      </c>
      <c r="R163" s="231" t="s">
        <v>35</v>
      </c>
      <c r="S163" s="232" t="s">
        <v>36</v>
      </c>
      <c r="T163" s="233" t="s">
        <v>37</v>
      </c>
      <c r="U163" s="234" t="s">
        <v>32</v>
      </c>
      <c r="V163" s="233" t="s">
        <v>7</v>
      </c>
      <c r="W163" s="322"/>
    </row>
    <row r="164" spans="12:23" ht="5.25" customHeight="1" thickTop="1">
      <c r="L164" s="224"/>
      <c r="M164" s="236"/>
      <c r="N164" s="237"/>
      <c r="O164" s="238"/>
      <c r="P164" s="239"/>
      <c r="Q164" s="238"/>
      <c r="R164" s="236"/>
      <c r="S164" s="237"/>
      <c r="T164" s="238"/>
      <c r="U164" s="239"/>
      <c r="V164" s="238"/>
      <c r="W164" s="240"/>
    </row>
    <row r="165" spans="12:23">
      <c r="L165" s="224" t="s">
        <v>10</v>
      </c>
      <c r="M165" s="395">
        <v>0</v>
      </c>
      <c r="N165" s="396">
        <v>0</v>
      </c>
      <c r="O165" s="397">
        <f>+M165+N165</f>
        <v>0</v>
      </c>
      <c r="P165" s="398">
        <v>0</v>
      </c>
      <c r="Q165" s="397">
        <f t="shared" ref="Q165" si="309">O165+P165</f>
        <v>0</v>
      </c>
      <c r="R165" s="395">
        <v>0</v>
      </c>
      <c r="S165" s="396">
        <v>0</v>
      </c>
      <c r="T165" s="397">
        <f>+R165+S165</f>
        <v>0</v>
      </c>
      <c r="U165" s="398">
        <v>0</v>
      </c>
      <c r="V165" s="243">
        <f t="shared" ref="V165:V167" si="310">T165+U165</f>
        <v>0</v>
      </c>
      <c r="W165" s="245">
        <f>IF(Q165=0,0,((V165/Q165)-1)*100)</f>
        <v>0</v>
      </c>
    </row>
    <row r="166" spans="12:23">
      <c r="L166" s="224" t="s">
        <v>11</v>
      </c>
      <c r="M166" s="395">
        <v>0</v>
      </c>
      <c r="N166" s="396">
        <v>0</v>
      </c>
      <c r="O166" s="397">
        <f t="shared" ref="O166:O167" si="311">+M166+N166</f>
        <v>0</v>
      </c>
      <c r="P166" s="398">
        <v>0</v>
      </c>
      <c r="Q166" s="397">
        <f>O166+P166</f>
        <v>0</v>
      </c>
      <c r="R166" s="395">
        <v>0</v>
      </c>
      <c r="S166" s="396">
        <v>0</v>
      </c>
      <c r="T166" s="397">
        <f t="shared" ref="T166:T167" si="312">+R166+S166</f>
        <v>0</v>
      </c>
      <c r="U166" s="398">
        <v>0</v>
      </c>
      <c r="V166" s="243">
        <f>T166+U166</f>
        <v>0</v>
      </c>
      <c r="W166" s="245">
        <f>IF(Q166=0,0,((V166/Q166)-1)*100)</f>
        <v>0</v>
      </c>
    </row>
    <row r="167" spans="12:23" ht="13.5" thickBot="1">
      <c r="L167" s="230" t="s">
        <v>12</v>
      </c>
      <c r="M167" s="395">
        <v>0</v>
      </c>
      <c r="N167" s="396">
        <v>0</v>
      </c>
      <c r="O167" s="397">
        <f t="shared" si="311"/>
        <v>0</v>
      </c>
      <c r="P167" s="398">
        <v>0</v>
      </c>
      <c r="Q167" s="397">
        <f t="shared" ref="Q167" si="313">O167+P167</f>
        <v>0</v>
      </c>
      <c r="R167" s="395">
        <v>0</v>
      </c>
      <c r="S167" s="396">
        <v>0</v>
      </c>
      <c r="T167" s="397">
        <f t="shared" si="312"/>
        <v>0</v>
      </c>
      <c r="U167" s="398">
        <v>0</v>
      </c>
      <c r="V167" s="243">
        <f t="shared" si="310"/>
        <v>0</v>
      </c>
      <c r="W167" s="245">
        <f>IF(Q167=0,0,((V167/Q167)-1)*100)</f>
        <v>0</v>
      </c>
    </row>
    <row r="168" spans="12:23" ht="14.25" thickTop="1" thickBot="1">
      <c r="L168" s="246" t="s">
        <v>57</v>
      </c>
      <c r="M168" s="247">
        <f t="shared" ref="M168:Q168" si="314">+M165+M166+M167</f>
        <v>0</v>
      </c>
      <c r="N168" s="248">
        <f t="shared" si="314"/>
        <v>0</v>
      </c>
      <c r="O168" s="249">
        <f t="shared" si="314"/>
        <v>0</v>
      </c>
      <c r="P168" s="247">
        <f t="shared" si="314"/>
        <v>0</v>
      </c>
      <c r="Q168" s="249">
        <f t="shared" si="314"/>
        <v>0</v>
      </c>
      <c r="R168" s="247">
        <f t="shared" ref="R168:V168" si="315">+R165+R166+R167</f>
        <v>0</v>
      </c>
      <c r="S168" s="248">
        <f t="shared" si="315"/>
        <v>0</v>
      </c>
      <c r="T168" s="249">
        <f t="shared" si="315"/>
        <v>0</v>
      </c>
      <c r="U168" s="247">
        <f t="shared" si="315"/>
        <v>0</v>
      </c>
      <c r="V168" s="249">
        <f t="shared" si="315"/>
        <v>0</v>
      </c>
      <c r="W168" s="250">
        <f>IF(Q168=0,0,((V168/Q168)-1)*100)</f>
        <v>0</v>
      </c>
    </row>
    <row r="169" spans="12:23" ht="13.5" thickTop="1">
      <c r="L169" s="224" t="s">
        <v>13</v>
      </c>
      <c r="M169" s="395">
        <v>0</v>
      </c>
      <c r="N169" s="396">
        <v>0</v>
      </c>
      <c r="O169" s="397">
        <f>M169+N169</f>
        <v>0</v>
      </c>
      <c r="P169" s="398">
        <v>0</v>
      </c>
      <c r="Q169" s="397">
        <f>O169+P169</f>
        <v>0</v>
      </c>
      <c r="R169" s="241">
        <v>0</v>
      </c>
      <c r="S169" s="242">
        <v>0</v>
      </c>
      <c r="T169" s="243">
        <f>R169+S169</f>
        <v>0</v>
      </c>
      <c r="U169" s="244">
        <v>0</v>
      </c>
      <c r="V169" s="243">
        <f>T169+U169</f>
        <v>0</v>
      </c>
      <c r="W169" s="245">
        <f t="shared" ref="W169:W173" si="316">IF(Q169=0,0,((V169/Q169)-1)*100)</f>
        <v>0</v>
      </c>
    </row>
    <row r="170" spans="12:23">
      <c r="L170" s="224" t="s">
        <v>14</v>
      </c>
      <c r="M170" s="395">
        <v>1</v>
      </c>
      <c r="N170" s="396">
        <v>0</v>
      </c>
      <c r="O170" s="397">
        <f>M170+N170</f>
        <v>1</v>
      </c>
      <c r="P170" s="398">
        <v>0</v>
      </c>
      <c r="Q170" s="397">
        <f>O170+P170</f>
        <v>1</v>
      </c>
      <c r="R170" s="241">
        <v>0</v>
      </c>
      <c r="S170" s="242">
        <v>0</v>
      </c>
      <c r="T170" s="243">
        <f>R170+S170</f>
        <v>0</v>
      </c>
      <c r="U170" s="244">
        <v>0</v>
      </c>
      <c r="V170" s="243">
        <f>T170+U170</f>
        <v>0</v>
      </c>
      <c r="W170" s="245">
        <f>IF(Q170=0,0,((V170/Q170)-1)*100)</f>
        <v>-100</v>
      </c>
    </row>
    <row r="171" spans="12:23" ht="13.5" thickBot="1">
      <c r="L171" s="224" t="s">
        <v>15</v>
      </c>
      <c r="M171" s="395">
        <v>0</v>
      </c>
      <c r="N171" s="396">
        <v>0</v>
      </c>
      <c r="O171" s="397">
        <f>M171+N171</f>
        <v>0</v>
      </c>
      <c r="P171" s="398">
        <v>0</v>
      </c>
      <c r="Q171" s="397">
        <f>O171+P171</f>
        <v>0</v>
      </c>
      <c r="R171" s="241">
        <v>0</v>
      </c>
      <c r="S171" s="242">
        <v>0</v>
      </c>
      <c r="T171" s="243">
        <f>R171+S171</f>
        <v>0</v>
      </c>
      <c r="U171" s="244">
        <v>0</v>
      </c>
      <c r="V171" s="397">
        <f>T171+U171</f>
        <v>0</v>
      </c>
      <c r="W171" s="245">
        <f>IF(Q171=0,0,((V171/Q171)-1)*100)</f>
        <v>0</v>
      </c>
    </row>
    <row r="172" spans="12:23" ht="14.25" thickTop="1" thickBot="1">
      <c r="L172" s="246" t="s">
        <v>61</v>
      </c>
      <c r="M172" s="247">
        <f>+M169+M170+M171</f>
        <v>1</v>
      </c>
      <c r="N172" s="248">
        <f t="shared" ref="N172:V172" si="317">+N169+N170+N171</f>
        <v>0</v>
      </c>
      <c r="O172" s="249">
        <f t="shared" si="317"/>
        <v>1</v>
      </c>
      <c r="P172" s="247">
        <f t="shared" si="317"/>
        <v>0</v>
      </c>
      <c r="Q172" s="249">
        <f t="shared" si="317"/>
        <v>1</v>
      </c>
      <c r="R172" s="247">
        <f t="shared" si="317"/>
        <v>0</v>
      </c>
      <c r="S172" s="248">
        <f t="shared" si="317"/>
        <v>0</v>
      </c>
      <c r="T172" s="249">
        <f t="shared" si="317"/>
        <v>0</v>
      </c>
      <c r="U172" s="247">
        <f t="shared" si="317"/>
        <v>0</v>
      </c>
      <c r="V172" s="249">
        <f t="shared" si="317"/>
        <v>0</v>
      </c>
      <c r="W172" s="250">
        <f>IF(Q172=0,0,((V172/Q172)-1)*100)</f>
        <v>-100</v>
      </c>
    </row>
    <row r="173" spans="12:23" ht="13.5" thickTop="1">
      <c r="L173" s="224" t="s">
        <v>16</v>
      </c>
      <c r="M173" s="395">
        <v>0</v>
      </c>
      <c r="N173" s="396">
        <v>0</v>
      </c>
      <c r="O173" s="397">
        <f>SUM(M173:N173)</f>
        <v>0</v>
      </c>
      <c r="P173" s="398">
        <v>0</v>
      </c>
      <c r="Q173" s="397">
        <f t="shared" ref="Q173" si="318">O173+P173</f>
        <v>0</v>
      </c>
      <c r="R173" s="241">
        <v>0</v>
      </c>
      <c r="S173" s="242">
        <v>0</v>
      </c>
      <c r="T173" s="243">
        <f>SUM(R173:S173)</f>
        <v>0</v>
      </c>
      <c r="U173" s="244">
        <v>0</v>
      </c>
      <c r="V173" s="243">
        <f t="shared" ref="V173" si="319">T173+U173</f>
        <v>0</v>
      </c>
      <c r="W173" s="245">
        <f t="shared" si="316"/>
        <v>0</v>
      </c>
    </row>
    <row r="174" spans="12:23">
      <c r="L174" s="224" t="s">
        <v>17</v>
      </c>
      <c r="M174" s="395">
        <v>0</v>
      </c>
      <c r="N174" s="396">
        <v>0</v>
      </c>
      <c r="O174" s="397">
        <f>SUM(M174:N174)</f>
        <v>0</v>
      </c>
      <c r="P174" s="398">
        <v>0</v>
      </c>
      <c r="Q174" s="397">
        <f>O174+P174</f>
        <v>0</v>
      </c>
      <c r="R174" s="241">
        <v>0</v>
      </c>
      <c r="S174" s="242">
        <v>0</v>
      </c>
      <c r="T174" s="243">
        <f>SUM(R174:S174)</f>
        <v>0</v>
      </c>
      <c r="U174" s="244">
        <v>0</v>
      </c>
      <c r="V174" s="243">
        <f>T174+U174</f>
        <v>0</v>
      </c>
      <c r="W174" s="245">
        <f t="shared" ref="W174" si="320">IF(Q174=0,0,((V174/Q174)-1)*100)</f>
        <v>0</v>
      </c>
    </row>
    <row r="175" spans="12:23" ht="13.5" thickBot="1">
      <c r="L175" s="224" t="s">
        <v>18</v>
      </c>
      <c r="M175" s="395">
        <v>0</v>
      </c>
      <c r="N175" s="396">
        <v>0</v>
      </c>
      <c r="O175" s="251">
        <f>SUM(M175:N175)</f>
        <v>0</v>
      </c>
      <c r="P175" s="252">
        <v>0</v>
      </c>
      <c r="Q175" s="251">
        <f>O175+P175</f>
        <v>0</v>
      </c>
      <c r="R175" s="241">
        <v>0</v>
      </c>
      <c r="S175" s="242">
        <v>0</v>
      </c>
      <c r="T175" s="251">
        <f>SUM(R175:S175)</f>
        <v>0</v>
      </c>
      <c r="U175" s="252">
        <v>0</v>
      </c>
      <c r="V175" s="251">
        <f>T175+U175</f>
        <v>0</v>
      </c>
      <c r="W175" s="245">
        <f>IF(Q175=0,0,((V175/Q175)-1)*100)</f>
        <v>0</v>
      </c>
    </row>
    <row r="176" spans="12:23" ht="14.25" thickTop="1" thickBot="1">
      <c r="L176" s="253" t="s">
        <v>19</v>
      </c>
      <c r="M176" s="254">
        <f>+M173+M174+M175</f>
        <v>0</v>
      </c>
      <c r="N176" s="254">
        <f t="shared" ref="N176" si="321">+N173+N174+N175</f>
        <v>0</v>
      </c>
      <c r="O176" s="255">
        <f t="shared" ref="O176" si="322">+O173+O174+O175</f>
        <v>0</v>
      </c>
      <c r="P176" s="256">
        <f t="shared" ref="P176" si="323">+P173+P174+P175</f>
        <v>0</v>
      </c>
      <c r="Q176" s="255">
        <f t="shared" ref="Q176" si="324">+Q173+Q174+Q175</f>
        <v>0</v>
      </c>
      <c r="R176" s="254">
        <f t="shared" ref="R176" si="325">+R173+R174+R175</f>
        <v>0</v>
      </c>
      <c r="S176" s="254">
        <f t="shared" ref="S176" si="326">+S173+S174+S175</f>
        <v>0</v>
      </c>
      <c r="T176" s="255">
        <f t="shared" ref="T176" si="327">+T173+T174+T175</f>
        <v>0</v>
      </c>
      <c r="U176" s="256">
        <f t="shared" ref="U176" si="328">+U173+U174+U175</f>
        <v>0</v>
      </c>
      <c r="V176" s="255">
        <f t="shared" ref="V176" si="329">+V173+V174+V175</f>
        <v>0</v>
      </c>
      <c r="W176" s="257">
        <f>IF(Q176=0,0,((V176/Q176)-1)*100)</f>
        <v>0</v>
      </c>
    </row>
    <row r="177" spans="1:27" ht="13.5" thickTop="1">
      <c r="A177" s="352"/>
      <c r="K177" s="352"/>
      <c r="L177" s="224" t="s">
        <v>21</v>
      </c>
      <c r="M177" s="395">
        <v>0</v>
      </c>
      <c r="N177" s="396">
        <v>0</v>
      </c>
      <c r="O177" s="251">
        <f>SUM(M177:N177)</f>
        <v>0</v>
      </c>
      <c r="P177" s="258">
        <v>0</v>
      </c>
      <c r="Q177" s="251">
        <f>O177+P177</f>
        <v>0</v>
      </c>
      <c r="R177" s="241">
        <v>0</v>
      </c>
      <c r="S177" s="242">
        <v>0</v>
      </c>
      <c r="T177" s="251">
        <f>SUM(R177:S177)</f>
        <v>0</v>
      </c>
      <c r="U177" s="258">
        <v>0</v>
      </c>
      <c r="V177" s="251">
        <f>T177+U177</f>
        <v>0</v>
      </c>
      <c r="W177" s="245">
        <f>IF(Q177=0,0,((V177/Q177)-1)*100)</f>
        <v>0</v>
      </c>
    </row>
    <row r="178" spans="1:27">
      <c r="A178" s="352"/>
      <c r="K178" s="352"/>
      <c r="L178" s="224" t="s">
        <v>22</v>
      </c>
      <c r="M178" s="395">
        <v>0</v>
      </c>
      <c r="N178" s="396">
        <v>1</v>
      </c>
      <c r="O178" s="251">
        <f>SUM(M178:N178)</f>
        <v>1</v>
      </c>
      <c r="P178" s="398">
        <v>0</v>
      </c>
      <c r="Q178" s="251">
        <f>O178+P178</f>
        <v>1</v>
      </c>
      <c r="R178" s="395">
        <v>0</v>
      </c>
      <c r="S178" s="396">
        <v>0</v>
      </c>
      <c r="T178" s="251">
        <f>SUM(R178:S178)</f>
        <v>0</v>
      </c>
      <c r="U178" s="398">
        <v>0</v>
      </c>
      <c r="V178" s="251">
        <f>T178+U178</f>
        <v>0</v>
      </c>
      <c r="W178" s="245">
        <f t="shared" ref="W178" si="330">IF(Q178=0,0,((V178/Q178)-1)*100)</f>
        <v>-100</v>
      </c>
    </row>
    <row r="179" spans="1:27" ht="13.5" thickBot="1">
      <c r="A179" s="352"/>
      <c r="K179" s="352"/>
      <c r="L179" s="224" t="s">
        <v>23</v>
      </c>
      <c r="M179" s="395">
        <v>0</v>
      </c>
      <c r="N179" s="396">
        <v>0</v>
      </c>
      <c r="O179" s="251">
        <f>SUM(M179:N179)</f>
        <v>0</v>
      </c>
      <c r="P179" s="398">
        <v>0</v>
      </c>
      <c r="Q179" s="251">
        <f>O179+P179</f>
        <v>0</v>
      </c>
      <c r="R179" s="241">
        <v>0</v>
      </c>
      <c r="S179" s="242">
        <v>0</v>
      </c>
      <c r="T179" s="251">
        <f>SUM(R179:S179)</f>
        <v>0</v>
      </c>
      <c r="U179" s="244">
        <v>0</v>
      </c>
      <c r="V179" s="251">
        <f>T179+U179</f>
        <v>0</v>
      </c>
      <c r="W179" s="245">
        <f>IF(Q179=0,0,((V179/Q179)-1)*100)</f>
        <v>0</v>
      </c>
    </row>
    <row r="180" spans="1:27" ht="14.25" thickTop="1" thickBot="1">
      <c r="L180" s="246" t="s">
        <v>40</v>
      </c>
      <c r="M180" s="247">
        <f>+M177+M178+M179</f>
        <v>0</v>
      </c>
      <c r="N180" s="248">
        <f t="shared" ref="N180:V180" si="331">+N177+N178+N179</f>
        <v>1</v>
      </c>
      <c r="O180" s="249">
        <f t="shared" si="331"/>
        <v>1</v>
      </c>
      <c r="P180" s="247">
        <f t="shared" si="331"/>
        <v>0</v>
      </c>
      <c r="Q180" s="249">
        <f t="shared" si="331"/>
        <v>1</v>
      </c>
      <c r="R180" s="247">
        <f t="shared" si="331"/>
        <v>0</v>
      </c>
      <c r="S180" s="248">
        <f t="shared" si="331"/>
        <v>0</v>
      </c>
      <c r="T180" s="249">
        <f t="shared" si="331"/>
        <v>0</v>
      </c>
      <c r="U180" s="247">
        <f t="shared" si="331"/>
        <v>0</v>
      </c>
      <c r="V180" s="249">
        <f t="shared" si="331"/>
        <v>0</v>
      </c>
      <c r="W180" s="250">
        <f t="shared" ref="W180:W182" si="332">IF(Q180=0,0,((V180/Q180)-1)*100)</f>
        <v>-100</v>
      </c>
    </row>
    <row r="181" spans="1:27" ht="14.25" thickTop="1" thickBot="1">
      <c r="L181" s="246" t="s">
        <v>62</v>
      </c>
      <c r="M181" s="247">
        <f>M172+M176+M177+M178+M179</f>
        <v>1</v>
      </c>
      <c r="N181" s="248">
        <f t="shared" ref="N181:V181" si="333">N172+N176+N177+N178+N179</f>
        <v>1</v>
      </c>
      <c r="O181" s="249">
        <f t="shared" si="333"/>
        <v>2</v>
      </c>
      <c r="P181" s="247">
        <f t="shared" si="333"/>
        <v>0</v>
      </c>
      <c r="Q181" s="249">
        <f t="shared" si="333"/>
        <v>2</v>
      </c>
      <c r="R181" s="247">
        <f t="shared" si="333"/>
        <v>0</v>
      </c>
      <c r="S181" s="248">
        <f t="shared" si="333"/>
        <v>0</v>
      </c>
      <c r="T181" s="249">
        <f t="shared" si="333"/>
        <v>0</v>
      </c>
      <c r="U181" s="247">
        <f t="shared" si="333"/>
        <v>0</v>
      </c>
      <c r="V181" s="249">
        <f t="shared" si="333"/>
        <v>0</v>
      </c>
      <c r="W181" s="250">
        <f t="shared" si="332"/>
        <v>-100</v>
      </c>
      <c r="X181" s="1"/>
      <c r="AA181" s="1"/>
    </row>
    <row r="182" spans="1:27" ht="14.25" thickTop="1" thickBot="1">
      <c r="L182" s="246" t="s">
        <v>63</v>
      </c>
      <c r="M182" s="247">
        <f>+M168+M172+M176+M180</f>
        <v>1</v>
      </c>
      <c r="N182" s="248">
        <f t="shared" ref="N182:V182" si="334">+N168+N172+N176+N180</f>
        <v>1</v>
      </c>
      <c r="O182" s="249">
        <f t="shared" si="334"/>
        <v>2</v>
      </c>
      <c r="P182" s="247">
        <f t="shared" si="334"/>
        <v>0</v>
      </c>
      <c r="Q182" s="249">
        <f t="shared" si="334"/>
        <v>2</v>
      </c>
      <c r="R182" s="247">
        <f t="shared" si="334"/>
        <v>0</v>
      </c>
      <c r="S182" s="248">
        <f t="shared" si="334"/>
        <v>0</v>
      </c>
      <c r="T182" s="249">
        <f t="shared" si="334"/>
        <v>0</v>
      </c>
      <c r="U182" s="247">
        <f t="shared" si="334"/>
        <v>0</v>
      </c>
      <c r="V182" s="249">
        <f t="shared" si="334"/>
        <v>0</v>
      </c>
      <c r="W182" s="250">
        <f t="shared" si="332"/>
        <v>-100</v>
      </c>
    </row>
    <row r="183" spans="1:27" ht="14.25" thickTop="1" thickBot="1">
      <c r="L183" s="259" t="s">
        <v>60</v>
      </c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7" ht="13.5" thickTop="1">
      <c r="L184" s="887" t="s">
        <v>55</v>
      </c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9"/>
    </row>
    <row r="185" spans="1:27" ht="13.5" thickBot="1">
      <c r="L185" s="890" t="s">
        <v>52</v>
      </c>
      <c r="M185" s="891"/>
      <c r="N185" s="891"/>
      <c r="O185" s="891"/>
      <c r="P185" s="891"/>
      <c r="Q185" s="891"/>
      <c r="R185" s="891"/>
      <c r="S185" s="891"/>
      <c r="T185" s="891"/>
      <c r="U185" s="891"/>
      <c r="V185" s="891"/>
      <c r="W185" s="892"/>
    </row>
    <row r="186" spans="1:27" ht="14.25" thickTop="1" thickBot="1">
      <c r="L186" s="217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9" t="s">
        <v>34</v>
      </c>
    </row>
    <row r="187" spans="1:27" ht="14.25" thickTop="1" thickBot="1">
      <c r="L187" s="220"/>
      <c r="M187" s="221" t="s">
        <v>64</v>
      </c>
      <c r="N187" s="222"/>
      <c r="O187" s="260"/>
      <c r="P187" s="221"/>
      <c r="Q187" s="221"/>
      <c r="R187" s="221" t="s">
        <v>65</v>
      </c>
      <c r="S187" s="222"/>
      <c r="T187" s="260"/>
      <c r="U187" s="221"/>
      <c r="V187" s="221"/>
      <c r="W187" s="320" t="s">
        <v>2</v>
      </c>
    </row>
    <row r="188" spans="1:27" ht="12" customHeight="1" thickTop="1">
      <c r="L188" s="224" t="s">
        <v>3</v>
      </c>
      <c r="M188" s="225"/>
      <c r="N188" s="226"/>
      <c r="O188" s="227"/>
      <c r="P188" s="228"/>
      <c r="Q188" s="227"/>
      <c r="R188" s="225"/>
      <c r="S188" s="226"/>
      <c r="T188" s="227"/>
      <c r="U188" s="228"/>
      <c r="V188" s="227"/>
      <c r="W188" s="321" t="s">
        <v>4</v>
      </c>
    </row>
    <row r="189" spans="1:27" s="294" customFormat="1" ht="12" customHeight="1" thickBot="1">
      <c r="A189" s="4"/>
      <c r="I189" s="293"/>
      <c r="K189" s="4"/>
      <c r="L189" s="230"/>
      <c r="M189" s="231" t="s">
        <v>35</v>
      </c>
      <c r="N189" s="232" t="s">
        <v>36</v>
      </c>
      <c r="O189" s="233" t="s">
        <v>37</v>
      </c>
      <c r="P189" s="234" t="s">
        <v>32</v>
      </c>
      <c r="Q189" s="233" t="s">
        <v>7</v>
      </c>
      <c r="R189" s="231" t="s">
        <v>35</v>
      </c>
      <c r="S189" s="232" t="s">
        <v>36</v>
      </c>
      <c r="T189" s="233" t="s">
        <v>37</v>
      </c>
      <c r="U189" s="234" t="s">
        <v>32</v>
      </c>
      <c r="V189" s="233" t="s">
        <v>7</v>
      </c>
      <c r="W189" s="322"/>
      <c r="X189" s="2"/>
      <c r="Y189" s="1"/>
      <c r="Z189" s="1"/>
      <c r="AA189" s="3"/>
    </row>
    <row r="190" spans="1:27" ht="6" customHeight="1" thickTop="1">
      <c r="L190" s="224"/>
      <c r="M190" s="236"/>
      <c r="N190" s="237"/>
      <c r="O190" s="238"/>
      <c r="P190" s="239"/>
      <c r="Q190" s="238"/>
      <c r="R190" s="236"/>
      <c r="S190" s="237"/>
      <c r="T190" s="238"/>
      <c r="U190" s="239"/>
      <c r="V190" s="238"/>
      <c r="W190" s="240"/>
    </row>
    <row r="191" spans="1:27">
      <c r="L191" s="224" t="s">
        <v>10</v>
      </c>
      <c r="M191" s="395">
        <v>60</v>
      </c>
      <c r="N191" s="396">
        <v>37</v>
      </c>
      <c r="O191" s="397">
        <f>+M191+N191</f>
        <v>97</v>
      </c>
      <c r="P191" s="398">
        <v>0</v>
      </c>
      <c r="Q191" s="397">
        <f>O191+P191</f>
        <v>97</v>
      </c>
      <c r="R191" s="395">
        <v>20</v>
      </c>
      <c r="S191" s="396">
        <v>8</v>
      </c>
      <c r="T191" s="397">
        <f>+R191+S191</f>
        <v>28</v>
      </c>
      <c r="U191" s="398">
        <v>0</v>
      </c>
      <c r="V191" s="243">
        <f>T191+U191</f>
        <v>28</v>
      </c>
      <c r="W191" s="245">
        <f>IF(Q191=0,0,((V191/Q191)-1)*100)</f>
        <v>-71.134020618556704</v>
      </c>
    </row>
    <row r="192" spans="1:27">
      <c r="L192" s="295" t="s">
        <v>11</v>
      </c>
      <c r="M192" s="399">
        <v>31</v>
      </c>
      <c r="N192" s="400">
        <v>22</v>
      </c>
      <c r="O192" s="296">
        <f t="shared" ref="O192:O193" si="335">+M192+N192</f>
        <v>53</v>
      </c>
      <c r="P192" s="297">
        <v>0</v>
      </c>
      <c r="Q192" s="296">
        <f>O192+P192</f>
        <v>53</v>
      </c>
      <c r="R192" s="399">
        <v>21</v>
      </c>
      <c r="S192" s="400">
        <v>13</v>
      </c>
      <c r="T192" s="296">
        <f t="shared" ref="T192:T193" si="336">+R192+S192</f>
        <v>34</v>
      </c>
      <c r="U192" s="297">
        <v>0</v>
      </c>
      <c r="V192" s="296">
        <f>T192+U192</f>
        <v>34</v>
      </c>
      <c r="W192" s="298">
        <f>IF(Q192=0,0,((V192/Q192)-1)*100)</f>
        <v>-35.84905660377359</v>
      </c>
    </row>
    <row r="193" spans="1:27" ht="13.5" thickBot="1">
      <c r="L193" s="230" t="s">
        <v>12</v>
      </c>
      <c r="M193" s="317">
        <v>53</v>
      </c>
      <c r="N193" s="396">
        <v>29</v>
      </c>
      <c r="O193" s="397">
        <f t="shared" si="335"/>
        <v>82</v>
      </c>
      <c r="P193" s="398">
        <v>0</v>
      </c>
      <c r="Q193" s="397">
        <f t="shared" ref="Q193" si="337">O193+P193</f>
        <v>82</v>
      </c>
      <c r="R193" s="317">
        <v>24</v>
      </c>
      <c r="S193" s="396">
        <v>21</v>
      </c>
      <c r="T193" s="397">
        <f t="shared" si="336"/>
        <v>45</v>
      </c>
      <c r="U193" s="398">
        <v>0</v>
      </c>
      <c r="V193" s="243">
        <f t="shared" ref="V193" si="338">T193+U193</f>
        <v>45</v>
      </c>
      <c r="W193" s="318">
        <f>IF(Q193=0,0,((V193/Q193)-1)*100)</f>
        <v>-45.121951219512191</v>
      </c>
    </row>
    <row r="194" spans="1:27" ht="14.25" thickTop="1" thickBot="1">
      <c r="L194" s="246" t="s">
        <v>38</v>
      </c>
      <c r="M194" s="247">
        <f t="shared" ref="M194:Q194" si="339">+M191+M192+M193</f>
        <v>144</v>
      </c>
      <c r="N194" s="248">
        <f t="shared" si="339"/>
        <v>88</v>
      </c>
      <c r="O194" s="249">
        <f t="shared" si="339"/>
        <v>232</v>
      </c>
      <c r="P194" s="247">
        <f t="shared" si="339"/>
        <v>0</v>
      </c>
      <c r="Q194" s="249">
        <f t="shared" si="339"/>
        <v>232</v>
      </c>
      <c r="R194" s="247">
        <f t="shared" ref="R194:V194" si="340">+R191+R192+R193</f>
        <v>65</v>
      </c>
      <c r="S194" s="248">
        <f t="shared" si="340"/>
        <v>42</v>
      </c>
      <c r="T194" s="249">
        <f t="shared" si="340"/>
        <v>107</v>
      </c>
      <c r="U194" s="247">
        <f t="shared" si="340"/>
        <v>0</v>
      </c>
      <c r="V194" s="249">
        <f t="shared" si="340"/>
        <v>107</v>
      </c>
      <c r="W194" s="250">
        <f>IF(Q194=0,0,((V194/Q194)-1)*100)</f>
        <v>-53.87931034482758</v>
      </c>
    </row>
    <row r="195" spans="1:27" ht="13.5" thickTop="1">
      <c r="L195" s="224" t="s">
        <v>13</v>
      </c>
      <c r="M195" s="395">
        <v>48</v>
      </c>
      <c r="N195" s="396">
        <v>20</v>
      </c>
      <c r="O195" s="397">
        <f>M195+N195</f>
        <v>68</v>
      </c>
      <c r="P195" s="398">
        <v>0</v>
      </c>
      <c r="Q195" s="397">
        <f>O195+P195</f>
        <v>68</v>
      </c>
      <c r="R195" s="241">
        <v>24</v>
      </c>
      <c r="S195" s="242">
        <v>32</v>
      </c>
      <c r="T195" s="397">
        <f>R195+S195</f>
        <v>56</v>
      </c>
      <c r="U195" s="244">
        <v>0</v>
      </c>
      <c r="V195" s="243">
        <f>T195+U195</f>
        <v>56</v>
      </c>
      <c r="W195" s="245">
        <f t="shared" ref="W195:W199" si="341">IF(Q195=0,0,((V195/Q195)-1)*100)</f>
        <v>-17.647058823529417</v>
      </c>
    </row>
    <row r="196" spans="1:27">
      <c r="L196" s="224" t="s">
        <v>14</v>
      </c>
      <c r="M196" s="395">
        <v>53</v>
      </c>
      <c r="N196" s="396">
        <v>23</v>
      </c>
      <c r="O196" s="397">
        <f>M196+N196</f>
        <v>76</v>
      </c>
      <c r="P196" s="398">
        <v>0</v>
      </c>
      <c r="Q196" s="397">
        <f>O196+P196</f>
        <v>76</v>
      </c>
      <c r="R196" s="241">
        <v>18</v>
      </c>
      <c r="S196" s="242">
        <v>24</v>
      </c>
      <c r="T196" s="397">
        <f>R196+S196</f>
        <v>42</v>
      </c>
      <c r="U196" s="244">
        <v>0</v>
      </c>
      <c r="V196" s="243">
        <f>T196+U196</f>
        <v>42</v>
      </c>
      <c r="W196" s="245">
        <f>IF(Q196=0,0,((V196/Q196)-1)*100)</f>
        <v>-44.73684210526315</v>
      </c>
    </row>
    <row r="197" spans="1:27" ht="13.5" thickBot="1">
      <c r="L197" s="224" t="s">
        <v>15</v>
      </c>
      <c r="M197" s="395">
        <v>30</v>
      </c>
      <c r="N197" s="396">
        <v>25</v>
      </c>
      <c r="O197" s="397">
        <f>M197+N197</f>
        <v>55</v>
      </c>
      <c r="P197" s="398">
        <v>0</v>
      </c>
      <c r="Q197" s="397">
        <f>O197+P197</f>
        <v>55</v>
      </c>
      <c r="R197" s="241">
        <v>19</v>
      </c>
      <c r="S197" s="242">
        <v>32</v>
      </c>
      <c r="T197" s="397">
        <f>R197+S197</f>
        <v>51</v>
      </c>
      <c r="U197" s="244">
        <v>0</v>
      </c>
      <c r="V197" s="243">
        <f>T197+U197</f>
        <v>51</v>
      </c>
      <c r="W197" s="245">
        <f>IF(Q197=0,0,((V197/Q197)-1)*100)</f>
        <v>-7.2727272727272751</v>
      </c>
    </row>
    <row r="198" spans="1:27" ht="14.25" thickTop="1" thickBot="1">
      <c r="L198" s="246" t="s">
        <v>61</v>
      </c>
      <c r="M198" s="247">
        <f>+M195+M196+M197</f>
        <v>131</v>
      </c>
      <c r="N198" s="248">
        <f t="shared" ref="N198" si="342">+N195+N196+N197</f>
        <v>68</v>
      </c>
      <c r="O198" s="249">
        <f t="shared" ref="O198" si="343">+O195+O196+O197</f>
        <v>199</v>
      </c>
      <c r="P198" s="247">
        <f t="shared" ref="P198" si="344">+P195+P196+P197</f>
        <v>0</v>
      </c>
      <c r="Q198" s="249">
        <f t="shared" ref="Q198" si="345">+Q195+Q196+Q197</f>
        <v>199</v>
      </c>
      <c r="R198" s="247">
        <f t="shared" ref="R198" si="346">+R195+R196+R197</f>
        <v>61</v>
      </c>
      <c r="S198" s="248">
        <f t="shared" ref="S198" si="347">+S195+S196+S197</f>
        <v>88</v>
      </c>
      <c r="T198" s="249">
        <f t="shared" ref="T198" si="348">+T195+T196+T197</f>
        <v>149</v>
      </c>
      <c r="U198" s="247">
        <f t="shared" ref="U198" si="349">+U195+U196+U197</f>
        <v>0</v>
      </c>
      <c r="V198" s="249">
        <f t="shared" ref="V198" si="350">+V195+V196+V197</f>
        <v>149</v>
      </c>
      <c r="W198" s="250">
        <f>IF(Q198=0,0,((V198/Q198)-1)*100)</f>
        <v>-25.125628140703515</v>
      </c>
    </row>
    <row r="199" spans="1:27" ht="13.5" thickTop="1">
      <c r="L199" s="224" t="s">
        <v>16</v>
      </c>
      <c r="M199" s="395">
        <v>35</v>
      </c>
      <c r="N199" s="396">
        <v>26</v>
      </c>
      <c r="O199" s="397">
        <f>SUM(M199:N199)</f>
        <v>61</v>
      </c>
      <c r="P199" s="398">
        <v>0</v>
      </c>
      <c r="Q199" s="397">
        <f>O199+P199</f>
        <v>61</v>
      </c>
      <c r="R199" s="241">
        <v>12</v>
      </c>
      <c r="S199" s="242">
        <v>17</v>
      </c>
      <c r="T199" s="397">
        <f>SUM(R199:S199)</f>
        <v>29</v>
      </c>
      <c r="U199" s="244">
        <v>0</v>
      </c>
      <c r="V199" s="243">
        <f>T199+U199</f>
        <v>29</v>
      </c>
      <c r="W199" s="245">
        <f t="shared" si="341"/>
        <v>-52.459016393442624</v>
      </c>
    </row>
    <row r="200" spans="1:27">
      <c r="L200" s="224" t="s">
        <v>17</v>
      </c>
      <c r="M200" s="395">
        <v>46</v>
      </c>
      <c r="N200" s="396">
        <v>35</v>
      </c>
      <c r="O200" s="397">
        <f>SUM(M200:N200)</f>
        <v>81</v>
      </c>
      <c r="P200" s="398">
        <v>0</v>
      </c>
      <c r="Q200" s="397">
        <f>O200+P200</f>
        <v>81</v>
      </c>
      <c r="R200" s="241">
        <v>15</v>
      </c>
      <c r="S200" s="242">
        <v>24</v>
      </c>
      <c r="T200" s="397">
        <f>SUM(R200:S200)</f>
        <v>39</v>
      </c>
      <c r="U200" s="244">
        <v>0</v>
      </c>
      <c r="V200" s="243">
        <f>T200+U200</f>
        <v>39</v>
      </c>
      <c r="W200" s="245">
        <f t="shared" ref="W200" si="351">IF(Q200=0,0,((V200/Q200)-1)*100)</f>
        <v>-51.851851851851862</v>
      </c>
    </row>
    <row r="201" spans="1:27" ht="13.5" thickBot="1">
      <c r="L201" s="224" t="s">
        <v>18</v>
      </c>
      <c r="M201" s="395">
        <v>57</v>
      </c>
      <c r="N201" s="396">
        <v>38</v>
      </c>
      <c r="O201" s="251">
        <f>SUM(M201:N201)</f>
        <v>95</v>
      </c>
      <c r="P201" s="252">
        <v>0</v>
      </c>
      <c r="Q201" s="251">
        <f>O201+P201</f>
        <v>95</v>
      </c>
      <c r="R201" s="241">
        <v>23</v>
      </c>
      <c r="S201" s="242">
        <v>19</v>
      </c>
      <c r="T201" s="251">
        <f>SUM(R201:S201)</f>
        <v>42</v>
      </c>
      <c r="U201" s="252">
        <v>0</v>
      </c>
      <c r="V201" s="251">
        <f>T201+U201</f>
        <v>42</v>
      </c>
      <c r="W201" s="245">
        <f>IF(Q201=0,0,((V201/Q201)-1)*100)</f>
        <v>-55.78947368421052</v>
      </c>
    </row>
    <row r="202" spans="1:27" ht="14.25" thickTop="1" thickBot="1">
      <c r="L202" s="253" t="s">
        <v>19</v>
      </c>
      <c r="M202" s="254">
        <f>+M199+M200+M201</f>
        <v>138</v>
      </c>
      <c r="N202" s="254">
        <f t="shared" ref="N202" si="352">+N199+N200+N201</f>
        <v>99</v>
      </c>
      <c r="O202" s="255">
        <f t="shared" ref="O202" si="353">+O199+O200+O201</f>
        <v>237</v>
      </c>
      <c r="P202" s="256">
        <f t="shared" ref="P202" si="354">+P199+P200+P201</f>
        <v>0</v>
      </c>
      <c r="Q202" s="255">
        <f t="shared" ref="Q202" si="355">+Q199+Q200+Q201</f>
        <v>237</v>
      </c>
      <c r="R202" s="254">
        <f t="shared" ref="R202" si="356">+R199+R200+R201</f>
        <v>50</v>
      </c>
      <c r="S202" s="254">
        <f t="shared" ref="S202" si="357">+S199+S200+S201</f>
        <v>60</v>
      </c>
      <c r="T202" s="255">
        <f t="shared" ref="T202" si="358">+T199+T200+T201</f>
        <v>110</v>
      </c>
      <c r="U202" s="256">
        <f t="shared" ref="U202" si="359">+U199+U200+U201</f>
        <v>0</v>
      </c>
      <c r="V202" s="255">
        <f t="shared" ref="V202" si="360">+V199+V200+V201</f>
        <v>110</v>
      </c>
      <c r="W202" s="257">
        <f>IF(Q202=0,0,((V202/Q202)-1)*100)</f>
        <v>-53.586497890295362</v>
      </c>
    </row>
    <row r="203" spans="1:27" ht="13.5" thickTop="1">
      <c r="A203" s="352"/>
      <c r="K203" s="352"/>
      <c r="L203" s="224" t="s">
        <v>21</v>
      </c>
      <c r="M203" s="395">
        <v>32</v>
      </c>
      <c r="N203" s="396">
        <v>25</v>
      </c>
      <c r="O203" s="251">
        <f>SUM(M203:N203)</f>
        <v>57</v>
      </c>
      <c r="P203" s="258">
        <v>0</v>
      </c>
      <c r="Q203" s="251">
        <f>O203+P203</f>
        <v>57</v>
      </c>
      <c r="R203" s="241">
        <v>14</v>
      </c>
      <c r="S203" s="242">
        <v>24</v>
      </c>
      <c r="T203" s="251">
        <f>SUM(R203:S203)</f>
        <v>38</v>
      </c>
      <c r="U203" s="258">
        <v>0</v>
      </c>
      <c r="V203" s="251">
        <f>T203+U203</f>
        <v>38</v>
      </c>
      <c r="W203" s="245">
        <f>IF(Q203=0,0,((V203/Q203)-1)*100)</f>
        <v>-33.333333333333336</v>
      </c>
    </row>
    <row r="204" spans="1:27">
      <c r="A204" s="352"/>
      <c r="K204" s="352"/>
      <c r="L204" s="224" t="s">
        <v>22</v>
      </c>
      <c r="M204" s="395">
        <v>29</v>
      </c>
      <c r="N204" s="396">
        <v>25</v>
      </c>
      <c r="O204" s="251">
        <f>SUM(M204:N204)</f>
        <v>54</v>
      </c>
      <c r="P204" s="398">
        <v>0</v>
      </c>
      <c r="Q204" s="251">
        <f>O204+P204</f>
        <v>54</v>
      </c>
      <c r="R204" s="395">
        <v>13</v>
      </c>
      <c r="S204" s="396">
        <v>24</v>
      </c>
      <c r="T204" s="251">
        <f>SUM(R204:S204)</f>
        <v>37</v>
      </c>
      <c r="U204" s="398">
        <v>0</v>
      </c>
      <c r="V204" s="251">
        <f>T204+U204</f>
        <v>37</v>
      </c>
      <c r="W204" s="245">
        <f t="shared" ref="W204" si="361">IF(Q204=0,0,((V204/Q204)-1)*100)</f>
        <v>-31.481481481481477</v>
      </c>
    </row>
    <row r="205" spans="1:27" ht="13.5" thickBot="1">
      <c r="A205" s="352"/>
      <c r="K205" s="352"/>
      <c r="L205" s="224" t="s">
        <v>23</v>
      </c>
      <c r="M205" s="395">
        <v>31</v>
      </c>
      <c r="N205" s="396">
        <v>27</v>
      </c>
      <c r="O205" s="251">
        <f>SUM(M205:N205)</f>
        <v>58</v>
      </c>
      <c r="P205" s="398">
        <v>0</v>
      </c>
      <c r="Q205" s="251">
        <f>O205+P205</f>
        <v>58</v>
      </c>
      <c r="R205" s="241">
        <v>2</v>
      </c>
      <c r="S205" s="242">
        <v>6</v>
      </c>
      <c r="T205" s="251">
        <f>SUM(R205:S205)</f>
        <v>8</v>
      </c>
      <c r="U205" s="244">
        <v>0</v>
      </c>
      <c r="V205" s="251">
        <f>T205+U205</f>
        <v>8</v>
      </c>
      <c r="W205" s="245">
        <f>IF(Q205=0,0,((V205/Q205)-1)*100)</f>
        <v>-86.206896551724128</v>
      </c>
    </row>
    <row r="206" spans="1:27" ht="14.25" thickTop="1" thickBot="1">
      <c r="L206" s="246" t="s">
        <v>40</v>
      </c>
      <c r="M206" s="247">
        <f>+M203+M204+M205</f>
        <v>92</v>
      </c>
      <c r="N206" s="248">
        <f t="shared" ref="N206" si="362">+N203+N204+N205</f>
        <v>77</v>
      </c>
      <c r="O206" s="249">
        <f t="shared" ref="O206" si="363">+O203+O204+O205</f>
        <v>169</v>
      </c>
      <c r="P206" s="247">
        <f t="shared" ref="P206" si="364">+P203+P204+P205</f>
        <v>0</v>
      </c>
      <c r="Q206" s="249">
        <f t="shared" ref="Q206" si="365">+Q203+Q204+Q205</f>
        <v>169</v>
      </c>
      <c r="R206" s="247">
        <f t="shared" ref="R206" si="366">+R203+R204+R205</f>
        <v>29</v>
      </c>
      <c r="S206" s="248">
        <f t="shared" ref="S206" si="367">+S203+S204+S205</f>
        <v>54</v>
      </c>
      <c r="T206" s="249">
        <f t="shared" ref="T206" si="368">+T203+T204+T205</f>
        <v>83</v>
      </c>
      <c r="U206" s="247">
        <f t="shared" ref="U206" si="369">+U203+U204+U205</f>
        <v>0</v>
      </c>
      <c r="V206" s="249">
        <f t="shared" ref="V206" si="370">+V203+V204+V205</f>
        <v>83</v>
      </c>
      <c r="W206" s="250">
        <f t="shared" ref="W206:W208" si="371">IF(Q206=0,0,((V206/Q206)-1)*100)</f>
        <v>-50.887573964497037</v>
      </c>
    </row>
    <row r="207" spans="1:27" ht="14.25" thickTop="1" thickBot="1">
      <c r="L207" s="246" t="s">
        <v>62</v>
      </c>
      <c r="M207" s="247">
        <f>M198+M202+M203+M204+M205</f>
        <v>361</v>
      </c>
      <c r="N207" s="248">
        <f t="shared" ref="N207:V207" si="372">N198+N202+N203+N204+N205</f>
        <v>244</v>
      </c>
      <c r="O207" s="249">
        <f t="shared" si="372"/>
        <v>605</v>
      </c>
      <c r="P207" s="247">
        <f t="shared" si="372"/>
        <v>0</v>
      </c>
      <c r="Q207" s="249">
        <f t="shared" si="372"/>
        <v>605</v>
      </c>
      <c r="R207" s="247">
        <f t="shared" si="372"/>
        <v>140</v>
      </c>
      <c r="S207" s="248">
        <f t="shared" si="372"/>
        <v>202</v>
      </c>
      <c r="T207" s="249">
        <f t="shared" si="372"/>
        <v>342</v>
      </c>
      <c r="U207" s="247">
        <f t="shared" si="372"/>
        <v>0</v>
      </c>
      <c r="V207" s="249">
        <f t="shared" si="372"/>
        <v>342</v>
      </c>
      <c r="W207" s="250">
        <f t="shared" si="371"/>
        <v>-43.471074380165284</v>
      </c>
      <c r="X207" s="1"/>
      <c r="AA207" s="1"/>
    </row>
    <row r="208" spans="1:27" ht="14.25" thickTop="1" thickBot="1">
      <c r="L208" s="246" t="s">
        <v>63</v>
      </c>
      <c r="M208" s="247">
        <f>+M194+M198+M202+M206</f>
        <v>505</v>
      </c>
      <c r="N208" s="248">
        <f t="shared" ref="N208:V208" si="373">+N194+N198+N202+N206</f>
        <v>332</v>
      </c>
      <c r="O208" s="249">
        <f t="shared" si="373"/>
        <v>837</v>
      </c>
      <c r="P208" s="247">
        <f t="shared" si="373"/>
        <v>0</v>
      </c>
      <c r="Q208" s="249">
        <f t="shared" si="373"/>
        <v>837</v>
      </c>
      <c r="R208" s="247">
        <f t="shared" si="373"/>
        <v>205</v>
      </c>
      <c r="S208" s="248">
        <f t="shared" si="373"/>
        <v>244</v>
      </c>
      <c r="T208" s="249">
        <f t="shared" si="373"/>
        <v>449</v>
      </c>
      <c r="U208" s="247">
        <f t="shared" si="373"/>
        <v>0</v>
      </c>
      <c r="V208" s="249">
        <f t="shared" si="373"/>
        <v>449</v>
      </c>
      <c r="W208" s="250">
        <f t="shared" si="371"/>
        <v>-46.356033452807644</v>
      </c>
    </row>
    <row r="209" spans="12:23" ht="14.25" thickTop="1" thickBot="1">
      <c r="L209" s="259" t="s">
        <v>60</v>
      </c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2:23" ht="13.5" thickTop="1">
      <c r="L210" s="881" t="s">
        <v>56</v>
      </c>
      <c r="M210" s="882"/>
      <c r="N210" s="882"/>
      <c r="O210" s="882"/>
      <c r="P210" s="882"/>
      <c r="Q210" s="882"/>
      <c r="R210" s="882"/>
      <c r="S210" s="882"/>
      <c r="T210" s="882"/>
      <c r="U210" s="882"/>
      <c r="V210" s="882"/>
      <c r="W210" s="883"/>
    </row>
    <row r="211" spans="12:23" ht="13.5" thickBot="1">
      <c r="L211" s="884" t="s">
        <v>53</v>
      </c>
      <c r="M211" s="885"/>
      <c r="N211" s="885"/>
      <c r="O211" s="885"/>
      <c r="P211" s="885"/>
      <c r="Q211" s="885"/>
      <c r="R211" s="885"/>
      <c r="S211" s="885"/>
      <c r="T211" s="885"/>
      <c r="U211" s="885"/>
      <c r="V211" s="885"/>
      <c r="W211" s="886"/>
    </row>
    <row r="212" spans="12:23" ht="14.25" thickTop="1" thickBot="1">
      <c r="L212" s="217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9" t="s">
        <v>34</v>
      </c>
    </row>
    <row r="213" spans="12:23" ht="12.75" customHeight="1" thickTop="1" thickBot="1">
      <c r="L213" s="220"/>
      <c r="M213" s="221" t="s">
        <v>64</v>
      </c>
      <c r="N213" s="222"/>
      <c r="O213" s="260"/>
      <c r="P213" s="221"/>
      <c r="Q213" s="221"/>
      <c r="R213" s="221" t="s">
        <v>65</v>
      </c>
      <c r="S213" s="222"/>
      <c r="T213" s="260"/>
      <c r="U213" s="221"/>
      <c r="V213" s="221"/>
      <c r="W213" s="320" t="s">
        <v>2</v>
      </c>
    </row>
    <row r="214" spans="12:23" ht="13.5" thickTop="1">
      <c r="L214" s="224" t="s">
        <v>3</v>
      </c>
      <c r="M214" s="225"/>
      <c r="N214" s="226"/>
      <c r="O214" s="227"/>
      <c r="P214" s="228"/>
      <c r="Q214" s="319"/>
      <c r="R214" s="225"/>
      <c r="S214" s="226"/>
      <c r="T214" s="227"/>
      <c r="U214" s="228"/>
      <c r="V214" s="319"/>
      <c r="W214" s="321" t="s">
        <v>4</v>
      </c>
    </row>
    <row r="215" spans="12:23" ht="13.5" thickBot="1">
      <c r="L215" s="230"/>
      <c r="M215" s="231" t="s">
        <v>35</v>
      </c>
      <c r="N215" s="232" t="s">
        <v>36</v>
      </c>
      <c r="O215" s="233" t="s">
        <v>37</v>
      </c>
      <c r="P215" s="234" t="s">
        <v>32</v>
      </c>
      <c r="Q215" s="405" t="s">
        <v>7</v>
      </c>
      <c r="R215" s="231" t="s">
        <v>35</v>
      </c>
      <c r="S215" s="232" t="s">
        <v>36</v>
      </c>
      <c r="T215" s="233" t="s">
        <v>37</v>
      </c>
      <c r="U215" s="234" t="s">
        <v>32</v>
      </c>
      <c r="V215" s="344" t="s">
        <v>7</v>
      </c>
      <c r="W215" s="322"/>
    </row>
    <row r="216" spans="12:23" ht="4.5" customHeight="1" thickTop="1">
      <c r="L216" s="224"/>
      <c r="M216" s="236"/>
      <c r="N216" s="237"/>
      <c r="O216" s="238"/>
      <c r="P216" s="239"/>
      <c r="Q216" s="271"/>
      <c r="R216" s="236"/>
      <c r="S216" s="237"/>
      <c r="T216" s="238"/>
      <c r="U216" s="239"/>
      <c r="V216" s="271"/>
      <c r="W216" s="240"/>
    </row>
    <row r="217" spans="12:23">
      <c r="L217" s="224" t="s">
        <v>10</v>
      </c>
      <c r="M217" s="395">
        <f t="shared" ref="M217:N219" si="374">+M165+M191</f>
        <v>60</v>
      </c>
      <c r="N217" s="396">
        <f t="shared" si="374"/>
        <v>37</v>
      </c>
      <c r="O217" s="397">
        <f>M217+N217</f>
        <v>97</v>
      </c>
      <c r="P217" s="398">
        <f>+P165+P191</f>
        <v>0</v>
      </c>
      <c r="Q217" s="272">
        <f>O217+P217</f>
        <v>97</v>
      </c>
      <c r="R217" s="241">
        <f t="shared" ref="R217:S219" si="375">+R165+R191</f>
        <v>20</v>
      </c>
      <c r="S217" s="242">
        <f t="shared" si="375"/>
        <v>8</v>
      </c>
      <c r="T217" s="243">
        <f>R217+S217</f>
        <v>28</v>
      </c>
      <c r="U217" s="244">
        <f>+U165+U191</f>
        <v>0</v>
      </c>
      <c r="V217" s="272">
        <f>T217+U217</f>
        <v>28</v>
      </c>
      <c r="W217" s="245">
        <f>IF(Q217=0,0,((V217/Q217)-1)*100)</f>
        <v>-71.134020618556704</v>
      </c>
    </row>
    <row r="218" spans="12:23">
      <c r="L218" s="224" t="s">
        <v>11</v>
      </c>
      <c r="M218" s="395">
        <f t="shared" si="374"/>
        <v>31</v>
      </c>
      <c r="N218" s="396">
        <f t="shared" si="374"/>
        <v>22</v>
      </c>
      <c r="O218" s="397">
        <f t="shared" ref="O218:O219" si="376">M218+N218</f>
        <v>53</v>
      </c>
      <c r="P218" s="398">
        <f>+P166+P192</f>
        <v>0</v>
      </c>
      <c r="Q218" s="272">
        <f>O218+P218</f>
        <v>53</v>
      </c>
      <c r="R218" s="241">
        <f t="shared" si="375"/>
        <v>21</v>
      </c>
      <c r="S218" s="242">
        <f t="shared" si="375"/>
        <v>13</v>
      </c>
      <c r="T218" s="243">
        <f t="shared" ref="T218:T219" si="377">R218+S218</f>
        <v>34</v>
      </c>
      <c r="U218" s="244">
        <f>+U166+U192</f>
        <v>0</v>
      </c>
      <c r="V218" s="272">
        <f>T218+U218</f>
        <v>34</v>
      </c>
      <c r="W218" s="245">
        <f>IF(Q218=0,0,((V218/Q218)-1)*100)</f>
        <v>-35.84905660377359</v>
      </c>
    </row>
    <row r="219" spans="12:23" ht="13.5" thickBot="1">
      <c r="L219" s="230" t="s">
        <v>12</v>
      </c>
      <c r="M219" s="395">
        <f t="shared" si="374"/>
        <v>53</v>
      </c>
      <c r="N219" s="396">
        <f t="shared" si="374"/>
        <v>29</v>
      </c>
      <c r="O219" s="397">
        <f t="shared" si="376"/>
        <v>82</v>
      </c>
      <c r="P219" s="398">
        <f>+P167+P193</f>
        <v>0</v>
      </c>
      <c r="Q219" s="272">
        <f>O219+P219</f>
        <v>82</v>
      </c>
      <c r="R219" s="241">
        <f t="shared" si="375"/>
        <v>24</v>
      </c>
      <c r="S219" s="242">
        <f t="shared" si="375"/>
        <v>21</v>
      </c>
      <c r="T219" s="243">
        <f t="shared" si="377"/>
        <v>45</v>
      </c>
      <c r="U219" s="244">
        <f>+U167+U193</f>
        <v>0</v>
      </c>
      <c r="V219" s="272">
        <f>T219+U219</f>
        <v>45</v>
      </c>
      <c r="W219" s="245">
        <f>IF(Q219=0,0,((V219/Q219)-1)*100)</f>
        <v>-45.121951219512191</v>
      </c>
    </row>
    <row r="220" spans="12:23" ht="14.25" thickTop="1" thickBot="1">
      <c r="L220" s="246" t="s">
        <v>38</v>
      </c>
      <c r="M220" s="247">
        <f t="shared" ref="M220:Q220" si="378">+M217+M218+M219</f>
        <v>144</v>
      </c>
      <c r="N220" s="248">
        <f t="shared" si="378"/>
        <v>88</v>
      </c>
      <c r="O220" s="249">
        <f t="shared" si="378"/>
        <v>232</v>
      </c>
      <c r="P220" s="247">
        <f t="shared" si="378"/>
        <v>0</v>
      </c>
      <c r="Q220" s="249">
        <f t="shared" si="378"/>
        <v>232</v>
      </c>
      <c r="R220" s="247">
        <f t="shared" ref="R220:V220" si="379">+R217+R218+R219</f>
        <v>65</v>
      </c>
      <c r="S220" s="248">
        <f t="shared" si="379"/>
        <v>42</v>
      </c>
      <c r="T220" s="249">
        <f t="shared" si="379"/>
        <v>107</v>
      </c>
      <c r="U220" s="247">
        <f t="shared" si="379"/>
        <v>0</v>
      </c>
      <c r="V220" s="249">
        <f t="shared" si="379"/>
        <v>107</v>
      </c>
      <c r="W220" s="250">
        <f t="shared" ref="W220" si="380">IF(Q220=0,0,((V220/Q220)-1)*100)</f>
        <v>-53.87931034482758</v>
      </c>
    </row>
    <row r="221" spans="12:23" ht="13.5" thickTop="1">
      <c r="L221" s="224" t="s">
        <v>13</v>
      </c>
      <c r="M221" s="395">
        <f t="shared" ref="M221:N223" si="381">+M169+M195</f>
        <v>48</v>
      </c>
      <c r="N221" s="396">
        <f t="shared" si="381"/>
        <v>20</v>
      </c>
      <c r="O221" s="397">
        <f t="shared" ref="O221" si="382">M221+N221</f>
        <v>68</v>
      </c>
      <c r="P221" s="398">
        <f>+P169+P195</f>
        <v>0</v>
      </c>
      <c r="Q221" s="272">
        <f>O221+P221</f>
        <v>68</v>
      </c>
      <c r="R221" s="241">
        <f t="shared" ref="R221:S223" si="383">+R169+R195</f>
        <v>24</v>
      </c>
      <c r="S221" s="242">
        <f t="shared" si="383"/>
        <v>32</v>
      </c>
      <c r="T221" s="243">
        <f t="shared" ref="T221" si="384">R221+S221</f>
        <v>56</v>
      </c>
      <c r="U221" s="244">
        <f>+U169+U195</f>
        <v>0</v>
      </c>
      <c r="V221" s="272">
        <f>T221+U221</f>
        <v>56</v>
      </c>
      <c r="W221" s="245">
        <f t="shared" ref="W221:W222" si="385">IF(Q221=0,0,((V221/Q221)-1)*100)</f>
        <v>-17.647058823529417</v>
      </c>
    </row>
    <row r="222" spans="12:23">
      <c r="L222" s="224" t="s">
        <v>14</v>
      </c>
      <c r="M222" s="395">
        <f t="shared" si="381"/>
        <v>54</v>
      </c>
      <c r="N222" s="396">
        <f t="shared" si="381"/>
        <v>23</v>
      </c>
      <c r="O222" s="397">
        <f>M222+N222</f>
        <v>77</v>
      </c>
      <c r="P222" s="398">
        <f>+P170+P196</f>
        <v>0</v>
      </c>
      <c r="Q222" s="272">
        <f>O222+P222</f>
        <v>77</v>
      </c>
      <c r="R222" s="241">
        <f t="shared" si="383"/>
        <v>18</v>
      </c>
      <c r="S222" s="242">
        <f t="shared" si="383"/>
        <v>24</v>
      </c>
      <c r="T222" s="243">
        <f>R222+S222</f>
        <v>42</v>
      </c>
      <c r="U222" s="244">
        <f>+U170+U196</f>
        <v>0</v>
      </c>
      <c r="V222" s="272">
        <f>T222+U222</f>
        <v>42</v>
      </c>
      <c r="W222" s="245">
        <f t="shared" si="385"/>
        <v>-45.45454545454546</v>
      </c>
    </row>
    <row r="223" spans="12:23" ht="13.5" thickBot="1">
      <c r="L223" s="224" t="s">
        <v>15</v>
      </c>
      <c r="M223" s="395">
        <f t="shared" si="381"/>
        <v>30</v>
      </c>
      <c r="N223" s="396">
        <f t="shared" si="381"/>
        <v>25</v>
      </c>
      <c r="O223" s="397">
        <f>M223+N223</f>
        <v>55</v>
      </c>
      <c r="P223" s="398">
        <f>+P171+P197</f>
        <v>0</v>
      </c>
      <c r="Q223" s="272">
        <f>O223+P223</f>
        <v>55</v>
      </c>
      <c r="R223" s="241">
        <f t="shared" si="383"/>
        <v>19</v>
      </c>
      <c r="S223" s="242">
        <f t="shared" si="383"/>
        <v>32</v>
      </c>
      <c r="T223" s="243">
        <f>R223+S223</f>
        <v>51</v>
      </c>
      <c r="U223" s="244">
        <f>+U171+U197</f>
        <v>0</v>
      </c>
      <c r="V223" s="272">
        <f>T223+U223</f>
        <v>51</v>
      </c>
      <c r="W223" s="245">
        <f>IF(Q223=0,0,((V223/Q223)-1)*100)</f>
        <v>-7.2727272727272751</v>
      </c>
    </row>
    <row r="224" spans="12:23" ht="14.25" thickTop="1" thickBot="1">
      <c r="L224" s="246" t="s">
        <v>61</v>
      </c>
      <c r="M224" s="247">
        <f>+M221+M222+M223</f>
        <v>132</v>
      </c>
      <c r="N224" s="248">
        <f t="shared" ref="N224" si="386">+N221+N222+N223</f>
        <v>68</v>
      </c>
      <c r="O224" s="249">
        <f t="shared" ref="O224" si="387">+O221+O222+O223</f>
        <v>200</v>
      </c>
      <c r="P224" s="247">
        <f t="shared" ref="P224" si="388">+P221+P222+P223</f>
        <v>0</v>
      </c>
      <c r="Q224" s="249">
        <f t="shared" ref="Q224" si="389">+Q221+Q222+Q223</f>
        <v>200</v>
      </c>
      <c r="R224" s="247">
        <f t="shared" ref="R224" si="390">+R221+R222+R223</f>
        <v>61</v>
      </c>
      <c r="S224" s="248">
        <f t="shared" ref="S224" si="391">+S221+S222+S223</f>
        <v>88</v>
      </c>
      <c r="T224" s="249">
        <f t="shared" ref="T224" si="392">+T221+T222+T223</f>
        <v>149</v>
      </c>
      <c r="U224" s="247">
        <f t="shared" ref="U224" si="393">+U221+U222+U223</f>
        <v>0</v>
      </c>
      <c r="V224" s="249">
        <f t="shared" ref="V224" si="394">+V221+V222+V223</f>
        <v>149</v>
      </c>
      <c r="W224" s="250">
        <f>IF(Q224=0,0,((V224/Q224)-1)*100)</f>
        <v>-25.5</v>
      </c>
    </row>
    <row r="225" spans="1:27" ht="13.5" thickTop="1">
      <c r="L225" s="224" t="s">
        <v>16</v>
      </c>
      <c r="M225" s="395">
        <f t="shared" ref="M225:N227" si="395">+M173+M199</f>
        <v>35</v>
      </c>
      <c r="N225" s="396">
        <f t="shared" si="395"/>
        <v>26</v>
      </c>
      <c r="O225" s="397">
        <f t="shared" ref="O225" si="396">M225+N225</f>
        <v>61</v>
      </c>
      <c r="P225" s="398">
        <f>+P173+P199</f>
        <v>0</v>
      </c>
      <c r="Q225" s="272">
        <f>O225+P225</f>
        <v>61</v>
      </c>
      <c r="R225" s="241">
        <f t="shared" ref="R225:S227" si="397">+R173+R199</f>
        <v>12</v>
      </c>
      <c r="S225" s="242">
        <f t="shared" si="397"/>
        <v>17</v>
      </c>
      <c r="T225" s="243">
        <f t="shared" ref="T225" si="398">R225+S225</f>
        <v>29</v>
      </c>
      <c r="U225" s="244">
        <f>+U173+U199</f>
        <v>0</v>
      </c>
      <c r="V225" s="272">
        <f>T225+U225</f>
        <v>29</v>
      </c>
      <c r="W225" s="245">
        <f t="shared" ref="W225" si="399">IF(Q225=0,0,((V225/Q225)-1)*100)</f>
        <v>-52.459016393442624</v>
      </c>
    </row>
    <row r="226" spans="1:27">
      <c r="L226" s="224" t="s">
        <v>17</v>
      </c>
      <c r="M226" s="395">
        <f t="shared" si="395"/>
        <v>46</v>
      </c>
      <c r="N226" s="396">
        <f t="shared" si="395"/>
        <v>35</v>
      </c>
      <c r="O226" s="397">
        <f>M226+N226</f>
        <v>81</v>
      </c>
      <c r="P226" s="398">
        <f>+P174+P200</f>
        <v>0</v>
      </c>
      <c r="Q226" s="272">
        <f>O226+P226</f>
        <v>81</v>
      </c>
      <c r="R226" s="241">
        <f t="shared" si="397"/>
        <v>15</v>
      </c>
      <c r="S226" s="242">
        <f t="shared" si="397"/>
        <v>24</v>
      </c>
      <c r="T226" s="243">
        <f>R226+S226</f>
        <v>39</v>
      </c>
      <c r="U226" s="244">
        <f>+U174+U200</f>
        <v>0</v>
      </c>
      <c r="V226" s="272">
        <f>T226+U226</f>
        <v>39</v>
      </c>
      <c r="W226" s="245">
        <f t="shared" ref="W226" si="400">IF(Q226=0,0,((V226/Q226)-1)*100)</f>
        <v>-51.851851851851862</v>
      </c>
    </row>
    <row r="227" spans="1:27" ht="13.5" thickBot="1">
      <c r="L227" s="224" t="s">
        <v>18</v>
      </c>
      <c r="M227" s="395">
        <f t="shared" si="395"/>
        <v>57</v>
      </c>
      <c r="N227" s="396">
        <f t="shared" si="395"/>
        <v>38</v>
      </c>
      <c r="O227" s="251">
        <f>M227+N227</f>
        <v>95</v>
      </c>
      <c r="P227" s="252">
        <f>+P175+P201</f>
        <v>0</v>
      </c>
      <c r="Q227" s="272">
        <f>O227+P227</f>
        <v>95</v>
      </c>
      <c r="R227" s="241">
        <f t="shared" si="397"/>
        <v>23</v>
      </c>
      <c r="S227" s="242">
        <f t="shared" si="397"/>
        <v>19</v>
      </c>
      <c r="T227" s="251">
        <f>R227+S227</f>
        <v>42</v>
      </c>
      <c r="U227" s="252">
        <f>+U175+U201</f>
        <v>0</v>
      </c>
      <c r="V227" s="272">
        <f>T227+U227</f>
        <v>42</v>
      </c>
      <c r="W227" s="245">
        <f>IF(Q227=0,0,((V227/Q227)-1)*100)</f>
        <v>-55.78947368421052</v>
      </c>
    </row>
    <row r="228" spans="1:27" ht="14.25" thickTop="1" thickBot="1">
      <c r="L228" s="253" t="s">
        <v>19</v>
      </c>
      <c r="M228" s="254">
        <f>+M225+M226+M227</f>
        <v>138</v>
      </c>
      <c r="N228" s="254">
        <f t="shared" ref="N228" si="401">+N225+N226+N227</f>
        <v>99</v>
      </c>
      <c r="O228" s="255">
        <f t="shared" ref="O228" si="402">+O225+O226+O227</f>
        <v>237</v>
      </c>
      <c r="P228" s="256">
        <f t="shared" ref="P228" si="403">+P225+P226+P227</f>
        <v>0</v>
      </c>
      <c r="Q228" s="255">
        <f t="shared" ref="Q228" si="404">+Q225+Q226+Q227</f>
        <v>237</v>
      </c>
      <c r="R228" s="254">
        <f t="shared" ref="R228" si="405">+R225+R226+R227</f>
        <v>50</v>
      </c>
      <c r="S228" s="254">
        <f t="shared" ref="S228" si="406">+S225+S226+S227</f>
        <v>60</v>
      </c>
      <c r="T228" s="255">
        <f t="shared" ref="T228" si="407">+T225+T226+T227</f>
        <v>110</v>
      </c>
      <c r="U228" s="256">
        <f t="shared" ref="U228" si="408">+U225+U226+U227</f>
        <v>0</v>
      </c>
      <c r="V228" s="255">
        <f t="shared" ref="V228" si="409">+V225+V226+V227</f>
        <v>110</v>
      </c>
      <c r="W228" s="257">
        <f>IF(Q228=0,0,((V228/Q228)-1)*100)</f>
        <v>-53.586497890295362</v>
      </c>
    </row>
    <row r="229" spans="1:27" ht="13.5" thickTop="1">
      <c r="A229" s="352"/>
      <c r="K229" s="352"/>
      <c r="L229" s="224" t="s">
        <v>21</v>
      </c>
      <c r="M229" s="395">
        <f t="shared" ref="M229:N231" si="410">+M177+M203</f>
        <v>32</v>
      </c>
      <c r="N229" s="396">
        <f t="shared" si="410"/>
        <v>25</v>
      </c>
      <c r="O229" s="251">
        <f>M229+N229</f>
        <v>57</v>
      </c>
      <c r="P229" s="258">
        <f>+P177+P203</f>
        <v>0</v>
      </c>
      <c r="Q229" s="272">
        <f>O229+P229</f>
        <v>57</v>
      </c>
      <c r="R229" s="241">
        <f t="shared" ref="R229:S231" si="411">+R177+R203</f>
        <v>14</v>
      </c>
      <c r="S229" s="242">
        <f t="shared" si="411"/>
        <v>24</v>
      </c>
      <c r="T229" s="251">
        <f>R229+S229</f>
        <v>38</v>
      </c>
      <c r="U229" s="258">
        <f>+U177+U203</f>
        <v>0</v>
      </c>
      <c r="V229" s="272">
        <f>T229+U229</f>
        <v>38</v>
      </c>
      <c r="W229" s="245">
        <f>IF(Q229=0,0,((V229/Q229)-1)*100)</f>
        <v>-33.333333333333336</v>
      </c>
    </row>
    <row r="230" spans="1:27">
      <c r="A230" s="352"/>
      <c r="K230" s="352"/>
      <c r="L230" s="224" t="s">
        <v>22</v>
      </c>
      <c r="M230" s="395">
        <f t="shared" si="410"/>
        <v>29</v>
      </c>
      <c r="N230" s="396">
        <f t="shared" si="410"/>
        <v>26</v>
      </c>
      <c r="O230" s="251">
        <f t="shared" ref="O230" si="412">M230+N230</f>
        <v>55</v>
      </c>
      <c r="P230" s="398">
        <f>+P178+P204</f>
        <v>0</v>
      </c>
      <c r="Q230" s="272">
        <f>O230+P230</f>
        <v>55</v>
      </c>
      <c r="R230" s="395">
        <f t="shared" si="411"/>
        <v>13</v>
      </c>
      <c r="S230" s="396">
        <f t="shared" si="411"/>
        <v>24</v>
      </c>
      <c r="T230" s="251">
        <f t="shared" ref="T230" si="413">R230+S230</f>
        <v>37</v>
      </c>
      <c r="U230" s="398">
        <f>+U178+U204</f>
        <v>0</v>
      </c>
      <c r="V230" s="272">
        <f>T230+U230</f>
        <v>37</v>
      </c>
      <c r="W230" s="245">
        <f t="shared" ref="W230" si="414">IF(Q230=0,0,((V230/Q230)-1)*100)</f>
        <v>-32.727272727272727</v>
      </c>
    </row>
    <row r="231" spans="1:27" ht="13.5" thickBot="1">
      <c r="A231" s="352"/>
      <c r="K231" s="352"/>
      <c r="L231" s="224" t="s">
        <v>23</v>
      </c>
      <c r="M231" s="395">
        <f t="shared" si="410"/>
        <v>31</v>
      </c>
      <c r="N231" s="396">
        <f t="shared" si="410"/>
        <v>27</v>
      </c>
      <c r="O231" s="251">
        <f t="shared" ref="O231" si="415">M231+N231</f>
        <v>58</v>
      </c>
      <c r="P231" s="398">
        <f>+P179+P205</f>
        <v>0</v>
      </c>
      <c r="Q231" s="272">
        <f>O231+P231</f>
        <v>58</v>
      </c>
      <c r="R231" s="241">
        <f t="shared" si="411"/>
        <v>2</v>
      </c>
      <c r="S231" s="242">
        <f t="shared" si="411"/>
        <v>6</v>
      </c>
      <c r="T231" s="251">
        <f t="shared" ref="T231" si="416">R231+S231</f>
        <v>8</v>
      </c>
      <c r="U231" s="244">
        <f>+U179+U205</f>
        <v>0</v>
      </c>
      <c r="V231" s="272">
        <f>T231+U231</f>
        <v>8</v>
      </c>
      <c r="W231" s="245">
        <f>IF(Q231=0,0,((V231/Q231)-1)*100)</f>
        <v>-86.206896551724128</v>
      </c>
    </row>
    <row r="232" spans="1:27" ht="14.25" thickTop="1" thickBot="1">
      <c r="L232" s="246" t="s">
        <v>40</v>
      </c>
      <c r="M232" s="247">
        <f>+M229+M230+M231</f>
        <v>92</v>
      </c>
      <c r="N232" s="248">
        <f t="shared" ref="N232" si="417">+N229+N230+N231</f>
        <v>78</v>
      </c>
      <c r="O232" s="249">
        <f t="shared" ref="O232" si="418">+O229+O230+O231</f>
        <v>170</v>
      </c>
      <c r="P232" s="247">
        <f t="shared" ref="P232" si="419">+P229+P230+P231</f>
        <v>0</v>
      </c>
      <c r="Q232" s="249">
        <f t="shared" ref="Q232" si="420">+Q229+Q230+Q231</f>
        <v>170</v>
      </c>
      <c r="R232" s="247">
        <f t="shared" ref="R232" si="421">+R229+R230+R231</f>
        <v>29</v>
      </c>
      <c r="S232" s="248">
        <f t="shared" ref="S232" si="422">+S229+S230+S231</f>
        <v>54</v>
      </c>
      <c r="T232" s="249">
        <f t="shared" ref="T232" si="423">+T229+T230+T231</f>
        <v>83</v>
      </c>
      <c r="U232" s="247">
        <f t="shared" ref="U232" si="424">+U229+U230+U231</f>
        <v>0</v>
      </c>
      <c r="V232" s="249">
        <f t="shared" ref="V232" si="425">+V229+V230+V231</f>
        <v>83</v>
      </c>
      <c r="W232" s="250">
        <f t="shared" ref="W232:W234" si="426">IF(Q232=0,0,((V232/Q232)-1)*100)</f>
        <v>-51.17647058823529</v>
      </c>
    </row>
    <row r="233" spans="1:27" ht="14.25" thickTop="1" thickBot="1">
      <c r="L233" s="246" t="s">
        <v>62</v>
      </c>
      <c r="M233" s="247">
        <f>M224+M228+M229+M230+M231</f>
        <v>362</v>
      </c>
      <c r="N233" s="248">
        <f t="shared" ref="N233:V233" si="427">N224+N228+N229+N230+N231</f>
        <v>245</v>
      </c>
      <c r="O233" s="249">
        <f t="shared" si="427"/>
        <v>607</v>
      </c>
      <c r="P233" s="247">
        <f t="shared" si="427"/>
        <v>0</v>
      </c>
      <c r="Q233" s="249">
        <f t="shared" si="427"/>
        <v>607</v>
      </c>
      <c r="R233" s="247">
        <f t="shared" si="427"/>
        <v>140</v>
      </c>
      <c r="S233" s="248">
        <f t="shared" si="427"/>
        <v>202</v>
      </c>
      <c r="T233" s="249">
        <f t="shared" si="427"/>
        <v>342</v>
      </c>
      <c r="U233" s="247">
        <f t="shared" si="427"/>
        <v>0</v>
      </c>
      <c r="V233" s="249">
        <f t="shared" si="427"/>
        <v>342</v>
      </c>
      <c r="W233" s="250">
        <f t="shared" si="426"/>
        <v>-43.657331136738051</v>
      </c>
      <c r="X233" s="1"/>
      <c r="AA233" s="1"/>
    </row>
    <row r="234" spans="1:27" ht="14.25" thickTop="1" thickBot="1">
      <c r="L234" s="246" t="s">
        <v>63</v>
      </c>
      <c r="M234" s="247">
        <f>+M220+M224+M228+M232</f>
        <v>506</v>
      </c>
      <c r="N234" s="248">
        <f t="shared" ref="N234:V234" si="428">+N220+N224+N228+N232</f>
        <v>333</v>
      </c>
      <c r="O234" s="249">
        <f t="shared" si="428"/>
        <v>839</v>
      </c>
      <c r="P234" s="247">
        <f t="shared" si="428"/>
        <v>0</v>
      </c>
      <c r="Q234" s="249">
        <f t="shared" si="428"/>
        <v>839</v>
      </c>
      <c r="R234" s="247">
        <f t="shared" si="428"/>
        <v>205</v>
      </c>
      <c r="S234" s="248">
        <f t="shared" si="428"/>
        <v>244</v>
      </c>
      <c r="T234" s="249">
        <f t="shared" si="428"/>
        <v>449</v>
      </c>
      <c r="U234" s="247">
        <f t="shared" si="428"/>
        <v>0</v>
      </c>
      <c r="V234" s="249">
        <f t="shared" si="428"/>
        <v>449</v>
      </c>
      <c r="W234" s="250">
        <f t="shared" si="426"/>
        <v>-46.483909415971389</v>
      </c>
    </row>
    <row r="235" spans="1:27" ht="13.5" thickTop="1">
      <c r="L235" s="259" t="s">
        <v>60</v>
      </c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</row>
  </sheetData>
  <sheetProtection password="CF53" sheet="1" objects="1" scenarios="1"/>
  <mergeCells count="36">
    <mergeCell ref="L133:W133"/>
    <mergeCell ref="L210:W210"/>
    <mergeCell ref="L211:W211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204" priority="123" operator="containsText" text="NOT OK">
      <formula>NOT(ISERROR(SEARCH("NOT OK",A1)))</formula>
    </cfRule>
  </conditionalFormatting>
  <conditionalFormatting sqref="A31 K31">
    <cfRule type="containsText" dxfId="203" priority="121" operator="containsText" text="NOT OK">
      <formula>NOT(ISERROR(SEARCH("NOT OK",A31)))</formula>
    </cfRule>
  </conditionalFormatting>
  <conditionalFormatting sqref="A57 K57">
    <cfRule type="containsText" dxfId="202" priority="120" operator="containsText" text="NOT OK">
      <formula>NOT(ISERROR(SEARCH("NOT OK",A57)))</formula>
    </cfRule>
  </conditionalFormatting>
  <conditionalFormatting sqref="K42 A42">
    <cfRule type="containsText" dxfId="201" priority="89" operator="containsText" text="NOT OK">
      <formula>NOT(ISERROR(SEARCH("NOT OK",A42)))</formula>
    </cfRule>
  </conditionalFormatting>
  <conditionalFormatting sqref="K68 A68">
    <cfRule type="containsText" dxfId="200" priority="87" operator="containsText" text="NOT OK">
      <formula>NOT(ISERROR(SEARCH("NOT OK",A68)))</formula>
    </cfRule>
  </conditionalFormatting>
  <conditionalFormatting sqref="K120 A120">
    <cfRule type="containsText" dxfId="199" priority="85" operator="containsText" text="NOT OK">
      <formula>NOT(ISERROR(SEARCH("NOT OK",A120)))</formula>
    </cfRule>
  </conditionalFormatting>
  <conditionalFormatting sqref="K146 A146">
    <cfRule type="containsText" dxfId="198" priority="83" operator="containsText" text="NOT OK">
      <formula>NOT(ISERROR(SEARCH("NOT OK",A146)))</formula>
    </cfRule>
  </conditionalFormatting>
  <conditionalFormatting sqref="A198 K198">
    <cfRule type="containsText" dxfId="197" priority="81" operator="containsText" text="NOT OK">
      <formula>NOT(ISERROR(SEARCH("NOT OK",A198)))</formula>
    </cfRule>
  </conditionalFormatting>
  <conditionalFormatting sqref="A224 K224">
    <cfRule type="containsText" dxfId="196" priority="79" operator="containsText" text="NOT OK">
      <formula>NOT(ISERROR(SEARCH("NOT OK",A224)))</formula>
    </cfRule>
  </conditionalFormatting>
  <conditionalFormatting sqref="K25 A25">
    <cfRule type="containsText" dxfId="195" priority="77" operator="containsText" text="NOT OK">
      <formula>NOT(ISERROR(SEARCH("NOT OK",A25)))</formula>
    </cfRule>
  </conditionalFormatting>
  <conditionalFormatting sqref="K103 A103">
    <cfRule type="containsText" dxfId="194" priority="74" operator="containsText" text="NOT OK">
      <formula>NOT(ISERROR(SEARCH("NOT OK",A103)))</formula>
    </cfRule>
  </conditionalFormatting>
  <conditionalFormatting sqref="K181 A181">
    <cfRule type="containsText" dxfId="193" priority="71" operator="containsText" text="NOT OK">
      <formula>NOT(ISERROR(SEARCH("NOT OK",A181)))</formula>
    </cfRule>
  </conditionalFormatting>
  <conditionalFormatting sqref="K46:K47 A46:A47">
    <cfRule type="containsText" dxfId="192" priority="48" operator="containsText" text="NOT OK">
      <formula>NOT(ISERROR(SEARCH("NOT OK",A46)))</formula>
    </cfRule>
  </conditionalFormatting>
  <conditionalFormatting sqref="K72:K73 A72:A73">
    <cfRule type="containsText" dxfId="191" priority="45" operator="containsText" text="NOT OK">
      <formula>NOT(ISERROR(SEARCH("NOT OK",A72)))</formula>
    </cfRule>
  </conditionalFormatting>
  <conditionalFormatting sqref="K22:K24 A22:A24">
    <cfRule type="containsText" dxfId="190" priority="29" operator="containsText" text="NOT OK">
      <formula>NOT(ISERROR(SEARCH("NOT OK",A22)))</formula>
    </cfRule>
  </conditionalFormatting>
  <conditionalFormatting sqref="A48:A49 K48:K49">
    <cfRule type="containsText" dxfId="189" priority="27" operator="containsText" text="NOT OK">
      <formula>NOT(ISERROR(SEARCH("NOT OK",A48)))</formula>
    </cfRule>
  </conditionalFormatting>
  <conditionalFormatting sqref="A74:A75 K74:K75">
    <cfRule type="containsText" dxfId="188" priority="25" operator="containsText" text="NOT OK">
      <formula>NOT(ISERROR(SEARCH("NOT OK",A74)))</formula>
    </cfRule>
  </conditionalFormatting>
  <conditionalFormatting sqref="A100:A102 K100:K102">
    <cfRule type="containsText" dxfId="187" priority="19" operator="containsText" text="NOT OK">
      <formula>NOT(ISERROR(SEARCH("NOT OK",A100)))</formula>
    </cfRule>
  </conditionalFormatting>
  <conditionalFormatting sqref="K230:K231 A230:A231">
    <cfRule type="containsText" dxfId="186" priority="24" operator="containsText" text="NOT OK">
      <formula>NOT(ISERROR(SEARCH("NOT OK",A230)))</formula>
    </cfRule>
  </conditionalFormatting>
  <conditionalFormatting sqref="K204:K205 A204:A205">
    <cfRule type="containsText" dxfId="185" priority="23" operator="containsText" text="NOT OK">
      <formula>NOT(ISERROR(SEARCH("NOT OK",A204)))</formula>
    </cfRule>
  </conditionalFormatting>
  <conditionalFormatting sqref="K178:K180 A178:A180">
    <cfRule type="containsText" dxfId="184" priority="22" operator="containsText" text="NOT OK">
      <formula>NOT(ISERROR(SEARCH("NOT OK",A178)))</formula>
    </cfRule>
  </conditionalFormatting>
  <conditionalFormatting sqref="K152:K153 A152:A153">
    <cfRule type="containsText" dxfId="183" priority="21" operator="containsText" text="NOT OK">
      <formula>NOT(ISERROR(SEARCH("NOT OK",A152)))</formula>
    </cfRule>
  </conditionalFormatting>
  <conditionalFormatting sqref="K126:K127 A126:A127">
    <cfRule type="containsText" dxfId="182" priority="20" operator="containsText" text="NOT OK">
      <formula>NOT(ISERROR(SEARCH("NOT OK",A126)))</formula>
    </cfRule>
  </conditionalFormatting>
  <conditionalFormatting sqref="K52 K50 A52 A50">
    <cfRule type="containsText" dxfId="181" priority="18" operator="containsText" text="NOT OK">
      <formula>NOT(ISERROR(SEARCH("NOT OK",A50)))</formula>
    </cfRule>
  </conditionalFormatting>
  <conditionalFormatting sqref="K51 A51">
    <cfRule type="containsText" dxfId="180" priority="17" operator="containsText" text="NOT OK">
      <formula>NOT(ISERROR(SEARCH("NOT OK",A51)))</formula>
    </cfRule>
  </conditionalFormatting>
  <conditionalFormatting sqref="K50 A50">
    <cfRule type="containsText" dxfId="179" priority="16" operator="containsText" text="NOT OK">
      <formula>NOT(ISERROR(SEARCH("NOT OK",A50)))</formula>
    </cfRule>
  </conditionalFormatting>
  <conditionalFormatting sqref="K78 K76 A78 A76">
    <cfRule type="containsText" dxfId="178" priority="15" operator="containsText" text="NOT OK">
      <formula>NOT(ISERROR(SEARCH("NOT OK",A76)))</formula>
    </cfRule>
  </conditionalFormatting>
  <conditionalFormatting sqref="K77 A77">
    <cfRule type="containsText" dxfId="177" priority="14" operator="containsText" text="NOT OK">
      <formula>NOT(ISERROR(SEARCH("NOT OK",A77)))</formula>
    </cfRule>
  </conditionalFormatting>
  <conditionalFormatting sqref="K76 A76">
    <cfRule type="containsText" dxfId="176" priority="13" operator="containsText" text="NOT OK">
      <formula>NOT(ISERROR(SEARCH("NOT OK",A76)))</formula>
    </cfRule>
  </conditionalFormatting>
  <conditionalFormatting sqref="A130 A128 K130 K128">
    <cfRule type="containsText" dxfId="175" priority="12" operator="containsText" text="NOT OK">
      <formula>NOT(ISERROR(SEARCH("NOT OK",A128)))</formula>
    </cfRule>
  </conditionalFormatting>
  <conditionalFormatting sqref="K129 A129">
    <cfRule type="containsText" dxfId="174" priority="11" operator="containsText" text="NOT OK">
      <formula>NOT(ISERROR(SEARCH("NOT OK",A129)))</formula>
    </cfRule>
  </conditionalFormatting>
  <conditionalFormatting sqref="A128 K128">
    <cfRule type="containsText" dxfId="173" priority="10" operator="containsText" text="NOT OK">
      <formula>NOT(ISERROR(SEARCH("NOT OK",A128)))</formula>
    </cfRule>
  </conditionalFormatting>
  <conditionalFormatting sqref="A156 A154 K156 K154">
    <cfRule type="containsText" dxfId="172" priority="9" operator="containsText" text="NOT OK">
      <formula>NOT(ISERROR(SEARCH("NOT OK",A154)))</formula>
    </cfRule>
  </conditionalFormatting>
  <conditionalFormatting sqref="K155 A155">
    <cfRule type="containsText" dxfId="171" priority="8" operator="containsText" text="NOT OK">
      <formula>NOT(ISERROR(SEARCH("NOT OK",A155)))</formula>
    </cfRule>
  </conditionalFormatting>
  <conditionalFormatting sqref="A154 K154">
    <cfRule type="containsText" dxfId="170" priority="7" operator="containsText" text="NOT OK">
      <formula>NOT(ISERROR(SEARCH("NOT OK",A154)))</formula>
    </cfRule>
  </conditionalFormatting>
  <conditionalFormatting sqref="K208 K206 A208 A206">
    <cfRule type="containsText" dxfId="169" priority="6" operator="containsText" text="NOT OK">
      <formula>NOT(ISERROR(SEARCH("NOT OK",A206)))</formula>
    </cfRule>
  </conditionalFormatting>
  <conditionalFormatting sqref="K207 A207">
    <cfRule type="containsText" dxfId="168" priority="5" operator="containsText" text="NOT OK">
      <formula>NOT(ISERROR(SEARCH("NOT OK",A207)))</formula>
    </cfRule>
  </conditionalFormatting>
  <conditionalFormatting sqref="K206 A206">
    <cfRule type="containsText" dxfId="167" priority="4" operator="containsText" text="NOT OK">
      <formula>NOT(ISERROR(SEARCH("NOT OK",A206)))</formula>
    </cfRule>
  </conditionalFormatting>
  <conditionalFormatting sqref="K234 K232 A234 A232">
    <cfRule type="containsText" dxfId="166" priority="3" operator="containsText" text="NOT OK">
      <formula>NOT(ISERROR(SEARCH("NOT OK",A232)))</formula>
    </cfRule>
  </conditionalFormatting>
  <conditionalFormatting sqref="K233 A233">
    <cfRule type="containsText" dxfId="165" priority="2" operator="containsText" text="NOT OK">
      <formula>NOT(ISERROR(SEARCH("NOT OK",A233)))</formula>
    </cfRule>
  </conditionalFormatting>
  <conditionalFormatting sqref="K232 A232">
    <cfRule type="containsText" dxfId="164" priority="1" operator="containsText" text="NOT OK">
      <formula>NOT(ISERROR(SEARCH("NOT OK",A232)))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857" t="s">
        <v>0</v>
      </c>
      <c r="C2" s="858"/>
      <c r="D2" s="858"/>
      <c r="E2" s="858"/>
      <c r="F2" s="858"/>
      <c r="G2" s="858"/>
      <c r="H2" s="858"/>
      <c r="I2" s="859"/>
      <c r="J2" s="4"/>
      <c r="K2" s="4"/>
      <c r="L2" s="860" t="s">
        <v>1</v>
      </c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2"/>
    </row>
    <row r="3" spans="2:25" ht="13.5" thickBot="1">
      <c r="B3" s="863" t="s">
        <v>46</v>
      </c>
      <c r="C3" s="864"/>
      <c r="D3" s="864"/>
      <c r="E3" s="864"/>
      <c r="F3" s="864"/>
      <c r="G3" s="864"/>
      <c r="H3" s="864"/>
      <c r="I3" s="865"/>
      <c r="J3" s="4"/>
      <c r="K3" s="4"/>
      <c r="L3" s="866" t="s">
        <v>48</v>
      </c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8"/>
    </row>
    <row r="4" spans="2:25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07"/>
      <c r="C5" s="893" t="s">
        <v>58</v>
      </c>
      <c r="D5" s="894"/>
      <c r="E5" s="895"/>
      <c r="F5" s="869" t="s">
        <v>59</v>
      </c>
      <c r="G5" s="870"/>
      <c r="H5" s="871"/>
      <c r="I5" s="108" t="s">
        <v>2</v>
      </c>
      <c r="J5" s="4"/>
      <c r="K5" s="4"/>
      <c r="L5" s="12"/>
      <c r="M5" s="872" t="s">
        <v>58</v>
      </c>
      <c r="N5" s="873"/>
      <c r="O5" s="873"/>
      <c r="P5" s="873"/>
      <c r="Q5" s="874"/>
      <c r="R5" s="872" t="s">
        <v>59</v>
      </c>
      <c r="S5" s="873"/>
      <c r="T5" s="873"/>
      <c r="U5" s="873"/>
      <c r="V5" s="874"/>
      <c r="W5" s="13" t="s">
        <v>2</v>
      </c>
    </row>
    <row r="6" spans="2:25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4"/>
      <c r="C7" s="115" t="s">
        <v>5</v>
      </c>
      <c r="D7" s="116" t="s">
        <v>6</v>
      </c>
      <c r="E7" s="343" t="s">
        <v>7</v>
      </c>
      <c r="F7" s="115" t="s">
        <v>5</v>
      </c>
      <c r="G7" s="116" t="s">
        <v>6</v>
      </c>
      <c r="H7" s="343" t="s">
        <v>7</v>
      </c>
      <c r="I7" s="118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09"/>
      <c r="C8" s="119"/>
      <c r="D8" s="120"/>
      <c r="E8" s="121"/>
      <c r="F8" s="119"/>
      <c r="G8" s="120"/>
      <c r="H8" s="160"/>
      <c r="I8" s="122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09" t="s">
        <v>10</v>
      </c>
      <c r="C9" s="123">
        <v>77</v>
      </c>
      <c r="D9" s="125">
        <v>76</v>
      </c>
      <c r="E9" s="155">
        <f>SUM(C9:D9)</f>
        <v>153</v>
      </c>
      <c r="F9" s="123">
        <v>126</v>
      </c>
      <c r="G9" s="125">
        <v>126</v>
      </c>
      <c r="H9" s="161">
        <f>SUM(F9:G9)</f>
        <v>252</v>
      </c>
      <c r="I9" s="126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172">
        <f>SUM(M9:N9)</f>
        <v>20688</v>
      </c>
      <c r="P9" s="145">
        <v>0</v>
      </c>
      <c r="Q9" s="172">
        <f t="shared" ref="Q9:Q11" si="0">O9+P9</f>
        <v>20688</v>
      </c>
      <c r="R9" s="40">
        <v>13252</v>
      </c>
      <c r="S9" s="38">
        <v>12730</v>
      </c>
      <c r="T9" s="172">
        <f>SUM(R9:S9)</f>
        <v>25982</v>
      </c>
      <c r="U9" s="145">
        <v>0</v>
      </c>
      <c r="V9" s="172">
        <f>T9+U9</f>
        <v>25982</v>
      </c>
      <c r="W9" s="41">
        <f>IF(Q9=0,0,((V9/Q9)-1)*100)</f>
        <v>25.589713843774177</v>
      </c>
    </row>
    <row r="10" spans="2:25">
      <c r="B10" s="109" t="s">
        <v>11</v>
      </c>
      <c r="C10" s="123">
        <v>75</v>
      </c>
      <c r="D10" s="125">
        <v>75</v>
      </c>
      <c r="E10" s="155">
        <f>SUM(C10:D10)</f>
        <v>150</v>
      </c>
      <c r="F10" s="123">
        <v>138</v>
      </c>
      <c r="G10" s="125">
        <v>138</v>
      </c>
      <c r="H10" s="161">
        <f>SUM(F10:G10)</f>
        <v>276</v>
      </c>
      <c r="I10" s="126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172">
        <f t="shared" ref="O10:O11" si="1">SUM(M10:N10)</f>
        <v>21673</v>
      </c>
      <c r="P10" s="145">
        <v>0</v>
      </c>
      <c r="Q10" s="172">
        <f t="shared" si="0"/>
        <v>21673</v>
      </c>
      <c r="R10" s="40">
        <v>20059</v>
      </c>
      <c r="S10" s="38">
        <v>18151</v>
      </c>
      <c r="T10" s="172">
        <f t="shared" ref="T10:T11" si="2">SUM(R10:S10)</f>
        <v>38210</v>
      </c>
      <c r="U10" s="145">
        <v>0</v>
      </c>
      <c r="V10" s="172">
        <f>T10+U10</f>
        <v>38210</v>
      </c>
      <c r="W10" s="41">
        <f>IF(Q10=0,0,((V10/Q10)-1)*100)</f>
        <v>76.30231163198448</v>
      </c>
    </row>
    <row r="11" spans="2:25" ht="13.5" thickBot="1">
      <c r="B11" s="114" t="s">
        <v>12</v>
      </c>
      <c r="C11" s="127">
        <v>75</v>
      </c>
      <c r="D11" s="128">
        <v>75</v>
      </c>
      <c r="E11" s="155">
        <f>SUM(C11:D11)</f>
        <v>150</v>
      </c>
      <c r="F11" s="127">
        <v>138</v>
      </c>
      <c r="G11" s="128">
        <v>138</v>
      </c>
      <c r="H11" s="161">
        <f>SUM(F11:G11)</f>
        <v>276</v>
      </c>
      <c r="I11" s="126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172">
        <f t="shared" si="1"/>
        <v>22269</v>
      </c>
      <c r="P11" s="39">
        <v>0</v>
      </c>
      <c r="Q11" s="274">
        <f t="shared" si="0"/>
        <v>22269</v>
      </c>
      <c r="R11" s="40">
        <v>19459</v>
      </c>
      <c r="S11" s="38">
        <v>18866</v>
      </c>
      <c r="T11" s="172">
        <f t="shared" si="2"/>
        <v>38325</v>
      </c>
      <c r="U11" s="39">
        <v>0</v>
      </c>
      <c r="V11" s="274">
        <f>T11+U11</f>
        <v>38325</v>
      </c>
      <c r="W11" s="41">
        <f>IF(Q11=0,0,((V11/Q11)-1)*100)</f>
        <v>72.100229017917286</v>
      </c>
    </row>
    <row r="12" spans="2:25" ht="14.25" thickTop="1" thickBot="1">
      <c r="B12" s="129" t="s">
        <v>57</v>
      </c>
      <c r="C12" s="130">
        <f>+C9+C10+C11</f>
        <v>227</v>
      </c>
      <c r="D12" s="132">
        <f t="shared" ref="D12:H12" si="3">+D9+D10+D11</f>
        <v>226</v>
      </c>
      <c r="E12" s="156">
        <f t="shared" si="3"/>
        <v>453</v>
      </c>
      <c r="F12" s="130">
        <f t="shared" si="3"/>
        <v>402</v>
      </c>
      <c r="G12" s="132">
        <f t="shared" si="3"/>
        <v>402</v>
      </c>
      <c r="H12" s="165">
        <f t="shared" si="3"/>
        <v>804</v>
      </c>
      <c r="I12" s="133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173">
        <f t="shared" si="4"/>
        <v>64630</v>
      </c>
      <c r="P12" s="44">
        <f t="shared" si="4"/>
        <v>0</v>
      </c>
      <c r="Q12" s="173">
        <f t="shared" si="4"/>
        <v>64630</v>
      </c>
      <c r="R12" s="46">
        <f t="shared" si="4"/>
        <v>52770</v>
      </c>
      <c r="S12" s="44">
        <f t="shared" si="4"/>
        <v>49747</v>
      </c>
      <c r="T12" s="173">
        <f t="shared" si="4"/>
        <v>102517</v>
      </c>
      <c r="U12" s="44">
        <f t="shared" si="4"/>
        <v>0</v>
      </c>
      <c r="V12" s="173">
        <f t="shared" si="4"/>
        <v>102517</v>
      </c>
      <c r="W12" s="47">
        <f>IF(Q12=0,0,((V12/Q12)-1)*100)</f>
        <v>58.621383258548661</v>
      </c>
    </row>
    <row r="13" spans="2:25" ht="13.5" thickTop="1">
      <c r="B13" s="109" t="s">
        <v>13</v>
      </c>
      <c r="C13" s="123">
        <v>76</v>
      </c>
      <c r="D13" s="125">
        <v>76</v>
      </c>
      <c r="E13" s="155">
        <f t="shared" ref="E13:E23" si="5">SUM(C13:D13)</f>
        <v>152</v>
      </c>
      <c r="F13" s="123">
        <v>198</v>
      </c>
      <c r="G13" s="125">
        <v>198</v>
      </c>
      <c r="H13" s="161">
        <f>SUM(F13:G13)</f>
        <v>396</v>
      </c>
      <c r="I13" s="126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172">
        <f>SUM(M13:N13)</f>
        <v>21626</v>
      </c>
      <c r="P13" s="145">
        <v>0</v>
      </c>
      <c r="Q13" s="172">
        <f t="shared" ref="Q13:Q14" si="7">O13+P13</f>
        <v>21626</v>
      </c>
      <c r="R13" s="40">
        <v>26211</v>
      </c>
      <c r="S13" s="38">
        <v>23852</v>
      </c>
      <c r="T13" s="172">
        <f>SUM(R13:S13)</f>
        <v>50063</v>
      </c>
      <c r="U13" s="145">
        <v>0</v>
      </c>
      <c r="V13" s="172">
        <f>T13+U13</f>
        <v>50063</v>
      </c>
      <c r="W13" s="41">
        <f t="shared" ref="W13:W24" si="8">IF(Q13=0,0,((V13/Q13)-1)*100)</f>
        <v>131.49449736428372</v>
      </c>
    </row>
    <row r="14" spans="2:25">
      <c r="B14" s="109" t="s">
        <v>14</v>
      </c>
      <c r="C14" s="123">
        <v>75</v>
      </c>
      <c r="D14" s="125">
        <v>75</v>
      </c>
      <c r="E14" s="155">
        <f t="shared" si="5"/>
        <v>150</v>
      </c>
      <c r="F14" s="123">
        <v>186</v>
      </c>
      <c r="G14" s="125">
        <v>187</v>
      </c>
      <c r="H14" s="161">
        <f>SUM(F14:G14)</f>
        <v>373</v>
      </c>
      <c r="I14" s="126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172">
        <f t="shared" ref="O14" si="9">SUM(M14:N14)</f>
        <v>23313</v>
      </c>
      <c r="P14" s="145">
        <v>0</v>
      </c>
      <c r="Q14" s="172">
        <f t="shared" si="7"/>
        <v>23313</v>
      </c>
      <c r="R14" s="40">
        <v>24525</v>
      </c>
      <c r="S14" s="38">
        <v>26270</v>
      </c>
      <c r="T14" s="172">
        <f t="shared" ref="T14" si="10">SUM(R14:S14)</f>
        <v>50795</v>
      </c>
      <c r="U14" s="145">
        <v>0</v>
      </c>
      <c r="V14" s="172">
        <f>T14+U14</f>
        <v>50795</v>
      </c>
      <c r="W14" s="41">
        <f t="shared" si="8"/>
        <v>117.88272637584178</v>
      </c>
    </row>
    <row r="15" spans="2:25" ht="13.5" thickBot="1">
      <c r="B15" s="109" t="s">
        <v>15</v>
      </c>
      <c r="C15" s="123">
        <v>118</v>
      </c>
      <c r="D15" s="125">
        <v>118</v>
      </c>
      <c r="E15" s="155">
        <f>SUM(C15:D15)</f>
        <v>236</v>
      </c>
      <c r="F15" s="123">
        <v>206</v>
      </c>
      <c r="G15" s="125">
        <v>206</v>
      </c>
      <c r="H15" s="161">
        <f>SUM(F15:G15)</f>
        <v>412</v>
      </c>
      <c r="I15" s="126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172">
        <f>SUM(M15:N15)</f>
        <v>25308</v>
      </c>
      <c r="P15" s="145">
        <v>0</v>
      </c>
      <c r="Q15" s="172">
        <f>O15+P15</f>
        <v>25308</v>
      </c>
      <c r="R15" s="40">
        <v>26182</v>
      </c>
      <c r="S15" s="38">
        <v>26598</v>
      </c>
      <c r="T15" s="172">
        <f>SUM(R15:S15)</f>
        <v>52780</v>
      </c>
      <c r="U15" s="145">
        <v>0</v>
      </c>
      <c r="V15" s="172">
        <f>T15+U15</f>
        <v>52780</v>
      </c>
      <c r="W15" s="41">
        <f>IF(Q15=0,0,((V15/Q15)-1)*100)</f>
        <v>108.55065591907697</v>
      </c>
    </row>
    <row r="16" spans="2:25" ht="14.25" thickTop="1" thickBot="1">
      <c r="B16" s="129" t="s">
        <v>61</v>
      </c>
      <c r="C16" s="130">
        <f>+C13+C14+C15</f>
        <v>269</v>
      </c>
      <c r="D16" s="132">
        <f t="shared" ref="D16:H16" si="11">+D13+D14+D15</f>
        <v>269</v>
      </c>
      <c r="E16" s="156">
        <f t="shared" si="11"/>
        <v>538</v>
      </c>
      <c r="F16" s="130">
        <f t="shared" si="11"/>
        <v>590</v>
      </c>
      <c r="G16" s="132">
        <f t="shared" si="11"/>
        <v>591</v>
      </c>
      <c r="H16" s="162">
        <f t="shared" si="11"/>
        <v>1181</v>
      </c>
      <c r="I16" s="134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173">
        <f t="shared" si="13"/>
        <v>70247</v>
      </c>
      <c r="P16" s="44">
        <f t="shared" si="13"/>
        <v>0</v>
      </c>
      <c r="Q16" s="173">
        <f t="shared" si="13"/>
        <v>70247</v>
      </c>
      <c r="R16" s="46">
        <f t="shared" si="13"/>
        <v>76918</v>
      </c>
      <c r="S16" s="44">
        <f t="shared" si="13"/>
        <v>76720</v>
      </c>
      <c r="T16" s="173">
        <f t="shared" si="13"/>
        <v>153638</v>
      </c>
      <c r="U16" s="44">
        <f t="shared" si="13"/>
        <v>0</v>
      </c>
      <c r="V16" s="173">
        <f t="shared" si="13"/>
        <v>153638</v>
      </c>
      <c r="W16" s="47">
        <f t="shared" ref="W16" si="14">IF(Q16=0,0,((V16/Q16)-1)*100)</f>
        <v>118.71111933605705</v>
      </c>
      <c r="X16" s="289"/>
      <c r="Y16" s="289"/>
    </row>
    <row r="17" spans="2:25" ht="13.5" thickTop="1">
      <c r="B17" s="109" t="s">
        <v>16</v>
      </c>
      <c r="C17" s="135">
        <v>114</v>
      </c>
      <c r="D17" s="137">
        <v>114</v>
      </c>
      <c r="E17" s="155">
        <f t="shared" si="5"/>
        <v>228</v>
      </c>
      <c r="F17" s="135">
        <v>193</v>
      </c>
      <c r="G17" s="137">
        <v>193</v>
      </c>
      <c r="H17" s="161">
        <f t="shared" ref="H17:H23" si="15">SUM(F17:G17)</f>
        <v>386</v>
      </c>
      <c r="I17" s="126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172">
        <f t="shared" ref="O17:O19" si="16">SUM(M17:N17)</f>
        <v>25037</v>
      </c>
      <c r="P17" s="145">
        <v>0</v>
      </c>
      <c r="Q17" s="172">
        <f>O17+P17</f>
        <v>25037</v>
      </c>
      <c r="R17" s="40">
        <v>24411</v>
      </c>
      <c r="S17" s="38">
        <v>24850</v>
      </c>
      <c r="T17" s="172">
        <f t="shared" ref="T17:T19" si="17">SUM(R17:S17)</f>
        <v>49261</v>
      </c>
      <c r="U17" s="145">
        <v>0</v>
      </c>
      <c r="V17" s="172">
        <f>T17+U17</f>
        <v>49261</v>
      </c>
      <c r="W17" s="41">
        <f t="shared" si="8"/>
        <v>96.75280584734594</v>
      </c>
    </row>
    <row r="18" spans="2:25">
      <c r="B18" s="109" t="s">
        <v>17</v>
      </c>
      <c r="C18" s="135">
        <v>121</v>
      </c>
      <c r="D18" s="137">
        <v>121</v>
      </c>
      <c r="E18" s="155">
        <f>SUM(C18:D18)</f>
        <v>242</v>
      </c>
      <c r="F18" s="135">
        <v>198</v>
      </c>
      <c r="G18" s="137">
        <v>198</v>
      </c>
      <c r="H18" s="161">
        <f>SUM(F18:G18)</f>
        <v>396</v>
      </c>
      <c r="I18" s="126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172">
        <f>SUM(M18:N18)</f>
        <v>25451</v>
      </c>
      <c r="P18" s="145">
        <v>0</v>
      </c>
      <c r="Q18" s="172">
        <f>O18+P18</f>
        <v>25451</v>
      </c>
      <c r="R18" s="40">
        <v>24120</v>
      </c>
      <c r="S18" s="38">
        <v>23014</v>
      </c>
      <c r="T18" s="172">
        <f>SUM(R18:S18)</f>
        <v>47134</v>
      </c>
      <c r="U18" s="145">
        <v>0</v>
      </c>
      <c r="V18" s="172">
        <f>T18+U18</f>
        <v>47134</v>
      </c>
      <c r="W18" s="41">
        <f>IF(Q18=0,0,((V18/Q18)-1)*100)</f>
        <v>85.195080743389269</v>
      </c>
    </row>
    <row r="19" spans="2:25" ht="13.5" thickBot="1">
      <c r="B19" s="109" t="s">
        <v>18</v>
      </c>
      <c r="C19" s="135">
        <v>118</v>
      </c>
      <c r="D19" s="137">
        <v>118</v>
      </c>
      <c r="E19" s="155">
        <f t="shared" si="5"/>
        <v>236</v>
      </c>
      <c r="F19" s="135">
        <v>186</v>
      </c>
      <c r="G19" s="137">
        <v>186</v>
      </c>
      <c r="H19" s="161">
        <f t="shared" si="15"/>
        <v>372</v>
      </c>
      <c r="I19" s="126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172">
        <f t="shared" si="16"/>
        <v>26497</v>
      </c>
      <c r="P19" s="145">
        <v>0</v>
      </c>
      <c r="Q19" s="172">
        <f t="shared" ref="Q19" si="18">O19+P19</f>
        <v>26497</v>
      </c>
      <c r="R19" s="40">
        <v>22564</v>
      </c>
      <c r="S19" s="38">
        <v>21569</v>
      </c>
      <c r="T19" s="172">
        <f t="shared" si="17"/>
        <v>44133</v>
      </c>
      <c r="U19" s="145">
        <v>0</v>
      </c>
      <c r="V19" s="172">
        <f>T19+U19</f>
        <v>44133</v>
      </c>
      <c r="W19" s="41">
        <f t="shared" si="8"/>
        <v>66.558478318300189</v>
      </c>
    </row>
    <row r="20" spans="2:25" ht="15.75" customHeight="1" thickTop="1" thickBot="1">
      <c r="B20" s="138" t="s">
        <v>19</v>
      </c>
      <c r="C20" s="130">
        <f>+C17+C18+C19</f>
        <v>353</v>
      </c>
      <c r="D20" s="140">
        <f t="shared" ref="D20:H20" si="19">+D17+D18+D19</f>
        <v>353</v>
      </c>
      <c r="E20" s="157">
        <f t="shared" si="19"/>
        <v>706</v>
      </c>
      <c r="F20" s="130">
        <f t="shared" si="19"/>
        <v>577</v>
      </c>
      <c r="G20" s="140">
        <f t="shared" si="19"/>
        <v>577</v>
      </c>
      <c r="H20" s="163">
        <f t="shared" si="19"/>
        <v>1154</v>
      </c>
      <c r="I20" s="133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174">
        <f t="shared" si="20"/>
        <v>76985</v>
      </c>
      <c r="P20" s="50">
        <f t="shared" si="20"/>
        <v>0</v>
      </c>
      <c r="Q20" s="174">
        <f t="shared" si="20"/>
        <v>76985</v>
      </c>
      <c r="R20" s="49">
        <f t="shared" si="20"/>
        <v>71095</v>
      </c>
      <c r="S20" s="50">
        <f t="shared" si="20"/>
        <v>69433</v>
      </c>
      <c r="T20" s="174">
        <f t="shared" si="20"/>
        <v>140528</v>
      </c>
      <c r="U20" s="50">
        <f t="shared" si="20"/>
        <v>0</v>
      </c>
      <c r="V20" s="174">
        <f t="shared" si="20"/>
        <v>140528</v>
      </c>
      <c r="W20" s="51">
        <f t="shared" si="8"/>
        <v>82.539455738130798</v>
      </c>
    </row>
    <row r="21" spans="2:25" ht="13.5" thickTop="1">
      <c r="B21" s="109" t="s">
        <v>20</v>
      </c>
      <c r="C21" s="123">
        <v>127</v>
      </c>
      <c r="D21" s="125">
        <v>127</v>
      </c>
      <c r="E21" s="158">
        <f t="shared" si="5"/>
        <v>254</v>
      </c>
      <c r="F21" s="123">
        <v>197</v>
      </c>
      <c r="G21" s="125">
        <v>197</v>
      </c>
      <c r="H21" s="164">
        <f t="shared" si="15"/>
        <v>394</v>
      </c>
      <c r="I21" s="126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172">
        <f t="shared" ref="O21:O23" si="21">SUM(M21:N21)</f>
        <v>27038</v>
      </c>
      <c r="P21" s="145">
        <v>0</v>
      </c>
      <c r="Q21" s="172">
        <f t="shared" ref="Q21:Q23" si="22">O21+P21</f>
        <v>27038</v>
      </c>
      <c r="R21" s="40">
        <v>27795</v>
      </c>
      <c r="S21" s="38">
        <v>25070</v>
      </c>
      <c r="T21" s="172">
        <f t="shared" ref="T21:T23" si="23">SUM(R21:S21)</f>
        <v>52865</v>
      </c>
      <c r="U21" s="145">
        <v>0</v>
      </c>
      <c r="V21" s="172">
        <f>T21+U21</f>
        <v>52865</v>
      </c>
      <c r="W21" s="41">
        <f t="shared" si="8"/>
        <v>95.521118425919084</v>
      </c>
    </row>
    <row r="22" spans="2:25">
      <c r="B22" s="109" t="s">
        <v>22</v>
      </c>
      <c r="C22" s="123">
        <v>142</v>
      </c>
      <c r="D22" s="125">
        <v>142</v>
      </c>
      <c r="E22" s="155">
        <f t="shared" si="5"/>
        <v>284</v>
      </c>
      <c r="F22" s="123">
        <v>197</v>
      </c>
      <c r="G22" s="125">
        <v>197</v>
      </c>
      <c r="H22" s="155">
        <f t="shared" si="15"/>
        <v>394</v>
      </c>
      <c r="I22" s="126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172">
        <f t="shared" si="21"/>
        <v>31241</v>
      </c>
      <c r="P22" s="145">
        <v>0</v>
      </c>
      <c r="Q22" s="172">
        <f t="shared" si="22"/>
        <v>31241</v>
      </c>
      <c r="R22" s="40">
        <v>27658</v>
      </c>
      <c r="S22" s="38">
        <v>27603</v>
      </c>
      <c r="T22" s="172">
        <f t="shared" si="23"/>
        <v>55261</v>
      </c>
      <c r="U22" s="145">
        <v>1</v>
      </c>
      <c r="V22" s="172">
        <f>T22+U22</f>
        <v>55262</v>
      </c>
      <c r="W22" s="41">
        <f t="shared" si="8"/>
        <v>76.889344131109752</v>
      </c>
    </row>
    <row r="23" spans="2:25" ht="13.5" thickBot="1">
      <c r="B23" s="109" t="s">
        <v>23</v>
      </c>
      <c r="C23" s="123">
        <v>119</v>
      </c>
      <c r="D23" s="141">
        <v>119</v>
      </c>
      <c r="E23" s="159">
        <f t="shared" si="5"/>
        <v>238</v>
      </c>
      <c r="F23" s="123">
        <v>184</v>
      </c>
      <c r="G23" s="141">
        <v>185</v>
      </c>
      <c r="H23" s="159">
        <f t="shared" si="15"/>
        <v>369</v>
      </c>
      <c r="I23" s="142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172">
        <f t="shared" si="21"/>
        <v>24937</v>
      </c>
      <c r="P23" s="145">
        <v>0</v>
      </c>
      <c r="Q23" s="172">
        <f t="shared" si="22"/>
        <v>24937</v>
      </c>
      <c r="R23" s="40">
        <v>24836</v>
      </c>
      <c r="S23" s="38">
        <v>22936</v>
      </c>
      <c r="T23" s="172">
        <f t="shared" si="23"/>
        <v>47772</v>
      </c>
      <c r="U23" s="145">
        <v>0</v>
      </c>
      <c r="V23" s="172">
        <f>T23+U23</f>
        <v>47772</v>
      </c>
      <c r="W23" s="41">
        <f t="shared" si="8"/>
        <v>91.570758310943575</v>
      </c>
    </row>
    <row r="24" spans="2:25" ht="14.25" thickTop="1" thickBot="1">
      <c r="B24" s="129" t="s">
        <v>24</v>
      </c>
      <c r="C24" s="130">
        <f>+C21+C22+C23</f>
        <v>388</v>
      </c>
      <c r="D24" s="132">
        <f t="shared" ref="D24:H24" si="24">+D21+D22+D23</f>
        <v>388</v>
      </c>
      <c r="E24" s="156">
        <f t="shared" si="24"/>
        <v>776</v>
      </c>
      <c r="F24" s="130">
        <f t="shared" si="24"/>
        <v>578</v>
      </c>
      <c r="G24" s="132">
        <f t="shared" si="24"/>
        <v>579</v>
      </c>
      <c r="H24" s="165">
        <f t="shared" si="24"/>
        <v>1157</v>
      </c>
      <c r="I24" s="133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173">
        <f t="shared" si="25"/>
        <v>83216</v>
      </c>
      <c r="P24" s="44">
        <f t="shared" si="25"/>
        <v>0</v>
      </c>
      <c r="Q24" s="173">
        <f t="shared" si="25"/>
        <v>83216</v>
      </c>
      <c r="R24" s="46">
        <f t="shared" si="25"/>
        <v>80289</v>
      </c>
      <c r="S24" s="44">
        <f t="shared" si="25"/>
        <v>75609</v>
      </c>
      <c r="T24" s="173">
        <f t="shared" si="25"/>
        <v>155898</v>
      </c>
      <c r="U24" s="44">
        <f t="shared" si="25"/>
        <v>1</v>
      </c>
      <c r="V24" s="173">
        <f t="shared" si="25"/>
        <v>155899</v>
      </c>
      <c r="W24" s="47">
        <f t="shared" si="8"/>
        <v>87.34257835031724</v>
      </c>
    </row>
    <row r="25" spans="2:25" ht="14.25" thickTop="1" thickBot="1">
      <c r="B25" s="129" t="s">
        <v>62</v>
      </c>
      <c r="C25" s="130">
        <f>+C16+C20+C24</f>
        <v>1010</v>
      </c>
      <c r="D25" s="132">
        <f t="shared" ref="D25:H25" si="26">+D16+D20+D24</f>
        <v>1010</v>
      </c>
      <c r="E25" s="156">
        <f t="shared" si="26"/>
        <v>2020</v>
      </c>
      <c r="F25" s="130">
        <f t="shared" si="26"/>
        <v>1745</v>
      </c>
      <c r="G25" s="132">
        <f t="shared" si="26"/>
        <v>1747</v>
      </c>
      <c r="H25" s="162">
        <f t="shared" si="26"/>
        <v>3492</v>
      </c>
      <c r="I25" s="134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173">
        <f t="shared" si="27"/>
        <v>230448</v>
      </c>
      <c r="P25" s="45">
        <f t="shared" si="27"/>
        <v>0</v>
      </c>
      <c r="Q25" s="176">
        <f t="shared" si="27"/>
        <v>230448</v>
      </c>
      <c r="R25" s="46">
        <f t="shared" si="27"/>
        <v>228302</v>
      </c>
      <c r="S25" s="44">
        <f t="shared" si="27"/>
        <v>221762</v>
      </c>
      <c r="T25" s="173">
        <f t="shared" si="27"/>
        <v>450064</v>
      </c>
      <c r="U25" s="45">
        <f t="shared" si="27"/>
        <v>1</v>
      </c>
      <c r="V25" s="176">
        <f t="shared" si="27"/>
        <v>450065</v>
      </c>
      <c r="W25" s="47">
        <f>IF(Q25=0,0,((V25/Q25)-1)*100)</f>
        <v>95.300024300492964</v>
      </c>
      <c r="X25" s="289"/>
      <c r="Y25" s="289"/>
    </row>
    <row r="26" spans="2:25" ht="14.25" thickTop="1" thickBot="1">
      <c r="B26" s="129" t="s">
        <v>7</v>
      </c>
      <c r="C26" s="130">
        <f>+C25+C12</f>
        <v>1237</v>
      </c>
      <c r="D26" s="132">
        <f t="shared" ref="D26:H26" si="28">+D25+D12</f>
        <v>1236</v>
      </c>
      <c r="E26" s="156">
        <f t="shared" si="28"/>
        <v>2473</v>
      </c>
      <c r="F26" s="130">
        <f t="shared" si="28"/>
        <v>2147</v>
      </c>
      <c r="G26" s="132">
        <f t="shared" si="28"/>
        <v>2149</v>
      </c>
      <c r="H26" s="162">
        <f t="shared" si="28"/>
        <v>4296</v>
      </c>
      <c r="I26" s="134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173">
        <f t="shared" si="30"/>
        <v>295078</v>
      </c>
      <c r="P26" s="44">
        <f t="shared" si="30"/>
        <v>0</v>
      </c>
      <c r="Q26" s="173">
        <f t="shared" si="30"/>
        <v>295078</v>
      </c>
      <c r="R26" s="46">
        <f t="shared" si="30"/>
        <v>281072</v>
      </c>
      <c r="S26" s="44">
        <f t="shared" si="30"/>
        <v>271509</v>
      </c>
      <c r="T26" s="173">
        <f t="shared" si="30"/>
        <v>552581</v>
      </c>
      <c r="U26" s="44">
        <f t="shared" si="30"/>
        <v>1</v>
      </c>
      <c r="V26" s="173">
        <f t="shared" si="30"/>
        <v>552582</v>
      </c>
      <c r="W26" s="47">
        <f t="shared" ref="W26" si="31">IF(Q26=0,0,((V26/Q26)-1)*100)</f>
        <v>87.266417692948977</v>
      </c>
      <c r="X26" s="289"/>
      <c r="Y26" s="289"/>
    </row>
    <row r="27" spans="2:25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857" t="s">
        <v>25</v>
      </c>
      <c r="C28" s="858"/>
      <c r="D28" s="858"/>
      <c r="E28" s="858"/>
      <c r="F28" s="858"/>
      <c r="G28" s="858"/>
      <c r="H28" s="858"/>
      <c r="I28" s="859"/>
      <c r="J28" s="4"/>
      <c r="K28" s="4"/>
      <c r="L28" s="860" t="s">
        <v>26</v>
      </c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2"/>
    </row>
    <row r="29" spans="2:25" ht="13.5" thickBot="1">
      <c r="B29" s="863" t="s">
        <v>47</v>
      </c>
      <c r="C29" s="864"/>
      <c r="D29" s="864"/>
      <c r="E29" s="864"/>
      <c r="F29" s="864"/>
      <c r="G29" s="864"/>
      <c r="H29" s="864"/>
      <c r="I29" s="865"/>
      <c r="J29" s="4"/>
      <c r="K29" s="4"/>
      <c r="L29" s="866" t="s">
        <v>49</v>
      </c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2:25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07"/>
      <c r="C31" s="893" t="s">
        <v>58</v>
      </c>
      <c r="D31" s="894"/>
      <c r="E31" s="895"/>
      <c r="F31" s="869" t="s">
        <v>59</v>
      </c>
      <c r="G31" s="870"/>
      <c r="H31" s="871"/>
      <c r="I31" s="108" t="s">
        <v>2</v>
      </c>
      <c r="J31" s="4"/>
      <c r="K31" s="4"/>
      <c r="L31" s="12"/>
      <c r="M31" s="872" t="s">
        <v>58</v>
      </c>
      <c r="N31" s="873"/>
      <c r="O31" s="873"/>
      <c r="P31" s="873"/>
      <c r="Q31" s="874"/>
      <c r="R31" s="872" t="s">
        <v>59</v>
      </c>
      <c r="S31" s="873"/>
      <c r="T31" s="873"/>
      <c r="U31" s="873"/>
      <c r="V31" s="874"/>
      <c r="W31" s="13" t="s">
        <v>2</v>
      </c>
    </row>
    <row r="32" spans="2:25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4"/>
      <c r="C33" s="115" t="s">
        <v>5</v>
      </c>
      <c r="D33" s="116" t="s">
        <v>6</v>
      </c>
      <c r="E33" s="343" t="s">
        <v>7</v>
      </c>
      <c r="F33" s="115" t="s">
        <v>5</v>
      </c>
      <c r="G33" s="116" t="s">
        <v>6</v>
      </c>
      <c r="H33" s="343" t="s">
        <v>7</v>
      </c>
      <c r="I33" s="118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09" t="s">
        <v>10</v>
      </c>
      <c r="C35" s="123">
        <v>574</v>
      </c>
      <c r="D35" s="125">
        <v>573</v>
      </c>
      <c r="E35" s="155">
        <f>SUM(C35:D35)</f>
        <v>1147</v>
      </c>
      <c r="F35" s="123">
        <v>708</v>
      </c>
      <c r="G35" s="125">
        <v>708</v>
      </c>
      <c r="H35" s="161">
        <f t="shared" ref="H35:H37" si="32">SUM(F35:G35)</f>
        <v>1416</v>
      </c>
      <c r="I35" s="126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172">
        <f>SUM(M35:N35)</f>
        <v>162199</v>
      </c>
      <c r="P35" s="39">
        <v>0</v>
      </c>
      <c r="Q35" s="172">
        <f t="shared" ref="Q35:Q37" si="34">O35+P35</f>
        <v>162199</v>
      </c>
      <c r="R35" s="40">
        <v>106113</v>
      </c>
      <c r="S35" s="38">
        <v>106063</v>
      </c>
      <c r="T35" s="172">
        <f>SUM(R35:S35)</f>
        <v>212176</v>
      </c>
      <c r="U35" s="145">
        <v>0</v>
      </c>
      <c r="V35" s="172">
        <f>T35+U35</f>
        <v>212176</v>
      </c>
      <c r="W35" s="41">
        <f t="shared" ref="W35:W37" si="35">IF(Q35=0,0,((V35/Q35)-1)*100)</f>
        <v>30.812150506476609</v>
      </c>
    </row>
    <row r="36" spans="2:25">
      <c r="B36" s="109" t="s">
        <v>11</v>
      </c>
      <c r="C36" s="123">
        <v>574</v>
      </c>
      <c r="D36" s="125">
        <v>575</v>
      </c>
      <c r="E36" s="155">
        <f t="shared" ref="E36:E37" si="36">SUM(C36:D36)</f>
        <v>1149</v>
      </c>
      <c r="F36" s="123">
        <v>672</v>
      </c>
      <c r="G36" s="125">
        <v>672</v>
      </c>
      <c r="H36" s="161">
        <f t="shared" si="32"/>
        <v>1344</v>
      </c>
      <c r="I36" s="126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172">
        <f t="shared" ref="O36:O37" si="37">SUM(M36:N36)</f>
        <v>168202</v>
      </c>
      <c r="P36" s="39">
        <v>0</v>
      </c>
      <c r="Q36" s="172">
        <f t="shared" si="34"/>
        <v>168202</v>
      </c>
      <c r="R36" s="40">
        <v>110311</v>
      </c>
      <c r="S36" s="38">
        <v>109278</v>
      </c>
      <c r="T36" s="172">
        <f t="shared" ref="T36:T37" si="38">SUM(R36:S36)</f>
        <v>219589</v>
      </c>
      <c r="U36" s="145">
        <v>0</v>
      </c>
      <c r="V36" s="172">
        <f>T36+U36</f>
        <v>219589</v>
      </c>
      <c r="W36" s="41">
        <f t="shared" si="35"/>
        <v>30.550766340471579</v>
      </c>
    </row>
    <row r="37" spans="2:25" ht="13.5" thickBot="1">
      <c r="B37" s="114" t="s">
        <v>12</v>
      </c>
      <c r="C37" s="127">
        <v>683</v>
      </c>
      <c r="D37" s="128">
        <v>712</v>
      </c>
      <c r="E37" s="155">
        <f t="shared" si="36"/>
        <v>1395</v>
      </c>
      <c r="F37" s="127">
        <v>903</v>
      </c>
      <c r="G37" s="128">
        <v>901</v>
      </c>
      <c r="H37" s="161">
        <f t="shared" si="32"/>
        <v>1804</v>
      </c>
      <c r="I37" s="126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172">
        <f t="shared" si="37"/>
        <v>213708</v>
      </c>
      <c r="P37" s="39">
        <v>0</v>
      </c>
      <c r="Q37" s="175">
        <f t="shared" si="34"/>
        <v>213708</v>
      </c>
      <c r="R37" s="40">
        <v>138828</v>
      </c>
      <c r="S37" s="38">
        <v>134948</v>
      </c>
      <c r="T37" s="172">
        <f t="shared" si="38"/>
        <v>273776</v>
      </c>
      <c r="U37" s="39">
        <v>0</v>
      </c>
      <c r="V37" s="175">
        <f>T37+U37</f>
        <v>273776</v>
      </c>
      <c r="W37" s="41">
        <f t="shared" si="35"/>
        <v>28.107511183484</v>
      </c>
    </row>
    <row r="38" spans="2:25" ht="14.25" thickTop="1" thickBot="1">
      <c r="B38" s="129" t="s">
        <v>57</v>
      </c>
      <c r="C38" s="130">
        <f>+C35+C36+C37</f>
        <v>1831</v>
      </c>
      <c r="D38" s="131">
        <f t="shared" ref="D38:H38" si="39">+D35+D36+D37</f>
        <v>1860</v>
      </c>
      <c r="E38" s="156">
        <f t="shared" si="39"/>
        <v>3691</v>
      </c>
      <c r="F38" s="130">
        <f t="shared" si="39"/>
        <v>2283</v>
      </c>
      <c r="G38" s="132">
        <f t="shared" si="39"/>
        <v>2281</v>
      </c>
      <c r="H38" s="165">
        <f t="shared" si="39"/>
        <v>4564</v>
      </c>
      <c r="I38" s="133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173">
        <f t="shared" si="40"/>
        <v>544109</v>
      </c>
      <c r="P38" s="45">
        <f t="shared" si="40"/>
        <v>0</v>
      </c>
      <c r="Q38" s="173">
        <f t="shared" si="40"/>
        <v>544109</v>
      </c>
      <c r="R38" s="46">
        <f t="shared" si="40"/>
        <v>355252</v>
      </c>
      <c r="S38" s="44">
        <f t="shared" si="40"/>
        <v>350289</v>
      </c>
      <c r="T38" s="173">
        <f t="shared" si="40"/>
        <v>705541</v>
      </c>
      <c r="U38" s="44">
        <f t="shared" si="40"/>
        <v>0</v>
      </c>
      <c r="V38" s="173">
        <f t="shared" si="40"/>
        <v>705541</v>
      </c>
      <c r="W38" s="47">
        <f>IF(Q38=0,0,((V38/Q38)-1)*100)</f>
        <v>29.669055281202851</v>
      </c>
    </row>
    <row r="39" spans="2:25" ht="13.5" thickTop="1">
      <c r="B39" s="109" t="s">
        <v>13</v>
      </c>
      <c r="C39" s="123">
        <v>775</v>
      </c>
      <c r="D39" s="125">
        <v>775</v>
      </c>
      <c r="E39" s="155">
        <f t="shared" ref="E39:E40" si="41">SUM(C39:D39)</f>
        <v>1550</v>
      </c>
      <c r="F39" s="123">
        <v>928</v>
      </c>
      <c r="G39" s="125">
        <v>928</v>
      </c>
      <c r="H39" s="161">
        <f t="shared" ref="H39:H40" si="42">SUM(F39:G39)</f>
        <v>1856</v>
      </c>
      <c r="I39" s="126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172">
        <f t="shared" ref="O39:O40" si="44">SUM(M39:N39)</f>
        <v>223253</v>
      </c>
      <c r="P39" s="39">
        <v>0</v>
      </c>
      <c r="Q39" s="175">
        <f t="shared" ref="Q39:Q40" si="45">O39+P39</f>
        <v>223253</v>
      </c>
      <c r="R39" s="40">
        <v>135070</v>
      </c>
      <c r="S39" s="38">
        <v>137498</v>
      </c>
      <c r="T39" s="172">
        <f t="shared" ref="T39:T40" si="46">SUM(R39:S39)</f>
        <v>272568</v>
      </c>
      <c r="U39" s="39">
        <v>0</v>
      </c>
      <c r="V39" s="175">
        <f>T39+U39</f>
        <v>272568</v>
      </c>
      <c r="W39" s="41">
        <f t="shared" ref="W39:W50" si="47">IF(Q39=0,0,((V39/Q39)-1)*100)</f>
        <v>22.089288833744682</v>
      </c>
    </row>
    <row r="40" spans="2:25">
      <c r="B40" s="109" t="s">
        <v>14</v>
      </c>
      <c r="C40" s="123">
        <v>658</v>
      </c>
      <c r="D40" s="125">
        <v>658</v>
      </c>
      <c r="E40" s="155">
        <f t="shared" si="41"/>
        <v>1316</v>
      </c>
      <c r="F40" s="123">
        <v>812</v>
      </c>
      <c r="G40" s="125">
        <v>812</v>
      </c>
      <c r="H40" s="161">
        <f t="shared" si="42"/>
        <v>1624</v>
      </c>
      <c r="I40" s="126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172">
        <f t="shared" si="44"/>
        <v>202771</v>
      </c>
      <c r="P40" s="39">
        <v>0</v>
      </c>
      <c r="Q40" s="175">
        <f t="shared" si="45"/>
        <v>202771</v>
      </c>
      <c r="R40" s="40">
        <v>116432</v>
      </c>
      <c r="S40" s="38">
        <v>123722</v>
      </c>
      <c r="T40" s="172">
        <f t="shared" si="46"/>
        <v>240154</v>
      </c>
      <c r="U40" s="39">
        <v>0</v>
      </c>
      <c r="V40" s="175">
        <f>T40+U40</f>
        <v>240154</v>
      </c>
      <c r="W40" s="41">
        <f t="shared" si="47"/>
        <v>18.436068274062855</v>
      </c>
    </row>
    <row r="41" spans="2:25" ht="13.5" thickBot="1">
      <c r="B41" s="109" t="s">
        <v>15</v>
      </c>
      <c r="C41" s="123">
        <v>694</v>
      </c>
      <c r="D41" s="125">
        <v>694</v>
      </c>
      <c r="E41" s="155">
        <f>SUM(C41:D41)</f>
        <v>1388</v>
      </c>
      <c r="F41" s="123">
        <v>1013</v>
      </c>
      <c r="G41" s="125">
        <v>1013</v>
      </c>
      <c r="H41" s="161">
        <f>SUM(F41:G41)</f>
        <v>2026</v>
      </c>
      <c r="I41" s="126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172">
        <f>SUM(M41:N41)</f>
        <v>208869</v>
      </c>
      <c r="P41" s="39">
        <v>0</v>
      </c>
      <c r="Q41" s="175">
        <f>O41+P41</f>
        <v>208869</v>
      </c>
      <c r="R41" s="40">
        <v>130000</v>
      </c>
      <c r="S41" s="38">
        <v>135450</v>
      </c>
      <c r="T41" s="172">
        <f>SUM(R41:S41)</f>
        <v>265450</v>
      </c>
      <c r="U41" s="39">
        <v>0</v>
      </c>
      <c r="V41" s="175">
        <f>T41+U41</f>
        <v>265450</v>
      </c>
      <c r="W41" s="41">
        <f>IF(Q41=0,0,((V41/Q41)-1)*100)</f>
        <v>27.08922817651256</v>
      </c>
    </row>
    <row r="42" spans="2:25" ht="14.25" thickTop="1" thickBot="1">
      <c r="B42" s="129" t="s">
        <v>61</v>
      </c>
      <c r="C42" s="130">
        <f>+C39+C40+C41</f>
        <v>2127</v>
      </c>
      <c r="D42" s="132">
        <f t="shared" ref="D42:H42" si="48">+D39+D40+D41</f>
        <v>2127</v>
      </c>
      <c r="E42" s="156">
        <f t="shared" si="48"/>
        <v>4254</v>
      </c>
      <c r="F42" s="130">
        <f t="shared" si="48"/>
        <v>2753</v>
      </c>
      <c r="G42" s="132">
        <f t="shared" si="48"/>
        <v>2753</v>
      </c>
      <c r="H42" s="162">
        <f t="shared" si="48"/>
        <v>5506</v>
      </c>
      <c r="I42" s="134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173">
        <f t="shared" si="50"/>
        <v>634893</v>
      </c>
      <c r="P42" s="45">
        <f t="shared" si="50"/>
        <v>0</v>
      </c>
      <c r="Q42" s="176">
        <f t="shared" si="50"/>
        <v>634893</v>
      </c>
      <c r="R42" s="46">
        <f t="shared" si="50"/>
        <v>381502</v>
      </c>
      <c r="S42" s="44">
        <f t="shared" si="50"/>
        <v>396670</v>
      </c>
      <c r="T42" s="173">
        <f t="shared" si="50"/>
        <v>778172</v>
      </c>
      <c r="U42" s="45">
        <f t="shared" si="50"/>
        <v>0</v>
      </c>
      <c r="V42" s="176">
        <f t="shared" si="50"/>
        <v>778172</v>
      </c>
      <c r="W42" s="47">
        <f t="shared" ref="W42" si="51">IF(Q42=0,0,((V42/Q42)-1)*100)</f>
        <v>22.567424747162114</v>
      </c>
      <c r="X42" s="289"/>
      <c r="Y42" s="289"/>
    </row>
    <row r="43" spans="2:25" ht="13.5" thickTop="1">
      <c r="B43" s="109" t="s">
        <v>16</v>
      </c>
      <c r="C43" s="135">
        <v>635</v>
      </c>
      <c r="D43" s="137">
        <v>635</v>
      </c>
      <c r="E43" s="155">
        <f t="shared" ref="E43:E45" si="52">SUM(C43:D43)</f>
        <v>1270</v>
      </c>
      <c r="F43" s="135">
        <v>939</v>
      </c>
      <c r="G43" s="137">
        <v>939</v>
      </c>
      <c r="H43" s="161">
        <f t="shared" ref="H43:H45" si="53">SUM(F43:G43)</f>
        <v>1878</v>
      </c>
      <c r="I43" s="126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172">
        <f t="shared" ref="O43:O45" si="54">SUM(M43:N43)</f>
        <v>182947</v>
      </c>
      <c r="P43" s="145">
        <v>0</v>
      </c>
      <c r="Q43" s="276">
        <f t="shared" ref="Q43:Q45" si="55">O43+P43</f>
        <v>182947</v>
      </c>
      <c r="R43" s="40">
        <v>131160</v>
      </c>
      <c r="S43" s="38">
        <v>131202</v>
      </c>
      <c r="T43" s="172">
        <f t="shared" ref="T43:T45" si="56">SUM(R43:S43)</f>
        <v>262362</v>
      </c>
      <c r="U43" s="145">
        <v>0</v>
      </c>
      <c r="V43" s="276">
        <f>T43+U43</f>
        <v>262362</v>
      </c>
      <c r="W43" s="41">
        <f t="shared" si="47"/>
        <v>43.408746795520003</v>
      </c>
    </row>
    <row r="44" spans="2:25">
      <c r="B44" s="109" t="s">
        <v>17</v>
      </c>
      <c r="C44" s="135">
        <v>545</v>
      </c>
      <c r="D44" s="137">
        <v>545</v>
      </c>
      <c r="E44" s="155">
        <f>SUM(C44:D44)</f>
        <v>1090</v>
      </c>
      <c r="F44" s="135">
        <v>885</v>
      </c>
      <c r="G44" s="137">
        <v>885</v>
      </c>
      <c r="H44" s="161">
        <f>SUM(F44:G44)</f>
        <v>1770</v>
      </c>
      <c r="I44" s="126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172">
        <f>SUM(M44:N44)</f>
        <v>156875</v>
      </c>
      <c r="P44" s="145">
        <v>0</v>
      </c>
      <c r="Q44" s="172">
        <f>O44+P44</f>
        <v>156875</v>
      </c>
      <c r="R44" s="40">
        <v>121010</v>
      </c>
      <c r="S44" s="38">
        <v>120633</v>
      </c>
      <c r="T44" s="172">
        <f>SUM(R44:S44)</f>
        <v>241643</v>
      </c>
      <c r="U44" s="145">
        <v>0</v>
      </c>
      <c r="V44" s="172">
        <f>T44+U44</f>
        <v>241643</v>
      </c>
      <c r="W44" s="41">
        <f>IF(Q44=0,0,((V44/Q44)-1)*100)</f>
        <v>54.035378486055777</v>
      </c>
    </row>
    <row r="45" spans="2:25" ht="13.5" thickBot="1">
      <c r="B45" s="109" t="s">
        <v>18</v>
      </c>
      <c r="C45" s="135">
        <v>516</v>
      </c>
      <c r="D45" s="137">
        <v>516</v>
      </c>
      <c r="E45" s="155">
        <f t="shared" si="52"/>
        <v>1032</v>
      </c>
      <c r="F45" s="135">
        <v>751</v>
      </c>
      <c r="G45" s="137">
        <v>752</v>
      </c>
      <c r="H45" s="161">
        <f t="shared" si="53"/>
        <v>1503</v>
      </c>
      <c r="I45" s="126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172">
        <f t="shared" si="54"/>
        <v>138868</v>
      </c>
      <c r="P45" s="145">
        <v>0</v>
      </c>
      <c r="Q45" s="172">
        <f t="shared" si="55"/>
        <v>138868</v>
      </c>
      <c r="R45" s="40">
        <v>113099</v>
      </c>
      <c r="S45" s="38">
        <v>113326</v>
      </c>
      <c r="T45" s="172">
        <f t="shared" si="56"/>
        <v>226425</v>
      </c>
      <c r="U45" s="145">
        <v>0</v>
      </c>
      <c r="V45" s="172">
        <f>T45+U45</f>
        <v>226425</v>
      </c>
      <c r="W45" s="41">
        <f t="shared" si="47"/>
        <v>63.050522798628904</v>
      </c>
    </row>
    <row r="46" spans="2:25" ht="16.5" thickTop="1" thickBot="1">
      <c r="B46" s="138" t="s">
        <v>19</v>
      </c>
      <c r="C46" s="130">
        <f>+C43+C44+C45</f>
        <v>1696</v>
      </c>
      <c r="D46" s="140">
        <f t="shared" ref="D46:H46" si="57">+D43+D44+D45</f>
        <v>1696</v>
      </c>
      <c r="E46" s="157">
        <f t="shared" si="57"/>
        <v>3392</v>
      </c>
      <c r="F46" s="130">
        <f t="shared" si="57"/>
        <v>2575</v>
      </c>
      <c r="G46" s="140">
        <f t="shared" si="57"/>
        <v>2576</v>
      </c>
      <c r="H46" s="163">
        <f t="shared" si="57"/>
        <v>5151</v>
      </c>
      <c r="I46" s="133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174">
        <f t="shared" si="58"/>
        <v>478690</v>
      </c>
      <c r="P46" s="50">
        <f t="shared" si="58"/>
        <v>0</v>
      </c>
      <c r="Q46" s="174">
        <f t="shared" si="58"/>
        <v>478690</v>
      </c>
      <c r="R46" s="49">
        <f t="shared" si="58"/>
        <v>365269</v>
      </c>
      <c r="S46" s="50">
        <f t="shared" si="58"/>
        <v>365161</v>
      </c>
      <c r="T46" s="174">
        <f t="shared" si="58"/>
        <v>730430</v>
      </c>
      <c r="U46" s="50">
        <f t="shared" si="58"/>
        <v>0</v>
      </c>
      <c r="V46" s="174">
        <f t="shared" si="58"/>
        <v>730430</v>
      </c>
      <c r="W46" s="51">
        <f t="shared" si="47"/>
        <v>52.589358457456804</v>
      </c>
    </row>
    <row r="47" spans="2:25" ht="13.5" thickTop="1">
      <c r="B47" s="109" t="s">
        <v>20</v>
      </c>
      <c r="C47" s="123">
        <v>482</v>
      </c>
      <c r="D47" s="125">
        <v>482</v>
      </c>
      <c r="E47" s="158">
        <f t="shared" ref="E47:E49" si="59">SUM(C47:D47)</f>
        <v>964</v>
      </c>
      <c r="F47" s="123">
        <v>792</v>
      </c>
      <c r="G47" s="125">
        <v>791</v>
      </c>
      <c r="H47" s="164">
        <f t="shared" ref="H47:H49" si="60">SUM(F47:G47)</f>
        <v>1583</v>
      </c>
      <c r="I47" s="126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172">
        <f t="shared" ref="O47:O49" si="61">SUM(M47:N47)</f>
        <v>151826</v>
      </c>
      <c r="P47" s="145">
        <v>0</v>
      </c>
      <c r="Q47" s="172">
        <f>O47+P47</f>
        <v>151826</v>
      </c>
      <c r="R47" s="40">
        <v>126436</v>
      </c>
      <c r="S47" s="38">
        <v>127137</v>
      </c>
      <c r="T47" s="172">
        <f t="shared" ref="T47:T49" si="62">SUM(R47:S47)</f>
        <v>253573</v>
      </c>
      <c r="U47" s="145">
        <v>0</v>
      </c>
      <c r="V47" s="172">
        <f>T47+U47</f>
        <v>253573</v>
      </c>
      <c r="W47" s="41">
        <f t="shared" si="47"/>
        <v>67.015530936730201</v>
      </c>
    </row>
    <row r="48" spans="2:25">
      <c r="B48" s="109" t="s">
        <v>22</v>
      </c>
      <c r="C48" s="123">
        <v>546</v>
      </c>
      <c r="D48" s="125">
        <v>546</v>
      </c>
      <c r="E48" s="155">
        <f t="shared" si="59"/>
        <v>1092</v>
      </c>
      <c r="F48" s="123">
        <v>868</v>
      </c>
      <c r="G48" s="125">
        <v>868</v>
      </c>
      <c r="H48" s="155">
        <f t="shared" si="60"/>
        <v>1736</v>
      </c>
      <c r="I48" s="126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172">
        <f t="shared" si="61"/>
        <v>167158</v>
      </c>
      <c r="P48" s="145">
        <v>0</v>
      </c>
      <c r="Q48" s="172">
        <f t="shared" ref="Q48:Q49" si="63">O48+P48</f>
        <v>167158</v>
      </c>
      <c r="R48" s="40">
        <v>132281</v>
      </c>
      <c r="S48" s="38">
        <v>137289</v>
      </c>
      <c r="T48" s="172">
        <f t="shared" si="62"/>
        <v>269570</v>
      </c>
      <c r="U48" s="145">
        <v>0</v>
      </c>
      <c r="V48" s="172">
        <f>T48+U48</f>
        <v>269570</v>
      </c>
      <c r="W48" s="41">
        <f t="shared" si="47"/>
        <v>61.266586104164929</v>
      </c>
    </row>
    <row r="49" spans="2:25" ht="13.5" thickBot="1">
      <c r="B49" s="109" t="s">
        <v>23</v>
      </c>
      <c r="C49" s="123">
        <v>510</v>
      </c>
      <c r="D49" s="141">
        <v>510</v>
      </c>
      <c r="E49" s="159">
        <f t="shared" si="59"/>
        <v>1020</v>
      </c>
      <c r="F49" s="123">
        <v>798</v>
      </c>
      <c r="G49" s="141">
        <v>799</v>
      </c>
      <c r="H49" s="159">
        <f t="shared" si="60"/>
        <v>1597</v>
      </c>
      <c r="I49" s="142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172">
        <f t="shared" si="61"/>
        <v>160404</v>
      </c>
      <c r="P49" s="145">
        <v>0</v>
      </c>
      <c r="Q49" s="172">
        <f t="shared" si="63"/>
        <v>160404</v>
      </c>
      <c r="R49" s="40">
        <v>121573</v>
      </c>
      <c r="S49" s="38">
        <v>122821</v>
      </c>
      <c r="T49" s="172">
        <f t="shared" si="62"/>
        <v>244394</v>
      </c>
      <c r="U49" s="145">
        <v>0</v>
      </c>
      <c r="V49" s="172">
        <f>T49+U49</f>
        <v>244394</v>
      </c>
      <c r="W49" s="41">
        <f t="shared" si="47"/>
        <v>52.36153711877509</v>
      </c>
    </row>
    <row r="50" spans="2:25" ht="14.25" thickTop="1" thickBot="1">
      <c r="B50" s="129" t="s">
        <v>24</v>
      </c>
      <c r="C50" s="130">
        <f>+C47+C48+C49</f>
        <v>1538</v>
      </c>
      <c r="D50" s="132">
        <f t="shared" ref="D50:H50" si="64">+D47+D48+D49</f>
        <v>1538</v>
      </c>
      <c r="E50" s="156">
        <f t="shared" si="64"/>
        <v>3076</v>
      </c>
      <c r="F50" s="130">
        <f t="shared" si="64"/>
        <v>2458</v>
      </c>
      <c r="G50" s="132">
        <f t="shared" si="64"/>
        <v>2458</v>
      </c>
      <c r="H50" s="165">
        <f t="shared" si="64"/>
        <v>4916</v>
      </c>
      <c r="I50" s="133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173">
        <f t="shared" si="65"/>
        <v>479388</v>
      </c>
      <c r="P50" s="44">
        <f t="shared" si="65"/>
        <v>0</v>
      </c>
      <c r="Q50" s="173">
        <f t="shared" si="65"/>
        <v>479388</v>
      </c>
      <c r="R50" s="46">
        <f t="shared" si="65"/>
        <v>380290</v>
      </c>
      <c r="S50" s="44">
        <f t="shared" si="65"/>
        <v>387247</v>
      </c>
      <c r="T50" s="173">
        <f t="shared" si="65"/>
        <v>767537</v>
      </c>
      <c r="U50" s="44">
        <f t="shared" si="65"/>
        <v>0</v>
      </c>
      <c r="V50" s="173">
        <f t="shared" si="65"/>
        <v>767537</v>
      </c>
      <c r="W50" s="47">
        <f t="shared" si="47"/>
        <v>60.107678957337264</v>
      </c>
    </row>
    <row r="51" spans="2:25" ht="14.25" thickTop="1" thickBot="1">
      <c r="B51" s="129" t="s">
        <v>62</v>
      </c>
      <c r="C51" s="130">
        <f t="shared" ref="C51:H51" si="66">+C42+C46+C50</f>
        <v>5361</v>
      </c>
      <c r="D51" s="132">
        <f t="shared" si="66"/>
        <v>5361</v>
      </c>
      <c r="E51" s="156">
        <f t="shared" si="66"/>
        <v>10722</v>
      </c>
      <c r="F51" s="130">
        <f t="shared" si="66"/>
        <v>7786</v>
      </c>
      <c r="G51" s="132">
        <f t="shared" si="66"/>
        <v>7787</v>
      </c>
      <c r="H51" s="162">
        <f t="shared" si="66"/>
        <v>15573</v>
      </c>
      <c r="I51" s="134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173">
        <f t="shared" si="67"/>
        <v>1592971</v>
      </c>
      <c r="P51" s="45">
        <f t="shared" si="67"/>
        <v>0</v>
      </c>
      <c r="Q51" s="176">
        <f t="shared" si="67"/>
        <v>1592971</v>
      </c>
      <c r="R51" s="46">
        <f t="shared" si="67"/>
        <v>1127061</v>
      </c>
      <c r="S51" s="44">
        <f t="shared" si="67"/>
        <v>1149078</v>
      </c>
      <c r="T51" s="173">
        <f t="shared" si="67"/>
        <v>2276139</v>
      </c>
      <c r="U51" s="45">
        <f t="shared" si="67"/>
        <v>0</v>
      </c>
      <c r="V51" s="176">
        <f t="shared" si="67"/>
        <v>2276139</v>
      </c>
      <c r="W51" s="47">
        <f>IF(Q51=0,0,((V51/Q51)-1)*100)</f>
        <v>42.886405339456914</v>
      </c>
      <c r="X51" s="289"/>
      <c r="Y51" s="289"/>
    </row>
    <row r="52" spans="2:25" ht="14.25" thickTop="1" thickBot="1">
      <c r="B52" s="129" t="s">
        <v>7</v>
      </c>
      <c r="C52" s="130">
        <f>+C51+C38</f>
        <v>7192</v>
      </c>
      <c r="D52" s="132">
        <f t="shared" ref="D52:H52" si="68">+D51+D38</f>
        <v>7221</v>
      </c>
      <c r="E52" s="156">
        <f t="shared" si="68"/>
        <v>14413</v>
      </c>
      <c r="F52" s="130">
        <f t="shared" si="68"/>
        <v>10069</v>
      </c>
      <c r="G52" s="132">
        <f t="shared" si="68"/>
        <v>10068</v>
      </c>
      <c r="H52" s="162">
        <f t="shared" si="68"/>
        <v>20137</v>
      </c>
      <c r="I52" s="134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173">
        <f t="shared" si="70"/>
        <v>2137080</v>
      </c>
      <c r="P52" s="45">
        <f t="shared" si="70"/>
        <v>0</v>
      </c>
      <c r="Q52" s="176">
        <f t="shared" si="70"/>
        <v>2137080</v>
      </c>
      <c r="R52" s="46">
        <f t="shared" si="70"/>
        <v>1482313</v>
      </c>
      <c r="S52" s="44">
        <f t="shared" si="70"/>
        <v>1499367</v>
      </c>
      <c r="T52" s="173">
        <f t="shared" si="70"/>
        <v>2981680</v>
      </c>
      <c r="U52" s="45">
        <f t="shared" si="70"/>
        <v>0</v>
      </c>
      <c r="V52" s="176">
        <f t="shared" si="70"/>
        <v>2981680</v>
      </c>
      <c r="W52" s="47">
        <f t="shared" ref="W52" si="71">IF(Q52=0,0,((V52/Q52)-1)*100)</f>
        <v>39.521215864637725</v>
      </c>
      <c r="X52" s="289"/>
      <c r="Y52" s="289"/>
    </row>
    <row r="53" spans="2:25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857" t="s">
        <v>27</v>
      </c>
      <c r="C54" s="858"/>
      <c r="D54" s="858"/>
      <c r="E54" s="858"/>
      <c r="F54" s="858"/>
      <c r="G54" s="858"/>
      <c r="H54" s="858"/>
      <c r="I54" s="859"/>
      <c r="J54" s="4"/>
      <c r="K54" s="4"/>
      <c r="L54" s="860" t="s">
        <v>28</v>
      </c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2"/>
    </row>
    <row r="55" spans="2:25" ht="13.5" thickBot="1">
      <c r="B55" s="863" t="s">
        <v>30</v>
      </c>
      <c r="C55" s="864"/>
      <c r="D55" s="864"/>
      <c r="E55" s="864"/>
      <c r="F55" s="864"/>
      <c r="G55" s="864"/>
      <c r="H55" s="864"/>
      <c r="I55" s="865"/>
      <c r="J55" s="4"/>
      <c r="K55" s="4"/>
      <c r="L55" s="866" t="s">
        <v>50</v>
      </c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</row>
    <row r="56" spans="2:25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07"/>
      <c r="C57" s="893" t="s">
        <v>58</v>
      </c>
      <c r="D57" s="894"/>
      <c r="E57" s="895"/>
      <c r="F57" s="869" t="s">
        <v>59</v>
      </c>
      <c r="G57" s="870"/>
      <c r="H57" s="871"/>
      <c r="I57" s="108" t="s">
        <v>2</v>
      </c>
      <c r="J57" s="4"/>
      <c r="K57" s="4"/>
      <c r="L57" s="12"/>
      <c r="M57" s="872" t="s">
        <v>58</v>
      </c>
      <c r="N57" s="873"/>
      <c r="O57" s="873"/>
      <c r="P57" s="873"/>
      <c r="Q57" s="874"/>
      <c r="R57" s="872" t="s">
        <v>59</v>
      </c>
      <c r="S57" s="873"/>
      <c r="T57" s="873"/>
      <c r="U57" s="873"/>
      <c r="V57" s="874"/>
      <c r="W57" s="13" t="s">
        <v>2</v>
      </c>
    </row>
    <row r="58" spans="2:25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4" t="s">
        <v>29</v>
      </c>
      <c r="C59" s="115" t="s">
        <v>5</v>
      </c>
      <c r="D59" s="116" t="s">
        <v>6</v>
      </c>
      <c r="E59" s="343" t="s">
        <v>7</v>
      </c>
      <c r="F59" s="115" t="s">
        <v>5</v>
      </c>
      <c r="G59" s="116" t="s">
        <v>6</v>
      </c>
      <c r="H59" s="343" t="s">
        <v>7</v>
      </c>
      <c r="I59" s="118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09" t="s">
        <v>10</v>
      </c>
      <c r="C61" s="123">
        <f t="shared" ref="C61:H63" si="72">+C9+C35</f>
        <v>651</v>
      </c>
      <c r="D61" s="125">
        <f t="shared" si="72"/>
        <v>649</v>
      </c>
      <c r="E61" s="161">
        <f t="shared" si="72"/>
        <v>1300</v>
      </c>
      <c r="F61" s="123">
        <f t="shared" si="72"/>
        <v>834</v>
      </c>
      <c r="G61" s="125">
        <f t="shared" si="72"/>
        <v>834</v>
      </c>
      <c r="H61" s="161">
        <f t="shared" si="72"/>
        <v>1668</v>
      </c>
      <c r="I61" s="126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172">
        <f>SUM(M61:N61)</f>
        <v>182887</v>
      </c>
      <c r="P61" s="39">
        <f t="shared" ref="P61:S63" si="75">+P9+P35</f>
        <v>0</v>
      </c>
      <c r="Q61" s="172">
        <f t="shared" si="75"/>
        <v>182887</v>
      </c>
      <c r="R61" s="40">
        <f t="shared" si="75"/>
        <v>119365</v>
      </c>
      <c r="S61" s="38">
        <f t="shared" si="75"/>
        <v>118793</v>
      </c>
      <c r="T61" s="172">
        <f>SUM(R61:S61)</f>
        <v>238158</v>
      </c>
      <c r="U61" s="39">
        <f>U9+U35</f>
        <v>0</v>
      </c>
      <c r="V61" s="175">
        <f>+T61+U61</f>
        <v>238158</v>
      </c>
      <c r="W61" s="41">
        <f t="shared" ref="W61:W63" si="76">IF(Q61=0,0,((V61/Q61)-1)*100)</f>
        <v>30.22139353808635</v>
      </c>
    </row>
    <row r="62" spans="2:25">
      <c r="B62" s="109" t="s">
        <v>11</v>
      </c>
      <c r="C62" s="123">
        <f t="shared" si="72"/>
        <v>649</v>
      </c>
      <c r="D62" s="125">
        <f t="shared" si="72"/>
        <v>650</v>
      </c>
      <c r="E62" s="161">
        <f t="shared" si="72"/>
        <v>1299</v>
      </c>
      <c r="F62" s="123">
        <f t="shared" si="72"/>
        <v>810</v>
      </c>
      <c r="G62" s="125">
        <f t="shared" si="72"/>
        <v>810</v>
      </c>
      <c r="H62" s="161">
        <f t="shared" si="72"/>
        <v>1620</v>
      </c>
      <c r="I62" s="126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172">
        <f t="shared" ref="O62:O63" si="77">SUM(M62:N62)</f>
        <v>189875</v>
      </c>
      <c r="P62" s="39">
        <f t="shared" si="75"/>
        <v>0</v>
      </c>
      <c r="Q62" s="172">
        <f t="shared" si="75"/>
        <v>189875</v>
      </c>
      <c r="R62" s="40">
        <f t="shared" si="75"/>
        <v>130370</v>
      </c>
      <c r="S62" s="38">
        <f t="shared" si="75"/>
        <v>127429</v>
      </c>
      <c r="T62" s="172">
        <f t="shared" ref="T62:T63" si="78">SUM(R62:S62)</f>
        <v>257799</v>
      </c>
      <c r="U62" s="39">
        <f>U10+U36</f>
        <v>0</v>
      </c>
      <c r="V62" s="175">
        <f>+T62+U62</f>
        <v>257799</v>
      </c>
      <c r="W62" s="41">
        <f t="shared" si="76"/>
        <v>35.773008558262021</v>
      </c>
    </row>
    <row r="63" spans="2:25" ht="13.5" thickBot="1">
      <c r="B63" s="114" t="s">
        <v>12</v>
      </c>
      <c r="C63" s="127">
        <f t="shared" si="72"/>
        <v>758</v>
      </c>
      <c r="D63" s="128">
        <f t="shared" si="72"/>
        <v>787</v>
      </c>
      <c r="E63" s="161">
        <f t="shared" si="72"/>
        <v>1545</v>
      </c>
      <c r="F63" s="127">
        <f t="shared" si="72"/>
        <v>1041</v>
      </c>
      <c r="G63" s="128">
        <f t="shared" si="72"/>
        <v>1039</v>
      </c>
      <c r="H63" s="161">
        <f t="shared" si="72"/>
        <v>2080</v>
      </c>
      <c r="I63" s="126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172">
        <f t="shared" si="77"/>
        <v>235977</v>
      </c>
      <c r="P63" s="39">
        <f t="shared" si="75"/>
        <v>0</v>
      </c>
      <c r="Q63" s="172">
        <f t="shared" si="75"/>
        <v>235977</v>
      </c>
      <c r="R63" s="40">
        <f t="shared" si="75"/>
        <v>158287</v>
      </c>
      <c r="S63" s="38">
        <f t="shared" si="75"/>
        <v>153814</v>
      </c>
      <c r="T63" s="172">
        <f t="shared" si="78"/>
        <v>312101</v>
      </c>
      <c r="U63" s="39">
        <f>U11+U37</f>
        <v>0</v>
      </c>
      <c r="V63" s="175">
        <f>+T63+U63</f>
        <v>312101</v>
      </c>
      <c r="W63" s="41">
        <f t="shared" si="76"/>
        <v>32.25907609639922</v>
      </c>
    </row>
    <row r="64" spans="2:25" ht="14.25" thickTop="1" thickBot="1">
      <c r="B64" s="129" t="s">
        <v>57</v>
      </c>
      <c r="C64" s="130">
        <f>+C61+C62+C63</f>
        <v>2058</v>
      </c>
      <c r="D64" s="131">
        <f t="shared" ref="D64:H64" si="79">+D61+D62+D63</f>
        <v>2086</v>
      </c>
      <c r="E64" s="156">
        <f t="shared" si="79"/>
        <v>4144</v>
      </c>
      <c r="F64" s="130">
        <f t="shared" si="79"/>
        <v>2685</v>
      </c>
      <c r="G64" s="132">
        <f t="shared" si="79"/>
        <v>2683</v>
      </c>
      <c r="H64" s="165">
        <f t="shared" si="79"/>
        <v>5368</v>
      </c>
      <c r="I64" s="133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173">
        <f t="shared" si="80"/>
        <v>608739</v>
      </c>
      <c r="P64" s="45">
        <f t="shared" si="80"/>
        <v>0</v>
      </c>
      <c r="Q64" s="173">
        <f t="shared" si="80"/>
        <v>608739</v>
      </c>
      <c r="R64" s="46">
        <f t="shared" si="80"/>
        <v>408022</v>
      </c>
      <c r="S64" s="44">
        <f t="shared" si="80"/>
        <v>400036</v>
      </c>
      <c r="T64" s="173">
        <f t="shared" si="80"/>
        <v>808058</v>
      </c>
      <c r="U64" s="44">
        <f t="shared" si="80"/>
        <v>0</v>
      </c>
      <c r="V64" s="173">
        <f t="shared" si="80"/>
        <v>808058</v>
      </c>
      <c r="W64" s="47">
        <f>IF(Q64=0,0,((V64/Q64)-1)*100)</f>
        <v>32.742932521162601</v>
      </c>
    </row>
    <row r="65" spans="2:25" ht="13.5" thickTop="1">
      <c r="B65" s="109" t="s">
        <v>13</v>
      </c>
      <c r="C65" s="123">
        <f t="shared" ref="C65:H67" si="81">+C13+C39</f>
        <v>851</v>
      </c>
      <c r="D65" s="125">
        <f t="shared" si="81"/>
        <v>851</v>
      </c>
      <c r="E65" s="161">
        <f t="shared" si="81"/>
        <v>1702</v>
      </c>
      <c r="F65" s="123">
        <f t="shared" si="81"/>
        <v>1126</v>
      </c>
      <c r="G65" s="125">
        <f t="shared" si="81"/>
        <v>1126</v>
      </c>
      <c r="H65" s="161">
        <f t="shared" si="81"/>
        <v>2252</v>
      </c>
      <c r="I65" s="126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172">
        <f t="shared" ref="O65:O66" si="84">SUM(M65:N65)</f>
        <v>244879</v>
      </c>
      <c r="P65" s="39">
        <f t="shared" ref="P65:S67" si="85">+P13+P39</f>
        <v>0</v>
      </c>
      <c r="Q65" s="172">
        <f t="shared" si="85"/>
        <v>244879</v>
      </c>
      <c r="R65" s="40">
        <f t="shared" si="85"/>
        <v>161281</v>
      </c>
      <c r="S65" s="38">
        <f t="shared" si="85"/>
        <v>161350</v>
      </c>
      <c r="T65" s="172">
        <f t="shared" ref="T65:T66" si="86">SUM(R65:S65)</f>
        <v>322631</v>
      </c>
      <c r="U65" s="39">
        <f>U13+U39</f>
        <v>0</v>
      </c>
      <c r="V65" s="175">
        <f>+T65+U65</f>
        <v>322631</v>
      </c>
      <c r="W65" s="41">
        <f t="shared" ref="W65:W76" si="87">IF(Q65=0,0,((V65/Q65)-1)*100)</f>
        <v>31.751191404734591</v>
      </c>
    </row>
    <row r="66" spans="2:25">
      <c r="B66" s="109" t="s">
        <v>14</v>
      </c>
      <c r="C66" s="123">
        <f t="shared" si="81"/>
        <v>733</v>
      </c>
      <c r="D66" s="125">
        <f t="shared" si="81"/>
        <v>733</v>
      </c>
      <c r="E66" s="161">
        <f t="shared" si="81"/>
        <v>1466</v>
      </c>
      <c r="F66" s="123">
        <f t="shared" si="81"/>
        <v>998</v>
      </c>
      <c r="G66" s="125">
        <f t="shared" si="81"/>
        <v>999</v>
      </c>
      <c r="H66" s="161">
        <f t="shared" si="81"/>
        <v>1997</v>
      </c>
      <c r="I66" s="126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172">
        <f t="shared" si="84"/>
        <v>226084</v>
      </c>
      <c r="P66" s="39">
        <f t="shared" si="85"/>
        <v>0</v>
      </c>
      <c r="Q66" s="172">
        <f t="shared" si="85"/>
        <v>226084</v>
      </c>
      <c r="R66" s="40">
        <f t="shared" si="85"/>
        <v>140957</v>
      </c>
      <c r="S66" s="38">
        <f t="shared" si="85"/>
        <v>149992</v>
      </c>
      <c r="T66" s="172">
        <f t="shared" si="86"/>
        <v>290949</v>
      </c>
      <c r="U66" s="39">
        <f>U14+U40</f>
        <v>0</v>
      </c>
      <c r="V66" s="175">
        <f>+T66+U66</f>
        <v>290949</v>
      </c>
      <c r="W66" s="41">
        <f t="shared" si="87"/>
        <v>28.690663647139992</v>
      </c>
    </row>
    <row r="67" spans="2:25" ht="13.5" thickBot="1">
      <c r="B67" s="109" t="s">
        <v>15</v>
      </c>
      <c r="C67" s="123">
        <f t="shared" si="81"/>
        <v>812</v>
      </c>
      <c r="D67" s="125">
        <f t="shared" si="81"/>
        <v>812</v>
      </c>
      <c r="E67" s="161">
        <f t="shared" si="81"/>
        <v>1624</v>
      </c>
      <c r="F67" s="123">
        <f t="shared" si="81"/>
        <v>1219</v>
      </c>
      <c r="G67" s="125">
        <f t="shared" si="81"/>
        <v>1219</v>
      </c>
      <c r="H67" s="161">
        <f t="shared" si="81"/>
        <v>2438</v>
      </c>
      <c r="I67" s="126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172">
        <f>SUM(M67:N67)</f>
        <v>234177</v>
      </c>
      <c r="P67" s="39">
        <f t="shared" si="85"/>
        <v>0</v>
      </c>
      <c r="Q67" s="172">
        <f t="shared" si="85"/>
        <v>234177</v>
      </c>
      <c r="R67" s="40">
        <f t="shared" si="85"/>
        <v>156182</v>
      </c>
      <c r="S67" s="38">
        <f t="shared" si="85"/>
        <v>162048</v>
      </c>
      <c r="T67" s="172">
        <f>SUM(R67:S67)</f>
        <v>318230</v>
      </c>
      <c r="U67" s="39">
        <f>U15+U41</f>
        <v>0</v>
      </c>
      <c r="V67" s="175">
        <f>+T67+U67</f>
        <v>318230</v>
      </c>
      <c r="W67" s="41">
        <f>IF(Q67=0,0,((V67/Q67)-1)*100)</f>
        <v>35.892935685400353</v>
      </c>
    </row>
    <row r="68" spans="2:25" ht="14.25" thickTop="1" thickBot="1">
      <c r="B68" s="129" t="s">
        <v>61</v>
      </c>
      <c r="C68" s="130">
        <f>+C65+C66+C67</f>
        <v>2396</v>
      </c>
      <c r="D68" s="132">
        <f t="shared" ref="D68:H68" si="88">+D65+D66+D67</f>
        <v>2396</v>
      </c>
      <c r="E68" s="156">
        <f t="shared" si="88"/>
        <v>4792</v>
      </c>
      <c r="F68" s="130">
        <f t="shared" si="88"/>
        <v>3343</v>
      </c>
      <c r="G68" s="132">
        <f t="shared" si="88"/>
        <v>3344</v>
      </c>
      <c r="H68" s="162">
        <f t="shared" si="88"/>
        <v>6687</v>
      </c>
      <c r="I68" s="134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173">
        <f t="shared" si="89"/>
        <v>705140</v>
      </c>
      <c r="P68" s="45">
        <f t="shared" si="89"/>
        <v>0</v>
      </c>
      <c r="Q68" s="176">
        <f t="shared" si="89"/>
        <v>705140</v>
      </c>
      <c r="R68" s="46">
        <f t="shared" si="89"/>
        <v>458420</v>
      </c>
      <c r="S68" s="44">
        <f t="shared" si="89"/>
        <v>473390</v>
      </c>
      <c r="T68" s="173">
        <f t="shared" si="89"/>
        <v>931810</v>
      </c>
      <c r="U68" s="45">
        <f t="shared" si="89"/>
        <v>0</v>
      </c>
      <c r="V68" s="176">
        <f t="shared" si="89"/>
        <v>931810</v>
      </c>
      <c r="W68" s="47">
        <f>IF(Q68=0,0,((V68/Q68)-1)*100)</f>
        <v>32.145389568029039</v>
      </c>
      <c r="X68" s="289"/>
      <c r="Y68" s="289"/>
    </row>
    <row r="69" spans="2:25" ht="13.5" thickTop="1">
      <c r="B69" s="109" t="s">
        <v>16</v>
      </c>
      <c r="C69" s="135">
        <f t="shared" ref="C69:H71" si="90">+C17+C43</f>
        <v>749</v>
      </c>
      <c r="D69" s="137">
        <f t="shared" si="90"/>
        <v>749</v>
      </c>
      <c r="E69" s="161">
        <f t="shared" si="90"/>
        <v>1498</v>
      </c>
      <c r="F69" s="135">
        <f t="shared" si="90"/>
        <v>1132</v>
      </c>
      <c r="G69" s="137">
        <f t="shared" si="90"/>
        <v>1132</v>
      </c>
      <c r="H69" s="161">
        <f t="shared" si="90"/>
        <v>2264</v>
      </c>
      <c r="I69" s="126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172">
        <f t="shared" ref="O69:O71" si="92">SUM(M69:N69)</f>
        <v>207984</v>
      </c>
      <c r="P69" s="39">
        <f t="shared" ref="P69:S71" si="93">+P17+P43</f>
        <v>0</v>
      </c>
      <c r="Q69" s="172">
        <f t="shared" si="93"/>
        <v>207984</v>
      </c>
      <c r="R69" s="40">
        <f t="shared" si="93"/>
        <v>155571</v>
      </c>
      <c r="S69" s="38">
        <f t="shared" si="93"/>
        <v>156052</v>
      </c>
      <c r="T69" s="172">
        <f t="shared" ref="T69:T71" si="94">SUM(R69:S69)</f>
        <v>311623</v>
      </c>
      <c r="U69" s="39">
        <f>U17+U43</f>
        <v>0</v>
      </c>
      <c r="V69" s="175">
        <f>+T69+U69</f>
        <v>311623</v>
      </c>
      <c r="W69" s="41">
        <f t="shared" si="87"/>
        <v>49.83027540580045</v>
      </c>
    </row>
    <row r="70" spans="2:25">
      <c r="B70" s="109" t="s">
        <v>17</v>
      </c>
      <c r="C70" s="135">
        <f t="shared" si="90"/>
        <v>666</v>
      </c>
      <c r="D70" s="137">
        <f t="shared" si="90"/>
        <v>666</v>
      </c>
      <c r="E70" s="161">
        <f t="shared" si="90"/>
        <v>1332</v>
      </c>
      <c r="F70" s="135">
        <f t="shared" si="90"/>
        <v>1083</v>
      </c>
      <c r="G70" s="137">
        <f t="shared" si="90"/>
        <v>1083</v>
      </c>
      <c r="H70" s="161">
        <f t="shared" si="90"/>
        <v>2166</v>
      </c>
      <c r="I70" s="126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172">
        <f>SUM(M70:N70)</f>
        <v>182326</v>
      </c>
      <c r="P70" s="39">
        <f t="shared" si="93"/>
        <v>0</v>
      </c>
      <c r="Q70" s="172">
        <f t="shared" si="93"/>
        <v>182326</v>
      </c>
      <c r="R70" s="40">
        <f t="shared" si="93"/>
        <v>145130</v>
      </c>
      <c r="S70" s="38">
        <f t="shared" si="93"/>
        <v>143647</v>
      </c>
      <c r="T70" s="172">
        <f>SUM(R70:S70)</f>
        <v>288777</v>
      </c>
      <c r="U70" s="145">
        <f>U18+U44</f>
        <v>0</v>
      </c>
      <c r="V70" s="172">
        <f>+T70+U70</f>
        <v>288777</v>
      </c>
      <c r="W70" s="41">
        <f>IF(Q70=0,0,((V70/Q70)-1)*100)</f>
        <v>58.384980748768697</v>
      </c>
    </row>
    <row r="71" spans="2:25" ht="13.5" thickBot="1">
      <c r="B71" s="109" t="s">
        <v>18</v>
      </c>
      <c r="C71" s="135">
        <f t="shared" si="90"/>
        <v>634</v>
      </c>
      <c r="D71" s="137">
        <f t="shared" si="90"/>
        <v>634</v>
      </c>
      <c r="E71" s="161">
        <f t="shared" si="90"/>
        <v>1268</v>
      </c>
      <c r="F71" s="135">
        <f t="shared" si="90"/>
        <v>937</v>
      </c>
      <c r="G71" s="137">
        <f t="shared" si="90"/>
        <v>938</v>
      </c>
      <c r="H71" s="161">
        <f t="shared" si="90"/>
        <v>1875</v>
      </c>
      <c r="I71" s="126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172">
        <f t="shared" si="92"/>
        <v>165365</v>
      </c>
      <c r="P71" s="39">
        <f t="shared" si="93"/>
        <v>0</v>
      </c>
      <c r="Q71" s="172">
        <f t="shared" si="93"/>
        <v>165365</v>
      </c>
      <c r="R71" s="40">
        <f t="shared" si="93"/>
        <v>135663</v>
      </c>
      <c r="S71" s="38">
        <f t="shared" si="93"/>
        <v>134895</v>
      </c>
      <c r="T71" s="172">
        <f t="shared" si="94"/>
        <v>270558</v>
      </c>
      <c r="U71" s="145">
        <f>U19+U45</f>
        <v>0</v>
      </c>
      <c r="V71" s="172">
        <f>+T71+U71</f>
        <v>270558</v>
      </c>
      <c r="W71" s="41">
        <f t="shared" si="87"/>
        <v>63.61261451939648</v>
      </c>
    </row>
    <row r="72" spans="2:25" ht="16.5" thickTop="1" thickBot="1">
      <c r="B72" s="138" t="s">
        <v>19</v>
      </c>
      <c r="C72" s="139">
        <f>+C69+C70+C71</f>
        <v>2049</v>
      </c>
      <c r="D72" s="144">
        <f t="shared" ref="D72:H72" si="95">+D69+D70+D71</f>
        <v>2049</v>
      </c>
      <c r="E72" s="166">
        <f t="shared" si="95"/>
        <v>4098</v>
      </c>
      <c r="F72" s="130">
        <f t="shared" si="95"/>
        <v>3152</v>
      </c>
      <c r="G72" s="140">
        <f t="shared" si="95"/>
        <v>3153</v>
      </c>
      <c r="H72" s="163">
        <f t="shared" si="95"/>
        <v>6305</v>
      </c>
      <c r="I72" s="133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174">
        <f t="shared" si="96"/>
        <v>555675</v>
      </c>
      <c r="P72" s="50">
        <f t="shared" si="96"/>
        <v>0</v>
      </c>
      <c r="Q72" s="174">
        <f t="shared" si="96"/>
        <v>555675</v>
      </c>
      <c r="R72" s="49">
        <f t="shared" si="96"/>
        <v>436364</v>
      </c>
      <c r="S72" s="50">
        <f t="shared" si="96"/>
        <v>434594</v>
      </c>
      <c r="T72" s="174">
        <f t="shared" si="96"/>
        <v>870958</v>
      </c>
      <c r="U72" s="50">
        <f t="shared" si="96"/>
        <v>0</v>
      </c>
      <c r="V72" s="174">
        <f t="shared" si="96"/>
        <v>870958</v>
      </c>
      <c r="W72" s="51">
        <f t="shared" si="87"/>
        <v>56.738741170648325</v>
      </c>
    </row>
    <row r="73" spans="2:25" ht="13.5" thickTop="1">
      <c r="B73" s="109" t="s">
        <v>21</v>
      </c>
      <c r="C73" s="123">
        <f t="shared" ref="C73:H75" si="97">+C21+C47</f>
        <v>609</v>
      </c>
      <c r="D73" s="125">
        <f t="shared" si="97"/>
        <v>609</v>
      </c>
      <c r="E73" s="167">
        <f t="shared" si="97"/>
        <v>1218</v>
      </c>
      <c r="F73" s="123">
        <f t="shared" si="97"/>
        <v>989</v>
      </c>
      <c r="G73" s="125">
        <f t="shared" si="97"/>
        <v>988</v>
      </c>
      <c r="H73" s="164">
        <f t="shared" si="97"/>
        <v>1977</v>
      </c>
      <c r="I73" s="126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172">
        <f t="shared" ref="O73:O75" si="99">SUM(M73:N73)</f>
        <v>178864</v>
      </c>
      <c r="P73" s="39">
        <f t="shared" ref="P73:S75" si="100">+P21+P47</f>
        <v>0</v>
      </c>
      <c r="Q73" s="172">
        <f t="shared" si="100"/>
        <v>178864</v>
      </c>
      <c r="R73" s="40">
        <f t="shared" si="100"/>
        <v>154231</v>
      </c>
      <c r="S73" s="38">
        <f t="shared" si="100"/>
        <v>152207</v>
      </c>
      <c r="T73" s="172">
        <f t="shared" ref="T73:T75" si="101">SUM(R73:S73)</f>
        <v>306438</v>
      </c>
      <c r="U73" s="145">
        <f>U21+U47</f>
        <v>0</v>
      </c>
      <c r="V73" s="172">
        <f>+T73+U73</f>
        <v>306438</v>
      </c>
      <c r="W73" s="41">
        <f t="shared" si="87"/>
        <v>71.324581805170411</v>
      </c>
    </row>
    <row r="74" spans="2:25">
      <c r="B74" s="109" t="s">
        <v>22</v>
      </c>
      <c r="C74" s="123">
        <f t="shared" si="97"/>
        <v>688</v>
      </c>
      <c r="D74" s="125">
        <f t="shared" si="97"/>
        <v>688</v>
      </c>
      <c r="E74" s="155">
        <f t="shared" si="97"/>
        <v>1376</v>
      </c>
      <c r="F74" s="123">
        <f t="shared" si="97"/>
        <v>1065</v>
      </c>
      <c r="G74" s="125">
        <f t="shared" si="97"/>
        <v>1065</v>
      </c>
      <c r="H74" s="155">
        <f t="shared" si="97"/>
        <v>2130</v>
      </c>
      <c r="I74" s="126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172">
        <f t="shared" si="99"/>
        <v>198399</v>
      </c>
      <c r="P74" s="39">
        <f t="shared" si="100"/>
        <v>0</v>
      </c>
      <c r="Q74" s="172">
        <f t="shared" si="100"/>
        <v>198399</v>
      </c>
      <c r="R74" s="40">
        <f t="shared" si="100"/>
        <v>159939</v>
      </c>
      <c r="S74" s="38">
        <f t="shared" si="100"/>
        <v>164892</v>
      </c>
      <c r="T74" s="172">
        <f t="shared" si="101"/>
        <v>324831</v>
      </c>
      <c r="U74" s="145">
        <f>U22+U48</f>
        <v>1</v>
      </c>
      <c r="V74" s="172">
        <f>+T74+U74</f>
        <v>324832</v>
      </c>
      <c r="W74" s="41">
        <f t="shared" si="87"/>
        <v>63.726631686651643</v>
      </c>
    </row>
    <row r="75" spans="2:25" ht="13.5" thickBot="1">
      <c r="B75" s="109" t="s">
        <v>23</v>
      </c>
      <c r="C75" s="123">
        <f t="shared" si="97"/>
        <v>629</v>
      </c>
      <c r="D75" s="141">
        <f t="shared" si="97"/>
        <v>629</v>
      </c>
      <c r="E75" s="159">
        <f t="shared" si="97"/>
        <v>1258</v>
      </c>
      <c r="F75" s="123">
        <f t="shared" si="97"/>
        <v>982</v>
      </c>
      <c r="G75" s="141">
        <f t="shared" si="97"/>
        <v>984</v>
      </c>
      <c r="H75" s="159">
        <f t="shared" si="97"/>
        <v>1966</v>
      </c>
      <c r="I75" s="142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172">
        <f t="shared" si="99"/>
        <v>185341</v>
      </c>
      <c r="P75" s="39">
        <f t="shared" si="100"/>
        <v>0</v>
      </c>
      <c r="Q75" s="172">
        <f t="shared" si="100"/>
        <v>185341</v>
      </c>
      <c r="R75" s="40">
        <f t="shared" si="100"/>
        <v>146409</v>
      </c>
      <c r="S75" s="38">
        <f t="shared" si="100"/>
        <v>145757</v>
      </c>
      <c r="T75" s="172">
        <f t="shared" si="101"/>
        <v>292166</v>
      </c>
      <c r="U75" s="39">
        <f>U23+U49</f>
        <v>0</v>
      </c>
      <c r="V75" s="175">
        <f>+T75+U75</f>
        <v>292166</v>
      </c>
      <c r="W75" s="41">
        <f t="shared" si="87"/>
        <v>57.637004224645395</v>
      </c>
    </row>
    <row r="76" spans="2:25" ht="14.25" thickTop="1" thickBot="1">
      <c r="B76" s="129" t="s">
        <v>24</v>
      </c>
      <c r="C76" s="130">
        <f>+C73+C74+C75</f>
        <v>1926</v>
      </c>
      <c r="D76" s="132">
        <f t="shared" ref="D76:H76" si="102">+D73+D74+D75</f>
        <v>1926</v>
      </c>
      <c r="E76" s="165">
        <f t="shared" si="102"/>
        <v>3852</v>
      </c>
      <c r="F76" s="130">
        <f t="shared" si="102"/>
        <v>3036</v>
      </c>
      <c r="G76" s="132">
        <f t="shared" si="102"/>
        <v>3037</v>
      </c>
      <c r="H76" s="165">
        <f t="shared" si="102"/>
        <v>6073</v>
      </c>
      <c r="I76" s="133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173">
        <f t="shared" si="103"/>
        <v>562604</v>
      </c>
      <c r="P76" s="45">
        <f t="shared" si="103"/>
        <v>0</v>
      </c>
      <c r="Q76" s="173">
        <f t="shared" si="103"/>
        <v>562604</v>
      </c>
      <c r="R76" s="46">
        <f t="shared" si="103"/>
        <v>460579</v>
      </c>
      <c r="S76" s="44">
        <f t="shared" si="103"/>
        <v>462856</v>
      </c>
      <c r="T76" s="173">
        <f t="shared" si="103"/>
        <v>923435</v>
      </c>
      <c r="U76" s="45">
        <f t="shared" si="103"/>
        <v>1</v>
      </c>
      <c r="V76" s="176">
        <f t="shared" si="103"/>
        <v>923436</v>
      </c>
      <c r="W76" s="47">
        <f t="shared" si="87"/>
        <v>64.136053067521743</v>
      </c>
    </row>
    <row r="77" spans="2:25" ht="14.25" thickTop="1" thickBot="1">
      <c r="B77" s="129" t="s">
        <v>62</v>
      </c>
      <c r="C77" s="130">
        <f t="shared" ref="C77:H77" si="104">+C68+C72+C76</f>
        <v>6371</v>
      </c>
      <c r="D77" s="132">
        <f t="shared" si="104"/>
        <v>6371</v>
      </c>
      <c r="E77" s="156">
        <f t="shared" si="104"/>
        <v>12742</v>
      </c>
      <c r="F77" s="130">
        <f t="shared" si="104"/>
        <v>9531</v>
      </c>
      <c r="G77" s="132">
        <f t="shared" si="104"/>
        <v>9534</v>
      </c>
      <c r="H77" s="162">
        <f t="shared" si="104"/>
        <v>19065</v>
      </c>
      <c r="I77" s="134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173">
        <f t="shared" si="105"/>
        <v>1823419</v>
      </c>
      <c r="P77" s="45">
        <f t="shared" si="105"/>
        <v>0</v>
      </c>
      <c r="Q77" s="176">
        <f t="shared" si="105"/>
        <v>1823419</v>
      </c>
      <c r="R77" s="46">
        <f t="shared" si="105"/>
        <v>1355363</v>
      </c>
      <c r="S77" s="44">
        <f t="shared" si="105"/>
        <v>1370840</v>
      </c>
      <c r="T77" s="173">
        <f t="shared" si="105"/>
        <v>2726203</v>
      </c>
      <c r="U77" s="45">
        <f t="shared" si="105"/>
        <v>1</v>
      </c>
      <c r="V77" s="176">
        <f t="shared" si="105"/>
        <v>2726204</v>
      </c>
      <c r="W77" s="47">
        <f>IF(Q77=0,0,((V77/Q77)-1)*100)</f>
        <v>49.510562300820602</v>
      </c>
      <c r="X77" s="289"/>
      <c r="Y77" s="289"/>
    </row>
    <row r="78" spans="2:25" ht="14.25" thickTop="1" thickBot="1">
      <c r="B78" s="129" t="s">
        <v>7</v>
      </c>
      <c r="C78" s="130">
        <f>+C77+C64</f>
        <v>8429</v>
      </c>
      <c r="D78" s="132">
        <f t="shared" ref="D78:H78" si="106">+D77+D64</f>
        <v>8457</v>
      </c>
      <c r="E78" s="156">
        <f t="shared" si="106"/>
        <v>16886</v>
      </c>
      <c r="F78" s="130">
        <f t="shared" si="106"/>
        <v>12216</v>
      </c>
      <c r="G78" s="132">
        <f t="shared" si="106"/>
        <v>12217</v>
      </c>
      <c r="H78" s="162">
        <f t="shared" si="106"/>
        <v>24433</v>
      </c>
      <c r="I78" s="134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173">
        <f t="shared" si="107"/>
        <v>2432158</v>
      </c>
      <c r="P78" s="45">
        <f t="shared" si="107"/>
        <v>0</v>
      </c>
      <c r="Q78" s="176">
        <f t="shared" si="107"/>
        <v>2432158</v>
      </c>
      <c r="R78" s="46">
        <f t="shared" si="107"/>
        <v>1763385</v>
      </c>
      <c r="S78" s="44">
        <f t="shared" si="107"/>
        <v>1770876</v>
      </c>
      <c r="T78" s="173">
        <f t="shared" si="107"/>
        <v>3534261</v>
      </c>
      <c r="U78" s="45">
        <f t="shared" si="107"/>
        <v>1</v>
      </c>
      <c r="V78" s="176">
        <f t="shared" si="107"/>
        <v>3534262</v>
      </c>
      <c r="W78" s="47">
        <f>IF(Q78=0,0,((V78/Q78)-1)*100)</f>
        <v>45.313832407269587</v>
      </c>
      <c r="X78" s="289"/>
      <c r="Y78" s="289"/>
    </row>
    <row r="79" spans="2:25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875" t="s">
        <v>33</v>
      </c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7"/>
    </row>
    <row r="81" spans="12:26" ht="13.5" thickBot="1">
      <c r="L81" s="878" t="s">
        <v>43</v>
      </c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80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193" t="s">
        <v>58</v>
      </c>
      <c r="N83" s="194"/>
      <c r="O83" s="195"/>
      <c r="P83" s="193"/>
      <c r="Q83" s="193"/>
      <c r="R83" s="193" t="s">
        <v>59</v>
      </c>
      <c r="S83" s="194"/>
      <c r="T83" s="195"/>
      <c r="U83" s="193"/>
      <c r="V83" s="193"/>
      <c r="W83" s="323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24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22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185">
        <f>M87+N87</f>
        <v>4</v>
      </c>
      <c r="P87" s="80">
        <v>0</v>
      </c>
      <c r="Q87" s="185">
        <f t="shared" ref="Q87:Q89" si="108">O87+P87</f>
        <v>4</v>
      </c>
      <c r="R87" s="78">
        <v>3</v>
      </c>
      <c r="S87" s="79">
        <v>0</v>
      </c>
      <c r="T87" s="185">
        <f>R87+S87</f>
        <v>3</v>
      </c>
      <c r="U87" s="80">
        <v>0</v>
      </c>
      <c r="V87" s="185">
        <f>T87+U87</f>
        <v>3</v>
      </c>
      <c r="W87" s="81">
        <f>IF(Q87=0,0,((V87/Q87)-1)*100)</f>
        <v>-25</v>
      </c>
      <c r="X87" s="290"/>
    </row>
    <row r="88" spans="12:26">
      <c r="L88" s="61" t="s">
        <v>11</v>
      </c>
      <c r="M88" s="78">
        <v>4</v>
      </c>
      <c r="N88" s="79">
        <v>0</v>
      </c>
      <c r="O88" s="185">
        <f>M88+N88</f>
        <v>4</v>
      </c>
      <c r="P88" s="80">
        <v>0</v>
      </c>
      <c r="Q88" s="185">
        <f t="shared" si="108"/>
        <v>4</v>
      </c>
      <c r="R88" s="78">
        <v>7</v>
      </c>
      <c r="S88" s="79">
        <v>0</v>
      </c>
      <c r="T88" s="185">
        <f>R88+S88</f>
        <v>7</v>
      </c>
      <c r="U88" s="80">
        <v>0</v>
      </c>
      <c r="V88" s="185">
        <f>T88+U88</f>
        <v>7</v>
      </c>
      <c r="W88" s="81">
        <f>IF(Q88=0,0,((V88/Q88)-1)*100)</f>
        <v>75</v>
      </c>
      <c r="X88" s="290"/>
    </row>
    <row r="89" spans="12:26" ht="13.5" thickBot="1">
      <c r="L89" s="67" t="s">
        <v>12</v>
      </c>
      <c r="M89" s="78">
        <v>3</v>
      </c>
      <c r="N89" s="79">
        <v>0</v>
      </c>
      <c r="O89" s="185">
        <f>M89+N89</f>
        <v>3</v>
      </c>
      <c r="P89" s="80">
        <v>0</v>
      </c>
      <c r="Q89" s="185">
        <f t="shared" si="108"/>
        <v>3</v>
      </c>
      <c r="R89" s="78">
        <v>5</v>
      </c>
      <c r="S89" s="79">
        <v>0</v>
      </c>
      <c r="T89" s="185">
        <f>R89+S89</f>
        <v>5</v>
      </c>
      <c r="U89" s="80">
        <v>0</v>
      </c>
      <c r="V89" s="185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186">
        <f t="shared" si="109"/>
        <v>11</v>
      </c>
      <c r="P90" s="83">
        <f t="shared" si="109"/>
        <v>0</v>
      </c>
      <c r="Q90" s="186">
        <f t="shared" si="109"/>
        <v>11</v>
      </c>
      <c r="R90" s="83">
        <f t="shared" si="109"/>
        <v>15</v>
      </c>
      <c r="S90" s="84">
        <f t="shared" si="109"/>
        <v>0</v>
      </c>
      <c r="T90" s="186">
        <f t="shared" si="109"/>
        <v>15</v>
      </c>
      <c r="U90" s="83">
        <f t="shared" si="109"/>
        <v>0</v>
      </c>
      <c r="V90" s="186">
        <f t="shared" si="109"/>
        <v>15</v>
      </c>
      <c r="W90" s="85">
        <f t="shared" ref="W90:W102" si="110">IF(Q90=0,0,((V90/Q90)-1)*100)</f>
        <v>36.363636363636353</v>
      </c>
      <c r="X90" s="300"/>
    </row>
    <row r="91" spans="12:26" ht="13.5" thickTop="1">
      <c r="L91" s="61" t="s">
        <v>13</v>
      </c>
      <c r="M91" s="78">
        <v>8</v>
      </c>
      <c r="N91" s="79">
        <v>0</v>
      </c>
      <c r="O91" s="185">
        <f>M91+N91</f>
        <v>8</v>
      </c>
      <c r="P91" s="80">
        <v>0</v>
      </c>
      <c r="Q91" s="185">
        <f t="shared" ref="Q91:Q92" si="111">O91+P91</f>
        <v>8</v>
      </c>
      <c r="R91" s="78">
        <v>4</v>
      </c>
      <c r="S91" s="79">
        <v>0</v>
      </c>
      <c r="T91" s="185">
        <f>R91+S91</f>
        <v>4</v>
      </c>
      <c r="U91" s="80">
        <v>0</v>
      </c>
      <c r="V91" s="185">
        <f>T91+U91</f>
        <v>4</v>
      </c>
      <c r="W91" s="81">
        <f t="shared" si="110"/>
        <v>-50</v>
      </c>
      <c r="X91" s="300"/>
    </row>
    <row r="92" spans="12:26">
      <c r="L92" s="61" t="s">
        <v>14</v>
      </c>
      <c r="M92" s="78">
        <v>5</v>
      </c>
      <c r="N92" s="79">
        <v>0</v>
      </c>
      <c r="O92" s="185">
        <f>M92+N92</f>
        <v>5</v>
      </c>
      <c r="P92" s="80">
        <v>0</v>
      </c>
      <c r="Q92" s="185">
        <f t="shared" si="111"/>
        <v>5</v>
      </c>
      <c r="R92" s="78">
        <v>3</v>
      </c>
      <c r="S92" s="79">
        <v>1</v>
      </c>
      <c r="T92" s="185">
        <f>R92+S92</f>
        <v>4</v>
      </c>
      <c r="U92" s="80">
        <v>0</v>
      </c>
      <c r="V92" s="185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185">
        <f>M93+N93</f>
        <v>7</v>
      </c>
      <c r="P93" s="80">
        <v>0</v>
      </c>
      <c r="Q93" s="185">
        <f>O93+P93</f>
        <v>7</v>
      </c>
      <c r="R93" s="78">
        <v>4</v>
      </c>
      <c r="S93" s="79">
        <v>0</v>
      </c>
      <c r="T93" s="185">
        <f>R93+S93</f>
        <v>4</v>
      </c>
      <c r="U93" s="80">
        <v>0</v>
      </c>
      <c r="V93" s="185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186">
        <f t="shared" si="112"/>
        <v>20</v>
      </c>
      <c r="P94" s="83">
        <f t="shared" si="112"/>
        <v>0</v>
      </c>
      <c r="Q94" s="186">
        <f t="shared" si="112"/>
        <v>20</v>
      </c>
      <c r="R94" s="83">
        <f t="shared" si="112"/>
        <v>11</v>
      </c>
      <c r="S94" s="84">
        <f t="shared" si="112"/>
        <v>1</v>
      </c>
      <c r="T94" s="186">
        <f t="shared" si="112"/>
        <v>12</v>
      </c>
      <c r="U94" s="83">
        <f t="shared" si="112"/>
        <v>0</v>
      </c>
      <c r="V94" s="186">
        <f t="shared" si="112"/>
        <v>12</v>
      </c>
      <c r="W94" s="85">
        <f>IF(Q94=0,0,((V94/Q94)-1)*100)</f>
        <v>-40</v>
      </c>
      <c r="X94" s="300"/>
      <c r="Y94" s="289"/>
      <c r="Z94" s="289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185">
        <f>SUM(M95:N95)</f>
        <v>1</v>
      </c>
      <c r="P95" s="80">
        <v>0</v>
      </c>
      <c r="Q95" s="185">
        <f t="shared" ref="Q95:Q97" si="113">O95+P95</f>
        <v>1</v>
      </c>
      <c r="R95" s="78">
        <v>4</v>
      </c>
      <c r="S95" s="79">
        <v>0</v>
      </c>
      <c r="T95" s="185">
        <f>SUM(R95:S95)</f>
        <v>4</v>
      </c>
      <c r="U95" s="80">
        <v>0</v>
      </c>
      <c r="V95" s="185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185">
        <f>SUM(M96:N96)</f>
        <v>2</v>
      </c>
      <c r="P96" s="80">
        <v>0</v>
      </c>
      <c r="Q96" s="185">
        <f>O96+P96</f>
        <v>2</v>
      </c>
      <c r="R96" s="78">
        <v>1</v>
      </c>
      <c r="S96" s="79">
        <v>0</v>
      </c>
      <c r="T96" s="185">
        <f>SUM(R96:S96)</f>
        <v>1</v>
      </c>
      <c r="U96" s="80">
        <v>0</v>
      </c>
      <c r="V96" s="185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187">
        <f>SUM(M97:N97)</f>
        <v>4</v>
      </c>
      <c r="P97" s="86">
        <v>0</v>
      </c>
      <c r="Q97" s="187">
        <f t="shared" si="113"/>
        <v>4</v>
      </c>
      <c r="R97" s="78">
        <v>1</v>
      </c>
      <c r="S97" s="79">
        <v>0</v>
      </c>
      <c r="T97" s="187">
        <f>SUM(R97:S97)</f>
        <v>1</v>
      </c>
      <c r="U97" s="86">
        <v>0</v>
      </c>
      <c r="V97" s="187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188">
        <f t="shared" si="114"/>
        <v>7</v>
      </c>
      <c r="P98" s="89">
        <f t="shared" si="114"/>
        <v>0</v>
      </c>
      <c r="Q98" s="188">
        <f t="shared" si="114"/>
        <v>7</v>
      </c>
      <c r="R98" s="88">
        <f t="shared" si="114"/>
        <v>6</v>
      </c>
      <c r="S98" s="88">
        <f t="shared" si="114"/>
        <v>0</v>
      </c>
      <c r="T98" s="188">
        <f t="shared" si="114"/>
        <v>6</v>
      </c>
      <c r="U98" s="89">
        <f t="shared" si="114"/>
        <v>0</v>
      </c>
      <c r="V98" s="188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187">
        <f>SUM(M99:N99)</f>
        <v>2</v>
      </c>
      <c r="P99" s="91">
        <v>0</v>
      </c>
      <c r="Q99" s="187">
        <f t="shared" ref="Q99:Q101" si="115">O99+P99</f>
        <v>2</v>
      </c>
      <c r="R99" s="78">
        <v>1</v>
      </c>
      <c r="S99" s="79">
        <v>0</v>
      </c>
      <c r="T99" s="187">
        <f>SUM(R99:S99)</f>
        <v>1</v>
      </c>
      <c r="U99" s="91">
        <v>0</v>
      </c>
      <c r="V99" s="187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187">
        <f>SUM(M100:N100)</f>
        <v>6</v>
      </c>
      <c r="P100" s="80">
        <v>0</v>
      </c>
      <c r="Q100" s="187">
        <f t="shared" si="115"/>
        <v>6</v>
      </c>
      <c r="R100" s="78">
        <v>5</v>
      </c>
      <c r="S100" s="79">
        <v>0</v>
      </c>
      <c r="T100" s="187">
        <f>SUM(R100:S100)</f>
        <v>5</v>
      </c>
      <c r="U100" s="80">
        <v>0</v>
      </c>
      <c r="V100" s="187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187">
        <f>SUM(M101:N101)</f>
        <v>5</v>
      </c>
      <c r="P101" s="80">
        <v>0</v>
      </c>
      <c r="Q101" s="187">
        <f t="shared" si="115"/>
        <v>5</v>
      </c>
      <c r="R101" s="78">
        <v>24</v>
      </c>
      <c r="S101" s="79">
        <v>0</v>
      </c>
      <c r="T101" s="187">
        <f>SUM(R101:S101)</f>
        <v>24</v>
      </c>
      <c r="U101" s="80"/>
      <c r="V101" s="187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186">
        <f t="shared" si="116"/>
        <v>13</v>
      </c>
      <c r="P102" s="83">
        <f t="shared" si="116"/>
        <v>0</v>
      </c>
      <c r="Q102" s="186">
        <f t="shared" si="116"/>
        <v>13</v>
      </c>
      <c r="R102" s="83">
        <f t="shared" si="116"/>
        <v>30</v>
      </c>
      <c r="S102" s="84">
        <f t="shared" si="116"/>
        <v>0</v>
      </c>
      <c r="T102" s="186">
        <f t="shared" si="116"/>
        <v>30</v>
      </c>
      <c r="U102" s="83">
        <f t="shared" si="116"/>
        <v>0</v>
      </c>
      <c r="V102" s="186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186">
        <f t="shared" si="117"/>
        <v>40</v>
      </c>
      <c r="P103" s="83">
        <f t="shared" si="117"/>
        <v>0</v>
      </c>
      <c r="Q103" s="186">
        <f t="shared" si="117"/>
        <v>40</v>
      </c>
      <c r="R103" s="83">
        <f t="shared" si="117"/>
        <v>47</v>
      </c>
      <c r="S103" s="84">
        <f t="shared" si="117"/>
        <v>1</v>
      </c>
      <c r="T103" s="186">
        <f t="shared" si="117"/>
        <v>48</v>
      </c>
      <c r="U103" s="83">
        <f t="shared" si="117"/>
        <v>0</v>
      </c>
      <c r="V103" s="186">
        <f t="shared" si="117"/>
        <v>48</v>
      </c>
      <c r="W103" s="85">
        <f>IF(Q103=0,0,((V103/Q103)-1)*100)</f>
        <v>19.999999999999996</v>
      </c>
      <c r="X103" s="336">
        <f>+O103+O181</f>
        <v>40</v>
      </c>
      <c r="Y103" s="289">
        <f>+T103+T181</f>
        <v>48</v>
      </c>
      <c r="Z103" s="300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186">
        <f t="shared" si="118"/>
        <v>51</v>
      </c>
      <c r="P104" s="83">
        <f t="shared" si="118"/>
        <v>0</v>
      </c>
      <c r="Q104" s="186">
        <f t="shared" si="118"/>
        <v>51</v>
      </c>
      <c r="R104" s="83">
        <f t="shared" si="118"/>
        <v>62</v>
      </c>
      <c r="S104" s="84">
        <f t="shared" si="118"/>
        <v>1</v>
      </c>
      <c r="T104" s="186">
        <f t="shared" si="118"/>
        <v>63</v>
      </c>
      <c r="U104" s="83">
        <f t="shared" si="118"/>
        <v>0</v>
      </c>
      <c r="V104" s="186">
        <f t="shared" si="118"/>
        <v>63</v>
      </c>
      <c r="W104" s="85">
        <f>IF(Q104=0,0,((V104/Q104)-1)*100)</f>
        <v>23.529411764705888</v>
      </c>
      <c r="X104" s="336">
        <f>+O104+O130</f>
        <v>1141</v>
      </c>
      <c r="Y104" s="289">
        <f>+T104+T182</f>
        <v>63</v>
      </c>
      <c r="Z104" s="300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875" t="s">
        <v>41</v>
      </c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7"/>
    </row>
    <row r="107" spans="12:26" ht="13.5" thickBot="1">
      <c r="L107" s="878" t="s">
        <v>44</v>
      </c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80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193" t="s">
        <v>58</v>
      </c>
      <c r="N109" s="194"/>
      <c r="O109" s="195"/>
      <c r="P109" s="193"/>
      <c r="Q109" s="193"/>
      <c r="R109" s="193" t="s">
        <v>59</v>
      </c>
      <c r="S109" s="194"/>
      <c r="T109" s="195"/>
      <c r="U109" s="193"/>
      <c r="V109" s="193"/>
      <c r="W109" s="323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24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25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185">
        <f>M113+N113</f>
        <v>70</v>
      </c>
      <c r="P113" s="80">
        <v>0</v>
      </c>
      <c r="Q113" s="185">
        <f t="shared" ref="Q113:Q115" si="119">O113+P113</f>
        <v>70</v>
      </c>
      <c r="R113" s="78">
        <v>91</v>
      </c>
      <c r="S113" s="79">
        <v>63</v>
      </c>
      <c r="T113" s="185">
        <f>R113+S113</f>
        <v>154</v>
      </c>
      <c r="U113" s="80">
        <v>0</v>
      </c>
      <c r="V113" s="185">
        <f>T113+U113</f>
        <v>154</v>
      </c>
      <c r="W113" s="81">
        <f>IF(Q113=0,0,((V113/Q113)-1)*100)</f>
        <v>120.00000000000001</v>
      </c>
      <c r="X113" s="290"/>
    </row>
    <row r="114" spans="12:26">
      <c r="L114" s="61" t="s">
        <v>11</v>
      </c>
      <c r="M114" s="78">
        <v>25</v>
      </c>
      <c r="N114" s="79">
        <v>49</v>
      </c>
      <c r="O114" s="185">
        <f>M114+N114</f>
        <v>74</v>
      </c>
      <c r="P114" s="80">
        <v>0</v>
      </c>
      <c r="Q114" s="185">
        <f t="shared" si="119"/>
        <v>74</v>
      </c>
      <c r="R114" s="78">
        <v>88</v>
      </c>
      <c r="S114" s="79">
        <v>67</v>
      </c>
      <c r="T114" s="185">
        <f>R114+S114</f>
        <v>155</v>
      </c>
      <c r="U114" s="80">
        <v>0</v>
      </c>
      <c r="V114" s="185">
        <f>T114+U114</f>
        <v>155</v>
      </c>
      <c r="W114" s="81">
        <f>IF(Q114=0,0,((V114/Q114)-1)*100)</f>
        <v>109.45945945945948</v>
      </c>
      <c r="X114" s="290"/>
    </row>
    <row r="115" spans="12:26" ht="13.5" thickBot="1">
      <c r="L115" s="67" t="s">
        <v>12</v>
      </c>
      <c r="M115" s="78">
        <v>32</v>
      </c>
      <c r="N115" s="79">
        <v>43</v>
      </c>
      <c r="O115" s="185">
        <f>M115+N115</f>
        <v>75</v>
      </c>
      <c r="P115" s="80">
        <v>0</v>
      </c>
      <c r="Q115" s="185">
        <f t="shared" si="119"/>
        <v>75</v>
      </c>
      <c r="R115" s="78">
        <v>93</v>
      </c>
      <c r="S115" s="79">
        <v>83</v>
      </c>
      <c r="T115" s="185">
        <f>R115+S115</f>
        <v>176</v>
      </c>
      <c r="U115" s="80">
        <v>0</v>
      </c>
      <c r="V115" s="185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186">
        <f t="shared" si="120"/>
        <v>219</v>
      </c>
      <c r="P116" s="83">
        <f t="shared" si="120"/>
        <v>0</v>
      </c>
      <c r="Q116" s="186">
        <f t="shared" si="120"/>
        <v>219</v>
      </c>
      <c r="R116" s="83">
        <f t="shared" si="120"/>
        <v>272</v>
      </c>
      <c r="S116" s="84">
        <f t="shared" si="120"/>
        <v>213</v>
      </c>
      <c r="T116" s="186">
        <f t="shared" si="120"/>
        <v>485</v>
      </c>
      <c r="U116" s="83">
        <f t="shared" si="120"/>
        <v>0</v>
      </c>
      <c r="V116" s="186">
        <f t="shared" si="120"/>
        <v>485</v>
      </c>
      <c r="W116" s="85">
        <f t="shared" ref="W116:W128" si="121">IF(Q116=0,0,((V116/Q116)-1)*100)</f>
        <v>121.46118721461185</v>
      </c>
      <c r="X116" s="300"/>
    </row>
    <row r="117" spans="12:26" ht="13.5" thickTop="1">
      <c r="L117" s="61" t="s">
        <v>13</v>
      </c>
      <c r="M117" s="78">
        <v>29</v>
      </c>
      <c r="N117" s="79">
        <v>46</v>
      </c>
      <c r="O117" s="185">
        <f>M117+N117</f>
        <v>75</v>
      </c>
      <c r="P117" s="80">
        <v>0</v>
      </c>
      <c r="Q117" s="185">
        <f t="shared" ref="Q117:Q118" si="122">O117+P117</f>
        <v>75</v>
      </c>
      <c r="R117" s="78">
        <v>84</v>
      </c>
      <c r="S117" s="79">
        <v>118</v>
      </c>
      <c r="T117" s="185">
        <f>R117+S117</f>
        <v>202</v>
      </c>
      <c r="U117" s="80">
        <v>0</v>
      </c>
      <c r="V117" s="185">
        <f>T117+U117</f>
        <v>202</v>
      </c>
      <c r="W117" s="81">
        <f t="shared" si="121"/>
        <v>169.33333333333334</v>
      </c>
      <c r="X117" s="300"/>
    </row>
    <row r="118" spans="12:26">
      <c r="L118" s="61" t="s">
        <v>14</v>
      </c>
      <c r="M118" s="78">
        <v>25</v>
      </c>
      <c r="N118" s="79">
        <v>52</v>
      </c>
      <c r="O118" s="185">
        <f>M118+N118</f>
        <v>77</v>
      </c>
      <c r="P118" s="80">
        <v>0</v>
      </c>
      <c r="Q118" s="185">
        <f t="shared" si="122"/>
        <v>77</v>
      </c>
      <c r="R118" s="78">
        <v>81</v>
      </c>
      <c r="S118" s="79">
        <v>154</v>
      </c>
      <c r="T118" s="185">
        <f>R118+S118</f>
        <v>235</v>
      </c>
      <c r="U118" s="80">
        <v>0</v>
      </c>
      <c r="V118" s="185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185">
        <f>M119+N119</f>
        <v>73</v>
      </c>
      <c r="P119" s="80">
        <v>0</v>
      </c>
      <c r="Q119" s="185">
        <f>O119+P119</f>
        <v>73</v>
      </c>
      <c r="R119" s="78">
        <v>99</v>
      </c>
      <c r="S119" s="79">
        <v>110</v>
      </c>
      <c r="T119" s="185">
        <f>R119+S119</f>
        <v>209</v>
      </c>
      <c r="U119" s="80">
        <v>0</v>
      </c>
      <c r="V119" s="185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186">
        <f t="shared" si="123"/>
        <v>225</v>
      </c>
      <c r="P120" s="83">
        <f t="shared" si="123"/>
        <v>0</v>
      </c>
      <c r="Q120" s="186">
        <f t="shared" si="123"/>
        <v>225</v>
      </c>
      <c r="R120" s="83">
        <f t="shared" si="123"/>
        <v>264</v>
      </c>
      <c r="S120" s="84">
        <f t="shared" si="123"/>
        <v>382</v>
      </c>
      <c r="T120" s="186">
        <f t="shared" si="123"/>
        <v>646</v>
      </c>
      <c r="U120" s="83">
        <f t="shared" si="123"/>
        <v>0</v>
      </c>
      <c r="V120" s="186">
        <f t="shared" si="123"/>
        <v>646</v>
      </c>
      <c r="W120" s="85">
        <f>IF(Q120=0,0,((V120/Q120)-1)*100)</f>
        <v>187.11111111111109</v>
      </c>
      <c r="X120" s="300"/>
      <c r="Y120" s="289"/>
      <c r="Z120" s="289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185">
        <f>SUM(M121:N121)</f>
        <v>69</v>
      </c>
      <c r="P121" s="80">
        <v>0</v>
      </c>
      <c r="Q121" s="185">
        <f t="shared" ref="Q121:Q123" si="124">O121+P121</f>
        <v>69</v>
      </c>
      <c r="R121" s="78">
        <v>99</v>
      </c>
      <c r="S121" s="79">
        <v>110</v>
      </c>
      <c r="T121" s="185">
        <f>SUM(R121:S121)</f>
        <v>209</v>
      </c>
      <c r="U121" s="80">
        <v>0</v>
      </c>
      <c r="V121" s="185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185">
        <f>SUM(M122:N122)</f>
        <v>105</v>
      </c>
      <c r="P122" s="80">
        <v>0</v>
      </c>
      <c r="Q122" s="185">
        <f>O122+P122</f>
        <v>105</v>
      </c>
      <c r="R122" s="78">
        <v>114</v>
      </c>
      <c r="S122" s="79">
        <v>98</v>
      </c>
      <c r="T122" s="185">
        <f>SUM(R122:S122)</f>
        <v>212</v>
      </c>
      <c r="U122" s="80">
        <v>0</v>
      </c>
      <c r="V122" s="185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187">
        <f>SUM(M123:N123)</f>
        <v>111</v>
      </c>
      <c r="P123" s="86">
        <v>0</v>
      </c>
      <c r="Q123" s="187">
        <f t="shared" si="124"/>
        <v>111</v>
      </c>
      <c r="R123" s="78">
        <v>95</v>
      </c>
      <c r="S123" s="79">
        <v>112</v>
      </c>
      <c r="T123" s="187">
        <f>SUM(R123:S123)</f>
        <v>207</v>
      </c>
      <c r="U123" s="86">
        <v>0</v>
      </c>
      <c r="V123" s="187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188">
        <f t="shared" si="125"/>
        <v>285</v>
      </c>
      <c r="P124" s="89">
        <f t="shared" si="125"/>
        <v>0</v>
      </c>
      <c r="Q124" s="188">
        <f t="shared" si="125"/>
        <v>285</v>
      </c>
      <c r="R124" s="88">
        <f t="shared" si="125"/>
        <v>308</v>
      </c>
      <c r="S124" s="88">
        <f t="shared" si="125"/>
        <v>320</v>
      </c>
      <c r="T124" s="188">
        <f t="shared" si="125"/>
        <v>628</v>
      </c>
      <c r="U124" s="89">
        <f t="shared" si="125"/>
        <v>0</v>
      </c>
      <c r="V124" s="188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187">
        <f>SUM(M125:N125)</f>
        <v>108</v>
      </c>
      <c r="P125" s="91">
        <v>0</v>
      </c>
      <c r="Q125" s="187">
        <f t="shared" ref="Q125:Q127" si="126">O125+P125</f>
        <v>108</v>
      </c>
      <c r="R125" s="78">
        <v>98</v>
      </c>
      <c r="S125" s="79">
        <v>126</v>
      </c>
      <c r="T125" s="187">
        <f>SUM(R125:S125)</f>
        <v>224</v>
      </c>
      <c r="U125" s="91">
        <v>0</v>
      </c>
      <c r="V125" s="187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187">
        <f>SUM(M126:N126)</f>
        <v>135</v>
      </c>
      <c r="P126" s="80">
        <v>0</v>
      </c>
      <c r="Q126" s="187">
        <f t="shared" si="126"/>
        <v>135</v>
      </c>
      <c r="R126" s="78">
        <v>89</v>
      </c>
      <c r="S126" s="79">
        <v>110</v>
      </c>
      <c r="T126" s="187">
        <f>SUM(R126:S126)</f>
        <v>199</v>
      </c>
      <c r="U126" s="80">
        <v>0</v>
      </c>
      <c r="V126" s="187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187">
        <f>SUM(M127:N127)</f>
        <v>118</v>
      </c>
      <c r="P127" s="80">
        <v>0</v>
      </c>
      <c r="Q127" s="187">
        <f t="shared" si="126"/>
        <v>118</v>
      </c>
      <c r="R127" s="78">
        <v>98</v>
      </c>
      <c r="S127" s="79">
        <v>55</v>
      </c>
      <c r="T127" s="187">
        <f>SUM(R127:S127)</f>
        <v>153</v>
      </c>
      <c r="U127" s="80">
        <v>0</v>
      </c>
      <c r="V127" s="187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186">
        <f t="shared" si="127"/>
        <v>361</v>
      </c>
      <c r="P128" s="83">
        <f t="shared" si="127"/>
        <v>0</v>
      </c>
      <c r="Q128" s="186">
        <f t="shared" si="127"/>
        <v>361</v>
      </c>
      <c r="R128" s="83">
        <f t="shared" si="127"/>
        <v>285</v>
      </c>
      <c r="S128" s="84">
        <f t="shared" si="127"/>
        <v>291</v>
      </c>
      <c r="T128" s="186">
        <f t="shared" si="127"/>
        <v>576</v>
      </c>
      <c r="U128" s="83">
        <f t="shared" si="127"/>
        <v>0</v>
      </c>
      <c r="V128" s="186">
        <f t="shared" si="127"/>
        <v>576</v>
      </c>
      <c r="W128" s="85">
        <f t="shared" si="121"/>
        <v>59.556786703601119</v>
      </c>
      <c r="X128" s="290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186">
        <f t="shared" si="128"/>
        <v>871</v>
      </c>
      <c r="P129" s="83">
        <f t="shared" si="128"/>
        <v>0</v>
      </c>
      <c r="Q129" s="186">
        <f t="shared" si="128"/>
        <v>871</v>
      </c>
      <c r="R129" s="83">
        <f t="shared" si="128"/>
        <v>857</v>
      </c>
      <c r="S129" s="84">
        <f t="shared" si="128"/>
        <v>993</v>
      </c>
      <c r="T129" s="186">
        <f t="shared" si="128"/>
        <v>1850</v>
      </c>
      <c r="U129" s="83">
        <f t="shared" si="128"/>
        <v>0</v>
      </c>
      <c r="V129" s="186">
        <f t="shared" si="128"/>
        <v>1850</v>
      </c>
      <c r="W129" s="85">
        <f>IF(Q129=0,0,((V129/Q129)-1)*100)</f>
        <v>112.39954075774969</v>
      </c>
      <c r="X129" s="336">
        <f>+O129+O207</f>
        <v>871</v>
      </c>
      <c r="Y129" s="289">
        <f>+T129+T207</f>
        <v>2863</v>
      </c>
      <c r="Z129" s="300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186">
        <f t="shared" si="129"/>
        <v>1090</v>
      </c>
      <c r="P130" s="83">
        <f t="shared" si="129"/>
        <v>0</v>
      </c>
      <c r="Q130" s="186">
        <f t="shared" si="129"/>
        <v>1090</v>
      </c>
      <c r="R130" s="83">
        <f t="shared" si="129"/>
        <v>1129</v>
      </c>
      <c r="S130" s="84">
        <f t="shared" si="129"/>
        <v>1206</v>
      </c>
      <c r="T130" s="186">
        <f t="shared" si="129"/>
        <v>2335</v>
      </c>
      <c r="U130" s="83">
        <f t="shared" si="129"/>
        <v>0</v>
      </c>
      <c r="V130" s="186">
        <f t="shared" si="129"/>
        <v>2335</v>
      </c>
      <c r="W130" s="85">
        <f>IF(Q130=0,0,((V130/Q130)-1)*100)</f>
        <v>114.22018348623854</v>
      </c>
      <c r="X130" s="336">
        <f>+O130+O208</f>
        <v>1090</v>
      </c>
      <c r="Y130" s="289">
        <f>+T130+T208</f>
        <v>3512</v>
      </c>
      <c r="Z130" s="300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875" t="s">
        <v>42</v>
      </c>
      <c r="M132" s="876"/>
      <c r="N132" s="876"/>
      <c r="O132" s="876"/>
      <c r="P132" s="876"/>
      <c r="Q132" s="876"/>
      <c r="R132" s="876"/>
      <c r="S132" s="876"/>
      <c r="T132" s="876"/>
      <c r="U132" s="876"/>
      <c r="V132" s="876"/>
      <c r="W132" s="877"/>
    </row>
    <row r="133" spans="12:26" ht="13.5" thickBot="1">
      <c r="L133" s="878" t="s">
        <v>45</v>
      </c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80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193" t="s">
        <v>58</v>
      </c>
      <c r="N135" s="194"/>
      <c r="O135" s="195"/>
      <c r="P135" s="193"/>
      <c r="Q135" s="193"/>
      <c r="R135" s="193" t="s">
        <v>59</v>
      </c>
      <c r="S135" s="194"/>
      <c r="T135" s="195"/>
      <c r="U135" s="193"/>
      <c r="V135" s="193"/>
      <c r="W135" s="323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1"/>
      <c r="R136" s="62"/>
      <c r="S136" s="63"/>
      <c r="T136" s="64"/>
      <c r="U136" s="65"/>
      <c r="V136" s="101"/>
      <c r="W136" s="324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42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42" t="s">
        <v>7</v>
      </c>
      <c r="W137" s="325"/>
    </row>
    <row r="138" spans="12:26" ht="5.25" customHeight="1" thickTop="1">
      <c r="L138" s="61"/>
      <c r="M138" s="73"/>
      <c r="N138" s="74"/>
      <c r="O138" s="75"/>
      <c r="P138" s="76"/>
      <c r="Q138" s="103"/>
      <c r="R138" s="73"/>
      <c r="S138" s="74"/>
      <c r="T138" s="75"/>
      <c r="U138" s="76"/>
      <c r="V138" s="147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185">
        <f>M139+N139</f>
        <v>74</v>
      </c>
      <c r="P139" s="80">
        <f t="shared" ref="P139:P145" si="131">+P87+P113</f>
        <v>0</v>
      </c>
      <c r="Q139" s="190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185">
        <f>R139+S139</f>
        <v>157</v>
      </c>
      <c r="U139" s="80">
        <f t="shared" ref="U139:U145" si="134">+U87+U113</f>
        <v>0</v>
      </c>
      <c r="V139" s="191">
        <f>T139+U139</f>
        <v>157</v>
      </c>
      <c r="W139" s="81">
        <f>IF(Q139=0,0,((V139/Q139)-1)*100)</f>
        <v>112.16216216216215</v>
      </c>
      <c r="X139" s="290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185">
        <f>M140+N140</f>
        <v>78</v>
      </c>
      <c r="P140" s="80">
        <f t="shared" si="131"/>
        <v>0</v>
      </c>
      <c r="Q140" s="190">
        <f t="shared" si="132"/>
        <v>78</v>
      </c>
      <c r="R140" s="78">
        <f t="shared" si="133"/>
        <v>95</v>
      </c>
      <c r="S140" s="79">
        <f t="shared" si="133"/>
        <v>67</v>
      </c>
      <c r="T140" s="185">
        <f>R140+S140</f>
        <v>162</v>
      </c>
      <c r="U140" s="80">
        <f t="shared" si="134"/>
        <v>0</v>
      </c>
      <c r="V140" s="191">
        <f>T140+U140</f>
        <v>162</v>
      </c>
      <c r="W140" s="81">
        <f>IF(Q140=0,0,((V140/Q140)-1)*100)</f>
        <v>107.69230769230771</v>
      </c>
      <c r="X140" s="290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185">
        <f>M141+N141</f>
        <v>78</v>
      </c>
      <c r="P141" s="80">
        <f t="shared" si="131"/>
        <v>0</v>
      </c>
      <c r="Q141" s="190">
        <f t="shared" si="132"/>
        <v>78</v>
      </c>
      <c r="R141" s="78">
        <f t="shared" si="133"/>
        <v>98</v>
      </c>
      <c r="S141" s="79">
        <f t="shared" si="133"/>
        <v>83</v>
      </c>
      <c r="T141" s="185">
        <f>R141+S141</f>
        <v>181</v>
      </c>
      <c r="U141" s="80">
        <f t="shared" si="134"/>
        <v>0</v>
      </c>
      <c r="V141" s="191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186">
        <f t="shared" si="135"/>
        <v>230</v>
      </c>
      <c r="P142" s="83">
        <f t="shared" si="135"/>
        <v>0</v>
      </c>
      <c r="Q142" s="186">
        <f t="shared" si="135"/>
        <v>230</v>
      </c>
      <c r="R142" s="83">
        <f t="shared" si="135"/>
        <v>287</v>
      </c>
      <c r="S142" s="84">
        <f t="shared" si="135"/>
        <v>213</v>
      </c>
      <c r="T142" s="186">
        <f t="shared" si="135"/>
        <v>500</v>
      </c>
      <c r="U142" s="83">
        <f t="shared" si="135"/>
        <v>0</v>
      </c>
      <c r="V142" s="186">
        <f t="shared" si="135"/>
        <v>500</v>
      </c>
      <c r="W142" s="85">
        <f t="shared" ref="W142" si="136">IF(Q142=0,0,((V142/Q142)-1)*100)</f>
        <v>117.39130434782608</v>
      </c>
      <c r="X142" s="300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185">
        <f t="shared" ref="O143:O153" si="137">M143+N143</f>
        <v>83</v>
      </c>
      <c r="P143" s="80">
        <f t="shared" si="131"/>
        <v>0</v>
      </c>
      <c r="Q143" s="190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185">
        <f t="shared" ref="T143:T153" si="139">R143+S143</f>
        <v>206</v>
      </c>
      <c r="U143" s="80">
        <f t="shared" si="134"/>
        <v>0</v>
      </c>
      <c r="V143" s="191">
        <f>T143+U143</f>
        <v>206</v>
      </c>
      <c r="W143" s="81">
        <f>IF(Q143=0,0,((V143/Q143)-1)*100)</f>
        <v>148.19277108433738</v>
      </c>
      <c r="X143" s="300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185">
        <f t="shared" si="137"/>
        <v>82</v>
      </c>
      <c r="P144" s="80">
        <f t="shared" si="131"/>
        <v>0</v>
      </c>
      <c r="Q144" s="190">
        <f t="shared" si="138"/>
        <v>82</v>
      </c>
      <c r="R144" s="78">
        <f t="shared" si="133"/>
        <v>84</v>
      </c>
      <c r="S144" s="79">
        <f t="shared" si="133"/>
        <v>155</v>
      </c>
      <c r="T144" s="185">
        <f t="shared" si="139"/>
        <v>239</v>
      </c>
      <c r="U144" s="80">
        <f t="shared" si="134"/>
        <v>0</v>
      </c>
      <c r="V144" s="191">
        <f>T144+U144</f>
        <v>239</v>
      </c>
      <c r="W144" s="81">
        <f t="shared" ref="W144:W154" si="140">IF(Q144=0,0,((V144/Q144)-1)*100)</f>
        <v>191.46341463414635</v>
      </c>
      <c r="Z144" s="289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185">
        <f>M145+N145</f>
        <v>80</v>
      </c>
      <c r="P145" s="80">
        <f t="shared" si="131"/>
        <v>0</v>
      </c>
      <c r="Q145" s="190">
        <f>O145+P145</f>
        <v>80</v>
      </c>
      <c r="R145" s="78">
        <f t="shared" si="133"/>
        <v>103</v>
      </c>
      <c r="S145" s="79">
        <f t="shared" si="133"/>
        <v>110</v>
      </c>
      <c r="T145" s="185">
        <f>R145+S145</f>
        <v>213</v>
      </c>
      <c r="U145" s="80">
        <f t="shared" si="134"/>
        <v>0</v>
      </c>
      <c r="V145" s="191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186">
        <f t="shared" si="141"/>
        <v>245</v>
      </c>
      <c r="P146" s="83">
        <f t="shared" si="141"/>
        <v>0</v>
      </c>
      <c r="Q146" s="186">
        <f t="shared" si="141"/>
        <v>245</v>
      </c>
      <c r="R146" s="83">
        <f t="shared" si="141"/>
        <v>275</v>
      </c>
      <c r="S146" s="84">
        <f t="shared" si="141"/>
        <v>383</v>
      </c>
      <c r="T146" s="186">
        <f t="shared" si="141"/>
        <v>658</v>
      </c>
      <c r="U146" s="83">
        <f t="shared" si="141"/>
        <v>0</v>
      </c>
      <c r="V146" s="186">
        <f t="shared" si="141"/>
        <v>658</v>
      </c>
      <c r="W146" s="85">
        <f>IF(Q146=0,0,((V146/Q146)-1)*100)</f>
        <v>168.57142857142856</v>
      </c>
      <c r="X146" s="300"/>
      <c r="Y146" s="289"/>
      <c r="Z146" s="289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185">
        <f t="shared" si="137"/>
        <v>70</v>
      </c>
      <c r="P147" s="80">
        <f>+P95+P121</f>
        <v>0</v>
      </c>
      <c r="Q147" s="190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185">
        <f t="shared" si="139"/>
        <v>213</v>
      </c>
      <c r="U147" s="80">
        <f>+U95+U121</f>
        <v>0</v>
      </c>
      <c r="V147" s="191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185">
        <f>M148+N148</f>
        <v>107</v>
      </c>
      <c r="P148" s="80">
        <f>+P96+P122</f>
        <v>0</v>
      </c>
      <c r="Q148" s="190">
        <f>O148+P148</f>
        <v>107</v>
      </c>
      <c r="R148" s="78">
        <f t="shared" si="144"/>
        <v>115</v>
      </c>
      <c r="S148" s="79">
        <f t="shared" si="144"/>
        <v>98</v>
      </c>
      <c r="T148" s="185">
        <f>R148+S148</f>
        <v>213</v>
      </c>
      <c r="U148" s="80">
        <f>+U96+U122</f>
        <v>0</v>
      </c>
      <c r="V148" s="191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187">
        <f t="shared" si="137"/>
        <v>115</v>
      </c>
      <c r="P149" s="86">
        <f>+P97+P123</f>
        <v>0</v>
      </c>
      <c r="Q149" s="190">
        <f t="shared" si="143"/>
        <v>115</v>
      </c>
      <c r="R149" s="78">
        <f t="shared" si="144"/>
        <v>96</v>
      </c>
      <c r="S149" s="79">
        <f t="shared" si="144"/>
        <v>112</v>
      </c>
      <c r="T149" s="187">
        <f t="shared" si="139"/>
        <v>208</v>
      </c>
      <c r="U149" s="86">
        <f>+U97+U123</f>
        <v>0</v>
      </c>
      <c r="V149" s="191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186">
        <f t="shared" si="145"/>
        <v>292</v>
      </c>
      <c r="P150" s="83">
        <f t="shared" si="145"/>
        <v>0</v>
      </c>
      <c r="Q150" s="186">
        <f t="shared" si="145"/>
        <v>292</v>
      </c>
      <c r="R150" s="83">
        <f t="shared" si="145"/>
        <v>314</v>
      </c>
      <c r="S150" s="84">
        <f t="shared" si="145"/>
        <v>320</v>
      </c>
      <c r="T150" s="186">
        <f t="shared" si="145"/>
        <v>634</v>
      </c>
      <c r="U150" s="83">
        <f t="shared" si="145"/>
        <v>0</v>
      </c>
      <c r="V150" s="186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187">
        <f t="shared" si="137"/>
        <v>110</v>
      </c>
      <c r="P151" s="91">
        <f>+P99+P125</f>
        <v>0</v>
      </c>
      <c r="Q151" s="190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187">
        <f t="shared" si="139"/>
        <v>225</v>
      </c>
      <c r="U151" s="91">
        <f>+U99+U125</f>
        <v>0</v>
      </c>
      <c r="V151" s="191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187">
        <f t="shared" si="137"/>
        <v>141</v>
      </c>
      <c r="P152" s="80">
        <f>+P100+P126</f>
        <v>0</v>
      </c>
      <c r="Q152" s="190">
        <f t="shared" si="143"/>
        <v>141</v>
      </c>
      <c r="R152" s="78">
        <f t="shared" si="147"/>
        <v>94</v>
      </c>
      <c r="S152" s="79">
        <f t="shared" si="147"/>
        <v>110</v>
      </c>
      <c r="T152" s="187">
        <f t="shared" si="139"/>
        <v>204</v>
      </c>
      <c r="U152" s="80">
        <f>+U100+U126</f>
        <v>0</v>
      </c>
      <c r="V152" s="191">
        <f>T152+U152</f>
        <v>204</v>
      </c>
      <c r="W152" s="81">
        <f t="shared" si="140"/>
        <v>44.680851063829799</v>
      </c>
      <c r="X152" s="290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187">
        <f t="shared" si="137"/>
        <v>123</v>
      </c>
      <c r="P153" s="80">
        <f>+P101+P127</f>
        <v>0</v>
      </c>
      <c r="Q153" s="190">
        <f t="shared" si="143"/>
        <v>123</v>
      </c>
      <c r="R153" s="78">
        <f t="shared" si="147"/>
        <v>122</v>
      </c>
      <c r="S153" s="79">
        <f t="shared" si="147"/>
        <v>55</v>
      </c>
      <c r="T153" s="187">
        <f t="shared" si="139"/>
        <v>177</v>
      </c>
      <c r="U153" s="80">
        <f>+U101+U127</f>
        <v>0</v>
      </c>
      <c r="V153" s="191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186">
        <f t="shared" si="148"/>
        <v>374</v>
      </c>
      <c r="P154" s="83">
        <f t="shared" si="148"/>
        <v>0</v>
      </c>
      <c r="Q154" s="186">
        <f t="shared" si="148"/>
        <v>374</v>
      </c>
      <c r="R154" s="83">
        <f t="shared" si="148"/>
        <v>315</v>
      </c>
      <c r="S154" s="84">
        <f t="shared" si="148"/>
        <v>291</v>
      </c>
      <c r="T154" s="186">
        <f t="shared" si="148"/>
        <v>606</v>
      </c>
      <c r="U154" s="83">
        <f t="shared" si="148"/>
        <v>0</v>
      </c>
      <c r="V154" s="186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186">
        <f t="shared" si="149"/>
        <v>911</v>
      </c>
      <c r="P155" s="83">
        <f t="shared" si="149"/>
        <v>0</v>
      </c>
      <c r="Q155" s="186">
        <f t="shared" si="149"/>
        <v>911</v>
      </c>
      <c r="R155" s="83">
        <f t="shared" si="149"/>
        <v>904</v>
      </c>
      <c r="S155" s="84">
        <f t="shared" si="149"/>
        <v>994</v>
      </c>
      <c r="T155" s="186">
        <f t="shared" si="149"/>
        <v>1898</v>
      </c>
      <c r="U155" s="83">
        <f t="shared" si="149"/>
        <v>0</v>
      </c>
      <c r="V155" s="186">
        <f t="shared" si="149"/>
        <v>1898</v>
      </c>
      <c r="W155" s="85">
        <f>IF(Q155=0,0,((V155/Q155)-1)*100)</f>
        <v>108.34248079034028</v>
      </c>
      <c r="X155" s="336">
        <f>+O155+O233</f>
        <v>911</v>
      </c>
      <c r="Y155" s="289">
        <f>+T155+T233</f>
        <v>2911</v>
      </c>
      <c r="Z155" s="300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186">
        <f t="shared" si="150"/>
        <v>1141</v>
      </c>
      <c r="P156" s="83">
        <f t="shared" si="150"/>
        <v>0</v>
      </c>
      <c r="Q156" s="186">
        <f t="shared" si="150"/>
        <v>1141</v>
      </c>
      <c r="R156" s="83">
        <f t="shared" si="150"/>
        <v>1191</v>
      </c>
      <c r="S156" s="84">
        <f t="shared" si="150"/>
        <v>1207</v>
      </c>
      <c r="T156" s="186">
        <f t="shared" si="150"/>
        <v>2398</v>
      </c>
      <c r="U156" s="83">
        <f t="shared" si="150"/>
        <v>0</v>
      </c>
      <c r="V156" s="186">
        <f t="shared" si="150"/>
        <v>2398</v>
      </c>
      <c r="W156" s="85">
        <f>IF(Q156=0,0,((V156/Q156)-1)*100)</f>
        <v>110.16652059596845</v>
      </c>
      <c r="X156" s="336">
        <f>+O156+O234</f>
        <v>1141</v>
      </c>
      <c r="Y156" s="289">
        <f>+T156+T234</f>
        <v>3575</v>
      </c>
      <c r="Z156" s="300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887" t="s">
        <v>54</v>
      </c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9"/>
    </row>
    <row r="159" spans="12:26" ht="24.75" customHeight="1" thickBot="1">
      <c r="L159" s="890" t="s">
        <v>51</v>
      </c>
      <c r="M159" s="891"/>
      <c r="N159" s="891"/>
      <c r="O159" s="891"/>
      <c r="P159" s="891"/>
      <c r="Q159" s="891"/>
      <c r="R159" s="891"/>
      <c r="S159" s="891"/>
      <c r="T159" s="891"/>
      <c r="U159" s="891"/>
      <c r="V159" s="891"/>
      <c r="W159" s="892"/>
    </row>
    <row r="160" spans="12:26" ht="14.25" thickTop="1" thickBot="1">
      <c r="L160" s="217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9" t="s">
        <v>34</v>
      </c>
    </row>
    <row r="161" spans="12:25" ht="14.25" thickTop="1" thickBot="1">
      <c r="L161" s="220"/>
      <c r="M161" s="896" t="s">
        <v>58</v>
      </c>
      <c r="N161" s="897"/>
      <c r="O161" s="897"/>
      <c r="P161" s="897"/>
      <c r="Q161" s="897"/>
      <c r="R161" s="221" t="s">
        <v>59</v>
      </c>
      <c r="S161" s="222"/>
      <c r="T161" s="260"/>
      <c r="U161" s="221"/>
      <c r="V161" s="221"/>
      <c r="W161" s="320" t="s">
        <v>2</v>
      </c>
    </row>
    <row r="162" spans="12:25" ht="13.5" thickTop="1">
      <c r="L162" s="224" t="s">
        <v>3</v>
      </c>
      <c r="M162" s="225"/>
      <c r="N162" s="226"/>
      <c r="O162" s="227"/>
      <c r="P162" s="228"/>
      <c r="Q162" s="227"/>
      <c r="R162" s="225"/>
      <c r="S162" s="226"/>
      <c r="T162" s="227"/>
      <c r="U162" s="228"/>
      <c r="V162" s="227"/>
      <c r="W162" s="321" t="s">
        <v>4</v>
      </c>
    </row>
    <row r="163" spans="12:25" ht="13.5" thickBot="1">
      <c r="L163" s="230"/>
      <c r="M163" s="231" t="s">
        <v>35</v>
      </c>
      <c r="N163" s="232" t="s">
        <v>36</v>
      </c>
      <c r="O163" s="233" t="s">
        <v>37</v>
      </c>
      <c r="P163" s="234" t="s">
        <v>32</v>
      </c>
      <c r="Q163" s="233" t="s">
        <v>7</v>
      </c>
      <c r="R163" s="231" t="s">
        <v>35</v>
      </c>
      <c r="S163" s="232" t="s">
        <v>36</v>
      </c>
      <c r="T163" s="233" t="s">
        <v>37</v>
      </c>
      <c r="U163" s="234" t="s">
        <v>32</v>
      </c>
      <c r="V163" s="233" t="s">
        <v>7</v>
      </c>
      <c r="W163" s="322"/>
    </row>
    <row r="164" spans="12:25" ht="5.25" customHeight="1" thickTop="1">
      <c r="L164" s="224"/>
      <c r="M164" s="236"/>
      <c r="N164" s="237"/>
      <c r="O164" s="238"/>
      <c r="P164" s="239"/>
      <c r="Q164" s="238"/>
      <c r="R164" s="236"/>
      <c r="S164" s="237"/>
      <c r="T164" s="238"/>
      <c r="U164" s="239"/>
      <c r="V164" s="238"/>
      <c r="W164" s="240"/>
    </row>
    <row r="165" spans="12:25">
      <c r="L165" s="224" t="s">
        <v>10</v>
      </c>
      <c r="M165" s="241">
        <v>0</v>
      </c>
      <c r="N165" s="242">
        <v>0</v>
      </c>
      <c r="O165" s="243">
        <f>M165+N165</f>
        <v>0</v>
      </c>
      <c r="P165" s="244">
        <v>0</v>
      </c>
      <c r="Q165" s="243">
        <f t="shared" ref="Q165:Q167" si="151">O165+P165</f>
        <v>0</v>
      </c>
      <c r="R165" s="241">
        <v>0</v>
      </c>
      <c r="S165" s="242">
        <v>0</v>
      </c>
      <c r="T165" s="243">
        <f>R165+S165</f>
        <v>0</v>
      </c>
      <c r="U165" s="244">
        <v>0</v>
      </c>
      <c r="V165" s="243">
        <f>T165+U165</f>
        <v>0</v>
      </c>
      <c r="W165" s="245">
        <f>IF(Q165=0,0,((V165/Q165)-1)*100)</f>
        <v>0</v>
      </c>
    </row>
    <row r="166" spans="12:25">
      <c r="L166" s="224" t="s">
        <v>11</v>
      </c>
      <c r="M166" s="241">
        <v>0</v>
      </c>
      <c r="N166" s="242">
        <v>0</v>
      </c>
      <c r="O166" s="243">
        <f>M166+N166</f>
        <v>0</v>
      </c>
      <c r="P166" s="244">
        <v>0</v>
      </c>
      <c r="Q166" s="243">
        <f t="shared" si="151"/>
        <v>0</v>
      </c>
      <c r="R166" s="241">
        <v>0</v>
      </c>
      <c r="S166" s="242">
        <v>0</v>
      </c>
      <c r="T166" s="243">
        <f>R166+S166</f>
        <v>0</v>
      </c>
      <c r="U166" s="244">
        <v>0</v>
      </c>
      <c r="V166" s="243">
        <f>T166+U166</f>
        <v>0</v>
      </c>
      <c r="W166" s="245">
        <f>IF(Q166=0,0,((V166/Q166)-1)*100)</f>
        <v>0</v>
      </c>
    </row>
    <row r="167" spans="12:25" ht="13.5" thickBot="1">
      <c r="L167" s="230" t="s">
        <v>12</v>
      </c>
      <c r="M167" s="241">
        <v>0</v>
      </c>
      <c r="N167" s="242">
        <v>0</v>
      </c>
      <c r="O167" s="243">
        <f>M167+N167</f>
        <v>0</v>
      </c>
      <c r="P167" s="244">
        <v>0</v>
      </c>
      <c r="Q167" s="243">
        <f t="shared" si="151"/>
        <v>0</v>
      </c>
      <c r="R167" s="241">
        <v>0</v>
      </c>
      <c r="S167" s="242">
        <v>0</v>
      </c>
      <c r="T167" s="243">
        <f>R167+S167</f>
        <v>0</v>
      </c>
      <c r="U167" s="244">
        <v>0</v>
      </c>
      <c r="V167" s="243">
        <f>T167+U167</f>
        <v>0</v>
      </c>
      <c r="W167" s="245">
        <f>IF(Q167=0,0,((V167/Q167)-1)*100)</f>
        <v>0</v>
      </c>
    </row>
    <row r="168" spans="12:25" ht="14.25" thickTop="1" thickBot="1">
      <c r="L168" s="246" t="s">
        <v>57</v>
      </c>
      <c r="M168" s="247">
        <f>+M165+M166+M167</f>
        <v>0</v>
      </c>
      <c r="N168" s="248">
        <f t="shared" ref="N168:V168" si="152">+N165+N166+N167</f>
        <v>0</v>
      </c>
      <c r="O168" s="249">
        <f t="shared" si="152"/>
        <v>0</v>
      </c>
      <c r="P168" s="247">
        <f t="shared" si="152"/>
        <v>0</v>
      </c>
      <c r="Q168" s="249">
        <f t="shared" si="152"/>
        <v>0</v>
      </c>
      <c r="R168" s="247">
        <f t="shared" si="152"/>
        <v>0</v>
      </c>
      <c r="S168" s="248">
        <f t="shared" si="152"/>
        <v>0</v>
      </c>
      <c r="T168" s="249">
        <f t="shared" si="152"/>
        <v>0</v>
      </c>
      <c r="U168" s="247">
        <f t="shared" si="152"/>
        <v>0</v>
      </c>
      <c r="V168" s="249">
        <f t="shared" si="152"/>
        <v>0</v>
      </c>
      <c r="W168" s="250">
        <f t="shared" ref="W168:W180" si="153">IF(Q168=0,0,((V168/Q168)-1)*100)</f>
        <v>0</v>
      </c>
    </row>
    <row r="169" spans="12:25" ht="13.5" thickTop="1">
      <c r="L169" s="224" t="s">
        <v>13</v>
      </c>
      <c r="M169" s="241">
        <v>0</v>
      </c>
      <c r="N169" s="242">
        <v>0</v>
      </c>
      <c r="O169" s="243">
        <f>M169+N169</f>
        <v>0</v>
      </c>
      <c r="P169" s="244">
        <v>0</v>
      </c>
      <c r="Q169" s="243">
        <f t="shared" ref="Q169:Q170" si="154">O169+P169</f>
        <v>0</v>
      </c>
      <c r="R169" s="241">
        <v>0</v>
      </c>
      <c r="S169" s="242">
        <v>0</v>
      </c>
      <c r="T169" s="243">
        <f>R169+S169</f>
        <v>0</v>
      </c>
      <c r="U169" s="244">
        <v>0</v>
      </c>
      <c r="V169" s="243">
        <f>T169+U169</f>
        <v>0</v>
      </c>
      <c r="W169" s="245">
        <f t="shared" si="153"/>
        <v>0</v>
      </c>
      <c r="X169" s="289"/>
      <c r="Y169" s="289"/>
    </row>
    <row r="170" spans="12:25">
      <c r="L170" s="224" t="s">
        <v>14</v>
      </c>
      <c r="M170" s="241">
        <v>0</v>
      </c>
      <c r="N170" s="242">
        <v>0</v>
      </c>
      <c r="O170" s="243">
        <f>M170+N170</f>
        <v>0</v>
      </c>
      <c r="P170" s="244">
        <v>0</v>
      </c>
      <c r="Q170" s="243">
        <f t="shared" si="154"/>
        <v>0</v>
      </c>
      <c r="R170" s="241">
        <v>0</v>
      </c>
      <c r="S170" s="242">
        <v>0</v>
      </c>
      <c r="T170" s="243">
        <f>R170+S170</f>
        <v>0</v>
      </c>
      <c r="U170" s="244">
        <v>0</v>
      </c>
      <c r="V170" s="243">
        <f>T170+U170</f>
        <v>0</v>
      </c>
      <c r="W170" s="245">
        <f t="shared" si="153"/>
        <v>0</v>
      </c>
    </row>
    <row r="171" spans="12:25" ht="13.5" thickBot="1">
      <c r="L171" s="224" t="s">
        <v>15</v>
      </c>
      <c r="M171" s="241">
        <v>0</v>
      </c>
      <c r="N171" s="242">
        <v>0</v>
      </c>
      <c r="O171" s="243">
        <f>M171+N171</f>
        <v>0</v>
      </c>
      <c r="P171" s="244">
        <v>0</v>
      </c>
      <c r="Q171" s="243">
        <f>O171+P171</f>
        <v>0</v>
      </c>
      <c r="R171" s="241">
        <v>0</v>
      </c>
      <c r="S171" s="242">
        <v>0</v>
      </c>
      <c r="T171" s="243">
        <f>R171+S171</f>
        <v>0</v>
      </c>
      <c r="U171" s="244">
        <v>0</v>
      </c>
      <c r="V171" s="243">
        <f>T171+U171</f>
        <v>0</v>
      </c>
      <c r="W171" s="245">
        <f>IF(Q171=0,0,((V171/Q171)-1)*100)</f>
        <v>0</v>
      </c>
    </row>
    <row r="172" spans="12:25" ht="14.25" thickTop="1" thickBot="1">
      <c r="L172" s="246" t="s">
        <v>61</v>
      </c>
      <c r="M172" s="247">
        <f>+M169+M170+M171</f>
        <v>0</v>
      </c>
      <c r="N172" s="248">
        <f t="shared" ref="N172:V172" si="155">+N169+N170+N171</f>
        <v>0</v>
      </c>
      <c r="O172" s="249">
        <f t="shared" si="155"/>
        <v>0</v>
      </c>
      <c r="P172" s="247">
        <f t="shared" si="155"/>
        <v>0</v>
      </c>
      <c r="Q172" s="249">
        <f t="shared" si="155"/>
        <v>0</v>
      </c>
      <c r="R172" s="247">
        <f t="shared" si="155"/>
        <v>0</v>
      </c>
      <c r="S172" s="248">
        <f t="shared" si="155"/>
        <v>0</v>
      </c>
      <c r="T172" s="249">
        <f t="shared" si="155"/>
        <v>0</v>
      </c>
      <c r="U172" s="247">
        <f t="shared" si="155"/>
        <v>0</v>
      </c>
      <c r="V172" s="249">
        <f t="shared" si="155"/>
        <v>0</v>
      </c>
      <c r="W172" s="250">
        <f t="shared" ref="W172" si="156">IF(Q172=0,0,((V172/Q172)-1)*100)</f>
        <v>0</v>
      </c>
      <c r="X172" s="289"/>
    </row>
    <row r="173" spans="12:25" ht="13.5" thickTop="1">
      <c r="L173" s="224" t="s">
        <v>16</v>
      </c>
      <c r="M173" s="241">
        <v>0</v>
      </c>
      <c r="N173" s="242">
        <v>0</v>
      </c>
      <c r="O173" s="243">
        <f>SUM(M173:N173)</f>
        <v>0</v>
      </c>
      <c r="P173" s="244">
        <v>0</v>
      </c>
      <c r="Q173" s="243">
        <f t="shared" ref="Q173:Q175" si="157">O173+P173</f>
        <v>0</v>
      </c>
      <c r="R173" s="241">
        <v>0</v>
      </c>
      <c r="S173" s="242">
        <v>0</v>
      </c>
      <c r="T173" s="243">
        <f>SUM(R173:S173)</f>
        <v>0</v>
      </c>
      <c r="U173" s="244">
        <v>0</v>
      </c>
      <c r="V173" s="243">
        <f t="shared" ref="V173" si="158">T173+U173</f>
        <v>0</v>
      </c>
      <c r="W173" s="245">
        <f t="shared" si="153"/>
        <v>0</v>
      </c>
    </row>
    <row r="174" spans="12:25">
      <c r="L174" s="224" t="s">
        <v>17</v>
      </c>
      <c r="M174" s="241">
        <v>0</v>
      </c>
      <c r="N174" s="242">
        <v>0</v>
      </c>
      <c r="O174" s="243">
        <f>SUM(M174:N174)</f>
        <v>0</v>
      </c>
      <c r="P174" s="244">
        <v>0</v>
      </c>
      <c r="Q174" s="243">
        <f>O174+P174</f>
        <v>0</v>
      </c>
      <c r="R174" s="241">
        <v>0</v>
      </c>
      <c r="S174" s="242">
        <v>0</v>
      </c>
      <c r="T174" s="243">
        <f>SUM(R174:S174)</f>
        <v>0</v>
      </c>
      <c r="U174" s="244">
        <v>0</v>
      </c>
      <c r="V174" s="243">
        <f>T174+U174</f>
        <v>0</v>
      </c>
      <c r="W174" s="245">
        <f>IF(Q174=0,0,((V174/Q174)-1)*100)</f>
        <v>0</v>
      </c>
    </row>
    <row r="175" spans="12:25" ht="13.5" thickBot="1">
      <c r="L175" s="224" t="s">
        <v>18</v>
      </c>
      <c r="M175" s="241">
        <v>0</v>
      </c>
      <c r="N175" s="242">
        <v>0</v>
      </c>
      <c r="O175" s="251">
        <f>SUM(M175:N175)</f>
        <v>0</v>
      </c>
      <c r="P175" s="252">
        <v>0</v>
      </c>
      <c r="Q175" s="251">
        <f t="shared" si="157"/>
        <v>0</v>
      </c>
      <c r="R175" s="241">
        <v>0</v>
      </c>
      <c r="S175" s="242">
        <v>0</v>
      </c>
      <c r="T175" s="251">
        <f>SUM(R175:S175)</f>
        <v>0</v>
      </c>
      <c r="U175" s="252">
        <v>0</v>
      </c>
      <c r="V175" s="251">
        <f>T175+U175</f>
        <v>0</v>
      </c>
      <c r="W175" s="245">
        <f t="shared" si="153"/>
        <v>0</v>
      </c>
    </row>
    <row r="176" spans="12:25" ht="14.25" thickTop="1" thickBot="1">
      <c r="L176" s="253" t="s">
        <v>39</v>
      </c>
      <c r="M176" s="254">
        <f>+M173+M174+M175</f>
        <v>0</v>
      </c>
      <c r="N176" s="254">
        <f t="shared" ref="N176:V176" si="159">+N173+N174+N175</f>
        <v>0</v>
      </c>
      <c r="O176" s="255">
        <f t="shared" si="159"/>
        <v>0</v>
      </c>
      <c r="P176" s="256">
        <f t="shared" si="159"/>
        <v>0</v>
      </c>
      <c r="Q176" s="255">
        <f t="shared" si="159"/>
        <v>0</v>
      </c>
      <c r="R176" s="254">
        <f t="shared" si="159"/>
        <v>0</v>
      </c>
      <c r="S176" s="254">
        <f t="shared" si="159"/>
        <v>0</v>
      </c>
      <c r="T176" s="255">
        <f t="shared" si="159"/>
        <v>0</v>
      </c>
      <c r="U176" s="256">
        <f t="shared" si="159"/>
        <v>0</v>
      </c>
      <c r="V176" s="255">
        <f t="shared" si="159"/>
        <v>0</v>
      </c>
      <c r="W176" s="257">
        <f t="shared" si="153"/>
        <v>0</v>
      </c>
    </row>
    <row r="177" spans="9:25" ht="13.5" thickTop="1">
      <c r="L177" s="224" t="s">
        <v>21</v>
      </c>
      <c r="M177" s="241">
        <v>0</v>
      </c>
      <c r="N177" s="242">
        <v>0</v>
      </c>
      <c r="O177" s="251">
        <f>SUM(M177:N177)</f>
        <v>0</v>
      </c>
      <c r="P177" s="258">
        <v>0</v>
      </c>
      <c r="Q177" s="251">
        <f t="shared" ref="Q177:Q179" si="160">O177+P177</f>
        <v>0</v>
      </c>
      <c r="R177" s="241">
        <v>0</v>
      </c>
      <c r="S177" s="242">
        <v>0</v>
      </c>
      <c r="T177" s="251">
        <f>SUM(R177:S177)</f>
        <v>0</v>
      </c>
      <c r="U177" s="258">
        <v>0</v>
      </c>
      <c r="V177" s="251">
        <f>T177+U177</f>
        <v>0</v>
      </c>
      <c r="W177" s="245">
        <f t="shared" si="153"/>
        <v>0</v>
      </c>
    </row>
    <row r="178" spans="9:25">
      <c r="L178" s="224" t="s">
        <v>22</v>
      </c>
      <c r="M178" s="241">
        <v>0</v>
      </c>
      <c r="N178" s="242">
        <v>0</v>
      </c>
      <c r="O178" s="251">
        <f>SUM(M178:N178)</f>
        <v>0</v>
      </c>
      <c r="P178" s="244">
        <v>0</v>
      </c>
      <c r="Q178" s="251">
        <f t="shared" si="160"/>
        <v>0</v>
      </c>
      <c r="R178" s="241">
        <v>0</v>
      </c>
      <c r="S178" s="242">
        <v>0</v>
      </c>
      <c r="T178" s="251">
        <f>SUM(R178:S178)</f>
        <v>0</v>
      </c>
      <c r="U178" s="244">
        <v>0</v>
      </c>
      <c r="V178" s="251">
        <f>T178+U178</f>
        <v>0</v>
      </c>
      <c r="W178" s="245">
        <f t="shared" si="153"/>
        <v>0</v>
      </c>
    </row>
    <row r="179" spans="9:25" ht="13.5" thickBot="1">
      <c r="L179" s="224" t="s">
        <v>23</v>
      </c>
      <c r="M179" s="241">
        <v>0</v>
      </c>
      <c r="N179" s="242">
        <v>0</v>
      </c>
      <c r="O179" s="251">
        <f>SUM(M179:N179)</f>
        <v>0</v>
      </c>
      <c r="P179" s="244">
        <v>0</v>
      </c>
      <c r="Q179" s="251">
        <f t="shared" si="160"/>
        <v>0</v>
      </c>
      <c r="R179" s="241">
        <v>0</v>
      </c>
      <c r="S179" s="242">
        <v>0</v>
      </c>
      <c r="T179" s="251">
        <f>SUM(R179:S179)</f>
        <v>0</v>
      </c>
      <c r="U179" s="244">
        <v>0</v>
      </c>
      <c r="V179" s="251">
        <f>T179+U179</f>
        <v>0</v>
      </c>
      <c r="W179" s="245">
        <f t="shared" si="153"/>
        <v>0</v>
      </c>
    </row>
    <row r="180" spans="9:25" ht="14.25" thickTop="1" thickBot="1">
      <c r="L180" s="246" t="s">
        <v>40</v>
      </c>
      <c r="M180" s="247">
        <f>+M177+M178+M179</f>
        <v>0</v>
      </c>
      <c r="N180" s="248">
        <f t="shared" ref="N180:V180" si="161">+N177+N178+N179</f>
        <v>0</v>
      </c>
      <c r="O180" s="249">
        <f t="shared" si="161"/>
        <v>0</v>
      </c>
      <c r="P180" s="247">
        <f t="shared" si="161"/>
        <v>0</v>
      </c>
      <c r="Q180" s="249">
        <f t="shared" si="161"/>
        <v>0</v>
      </c>
      <c r="R180" s="247">
        <f t="shared" si="161"/>
        <v>0</v>
      </c>
      <c r="S180" s="248">
        <f t="shared" si="161"/>
        <v>0</v>
      </c>
      <c r="T180" s="249">
        <f t="shared" si="161"/>
        <v>0</v>
      </c>
      <c r="U180" s="247">
        <f t="shared" si="161"/>
        <v>0</v>
      </c>
      <c r="V180" s="249">
        <f t="shared" si="161"/>
        <v>0</v>
      </c>
      <c r="W180" s="250">
        <f t="shared" si="153"/>
        <v>0</v>
      </c>
    </row>
    <row r="181" spans="9:25" ht="14.25" thickTop="1" thickBot="1">
      <c r="L181" s="246" t="s">
        <v>62</v>
      </c>
      <c r="M181" s="247">
        <f t="shared" ref="M181:V181" si="162">+M172+M176+M180</f>
        <v>0</v>
      </c>
      <c r="N181" s="248">
        <f t="shared" si="162"/>
        <v>0</v>
      </c>
      <c r="O181" s="249">
        <f t="shared" si="162"/>
        <v>0</v>
      </c>
      <c r="P181" s="247">
        <f t="shared" si="162"/>
        <v>0</v>
      </c>
      <c r="Q181" s="249">
        <f t="shared" si="162"/>
        <v>0</v>
      </c>
      <c r="R181" s="247">
        <f t="shared" si="162"/>
        <v>0</v>
      </c>
      <c r="S181" s="248">
        <f t="shared" si="162"/>
        <v>0</v>
      </c>
      <c r="T181" s="249">
        <f t="shared" si="162"/>
        <v>0</v>
      </c>
      <c r="U181" s="247">
        <f t="shared" si="162"/>
        <v>0</v>
      </c>
      <c r="V181" s="249">
        <f t="shared" si="162"/>
        <v>0</v>
      </c>
      <c r="W181" s="250">
        <f>IF(Q181=0,0,((V181/Q181)-1)*100)</f>
        <v>0</v>
      </c>
    </row>
    <row r="182" spans="9:25" ht="14.25" thickTop="1" thickBot="1">
      <c r="L182" s="246" t="s">
        <v>7</v>
      </c>
      <c r="M182" s="247">
        <f>+M181+M168</f>
        <v>0</v>
      </c>
      <c r="N182" s="248">
        <f t="shared" ref="N182:V182" si="163">+N181+N168</f>
        <v>0</v>
      </c>
      <c r="O182" s="249">
        <f t="shared" si="163"/>
        <v>0</v>
      </c>
      <c r="P182" s="247">
        <f t="shared" si="163"/>
        <v>0</v>
      </c>
      <c r="Q182" s="249">
        <f t="shared" si="163"/>
        <v>0</v>
      </c>
      <c r="R182" s="247">
        <f t="shared" si="163"/>
        <v>0</v>
      </c>
      <c r="S182" s="248">
        <f t="shared" si="163"/>
        <v>0</v>
      </c>
      <c r="T182" s="249">
        <f t="shared" si="163"/>
        <v>0</v>
      </c>
      <c r="U182" s="247">
        <f t="shared" si="163"/>
        <v>0</v>
      </c>
      <c r="V182" s="249">
        <f t="shared" si="163"/>
        <v>0</v>
      </c>
      <c r="W182" s="250">
        <f t="shared" ref="W182" si="164">IF(Q182=0,0,((V182/Q182)-1)*100)</f>
        <v>0</v>
      </c>
    </row>
    <row r="183" spans="9:25" ht="14.25" thickTop="1" thickBot="1">
      <c r="L183" s="259" t="s">
        <v>60</v>
      </c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9:25" ht="13.5" thickTop="1">
      <c r="L184" s="887" t="s">
        <v>55</v>
      </c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9"/>
    </row>
    <row r="185" spans="9:25" ht="13.5" thickBot="1">
      <c r="L185" s="890" t="s">
        <v>52</v>
      </c>
      <c r="M185" s="891"/>
      <c r="N185" s="891"/>
      <c r="O185" s="891"/>
      <c r="P185" s="891"/>
      <c r="Q185" s="891"/>
      <c r="R185" s="891"/>
      <c r="S185" s="891"/>
      <c r="T185" s="891"/>
      <c r="U185" s="891"/>
      <c r="V185" s="891"/>
      <c r="W185" s="892"/>
    </row>
    <row r="186" spans="9:25" ht="14.25" thickTop="1" thickBot="1">
      <c r="L186" s="217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9" t="s">
        <v>34</v>
      </c>
    </row>
    <row r="187" spans="9:25" ht="14.25" thickTop="1" thickBot="1">
      <c r="L187" s="220"/>
      <c r="M187" s="896" t="s">
        <v>58</v>
      </c>
      <c r="N187" s="897"/>
      <c r="O187" s="897"/>
      <c r="P187" s="897"/>
      <c r="Q187" s="897"/>
      <c r="R187" s="221" t="s">
        <v>59</v>
      </c>
      <c r="S187" s="222"/>
      <c r="T187" s="260"/>
      <c r="U187" s="221"/>
      <c r="V187" s="221"/>
      <c r="W187" s="320" t="s">
        <v>2</v>
      </c>
    </row>
    <row r="188" spans="9:25" ht="12" customHeight="1" thickTop="1">
      <c r="L188" s="224" t="s">
        <v>3</v>
      </c>
      <c r="M188" s="225"/>
      <c r="N188" s="226"/>
      <c r="O188" s="227"/>
      <c r="P188" s="228"/>
      <c r="Q188" s="227"/>
      <c r="R188" s="225"/>
      <c r="S188" s="226"/>
      <c r="T188" s="227"/>
      <c r="U188" s="228"/>
      <c r="V188" s="227"/>
      <c r="W188" s="321" t="s">
        <v>4</v>
      </c>
      <c r="X188" s="294"/>
      <c r="Y188" s="294"/>
    </row>
    <row r="189" spans="9:25" s="294" customFormat="1" ht="12" customHeight="1" thickBot="1">
      <c r="I189" s="293"/>
      <c r="L189" s="230"/>
      <c r="M189" s="231" t="s">
        <v>35</v>
      </c>
      <c r="N189" s="232" t="s">
        <v>36</v>
      </c>
      <c r="O189" s="233" t="s">
        <v>37</v>
      </c>
      <c r="P189" s="234" t="s">
        <v>32</v>
      </c>
      <c r="Q189" s="233" t="s">
        <v>7</v>
      </c>
      <c r="R189" s="231" t="s">
        <v>35</v>
      </c>
      <c r="S189" s="232" t="s">
        <v>36</v>
      </c>
      <c r="T189" s="233" t="s">
        <v>37</v>
      </c>
      <c r="U189" s="234" t="s">
        <v>32</v>
      </c>
      <c r="V189" s="233" t="s">
        <v>7</v>
      </c>
      <c r="W189" s="322"/>
      <c r="X189" s="1"/>
      <c r="Y189" s="1"/>
    </row>
    <row r="190" spans="9:25" ht="6" customHeight="1" thickTop="1">
      <c r="L190" s="224"/>
      <c r="M190" s="236"/>
      <c r="N190" s="237"/>
      <c r="O190" s="238"/>
      <c r="P190" s="239"/>
      <c r="Q190" s="238"/>
      <c r="R190" s="236"/>
      <c r="S190" s="237"/>
      <c r="T190" s="238"/>
      <c r="U190" s="239"/>
      <c r="V190" s="238"/>
      <c r="W190" s="240"/>
    </row>
    <row r="191" spans="9:25">
      <c r="L191" s="224" t="s">
        <v>10</v>
      </c>
      <c r="M191" s="241">
        <v>0</v>
      </c>
      <c r="N191" s="281">
        <v>0</v>
      </c>
      <c r="O191" s="243">
        <f>M191+N191</f>
        <v>0</v>
      </c>
      <c r="P191" s="244">
        <v>0</v>
      </c>
      <c r="Q191" s="243">
        <f t="shared" ref="Q191:Q193" si="165">O191+P191</f>
        <v>0</v>
      </c>
      <c r="R191" s="241">
        <v>0</v>
      </c>
      <c r="S191" s="242">
        <v>0</v>
      </c>
      <c r="T191" s="243">
        <f>R191+S191</f>
        <v>0</v>
      </c>
      <c r="U191" s="244">
        <v>0</v>
      </c>
      <c r="V191" s="243">
        <f>T191+U191</f>
        <v>0</v>
      </c>
      <c r="W191" s="245">
        <f>IF(Q191=0,0,((V191/Q191)-1)*100)</f>
        <v>0</v>
      </c>
    </row>
    <row r="192" spans="9:25">
      <c r="L192" s="295" t="s">
        <v>11</v>
      </c>
      <c r="M192" s="316">
        <v>0</v>
      </c>
      <c r="N192" s="299">
        <v>0</v>
      </c>
      <c r="O192" s="296">
        <f>M192+N192</f>
        <v>0</v>
      </c>
      <c r="P192" s="297">
        <v>0</v>
      </c>
      <c r="Q192" s="296">
        <f t="shared" si="165"/>
        <v>0</v>
      </c>
      <c r="R192" s="316">
        <v>20</v>
      </c>
      <c r="S192" s="299">
        <v>34</v>
      </c>
      <c r="T192" s="296">
        <f>R192+S192</f>
        <v>54</v>
      </c>
      <c r="U192" s="297">
        <v>0</v>
      </c>
      <c r="V192" s="296">
        <f>T192+U192</f>
        <v>54</v>
      </c>
      <c r="W192" s="298">
        <f>IF(Q192=0,0,((V192/Q192)-1)*100)</f>
        <v>0</v>
      </c>
    </row>
    <row r="193" spans="12:25" ht="13.5" thickBot="1">
      <c r="L193" s="230" t="s">
        <v>12</v>
      </c>
      <c r="M193" s="317">
        <v>0</v>
      </c>
      <c r="N193" s="242">
        <v>0</v>
      </c>
      <c r="O193" s="243">
        <f>M193+N193</f>
        <v>0</v>
      </c>
      <c r="P193" s="244">
        <v>0</v>
      </c>
      <c r="Q193" s="243">
        <f t="shared" si="165"/>
        <v>0</v>
      </c>
      <c r="R193" s="317">
        <v>54</v>
      </c>
      <c r="S193" s="242">
        <v>56</v>
      </c>
      <c r="T193" s="243">
        <f>R193+S193</f>
        <v>110</v>
      </c>
      <c r="U193" s="244">
        <v>0</v>
      </c>
      <c r="V193" s="243">
        <f>T193+U193</f>
        <v>110</v>
      </c>
      <c r="W193" s="318">
        <f>IF(Q193=0,0,((V193/Q193)-1)*100)</f>
        <v>0</v>
      </c>
    </row>
    <row r="194" spans="12:25" ht="14.25" thickTop="1" thickBot="1">
      <c r="L194" s="246" t="s">
        <v>38</v>
      </c>
      <c r="M194" s="247">
        <f>+M191+M192+M193</f>
        <v>0</v>
      </c>
      <c r="N194" s="248">
        <f t="shared" ref="N194:V194" si="166">+N191+N192+N193</f>
        <v>0</v>
      </c>
      <c r="O194" s="249">
        <f t="shared" si="166"/>
        <v>0</v>
      </c>
      <c r="P194" s="247">
        <f t="shared" si="166"/>
        <v>0</v>
      </c>
      <c r="Q194" s="249">
        <f t="shared" si="166"/>
        <v>0</v>
      </c>
      <c r="R194" s="247">
        <f t="shared" si="166"/>
        <v>74</v>
      </c>
      <c r="S194" s="248">
        <f t="shared" si="166"/>
        <v>90</v>
      </c>
      <c r="T194" s="249">
        <f t="shared" si="166"/>
        <v>164</v>
      </c>
      <c r="U194" s="247">
        <f t="shared" si="166"/>
        <v>0</v>
      </c>
      <c r="V194" s="249">
        <f t="shared" si="166"/>
        <v>164</v>
      </c>
      <c r="W194" s="250">
        <f t="shared" ref="W194:W206" si="167">IF(Q194=0,0,((V194/Q194)-1)*100)</f>
        <v>0</v>
      </c>
      <c r="X194" s="289"/>
      <c r="Y194" s="289"/>
    </row>
    <row r="195" spans="12:25" ht="13.5" thickTop="1">
      <c r="L195" s="224" t="s">
        <v>13</v>
      </c>
      <c r="M195" s="241">
        <v>0</v>
      </c>
      <c r="N195" s="242">
        <v>0</v>
      </c>
      <c r="O195" s="243">
        <f>M195+N195</f>
        <v>0</v>
      </c>
      <c r="P195" s="244">
        <v>0</v>
      </c>
      <c r="Q195" s="243">
        <f t="shared" ref="Q195:Q196" si="168">O195+P195</f>
        <v>0</v>
      </c>
      <c r="R195" s="241">
        <v>63</v>
      </c>
      <c r="S195" s="242">
        <v>74</v>
      </c>
      <c r="T195" s="243">
        <f>R195+S195</f>
        <v>137</v>
      </c>
      <c r="U195" s="244">
        <v>0</v>
      </c>
      <c r="V195" s="243">
        <f>T195+U195</f>
        <v>137</v>
      </c>
      <c r="W195" s="245">
        <f t="shared" si="167"/>
        <v>0</v>
      </c>
    </row>
    <row r="196" spans="12:25">
      <c r="L196" s="224" t="s">
        <v>14</v>
      </c>
      <c r="M196" s="241">
        <v>0</v>
      </c>
      <c r="N196" s="242">
        <v>0</v>
      </c>
      <c r="O196" s="243">
        <f>M196+N196</f>
        <v>0</v>
      </c>
      <c r="P196" s="244">
        <v>0</v>
      </c>
      <c r="Q196" s="243">
        <f t="shared" si="168"/>
        <v>0</v>
      </c>
      <c r="R196" s="241">
        <v>44</v>
      </c>
      <c r="S196" s="242">
        <v>73</v>
      </c>
      <c r="T196" s="243">
        <f>R196+S196</f>
        <v>117</v>
      </c>
      <c r="U196" s="244">
        <v>0</v>
      </c>
      <c r="V196" s="243">
        <f>T196+U196</f>
        <v>117</v>
      </c>
      <c r="W196" s="245">
        <f t="shared" si="167"/>
        <v>0</v>
      </c>
    </row>
    <row r="197" spans="12:25" ht="13.5" thickBot="1">
      <c r="L197" s="224" t="s">
        <v>15</v>
      </c>
      <c r="M197" s="241">
        <v>0</v>
      </c>
      <c r="N197" s="242">
        <v>0</v>
      </c>
      <c r="O197" s="243">
        <f>M197+N197</f>
        <v>0</v>
      </c>
      <c r="P197" s="244">
        <v>0</v>
      </c>
      <c r="Q197" s="243">
        <f>O197+P197</f>
        <v>0</v>
      </c>
      <c r="R197" s="241">
        <v>35</v>
      </c>
      <c r="S197" s="242">
        <v>57</v>
      </c>
      <c r="T197" s="243">
        <f>R197+S197</f>
        <v>92</v>
      </c>
      <c r="U197" s="244">
        <v>0</v>
      </c>
      <c r="V197" s="243">
        <f>T197+U197</f>
        <v>92</v>
      </c>
      <c r="W197" s="245">
        <f>IF(Q197=0,0,((V197/Q197)-1)*100)</f>
        <v>0</v>
      </c>
    </row>
    <row r="198" spans="12:25" ht="14.25" thickTop="1" thickBot="1">
      <c r="L198" s="246" t="s">
        <v>61</v>
      </c>
      <c r="M198" s="247">
        <f>+M195+M196+M197</f>
        <v>0</v>
      </c>
      <c r="N198" s="248">
        <f t="shared" ref="N198:V198" si="169">+N195+N196+N197</f>
        <v>0</v>
      </c>
      <c r="O198" s="249">
        <f t="shared" si="169"/>
        <v>0</v>
      </c>
      <c r="P198" s="247">
        <f t="shared" si="169"/>
        <v>0</v>
      </c>
      <c r="Q198" s="249">
        <f t="shared" si="169"/>
        <v>0</v>
      </c>
      <c r="R198" s="247">
        <f t="shared" si="169"/>
        <v>142</v>
      </c>
      <c r="S198" s="248">
        <f t="shared" si="169"/>
        <v>204</v>
      </c>
      <c r="T198" s="249">
        <f t="shared" si="169"/>
        <v>346</v>
      </c>
      <c r="U198" s="247">
        <f t="shared" si="169"/>
        <v>0</v>
      </c>
      <c r="V198" s="249">
        <f t="shared" si="169"/>
        <v>346</v>
      </c>
      <c r="W198" s="250">
        <f t="shared" ref="W198" si="170">IF(Q198=0,0,((V198/Q198)-1)*100)</f>
        <v>0</v>
      </c>
      <c r="X198" s="289"/>
    </row>
    <row r="199" spans="12:25" ht="13.5" thickTop="1">
      <c r="L199" s="224" t="s">
        <v>16</v>
      </c>
      <c r="M199" s="241">
        <v>0</v>
      </c>
      <c r="N199" s="242">
        <v>0</v>
      </c>
      <c r="O199" s="243">
        <f>SUM(M199:N199)</f>
        <v>0</v>
      </c>
      <c r="P199" s="244">
        <v>0</v>
      </c>
      <c r="Q199" s="243">
        <f t="shared" ref="Q199:Q201" si="171">O199+P199</f>
        <v>0</v>
      </c>
      <c r="R199" s="241">
        <v>35</v>
      </c>
      <c r="S199" s="242">
        <v>57</v>
      </c>
      <c r="T199" s="243">
        <f>SUM(R199:S199)</f>
        <v>92</v>
      </c>
      <c r="U199" s="244">
        <v>0</v>
      </c>
      <c r="V199" s="243">
        <f>T199+U199</f>
        <v>92</v>
      </c>
      <c r="W199" s="245">
        <f t="shared" si="167"/>
        <v>0</v>
      </c>
    </row>
    <row r="200" spans="12:25">
      <c r="L200" s="224" t="s">
        <v>17</v>
      </c>
      <c r="M200" s="241">
        <v>0</v>
      </c>
      <c r="N200" s="242">
        <v>0</v>
      </c>
      <c r="O200" s="243">
        <f>SUM(M200:N200)</f>
        <v>0</v>
      </c>
      <c r="P200" s="244">
        <v>0</v>
      </c>
      <c r="Q200" s="243">
        <f>O200+P200</f>
        <v>0</v>
      </c>
      <c r="R200" s="241">
        <v>33</v>
      </c>
      <c r="S200" s="242">
        <v>49</v>
      </c>
      <c r="T200" s="243">
        <f>SUM(R200:S200)</f>
        <v>82</v>
      </c>
      <c r="U200" s="244">
        <v>0</v>
      </c>
      <c r="V200" s="243">
        <f>T200+U200</f>
        <v>82</v>
      </c>
      <c r="W200" s="245">
        <f>IF(Q200=0,0,((V200/Q200)-1)*100)</f>
        <v>0</v>
      </c>
    </row>
    <row r="201" spans="12:25" ht="13.5" thickBot="1">
      <c r="L201" s="224" t="s">
        <v>18</v>
      </c>
      <c r="M201" s="241">
        <v>0</v>
      </c>
      <c r="N201" s="242">
        <v>0</v>
      </c>
      <c r="O201" s="251">
        <f>SUM(M201:N201)</f>
        <v>0</v>
      </c>
      <c r="P201" s="252">
        <v>0</v>
      </c>
      <c r="Q201" s="251">
        <f t="shared" si="171"/>
        <v>0</v>
      </c>
      <c r="R201" s="241">
        <v>45</v>
      </c>
      <c r="S201" s="242">
        <v>61</v>
      </c>
      <c r="T201" s="251">
        <f>SUM(R201:S201)</f>
        <v>106</v>
      </c>
      <c r="U201" s="252">
        <v>0</v>
      </c>
      <c r="V201" s="251">
        <f>T201+U201</f>
        <v>106</v>
      </c>
      <c r="W201" s="245">
        <f t="shared" si="167"/>
        <v>0</v>
      </c>
    </row>
    <row r="202" spans="12:25" ht="14.25" thickTop="1" thickBot="1">
      <c r="L202" s="253" t="s">
        <v>39</v>
      </c>
      <c r="M202" s="254">
        <f>+M199+M200+M201</f>
        <v>0</v>
      </c>
      <c r="N202" s="254">
        <f t="shared" ref="N202:V202" si="172">+N199+N200+N201</f>
        <v>0</v>
      </c>
      <c r="O202" s="255">
        <f t="shared" si="172"/>
        <v>0</v>
      </c>
      <c r="P202" s="256">
        <f t="shared" si="172"/>
        <v>0</v>
      </c>
      <c r="Q202" s="255">
        <f t="shared" si="172"/>
        <v>0</v>
      </c>
      <c r="R202" s="254">
        <f t="shared" si="172"/>
        <v>113</v>
      </c>
      <c r="S202" s="254">
        <f t="shared" si="172"/>
        <v>167</v>
      </c>
      <c r="T202" s="255">
        <f t="shared" si="172"/>
        <v>280</v>
      </c>
      <c r="U202" s="256">
        <f t="shared" si="172"/>
        <v>0</v>
      </c>
      <c r="V202" s="255">
        <f t="shared" si="172"/>
        <v>280</v>
      </c>
      <c r="W202" s="257">
        <f t="shared" si="167"/>
        <v>0</v>
      </c>
    </row>
    <row r="203" spans="12:25" ht="13.5" thickTop="1">
      <c r="L203" s="224" t="s">
        <v>21</v>
      </c>
      <c r="M203" s="241">
        <v>0</v>
      </c>
      <c r="N203" s="242">
        <v>0</v>
      </c>
      <c r="O203" s="251">
        <f>SUM(M203:N203)</f>
        <v>0</v>
      </c>
      <c r="P203" s="258">
        <v>0</v>
      </c>
      <c r="Q203" s="251">
        <f t="shared" ref="Q203:Q205" si="173">O203+P203</f>
        <v>0</v>
      </c>
      <c r="R203" s="241">
        <v>70</v>
      </c>
      <c r="S203" s="242">
        <v>71</v>
      </c>
      <c r="T203" s="251">
        <f>SUM(R203:S203)</f>
        <v>141</v>
      </c>
      <c r="U203" s="258">
        <v>0</v>
      </c>
      <c r="V203" s="251">
        <f>T203+U203</f>
        <v>141</v>
      </c>
      <c r="W203" s="245">
        <f t="shared" si="167"/>
        <v>0</v>
      </c>
    </row>
    <row r="204" spans="12:25">
      <c r="L204" s="224" t="s">
        <v>22</v>
      </c>
      <c r="M204" s="241">
        <v>0</v>
      </c>
      <c r="N204" s="242">
        <v>0</v>
      </c>
      <c r="O204" s="251">
        <f>SUM(M204:N204)</f>
        <v>0</v>
      </c>
      <c r="P204" s="244">
        <v>0</v>
      </c>
      <c r="Q204" s="251">
        <f t="shared" si="173"/>
        <v>0</v>
      </c>
      <c r="R204" s="241">
        <v>72</v>
      </c>
      <c r="S204" s="242">
        <v>64</v>
      </c>
      <c r="T204" s="251">
        <f>SUM(R204:S204)</f>
        <v>136</v>
      </c>
      <c r="U204" s="244">
        <v>0</v>
      </c>
      <c r="V204" s="251">
        <f>T204+U204</f>
        <v>136</v>
      </c>
      <c r="W204" s="245">
        <f t="shared" si="167"/>
        <v>0</v>
      </c>
    </row>
    <row r="205" spans="12:25" ht="13.5" thickBot="1">
      <c r="L205" s="224" t="s">
        <v>23</v>
      </c>
      <c r="M205" s="241">
        <v>0</v>
      </c>
      <c r="N205" s="242">
        <v>0</v>
      </c>
      <c r="O205" s="251">
        <f>SUM(M205:N205)</f>
        <v>0</v>
      </c>
      <c r="P205" s="244">
        <v>0</v>
      </c>
      <c r="Q205" s="251">
        <f t="shared" si="173"/>
        <v>0</v>
      </c>
      <c r="R205" s="241">
        <v>57</v>
      </c>
      <c r="S205" s="242">
        <v>53</v>
      </c>
      <c r="T205" s="251">
        <f>SUM(R205:S205)</f>
        <v>110</v>
      </c>
      <c r="U205" s="244">
        <v>0</v>
      </c>
      <c r="V205" s="251">
        <f>T205+U205</f>
        <v>110</v>
      </c>
      <c r="W205" s="245">
        <f t="shared" si="167"/>
        <v>0</v>
      </c>
    </row>
    <row r="206" spans="12:25" ht="14.25" thickTop="1" thickBot="1">
      <c r="L206" s="246" t="s">
        <v>40</v>
      </c>
      <c r="M206" s="247">
        <f>+M203+M204+M205</f>
        <v>0</v>
      </c>
      <c r="N206" s="248">
        <f t="shared" ref="N206:V206" si="174">+N203+N204+N205</f>
        <v>0</v>
      </c>
      <c r="O206" s="249">
        <f t="shared" si="174"/>
        <v>0</v>
      </c>
      <c r="P206" s="247">
        <f t="shared" si="174"/>
        <v>0</v>
      </c>
      <c r="Q206" s="249">
        <f t="shared" si="174"/>
        <v>0</v>
      </c>
      <c r="R206" s="247">
        <f t="shared" si="174"/>
        <v>199</v>
      </c>
      <c r="S206" s="248">
        <f t="shared" si="174"/>
        <v>188</v>
      </c>
      <c r="T206" s="249">
        <f t="shared" si="174"/>
        <v>387</v>
      </c>
      <c r="U206" s="247">
        <f t="shared" si="174"/>
        <v>0</v>
      </c>
      <c r="V206" s="249">
        <f t="shared" si="174"/>
        <v>387</v>
      </c>
      <c r="W206" s="250">
        <f t="shared" si="167"/>
        <v>0</v>
      </c>
    </row>
    <row r="207" spans="12:25" ht="14.25" thickTop="1" thickBot="1">
      <c r="L207" s="246" t="s">
        <v>62</v>
      </c>
      <c r="M207" s="247">
        <f t="shared" ref="M207:V207" si="175">+M198+M202+M206</f>
        <v>0</v>
      </c>
      <c r="N207" s="248">
        <f t="shared" si="175"/>
        <v>0</v>
      </c>
      <c r="O207" s="249">
        <f t="shared" si="175"/>
        <v>0</v>
      </c>
      <c r="P207" s="247">
        <f t="shared" si="175"/>
        <v>0</v>
      </c>
      <c r="Q207" s="249">
        <f t="shared" si="175"/>
        <v>0</v>
      </c>
      <c r="R207" s="247">
        <f t="shared" si="175"/>
        <v>454</v>
      </c>
      <c r="S207" s="248">
        <f t="shared" si="175"/>
        <v>559</v>
      </c>
      <c r="T207" s="249">
        <f t="shared" si="175"/>
        <v>1013</v>
      </c>
      <c r="U207" s="247">
        <f t="shared" si="175"/>
        <v>0</v>
      </c>
      <c r="V207" s="249">
        <f t="shared" si="175"/>
        <v>1013</v>
      </c>
      <c r="W207" s="250">
        <f>IF(Q207=0,0,((V207/Q207)-1)*100)</f>
        <v>0</v>
      </c>
    </row>
    <row r="208" spans="12:25" ht="14.25" thickTop="1" thickBot="1">
      <c r="L208" s="246" t="s">
        <v>7</v>
      </c>
      <c r="M208" s="247">
        <f>+M207+M194</f>
        <v>0</v>
      </c>
      <c r="N208" s="248">
        <f t="shared" ref="N208:V208" si="176">+N207+N194</f>
        <v>0</v>
      </c>
      <c r="O208" s="249">
        <f t="shared" si="176"/>
        <v>0</v>
      </c>
      <c r="P208" s="247">
        <f t="shared" si="176"/>
        <v>0</v>
      </c>
      <c r="Q208" s="249">
        <f t="shared" si="176"/>
        <v>0</v>
      </c>
      <c r="R208" s="247">
        <f t="shared" si="176"/>
        <v>528</v>
      </c>
      <c r="S208" s="248">
        <f t="shared" si="176"/>
        <v>649</v>
      </c>
      <c r="T208" s="249">
        <f t="shared" si="176"/>
        <v>1177</v>
      </c>
      <c r="U208" s="247">
        <f t="shared" si="176"/>
        <v>0</v>
      </c>
      <c r="V208" s="249">
        <f t="shared" si="176"/>
        <v>1177</v>
      </c>
      <c r="W208" s="250">
        <f>IF(Q208=0,0,((V208/Q208)-1)*100)</f>
        <v>0</v>
      </c>
    </row>
    <row r="209" spans="12:25" ht="14.25" thickTop="1" thickBot="1">
      <c r="L209" s="259" t="s">
        <v>60</v>
      </c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2:25" ht="13.5" thickTop="1">
      <c r="L210" s="881" t="s">
        <v>56</v>
      </c>
      <c r="M210" s="882"/>
      <c r="N210" s="882"/>
      <c r="O210" s="882"/>
      <c r="P210" s="882"/>
      <c r="Q210" s="882"/>
      <c r="R210" s="882"/>
      <c r="S210" s="882"/>
      <c r="T210" s="882"/>
      <c r="U210" s="882"/>
      <c r="V210" s="882"/>
      <c r="W210" s="883"/>
    </row>
    <row r="211" spans="12:25" ht="13.5" thickBot="1">
      <c r="L211" s="884" t="s">
        <v>53</v>
      </c>
      <c r="M211" s="885"/>
      <c r="N211" s="885"/>
      <c r="O211" s="885"/>
      <c r="P211" s="885"/>
      <c r="Q211" s="885"/>
      <c r="R211" s="885"/>
      <c r="S211" s="885"/>
      <c r="T211" s="885"/>
      <c r="U211" s="885"/>
      <c r="V211" s="885"/>
      <c r="W211" s="886"/>
    </row>
    <row r="212" spans="12:25" ht="14.25" thickTop="1" thickBot="1">
      <c r="L212" s="217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9" t="s">
        <v>34</v>
      </c>
    </row>
    <row r="213" spans="12:25" ht="12.75" customHeight="1" thickTop="1" thickBot="1">
      <c r="L213" s="220"/>
      <c r="M213" s="896" t="s">
        <v>58</v>
      </c>
      <c r="N213" s="897"/>
      <c r="O213" s="897"/>
      <c r="P213" s="897"/>
      <c r="Q213" s="897"/>
      <c r="R213" s="221" t="s">
        <v>59</v>
      </c>
      <c r="S213" s="222"/>
      <c r="T213" s="260"/>
      <c r="U213" s="221"/>
      <c r="V213" s="221"/>
      <c r="W213" s="320" t="s">
        <v>2</v>
      </c>
    </row>
    <row r="214" spans="12:25" ht="13.5" thickTop="1">
      <c r="L214" s="224" t="s">
        <v>3</v>
      </c>
      <c r="M214" s="225"/>
      <c r="N214" s="226"/>
      <c r="O214" s="227"/>
      <c r="P214" s="228"/>
      <c r="Q214" s="268"/>
      <c r="R214" s="225"/>
      <c r="S214" s="226"/>
      <c r="T214" s="227"/>
      <c r="U214" s="228"/>
      <c r="V214" s="319"/>
      <c r="W214" s="321" t="s">
        <v>4</v>
      </c>
    </row>
    <row r="215" spans="12:25" ht="13.5" thickBot="1">
      <c r="L215" s="230"/>
      <c r="M215" s="231" t="s">
        <v>35</v>
      </c>
      <c r="N215" s="232" t="s">
        <v>36</v>
      </c>
      <c r="O215" s="233" t="s">
        <v>37</v>
      </c>
      <c r="P215" s="234" t="s">
        <v>32</v>
      </c>
      <c r="Q215" s="345" t="s">
        <v>7</v>
      </c>
      <c r="R215" s="231" t="s">
        <v>35</v>
      </c>
      <c r="S215" s="232" t="s">
        <v>36</v>
      </c>
      <c r="T215" s="233" t="s">
        <v>37</v>
      </c>
      <c r="U215" s="234" t="s">
        <v>32</v>
      </c>
      <c r="V215" s="344" t="s">
        <v>7</v>
      </c>
      <c r="W215" s="322"/>
    </row>
    <row r="216" spans="12:25" ht="4.5" customHeight="1" thickTop="1">
      <c r="L216" s="224"/>
      <c r="M216" s="236"/>
      <c r="N216" s="237"/>
      <c r="O216" s="238"/>
      <c r="P216" s="239"/>
      <c r="Q216" s="269"/>
      <c r="R216" s="236"/>
      <c r="S216" s="237"/>
      <c r="T216" s="238"/>
      <c r="U216" s="239"/>
      <c r="V216" s="271"/>
      <c r="W216" s="240"/>
    </row>
    <row r="217" spans="12:25">
      <c r="L217" s="224" t="s">
        <v>10</v>
      </c>
      <c r="M217" s="241">
        <f t="shared" ref="M217:N219" si="177">+M165+M191</f>
        <v>0</v>
      </c>
      <c r="N217" s="242">
        <f t="shared" si="177"/>
        <v>0</v>
      </c>
      <c r="O217" s="243">
        <f>M217+N217</f>
        <v>0</v>
      </c>
      <c r="P217" s="244">
        <f>+P165+P191</f>
        <v>0</v>
      </c>
      <c r="Q217" s="270">
        <f t="shared" ref="Q217" si="178">O217+P217</f>
        <v>0</v>
      </c>
      <c r="R217" s="241">
        <f t="shared" ref="R217:S219" si="179">+R165+R191</f>
        <v>0</v>
      </c>
      <c r="S217" s="242">
        <f t="shared" si="179"/>
        <v>0</v>
      </c>
      <c r="T217" s="243">
        <f>R217+S217</f>
        <v>0</v>
      </c>
      <c r="U217" s="244">
        <f>+U165+U191</f>
        <v>0</v>
      </c>
      <c r="V217" s="272">
        <f>T217+U217</f>
        <v>0</v>
      </c>
      <c r="W217" s="245">
        <f>IF(Q217=0,0,((V217/Q217)-1)*100)</f>
        <v>0</v>
      </c>
    </row>
    <row r="218" spans="12:25">
      <c r="L218" s="224" t="s">
        <v>11</v>
      </c>
      <c r="M218" s="241">
        <f t="shared" si="177"/>
        <v>0</v>
      </c>
      <c r="N218" s="242">
        <f t="shared" si="177"/>
        <v>0</v>
      </c>
      <c r="O218" s="243">
        <f t="shared" ref="O218:O219" si="180">M218+N218</f>
        <v>0</v>
      </c>
      <c r="P218" s="244">
        <f>+P166+P192</f>
        <v>0</v>
      </c>
      <c r="Q218" s="270">
        <f>O218+P218</f>
        <v>0</v>
      </c>
      <c r="R218" s="241">
        <f t="shared" si="179"/>
        <v>20</v>
      </c>
      <c r="S218" s="242">
        <f t="shared" si="179"/>
        <v>34</v>
      </c>
      <c r="T218" s="243">
        <f t="shared" ref="T218:T219" si="181">R218+S218</f>
        <v>54</v>
      </c>
      <c r="U218" s="244">
        <f>+U166+U192</f>
        <v>0</v>
      </c>
      <c r="V218" s="272">
        <f>T218+U218</f>
        <v>54</v>
      </c>
      <c r="W218" s="245">
        <f>IF(Q218=0,0,((V218/Q218)-1)*100)</f>
        <v>0</v>
      </c>
    </row>
    <row r="219" spans="12:25" ht="13.5" thickBot="1">
      <c r="L219" s="230" t="s">
        <v>12</v>
      </c>
      <c r="M219" s="241">
        <f t="shared" si="177"/>
        <v>0</v>
      </c>
      <c r="N219" s="242">
        <f t="shared" si="177"/>
        <v>0</v>
      </c>
      <c r="O219" s="243">
        <f t="shared" si="180"/>
        <v>0</v>
      </c>
      <c r="P219" s="244">
        <f>+P167+P193</f>
        <v>0</v>
      </c>
      <c r="Q219" s="270">
        <f>O219+P219</f>
        <v>0</v>
      </c>
      <c r="R219" s="241">
        <f t="shared" si="179"/>
        <v>54</v>
      </c>
      <c r="S219" s="242">
        <f t="shared" si="179"/>
        <v>56</v>
      </c>
      <c r="T219" s="243">
        <f t="shared" si="181"/>
        <v>110</v>
      </c>
      <c r="U219" s="244">
        <f>+U167+U193</f>
        <v>0</v>
      </c>
      <c r="V219" s="272">
        <f>T219+U219</f>
        <v>110</v>
      </c>
      <c r="W219" s="245">
        <f>IF(Q219=0,0,((V219/Q219)-1)*100)</f>
        <v>0</v>
      </c>
      <c r="X219" s="289"/>
      <c r="Y219" s="289"/>
    </row>
    <row r="220" spans="12:25" ht="14.25" thickTop="1" thickBot="1">
      <c r="L220" s="246" t="s">
        <v>38</v>
      </c>
      <c r="M220" s="247">
        <f>+M217+M218+M219</f>
        <v>0</v>
      </c>
      <c r="N220" s="248">
        <f t="shared" ref="N220:V220" si="182">+N217+N218+N219</f>
        <v>0</v>
      </c>
      <c r="O220" s="249">
        <f t="shared" si="182"/>
        <v>0</v>
      </c>
      <c r="P220" s="247">
        <f t="shared" si="182"/>
        <v>0</v>
      </c>
      <c r="Q220" s="249">
        <f t="shared" si="182"/>
        <v>0</v>
      </c>
      <c r="R220" s="247">
        <f t="shared" si="182"/>
        <v>74</v>
      </c>
      <c r="S220" s="248">
        <f t="shared" si="182"/>
        <v>90</v>
      </c>
      <c r="T220" s="249">
        <f t="shared" si="182"/>
        <v>164</v>
      </c>
      <c r="U220" s="247">
        <f t="shared" si="182"/>
        <v>0</v>
      </c>
      <c r="V220" s="249">
        <f t="shared" si="182"/>
        <v>164</v>
      </c>
      <c r="W220" s="250">
        <f t="shared" ref="W220" si="183">IF(Q220=0,0,((V220/Q220)-1)*100)</f>
        <v>0</v>
      </c>
    </row>
    <row r="221" spans="12:25" ht="13.5" thickTop="1">
      <c r="L221" s="224" t="s">
        <v>13</v>
      </c>
      <c r="M221" s="241">
        <f t="shared" ref="M221:N223" si="184">+M169+M195</f>
        <v>0</v>
      </c>
      <c r="N221" s="242">
        <f t="shared" si="184"/>
        <v>0</v>
      </c>
      <c r="O221" s="243">
        <f t="shared" ref="O221:O222" si="185">M221+N221</f>
        <v>0</v>
      </c>
      <c r="P221" s="244">
        <f>+P169+P195</f>
        <v>0</v>
      </c>
      <c r="Q221" s="270">
        <f t="shared" ref="Q221:Q222" si="186">O221+P221</f>
        <v>0</v>
      </c>
      <c r="R221" s="241">
        <f t="shared" ref="R221:S223" si="187">+R169+R195</f>
        <v>63</v>
      </c>
      <c r="S221" s="242">
        <f t="shared" si="187"/>
        <v>74</v>
      </c>
      <c r="T221" s="243">
        <f t="shared" ref="T221:T222" si="188">R221+S221</f>
        <v>137</v>
      </c>
      <c r="U221" s="244">
        <f>+U169+U195</f>
        <v>0</v>
      </c>
      <c r="V221" s="272">
        <f>T221+U221</f>
        <v>137</v>
      </c>
      <c r="W221" s="245">
        <f>IF(Q221=0,0,((V221/Q221)-1)*100)</f>
        <v>0</v>
      </c>
    </row>
    <row r="222" spans="12:25">
      <c r="L222" s="224" t="s">
        <v>14</v>
      </c>
      <c r="M222" s="241">
        <f t="shared" si="184"/>
        <v>0</v>
      </c>
      <c r="N222" s="242">
        <f t="shared" si="184"/>
        <v>0</v>
      </c>
      <c r="O222" s="243">
        <f t="shared" si="185"/>
        <v>0</v>
      </c>
      <c r="P222" s="244">
        <f>+P170+P196</f>
        <v>0</v>
      </c>
      <c r="Q222" s="270">
        <f t="shared" si="186"/>
        <v>0</v>
      </c>
      <c r="R222" s="241">
        <f t="shared" si="187"/>
        <v>44</v>
      </c>
      <c r="S222" s="242">
        <f t="shared" si="187"/>
        <v>73</v>
      </c>
      <c r="T222" s="243">
        <f t="shared" si="188"/>
        <v>117</v>
      </c>
      <c r="U222" s="244">
        <f>+U170+U196</f>
        <v>0</v>
      </c>
      <c r="V222" s="272">
        <f>T222+U222</f>
        <v>117</v>
      </c>
      <c r="W222" s="245">
        <f t="shared" ref="W222:W232" si="189">IF(Q222=0,0,((V222/Q222)-1)*100)</f>
        <v>0</v>
      </c>
    </row>
    <row r="223" spans="12:25" ht="13.5" thickBot="1">
      <c r="L223" s="224" t="s">
        <v>15</v>
      </c>
      <c r="M223" s="241">
        <f t="shared" si="184"/>
        <v>0</v>
      </c>
      <c r="N223" s="242">
        <f t="shared" si="184"/>
        <v>0</v>
      </c>
      <c r="O223" s="243">
        <f>M223+N223</f>
        <v>0</v>
      </c>
      <c r="P223" s="244">
        <f>+P171+P197</f>
        <v>0</v>
      </c>
      <c r="Q223" s="270">
        <f>O223+P223</f>
        <v>0</v>
      </c>
      <c r="R223" s="241">
        <f t="shared" si="187"/>
        <v>35</v>
      </c>
      <c r="S223" s="242">
        <f t="shared" si="187"/>
        <v>57</v>
      </c>
      <c r="T223" s="243">
        <f>R223+S223</f>
        <v>92</v>
      </c>
      <c r="U223" s="244">
        <f>+U171+U197</f>
        <v>0</v>
      </c>
      <c r="V223" s="272">
        <f>T223+U223</f>
        <v>92</v>
      </c>
      <c r="W223" s="245">
        <f>IF(Q223=0,0,((V223/Q223)-1)*100)</f>
        <v>0</v>
      </c>
    </row>
    <row r="224" spans="12:25" ht="14.25" thickTop="1" thickBot="1">
      <c r="L224" s="246" t="s">
        <v>61</v>
      </c>
      <c r="M224" s="247">
        <f>+M221+M222+M223</f>
        <v>0</v>
      </c>
      <c r="N224" s="248">
        <f t="shared" ref="N224:V224" si="190">+N221+N222+N223</f>
        <v>0</v>
      </c>
      <c r="O224" s="249">
        <f t="shared" si="190"/>
        <v>0</v>
      </c>
      <c r="P224" s="247">
        <f t="shared" si="190"/>
        <v>0</v>
      </c>
      <c r="Q224" s="249">
        <f t="shared" si="190"/>
        <v>0</v>
      </c>
      <c r="R224" s="247">
        <f t="shared" si="190"/>
        <v>142</v>
      </c>
      <c r="S224" s="248">
        <f t="shared" si="190"/>
        <v>204</v>
      </c>
      <c r="T224" s="249">
        <f t="shared" si="190"/>
        <v>346</v>
      </c>
      <c r="U224" s="247">
        <f t="shared" si="190"/>
        <v>0</v>
      </c>
      <c r="V224" s="249">
        <f t="shared" si="190"/>
        <v>346</v>
      </c>
      <c r="W224" s="250">
        <f t="shared" ref="W224" si="191">IF(Q224=0,0,((V224/Q224)-1)*100)</f>
        <v>0</v>
      </c>
      <c r="X224" s="289"/>
    </row>
    <row r="225" spans="12:23" ht="13.5" thickTop="1">
      <c r="L225" s="224" t="s">
        <v>16</v>
      </c>
      <c r="M225" s="241">
        <f t="shared" ref="M225:N227" si="192">+M173+M199</f>
        <v>0</v>
      </c>
      <c r="N225" s="242">
        <f t="shared" si="192"/>
        <v>0</v>
      </c>
      <c r="O225" s="243">
        <f t="shared" ref="O225:O227" si="193">M225+N225</f>
        <v>0</v>
      </c>
      <c r="P225" s="244">
        <f>+P173+P199</f>
        <v>0</v>
      </c>
      <c r="Q225" s="270">
        <f t="shared" ref="Q225:Q227" si="194">O225+P225</f>
        <v>0</v>
      </c>
      <c r="R225" s="241">
        <f t="shared" ref="R225:S227" si="195">+R173+R199</f>
        <v>35</v>
      </c>
      <c r="S225" s="242">
        <f t="shared" si="195"/>
        <v>57</v>
      </c>
      <c r="T225" s="243">
        <f t="shared" ref="T225:T227" si="196">R225+S225</f>
        <v>92</v>
      </c>
      <c r="U225" s="244">
        <f>+U173+U199</f>
        <v>0</v>
      </c>
      <c r="V225" s="272">
        <f>T225+U225</f>
        <v>92</v>
      </c>
      <c r="W225" s="245">
        <f t="shared" si="189"/>
        <v>0</v>
      </c>
    </row>
    <row r="226" spans="12:23">
      <c r="L226" s="224" t="s">
        <v>17</v>
      </c>
      <c r="M226" s="241">
        <f t="shared" si="192"/>
        <v>0</v>
      </c>
      <c r="N226" s="242">
        <f t="shared" si="192"/>
        <v>0</v>
      </c>
      <c r="O226" s="243">
        <f>M226+N226</f>
        <v>0</v>
      </c>
      <c r="P226" s="244">
        <f>+P174+P200</f>
        <v>0</v>
      </c>
      <c r="Q226" s="270">
        <f>O226+P226</f>
        <v>0</v>
      </c>
      <c r="R226" s="241">
        <f t="shared" si="195"/>
        <v>33</v>
      </c>
      <c r="S226" s="242">
        <f t="shared" si="195"/>
        <v>49</v>
      </c>
      <c r="T226" s="243">
        <f>R226+S226</f>
        <v>82</v>
      </c>
      <c r="U226" s="244">
        <f>+U174+U200</f>
        <v>0</v>
      </c>
      <c r="V226" s="272">
        <f>T226+U226</f>
        <v>82</v>
      </c>
      <c r="W226" s="245">
        <f>IF(Q226=0,0,((V226/Q226)-1)*100)</f>
        <v>0</v>
      </c>
    </row>
    <row r="227" spans="12:23" ht="13.5" thickBot="1">
      <c r="L227" s="224" t="s">
        <v>18</v>
      </c>
      <c r="M227" s="241">
        <f t="shared" si="192"/>
        <v>0</v>
      </c>
      <c r="N227" s="242">
        <f t="shared" si="192"/>
        <v>0</v>
      </c>
      <c r="O227" s="251">
        <f t="shared" si="193"/>
        <v>0</v>
      </c>
      <c r="P227" s="252">
        <f>+P175+P201</f>
        <v>0</v>
      </c>
      <c r="Q227" s="270">
        <f t="shared" si="194"/>
        <v>0</v>
      </c>
      <c r="R227" s="241">
        <f t="shared" si="195"/>
        <v>45</v>
      </c>
      <c r="S227" s="242">
        <f t="shared" si="195"/>
        <v>61</v>
      </c>
      <c r="T227" s="251">
        <f t="shared" si="196"/>
        <v>106</v>
      </c>
      <c r="U227" s="252">
        <f>+U175+U201</f>
        <v>0</v>
      </c>
      <c r="V227" s="272">
        <f>T227+U227</f>
        <v>106</v>
      </c>
      <c r="W227" s="245">
        <f t="shared" si="189"/>
        <v>0</v>
      </c>
    </row>
    <row r="228" spans="12:23" ht="14.25" thickTop="1" thickBot="1">
      <c r="L228" s="253" t="s">
        <v>39</v>
      </c>
      <c r="M228" s="254">
        <f t="shared" ref="M228:V228" si="197">SUM(M225:M227)</f>
        <v>0</v>
      </c>
      <c r="N228" s="254">
        <f t="shared" si="197"/>
        <v>0</v>
      </c>
      <c r="O228" s="255">
        <f t="shared" si="197"/>
        <v>0</v>
      </c>
      <c r="P228" s="256">
        <f t="shared" si="197"/>
        <v>0</v>
      </c>
      <c r="Q228" s="255">
        <f t="shared" si="197"/>
        <v>0</v>
      </c>
      <c r="R228" s="254">
        <f t="shared" si="197"/>
        <v>113</v>
      </c>
      <c r="S228" s="254">
        <f t="shared" si="197"/>
        <v>167</v>
      </c>
      <c r="T228" s="255">
        <f t="shared" si="197"/>
        <v>280</v>
      </c>
      <c r="U228" s="256">
        <f t="shared" si="197"/>
        <v>0</v>
      </c>
      <c r="V228" s="255">
        <f t="shared" si="197"/>
        <v>280</v>
      </c>
      <c r="W228" s="341">
        <f t="shared" si="189"/>
        <v>0</v>
      </c>
    </row>
    <row r="229" spans="12:23" ht="13.5" thickTop="1">
      <c r="L229" s="224" t="s">
        <v>21</v>
      </c>
      <c r="M229" s="241">
        <f t="shared" ref="M229:N231" si="198">+M177+M203</f>
        <v>0</v>
      </c>
      <c r="N229" s="242">
        <f t="shared" si="198"/>
        <v>0</v>
      </c>
      <c r="O229" s="251">
        <f t="shared" ref="O229:O231" si="199">M229+N229</f>
        <v>0</v>
      </c>
      <c r="P229" s="258">
        <f>+P177+P203</f>
        <v>0</v>
      </c>
      <c r="Q229" s="270">
        <f t="shared" ref="Q229:Q231" si="200">O229+P229</f>
        <v>0</v>
      </c>
      <c r="R229" s="241">
        <f t="shared" ref="R229:S231" si="201">+R177+R203</f>
        <v>70</v>
      </c>
      <c r="S229" s="242">
        <f t="shared" si="201"/>
        <v>71</v>
      </c>
      <c r="T229" s="251">
        <f t="shared" ref="T229:T231" si="202">R229+S229</f>
        <v>141</v>
      </c>
      <c r="U229" s="258">
        <f>+U177+U203</f>
        <v>0</v>
      </c>
      <c r="V229" s="272">
        <f>T229+U229</f>
        <v>141</v>
      </c>
      <c r="W229" s="245">
        <f t="shared" si="189"/>
        <v>0</v>
      </c>
    </row>
    <row r="230" spans="12:23">
      <c r="L230" s="224" t="s">
        <v>22</v>
      </c>
      <c r="M230" s="241">
        <f t="shared" si="198"/>
        <v>0</v>
      </c>
      <c r="N230" s="242">
        <f t="shared" si="198"/>
        <v>0</v>
      </c>
      <c r="O230" s="251">
        <f t="shared" si="199"/>
        <v>0</v>
      </c>
      <c r="P230" s="244">
        <f>+P178+P204</f>
        <v>0</v>
      </c>
      <c r="Q230" s="270">
        <f t="shared" si="200"/>
        <v>0</v>
      </c>
      <c r="R230" s="241">
        <f t="shared" si="201"/>
        <v>72</v>
      </c>
      <c r="S230" s="242">
        <f t="shared" si="201"/>
        <v>64</v>
      </c>
      <c r="T230" s="251">
        <f t="shared" si="202"/>
        <v>136</v>
      </c>
      <c r="U230" s="244">
        <f>+U178+U204</f>
        <v>0</v>
      </c>
      <c r="V230" s="272">
        <f>T230+U230</f>
        <v>136</v>
      </c>
      <c r="W230" s="245">
        <f t="shared" si="189"/>
        <v>0</v>
      </c>
    </row>
    <row r="231" spans="12:23" ht="13.5" thickBot="1">
      <c r="L231" s="224" t="s">
        <v>23</v>
      </c>
      <c r="M231" s="241">
        <f t="shared" si="198"/>
        <v>0</v>
      </c>
      <c r="N231" s="242">
        <f t="shared" si="198"/>
        <v>0</v>
      </c>
      <c r="O231" s="251">
        <f t="shared" si="199"/>
        <v>0</v>
      </c>
      <c r="P231" s="244">
        <f>+P179+P205</f>
        <v>0</v>
      </c>
      <c r="Q231" s="270">
        <f t="shared" si="200"/>
        <v>0</v>
      </c>
      <c r="R231" s="241">
        <f t="shared" si="201"/>
        <v>57</v>
      </c>
      <c r="S231" s="242">
        <f t="shared" si="201"/>
        <v>53</v>
      </c>
      <c r="T231" s="251">
        <f t="shared" si="202"/>
        <v>110</v>
      </c>
      <c r="U231" s="244">
        <f>+U179+U205</f>
        <v>0</v>
      </c>
      <c r="V231" s="272">
        <f>T231+U231</f>
        <v>110</v>
      </c>
      <c r="W231" s="245">
        <f t="shared" si="189"/>
        <v>0</v>
      </c>
    </row>
    <row r="232" spans="12:23" ht="14.25" thickTop="1" thickBot="1">
      <c r="L232" s="246" t="s">
        <v>40</v>
      </c>
      <c r="M232" s="247">
        <f>+M229+M230+M231</f>
        <v>0</v>
      </c>
      <c r="N232" s="248">
        <f t="shared" ref="N232:V232" si="203">+N229+N230+N231</f>
        <v>0</v>
      </c>
      <c r="O232" s="249">
        <f t="shared" si="203"/>
        <v>0</v>
      </c>
      <c r="P232" s="247">
        <f t="shared" si="203"/>
        <v>0</v>
      </c>
      <c r="Q232" s="249">
        <f t="shared" si="203"/>
        <v>0</v>
      </c>
      <c r="R232" s="247">
        <f t="shared" si="203"/>
        <v>199</v>
      </c>
      <c r="S232" s="248">
        <f t="shared" si="203"/>
        <v>188</v>
      </c>
      <c r="T232" s="249">
        <f t="shared" si="203"/>
        <v>387</v>
      </c>
      <c r="U232" s="247">
        <f t="shared" si="203"/>
        <v>0</v>
      </c>
      <c r="V232" s="249">
        <f t="shared" si="203"/>
        <v>387</v>
      </c>
      <c r="W232" s="250">
        <f t="shared" si="189"/>
        <v>0</v>
      </c>
    </row>
    <row r="233" spans="12:23" ht="14.25" thickTop="1" thickBot="1">
      <c r="L233" s="246" t="s">
        <v>62</v>
      </c>
      <c r="M233" s="247">
        <f t="shared" ref="M233:V233" si="204">+M224+M228+M232</f>
        <v>0</v>
      </c>
      <c r="N233" s="248">
        <f t="shared" si="204"/>
        <v>0</v>
      </c>
      <c r="O233" s="249">
        <f t="shared" si="204"/>
        <v>0</v>
      </c>
      <c r="P233" s="247">
        <f t="shared" si="204"/>
        <v>0</v>
      </c>
      <c r="Q233" s="249">
        <f t="shared" si="204"/>
        <v>0</v>
      </c>
      <c r="R233" s="247">
        <f t="shared" si="204"/>
        <v>454</v>
      </c>
      <c r="S233" s="248">
        <f t="shared" si="204"/>
        <v>559</v>
      </c>
      <c r="T233" s="249">
        <f t="shared" si="204"/>
        <v>1013</v>
      </c>
      <c r="U233" s="247">
        <f t="shared" si="204"/>
        <v>0</v>
      </c>
      <c r="V233" s="249">
        <f t="shared" si="204"/>
        <v>1013</v>
      </c>
      <c r="W233" s="250">
        <f>IF(Q233=0,0,((V233/Q233)-1)*100)</f>
        <v>0</v>
      </c>
    </row>
    <row r="234" spans="12:23" ht="14.25" thickTop="1" thickBot="1">
      <c r="L234" s="246" t="s">
        <v>7</v>
      </c>
      <c r="M234" s="247">
        <f>+M233+M220</f>
        <v>0</v>
      </c>
      <c r="N234" s="248">
        <f t="shared" ref="N234:V234" si="205">+N233+N220</f>
        <v>0</v>
      </c>
      <c r="O234" s="249">
        <f t="shared" si="205"/>
        <v>0</v>
      </c>
      <c r="P234" s="247">
        <f t="shared" si="205"/>
        <v>0</v>
      </c>
      <c r="Q234" s="249">
        <f t="shared" si="205"/>
        <v>0</v>
      </c>
      <c r="R234" s="247">
        <f t="shared" si="205"/>
        <v>528</v>
      </c>
      <c r="S234" s="248">
        <f t="shared" si="205"/>
        <v>649</v>
      </c>
      <c r="T234" s="249">
        <f t="shared" si="205"/>
        <v>1177</v>
      </c>
      <c r="U234" s="247">
        <f t="shared" si="205"/>
        <v>0</v>
      </c>
      <c r="V234" s="249">
        <f t="shared" si="205"/>
        <v>1177</v>
      </c>
      <c r="W234" s="250">
        <f>IF(Q234=0,0,((V234/Q234)-1)*100)</f>
        <v>0</v>
      </c>
    </row>
    <row r="235" spans="12:23" ht="13.5" thickTop="1">
      <c r="L235" s="259" t="s">
        <v>60</v>
      </c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35"/>
  <sheetViews>
    <sheetView topLeftCell="H64" zoomScaleNormal="100" workbookViewId="0">
      <selection activeCell="V21" sqref="V21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710937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140625" style="1" customWidth="1"/>
    <col min="15" max="15" width="14.140625" style="1" bestFit="1" customWidth="1"/>
    <col min="16" max="16" width="11" style="1" customWidth="1"/>
    <col min="17" max="19" width="12.140625" style="1" customWidth="1"/>
    <col min="20" max="20" width="14.140625" style="1" bestFit="1" customWidth="1"/>
    <col min="21" max="21" width="11" style="1" customWidth="1"/>
    <col min="22" max="22" width="12.140625" style="1" customWidth="1"/>
    <col min="23" max="23" width="12.140625" style="2" bestFit="1" customWidth="1"/>
    <col min="24" max="24" width="7.7109375" style="2" bestFit="1" customWidth="1"/>
    <col min="25" max="26" width="7.7109375" style="1" bestFit="1" customWidth="1"/>
    <col min="27" max="27" width="9.140625" style="3"/>
    <col min="28" max="16384" width="9.140625" style="1"/>
  </cols>
  <sheetData>
    <row r="1" spans="1:23" ht="13.5" thickBot="1"/>
    <row r="2" spans="1:23" ht="13.5" thickTop="1">
      <c r="B2" s="857" t="s">
        <v>0</v>
      </c>
      <c r="C2" s="858"/>
      <c r="D2" s="858"/>
      <c r="E2" s="858"/>
      <c r="F2" s="858"/>
      <c r="G2" s="858"/>
      <c r="H2" s="858"/>
      <c r="I2" s="859"/>
      <c r="J2" s="4"/>
      <c r="L2" s="860" t="s">
        <v>1</v>
      </c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2"/>
    </row>
    <row r="3" spans="1:23" ht="13.5" thickBot="1">
      <c r="B3" s="863" t="s">
        <v>46</v>
      </c>
      <c r="C3" s="864"/>
      <c r="D3" s="864"/>
      <c r="E3" s="864"/>
      <c r="F3" s="864"/>
      <c r="G3" s="864"/>
      <c r="H3" s="864"/>
      <c r="I3" s="865"/>
      <c r="J3" s="4"/>
      <c r="L3" s="866" t="s">
        <v>48</v>
      </c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8"/>
    </row>
    <row r="4" spans="1:23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7"/>
      <c r="C5" s="869" t="s">
        <v>64</v>
      </c>
      <c r="D5" s="870"/>
      <c r="E5" s="871"/>
      <c r="F5" s="869" t="s">
        <v>65</v>
      </c>
      <c r="G5" s="870"/>
      <c r="H5" s="871"/>
      <c r="I5" s="108" t="s">
        <v>2</v>
      </c>
      <c r="J5" s="4"/>
      <c r="L5" s="12"/>
      <c r="M5" s="872" t="s">
        <v>64</v>
      </c>
      <c r="N5" s="873"/>
      <c r="O5" s="873"/>
      <c r="P5" s="873"/>
      <c r="Q5" s="874"/>
      <c r="R5" s="872" t="s">
        <v>65</v>
      </c>
      <c r="S5" s="873"/>
      <c r="T5" s="873"/>
      <c r="U5" s="873"/>
      <c r="V5" s="874"/>
      <c r="W5" s="13" t="s">
        <v>2</v>
      </c>
    </row>
    <row r="6" spans="1:23" ht="13.5" thickTop="1">
      <c r="B6" s="109" t="s">
        <v>3</v>
      </c>
      <c r="C6" s="199"/>
      <c r="D6" s="111"/>
      <c r="E6" s="112"/>
      <c r="F6" s="199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4"/>
      <c r="C7" s="200" t="s">
        <v>5</v>
      </c>
      <c r="D7" s="116" t="s">
        <v>6</v>
      </c>
      <c r="E7" s="404" t="s">
        <v>7</v>
      </c>
      <c r="F7" s="200" t="s">
        <v>5</v>
      </c>
      <c r="G7" s="116" t="s">
        <v>6</v>
      </c>
      <c r="H7" s="117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09"/>
      <c r="C8" s="201"/>
      <c r="D8" s="120"/>
      <c r="E8" s="160"/>
      <c r="F8" s="201"/>
      <c r="G8" s="120"/>
      <c r="H8" s="160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47" t="str">
        <f>IF(ISERROR(F9/G9)," ",IF(F9/G9&gt;0.5,IF(F9/G9&lt;1.5," ","NOT OK"),"NOT OK"))</f>
        <v xml:space="preserve"> </v>
      </c>
      <c r="B9" s="109" t="s">
        <v>10</v>
      </c>
      <c r="C9" s="196">
        <v>71</v>
      </c>
      <c r="D9" s="366">
        <v>71</v>
      </c>
      <c r="E9" s="155">
        <f>SUM(C9:D9)</f>
        <v>142</v>
      </c>
      <c r="F9" s="196">
        <v>62</v>
      </c>
      <c r="G9" s="366">
        <v>62</v>
      </c>
      <c r="H9" s="155">
        <f>SUM(F9:G9)</f>
        <v>124</v>
      </c>
      <c r="I9" s="126">
        <f>IF(E9=0,0,((H9/E9)-1)*100)</f>
        <v>-12.676056338028175</v>
      </c>
      <c r="J9" s="4"/>
      <c r="L9" s="14" t="s">
        <v>10</v>
      </c>
      <c r="M9" s="382">
        <v>9820</v>
      </c>
      <c r="N9" s="380">
        <v>9535</v>
      </c>
      <c r="O9" s="311">
        <f>+M9+N9</f>
        <v>19355</v>
      </c>
      <c r="P9" s="379">
        <v>0</v>
      </c>
      <c r="Q9" s="311">
        <f>O9+P9</f>
        <v>19355</v>
      </c>
      <c r="R9" s="382">
        <v>9285</v>
      </c>
      <c r="S9" s="380">
        <v>9242</v>
      </c>
      <c r="T9" s="172">
        <f>+R9+S9</f>
        <v>18527</v>
      </c>
      <c r="U9" s="379">
        <v>0</v>
      </c>
      <c r="V9" s="172">
        <f>T9+U9</f>
        <v>18527</v>
      </c>
      <c r="W9" s="41">
        <f>IF(Q9=0,0,((V9/Q9)-1)*100)</f>
        <v>-4.277964350297081</v>
      </c>
    </row>
    <row r="10" spans="1:23">
      <c r="A10" s="347" t="str">
        <f>IF(ISERROR(F10/G10)," ",IF(F10/G10&gt;0.5,IF(F10/G10&lt;1.5," ","NOT OK"),"NOT OK"))</f>
        <v xml:space="preserve"> </v>
      </c>
      <c r="B10" s="109" t="s">
        <v>11</v>
      </c>
      <c r="C10" s="196">
        <v>72</v>
      </c>
      <c r="D10" s="366">
        <v>72</v>
      </c>
      <c r="E10" s="155">
        <f>SUM(C10:D10)</f>
        <v>144</v>
      </c>
      <c r="F10" s="196">
        <v>60</v>
      </c>
      <c r="G10" s="366">
        <v>60</v>
      </c>
      <c r="H10" s="155">
        <f>SUM(F10:G10)</f>
        <v>120</v>
      </c>
      <c r="I10" s="126">
        <f>IF(E10=0,0,((H10/E10)-1)*100)</f>
        <v>-16.666666666666664</v>
      </c>
      <c r="J10" s="4"/>
      <c r="K10" s="7"/>
      <c r="L10" s="14" t="s">
        <v>11</v>
      </c>
      <c r="M10" s="382">
        <v>10430</v>
      </c>
      <c r="N10" s="380">
        <v>9981</v>
      </c>
      <c r="O10" s="311">
        <f t="shared" ref="O10:O18" si="0">+M10+N10</f>
        <v>20411</v>
      </c>
      <c r="P10" s="379">
        <v>0</v>
      </c>
      <c r="Q10" s="311">
        <f>O10+P10</f>
        <v>20411</v>
      </c>
      <c r="R10" s="382">
        <v>8715</v>
      </c>
      <c r="S10" s="380">
        <v>8402</v>
      </c>
      <c r="T10" s="172">
        <f t="shared" ref="T10:T18" si="1">+R10+S10</f>
        <v>17117</v>
      </c>
      <c r="U10" s="379">
        <v>0</v>
      </c>
      <c r="V10" s="172">
        <f>T10+U10</f>
        <v>17117</v>
      </c>
      <c r="W10" s="41">
        <f>IF(Q10=0,0,((V10/Q10)-1)*100)</f>
        <v>-16.138356768409189</v>
      </c>
    </row>
    <row r="11" spans="1:23" ht="13.5" thickBot="1">
      <c r="A11" s="347" t="str">
        <f>IF(ISERROR(F11/G11)," ",IF(F11/G11&gt;0.5,IF(F11/G11&lt;1.5," ","NOT OK"),"NOT OK"))</f>
        <v xml:space="preserve"> </v>
      </c>
      <c r="B11" s="114" t="s">
        <v>12</v>
      </c>
      <c r="C11" s="198">
        <v>75</v>
      </c>
      <c r="D11" s="367">
        <v>75</v>
      </c>
      <c r="E11" s="155">
        <f>SUM(C11:D11)</f>
        <v>150</v>
      </c>
      <c r="F11" s="198">
        <v>62</v>
      </c>
      <c r="G11" s="367">
        <v>62</v>
      </c>
      <c r="H11" s="155">
        <f>SUM(F11:G11)</f>
        <v>124</v>
      </c>
      <c r="I11" s="126">
        <f>IF(E11=0,0,((H11/E11)-1)*100)</f>
        <v>-17.333333333333336</v>
      </c>
      <c r="J11" s="4"/>
      <c r="K11" s="7"/>
      <c r="L11" s="23" t="s">
        <v>12</v>
      </c>
      <c r="M11" s="382">
        <v>11113</v>
      </c>
      <c r="N11" s="380">
        <v>10719</v>
      </c>
      <c r="O11" s="311">
        <f t="shared" si="0"/>
        <v>21832</v>
      </c>
      <c r="P11" s="381">
        <v>0</v>
      </c>
      <c r="Q11" s="331">
        <f t="shared" ref="Q11" si="2">O11+P11</f>
        <v>21832</v>
      </c>
      <c r="R11" s="382">
        <v>9237</v>
      </c>
      <c r="S11" s="380">
        <v>9299</v>
      </c>
      <c r="T11" s="172">
        <f t="shared" si="1"/>
        <v>18536</v>
      </c>
      <c r="U11" s="381">
        <v>0</v>
      </c>
      <c r="V11" s="274">
        <f t="shared" ref="V11" si="3">T11+U11</f>
        <v>18536</v>
      </c>
      <c r="W11" s="41">
        <f>IF(Q11=0,0,((V11/Q11)-1)*100)</f>
        <v>-15.097105166727742</v>
      </c>
    </row>
    <row r="12" spans="1:23" ht="14.25" thickTop="1" thickBot="1">
      <c r="A12" s="347" t="str">
        <f>IF(ISERROR(F12/G12)," ",IF(F12/G12&gt;0.5,IF(F12/G12&lt;1.5," ","NOT OK"),"NOT OK"))</f>
        <v xml:space="preserve"> </v>
      </c>
      <c r="B12" s="129" t="s">
        <v>57</v>
      </c>
      <c r="C12" s="197">
        <f t="shared" ref="C12:E12" si="4">+C9+C10+C11</f>
        <v>218</v>
      </c>
      <c r="D12" s="203">
        <f t="shared" si="4"/>
        <v>218</v>
      </c>
      <c r="E12" s="156">
        <f t="shared" si="4"/>
        <v>436</v>
      </c>
      <c r="F12" s="197">
        <f t="shared" ref="F12:H12" si="5">+F9+F10+F11</f>
        <v>184</v>
      </c>
      <c r="G12" s="203">
        <f t="shared" si="5"/>
        <v>184</v>
      </c>
      <c r="H12" s="156">
        <f t="shared" si="5"/>
        <v>368</v>
      </c>
      <c r="I12" s="133">
        <f>IF(E12=0,0,((H12/E12)-1)*100)</f>
        <v>-15.596330275229352</v>
      </c>
      <c r="J12" s="4"/>
      <c r="L12" s="42" t="s">
        <v>57</v>
      </c>
      <c r="M12" s="46">
        <f t="shared" ref="M12:Q12" si="6">+M9+M10+M11</f>
        <v>31363</v>
      </c>
      <c r="N12" s="44">
        <f t="shared" si="6"/>
        <v>30235</v>
      </c>
      <c r="O12" s="312">
        <f>+O9+O10+O11</f>
        <v>61598</v>
      </c>
      <c r="P12" s="44">
        <f t="shared" si="6"/>
        <v>0</v>
      </c>
      <c r="Q12" s="312">
        <f t="shared" si="6"/>
        <v>61598</v>
      </c>
      <c r="R12" s="46">
        <f t="shared" ref="R12:V12" si="7">+R9+R10+R11</f>
        <v>27237</v>
      </c>
      <c r="S12" s="44">
        <f t="shared" si="7"/>
        <v>26943</v>
      </c>
      <c r="T12" s="173">
        <f>+T9+T10+T11</f>
        <v>54180</v>
      </c>
      <c r="U12" s="44">
        <f t="shared" si="7"/>
        <v>0</v>
      </c>
      <c r="V12" s="173">
        <f t="shared" si="7"/>
        <v>54180</v>
      </c>
      <c r="W12" s="47">
        <f>IF(Q12=0,0,((V12/Q12)-1)*100)</f>
        <v>-12.042598785674862</v>
      </c>
    </row>
    <row r="13" spans="1:23" ht="13.5" thickTop="1">
      <c r="A13" s="347" t="str">
        <f t="shared" ref="A13:A69" si="8">IF(ISERROR(F13/G13)," ",IF(F13/G13&gt;0.5,IF(F13/G13&lt;1.5," ","NOT OK"),"NOT OK"))</f>
        <v xml:space="preserve"> </v>
      </c>
      <c r="B13" s="109" t="s">
        <v>13</v>
      </c>
      <c r="C13" s="196">
        <v>62</v>
      </c>
      <c r="D13" s="366">
        <v>62</v>
      </c>
      <c r="E13" s="155">
        <f>SUM(C13:D13)</f>
        <v>124</v>
      </c>
      <c r="F13" s="196">
        <v>59</v>
      </c>
      <c r="G13" s="124">
        <v>59</v>
      </c>
      <c r="H13" s="155">
        <f>SUM(F13:G13)</f>
        <v>118</v>
      </c>
      <c r="I13" s="126">
        <f t="shared" ref="I13:I17" si="9">IF(E13=0,0,((H13/E13)-1)*100)</f>
        <v>-4.8387096774193505</v>
      </c>
      <c r="J13" s="4"/>
      <c r="L13" s="14" t="s">
        <v>13</v>
      </c>
      <c r="M13" s="382">
        <v>8805</v>
      </c>
      <c r="N13" s="380">
        <v>8755</v>
      </c>
      <c r="O13" s="311">
        <f t="shared" si="0"/>
        <v>17560</v>
      </c>
      <c r="P13" s="379">
        <v>0</v>
      </c>
      <c r="Q13" s="311">
        <f>O13+P13</f>
        <v>17560</v>
      </c>
      <c r="R13" s="40">
        <v>8373</v>
      </c>
      <c r="S13" s="38">
        <v>7399</v>
      </c>
      <c r="T13" s="172">
        <f t="shared" si="1"/>
        <v>15772</v>
      </c>
      <c r="U13" s="145">
        <v>0</v>
      </c>
      <c r="V13" s="172">
        <f>T13+U13</f>
        <v>15772</v>
      </c>
      <c r="W13" s="41">
        <f t="shared" ref="W13:W17" si="10">IF(Q13=0,0,((V13/Q13)-1)*100)</f>
        <v>-10.182232346241459</v>
      </c>
    </row>
    <row r="14" spans="1:23">
      <c r="A14" s="347" t="str">
        <f>IF(ISERROR(F14/G14)," ",IF(F14/G14&gt;0.5,IF(F14/G14&lt;1.5," ","NOT OK"),"NOT OK"))</f>
        <v xml:space="preserve"> </v>
      </c>
      <c r="B14" s="109" t="s">
        <v>14</v>
      </c>
      <c r="C14" s="196">
        <v>61</v>
      </c>
      <c r="D14" s="366">
        <v>61</v>
      </c>
      <c r="E14" s="155">
        <f>SUM(C14:D14)</f>
        <v>122</v>
      </c>
      <c r="F14" s="196">
        <v>56</v>
      </c>
      <c r="G14" s="124">
        <v>56</v>
      </c>
      <c r="H14" s="155">
        <f>SUM(F14:G14)</f>
        <v>112</v>
      </c>
      <c r="I14" s="126">
        <f>IF(E14=0,0,((H14/E14)-1)*100)</f>
        <v>-8.1967213114754074</v>
      </c>
      <c r="J14" s="4"/>
      <c r="L14" s="14" t="s">
        <v>14</v>
      </c>
      <c r="M14" s="382">
        <v>8628</v>
      </c>
      <c r="N14" s="380">
        <v>7841</v>
      </c>
      <c r="O14" s="311">
        <f>+M14+N14</f>
        <v>16469</v>
      </c>
      <c r="P14" s="379">
        <v>0</v>
      </c>
      <c r="Q14" s="311">
        <f>O14+P14</f>
        <v>16469</v>
      </c>
      <c r="R14" s="40">
        <v>8070</v>
      </c>
      <c r="S14" s="38">
        <v>8448</v>
      </c>
      <c r="T14" s="172">
        <f>+R14+S14</f>
        <v>16518</v>
      </c>
      <c r="U14" s="145">
        <v>0</v>
      </c>
      <c r="V14" s="172">
        <f>T14+U14</f>
        <v>16518</v>
      </c>
      <c r="W14" s="41">
        <f>IF(Q14=0,0,((V14/Q14)-1)*100)</f>
        <v>0.29752869026655748</v>
      </c>
    </row>
    <row r="15" spans="1:23" ht="13.5" thickBot="1">
      <c r="A15" s="348" t="str">
        <f>IF(ISERROR(F15/G15)," ",IF(F15/G15&gt;0.5,IF(F15/G15&lt;1.5," ","NOT OK"),"NOT OK"))</f>
        <v xml:space="preserve"> </v>
      </c>
      <c r="B15" s="109" t="s">
        <v>15</v>
      </c>
      <c r="C15" s="196">
        <v>73</v>
      </c>
      <c r="D15" s="366">
        <v>73</v>
      </c>
      <c r="E15" s="155">
        <f>SUM(C15:D15)</f>
        <v>146</v>
      </c>
      <c r="F15" s="196">
        <v>62</v>
      </c>
      <c r="G15" s="124">
        <v>62</v>
      </c>
      <c r="H15" s="155">
        <f>SUM(F15:G15)</f>
        <v>124</v>
      </c>
      <c r="I15" s="126">
        <f>IF(E15=0,0,((H15/E15)-1)*100)</f>
        <v>-15.068493150684937</v>
      </c>
      <c r="J15" s="8"/>
      <c r="L15" s="14" t="s">
        <v>15</v>
      </c>
      <c r="M15" s="382">
        <v>10691</v>
      </c>
      <c r="N15" s="380">
        <v>10416</v>
      </c>
      <c r="O15" s="311">
        <f>+M15+N15</f>
        <v>21107</v>
      </c>
      <c r="P15" s="379">
        <v>0</v>
      </c>
      <c r="Q15" s="311">
        <f>O15+P15</f>
        <v>21107</v>
      </c>
      <c r="R15" s="40">
        <v>9359</v>
      </c>
      <c r="S15" s="38">
        <v>9414</v>
      </c>
      <c r="T15" s="172">
        <f>+R15+S15</f>
        <v>18773</v>
      </c>
      <c r="U15" s="145">
        <v>0</v>
      </c>
      <c r="V15" s="172">
        <f>T15+U15</f>
        <v>18773</v>
      </c>
      <c r="W15" s="41">
        <f>IF(Q15=0,0,((V15/Q15)-1)*100)</f>
        <v>-11.057942862557447</v>
      </c>
    </row>
    <row r="16" spans="1:23" ht="14.25" thickTop="1" thickBot="1">
      <c r="A16" s="347" t="str">
        <f>IF(ISERROR(F16/G16)," ",IF(F16/G16&gt;0.5,IF(F16/G16&lt;1.5," ","NOT OK"),"NOT OK"))</f>
        <v xml:space="preserve"> </v>
      </c>
      <c r="B16" s="129" t="s">
        <v>61</v>
      </c>
      <c r="C16" s="197">
        <f>+C13+C14+C15</f>
        <v>196</v>
      </c>
      <c r="D16" s="203">
        <f t="shared" ref="D16:H16" si="11">+D13+D14+D15</f>
        <v>196</v>
      </c>
      <c r="E16" s="156">
        <f t="shared" si="11"/>
        <v>392</v>
      </c>
      <c r="F16" s="197">
        <f t="shared" si="11"/>
        <v>177</v>
      </c>
      <c r="G16" s="203">
        <f t="shared" si="11"/>
        <v>177</v>
      </c>
      <c r="H16" s="156">
        <f t="shared" si="11"/>
        <v>354</v>
      </c>
      <c r="I16" s="133">
        <f>IF(E16=0,0,((H16/E16)-1)*100)</f>
        <v>-9.6938775510204138</v>
      </c>
      <c r="J16" s="4"/>
      <c r="L16" s="42" t="s">
        <v>61</v>
      </c>
      <c r="M16" s="46">
        <f>+M13+M14+M15</f>
        <v>28124</v>
      </c>
      <c r="N16" s="44">
        <f t="shared" ref="N16:V16" si="12">+N13+N14+N15</f>
        <v>27012</v>
      </c>
      <c r="O16" s="312">
        <f t="shared" si="12"/>
        <v>55136</v>
      </c>
      <c r="P16" s="44">
        <f t="shared" si="12"/>
        <v>0</v>
      </c>
      <c r="Q16" s="312">
        <f t="shared" si="12"/>
        <v>55136</v>
      </c>
      <c r="R16" s="46">
        <f t="shared" si="12"/>
        <v>25802</v>
      </c>
      <c r="S16" s="44">
        <f t="shared" si="12"/>
        <v>25261</v>
      </c>
      <c r="T16" s="173">
        <f t="shared" si="12"/>
        <v>51063</v>
      </c>
      <c r="U16" s="44">
        <f t="shared" si="12"/>
        <v>0</v>
      </c>
      <c r="V16" s="173">
        <f t="shared" si="12"/>
        <v>51063</v>
      </c>
      <c r="W16" s="47">
        <f>IF(Q16=0,0,((V16/Q16)-1)*100)</f>
        <v>-7.3871880441091164</v>
      </c>
    </row>
    <row r="17" spans="1:27" ht="13.5" thickTop="1">
      <c r="A17" s="347" t="str">
        <f t="shared" si="8"/>
        <v xml:space="preserve"> </v>
      </c>
      <c r="B17" s="109" t="s">
        <v>16</v>
      </c>
      <c r="C17" s="136">
        <v>93</v>
      </c>
      <c r="D17" s="202">
        <v>93</v>
      </c>
      <c r="E17" s="155">
        <f t="shared" ref="E17" si="13">SUM(C17:D17)</f>
        <v>186</v>
      </c>
      <c r="F17" s="136">
        <v>60</v>
      </c>
      <c r="G17" s="202">
        <v>60</v>
      </c>
      <c r="H17" s="155">
        <f t="shared" ref="H17" si="14">SUM(F17:G17)</f>
        <v>120</v>
      </c>
      <c r="I17" s="126">
        <f t="shared" si="9"/>
        <v>-35.483870967741936</v>
      </c>
      <c r="J17" s="8"/>
      <c r="L17" s="14" t="s">
        <v>16</v>
      </c>
      <c r="M17" s="382">
        <v>12373</v>
      </c>
      <c r="N17" s="380">
        <v>11899</v>
      </c>
      <c r="O17" s="311">
        <f t="shared" si="0"/>
        <v>24272</v>
      </c>
      <c r="P17" s="379">
        <v>0</v>
      </c>
      <c r="Q17" s="311">
        <f>O17+P17</f>
        <v>24272</v>
      </c>
      <c r="R17" s="40">
        <v>9205</v>
      </c>
      <c r="S17" s="38">
        <v>9081</v>
      </c>
      <c r="T17" s="172">
        <f t="shared" si="1"/>
        <v>18286</v>
      </c>
      <c r="U17" s="145">
        <v>0</v>
      </c>
      <c r="V17" s="172">
        <f>T17+U17</f>
        <v>18286</v>
      </c>
      <c r="W17" s="41">
        <f t="shared" si="10"/>
        <v>-24.662162162162161</v>
      </c>
    </row>
    <row r="18" spans="1:27">
      <c r="A18" s="347" t="str">
        <f t="shared" ref="A18" si="15">IF(ISERROR(F18/G18)," ",IF(F18/G18&gt;0.5,IF(F18/G18&lt;1.5," ","NOT OK"),"NOT OK"))</f>
        <v xml:space="preserve"> </v>
      </c>
      <c r="B18" s="109" t="s">
        <v>17</v>
      </c>
      <c r="C18" s="136">
        <v>93</v>
      </c>
      <c r="D18" s="202">
        <v>93</v>
      </c>
      <c r="E18" s="155">
        <f>SUM(C18:D18)</f>
        <v>186</v>
      </c>
      <c r="F18" s="136">
        <v>62</v>
      </c>
      <c r="G18" s="202">
        <v>62</v>
      </c>
      <c r="H18" s="155">
        <f>SUM(F18:G18)</f>
        <v>124</v>
      </c>
      <c r="I18" s="126">
        <f t="shared" ref="I18" si="16">IF(E18=0,0,((H18/E18)-1)*100)</f>
        <v>-33.333333333333336</v>
      </c>
      <c r="L18" s="14" t="s">
        <v>17</v>
      </c>
      <c r="M18" s="382">
        <v>12182</v>
      </c>
      <c r="N18" s="380">
        <v>11762</v>
      </c>
      <c r="O18" s="311">
        <f t="shared" si="0"/>
        <v>23944</v>
      </c>
      <c r="P18" s="379">
        <v>0</v>
      </c>
      <c r="Q18" s="311">
        <f>O18+P18</f>
        <v>23944</v>
      </c>
      <c r="R18" s="40">
        <v>9594</v>
      </c>
      <c r="S18" s="38">
        <v>9387</v>
      </c>
      <c r="T18" s="172">
        <f t="shared" si="1"/>
        <v>18981</v>
      </c>
      <c r="U18" s="145">
        <v>0</v>
      </c>
      <c r="V18" s="172">
        <f>T18+U18</f>
        <v>18981</v>
      </c>
      <c r="W18" s="41">
        <f t="shared" ref="W18" si="17">IF(Q18=0,0,((V18/Q18)-1)*100)</f>
        <v>-20.727530905446045</v>
      </c>
    </row>
    <row r="19" spans="1:27" ht="13.5" thickBot="1">
      <c r="A19" s="349" t="str">
        <f>IF(ISERROR(F19/G19)," ",IF(F19/G19&gt;0.5,IF(F19/G19&lt;1.5," ","NOT OK"),"NOT OK"))</f>
        <v xml:space="preserve"> </v>
      </c>
      <c r="B19" s="109" t="s">
        <v>18</v>
      </c>
      <c r="C19" s="136">
        <v>92</v>
      </c>
      <c r="D19" s="202">
        <v>93</v>
      </c>
      <c r="E19" s="155">
        <f>SUM(C19:D19)</f>
        <v>185</v>
      </c>
      <c r="F19" s="136">
        <v>76</v>
      </c>
      <c r="G19" s="202">
        <v>76</v>
      </c>
      <c r="H19" s="155">
        <f>SUM(F19:G19)</f>
        <v>152</v>
      </c>
      <c r="I19" s="126">
        <f>IF(E19=0,0,((H19/E19)-1)*100)</f>
        <v>-17.837837837837832</v>
      </c>
      <c r="J19" s="9"/>
      <c r="L19" s="14" t="s">
        <v>18</v>
      </c>
      <c r="M19" s="382">
        <v>12072</v>
      </c>
      <c r="N19" s="380">
        <v>11665</v>
      </c>
      <c r="O19" s="311">
        <f>+M19+N19</f>
        <v>23737</v>
      </c>
      <c r="P19" s="379">
        <v>0</v>
      </c>
      <c r="Q19" s="311">
        <f>O19+P19</f>
        <v>23737</v>
      </c>
      <c r="R19" s="40">
        <v>10694</v>
      </c>
      <c r="S19" s="38">
        <v>10289</v>
      </c>
      <c r="T19" s="172">
        <f>+R19+S19</f>
        <v>20983</v>
      </c>
      <c r="U19" s="145">
        <v>0</v>
      </c>
      <c r="V19" s="172">
        <f>T19+U19</f>
        <v>20983</v>
      </c>
      <c r="W19" s="41">
        <f>IF(Q19=0,0,((V19/Q19)-1)*100)</f>
        <v>-11.602140118801874</v>
      </c>
    </row>
    <row r="20" spans="1:27" ht="15.75" customHeight="1" thickTop="1" thickBot="1">
      <c r="A20" s="10" t="str">
        <f>IF(ISERROR(F20/G20)," ",IF(F20/G20&gt;0.5,IF(F20/G20&lt;1.5," ","NOT OK"),"NOT OK"))</f>
        <v xml:space="preserve"> </v>
      </c>
      <c r="B20" s="138" t="s">
        <v>19</v>
      </c>
      <c r="C20" s="197">
        <f>+C17+C18+C19</f>
        <v>278</v>
      </c>
      <c r="D20" s="203">
        <f t="shared" ref="D20:H20" si="18">+D17+D18+D19</f>
        <v>279</v>
      </c>
      <c r="E20" s="156">
        <f t="shared" si="18"/>
        <v>557</v>
      </c>
      <c r="F20" s="197">
        <f t="shared" si="18"/>
        <v>198</v>
      </c>
      <c r="G20" s="203">
        <f t="shared" si="18"/>
        <v>198</v>
      </c>
      <c r="H20" s="156">
        <f t="shared" si="18"/>
        <v>396</v>
      </c>
      <c r="I20" s="133">
        <f>IF(E20=0,0,((H20/E20)-1)*100)</f>
        <v>-28.904847396768407</v>
      </c>
      <c r="J20" s="10"/>
      <c r="K20" s="11"/>
      <c r="L20" s="48" t="s">
        <v>19</v>
      </c>
      <c r="M20" s="49">
        <f>+M17+M18+M19</f>
        <v>36627</v>
      </c>
      <c r="N20" s="50">
        <f t="shared" ref="N20:V20" si="19">+N17+N18+N19</f>
        <v>35326</v>
      </c>
      <c r="O20" s="411">
        <f t="shared" si="19"/>
        <v>71953</v>
      </c>
      <c r="P20" s="50">
        <f t="shared" si="19"/>
        <v>0</v>
      </c>
      <c r="Q20" s="411">
        <f t="shared" si="19"/>
        <v>71953</v>
      </c>
      <c r="R20" s="49">
        <f t="shared" si="19"/>
        <v>29493</v>
      </c>
      <c r="S20" s="50">
        <f t="shared" si="19"/>
        <v>28757</v>
      </c>
      <c r="T20" s="174">
        <f t="shared" si="19"/>
        <v>58250</v>
      </c>
      <c r="U20" s="50">
        <f t="shared" si="19"/>
        <v>0</v>
      </c>
      <c r="V20" s="174">
        <f t="shared" si="19"/>
        <v>58250</v>
      </c>
      <c r="W20" s="51">
        <f>IF(Q20=0,0,((V20/Q20)-1)*100)</f>
        <v>-19.044376190012922</v>
      </c>
    </row>
    <row r="21" spans="1:27" ht="13.5" thickTop="1">
      <c r="A21" s="347" t="str">
        <f>IF(ISERROR(F21/G21)," ",IF(F21/G21&gt;0.5,IF(F21/G21&lt;1.5," ","NOT OK"),"NOT OK"))</f>
        <v xml:space="preserve"> </v>
      </c>
      <c r="B21" s="109" t="s">
        <v>20</v>
      </c>
      <c r="C21" s="196">
        <v>97</v>
      </c>
      <c r="D21" s="366">
        <v>97</v>
      </c>
      <c r="E21" s="164">
        <f>SUM(C21:D21)</f>
        <v>194</v>
      </c>
      <c r="F21" s="196">
        <v>93</v>
      </c>
      <c r="G21" s="124">
        <v>93</v>
      </c>
      <c r="H21" s="164">
        <f>SUM(F21:G21)</f>
        <v>186</v>
      </c>
      <c r="I21" s="126">
        <f>IF(E21=0,0,((H21/E21)-1)*100)</f>
        <v>-4.1237113402061816</v>
      </c>
      <c r="J21" s="4"/>
      <c r="L21" s="14" t="s">
        <v>21</v>
      </c>
      <c r="M21" s="382">
        <v>12590</v>
      </c>
      <c r="N21" s="380">
        <v>12379</v>
      </c>
      <c r="O21" s="311">
        <f>+M21+N21</f>
        <v>24969</v>
      </c>
      <c r="P21" s="379">
        <v>0</v>
      </c>
      <c r="Q21" s="311">
        <f>O21+P21</f>
        <v>24969</v>
      </c>
      <c r="R21" s="40">
        <v>12369</v>
      </c>
      <c r="S21" s="38">
        <v>12519</v>
      </c>
      <c r="T21" s="172">
        <f>+R21+S21</f>
        <v>24888</v>
      </c>
      <c r="U21" s="145">
        <v>0</v>
      </c>
      <c r="V21" s="172">
        <f>T21+U21</f>
        <v>24888</v>
      </c>
      <c r="W21" s="41">
        <f>IF(Q21=0,0,((V21/Q21)-1)*100)</f>
        <v>-0.32440225880091544</v>
      </c>
    </row>
    <row r="22" spans="1:27">
      <c r="A22" s="347" t="str">
        <f t="shared" ref="A22" si="20">IF(ISERROR(F22/G22)," ",IF(F22/G22&gt;0.5,IF(F22/G22&lt;1.5," ","NOT OK"),"NOT OK"))</f>
        <v xml:space="preserve"> </v>
      </c>
      <c r="B22" s="109" t="s">
        <v>22</v>
      </c>
      <c r="C22" s="196">
        <v>93</v>
      </c>
      <c r="D22" s="366">
        <v>93</v>
      </c>
      <c r="E22" s="155">
        <f t="shared" ref="E22" si="21">SUM(C22:D22)</f>
        <v>186</v>
      </c>
      <c r="F22" s="196">
        <v>92</v>
      </c>
      <c r="G22" s="366">
        <v>92</v>
      </c>
      <c r="H22" s="155">
        <f t="shared" ref="H22" si="22">SUM(F22:G22)</f>
        <v>184</v>
      </c>
      <c r="I22" s="126">
        <f t="shared" ref="I22" si="23">IF(E22=0,0,((H22/E22)-1)*100)</f>
        <v>-1.0752688172043001</v>
      </c>
      <c r="J22" s="4"/>
      <c r="L22" s="14" t="s">
        <v>22</v>
      </c>
      <c r="M22" s="382">
        <v>10485</v>
      </c>
      <c r="N22" s="380">
        <v>10458</v>
      </c>
      <c r="O22" s="311">
        <f t="shared" ref="O22" si="24">+M22+N22</f>
        <v>20943</v>
      </c>
      <c r="P22" s="379">
        <v>0</v>
      </c>
      <c r="Q22" s="311">
        <f>O22+P22</f>
        <v>20943</v>
      </c>
      <c r="R22" s="382">
        <v>12933</v>
      </c>
      <c r="S22" s="380">
        <v>12306</v>
      </c>
      <c r="T22" s="172">
        <f t="shared" ref="T22" si="25">+R22+S22</f>
        <v>25239</v>
      </c>
      <c r="U22" s="379">
        <v>0</v>
      </c>
      <c r="V22" s="172">
        <f>T22+U22</f>
        <v>25239</v>
      </c>
      <c r="W22" s="41">
        <f t="shared" ref="W22" si="26">IF(Q22=0,0,((V22/Q22)-1)*100)</f>
        <v>20.512820512820507</v>
      </c>
    </row>
    <row r="23" spans="1:27" ht="13.5" thickBot="1">
      <c r="A23" s="347" t="str">
        <f>IF(ISERROR(F23/G23)," ",IF(F23/G23&gt;0.5,IF(F23/G23&lt;1.5," ","NOT OK"),"NOT OK"))</f>
        <v xml:space="preserve"> </v>
      </c>
      <c r="B23" s="109" t="s">
        <v>23</v>
      </c>
      <c r="C23" s="196">
        <v>68</v>
      </c>
      <c r="D23" s="366">
        <v>68</v>
      </c>
      <c r="E23" s="159">
        <f t="shared" ref="E23" si="27">SUM(C23:D23)</f>
        <v>136</v>
      </c>
      <c r="F23" s="196">
        <v>88</v>
      </c>
      <c r="G23" s="124">
        <v>88</v>
      </c>
      <c r="H23" s="159">
        <f>SUM(F23:G23)</f>
        <v>176</v>
      </c>
      <c r="I23" s="142">
        <f>IF(E23=0,0,((H23/E23)-1)*100)</f>
        <v>29.411764705882359</v>
      </c>
      <c r="J23" s="4"/>
      <c r="L23" s="14" t="s">
        <v>23</v>
      </c>
      <c r="M23" s="382">
        <v>9769</v>
      </c>
      <c r="N23" s="380">
        <v>9418</v>
      </c>
      <c r="O23" s="311">
        <f>+M23+N23</f>
        <v>19187</v>
      </c>
      <c r="P23" s="379">
        <v>0</v>
      </c>
      <c r="Q23" s="311">
        <f>O23+P23</f>
        <v>19187</v>
      </c>
      <c r="R23" s="40">
        <v>11122</v>
      </c>
      <c r="S23" s="38">
        <v>10857</v>
      </c>
      <c r="T23" s="172">
        <f>+R23+S23</f>
        <v>21979</v>
      </c>
      <c r="U23" s="145">
        <v>0</v>
      </c>
      <c r="V23" s="172">
        <f>T23+U23</f>
        <v>21979</v>
      </c>
      <c r="W23" s="41">
        <f>IF(Q23=0,0,((V23/Q23)-1)*100)</f>
        <v>14.551519257830826</v>
      </c>
    </row>
    <row r="24" spans="1:27" ht="14.25" thickTop="1" thickBot="1">
      <c r="A24" s="347" t="str">
        <f>IF(ISERROR(F24/G24)," ",IF(F24/G24&gt;0.5,IF(F24/G24&lt;1.5," ","NOT OK"),"NOT OK"))</f>
        <v xml:space="preserve"> </v>
      </c>
      <c r="B24" s="129" t="s">
        <v>40</v>
      </c>
      <c r="C24" s="197">
        <f>+C21+C22+C23</f>
        <v>258</v>
      </c>
      <c r="D24" s="197">
        <f t="shared" ref="D24:H24" si="28">+D21+D22+D23</f>
        <v>258</v>
      </c>
      <c r="E24" s="197">
        <f t="shared" si="28"/>
        <v>516</v>
      </c>
      <c r="F24" s="197">
        <f t="shared" si="28"/>
        <v>273</v>
      </c>
      <c r="G24" s="197">
        <f t="shared" si="28"/>
        <v>273</v>
      </c>
      <c r="H24" s="197">
        <f t="shared" si="28"/>
        <v>546</v>
      </c>
      <c r="I24" s="133">
        <f t="shared" ref="I24:I26" si="29">IF(E24=0,0,((H24/E24)-1)*100)</f>
        <v>5.8139534883721034</v>
      </c>
      <c r="J24" s="4"/>
      <c r="L24" s="420" t="s">
        <v>40</v>
      </c>
      <c r="M24" s="46">
        <f>+M21+M22+M23</f>
        <v>32844</v>
      </c>
      <c r="N24" s="44">
        <f t="shared" ref="N24:V24" si="30">+N21+N22+N23</f>
        <v>32255</v>
      </c>
      <c r="O24" s="312">
        <f t="shared" si="30"/>
        <v>65099</v>
      </c>
      <c r="P24" s="44">
        <f t="shared" si="30"/>
        <v>0</v>
      </c>
      <c r="Q24" s="312">
        <f t="shared" si="30"/>
        <v>65099</v>
      </c>
      <c r="R24" s="46">
        <f t="shared" si="30"/>
        <v>36424</v>
      </c>
      <c r="S24" s="44">
        <f t="shared" si="30"/>
        <v>35682</v>
      </c>
      <c r="T24" s="173">
        <f t="shared" si="30"/>
        <v>72106</v>
      </c>
      <c r="U24" s="44">
        <f t="shared" si="30"/>
        <v>0</v>
      </c>
      <c r="V24" s="173">
        <f t="shared" si="30"/>
        <v>72106</v>
      </c>
      <c r="W24" s="47">
        <f t="shared" ref="W24:W26" si="31">IF(Q24=0,0,((V24/Q24)-1)*100)</f>
        <v>10.763606199788022</v>
      </c>
    </row>
    <row r="25" spans="1:27" ht="14.25" thickTop="1" thickBot="1">
      <c r="A25" s="347" t="str">
        <f>IF(ISERROR(F25/G25)," ",IF(F25/G25&gt;0.5,IF(F25/G25&lt;1.5," ","NOT OK"),"NOT OK"))</f>
        <v xml:space="preserve"> </v>
      </c>
      <c r="B25" s="129" t="s">
        <v>62</v>
      </c>
      <c r="C25" s="130">
        <f>C16+C20+C21+C22+C23</f>
        <v>732</v>
      </c>
      <c r="D25" s="130">
        <f t="shared" ref="D25:H25" si="32">D16+D20+D21+D22+D23</f>
        <v>733</v>
      </c>
      <c r="E25" s="130">
        <f t="shared" si="32"/>
        <v>1465</v>
      </c>
      <c r="F25" s="130">
        <f t="shared" si="32"/>
        <v>648</v>
      </c>
      <c r="G25" s="130">
        <f t="shared" si="32"/>
        <v>648</v>
      </c>
      <c r="H25" s="130">
        <f t="shared" si="32"/>
        <v>1296</v>
      </c>
      <c r="I25" s="133">
        <f t="shared" si="29"/>
        <v>-11.535836177474401</v>
      </c>
      <c r="J25" s="4"/>
      <c r="L25" s="420" t="s">
        <v>62</v>
      </c>
      <c r="M25" s="43">
        <f>M16+M20+M21+M22+M23</f>
        <v>97595</v>
      </c>
      <c r="N25" s="43">
        <f t="shared" ref="N25:V25" si="33">N16+N20+N21+N22+N23</f>
        <v>94593</v>
      </c>
      <c r="O25" s="413">
        <f t="shared" si="33"/>
        <v>192188</v>
      </c>
      <c r="P25" s="43">
        <f t="shared" si="33"/>
        <v>0</v>
      </c>
      <c r="Q25" s="413">
        <f t="shared" si="33"/>
        <v>192188</v>
      </c>
      <c r="R25" s="43">
        <f t="shared" si="33"/>
        <v>91719</v>
      </c>
      <c r="S25" s="43">
        <f t="shared" si="33"/>
        <v>89700</v>
      </c>
      <c r="T25" s="412">
        <f t="shared" si="33"/>
        <v>181419</v>
      </c>
      <c r="U25" s="43">
        <f t="shared" si="33"/>
        <v>0</v>
      </c>
      <c r="V25" s="413">
        <f t="shared" si="33"/>
        <v>181419</v>
      </c>
      <c r="W25" s="47">
        <f t="shared" si="31"/>
        <v>-5.6033675359543729</v>
      </c>
      <c r="X25" s="1"/>
      <c r="AA25" s="1"/>
    </row>
    <row r="26" spans="1:27" ht="14.25" thickTop="1" thickBot="1">
      <c r="A26" s="347" t="str">
        <f>IF(ISERROR(F26/G26)," ",IF(F26/G26&gt;0.5,IF(F26/G26&lt;1.5," ","NOT OK"),"NOT OK"))</f>
        <v xml:space="preserve"> </v>
      </c>
      <c r="B26" s="129" t="s">
        <v>63</v>
      </c>
      <c r="C26" s="197">
        <f>+C12+C16+C20+C24</f>
        <v>950</v>
      </c>
      <c r="D26" s="197">
        <f t="shared" ref="D26:H26" si="34">+D12+D16+D20+D24</f>
        <v>951</v>
      </c>
      <c r="E26" s="197">
        <f t="shared" si="34"/>
        <v>1901</v>
      </c>
      <c r="F26" s="197">
        <f t="shared" si="34"/>
        <v>832</v>
      </c>
      <c r="G26" s="197">
        <f t="shared" si="34"/>
        <v>832</v>
      </c>
      <c r="H26" s="197">
        <f t="shared" si="34"/>
        <v>1664</v>
      </c>
      <c r="I26" s="133">
        <f t="shared" si="29"/>
        <v>-12.467122567069966</v>
      </c>
      <c r="J26" s="4"/>
      <c r="L26" s="420" t="s">
        <v>63</v>
      </c>
      <c r="M26" s="46">
        <f>+M12+M16+M20+M24</f>
        <v>128958</v>
      </c>
      <c r="N26" s="44">
        <f t="shared" ref="N26:V26" si="35">+N12+N16+N20+N24</f>
        <v>124828</v>
      </c>
      <c r="O26" s="312">
        <f t="shared" si="35"/>
        <v>253786</v>
      </c>
      <c r="P26" s="44">
        <f t="shared" si="35"/>
        <v>0</v>
      </c>
      <c r="Q26" s="312">
        <f t="shared" si="35"/>
        <v>253786</v>
      </c>
      <c r="R26" s="46">
        <f t="shared" si="35"/>
        <v>118956</v>
      </c>
      <c r="S26" s="44">
        <f t="shared" si="35"/>
        <v>116643</v>
      </c>
      <c r="T26" s="173">
        <f t="shared" si="35"/>
        <v>235599</v>
      </c>
      <c r="U26" s="44">
        <f t="shared" si="35"/>
        <v>0</v>
      </c>
      <c r="V26" s="173">
        <f t="shared" si="35"/>
        <v>235599</v>
      </c>
      <c r="W26" s="47">
        <f t="shared" si="31"/>
        <v>-7.1662739473414616</v>
      </c>
    </row>
    <row r="27" spans="1:27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857" t="s">
        <v>25</v>
      </c>
      <c r="C28" s="858"/>
      <c r="D28" s="858"/>
      <c r="E28" s="858"/>
      <c r="F28" s="858"/>
      <c r="G28" s="858"/>
      <c r="H28" s="858"/>
      <c r="I28" s="859"/>
      <c r="J28" s="4"/>
      <c r="L28" s="860" t="s">
        <v>26</v>
      </c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2"/>
    </row>
    <row r="29" spans="1:27" ht="13.5" thickBot="1">
      <c r="B29" s="863" t="s">
        <v>47</v>
      </c>
      <c r="C29" s="864"/>
      <c r="D29" s="864"/>
      <c r="E29" s="864"/>
      <c r="F29" s="864"/>
      <c r="G29" s="864"/>
      <c r="H29" s="864"/>
      <c r="I29" s="865"/>
      <c r="J29" s="4"/>
      <c r="L29" s="866" t="s">
        <v>49</v>
      </c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1:27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7"/>
      <c r="C31" s="869" t="s">
        <v>64</v>
      </c>
      <c r="D31" s="870"/>
      <c r="E31" s="871"/>
      <c r="F31" s="869" t="s">
        <v>65</v>
      </c>
      <c r="G31" s="870"/>
      <c r="H31" s="871"/>
      <c r="I31" s="108" t="s">
        <v>2</v>
      </c>
      <c r="J31" s="4"/>
      <c r="L31" s="12"/>
      <c r="M31" s="872" t="s">
        <v>64</v>
      </c>
      <c r="N31" s="873"/>
      <c r="O31" s="873"/>
      <c r="P31" s="873"/>
      <c r="Q31" s="874"/>
      <c r="R31" s="872" t="s">
        <v>65</v>
      </c>
      <c r="S31" s="873"/>
      <c r="T31" s="873"/>
      <c r="U31" s="873"/>
      <c r="V31" s="874"/>
      <c r="W31" s="13" t="s">
        <v>2</v>
      </c>
    </row>
    <row r="32" spans="1:27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4"/>
      <c r="C33" s="115" t="s">
        <v>5</v>
      </c>
      <c r="D33" s="116" t="s">
        <v>6</v>
      </c>
      <c r="E33" s="404" t="s">
        <v>7</v>
      </c>
      <c r="F33" s="115" t="s">
        <v>5</v>
      </c>
      <c r="G33" s="116" t="s">
        <v>6</v>
      </c>
      <c r="H33" s="117" t="s">
        <v>7</v>
      </c>
      <c r="I33" s="118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09" t="s">
        <v>10</v>
      </c>
      <c r="C35" s="372">
        <v>748</v>
      </c>
      <c r="D35" s="373">
        <v>748</v>
      </c>
      <c r="E35" s="161">
        <f t="shared" ref="E35:E37" si="36">SUM(C35:D35)</f>
        <v>1496</v>
      </c>
      <c r="F35" s="372">
        <v>882</v>
      </c>
      <c r="G35" s="373">
        <v>883</v>
      </c>
      <c r="H35" s="161">
        <f t="shared" ref="H35:H37" si="37">SUM(F35:G35)</f>
        <v>1765</v>
      </c>
      <c r="I35" s="126">
        <f t="shared" ref="I35:I37" si="38">IF(E35=0,0,((H35/E35)-1)*100)</f>
        <v>17.981283422459903</v>
      </c>
      <c r="J35" s="4"/>
      <c r="K35" s="7"/>
      <c r="L35" s="14" t="s">
        <v>10</v>
      </c>
      <c r="M35" s="382">
        <v>124990</v>
      </c>
      <c r="N35" s="380">
        <v>127332</v>
      </c>
      <c r="O35" s="172">
        <f>+M35+N35</f>
        <v>252322</v>
      </c>
      <c r="P35" s="379">
        <v>0</v>
      </c>
      <c r="Q35" s="172">
        <f>O35+P35</f>
        <v>252322</v>
      </c>
      <c r="R35" s="382">
        <v>134814</v>
      </c>
      <c r="S35" s="380">
        <v>140217</v>
      </c>
      <c r="T35" s="172">
        <f>+R35+S35</f>
        <v>275031</v>
      </c>
      <c r="U35" s="379">
        <v>0</v>
      </c>
      <c r="V35" s="172">
        <f>T35+U35</f>
        <v>275031</v>
      </c>
      <c r="W35" s="41">
        <f t="shared" ref="W35:W37" si="39">IF(Q35=0,0,((V35/Q35)-1)*100)</f>
        <v>9.0000079263797836</v>
      </c>
    </row>
    <row r="36" spans="1:23">
      <c r="A36" s="4" t="str">
        <f>IF(ISERROR(F36/G36)," ",IF(F36/G36&gt;0.5,IF(F36/G36&lt;1.5," ","NOT OK"),"NOT OK"))</f>
        <v xml:space="preserve"> </v>
      </c>
      <c r="B36" s="109" t="s">
        <v>11</v>
      </c>
      <c r="C36" s="372">
        <v>710</v>
      </c>
      <c r="D36" s="373">
        <v>710</v>
      </c>
      <c r="E36" s="161">
        <f t="shared" si="36"/>
        <v>1420</v>
      </c>
      <c r="F36" s="372">
        <v>879</v>
      </c>
      <c r="G36" s="373">
        <v>879</v>
      </c>
      <c r="H36" s="161">
        <f t="shared" si="37"/>
        <v>1758</v>
      </c>
      <c r="I36" s="126">
        <f t="shared" si="38"/>
        <v>23.802816901408441</v>
      </c>
      <c r="J36" s="4"/>
      <c r="K36" s="7"/>
      <c r="L36" s="14" t="s">
        <v>11</v>
      </c>
      <c r="M36" s="382">
        <v>114302</v>
      </c>
      <c r="N36" s="380">
        <v>114877</v>
      </c>
      <c r="O36" s="172">
        <f t="shared" ref="O36:O44" si="40">+M36+N36</f>
        <v>229179</v>
      </c>
      <c r="P36" s="379">
        <v>0</v>
      </c>
      <c r="Q36" s="172">
        <f>O36+P36</f>
        <v>229179</v>
      </c>
      <c r="R36" s="382">
        <v>126129</v>
      </c>
      <c r="S36" s="380">
        <v>130342</v>
      </c>
      <c r="T36" s="172">
        <f t="shared" ref="T36:T44" si="41">+R36+S36</f>
        <v>256471</v>
      </c>
      <c r="U36" s="379">
        <v>0</v>
      </c>
      <c r="V36" s="172">
        <f>T36+U36</f>
        <v>256471</v>
      </c>
      <c r="W36" s="41">
        <f t="shared" si="39"/>
        <v>11.908595464680438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4" t="s">
        <v>12</v>
      </c>
      <c r="C37" s="374">
        <v>730</v>
      </c>
      <c r="D37" s="375">
        <v>730</v>
      </c>
      <c r="E37" s="161">
        <f t="shared" si="36"/>
        <v>1460</v>
      </c>
      <c r="F37" s="374">
        <v>924</v>
      </c>
      <c r="G37" s="375">
        <v>924</v>
      </c>
      <c r="H37" s="161">
        <f t="shared" si="37"/>
        <v>1848</v>
      </c>
      <c r="I37" s="126">
        <f t="shared" si="38"/>
        <v>26.575342465753415</v>
      </c>
      <c r="J37" s="4"/>
      <c r="K37" s="7"/>
      <c r="L37" s="23" t="s">
        <v>12</v>
      </c>
      <c r="M37" s="382">
        <v>121578</v>
      </c>
      <c r="N37" s="380">
        <v>117127</v>
      </c>
      <c r="O37" s="172">
        <f t="shared" si="40"/>
        <v>238705</v>
      </c>
      <c r="P37" s="381">
        <v>0</v>
      </c>
      <c r="Q37" s="172">
        <f t="shared" ref="Q37" si="42">O37+P37</f>
        <v>238705</v>
      </c>
      <c r="R37" s="382">
        <v>146498</v>
      </c>
      <c r="S37" s="380">
        <v>140910</v>
      </c>
      <c r="T37" s="172">
        <f t="shared" si="41"/>
        <v>287408</v>
      </c>
      <c r="U37" s="381">
        <v>0</v>
      </c>
      <c r="V37" s="172">
        <f t="shared" ref="V37" si="43">T37+U37</f>
        <v>287408</v>
      </c>
      <c r="W37" s="41">
        <f t="shared" si="39"/>
        <v>20.403007896776359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29" t="s">
        <v>57</v>
      </c>
      <c r="C38" s="197">
        <f t="shared" ref="C38:E38" si="44">+C35+C36+C37</f>
        <v>2188</v>
      </c>
      <c r="D38" s="203">
        <f t="shared" si="44"/>
        <v>2188</v>
      </c>
      <c r="E38" s="156">
        <f t="shared" si="44"/>
        <v>4376</v>
      </c>
      <c r="F38" s="197">
        <f t="shared" ref="F38:H38" si="45">+F35+F36+F37</f>
        <v>2685</v>
      </c>
      <c r="G38" s="203">
        <f t="shared" si="45"/>
        <v>2686</v>
      </c>
      <c r="H38" s="156">
        <f t="shared" si="45"/>
        <v>5371</v>
      </c>
      <c r="I38" s="133">
        <f>IF(E38=0,0,((H38/E38)-1)*100)</f>
        <v>22.737659963436929</v>
      </c>
      <c r="J38" s="4"/>
      <c r="L38" s="42" t="s">
        <v>57</v>
      </c>
      <c r="M38" s="46">
        <f t="shared" ref="M38:Q38" si="46">+M35+M36+M37</f>
        <v>360870</v>
      </c>
      <c r="N38" s="44">
        <f t="shared" si="46"/>
        <v>359336</v>
      </c>
      <c r="O38" s="173">
        <f>+O35+O36+O37</f>
        <v>720206</v>
      </c>
      <c r="P38" s="44">
        <f t="shared" si="46"/>
        <v>0</v>
      </c>
      <c r="Q38" s="173">
        <f t="shared" si="46"/>
        <v>720206</v>
      </c>
      <c r="R38" s="46">
        <f t="shared" ref="R38:V38" si="47">+R35+R36+R37</f>
        <v>407441</v>
      </c>
      <c r="S38" s="44">
        <f t="shared" si="47"/>
        <v>411469</v>
      </c>
      <c r="T38" s="173">
        <f>+T35+T36+T37</f>
        <v>818910</v>
      </c>
      <c r="U38" s="44">
        <f t="shared" si="47"/>
        <v>0</v>
      </c>
      <c r="V38" s="173">
        <f t="shared" si="47"/>
        <v>818910</v>
      </c>
      <c r="W38" s="47">
        <f>IF(Q38=0,0,((V38/Q38)-1)*100)</f>
        <v>13.704967745339536</v>
      </c>
    </row>
    <row r="39" spans="1:23" ht="13.5" thickTop="1">
      <c r="A39" s="4" t="str">
        <f t="shared" si="8"/>
        <v xml:space="preserve"> </v>
      </c>
      <c r="B39" s="109" t="s">
        <v>13</v>
      </c>
      <c r="C39" s="372">
        <v>730</v>
      </c>
      <c r="D39" s="373">
        <v>730</v>
      </c>
      <c r="E39" s="161">
        <f t="shared" ref="E39" si="48">SUM(C39:D39)</f>
        <v>1460</v>
      </c>
      <c r="F39" s="123">
        <v>910</v>
      </c>
      <c r="G39" s="125">
        <v>910</v>
      </c>
      <c r="H39" s="161">
        <f t="shared" ref="H39" si="49">SUM(F39:G39)</f>
        <v>1820</v>
      </c>
      <c r="I39" s="126">
        <f t="shared" ref="I39:I43" si="50">IF(E39=0,0,((H39/E39)-1)*100)</f>
        <v>24.657534246575352</v>
      </c>
      <c r="L39" s="14" t="s">
        <v>13</v>
      </c>
      <c r="M39" s="382">
        <v>117000</v>
      </c>
      <c r="N39" s="380">
        <v>122237</v>
      </c>
      <c r="O39" s="172">
        <f t="shared" si="40"/>
        <v>239237</v>
      </c>
      <c r="P39" s="381">
        <v>0</v>
      </c>
      <c r="Q39" s="175">
        <f>O39+P39</f>
        <v>239237</v>
      </c>
      <c r="R39" s="40">
        <v>143823</v>
      </c>
      <c r="S39" s="38">
        <v>148159</v>
      </c>
      <c r="T39" s="172">
        <f t="shared" si="41"/>
        <v>291982</v>
      </c>
      <c r="U39" s="39">
        <v>0</v>
      </c>
      <c r="V39" s="175">
        <f>T39+U39</f>
        <v>291982</v>
      </c>
      <c r="W39" s="41">
        <f t="shared" ref="W39:W43" si="51">IF(Q39=0,0,((V39/Q39)-1)*100)</f>
        <v>22.047174977114746</v>
      </c>
    </row>
    <row r="40" spans="1:23">
      <c r="A40" s="4" t="str">
        <f>IF(ISERROR(F40/G40)," ",IF(F40/G40&gt;0.5,IF(F40/G40&lt;1.5," ","NOT OK"),"NOT OK"))</f>
        <v xml:space="preserve"> </v>
      </c>
      <c r="B40" s="109" t="s">
        <v>14</v>
      </c>
      <c r="C40" s="372">
        <v>645</v>
      </c>
      <c r="D40" s="373">
        <v>645</v>
      </c>
      <c r="E40" s="161">
        <f>SUM(C40:D40)</f>
        <v>1290</v>
      </c>
      <c r="F40" s="123">
        <v>838</v>
      </c>
      <c r="G40" s="125">
        <v>838</v>
      </c>
      <c r="H40" s="161">
        <f>SUM(F40:G40)</f>
        <v>1676</v>
      </c>
      <c r="I40" s="126">
        <f>IF(E40=0,0,((H40/E40)-1)*100)</f>
        <v>29.922480620155035</v>
      </c>
      <c r="J40" s="4"/>
      <c r="L40" s="14" t="s">
        <v>14</v>
      </c>
      <c r="M40" s="382">
        <v>109065</v>
      </c>
      <c r="N40" s="380">
        <v>108342</v>
      </c>
      <c r="O40" s="172">
        <f>+M40+N40</f>
        <v>217407</v>
      </c>
      <c r="P40" s="381">
        <v>0</v>
      </c>
      <c r="Q40" s="175">
        <f>O40+P40</f>
        <v>217407</v>
      </c>
      <c r="R40" s="40">
        <v>133735</v>
      </c>
      <c r="S40" s="38">
        <v>131701</v>
      </c>
      <c r="T40" s="172">
        <f>+R40+S40</f>
        <v>265436</v>
      </c>
      <c r="U40" s="39">
        <v>0</v>
      </c>
      <c r="V40" s="175">
        <f>T40+U40</f>
        <v>265436</v>
      </c>
      <c r="W40" s="41">
        <f>IF(Q40=0,0,((V40/Q40)-1)*100)</f>
        <v>22.091744976012741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09" t="s">
        <v>15</v>
      </c>
      <c r="C41" s="372">
        <v>705</v>
      </c>
      <c r="D41" s="373">
        <v>705</v>
      </c>
      <c r="E41" s="161">
        <f>SUM(C41:D41)</f>
        <v>1410</v>
      </c>
      <c r="F41" s="123">
        <v>955</v>
      </c>
      <c r="G41" s="125">
        <v>955</v>
      </c>
      <c r="H41" s="161">
        <f>SUM(F41:G41)</f>
        <v>1910</v>
      </c>
      <c r="I41" s="126">
        <f>IF(E41=0,0,((H41/E41)-1)*100)</f>
        <v>35.460992907801426</v>
      </c>
      <c r="J41" s="4"/>
      <c r="L41" s="14" t="s">
        <v>15</v>
      </c>
      <c r="M41" s="382">
        <v>123473</v>
      </c>
      <c r="N41" s="380">
        <v>124322</v>
      </c>
      <c r="O41" s="172">
        <f>+M41+N41</f>
        <v>247795</v>
      </c>
      <c r="P41" s="381">
        <v>0</v>
      </c>
      <c r="Q41" s="175">
        <f>O41+P41</f>
        <v>247795</v>
      </c>
      <c r="R41" s="40">
        <v>155119</v>
      </c>
      <c r="S41" s="38">
        <v>154386</v>
      </c>
      <c r="T41" s="172">
        <f>+R41+S41</f>
        <v>309505</v>
      </c>
      <c r="U41" s="39">
        <v>0</v>
      </c>
      <c r="V41" s="175">
        <f>T41+U41</f>
        <v>309505</v>
      </c>
      <c r="W41" s="41">
        <f>IF(Q41=0,0,((V41/Q41)-1)*100)</f>
        <v>24.903650194717407</v>
      </c>
    </row>
    <row r="42" spans="1:23" ht="14.25" thickTop="1" thickBot="1">
      <c r="A42" s="347" t="str">
        <f>IF(ISERROR(F42/G42)," ",IF(F42/G42&gt;0.5,IF(F42/G42&lt;1.5," ","NOT OK"),"NOT OK"))</f>
        <v xml:space="preserve"> </v>
      </c>
      <c r="B42" s="129" t="s">
        <v>61</v>
      </c>
      <c r="C42" s="197">
        <f>+C39+C40+C41</f>
        <v>2080</v>
      </c>
      <c r="D42" s="203">
        <f t="shared" ref="D42" si="52">+D39+D40+D41</f>
        <v>2080</v>
      </c>
      <c r="E42" s="156">
        <f t="shared" ref="E42" si="53">+E39+E40+E41</f>
        <v>4160</v>
      </c>
      <c r="F42" s="197">
        <f t="shared" ref="F42" si="54">+F39+F40+F41</f>
        <v>2703</v>
      </c>
      <c r="G42" s="203">
        <f t="shared" ref="G42" si="55">+G39+G40+G41</f>
        <v>2703</v>
      </c>
      <c r="H42" s="156">
        <f t="shared" ref="H42" si="56">+H39+H40+H41</f>
        <v>5406</v>
      </c>
      <c r="I42" s="133">
        <f>IF(E42=0,0,((H42/E42)-1)*100)</f>
        <v>29.95192307692307</v>
      </c>
      <c r="J42" s="4"/>
      <c r="L42" s="42" t="s">
        <v>61</v>
      </c>
      <c r="M42" s="46">
        <f>+M39+M40+M41</f>
        <v>349538</v>
      </c>
      <c r="N42" s="44">
        <f t="shared" ref="N42" si="57">+N39+N40+N41</f>
        <v>354901</v>
      </c>
      <c r="O42" s="173">
        <f t="shared" ref="O42" si="58">+O39+O40+O41</f>
        <v>704439</v>
      </c>
      <c r="P42" s="44">
        <f t="shared" ref="P42" si="59">+P39+P40+P41</f>
        <v>0</v>
      </c>
      <c r="Q42" s="173">
        <f t="shared" ref="Q42" si="60">+Q39+Q40+Q41</f>
        <v>704439</v>
      </c>
      <c r="R42" s="46">
        <f t="shared" ref="R42" si="61">+R39+R40+R41</f>
        <v>432677</v>
      </c>
      <c r="S42" s="44">
        <f t="shared" ref="S42" si="62">+S39+S40+S41</f>
        <v>434246</v>
      </c>
      <c r="T42" s="173">
        <f t="shared" ref="T42" si="63">+T39+T40+T41</f>
        <v>866923</v>
      </c>
      <c r="U42" s="44">
        <f t="shared" ref="U42" si="64">+U39+U40+U41</f>
        <v>0</v>
      </c>
      <c r="V42" s="173">
        <f t="shared" ref="V42" si="65">+V39+V40+V41</f>
        <v>866923</v>
      </c>
      <c r="W42" s="47">
        <f>IF(Q42=0,0,((V42/Q42)-1)*100)</f>
        <v>23.065730318735909</v>
      </c>
    </row>
    <row r="43" spans="1:23" ht="13.5" thickTop="1">
      <c r="A43" s="4" t="str">
        <f t="shared" si="8"/>
        <v xml:space="preserve"> </v>
      </c>
      <c r="B43" s="109" t="s">
        <v>16</v>
      </c>
      <c r="C43" s="135">
        <v>785</v>
      </c>
      <c r="D43" s="137">
        <v>784</v>
      </c>
      <c r="E43" s="161">
        <f t="shared" ref="E43" si="66">SUM(C43:D43)</f>
        <v>1569</v>
      </c>
      <c r="F43" s="135">
        <v>922</v>
      </c>
      <c r="G43" s="137">
        <v>922</v>
      </c>
      <c r="H43" s="161">
        <f t="shared" ref="H43" si="67">SUM(F43:G43)</f>
        <v>1844</v>
      </c>
      <c r="I43" s="126">
        <f t="shared" si="50"/>
        <v>17.52708731676227</v>
      </c>
      <c r="J43" s="8"/>
      <c r="L43" s="14" t="s">
        <v>16</v>
      </c>
      <c r="M43" s="382">
        <v>134582</v>
      </c>
      <c r="N43" s="380">
        <v>134440</v>
      </c>
      <c r="O43" s="172">
        <f t="shared" si="40"/>
        <v>269022</v>
      </c>
      <c r="P43" s="379">
        <v>0</v>
      </c>
      <c r="Q43" s="276">
        <f>O43+P43</f>
        <v>269022</v>
      </c>
      <c r="R43" s="40">
        <v>151179</v>
      </c>
      <c r="S43" s="38">
        <v>151238</v>
      </c>
      <c r="T43" s="172">
        <f t="shared" si="41"/>
        <v>302417</v>
      </c>
      <c r="U43" s="145">
        <v>0</v>
      </c>
      <c r="V43" s="276">
        <f>T43+U43</f>
        <v>302417</v>
      </c>
      <c r="W43" s="41">
        <f t="shared" si="51"/>
        <v>12.413482912178186</v>
      </c>
    </row>
    <row r="44" spans="1:23">
      <c r="A44" s="4" t="str">
        <f t="shared" ref="A44" si="68">IF(ISERROR(F44/G44)," ",IF(F44/G44&gt;0.5,IF(F44/G44&lt;1.5," ","NOT OK"),"NOT OK"))</f>
        <v xml:space="preserve"> </v>
      </c>
      <c r="B44" s="109" t="s">
        <v>17</v>
      </c>
      <c r="C44" s="135">
        <v>892</v>
      </c>
      <c r="D44" s="137">
        <v>892</v>
      </c>
      <c r="E44" s="161">
        <f>SUM(C44:D44)</f>
        <v>1784</v>
      </c>
      <c r="F44" s="135">
        <v>946</v>
      </c>
      <c r="G44" s="137">
        <v>946</v>
      </c>
      <c r="H44" s="161">
        <f>SUM(F44:G44)</f>
        <v>1892</v>
      </c>
      <c r="I44" s="126">
        <f t="shared" ref="I44" si="69">IF(E44=0,0,((H44/E44)-1)*100)</f>
        <v>6.0538116591928315</v>
      </c>
      <c r="J44" s="4"/>
      <c r="L44" s="14" t="s">
        <v>17</v>
      </c>
      <c r="M44" s="382">
        <v>136104</v>
      </c>
      <c r="N44" s="380">
        <v>135541</v>
      </c>
      <c r="O44" s="172">
        <f t="shared" si="40"/>
        <v>271645</v>
      </c>
      <c r="P44" s="379">
        <v>0</v>
      </c>
      <c r="Q44" s="172">
        <f>O44+P44</f>
        <v>271645</v>
      </c>
      <c r="R44" s="40">
        <v>144599</v>
      </c>
      <c r="S44" s="38">
        <v>145758</v>
      </c>
      <c r="T44" s="172">
        <f t="shared" si="41"/>
        <v>290357</v>
      </c>
      <c r="U44" s="145">
        <v>0</v>
      </c>
      <c r="V44" s="172">
        <f>T44+U44</f>
        <v>290357</v>
      </c>
      <c r="W44" s="41">
        <f t="shared" ref="W44" si="70">IF(Q44=0,0,((V44/Q44)-1)*100)</f>
        <v>6.8884021425021702</v>
      </c>
    </row>
    <row r="45" spans="1:23" ht="13.5" thickBot="1">
      <c r="A45" s="4" t="str">
        <f>IF(ISERROR(F45/G45)," ",IF(F45/G45&gt;0.5,IF(F45/G45&lt;1.5," ","NOT OK"),"NOT OK"))</f>
        <v xml:space="preserve"> </v>
      </c>
      <c r="B45" s="109" t="s">
        <v>18</v>
      </c>
      <c r="C45" s="135">
        <v>814</v>
      </c>
      <c r="D45" s="137">
        <v>814</v>
      </c>
      <c r="E45" s="161">
        <f>SUM(C45:D45)</f>
        <v>1628</v>
      </c>
      <c r="F45" s="135">
        <v>906</v>
      </c>
      <c r="G45" s="137">
        <v>906</v>
      </c>
      <c r="H45" s="161">
        <f>SUM(F45:G45)</f>
        <v>1812</v>
      </c>
      <c r="I45" s="126">
        <f>IF(E45=0,0,((H45/E45)-1)*100)</f>
        <v>11.302211302211296</v>
      </c>
      <c r="J45" s="4"/>
      <c r="L45" s="14" t="s">
        <v>18</v>
      </c>
      <c r="M45" s="382">
        <v>119733</v>
      </c>
      <c r="N45" s="380">
        <v>116504</v>
      </c>
      <c r="O45" s="172">
        <f>+M45+N45</f>
        <v>236237</v>
      </c>
      <c r="P45" s="379">
        <v>0</v>
      </c>
      <c r="Q45" s="172">
        <f>O45+P45</f>
        <v>236237</v>
      </c>
      <c r="R45" s="40">
        <v>135703</v>
      </c>
      <c r="S45" s="38">
        <v>134389</v>
      </c>
      <c r="T45" s="172">
        <f>+R45+S45</f>
        <v>270092</v>
      </c>
      <c r="U45" s="145">
        <v>0</v>
      </c>
      <c r="V45" s="172">
        <f>T45+U45</f>
        <v>270092</v>
      </c>
      <c r="W45" s="41">
        <f>IF(Q45=0,0,((V45/Q45)-1)*100)</f>
        <v>14.330947311386444</v>
      </c>
    </row>
    <row r="46" spans="1:23" ht="15.75" customHeight="1" thickTop="1" thickBot="1">
      <c r="A46" s="10" t="str">
        <f>IF(ISERROR(F46/G46)," ",IF(F46/G46&gt;0.5,IF(F46/G46&lt;1.5," ","NOT OK"),"NOT OK"))</f>
        <v xml:space="preserve"> </v>
      </c>
      <c r="B46" s="138" t="s">
        <v>19</v>
      </c>
      <c r="C46" s="197">
        <f>+C43+C44+C45</f>
        <v>2491</v>
      </c>
      <c r="D46" s="203">
        <f t="shared" ref="D46" si="71">+D43+D44+D45</f>
        <v>2490</v>
      </c>
      <c r="E46" s="156">
        <f t="shared" ref="E46" si="72">+E43+E44+E45</f>
        <v>4981</v>
      </c>
      <c r="F46" s="197">
        <f t="shared" ref="F46" si="73">+F43+F44+F45</f>
        <v>2774</v>
      </c>
      <c r="G46" s="203">
        <f t="shared" ref="G46" si="74">+G43+G44+G45</f>
        <v>2774</v>
      </c>
      <c r="H46" s="156">
        <f t="shared" ref="H46" si="75">+H43+H44+H45</f>
        <v>5548</v>
      </c>
      <c r="I46" s="133">
        <f>IF(E46=0,0,((H46/E46)-1)*100)</f>
        <v>11.383256374222039</v>
      </c>
      <c r="J46" s="10"/>
      <c r="K46" s="11"/>
      <c r="L46" s="48" t="s">
        <v>19</v>
      </c>
      <c r="M46" s="49">
        <f>+M43+M44+M45</f>
        <v>390419</v>
      </c>
      <c r="N46" s="50">
        <f t="shared" ref="N46" si="76">+N43+N44+N45</f>
        <v>386485</v>
      </c>
      <c r="O46" s="411">
        <f t="shared" ref="O46" si="77">+O43+O44+O45</f>
        <v>776904</v>
      </c>
      <c r="P46" s="50">
        <f t="shared" ref="P46" si="78">+P43+P44+P45</f>
        <v>0</v>
      </c>
      <c r="Q46" s="411">
        <f t="shared" ref="Q46" si="79">+Q43+Q44+Q45</f>
        <v>776904</v>
      </c>
      <c r="R46" s="49">
        <f t="shared" ref="R46" si="80">+R43+R44+R45</f>
        <v>431481</v>
      </c>
      <c r="S46" s="50">
        <f t="shared" ref="S46" si="81">+S43+S44+S45</f>
        <v>431385</v>
      </c>
      <c r="T46" s="174">
        <f t="shared" ref="T46" si="82">+T43+T44+T45</f>
        <v>862866</v>
      </c>
      <c r="U46" s="50">
        <f t="shared" ref="U46" si="83">+U43+U44+U45</f>
        <v>0</v>
      </c>
      <c r="V46" s="174">
        <f t="shared" ref="V46" si="84">+V43+V44+V45</f>
        <v>862866</v>
      </c>
      <c r="W46" s="51">
        <f>IF(Q46=0,0,((V46/Q46)-1)*100)</f>
        <v>11.064687528961104</v>
      </c>
    </row>
    <row r="47" spans="1:23" ht="13.5" thickTop="1">
      <c r="A47" s="4" t="str">
        <f>IF(ISERROR(F47/G47)," ",IF(F47/G47&gt;0.5,IF(F47/G47&lt;1.5," ","NOT OK"),"NOT OK"))</f>
        <v xml:space="preserve"> </v>
      </c>
      <c r="B47" s="109" t="s">
        <v>20</v>
      </c>
      <c r="C47" s="372">
        <v>860</v>
      </c>
      <c r="D47" s="373">
        <v>860</v>
      </c>
      <c r="E47" s="164">
        <f>SUM(C47:D47)</f>
        <v>1720</v>
      </c>
      <c r="F47" s="123">
        <v>907</v>
      </c>
      <c r="G47" s="125">
        <v>905</v>
      </c>
      <c r="H47" s="164">
        <f>SUM(F47:G47)</f>
        <v>1812</v>
      </c>
      <c r="I47" s="126">
        <f>IF(E47=0,0,((H47/E47)-1)*100)</f>
        <v>5.3488372093023262</v>
      </c>
      <c r="J47" s="4"/>
      <c r="L47" s="14" t="s">
        <v>21</v>
      </c>
      <c r="M47" s="382">
        <v>133216</v>
      </c>
      <c r="N47" s="380">
        <v>132884</v>
      </c>
      <c r="O47" s="172">
        <f>+M47+N47</f>
        <v>266100</v>
      </c>
      <c r="P47" s="379">
        <v>0</v>
      </c>
      <c r="Q47" s="172">
        <f>O47+P47</f>
        <v>266100</v>
      </c>
      <c r="R47" s="40">
        <v>137133</v>
      </c>
      <c r="S47" s="38">
        <v>137185</v>
      </c>
      <c r="T47" s="172">
        <f>+R47+S47</f>
        <v>274318</v>
      </c>
      <c r="U47" s="145">
        <v>0</v>
      </c>
      <c r="V47" s="172">
        <f>T47+U47</f>
        <v>274318</v>
      </c>
      <c r="W47" s="41">
        <f>IF(Q47=0,0,((V47/Q47)-1)*100)</f>
        <v>3.0883126644118741</v>
      </c>
    </row>
    <row r="48" spans="1:23">
      <c r="A48" s="4" t="str">
        <f t="shared" ref="A48" si="85">IF(ISERROR(F48/G48)," ",IF(F48/G48&gt;0.5,IF(F48/G48&lt;1.5," ","NOT OK"),"NOT OK"))</f>
        <v xml:space="preserve"> </v>
      </c>
      <c r="B48" s="109" t="s">
        <v>22</v>
      </c>
      <c r="C48" s="372">
        <v>828</v>
      </c>
      <c r="D48" s="373">
        <v>828</v>
      </c>
      <c r="E48" s="155">
        <f t="shared" ref="E48" si="86">SUM(C48:D48)</f>
        <v>1656</v>
      </c>
      <c r="F48" s="372">
        <v>899</v>
      </c>
      <c r="G48" s="373">
        <v>900</v>
      </c>
      <c r="H48" s="155">
        <f t="shared" ref="H48" si="87">SUM(F48:G48)</f>
        <v>1799</v>
      </c>
      <c r="I48" s="126">
        <f t="shared" ref="I48" si="88">IF(E48=0,0,((H48/E48)-1)*100)</f>
        <v>8.6352657004830959</v>
      </c>
      <c r="J48" s="4"/>
      <c r="L48" s="14" t="s">
        <v>22</v>
      </c>
      <c r="M48" s="382">
        <v>126930</v>
      </c>
      <c r="N48" s="380">
        <v>127814</v>
      </c>
      <c r="O48" s="172">
        <f t="shared" ref="O48" si="89">+M48+N48</f>
        <v>254744</v>
      </c>
      <c r="P48" s="379">
        <v>0</v>
      </c>
      <c r="Q48" s="172">
        <f>O48+P48</f>
        <v>254744</v>
      </c>
      <c r="R48" s="382">
        <v>139538</v>
      </c>
      <c r="S48" s="380">
        <v>138587</v>
      </c>
      <c r="T48" s="172">
        <f t="shared" ref="T48" si="90">+R48+S48</f>
        <v>278125</v>
      </c>
      <c r="U48" s="379">
        <v>0</v>
      </c>
      <c r="V48" s="172">
        <f>T48+U48</f>
        <v>278125</v>
      </c>
      <c r="W48" s="41">
        <f t="shared" ref="W48" si="91">IF(Q48=0,0,((V48/Q48)-1)*100)</f>
        <v>9.178233834751758</v>
      </c>
    </row>
    <row r="49" spans="1:27" ht="13.5" thickBot="1">
      <c r="A49" s="4" t="str">
        <f>IF(ISERROR(F49/G49)," ",IF(F49/G49&gt;0.5,IF(F49/G49&lt;1.5," ","NOT OK"),"NOT OK"))</f>
        <v xml:space="preserve"> </v>
      </c>
      <c r="B49" s="109" t="s">
        <v>23</v>
      </c>
      <c r="C49" s="372">
        <v>810</v>
      </c>
      <c r="D49" s="141">
        <v>809</v>
      </c>
      <c r="E49" s="159">
        <f t="shared" ref="E49" si="92">SUM(C49:D49)</f>
        <v>1619</v>
      </c>
      <c r="F49" s="123">
        <v>826</v>
      </c>
      <c r="G49" s="141">
        <v>826</v>
      </c>
      <c r="H49" s="159">
        <f t="shared" ref="H49" si="93">SUM(F49:G49)</f>
        <v>1652</v>
      </c>
      <c r="I49" s="142">
        <f>IF(E49=0,0,((H49/E49)-1)*100)</f>
        <v>2.0382952439777613</v>
      </c>
      <c r="J49" s="4"/>
      <c r="L49" s="14" t="s">
        <v>23</v>
      </c>
      <c r="M49" s="382">
        <v>124569</v>
      </c>
      <c r="N49" s="380">
        <v>119618</v>
      </c>
      <c r="O49" s="172">
        <f>+M49+N49</f>
        <v>244187</v>
      </c>
      <c r="P49" s="379">
        <v>0</v>
      </c>
      <c r="Q49" s="274">
        <f>O49+P49</f>
        <v>244187</v>
      </c>
      <c r="R49" s="40">
        <v>132915</v>
      </c>
      <c r="S49" s="38">
        <v>131842</v>
      </c>
      <c r="T49" s="172">
        <f>+R49+S49</f>
        <v>264757</v>
      </c>
      <c r="U49" s="145">
        <v>0</v>
      </c>
      <c r="V49" s="274">
        <f>T49+U49</f>
        <v>264757</v>
      </c>
      <c r="W49" s="41">
        <f>IF(Q49=0,0,((V49/Q49)-1)*100)</f>
        <v>8.423871868690803</v>
      </c>
    </row>
    <row r="50" spans="1:27" ht="14.25" thickTop="1" thickBot="1">
      <c r="A50" s="347" t="str">
        <f>IF(ISERROR(F50/G50)," ",IF(F50/G50&gt;0.5,IF(F50/G50&lt;1.5," ","NOT OK"),"NOT OK"))</f>
        <v xml:space="preserve"> </v>
      </c>
      <c r="B50" s="129" t="s">
        <v>40</v>
      </c>
      <c r="C50" s="197">
        <f>+C47+C48+C49</f>
        <v>2498</v>
      </c>
      <c r="D50" s="197">
        <f t="shared" ref="D50" si="94">+D47+D48+D49</f>
        <v>2497</v>
      </c>
      <c r="E50" s="197">
        <f t="shared" ref="E50" si="95">+E47+E48+E49</f>
        <v>4995</v>
      </c>
      <c r="F50" s="197">
        <f t="shared" ref="F50" si="96">+F47+F48+F49</f>
        <v>2632</v>
      </c>
      <c r="G50" s="197">
        <f t="shared" ref="G50" si="97">+G47+G48+G49</f>
        <v>2631</v>
      </c>
      <c r="H50" s="197">
        <f t="shared" ref="H50" si="98">+H47+H48+H49</f>
        <v>5263</v>
      </c>
      <c r="I50" s="133">
        <f t="shared" ref="I50:I52" si="99">IF(E50=0,0,((H50/E50)-1)*100)</f>
        <v>5.3653653653653599</v>
      </c>
      <c r="J50" s="4"/>
      <c r="L50" s="420" t="s">
        <v>40</v>
      </c>
      <c r="M50" s="46">
        <f>+M47+M48+M49</f>
        <v>384715</v>
      </c>
      <c r="N50" s="44">
        <f t="shared" ref="N50" si="100">+N47+N48+N49</f>
        <v>380316</v>
      </c>
      <c r="O50" s="312">
        <f t="shared" ref="O50" si="101">+O47+O48+O49</f>
        <v>765031</v>
      </c>
      <c r="P50" s="44">
        <f t="shared" ref="P50" si="102">+P47+P48+P49</f>
        <v>0</v>
      </c>
      <c r="Q50" s="312">
        <f t="shared" ref="Q50" si="103">+Q47+Q48+Q49</f>
        <v>765031</v>
      </c>
      <c r="R50" s="46">
        <f t="shared" ref="R50" si="104">+R47+R48+R49</f>
        <v>409586</v>
      </c>
      <c r="S50" s="44">
        <f t="shared" ref="S50" si="105">+S47+S48+S49</f>
        <v>407614</v>
      </c>
      <c r="T50" s="173">
        <f t="shared" ref="T50" si="106">+T47+T48+T49</f>
        <v>817200</v>
      </c>
      <c r="U50" s="44">
        <f t="shared" ref="U50" si="107">+U47+U48+U49</f>
        <v>0</v>
      </c>
      <c r="V50" s="173">
        <f t="shared" ref="V50" si="108">+V47+V48+V49</f>
        <v>817200</v>
      </c>
      <c r="W50" s="47">
        <f t="shared" ref="W50:W52" si="109">IF(Q50=0,0,((V50/Q50)-1)*100)</f>
        <v>6.8192007905562013</v>
      </c>
    </row>
    <row r="51" spans="1:27" ht="14.25" thickTop="1" thickBot="1">
      <c r="A51" s="347" t="str">
        <f>IF(ISERROR(F51/G51)," ",IF(F51/G51&gt;0.5,IF(F51/G51&lt;1.5," ","NOT OK"),"NOT OK"))</f>
        <v xml:space="preserve"> </v>
      </c>
      <c r="B51" s="129" t="s">
        <v>62</v>
      </c>
      <c r="C51" s="130">
        <f>C42+C46+C47+C48+C49</f>
        <v>7069</v>
      </c>
      <c r="D51" s="130">
        <f t="shared" ref="D51:H51" si="110">D42+D46+D47+D48+D49</f>
        <v>7067</v>
      </c>
      <c r="E51" s="130">
        <f t="shared" si="110"/>
        <v>14136</v>
      </c>
      <c r="F51" s="130">
        <f t="shared" si="110"/>
        <v>8109</v>
      </c>
      <c r="G51" s="130">
        <f t="shared" si="110"/>
        <v>8108</v>
      </c>
      <c r="H51" s="130">
        <f t="shared" si="110"/>
        <v>16217</v>
      </c>
      <c r="I51" s="133">
        <f t="shared" si="99"/>
        <v>14.721279003961518</v>
      </c>
      <c r="J51" s="4"/>
      <c r="L51" s="420" t="s">
        <v>62</v>
      </c>
      <c r="M51" s="43">
        <f>M42+M46+M47+M48+M49</f>
        <v>1124672</v>
      </c>
      <c r="N51" s="43">
        <f t="shared" ref="N51:V51" si="111">N42+N46+N47+N48+N49</f>
        <v>1121702</v>
      </c>
      <c r="O51" s="413">
        <f t="shared" si="111"/>
        <v>2246374</v>
      </c>
      <c r="P51" s="43">
        <f t="shared" si="111"/>
        <v>0</v>
      </c>
      <c r="Q51" s="413">
        <f t="shared" si="111"/>
        <v>2246374</v>
      </c>
      <c r="R51" s="43">
        <f t="shared" si="111"/>
        <v>1273744</v>
      </c>
      <c r="S51" s="43">
        <f t="shared" si="111"/>
        <v>1273245</v>
      </c>
      <c r="T51" s="412">
        <f t="shared" si="111"/>
        <v>2546989</v>
      </c>
      <c r="U51" s="43">
        <f t="shared" si="111"/>
        <v>0</v>
      </c>
      <c r="V51" s="413">
        <f t="shared" si="111"/>
        <v>2546989</v>
      </c>
      <c r="W51" s="47">
        <f t="shared" si="109"/>
        <v>13.382232878407606</v>
      </c>
      <c r="X51" s="1"/>
      <c r="AA51" s="1"/>
    </row>
    <row r="52" spans="1:27" ht="14.25" thickTop="1" thickBot="1">
      <c r="A52" s="347" t="str">
        <f>IF(ISERROR(F52/G52)," ",IF(F52/G52&gt;0.5,IF(F52/G52&lt;1.5," ","NOT OK"),"NOT OK"))</f>
        <v xml:space="preserve"> </v>
      </c>
      <c r="B52" s="129" t="s">
        <v>63</v>
      </c>
      <c r="C52" s="197">
        <f>+C38+C42+C46+C50</f>
        <v>9257</v>
      </c>
      <c r="D52" s="197">
        <f t="shared" ref="D52:H52" si="112">+D38+D42+D46+D50</f>
        <v>9255</v>
      </c>
      <c r="E52" s="197">
        <f t="shared" si="112"/>
        <v>18512</v>
      </c>
      <c r="F52" s="197">
        <f t="shared" si="112"/>
        <v>10794</v>
      </c>
      <c r="G52" s="197">
        <f t="shared" si="112"/>
        <v>10794</v>
      </c>
      <c r="H52" s="197">
        <f t="shared" si="112"/>
        <v>21588</v>
      </c>
      <c r="I52" s="133">
        <f t="shared" si="99"/>
        <v>16.616248919619704</v>
      </c>
      <c r="J52" s="4"/>
      <c r="L52" s="420" t="s">
        <v>63</v>
      </c>
      <c r="M52" s="46">
        <f>+M38+M42+M46+M50</f>
        <v>1485542</v>
      </c>
      <c r="N52" s="44">
        <f t="shared" ref="N52:V52" si="113">+N38+N42+N46+N50</f>
        <v>1481038</v>
      </c>
      <c r="O52" s="312">
        <f t="shared" si="113"/>
        <v>2966580</v>
      </c>
      <c r="P52" s="44">
        <f t="shared" si="113"/>
        <v>0</v>
      </c>
      <c r="Q52" s="312">
        <f t="shared" si="113"/>
        <v>2966580</v>
      </c>
      <c r="R52" s="46">
        <f t="shared" si="113"/>
        <v>1681185</v>
      </c>
      <c r="S52" s="44">
        <f t="shared" si="113"/>
        <v>1684714</v>
      </c>
      <c r="T52" s="173">
        <f t="shared" si="113"/>
        <v>3365899</v>
      </c>
      <c r="U52" s="44">
        <f t="shared" si="113"/>
        <v>0</v>
      </c>
      <c r="V52" s="173">
        <f t="shared" si="113"/>
        <v>3365899</v>
      </c>
      <c r="W52" s="47">
        <f t="shared" si="109"/>
        <v>13.460584241786844</v>
      </c>
    </row>
    <row r="53" spans="1:27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857" t="s">
        <v>27</v>
      </c>
      <c r="C54" s="858"/>
      <c r="D54" s="858"/>
      <c r="E54" s="858"/>
      <c r="F54" s="858"/>
      <c r="G54" s="858"/>
      <c r="H54" s="858"/>
      <c r="I54" s="859"/>
      <c r="J54" s="4"/>
      <c r="L54" s="860" t="s">
        <v>28</v>
      </c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2"/>
    </row>
    <row r="55" spans="1:27" ht="13.5" thickBot="1">
      <c r="B55" s="863" t="s">
        <v>30</v>
      </c>
      <c r="C55" s="864"/>
      <c r="D55" s="864"/>
      <c r="E55" s="864"/>
      <c r="F55" s="864"/>
      <c r="G55" s="864"/>
      <c r="H55" s="864"/>
      <c r="I55" s="865"/>
      <c r="J55" s="4"/>
      <c r="L55" s="866" t="s">
        <v>50</v>
      </c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</row>
    <row r="56" spans="1:27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7"/>
      <c r="C57" s="869" t="s">
        <v>64</v>
      </c>
      <c r="D57" s="870"/>
      <c r="E57" s="871"/>
      <c r="F57" s="869" t="s">
        <v>65</v>
      </c>
      <c r="G57" s="870"/>
      <c r="H57" s="871"/>
      <c r="I57" s="108" t="s">
        <v>2</v>
      </c>
      <c r="J57" s="4"/>
      <c r="L57" s="12"/>
      <c r="M57" s="872" t="s">
        <v>64</v>
      </c>
      <c r="N57" s="873"/>
      <c r="O57" s="873"/>
      <c r="P57" s="873"/>
      <c r="Q57" s="874"/>
      <c r="R57" s="872" t="s">
        <v>65</v>
      </c>
      <c r="S57" s="873"/>
      <c r="T57" s="873"/>
      <c r="U57" s="873"/>
      <c r="V57" s="874"/>
      <c r="W57" s="13" t="s">
        <v>2</v>
      </c>
    </row>
    <row r="58" spans="1:27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4" t="s">
        <v>29</v>
      </c>
      <c r="C59" s="115" t="s">
        <v>5</v>
      </c>
      <c r="D59" s="116" t="s">
        <v>6</v>
      </c>
      <c r="E59" s="404" t="s">
        <v>7</v>
      </c>
      <c r="F59" s="115" t="s">
        <v>5</v>
      </c>
      <c r="G59" s="116" t="s">
        <v>6</v>
      </c>
      <c r="H59" s="117" t="s">
        <v>7</v>
      </c>
      <c r="I59" s="118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>IF(ISERROR(F61/G61)," ",IF(F61/G61&gt;0.5,IF(F61/G61&lt;1.5," ","NOT OK"),"NOT OK"))</f>
        <v xml:space="preserve"> </v>
      </c>
      <c r="B61" s="109" t="s">
        <v>10</v>
      </c>
      <c r="C61" s="372">
        <f t="shared" ref="C61:H63" si="114">+C9+C35</f>
        <v>819</v>
      </c>
      <c r="D61" s="373">
        <f t="shared" si="114"/>
        <v>819</v>
      </c>
      <c r="E61" s="161">
        <f t="shared" si="114"/>
        <v>1638</v>
      </c>
      <c r="F61" s="123">
        <f t="shared" si="114"/>
        <v>944</v>
      </c>
      <c r="G61" s="125">
        <f t="shared" si="114"/>
        <v>945</v>
      </c>
      <c r="H61" s="161">
        <f t="shared" si="114"/>
        <v>1889</v>
      </c>
      <c r="I61" s="126">
        <f t="shared" ref="I61:I63" si="115">IF(E61=0,0,((H61/E61)-1)*100)</f>
        <v>15.323565323565314</v>
      </c>
      <c r="J61" s="4"/>
      <c r="K61" s="7"/>
      <c r="L61" s="14" t="s">
        <v>10</v>
      </c>
      <c r="M61" s="382">
        <f t="shared" ref="M61:N63" si="116">+M9+M35</f>
        <v>134810</v>
      </c>
      <c r="N61" s="380">
        <f t="shared" si="116"/>
        <v>136867</v>
      </c>
      <c r="O61" s="172">
        <f>SUM(M61:N61)</f>
        <v>271677</v>
      </c>
      <c r="P61" s="381">
        <f>P9+P35</f>
        <v>0</v>
      </c>
      <c r="Q61" s="172">
        <f>+O61+P61</f>
        <v>271677</v>
      </c>
      <c r="R61" s="40">
        <f t="shared" ref="R61:S63" si="117">+R9+R35</f>
        <v>144099</v>
      </c>
      <c r="S61" s="38">
        <f t="shared" si="117"/>
        <v>149459</v>
      </c>
      <c r="T61" s="172">
        <f>SUM(R61:S61)</f>
        <v>293558</v>
      </c>
      <c r="U61" s="39">
        <f>U9+U35</f>
        <v>0</v>
      </c>
      <c r="V61" s="172">
        <f>+T61+U61</f>
        <v>293558</v>
      </c>
      <c r="W61" s="41">
        <f t="shared" ref="W61:W63" si="118">IF(Q61=0,0,((V61/Q61)-1)*100)</f>
        <v>8.0540494778726277</v>
      </c>
    </row>
    <row r="62" spans="1:27">
      <c r="A62" s="4" t="str">
        <f>IF(ISERROR(F62/G62)," ",IF(F62/G62&gt;0.5,IF(F62/G62&lt;1.5," ","NOT OK"),"NOT OK"))</f>
        <v xml:space="preserve"> </v>
      </c>
      <c r="B62" s="109" t="s">
        <v>11</v>
      </c>
      <c r="C62" s="372">
        <f t="shared" si="114"/>
        <v>782</v>
      </c>
      <c r="D62" s="373">
        <f t="shared" si="114"/>
        <v>782</v>
      </c>
      <c r="E62" s="161">
        <f t="shared" si="114"/>
        <v>1564</v>
      </c>
      <c r="F62" s="123">
        <f t="shared" si="114"/>
        <v>939</v>
      </c>
      <c r="G62" s="125">
        <f t="shared" si="114"/>
        <v>939</v>
      </c>
      <c r="H62" s="161">
        <f t="shared" si="114"/>
        <v>1878</v>
      </c>
      <c r="I62" s="126">
        <f t="shared" si="115"/>
        <v>20.076726342711005</v>
      </c>
      <c r="J62" s="4"/>
      <c r="K62" s="7"/>
      <c r="L62" s="14" t="s">
        <v>11</v>
      </c>
      <c r="M62" s="382">
        <f t="shared" si="116"/>
        <v>124732</v>
      </c>
      <c r="N62" s="380">
        <f t="shared" si="116"/>
        <v>124858</v>
      </c>
      <c r="O62" s="172">
        <f t="shared" ref="O62:O63" si="119">SUM(M62:N62)</f>
        <v>249590</v>
      </c>
      <c r="P62" s="381">
        <f>P10+P36</f>
        <v>0</v>
      </c>
      <c r="Q62" s="172">
        <f>+O62+P62</f>
        <v>249590</v>
      </c>
      <c r="R62" s="40">
        <f t="shared" si="117"/>
        <v>134844</v>
      </c>
      <c r="S62" s="38">
        <f t="shared" si="117"/>
        <v>138744</v>
      </c>
      <c r="T62" s="172">
        <f t="shared" ref="T62:T63" si="120">SUM(R62:S62)</f>
        <v>273588</v>
      </c>
      <c r="U62" s="39">
        <f>U10+U36</f>
        <v>0</v>
      </c>
      <c r="V62" s="172">
        <f>+T62+U62</f>
        <v>273588</v>
      </c>
      <c r="W62" s="41">
        <f t="shared" si="118"/>
        <v>9.6149685484194123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4" t="s">
        <v>12</v>
      </c>
      <c r="C63" s="374">
        <f t="shared" si="114"/>
        <v>805</v>
      </c>
      <c r="D63" s="375">
        <f t="shared" si="114"/>
        <v>805</v>
      </c>
      <c r="E63" s="161">
        <f t="shared" si="114"/>
        <v>1610</v>
      </c>
      <c r="F63" s="127">
        <f t="shared" si="114"/>
        <v>986</v>
      </c>
      <c r="G63" s="128">
        <f t="shared" si="114"/>
        <v>986</v>
      </c>
      <c r="H63" s="161">
        <f t="shared" si="114"/>
        <v>1972</v>
      </c>
      <c r="I63" s="126">
        <f t="shared" si="115"/>
        <v>22.48447204968944</v>
      </c>
      <c r="J63" s="4"/>
      <c r="K63" s="7"/>
      <c r="L63" s="23" t="s">
        <v>12</v>
      </c>
      <c r="M63" s="382">
        <f t="shared" si="116"/>
        <v>132691</v>
      </c>
      <c r="N63" s="380">
        <f t="shared" si="116"/>
        <v>127846</v>
      </c>
      <c r="O63" s="172">
        <f t="shared" si="119"/>
        <v>260537</v>
      </c>
      <c r="P63" s="381">
        <f>P11+P37</f>
        <v>0</v>
      </c>
      <c r="Q63" s="172">
        <f>+O63+P63</f>
        <v>260537</v>
      </c>
      <c r="R63" s="40">
        <f t="shared" si="117"/>
        <v>155735</v>
      </c>
      <c r="S63" s="38">
        <f t="shared" si="117"/>
        <v>150209</v>
      </c>
      <c r="T63" s="172">
        <f t="shared" si="120"/>
        <v>305944</v>
      </c>
      <c r="U63" s="39">
        <f>U11+U37</f>
        <v>0</v>
      </c>
      <c r="V63" s="172">
        <f>+T63+U63</f>
        <v>305944</v>
      </c>
      <c r="W63" s="41">
        <f t="shared" si="118"/>
        <v>17.428234761281502</v>
      </c>
    </row>
    <row r="64" spans="1:27" ht="14.25" thickTop="1" thickBot="1">
      <c r="A64" s="4" t="str">
        <f>IF(ISERROR(F64/G64)," ",IF(F64/G64&gt;0.5,IF(F64/G64&lt;1.5," ","NOT OK"),"NOT OK"))</f>
        <v xml:space="preserve"> </v>
      </c>
      <c r="B64" s="129" t="s">
        <v>57</v>
      </c>
      <c r="C64" s="197">
        <f t="shared" ref="C64:E64" si="121">+C61+C62+C63</f>
        <v>2406</v>
      </c>
      <c r="D64" s="203">
        <f t="shared" si="121"/>
        <v>2406</v>
      </c>
      <c r="E64" s="156">
        <f t="shared" si="121"/>
        <v>4812</v>
      </c>
      <c r="F64" s="197">
        <f t="shared" ref="F64:H64" si="122">+F61+F62+F63</f>
        <v>2869</v>
      </c>
      <c r="G64" s="203">
        <f t="shared" si="122"/>
        <v>2870</v>
      </c>
      <c r="H64" s="156">
        <f t="shared" si="122"/>
        <v>5739</v>
      </c>
      <c r="I64" s="133">
        <f>IF(E64=0,0,((H64/E64)-1)*100)</f>
        <v>19.264339152119692</v>
      </c>
      <c r="J64" s="4"/>
      <c r="L64" s="42" t="s">
        <v>57</v>
      </c>
      <c r="M64" s="46">
        <f t="shared" ref="M64:Q64" si="123">+M61+M62+M63</f>
        <v>392233</v>
      </c>
      <c r="N64" s="44">
        <f t="shared" si="123"/>
        <v>389571</v>
      </c>
      <c r="O64" s="173">
        <f t="shared" si="123"/>
        <v>781804</v>
      </c>
      <c r="P64" s="44">
        <f t="shared" si="123"/>
        <v>0</v>
      </c>
      <c r="Q64" s="173">
        <f t="shared" si="123"/>
        <v>781804</v>
      </c>
      <c r="R64" s="46">
        <f t="shared" ref="R64:V64" si="124">+R61+R62+R63</f>
        <v>434678</v>
      </c>
      <c r="S64" s="44">
        <f t="shared" si="124"/>
        <v>438412</v>
      </c>
      <c r="T64" s="173">
        <f t="shared" si="124"/>
        <v>873090</v>
      </c>
      <c r="U64" s="44">
        <f t="shared" si="124"/>
        <v>0</v>
      </c>
      <c r="V64" s="173">
        <f t="shared" si="124"/>
        <v>873090</v>
      </c>
      <c r="W64" s="47">
        <f>IF(Q64=0,0,((V64/Q64)-1)*100)</f>
        <v>11.676328082230336</v>
      </c>
    </row>
    <row r="65" spans="1:27" ht="13.5" thickTop="1">
      <c r="A65" s="4" t="str">
        <f t="shared" si="8"/>
        <v xml:space="preserve"> </v>
      </c>
      <c r="B65" s="109" t="s">
        <v>13</v>
      </c>
      <c r="C65" s="372">
        <f t="shared" ref="C65:H67" si="125">+C13+C39</f>
        <v>792</v>
      </c>
      <c r="D65" s="373">
        <f t="shared" si="125"/>
        <v>792</v>
      </c>
      <c r="E65" s="161">
        <f t="shared" si="125"/>
        <v>1584</v>
      </c>
      <c r="F65" s="123">
        <f t="shared" si="125"/>
        <v>969</v>
      </c>
      <c r="G65" s="125">
        <f t="shared" si="125"/>
        <v>969</v>
      </c>
      <c r="H65" s="161">
        <f t="shared" si="125"/>
        <v>1938</v>
      </c>
      <c r="I65" s="126">
        <f t="shared" ref="I65:I69" si="126">IF(E65=0,0,((H65/E65)-1)*100)</f>
        <v>22.348484848484841</v>
      </c>
      <c r="J65" s="4"/>
      <c r="L65" s="14" t="s">
        <v>13</v>
      </c>
      <c r="M65" s="382">
        <f t="shared" ref="M65:N67" si="127">+M13+M39</f>
        <v>125805</v>
      </c>
      <c r="N65" s="380">
        <f t="shared" si="127"/>
        <v>130992</v>
      </c>
      <c r="O65" s="172">
        <f t="shared" ref="O65" si="128">SUM(M65:N65)</f>
        <v>256797</v>
      </c>
      <c r="P65" s="381">
        <f>P13+P39</f>
        <v>0</v>
      </c>
      <c r="Q65" s="175">
        <f>+O65+P65</f>
        <v>256797</v>
      </c>
      <c r="R65" s="40">
        <f t="shared" ref="R65:S67" si="129">+R13+R39</f>
        <v>152196</v>
      </c>
      <c r="S65" s="38">
        <f t="shared" si="129"/>
        <v>155558</v>
      </c>
      <c r="T65" s="172">
        <f t="shared" ref="T65" si="130">SUM(R65:S65)</f>
        <v>307754</v>
      </c>
      <c r="U65" s="39">
        <f>U13+U39</f>
        <v>0</v>
      </c>
      <c r="V65" s="175">
        <f>+T65+U65</f>
        <v>307754</v>
      </c>
      <c r="W65" s="41">
        <f t="shared" ref="W65:W69" si="131">IF(Q65=0,0,((V65/Q65)-1)*100)</f>
        <v>19.843300350081972</v>
      </c>
      <c r="Y65" s="289"/>
    </row>
    <row r="66" spans="1:27">
      <c r="A66" s="4" t="str">
        <f>IF(ISERROR(F66/G66)," ",IF(F66/G66&gt;0.5,IF(F66/G66&lt;1.5," ","NOT OK"),"NOT OK"))</f>
        <v xml:space="preserve"> </v>
      </c>
      <c r="B66" s="109" t="s">
        <v>14</v>
      </c>
      <c r="C66" s="372">
        <f t="shared" si="125"/>
        <v>706</v>
      </c>
      <c r="D66" s="373">
        <f t="shared" si="125"/>
        <v>706</v>
      </c>
      <c r="E66" s="161">
        <f t="shared" si="125"/>
        <v>1412</v>
      </c>
      <c r="F66" s="123">
        <f t="shared" si="125"/>
        <v>894</v>
      </c>
      <c r="G66" s="125">
        <f t="shared" si="125"/>
        <v>894</v>
      </c>
      <c r="H66" s="161">
        <f t="shared" si="125"/>
        <v>1788</v>
      </c>
      <c r="I66" s="126">
        <f>IF(E66=0,0,((H66/E66)-1)*100)</f>
        <v>26.628895184135981</v>
      </c>
      <c r="J66" s="4"/>
      <c r="L66" s="14" t="s">
        <v>14</v>
      </c>
      <c r="M66" s="382">
        <f t="shared" si="127"/>
        <v>117693</v>
      </c>
      <c r="N66" s="380">
        <f t="shared" si="127"/>
        <v>116183</v>
      </c>
      <c r="O66" s="172">
        <f>SUM(M66:N66)</f>
        <v>233876</v>
      </c>
      <c r="P66" s="381">
        <f>P14+P40</f>
        <v>0</v>
      </c>
      <c r="Q66" s="175">
        <f>+O66+P66</f>
        <v>233876</v>
      </c>
      <c r="R66" s="40">
        <f t="shared" si="129"/>
        <v>141805</v>
      </c>
      <c r="S66" s="38">
        <f t="shared" si="129"/>
        <v>140149</v>
      </c>
      <c r="T66" s="172">
        <f>SUM(R66:S66)</f>
        <v>281954</v>
      </c>
      <c r="U66" s="39">
        <f>U14+U40</f>
        <v>0</v>
      </c>
      <c r="V66" s="175">
        <f>+T66+U66</f>
        <v>281954</v>
      </c>
      <c r="W66" s="41">
        <f>IF(Q66=0,0,((V66/Q66)-1)*100)</f>
        <v>20.557047324223099</v>
      </c>
    </row>
    <row r="67" spans="1:27" ht="13.5" thickBot="1">
      <c r="A67" s="4" t="str">
        <f>IF(ISERROR(F67/G67)," ",IF(F67/G67&gt;0.5,IF(F67/G67&lt;1.5," ","NOT OK"),"NOT OK"))</f>
        <v xml:space="preserve"> </v>
      </c>
      <c r="B67" s="109" t="s">
        <v>15</v>
      </c>
      <c r="C67" s="372">
        <f t="shared" si="125"/>
        <v>778</v>
      </c>
      <c r="D67" s="373">
        <f t="shared" si="125"/>
        <v>778</v>
      </c>
      <c r="E67" s="161">
        <f t="shared" si="125"/>
        <v>1556</v>
      </c>
      <c r="F67" s="123">
        <f t="shared" si="125"/>
        <v>1017</v>
      </c>
      <c r="G67" s="125">
        <f t="shared" si="125"/>
        <v>1017</v>
      </c>
      <c r="H67" s="161">
        <f t="shared" si="125"/>
        <v>2034</v>
      </c>
      <c r="I67" s="126">
        <f>IF(E67=0,0,((H67/E67)-1)*100)</f>
        <v>30.719794344473005</v>
      </c>
      <c r="J67" s="4"/>
      <c r="L67" s="14" t="s">
        <v>15</v>
      </c>
      <c r="M67" s="382">
        <f t="shared" si="127"/>
        <v>134164</v>
      </c>
      <c r="N67" s="380">
        <f t="shared" si="127"/>
        <v>134738</v>
      </c>
      <c r="O67" s="172">
        <f>SUM(M67:N67)</f>
        <v>268902</v>
      </c>
      <c r="P67" s="381">
        <f>P15+P41</f>
        <v>0</v>
      </c>
      <c r="Q67" s="175">
        <f>+O67+P67</f>
        <v>268902</v>
      </c>
      <c r="R67" s="40">
        <f t="shared" si="129"/>
        <v>164478</v>
      </c>
      <c r="S67" s="38">
        <f t="shared" si="129"/>
        <v>163800</v>
      </c>
      <c r="T67" s="172">
        <f>SUM(R67:S67)</f>
        <v>328278</v>
      </c>
      <c r="U67" s="39">
        <f>U15+U41</f>
        <v>0</v>
      </c>
      <c r="V67" s="175">
        <f>+T67+U67</f>
        <v>328278</v>
      </c>
      <c r="W67" s="41">
        <f>IF(Q67=0,0,((V67/Q67)-1)*100)</f>
        <v>22.080906798759404</v>
      </c>
    </row>
    <row r="68" spans="1:27" ht="14.25" thickTop="1" thickBot="1">
      <c r="A68" s="347" t="str">
        <f>IF(ISERROR(F68/G68)," ",IF(F68/G68&gt;0.5,IF(F68/G68&lt;1.5," ","NOT OK"),"NOT OK"))</f>
        <v xml:space="preserve"> </v>
      </c>
      <c r="B68" s="129" t="s">
        <v>61</v>
      </c>
      <c r="C68" s="197">
        <f>+C65+C66+C67</f>
        <v>2276</v>
      </c>
      <c r="D68" s="203">
        <f t="shared" ref="D68" si="132">+D65+D66+D67</f>
        <v>2276</v>
      </c>
      <c r="E68" s="156">
        <f t="shared" ref="E68" si="133">+E65+E66+E67</f>
        <v>4552</v>
      </c>
      <c r="F68" s="197">
        <f t="shared" ref="F68" si="134">+F65+F66+F67</f>
        <v>2880</v>
      </c>
      <c r="G68" s="203">
        <f t="shared" ref="G68" si="135">+G65+G66+G67</f>
        <v>2880</v>
      </c>
      <c r="H68" s="156">
        <f t="shared" ref="H68" si="136">+H65+H66+H67</f>
        <v>5760</v>
      </c>
      <c r="I68" s="133">
        <f>IF(E68=0,0,((H68/E68)-1)*100)</f>
        <v>26.537785588752193</v>
      </c>
      <c r="J68" s="4"/>
      <c r="L68" s="42" t="s">
        <v>61</v>
      </c>
      <c r="M68" s="46">
        <f>+M65+M66+M67</f>
        <v>377662</v>
      </c>
      <c r="N68" s="44">
        <f t="shared" ref="N68" si="137">+N65+N66+N67</f>
        <v>381913</v>
      </c>
      <c r="O68" s="173">
        <f t="shared" ref="O68" si="138">+O65+O66+O67</f>
        <v>759575</v>
      </c>
      <c r="P68" s="44">
        <f t="shared" ref="P68" si="139">+P65+P66+P67</f>
        <v>0</v>
      </c>
      <c r="Q68" s="173">
        <f t="shared" ref="Q68" si="140">+Q65+Q66+Q67</f>
        <v>759575</v>
      </c>
      <c r="R68" s="46">
        <f t="shared" ref="R68" si="141">+R65+R66+R67</f>
        <v>458479</v>
      </c>
      <c r="S68" s="44">
        <f t="shared" ref="S68" si="142">+S65+S66+S67</f>
        <v>459507</v>
      </c>
      <c r="T68" s="173">
        <f t="shared" ref="T68" si="143">+T65+T66+T67</f>
        <v>917986</v>
      </c>
      <c r="U68" s="44">
        <f t="shared" ref="U68" si="144">+U65+U66+U67</f>
        <v>0</v>
      </c>
      <c r="V68" s="173">
        <f t="shared" ref="V68" si="145">+V65+V66+V67</f>
        <v>917986</v>
      </c>
      <c r="W68" s="47">
        <f>IF(Q68=0,0,((V68/Q68)-1)*100)</f>
        <v>20.855215087384394</v>
      </c>
    </row>
    <row r="69" spans="1:27" ht="13.5" thickTop="1">
      <c r="A69" s="4" t="str">
        <f t="shared" si="8"/>
        <v xml:space="preserve"> </v>
      </c>
      <c r="B69" s="109" t="s">
        <v>16</v>
      </c>
      <c r="C69" s="135">
        <f t="shared" ref="C69:H71" si="146">+C17+C43</f>
        <v>878</v>
      </c>
      <c r="D69" s="137">
        <f t="shared" si="146"/>
        <v>877</v>
      </c>
      <c r="E69" s="161">
        <f t="shared" si="146"/>
        <v>1755</v>
      </c>
      <c r="F69" s="135">
        <f t="shared" si="146"/>
        <v>982</v>
      </c>
      <c r="G69" s="137">
        <f t="shared" si="146"/>
        <v>982</v>
      </c>
      <c r="H69" s="161">
        <f t="shared" si="146"/>
        <v>1964</v>
      </c>
      <c r="I69" s="126">
        <f t="shared" si="126"/>
        <v>11.908831908831917</v>
      </c>
      <c r="J69" s="8"/>
      <c r="L69" s="14" t="s">
        <v>16</v>
      </c>
      <c r="M69" s="382">
        <f t="shared" ref="M69:N71" si="147">+M17+M43</f>
        <v>146955</v>
      </c>
      <c r="N69" s="380">
        <f t="shared" si="147"/>
        <v>146339</v>
      </c>
      <c r="O69" s="172">
        <f t="shared" ref="O69" si="148">SUM(M69:N69)</f>
        <v>293294</v>
      </c>
      <c r="P69" s="381">
        <f>P17+P43</f>
        <v>0</v>
      </c>
      <c r="Q69" s="175">
        <f>+O69+P69</f>
        <v>293294</v>
      </c>
      <c r="R69" s="40">
        <f t="shared" ref="R69:S71" si="149">+R17+R43</f>
        <v>160384</v>
      </c>
      <c r="S69" s="38">
        <f t="shared" si="149"/>
        <v>160319</v>
      </c>
      <c r="T69" s="172">
        <f t="shared" ref="T69" si="150">SUM(R69:S69)</f>
        <v>320703</v>
      </c>
      <c r="U69" s="39">
        <f>U17+U43</f>
        <v>0</v>
      </c>
      <c r="V69" s="175">
        <f>+T69+U69</f>
        <v>320703</v>
      </c>
      <c r="W69" s="41">
        <f t="shared" si="131"/>
        <v>9.3452303831650152</v>
      </c>
      <c r="Y69" s="289"/>
    </row>
    <row r="70" spans="1:27">
      <c r="A70" s="4" t="str">
        <f t="shared" ref="A70" si="151">IF(ISERROR(F70/G70)," ",IF(F70/G70&gt;0.5,IF(F70/G70&lt;1.5," ","NOT OK"),"NOT OK"))</f>
        <v xml:space="preserve"> </v>
      </c>
      <c r="B70" s="109" t="s">
        <v>17</v>
      </c>
      <c r="C70" s="135">
        <f t="shared" si="146"/>
        <v>985</v>
      </c>
      <c r="D70" s="137">
        <f t="shared" si="146"/>
        <v>985</v>
      </c>
      <c r="E70" s="161">
        <f t="shared" si="146"/>
        <v>1970</v>
      </c>
      <c r="F70" s="135">
        <f t="shared" si="146"/>
        <v>1008</v>
      </c>
      <c r="G70" s="137">
        <f t="shared" si="146"/>
        <v>1008</v>
      </c>
      <c r="H70" s="161">
        <f t="shared" si="146"/>
        <v>2016</v>
      </c>
      <c r="I70" s="126">
        <f t="shared" ref="I70" si="152">IF(E70=0,0,((H70/E70)-1)*100)</f>
        <v>2.3350253807106647</v>
      </c>
      <c r="J70" s="4"/>
      <c r="L70" s="14" t="s">
        <v>17</v>
      </c>
      <c r="M70" s="382">
        <f t="shared" si="147"/>
        <v>148286</v>
      </c>
      <c r="N70" s="380">
        <f t="shared" si="147"/>
        <v>147303</v>
      </c>
      <c r="O70" s="172">
        <f>SUM(M70:N70)</f>
        <v>295589</v>
      </c>
      <c r="P70" s="379">
        <f>P18+P44</f>
        <v>0</v>
      </c>
      <c r="Q70" s="172">
        <f>+O70+P70</f>
        <v>295589</v>
      </c>
      <c r="R70" s="40">
        <f t="shared" si="149"/>
        <v>154193</v>
      </c>
      <c r="S70" s="38">
        <f t="shared" si="149"/>
        <v>155145</v>
      </c>
      <c r="T70" s="172">
        <f>SUM(R70:S70)</f>
        <v>309338</v>
      </c>
      <c r="U70" s="145">
        <f>U18+U44</f>
        <v>0</v>
      </c>
      <c r="V70" s="172">
        <f>+T70+U70</f>
        <v>309338</v>
      </c>
      <c r="W70" s="41">
        <f t="shared" ref="W70" si="153">IF(Q70=0,0,((V70/Q70)-1)*100)</f>
        <v>4.6513909516253893</v>
      </c>
      <c r="Y70" s="289"/>
    </row>
    <row r="71" spans="1:27" ht="13.5" thickBot="1">
      <c r="A71" s="4" t="str">
        <f>IF(ISERROR(F71/G71)," ",IF(F71/G71&gt;0.5,IF(F71/G71&lt;1.5," ","NOT OK"),"NOT OK"))</f>
        <v xml:space="preserve"> </v>
      </c>
      <c r="B71" s="109" t="s">
        <v>18</v>
      </c>
      <c r="C71" s="135">
        <f t="shared" si="146"/>
        <v>906</v>
      </c>
      <c r="D71" s="137">
        <f t="shared" si="146"/>
        <v>907</v>
      </c>
      <c r="E71" s="161">
        <f t="shared" si="146"/>
        <v>1813</v>
      </c>
      <c r="F71" s="135">
        <f t="shared" si="146"/>
        <v>982</v>
      </c>
      <c r="G71" s="137">
        <f t="shared" si="146"/>
        <v>982</v>
      </c>
      <c r="H71" s="161">
        <f t="shared" si="146"/>
        <v>1964</v>
      </c>
      <c r="I71" s="126">
        <f>IF(E71=0,0,((H71/E71)-1)*100)</f>
        <v>8.3287369001654667</v>
      </c>
      <c r="J71" s="4"/>
      <c r="L71" s="14" t="s">
        <v>18</v>
      </c>
      <c r="M71" s="382">
        <f t="shared" si="147"/>
        <v>131805</v>
      </c>
      <c r="N71" s="380">
        <f t="shared" si="147"/>
        <v>128169</v>
      </c>
      <c r="O71" s="172">
        <f>SUM(M71:N71)</f>
        <v>259974</v>
      </c>
      <c r="P71" s="379">
        <f>P19+P45</f>
        <v>0</v>
      </c>
      <c r="Q71" s="172">
        <f>+O71+P71</f>
        <v>259974</v>
      </c>
      <c r="R71" s="40">
        <f t="shared" si="149"/>
        <v>146397</v>
      </c>
      <c r="S71" s="38">
        <f t="shared" si="149"/>
        <v>144678</v>
      </c>
      <c r="T71" s="172">
        <f>SUM(R71:S71)</f>
        <v>291075</v>
      </c>
      <c r="U71" s="145">
        <f>U19+U45</f>
        <v>0</v>
      </c>
      <c r="V71" s="172">
        <f>+T71+U71</f>
        <v>291075</v>
      </c>
      <c r="W71" s="41">
        <f>IF(Q71=0,0,((V71/Q71)-1)*100)</f>
        <v>11.963119388861966</v>
      </c>
    </row>
    <row r="72" spans="1:27" ht="15.75" customHeight="1" thickTop="1" thickBot="1">
      <c r="A72" s="10" t="str">
        <f>IF(ISERROR(F72/G72)," ",IF(F72/G72&gt;0.5,IF(F72/G72&lt;1.5," ","NOT OK"),"NOT OK"))</f>
        <v xml:space="preserve"> </v>
      </c>
      <c r="B72" s="138" t="s">
        <v>19</v>
      </c>
      <c r="C72" s="197">
        <f>+C69+C70+C71</f>
        <v>2769</v>
      </c>
      <c r="D72" s="203">
        <f t="shared" ref="D72" si="154">+D69+D70+D71</f>
        <v>2769</v>
      </c>
      <c r="E72" s="156">
        <f t="shared" ref="E72" si="155">+E69+E70+E71</f>
        <v>5538</v>
      </c>
      <c r="F72" s="197">
        <f t="shared" ref="F72" si="156">+F69+F70+F71</f>
        <v>2972</v>
      </c>
      <c r="G72" s="203">
        <f t="shared" ref="G72" si="157">+G69+G70+G71</f>
        <v>2972</v>
      </c>
      <c r="H72" s="156">
        <f t="shared" ref="H72" si="158">+H69+H70+H71</f>
        <v>5944</v>
      </c>
      <c r="I72" s="133">
        <f>IF(E72=0,0,((H72/E72)-1)*100)</f>
        <v>7.3311664860960635</v>
      </c>
      <c r="J72" s="10"/>
      <c r="K72" s="11"/>
      <c r="L72" s="48" t="s">
        <v>19</v>
      </c>
      <c r="M72" s="49">
        <f>+M69+M70+M71</f>
        <v>427046</v>
      </c>
      <c r="N72" s="50">
        <f t="shared" ref="N72" si="159">+N69+N70+N71</f>
        <v>421811</v>
      </c>
      <c r="O72" s="411">
        <f t="shared" ref="O72" si="160">+O69+O70+O71</f>
        <v>848857</v>
      </c>
      <c r="P72" s="50">
        <f t="shared" ref="P72" si="161">+P69+P70+P71</f>
        <v>0</v>
      </c>
      <c r="Q72" s="411">
        <f t="shared" ref="Q72" si="162">+Q69+Q70+Q71</f>
        <v>848857</v>
      </c>
      <c r="R72" s="49">
        <f t="shared" ref="R72" si="163">+R69+R70+R71</f>
        <v>460974</v>
      </c>
      <c r="S72" s="50">
        <f t="shared" ref="S72" si="164">+S69+S70+S71</f>
        <v>460142</v>
      </c>
      <c r="T72" s="174">
        <f t="shared" ref="T72" si="165">+T69+T70+T71</f>
        <v>921116</v>
      </c>
      <c r="U72" s="50">
        <f t="shared" ref="U72" si="166">+U69+U70+U71</f>
        <v>0</v>
      </c>
      <c r="V72" s="174">
        <f t="shared" ref="V72" si="167">+V69+V70+V71</f>
        <v>921116</v>
      </c>
      <c r="W72" s="51">
        <f>IF(Q72=0,0,((V72/Q72)-1)*100)</f>
        <v>8.5125056399369967</v>
      </c>
    </row>
    <row r="73" spans="1:27" ht="13.5" thickTop="1">
      <c r="A73" s="4" t="str">
        <f>IF(ISERROR(F73/G73)," ",IF(F73/G73&gt;0.5,IF(F73/G73&lt;1.5," ","NOT OK"),"NOT OK"))</f>
        <v xml:space="preserve"> </v>
      </c>
      <c r="B73" s="109" t="s">
        <v>21</v>
      </c>
      <c r="C73" s="372">
        <f t="shared" ref="C73:H75" si="168">+C21+C47</f>
        <v>957</v>
      </c>
      <c r="D73" s="373">
        <f t="shared" si="168"/>
        <v>957</v>
      </c>
      <c r="E73" s="164">
        <f t="shared" si="168"/>
        <v>1914</v>
      </c>
      <c r="F73" s="123">
        <f t="shared" si="168"/>
        <v>1000</v>
      </c>
      <c r="G73" s="125">
        <f t="shared" si="168"/>
        <v>998</v>
      </c>
      <c r="H73" s="164">
        <f t="shared" si="168"/>
        <v>1998</v>
      </c>
      <c r="I73" s="126">
        <f>IF(E73=0,0,((H73/E73)-1)*100)</f>
        <v>4.3887147335423204</v>
      </c>
      <c r="J73" s="4"/>
      <c r="L73" s="14" t="s">
        <v>21</v>
      </c>
      <c r="M73" s="382">
        <f t="shared" ref="M73:N75" si="169">+M21+M47</f>
        <v>145806</v>
      </c>
      <c r="N73" s="380">
        <f t="shared" si="169"/>
        <v>145263</v>
      </c>
      <c r="O73" s="172">
        <f>SUM(M73:N73)</f>
        <v>291069</v>
      </c>
      <c r="P73" s="379">
        <f>P21+P47</f>
        <v>0</v>
      </c>
      <c r="Q73" s="172">
        <f>+O73+P73</f>
        <v>291069</v>
      </c>
      <c r="R73" s="40">
        <f t="shared" ref="R73:S75" si="170">+R21+R47</f>
        <v>149502</v>
      </c>
      <c r="S73" s="38">
        <f t="shared" si="170"/>
        <v>149704</v>
      </c>
      <c r="T73" s="172">
        <f>SUM(R73:S73)</f>
        <v>299206</v>
      </c>
      <c r="U73" s="145">
        <f>U21+U47</f>
        <v>0</v>
      </c>
      <c r="V73" s="172">
        <f>+T73+U73</f>
        <v>299206</v>
      </c>
      <c r="W73" s="41">
        <f>IF(Q73=0,0,((V73/Q73)-1)*100)</f>
        <v>2.7955570672246077</v>
      </c>
    </row>
    <row r="74" spans="1:27">
      <c r="A74" s="4" t="str">
        <f t="shared" ref="A74" si="171">IF(ISERROR(F74/G74)," ",IF(F74/G74&gt;0.5,IF(F74/G74&lt;1.5," ","NOT OK"),"NOT OK"))</f>
        <v xml:space="preserve"> </v>
      </c>
      <c r="B74" s="109" t="s">
        <v>22</v>
      </c>
      <c r="C74" s="372">
        <f t="shared" si="168"/>
        <v>921</v>
      </c>
      <c r="D74" s="373">
        <f t="shared" si="168"/>
        <v>921</v>
      </c>
      <c r="E74" s="155">
        <f t="shared" si="168"/>
        <v>1842</v>
      </c>
      <c r="F74" s="372">
        <f t="shared" si="168"/>
        <v>991</v>
      </c>
      <c r="G74" s="373">
        <f t="shared" si="168"/>
        <v>992</v>
      </c>
      <c r="H74" s="155">
        <f t="shared" si="168"/>
        <v>1983</v>
      </c>
      <c r="I74" s="126">
        <f t="shared" ref="I74" si="172">IF(E74=0,0,((H74/E74)-1)*100)</f>
        <v>7.654723127035834</v>
      </c>
      <c r="J74" s="4"/>
      <c r="L74" s="14" t="s">
        <v>22</v>
      </c>
      <c r="M74" s="382">
        <f t="shared" si="169"/>
        <v>137415</v>
      </c>
      <c r="N74" s="380">
        <f t="shared" si="169"/>
        <v>138272</v>
      </c>
      <c r="O74" s="172">
        <f t="shared" ref="O74" si="173">SUM(M74:N74)</f>
        <v>275687</v>
      </c>
      <c r="P74" s="379">
        <f>P22+P48</f>
        <v>0</v>
      </c>
      <c r="Q74" s="172">
        <f>+O74+P74</f>
        <v>275687</v>
      </c>
      <c r="R74" s="382">
        <f t="shared" si="170"/>
        <v>152471</v>
      </c>
      <c r="S74" s="380">
        <f t="shared" si="170"/>
        <v>150893</v>
      </c>
      <c r="T74" s="172">
        <f t="shared" ref="T74" si="174">SUM(R74:S74)</f>
        <v>303364</v>
      </c>
      <c r="U74" s="379">
        <f>U22+U48</f>
        <v>0</v>
      </c>
      <c r="V74" s="172">
        <f>+T74+U74</f>
        <v>303364</v>
      </c>
      <c r="W74" s="41">
        <f t="shared" ref="W74" si="175">IF(Q74=0,0,((V74/Q74)-1)*100)</f>
        <v>10.039283680405674</v>
      </c>
    </row>
    <row r="75" spans="1:27" ht="13.5" thickBot="1">
      <c r="A75" s="4" t="str">
        <f t="shared" ref="A75" si="176">IF(ISERROR(F75/G75)," ",IF(F75/G75&gt;0.5,IF(F75/G75&lt;1.5," ","NOT OK"),"NOT OK"))</f>
        <v xml:space="preserve"> </v>
      </c>
      <c r="B75" s="109" t="s">
        <v>23</v>
      </c>
      <c r="C75" s="372">
        <f t="shared" si="168"/>
        <v>878</v>
      </c>
      <c r="D75" s="141">
        <f t="shared" si="168"/>
        <v>877</v>
      </c>
      <c r="E75" s="159">
        <f t="shared" si="168"/>
        <v>1755</v>
      </c>
      <c r="F75" s="123">
        <f t="shared" si="168"/>
        <v>914</v>
      </c>
      <c r="G75" s="141">
        <f t="shared" si="168"/>
        <v>914</v>
      </c>
      <c r="H75" s="159">
        <f t="shared" si="168"/>
        <v>1828</v>
      </c>
      <c r="I75" s="142">
        <f>IF(E75=0,0,((H75/E75)-1)*100)</f>
        <v>4.1595441595441596</v>
      </c>
      <c r="J75" s="4"/>
      <c r="L75" s="14" t="s">
        <v>23</v>
      </c>
      <c r="M75" s="382">
        <f t="shared" si="169"/>
        <v>134338</v>
      </c>
      <c r="N75" s="380">
        <f t="shared" si="169"/>
        <v>129036</v>
      </c>
      <c r="O75" s="172">
        <f t="shared" ref="O75" si="177">SUM(M75:N75)</f>
        <v>263374</v>
      </c>
      <c r="P75" s="381">
        <f>P23+P49</f>
        <v>0</v>
      </c>
      <c r="Q75" s="172">
        <f>+O75+P75</f>
        <v>263374</v>
      </c>
      <c r="R75" s="40">
        <f t="shared" si="170"/>
        <v>144037</v>
      </c>
      <c r="S75" s="38">
        <f t="shared" si="170"/>
        <v>142699</v>
      </c>
      <c r="T75" s="172">
        <f t="shared" ref="T75" si="178">SUM(R75:S75)</f>
        <v>286736</v>
      </c>
      <c r="U75" s="39">
        <f>U23+U49</f>
        <v>0</v>
      </c>
      <c r="V75" s="172">
        <f>+T75+U75</f>
        <v>286736</v>
      </c>
      <c r="W75" s="41">
        <f>IF(Q75=0,0,((V75/Q75)-1)*100)</f>
        <v>8.8702757295708867</v>
      </c>
    </row>
    <row r="76" spans="1:27" ht="14.25" thickTop="1" thickBot="1">
      <c r="A76" s="347" t="str">
        <f>IF(ISERROR(F76/G76)," ",IF(F76/G76&gt;0.5,IF(F76/G76&lt;1.5," ","NOT OK"),"NOT OK"))</f>
        <v xml:space="preserve"> </v>
      </c>
      <c r="B76" s="129" t="s">
        <v>40</v>
      </c>
      <c r="C76" s="197">
        <f>+C73+C74+C75</f>
        <v>2756</v>
      </c>
      <c r="D76" s="197">
        <f t="shared" ref="D76" si="179">+D73+D74+D75</f>
        <v>2755</v>
      </c>
      <c r="E76" s="197">
        <f t="shared" ref="E76" si="180">+E73+E74+E75</f>
        <v>5511</v>
      </c>
      <c r="F76" s="197">
        <f t="shared" ref="F76" si="181">+F73+F74+F75</f>
        <v>2905</v>
      </c>
      <c r="G76" s="197">
        <f t="shared" ref="G76" si="182">+G73+G74+G75</f>
        <v>2904</v>
      </c>
      <c r="H76" s="197">
        <f t="shared" ref="H76" si="183">+H73+H74+H75</f>
        <v>5809</v>
      </c>
      <c r="I76" s="133">
        <f t="shared" ref="I76:I78" si="184">IF(E76=0,0,((H76/E76)-1)*100)</f>
        <v>5.4073670840137922</v>
      </c>
      <c r="J76" s="4"/>
      <c r="L76" s="420" t="s">
        <v>40</v>
      </c>
      <c r="M76" s="46">
        <f>+M73+M74+M75</f>
        <v>417559</v>
      </c>
      <c r="N76" s="44">
        <f t="shared" ref="N76" si="185">+N73+N74+N75</f>
        <v>412571</v>
      </c>
      <c r="O76" s="312">
        <f t="shared" ref="O76" si="186">+O73+O74+O75</f>
        <v>830130</v>
      </c>
      <c r="P76" s="44">
        <f t="shared" ref="P76" si="187">+P73+P74+P75</f>
        <v>0</v>
      </c>
      <c r="Q76" s="312">
        <f t="shared" ref="Q76" si="188">+Q73+Q74+Q75</f>
        <v>830130</v>
      </c>
      <c r="R76" s="46">
        <f t="shared" ref="R76" si="189">+R73+R74+R75</f>
        <v>446010</v>
      </c>
      <c r="S76" s="44">
        <f t="shared" ref="S76" si="190">+S73+S74+S75</f>
        <v>443296</v>
      </c>
      <c r="T76" s="173">
        <f t="shared" ref="T76" si="191">+T73+T74+T75</f>
        <v>889306</v>
      </c>
      <c r="U76" s="44">
        <f t="shared" ref="U76" si="192">+U73+U74+U75</f>
        <v>0</v>
      </c>
      <c r="V76" s="173">
        <f t="shared" ref="V76" si="193">+V73+V74+V75</f>
        <v>889306</v>
      </c>
      <c r="W76" s="47">
        <f t="shared" ref="W76:W78" si="194">IF(Q76=0,0,((V76/Q76)-1)*100)</f>
        <v>7.1285220387168335</v>
      </c>
    </row>
    <row r="77" spans="1:27" ht="14.25" thickTop="1" thickBot="1">
      <c r="A77" s="347" t="str">
        <f>IF(ISERROR(F77/G77)," ",IF(F77/G77&gt;0.5,IF(F77/G77&lt;1.5," ","NOT OK"),"NOT OK"))</f>
        <v xml:space="preserve"> </v>
      </c>
      <c r="B77" s="129" t="s">
        <v>62</v>
      </c>
      <c r="C77" s="130">
        <f>C68+C72+C73+C74+C75</f>
        <v>7801</v>
      </c>
      <c r="D77" s="130">
        <f t="shared" ref="D77:H77" si="195">D68+D72+D73+D74+D75</f>
        <v>7800</v>
      </c>
      <c r="E77" s="130">
        <f t="shared" si="195"/>
        <v>15601</v>
      </c>
      <c r="F77" s="130">
        <f t="shared" si="195"/>
        <v>8757</v>
      </c>
      <c r="G77" s="130">
        <f t="shared" si="195"/>
        <v>8756</v>
      </c>
      <c r="H77" s="130">
        <f t="shared" si="195"/>
        <v>17513</v>
      </c>
      <c r="I77" s="133">
        <f t="shared" si="184"/>
        <v>12.255624639446182</v>
      </c>
      <c r="J77" s="4"/>
      <c r="L77" s="420" t="s">
        <v>62</v>
      </c>
      <c r="M77" s="43">
        <f>M68+M72+M73+M74+M75</f>
        <v>1222267</v>
      </c>
      <c r="N77" s="43">
        <f t="shared" ref="N77:V77" si="196">N68+N72+N73+N74+N75</f>
        <v>1216295</v>
      </c>
      <c r="O77" s="413">
        <f t="shared" si="196"/>
        <v>2438562</v>
      </c>
      <c r="P77" s="43">
        <f t="shared" si="196"/>
        <v>0</v>
      </c>
      <c r="Q77" s="413">
        <f t="shared" si="196"/>
        <v>2438562</v>
      </c>
      <c r="R77" s="43">
        <f t="shared" si="196"/>
        <v>1365463</v>
      </c>
      <c r="S77" s="43">
        <f t="shared" si="196"/>
        <v>1362945</v>
      </c>
      <c r="T77" s="412">
        <f t="shared" si="196"/>
        <v>2728408</v>
      </c>
      <c r="U77" s="43">
        <f t="shared" si="196"/>
        <v>0</v>
      </c>
      <c r="V77" s="413">
        <f t="shared" si="196"/>
        <v>2728408</v>
      </c>
      <c r="W77" s="47">
        <f t="shared" si="194"/>
        <v>11.88593933637938</v>
      </c>
      <c r="X77" s="1"/>
      <c r="AA77" s="1"/>
    </row>
    <row r="78" spans="1:27" ht="14.25" thickTop="1" thickBot="1">
      <c r="A78" s="347" t="str">
        <f>IF(ISERROR(F78/G78)," ",IF(F78/G78&gt;0.5,IF(F78/G78&lt;1.5," ","NOT OK"),"NOT OK"))</f>
        <v xml:space="preserve"> </v>
      </c>
      <c r="B78" s="129" t="s">
        <v>63</v>
      </c>
      <c r="C78" s="197">
        <f>+C64+C68+C72+C76</f>
        <v>10207</v>
      </c>
      <c r="D78" s="197">
        <f t="shared" ref="D78:H78" si="197">+D64+D68+D72+D76</f>
        <v>10206</v>
      </c>
      <c r="E78" s="197">
        <f t="shared" si="197"/>
        <v>20413</v>
      </c>
      <c r="F78" s="197">
        <f t="shared" si="197"/>
        <v>11626</v>
      </c>
      <c r="G78" s="197">
        <f t="shared" si="197"/>
        <v>11626</v>
      </c>
      <c r="H78" s="197">
        <f t="shared" si="197"/>
        <v>23252</v>
      </c>
      <c r="I78" s="133">
        <f t="shared" si="184"/>
        <v>13.907803850487443</v>
      </c>
      <c r="J78" s="4"/>
      <c r="L78" s="420" t="s">
        <v>63</v>
      </c>
      <c r="M78" s="46">
        <f>+M64+M68+M72+M76</f>
        <v>1614500</v>
      </c>
      <c r="N78" s="44">
        <f t="shared" ref="N78:V78" si="198">+N64+N68+N72+N76</f>
        <v>1605866</v>
      </c>
      <c r="O78" s="312">
        <f t="shared" si="198"/>
        <v>3220366</v>
      </c>
      <c r="P78" s="44">
        <f t="shared" si="198"/>
        <v>0</v>
      </c>
      <c r="Q78" s="312">
        <f t="shared" si="198"/>
        <v>3220366</v>
      </c>
      <c r="R78" s="46">
        <f t="shared" si="198"/>
        <v>1800141</v>
      </c>
      <c r="S78" s="44">
        <f t="shared" si="198"/>
        <v>1801357</v>
      </c>
      <c r="T78" s="173">
        <f t="shared" si="198"/>
        <v>3601498</v>
      </c>
      <c r="U78" s="44">
        <f t="shared" si="198"/>
        <v>0</v>
      </c>
      <c r="V78" s="173">
        <f t="shared" si="198"/>
        <v>3601498</v>
      </c>
      <c r="W78" s="47">
        <f t="shared" si="194"/>
        <v>11.835052289087633</v>
      </c>
    </row>
    <row r="79" spans="1:27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875" t="s">
        <v>33</v>
      </c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7"/>
    </row>
    <row r="81" spans="1:26" ht="13.5" thickBot="1">
      <c r="L81" s="878" t="s">
        <v>43</v>
      </c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8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195" t="s">
        <v>64</v>
      </c>
      <c r="N83" s="194"/>
      <c r="O83" s="195"/>
      <c r="P83" s="193"/>
      <c r="Q83" s="194"/>
      <c r="R83" s="193" t="s">
        <v>65</v>
      </c>
      <c r="S83" s="194"/>
      <c r="T83" s="195"/>
      <c r="U83" s="193"/>
      <c r="V83" s="193"/>
      <c r="W83" s="323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24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22"/>
    </row>
    <row r="86" spans="1:26" ht="6" customHeight="1" thickTop="1">
      <c r="L86" s="61"/>
      <c r="M86" s="73"/>
      <c r="N86" s="74"/>
      <c r="O86" s="211"/>
      <c r="P86" s="206"/>
      <c r="Q86" s="75"/>
      <c r="R86" s="73"/>
      <c r="S86" s="74"/>
      <c r="T86" s="211"/>
      <c r="U86" s="206"/>
      <c r="V86" s="75"/>
      <c r="W86" s="77"/>
    </row>
    <row r="87" spans="1:26">
      <c r="A87" s="350"/>
      <c r="L87" s="61" t="s">
        <v>10</v>
      </c>
      <c r="M87" s="387">
        <v>0</v>
      </c>
      <c r="N87" s="388">
        <v>0</v>
      </c>
      <c r="O87" s="185">
        <f>+M87+N87</f>
        <v>0</v>
      </c>
      <c r="P87" s="207">
        <v>0</v>
      </c>
      <c r="Q87" s="185">
        <f>O87+P87</f>
        <v>0</v>
      </c>
      <c r="R87" s="387">
        <v>0</v>
      </c>
      <c r="S87" s="388">
        <v>0</v>
      </c>
      <c r="T87" s="185">
        <f>+R87+S87</f>
        <v>0</v>
      </c>
      <c r="U87" s="207">
        <v>0</v>
      </c>
      <c r="V87" s="185">
        <f>T87+U87</f>
        <v>0</v>
      </c>
      <c r="W87" s="643">
        <f>IF(Q87=0,0,((V87/Q87)-1)*100)</f>
        <v>0</v>
      </c>
      <c r="Y87" s="289"/>
      <c r="Z87" s="289"/>
    </row>
    <row r="88" spans="1:26">
      <c r="A88" s="350"/>
      <c r="L88" s="61" t="s">
        <v>11</v>
      </c>
      <c r="M88" s="387">
        <v>0</v>
      </c>
      <c r="N88" s="388">
        <v>0</v>
      </c>
      <c r="O88" s="185">
        <f t="shared" ref="O88:O96" si="199">+M88+N88</f>
        <v>0</v>
      </c>
      <c r="P88" s="207">
        <v>0</v>
      </c>
      <c r="Q88" s="185">
        <f>O88+P88</f>
        <v>0</v>
      </c>
      <c r="R88" s="387">
        <v>0</v>
      </c>
      <c r="S88" s="388">
        <v>0</v>
      </c>
      <c r="T88" s="185">
        <f t="shared" ref="T88:T96" si="200">+R88+S88</f>
        <v>0</v>
      </c>
      <c r="U88" s="207">
        <v>0</v>
      </c>
      <c r="V88" s="185">
        <f>T88+U88</f>
        <v>0</v>
      </c>
      <c r="W88" s="643">
        <f>IF(Q88=0,0,((V88/Q88)-1)*100)</f>
        <v>0</v>
      </c>
    </row>
    <row r="89" spans="1:26" ht="13.5" thickBot="1">
      <c r="A89" s="350"/>
      <c r="L89" s="67" t="s">
        <v>12</v>
      </c>
      <c r="M89" s="387">
        <v>0</v>
      </c>
      <c r="N89" s="388">
        <v>0</v>
      </c>
      <c r="O89" s="214">
        <f t="shared" si="199"/>
        <v>0</v>
      </c>
      <c r="P89" s="207">
        <v>0</v>
      </c>
      <c r="Q89" s="185">
        <f>O89+P89</f>
        <v>0</v>
      </c>
      <c r="R89" s="387">
        <v>0</v>
      </c>
      <c r="S89" s="388">
        <v>0</v>
      </c>
      <c r="T89" s="214">
        <f t="shared" si="200"/>
        <v>0</v>
      </c>
      <c r="U89" s="207">
        <v>0</v>
      </c>
      <c r="V89" s="185">
        <f>T89+U89</f>
        <v>0</v>
      </c>
      <c r="W89" s="643">
        <f>IF(Q89=0,0,((V89/Q89)-1)*100)</f>
        <v>0</v>
      </c>
    </row>
    <row r="90" spans="1:26" ht="14.25" thickTop="1" thickBot="1">
      <c r="A90" s="350"/>
      <c r="L90" s="82" t="s">
        <v>57</v>
      </c>
      <c r="M90" s="83">
        <f t="shared" ref="M90:Q90" si="201">+M87+M88+M89</f>
        <v>0</v>
      </c>
      <c r="N90" s="204">
        <f t="shared" si="201"/>
        <v>0</v>
      </c>
      <c r="O90" s="212">
        <f t="shared" si="199"/>
        <v>0</v>
      </c>
      <c r="P90" s="84">
        <f t="shared" si="201"/>
        <v>0</v>
      </c>
      <c r="Q90" s="186">
        <f t="shared" si="201"/>
        <v>0</v>
      </c>
      <c r="R90" s="83">
        <f t="shared" ref="R90:V90" si="202">+R87+R88+R89</f>
        <v>0</v>
      </c>
      <c r="S90" s="204">
        <f t="shared" si="202"/>
        <v>0</v>
      </c>
      <c r="T90" s="212">
        <f t="shared" si="200"/>
        <v>0</v>
      </c>
      <c r="U90" s="84">
        <f t="shared" si="202"/>
        <v>0</v>
      </c>
      <c r="V90" s="186">
        <f t="shared" si="202"/>
        <v>0</v>
      </c>
      <c r="W90" s="641">
        <f t="shared" ref="W90" si="203">IF(Q90=0,0,((V90/Q90)-1)*100)</f>
        <v>0</v>
      </c>
      <c r="Y90" s="289"/>
      <c r="Z90" s="289"/>
    </row>
    <row r="91" spans="1:26" ht="13.5" thickTop="1">
      <c r="A91" s="350"/>
      <c r="L91" s="61" t="s">
        <v>13</v>
      </c>
      <c r="M91" s="387">
        <v>0</v>
      </c>
      <c r="N91" s="388">
        <v>0</v>
      </c>
      <c r="O91" s="185">
        <f t="shared" si="199"/>
        <v>0</v>
      </c>
      <c r="P91" s="207">
        <v>0</v>
      </c>
      <c r="Q91" s="185">
        <f>O91+P91</f>
        <v>0</v>
      </c>
      <c r="R91" s="78">
        <v>0</v>
      </c>
      <c r="S91" s="79">
        <v>0</v>
      </c>
      <c r="T91" s="185">
        <f t="shared" si="200"/>
        <v>0</v>
      </c>
      <c r="U91" s="207">
        <v>0</v>
      </c>
      <c r="V91" s="185">
        <f>T91+U91</f>
        <v>0</v>
      </c>
      <c r="W91" s="643">
        <f t="shared" ref="W91:W95" si="204">IF(Q91=0,0,((V91/Q91)-1)*100)</f>
        <v>0</v>
      </c>
      <c r="Y91" s="289"/>
      <c r="Z91" s="289"/>
    </row>
    <row r="92" spans="1:26">
      <c r="A92" s="350"/>
      <c r="L92" s="61" t="s">
        <v>14</v>
      </c>
      <c r="M92" s="387">
        <v>0</v>
      </c>
      <c r="N92" s="388">
        <v>0</v>
      </c>
      <c r="O92" s="185">
        <f>+M92+N92</f>
        <v>0</v>
      </c>
      <c r="P92" s="207">
        <v>0</v>
      </c>
      <c r="Q92" s="185">
        <f>O92+P92</f>
        <v>0</v>
      </c>
      <c r="R92" s="78">
        <v>0</v>
      </c>
      <c r="S92" s="79">
        <v>0</v>
      </c>
      <c r="T92" s="185">
        <f>+R92+S92</f>
        <v>0</v>
      </c>
      <c r="U92" s="207">
        <v>0</v>
      </c>
      <c r="V92" s="185">
        <f>T92+U92</f>
        <v>0</v>
      </c>
      <c r="W92" s="643">
        <f>IF(Q92=0,0,((V92/Q92)-1)*100)</f>
        <v>0</v>
      </c>
      <c r="Y92" s="289"/>
      <c r="Z92" s="289"/>
    </row>
    <row r="93" spans="1:26" ht="13.5" thickBot="1">
      <c r="A93" s="350"/>
      <c r="L93" s="61" t="s">
        <v>15</v>
      </c>
      <c r="M93" s="387">
        <v>0</v>
      </c>
      <c r="N93" s="388">
        <v>0</v>
      </c>
      <c r="O93" s="185">
        <f>+M93+N93</f>
        <v>0</v>
      </c>
      <c r="P93" s="207">
        <v>0</v>
      </c>
      <c r="Q93" s="185">
        <f>O93+P93</f>
        <v>0</v>
      </c>
      <c r="R93" s="78">
        <v>0</v>
      </c>
      <c r="S93" s="79">
        <v>0</v>
      </c>
      <c r="T93" s="185">
        <f>+R93+S93</f>
        <v>0</v>
      </c>
      <c r="U93" s="207">
        <v>0</v>
      </c>
      <c r="V93" s="185">
        <f>T93+U93</f>
        <v>0</v>
      </c>
      <c r="W93" s="643">
        <f>IF(Q93=0,0,((V93/Q93)-1)*100)</f>
        <v>0</v>
      </c>
      <c r="Y93" s="289"/>
      <c r="Z93" s="289"/>
    </row>
    <row r="94" spans="1:26" ht="14.25" thickTop="1" thickBot="1">
      <c r="A94" s="350"/>
      <c r="L94" s="82" t="s">
        <v>61</v>
      </c>
      <c r="M94" s="83">
        <f>+M91+M92+M93</f>
        <v>0</v>
      </c>
      <c r="N94" s="204">
        <f t="shared" ref="N94:V94" si="205">+N91+N92+N93</f>
        <v>0</v>
      </c>
      <c r="O94" s="212">
        <f t="shared" si="205"/>
        <v>0</v>
      </c>
      <c r="P94" s="84">
        <f t="shared" si="205"/>
        <v>0</v>
      </c>
      <c r="Q94" s="186">
        <f t="shared" si="205"/>
        <v>0</v>
      </c>
      <c r="R94" s="83">
        <f t="shared" si="205"/>
        <v>0</v>
      </c>
      <c r="S94" s="204">
        <f t="shared" si="205"/>
        <v>0</v>
      </c>
      <c r="T94" s="212">
        <f t="shared" si="205"/>
        <v>0</v>
      </c>
      <c r="U94" s="84">
        <f t="shared" si="205"/>
        <v>0</v>
      </c>
      <c r="V94" s="186">
        <f t="shared" si="205"/>
        <v>0</v>
      </c>
      <c r="W94" s="641">
        <f t="shared" ref="W94" si="206">IF(Q94=0,0,((V94/Q94)-1)*100)</f>
        <v>0</v>
      </c>
      <c r="Y94" s="289"/>
      <c r="Z94" s="289"/>
    </row>
    <row r="95" spans="1:26" ht="13.5" thickTop="1">
      <c r="A95" s="350"/>
      <c r="L95" s="61" t="s">
        <v>16</v>
      </c>
      <c r="M95" s="387">
        <v>0</v>
      </c>
      <c r="N95" s="388">
        <v>0</v>
      </c>
      <c r="O95" s="185">
        <f t="shared" si="199"/>
        <v>0</v>
      </c>
      <c r="P95" s="207">
        <v>0</v>
      </c>
      <c r="Q95" s="185">
        <f>O95+P95</f>
        <v>0</v>
      </c>
      <c r="R95" s="78">
        <v>0</v>
      </c>
      <c r="S95" s="79">
        <v>0</v>
      </c>
      <c r="T95" s="185">
        <f t="shared" si="200"/>
        <v>0</v>
      </c>
      <c r="U95" s="207">
        <v>0</v>
      </c>
      <c r="V95" s="185">
        <f>T95+U95</f>
        <v>0</v>
      </c>
      <c r="W95" s="643">
        <f t="shared" si="204"/>
        <v>0</v>
      </c>
      <c r="Y95" s="289"/>
      <c r="Z95" s="289"/>
    </row>
    <row r="96" spans="1:26">
      <c r="A96" s="350"/>
      <c r="L96" s="61" t="s">
        <v>17</v>
      </c>
      <c r="M96" s="387">
        <v>0</v>
      </c>
      <c r="N96" s="388">
        <v>0</v>
      </c>
      <c r="O96" s="185">
        <f t="shared" si="199"/>
        <v>0</v>
      </c>
      <c r="P96" s="207">
        <v>0</v>
      </c>
      <c r="Q96" s="185">
        <f>O96+P96</f>
        <v>0</v>
      </c>
      <c r="R96" s="78">
        <v>0</v>
      </c>
      <c r="S96" s="79">
        <v>0</v>
      </c>
      <c r="T96" s="185">
        <f t="shared" si="200"/>
        <v>0</v>
      </c>
      <c r="U96" s="207">
        <v>0</v>
      </c>
      <c r="V96" s="185">
        <f>T96+U96</f>
        <v>0</v>
      </c>
      <c r="W96" s="643">
        <f t="shared" ref="W96" si="207">IF(Q96=0,0,((V96/Q96)-1)*100)</f>
        <v>0</v>
      </c>
      <c r="Y96" s="289"/>
      <c r="Z96" s="289"/>
    </row>
    <row r="97" spans="1:26" ht="13.5" thickBot="1">
      <c r="A97" s="350"/>
      <c r="L97" s="61" t="s">
        <v>18</v>
      </c>
      <c r="M97" s="387">
        <v>0</v>
      </c>
      <c r="N97" s="388">
        <v>0</v>
      </c>
      <c r="O97" s="185">
        <f>+M97+N97</f>
        <v>0</v>
      </c>
      <c r="P97" s="208">
        <v>0</v>
      </c>
      <c r="Q97" s="187">
        <f>O97+P97</f>
        <v>0</v>
      </c>
      <c r="R97" s="78">
        <v>0</v>
      </c>
      <c r="S97" s="79">
        <v>0</v>
      </c>
      <c r="T97" s="185">
        <f>+R97+S97</f>
        <v>0</v>
      </c>
      <c r="U97" s="208">
        <v>0</v>
      </c>
      <c r="V97" s="187">
        <f>T97+U97</f>
        <v>0</v>
      </c>
      <c r="W97" s="643">
        <f>IF(Q97=0,0,((V97/Q97)-1)*100)</f>
        <v>0</v>
      </c>
      <c r="Y97" s="289"/>
      <c r="Z97" s="289"/>
    </row>
    <row r="98" spans="1:26" ht="14.25" thickTop="1" thickBot="1">
      <c r="A98" s="350" t="str">
        <f>IF(ISERROR(F98/G98)," ",IF(F98/G98&gt;0.5,IF(F98/G98&lt;1.5," ","NOT OK"),"NOT OK"))</f>
        <v xml:space="preserve"> </v>
      </c>
      <c r="L98" s="87" t="s">
        <v>19</v>
      </c>
      <c r="M98" s="88">
        <f>+M95+M96+M97</f>
        <v>0</v>
      </c>
      <c r="N98" s="205">
        <f t="shared" ref="N98" si="208">+N95+N96+N97</f>
        <v>0</v>
      </c>
      <c r="O98" s="213">
        <f t="shared" ref="O98" si="209">+O95+O96+O97</f>
        <v>0</v>
      </c>
      <c r="P98" s="209">
        <f t="shared" ref="P98" si="210">+P95+P96+P97</f>
        <v>0</v>
      </c>
      <c r="Q98" s="188">
        <f t="shared" ref="Q98" si="211">+Q95+Q96+Q97</f>
        <v>0</v>
      </c>
      <c r="R98" s="88">
        <f t="shared" ref="R98" si="212">+R95+R96+R97</f>
        <v>0</v>
      </c>
      <c r="S98" s="205">
        <f t="shared" ref="S98" si="213">+S95+S96+S97</f>
        <v>0</v>
      </c>
      <c r="T98" s="213">
        <f t="shared" ref="T98" si="214">+T95+T96+T97</f>
        <v>0</v>
      </c>
      <c r="U98" s="209">
        <f t="shared" ref="U98" si="215">+U95+U96+U97</f>
        <v>0</v>
      </c>
      <c r="V98" s="188">
        <f t="shared" ref="V98" si="216">+V95+V96+V97</f>
        <v>0</v>
      </c>
      <c r="W98" s="644">
        <f>IF(Q98=0,0,((V98/Q98)-1)*100)</f>
        <v>0</v>
      </c>
      <c r="Y98" s="289"/>
      <c r="Z98" s="289"/>
    </row>
    <row r="99" spans="1:26" ht="13.5" thickTop="1">
      <c r="A99" s="350"/>
      <c r="L99" s="61" t="s">
        <v>21</v>
      </c>
      <c r="M99" s="387">
        <v>0</v>
      </c>
      <c r="N99" s="388">
        <v>0</v>
      </c>
      <c r="O99" s="185">
        <f>+M99+N99</f>
        <v>0</v>
      </c>
      <c r="P99" s="210">
        <v>0</v>
      </c>
      <c r="Q99" s="187">
        <f>O99+P99</f>
        <v>0</v>
      </c>
      <c r="R99" s="78">
        <v>0</v>
      </c>
      <c r="S99" s="79">
        <v>0</v>
      </c>
      <c r="T99" s="185">
        <f>+R99+S99</f>
        <v>0</v>
      </c>
      <c r="U99" s="210">
        <v>0</v>
      </c>
      <c r="V99" s="187">
        <f>T99+U99</f>
        <v>0</v>
      </c>
      <c r="W99" s="643">
        <f>IF(Q99=0,0,((V99/Q99)-1)*100)</f>
        <v>0</v>
      </c>
    </row>
    <row r="100" spans="1:26">
      <c r="A100" s="350"/>
      <c r="L100" s="61" t="s">
        <v>22</v>
      </c>
      <c r="M100" s="387">
        <v>0</v>
      </c>
      <c r="N100" s="388">
        <v>0</v>
      </c>
      <c r="O100" s="185">
        <f t="shared" ref="O100" si="217">+M100+N100</f>
        <v>0</v>
      </c>
      <c r="P100" s="207">
        <v>0</v>
      </c>
      <c r="Q100" s="187">
        <f>O100+P100</f>
        <v>0</v>
      </c>
      <c r="R100" s="387">
        <v>0</v>
      </c>
      <c r="S100" s="388">
        <v>0</v>
      </c>
      <c r="T100" s="185">
        <f t="shared" ref="T100" si="218">+R100+S100</f>
        <v>0</v>
      </c>
      <c r="U100" s="207">
        <v>0</v>
      </c>
      <c r="V100" s="187">
        <f>T100+U100</f>
        <v>0</v>
      </c>
      <c r="W100" s="643">
        <f t="shared" ref="W100" si="219">IF(Q100=0,0,((V100/Q100)-1)*100)</f>
        <v>0</v>
      </c>
    </row>
    <row r="101" spans="1:26" ht="13.5" thickBot="1">
      <c r="A101" s="351"/>
      <c r="L101" s="61" t="s">
        <v>23</v>
      </c>
      <c r="M101" s="387">
        <v>0</v>
      </c>
      <c r="N101" s="388">
        <v>0</v>
      </c>
      <c r="O101" s="185">
        <f>+M101+N101</f>
        <v>0</v>
      </c>
      <c r="P101" s="207">
        <v>0</v>
      </c>
      <c r="Q101" s="187">
        <f>O101+P101</f>
        <v>0</v>
      </c>
      <c r="R101" s="78">
        <v>0</v>
      </c>
      <c r="S101" s="79">
        <v>0</v>
      </c>
      <c r="T101" s="185">
        <f>+R101+S101</f>
        <v>0</v>
      </c>
      <c r="U101" s="207">
        <v>0</v>
      </c>
      <c r="V101" s="187">
        <f>T101+U101</f>
        <v>0</v>
      </c>
      <c r="W101" s="643">
        <f>IF(Q101=0,0,((V101/Q101)-1)*100)</f>
        <v>0</v>
      </c>
    </row>
    <row r="102" spans="1:26" ht="14.25" thickTop="1" thickBot="1">
      <c r="A102" s="350"/>
      <c r="L102" s="82" t="s">
        <v>40</v>
      </c>
      <c r="M102" s="83">
        <f>+M99+M100+M101</f>
        <v>0</v>
      </c>
      <c r="N102" s="204">
        <f t="shared" ref="N102:V102" si="220">+N99+N100+N101</f>
        <v>0</v>
      </c>
      <c r="O102" s="212">
        <f t="shared" si="220"/>
        <v>0</v>
      </c>
      <c r="P102" s="84">
        <f t="shared" si="220"/>
        <v>0</v>
      </c>
      <c r="Q102" s="186">
        <f t="shared" si="220"/>
        <v>0</v>
      </c>
      <c r="R102" s="83">
        <f t="shared" si="220"/>
        <v>0</v>
      </c>
      <c r="S102" s="204">
        <f t="shared" si="220"/>
        <v>0</v>
      </c>
      <c r="T102" s="212">
        <f t="shared" si="220"/>
        <v>0</v>
      </c>
      <c r="U102" s="84">
        <f t="shared" si="220"/>
        <v>0</v>
      </c>
      <c r="V102" s="186">
        <f t="shared" si="220"/>
        <v>0</v>
      </c>
      <c r="W102" s="641">
        <f t="shared" ref="W102:W104" si="221">IF(Q102=0,0,((V102/Q102)-1)*100)</f>
        <v>0</v>
      </c>
    </row>
    <row r="103" spans="1:26" ht="14.25" thickTop="1" thickBot="1">
      <c r="A103" s="350" t="str">
        <f>IF(ISERROR(F103/G103)," ",IF(F103/G103&gt;0.5,IF(F103/G103&lt;1.5," ","NOT OK"),"NOT OK"))</f>
        <v xml:space="preserve"> </v>
      </c>
      <c r="L103" s="82" t="s">
        <v>62</v>
      </c>
      <c r="M103" s="83">
        <f>M94+M98+M99+M100+M101</f>
        <v>0</v>
      </c>
      <c r="N103" s="84">
        <f t="shared" ref="N103:V103" si="222">N94+N98+N99+N100+N101</f>
        <v>0</v>
      </c>
      <c r="O103" s="178">
        <f t="shared" si="222"/>
        <v>0</v>
      </c>
      <c r="P103" s="83">
        <f t="shared" si="222"/>
        <v>0</v>
      </c>
      <c r="Q103" s="178">
        <f t="shared" si="222"/>
        <v>0</v>
      </c>
      <c r="R103" s="83">
        <f t="shared" si="222"/>
        <v>0</v>
      </c>
      <c r="S103" s="84">
        <f t="shared" si="222"/>
        <v>0</v>
      </c>
      <c r="T103" s="178">
        <f t="shared" si="222"/>
        <v>0</v>
      </c>
      <c r="U103" s="83">
        <f t="shared" si="222"/>
        <v>0</v>
      </c>
      <c r="V103" s="178">
        <f t="shared" si="222"/>
        <v>0</v>
      </c>
      <c r="W103" s="641">
        <f t="shared" si="221"/>
        <v>0</v>
      </c>
      <c r="Y103" s="289"/>
      <c r="Z103" s="289"/>
    </row>
    <row r="104" spans="1:26" ht="14.25" thickTop="1" thickBot="1">
      <c r="A104" s="350"/>
      <c r="L104" s="82" t="s">
        <v>63</v>
      </c>
      <c r="M104" s="83">
        <f>+M90+M94+M98+M102</f>
        <v>0</v>
      </c>
      <c r="N104" s="204">
        <f t="shared" ref="N104:V104" si="223">+N90+N94+N98+N102</f>
        <v>0</v>
      </c>
      <c r="O104" s="212">
        <f t="shared" si="223"/>
        <v>0</v>
      </c>
      <c r="P104" s="84">
        <f t="shared" si="223"/>
        <v>0</v>
      </c>
      <c r="Q104" s="186">
        <f t="shared" si="223"/>
        <v>0</v>
      </c>
      <c r="R104" s="83">
        <f t="shared" si="223"/>
        <v>0</v>
      </c>
      <c r="S104" s="204">
        <f t="shared" si="223"/>
        <v>0</v>
      </c>
      <c r="T104" s="212">
        <f t="shared" si="223"/>
        <v>0</v>
      </c>
      <c r="U104" s="84">
        <f t="shared" si="223"/>
        <v>0</v>
      </c>
      <c r="V104" s="186">
        <f t="shared" si="223"/>
        <v>0</v>
      </c>
      <c r="W104" s="641">
        <f t="shared" si="221"/>
        <v>0</v>
      </c>
      <c r="Y104" s="289"/>
      <c r="Z104" s="289"/>
    </row>
    <row r="105" spans="1:26" ht="14.25" thickTop="1" thickBot="1">
      <c r="A105" s="350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875" t="s">
        <v>41</v>
      </c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7"/>
    </row>
    <row r="107" spans="1:26" ht="13.5" thickBot="1">
      <c r="L107" s="878" t="s">
        <v>44</v>
      </c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8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195" t="s">
        <v>64</v>
      </c>
      <c r="N109" s="194"/>
      <c r="O109" s="195"/>
      <c r="P109" s="193"/>
      <c r="Q109" s="194"/>
      <c r="R109" s="193" t="s">
        <v>65</v>
      </c>
      <c r="S109" s="194"/>
      <c r="T109" s="195"/>
      <c r="U109" s="193"/>
      <c r="V109" s="193"/>
      <c r="W109" s="323" t="s">
        <v>2</v>
      </c>
    </row>
    <row r="110" spans="1:26" ht="13.5" thickTop="1">
      <c r="L110" s="61" t="s">
        <v>3</v>
      </c>
      <c r="M110" s="277"/>
      <c r="N110" s="63"/>
      <c r="O110" s="64"/>
      <c r="P110" s="65"/>
      <c r="Q110" s="64"/>
      <c r="R110" s="277"/>
      <c r="S110" s="63"/>
      <c r="T110" s="64"/>
      <c r="U110" s="65"/>
      <c r="V110" s="64"/>
      <c r="W110" s="324" t="s">
        <v>4</v>
      </c>
    </row>
    <row r="111" spans="1:26" ht="13.5" thickBot="1">
      <c r="L111" s="67"/>
      <c r="M111" s="27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27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25"/>
    </row>
    <row r="112" spans="1:26" ht="7.5" customHeight="1" thickTop="1">
      <c r="L112" s="61"/>
      <c r="M112" s="279"/>
      <c r="N112" s="74"/>
      <c r="O112" s="75"/>
      <c r="P112" s="76"/>
      <c r="Q112" s="75"/>
      <c r="R112" s="279"/>
      <c r="S112" s="74"/>
      <c r="T112" s="75"/>
      <c r="U112" s="76"/>
      <c r="V112" s="75"/>
      <c r="W112" s="77"/>
    </row>
    <row r="113" spans="1:26">
      <c r="L113" s="61" t="s">
        <v>10</v>
      </c>
      <c r="M113" s="280">
        <v>315</v>
      </c>
      <c r="N113" s="388">
        <v>57</v>
      </c>
      <c r="O113" s="185">
        <f>+M113+N113</f>
        <v>372</v>
      </c>
      <c r="P113" s="385">
        <v>0</v>
      </c>
      <c r="Q113" s="185">
        <f>O113+P113</f>
        <v>372</v>
      </c>
      <c r="R113" s="280">
        <v>185</v>
      </c>
      <c r="S113" s="388">
        <v>55</v>
      </c>
      <c r="T113" s="185">
        <f>+R113+S113</f>
        <v>240</v>
      </c>
      <c r="U113" s="385">
        <v>0</v>
      </c>
      <c r="V113" s="185">
        <f>T113+U113</f>
        <v>240</v>
      </c>
      <c r="W113" s="81">
        <f>IF(Q113=0,0,((V113/Q113)-1)*100)</f>
        <v>-35.483870967741936</v>
      </c>
    </row>
    <row r="114" spans="1:26">
      <c r="L114" s="61" t="s">
        <v>11</v>
      </c>
      <c r="M114" s="280">
        <v>282</v>
      </c>
      <c r="N114" s="388">
        <v>47</v>
      </c>
      <c r="O114" s="185">
        <f t="shared" ref="O114:O115" si="224">+M114+N114</f>
        <v>329</v>
      </c>
      <c r="P114" s="385">
        <v>0</v>
      </c>
      <c r="Q114" s="185">
        <f>O114+P114</f>
        <v>329</v>
      </c>
      <c r="R114" s="280">
        <v>212</v>
      </c>
      <c r="S114" s="388">
        <v>58</v>
      </c>
      <c r="T114" s="185">
        <f t="shared" ref="T114:T115" si="225">+R114+S114</f>
        <v>270</v>
      </c>
      <c r="U114" s="385">
        <v>0</v>
      </c>
      <c r="V114" s="185">
        <f>T114+U114</f>
        <v>270</v>
      </c>
      <c r="W114" s="81">
        <f>IF(Q114=0,0,((V114/Q114)-1)*100)</f>
        <v>-17.933130699088153</v>
      </c>
    </row>
    <row r="115" spans="1:26" ht="13.5" thickBot="1">
      <c r="L115" s="67" t="s">
        <v>12</v>
      </c>
      <c r="M115" s="280">
        <v>320</v>
      </c>
      <c r="N115" s="388">
        <v>63</v>
      </c>
      <c r="O115" s="185">
        <f t="shared" si="224"/>
        <v>383</v>
      </c>
      <c r="P115" s="385">
        <v>0</v>
      </c>
      <c r="Q115" s="185">
        <f>O115+P115</f>
        <v>383</v>
      </c>
      <c r="R115" s="280">
        <v>264</v>
      </c>
      <c r="S115" s="388">
        <v>87</v>
      </c>
      <c r="T115" s="185">
        <f t="shared" si="225"/>
        <v>351</v>
      </c>
      <c r="U115" s="385">
        <v>0</v>
      </c>
      <c r="V115" s="185">
        <f>T115+U115</f>
        <v>351</v>
      </c>
      <c r="W115" s="81">
        <f>IF(Q115=0,0,((V115/Q115)-1)*100)</f>
        <v>-8.3550913838120078</v>
      </c>
    </row>
    <row r="116" spans="1:26" ht="14.25" thickTop="1" thickBot="1">
      <c r="L116" s="82" t="s">
        <v>38</v>
      </c>
      <c r="M116" s="84">
        <f t="shared" ref="M116:Q116" si="226">+M113+M114+M115</f>
        <v>917</v>
      </c>
      <c r="N116" s="204">
        <f t="shared" si="226"/>
        <v>167</v>
      </c>
      <c r="O116" s="212">
        <f t="shared" si="226"/>
        <v>1084</v>
      </c>
      <c r="P116" s="84">
        <f t="shared" si="226"/>
        <v>0</v>
      </c>
      <c r="Q116" s="186">
        <f t="shared" si="226"/>
        <v>1084</v>
      </c>
      <c r="R116" s="84">
        <f t="shared" ref="R116:V116" si="227">+R113+R114+R115</f>
        <v>661</v>
      </c>
      <c r="S116" s="204">
        <f t="shared" si="227"/>
        <v>200</v>
      </c>
      <c r="T116" s="212">
        <f t="shared" si="227"/>
        <v>861</v>
      </c>
      <c r="U116" s="84">
        <f t="shared" si="227"/>
        <v>0</v>
      </c>
      <c r="V116" s="186">
        <f t="shared" si="227"/>
        <v>861</v>
      </c>
      <c r="W116" s="85">
        <f t="shared" ref="W116" si="228">IF(Q116=0,0,((V116/Q116)-1)*100)</f>
        <v>-20.571955719557199</v>
      </c>
      <c r="Y116" s="289"/>
      <c r="Z116" s="289"/>
    </row>
    <row r="117" spans="1:26" ht="13.5" thickTop="1">
      <c r="L117" s="61" t="s">
        <v>13</v>
      </c>
      <c r="M117" s="280">
        <v>320</v>
      </c>
      <c r="N117" s="388">
        <v>52</v>
      </c>
      <c r="O117" s="185">
        <f>M117+N117</f>
        <v>372</v>
      </c>
      <c r="P117" s="385">
        <v>0</v>
      </c>
      <c r="Q117" s="185">
        <f>O117+P117</f>
        <v>372</v>
      </c>
      <c r="R117" s="280">
        <v>364</v>
      </c>
      <c r="S117" s="79">
        <v>106</v>
      </c>
      <c r="T117" s="185">
        <f>R117+S117</f>
        <v>470</v>
      </c>
      <c r="U117" s="80">
        <v>0</v>
      </c>
      <c r="V117" s="185">
        <f>T117+U117</f>
        <v>470</v>
      </c>
      <c r="W117" s="81">
        <f t="shared" ref="W117:W121" si="229">IF(Q117=0,0,((V117/Q117)-1)*100)</f>
        <v>26.344086021505376</v>
      </c>
      <c r="Y117" s="289"/>
      <c r="Z117" s="289"/>
    </row>
    <row r="118" spans="1:26">
      <c r="L118" s="61" t="s">
        <v>14</v>
      </c>
      <c r="M118" s="280">
        <v>323</v>
      </c>
      <c r="N118" s="388">
        <v>87</v>
      </c>
      <c r="O118" s="185">
        <f>M118+N118</f>
        <v>410</v>
      </c>
      <c r="P118" s="385">
        <v>0</v>
      </c>
      <c r="Q118" s="185">
        <f>O118+P118</f>
        <v>410</v>
      </c>
      <c r="R118" s="280">
        <v>313</v>
      </c>
      <c r="S118" s="79">
        <v>100</v>
      </c>
      <c r="T118" s="185">
        <f>R118+S118</f>
        <v>413</v>
      </c>
      <c r="U118" s="80">
        <v>0</v>
      </c>
      <c r="V118" s="185">
        <f>T118+U118</f>
        <v>413</v>
      </c>
      <c r="W118" s="81">
        <f>IF(Q118=0,0,((V118/Q118)-1)*100)</f>
        <v>0.73170731707317138</v>
      </c>
      <c r="Y118" s="289"/>
      <c r="Z118" s="289"/>
    </row>
    <row r="119" spans="1:26" ht="13.5" thickBot="1">
      <c r="L119" s="61" t="s">
        <v>15</v>
      </c>
      <c r="M119" s="280">
        <v>310</v>
      </c>
      <c r="N119" s="388">
        <v>60</v>
      </c>
      <c r="O119" s="185">
        <f>M119+N119</f>
        <v>370</v>
      </c>
      <c r="P119" s="385">
        <v>0</v>
      </c>
      <c r="Q119" s="185">
        <f>O119+P119</f>
        <v>370</v>
      </c>
      <c r="R119" s="280">
        <v>301</v>
      </c>
      <c r="S119" s="79">
        <v>136</v>
      </c>
      <c r="T119" s="185">
        <f>R119+S119</f>
        <v>437</v>
      </c>
      <c r="U119" s="80">
        <v>0</v>
      </c>
      <c r="V119" s="185">
        <f>T119+U119</f>
        <v>437</v>
      </c>
      <c r="W119" s="81">
        <f>IF(Q119=0,0,((V119/Q119)-1)*100)</f>
        <v>18.108108108108102</v>
      </c>
      <c r="Y119" s="289"/>
      <c r="Z119" s="289"/>
    </row>
    <row r="120" spans="1:26" ht="14.25" thickTop="1" thickBot="1">
      <c r="A120" s="350"/>
      <c r="L120" s="82" t="s">
        <v>61</v>
      </c>
      <c r="M120" s="83">
        <f>+M117+M118+M119</f>
        <v>953</v>
      </c>
      <c r="N120" s="204">
        <f t="shared" ref="N120" si="230">+N117+N118+N119</f>
        <v>199</v>
      </c>
      <c r="O120" s="212">
        <f t="shared" ref="O120" si="231">+O117+O118+O119</f>
        <v>1152</v>
      </c>
      <c r="P120" s="84">
        <f t="shared" ref="P120" si="232">+P117+P118+P119</f>
        <v>0</v>
      </c>
      <c r="Q120" s="186">
        <f t="shared" ref="Q120" si="233">+Q117+Q118+Q119</f>
        <v>1152</v>
      </c>
      <c r="R120" s="83">
        <f t="shared" ref="R120" si="234">+R117+R118+R119</f>
        <v>978</v>
      </c>
      <c r="S120" s="204">
        <f t="shared" ref="S120" si="235">+S117+S118+S119</f>
        <v>342</v>
      </c>
      <c r="T120" s="212">
        <f t="shared" ref="T120" si="236">+T117+T118+T119</f>
        <v>1320</v>
      </c>
      <c r="U120" s="84">
        <f t="shared" ref="U120" si="237">+U117+U118+U119</f>
        <v>0</v>
      </c>
      <c r="V120" s="186">
        <f t="shared" ref="V120" si="238">+V117+V118+V119</f>
        <v>1320</v>
      </c>
      <c r="W120" s="85">
        <f t="shared" ref="W120" si="239">IF(Q120=0,0,((V120/Q120)-1)*100)</f>
        <v>14.583333333333325</v>
      </c>
      <c r="Y120" s="289"/>
      <c r="Z120" s="289"/>
    </row>
    <row r="121" spans="1:26" ht="13.5" thickTop="1">
      <c r="L121" s="61" t="s">
        <v>16</v>
      </c>
      <c r="M121" s="280">
        <v>253</v>
      </c>
      <c r="N121" s="388">
        <v>56</v>
      </c>
      <c r="O121" s="185">
        <f>SUM(M121:N121)</f>
        <v>309</v>
      </c>
      <c r="P121" s="385">
        <v>0</v>
      </c>
      <c r="Q121" s="185">
        <f>O121+P121</f>
        <v>309</v>
      </c>
      <c r="R121" s="280">
        <v>226</v>
      </c>
      <c r="S121" s="79">
        <v>122</v>
      </c>
      <c r="T121" s="185">
        <f>SUM(R121:S121)</f>
        <v>348</v>
      </c>
      <c r="U121" s="80">
        <v>0</v>
      </c>
      <c r="V121" s="185">
        <f>T121+U121</f>
        <v>348</v>
      </c>
      <c r="W121" s="81">
        <f t="shared" si="229"/>
        <v>12.621359223300965</v>
      </c>
      <c r="Y121" s="289"/>
      <c r="Z121" s="289"/>
    </row>
    <row r="122" spans="1:26">
      <c r="L122" s="61" t="s">
        <v>17</v>
      </c>
      <c r="M122" s="280">
        <v>257</v>
      </c>
      <c r="N122" s="388">
        <v>59</v>
      </c>
      <c r="O122" s="185">
        <f>SUM(M122:N122)</f>
        <v>316</v>
      </c>
      <c r="P122" s="385">
        <v>0</v>
      </c>
      <c r="Q122" s="185">
        <f>O122+P122</f>
        <v>316</v>
      </c>
      <c r="R122" s="280">
        <v>235</v>
      </c>
      <c r="S122" s="79">
        <v>122</v>
      </c>
      <c r="T122" s="185">
        <f>SUM(R122:S122)</f>
        <v>357</v>
      </c>
      <c r="U122" s="80">
        <v>0</v>
      </c>
      <c r="V122" s="185">
        <f>T122+U122</f>
        <v>357</v>
      </c>
      <c r="W122" s="81">
        <f t="shared" ref="W122" si="240">IF(Q122=0,0,((V122/Q122)-1)*100)</f>
        <v>12.974683544303801</v>
      </c>
      <c r="Y122" s="289"/>
      <c r="Z122" s="289"/>
    </row>
    <row r="123" spans="1:26" ht="13.5" thickBot="1">
      <c r="L123" s="61" t="s">
        <v>18</v>
      </c>
      <c r="M123" s="280">
        <v>294</v>
      </c>
      <c r="N123" s="388">
        <v>44</v>
      </c>
      <c r="O123" s="187">
        <f>SUM(M123:N123)</f>
        <v>338</v>
      </c>
      <c r="P123" s="86">
        <v>0</v>
      </c>
      <c r="Q123" s="417">
        <f>O123+P123</f>
        <v>338</v>
      </c>
      <c r="R123" s="280">
        <v>271</v>
      </c>
      <c r="S123" s="79">
        <v>86</v>
      </c>
      <c r="T123" s="187">
        <f>SUM(R123:S123)</f>
        <v>357</v>
      </c>
      <c r="U123" s="86">
        <v>0</v>
      </c>
      <c r="V123" s="187">
        <f>T123+U123</f>
        <v>357</v>
      </c>
      <c r="W123" s="81">
        <f>IF(Q123=0,0,((V123/Q123)-1)*100)</f>
        <v>5.6213017751479244</v>
      </c>
      <c r="Y123" s="289"/>
      <c r="Z123" s="289"/>
    </row>
    <row r="124" spans="1:26" ht="14.25" thickTop="1" thickBot="1">
      <c r="A124" s="350"/>
      <c r="L124" s="87" t="s">
        <v>19</v>
      </c>
      <c r="M124" s="88">
        <f>+M121+M122+M123</f>
        <v>804</v>
      </c>
      <c r="N124" s="205">
        <f t="shared" ref="N124" si="241">+N121+N122+N123</f>
        <v>159</v>
      </c>
      <c r="O124" s="213">
        <f t="shared" ref="O124" si="242">+O121+O122+O123</f>
        <v>963</v>
      </c>
      <c r="P124" s="209">
        <f t="shared" ref="P124" si="243">+P121+P122+P123</f>
        <v>0</v>
      </c>
      <c r="Q124" s="188">
        <f t="shared" ref="Q124" si="244">+Q121+Q122+Q123</f>
        <v>963</v>
      </c>
      <c r="R124" s="88">
        <f t="shared" ref="R124" si="245">+R121+R122+R123</f>
        <v>732</v>
      </c>
      <c r="S124" s="205">
        <f t="shared" ref="S124" si="246">+S121+S122+S123</f>
        <v>330</v>
      </c>
      <c r="T124" s="213">
        <f t="shared" ref="T124" si="247">+T121+T122+T123</f>
        <v>1062</v>
      </c>
      <c r="U124" s="209">
        <f t="shared" ref="U124" si="248">+U121+U122+U123</f>
        <v>0</v>
      </c>
      <c r="V124" s="188">
        <f t="shared" ref="V124" si="249">+V121+V122+V123</f>
        <v>1062</v>
      </c>
      <c r="W124" s="90">
        <f>IF(Q124=0,0,((V124/Q124)-1)*100)</f>
        <v>10.280373831775691</v>
      </c>
      <c r="Y124" s="289"/>
      <c r="Z124" s="289"/>
    </row>
    <row r="125" spans="1:26" ht="13.5" thickTop="1">
      <c r="A125" s="352"/>
      <c r="K125" s="352"/>
      <c r="L125" s="61" t="s">
        <v>21</v>
      </c>
      <c r="M125" s="280">
        <v>329</v>
      </c>
      <c r="N125" s="388">
        <v>52</v>
      </c>
      <c r="O125" s="187">
        <f>SUM(M125:N125)</f>
        <v>381</v>
      </c>
      <c r="P125" s="91">
        <v>0</v>
      </c>
      <c r="Q125" s="187">
        <f>O125+P125</f>
        <v>381</v>
      </c>
      <c r="R125" s="280">
        <v>276</v>
      </c>
      <c r="S125" s="79">
        <v>94</v>
      </c>
      <c r="T125" s="187">
        <f>SUM(R125:S125)</f>
        <v>370</v>
      </c>
      <c r="U125" s="91">
        <v>0</v>
      </c>
      <c r="V125" s="187">
        <f>T125+U125</f>
        <v>370</v>
      </c>
      <c r="W125" s="81">
        <f>IF(Q125=0,0,((V125/Q125)-1)*100)</f>
        <v>-2.8871391076115471</v>
      </c>
    </row>
    <row r="126" spans="1:26">
      <c r="A126" s="352"/>
      <c r="K126" s="352"/>
      <c r="L126" s="61" t="s">
        <v>22</v>
      </c>
      <c r="M126" s="280">
        <v>269</v>
      </c>
      <c r="N126" s="388">
        <v>71</v>
      </c>
      <c r="O126" s="187">
        <f>SUM(M126:N126)</f>
        <v>340</v>
      </c>
      <c r="P126" s="385">
        <v>0</v>
      </c>
      <c r="Q126" s="187">
        <f>O126+P126</f>
        <v>340</v>
      </c>
      <c r="R126" s="280">
        <v>284</v>
      </c>
      <c r="S126" s="388">
        <v>98</v>
      </c>
      <c r="T126" s="187">
        <f>SUM(R126:S126)</f>
        <v>382</v>
      </c>
      <c r="U126" s="385">
        <v>0</v>
      </c>
      <c r="V126" s="187">
        <f>T126+U126</f>
        <v>382</v>
      </c>
      <c r="W126" s="81">
        <f t="shared" ref="W126" si="250">IF(Q126=0,0,((V126/Q126)-1)*100)</f>
        <v>12.352941176470589</v>
      </c>
    </row>
    <row r="127" spans="1:26" ht="13.5" thickBot="1">
      <c r="A127" s="352"/>
      <c r="K127" s="352"/>
      <c r="L127" s="61" t="s">
        <v>23</v>
      </c>
      <c r="M127" s="280">
        <v>201</v>
      </c>
      <c r="N127" s="388">
        <v>57</v>
      </c>
      <c r="O127" s="187">
        <f>SUM(M127:N127)</f>
        <v>258</v>
      </c>
      <c r="P127" s="385">
        <v>0</v>
      </c>
      <c r="Q127" s="187">
        <f>O127+P127</f>
        <v>258</v>
      </c>
      <c r="R127" s="280">
        <v>242</v>
      </c>
      <c r="S127" s="79">
        <v>98</v>
      </c>
      <c r="T127" s="187">
        <f>SUM(R127:S127)</f>
        <v>340</v>
      </c>
      <c r="U127" s="80">
        <v>0</v>
      </c>
      <c r="V127" s="187">
        <f>T127+U127</f>
        <v>340</v>
      </c>
      <c r="W127" s="81">
        <f>IF(Q127=0,0,((V127/Q127)-1)*100)</f>
        <v>31.782945736434097</v>
      </c>
    </row>
    <row r="128" spans="1:26" ht="14.25" thickTop="1" thickBot="1">
      <c r="A128" s="350"/>
      <c r="L128" s="82" t="s">
        <v>40</v>
      </c>
      <c r="M128" s="83">
        <f>+M125+M126+M127</f>
        <v>799</v>
      </c>
      <c r="N128" s="204">
        <f t="shared" ref="N128" si="251">+N125+N126+N127</f>
        <v>180</v>
      </c>
      <c r="O128" s="212">
        <f t="shared" ref="O128" si="252">+O125+O126+O127</f>
        <v>979</v>
      </c>
      <c r="P128" s="84">
        <f t="shared" ref="P128" si="253">+P125+P126+P127</f>
        <v>0</v>
      </c>
      <c r="Q128" s="186">
        <f t="shared" ref="Q128" si="254">+Q125+Q126+Q127</f>
        <v>979</v>
      </c>
      <c r="R128" s="83">
        <f t="shared" ref="R128" si="255">+R125+R126+R127</f>
        <v>802</v>
      </c>
      <c r="S128" s="204">
        <f t="shared" ref="S128" si="256">+S125+S126+S127</f>
        <v>290</v>
      </c>
      <c r="T128" s="212">
        <f t="shared" ref="T128" si="257">+T125+T126+T127</f>
        <v>1092</v>
      </c>
      <c r="U128" s="84">
        <f t="shared" ref="U128" si="258">+U125+U126+U127</f>
        <v>0</v>
      </c>
      <c r="V128" s="186">
        <f t="shared" ref="V128" si="259">+V125+V126+V127</f>
        <v>1092</v>
      </c>
      <c r="W128" s="85">
        <f t="shared" ref="W128:W130" si="260">IF(Q128=0,0,((V128/Q128)-1)*100)</f>
        <v>11.54239019407559</v>
      </c>
    </row>
    <row r="129" spans="1:28" ht="14.25" thickTop="1" thickBot="1">
      <c r="A129" s="350" t="str">
        <f>IF(ISERROR(F129/G129)," ",IF(F129/G129&gt;0.5,IF(F129/G129&lt;1.5," ","NOT OK"),"NOT OK"))</f>
        <v xml:space="preserve"> </v>
      </c>
      <c r="L129" s="82" t="s">
        <v>62</v>
      </c>
      <c r="M129" s="83">
        <f>M120+M124+M125+M126+M127</f>
        <v>2556</v>
      </c>
      <c r="N129" s="84">
        <f t="shared" ref="N129:V129" si="261">N120+N124+N125+N126+N127</f>
        <v>538</v>
      </c>
      <c r="O129" s="178">
        <f t="shared" si="261"/>
        <v>3094</v>
      </c>
      <c r="P129" s="83">
        <f t="shared" si="261"/>
        <v>0</v>
      </c>
      <c r="Q129" s="178">
        <f t="shared" si="261"/>
        <v>3094</v>
      </c>
      <c r="R129" s="83">
        <f t="shared" si="261"/>
        <v>2512</v>
      </c>
      <c r="S129" s="84">
        <f t="shared" si="261"/>
        <v>962</v>
      </c>
      <c r="T129" s="178">
        <f t="shared" si="261"/>
        <v>3474</v>
      </c>
      <c r="U129" s="83">
        <f t="shared" si="261"/>
        <v>0</v>
      </c>
      <c r="V129" s="178">
        <f t="shared" si="261"/>
        <v>3474</v>
      </c>
      <c r="W129" s="85">
        <f t="shared" si="260"/>
        <v>12.281835811247577</v>
      </c>
      <c r="Y129" s="289"/>
      <c r="Z129" s="289"/>
    </row>
    <row r="130" spans="1:28" ht="14.25" thickTop="1" thickBot="1">
      <c r="A130" s="350"/>
      <c r="L130" s="82" t="s">
        <v>63</v>
      </c>
      <c r="M130" s="83">
        <f>+M116+M120+M124+M128</f>
        <v>3473</v>
      </c>
      <c r="N130" s="204">
        <f t="shared" ref="N130:V130" si="262">+N116+N120+N124+N128</f>
        <v>705</v>
      </c>
      <c r="O130" s="212">
        <f t="shared" si="262"/>
        <v>4178</v>
      </c>
      <c r="P130" s="84">
        <f t="shared" si="262"/>
        <v>0</v>
      </c>
      <c r="Q130" s="186">
        <f t="shared" si="262"/>
        <v>4178</v>
      </c>
      <c r="R130" s="83">
        <f t="shared" si="262"/>
        <v>3173</v>
      </c>
      <c r="S130" s="204">
        <f t="shared" si="262"/>
        <v>1162</v>
      </c>
      <c r="T130" s="212">
        <f t="shared" si="262"/>
        <v>4335</v>
      </c>
      <c r="U130" s="84">
        <f t="shared" si="262"/>
        <v>0</v>
      </c>
      <c r="V130" s="186">
        <f t="shared" si="262"/>
        <v>4335</v>
      </c>
      <c r="W130" s="85">
        <f t="shared" si="260"/>
        <v>3.7577788415509739</v>
      </c>
      <c r="Y130" s="289"/>
      <c r="Z130" s="289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875" t="s">
        <v>42</v>
      </c>
      <c r="M132" s="876"/>
      <c r="N132" s="876"/>
      <c r="O132" s="876"/>
      <c r="P132" s="876"/>
      <c r="Q132" s="876"/>
      <c r="R132" s="876"/>
      <c r="S132" s="876"/>
      <c r="T132" s="876"/>
      <c r="U132" s="876"/>
      <c r="V132" s="876"/>
      <c r="W132" s="877"/>
    </row>
    <row r="133" spans="1:28" ht="13.5" thickBot="1">
      <c r="L133" s="878" t="s">
        <v>45</v>
      </c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8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195" t="s">
        <v>64</v>
      </c>
      <c r="N135" s="194"/>
      <c r="O135" s="195"/>
      <c r="P135" s="193"/>
      <c r="Q135" s="194"/>
      <c r="R135" s="193" t="s">
        <v>65</v>
      </c>
      <c r="S135" s="194"/>
      <c r="T135" s="195"/>
      <c r="U135" s="193"/>
      <c r="V135" s="193"/>
      <c r="W135" s="323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1"/>
      <c r="R136" s="62"/>
      <c r="S136" s="63"/>
      <c r="T136" s="64"/>
      <c r="U136" s="65"/>
      <c r="V136" s="101"/>
      <c r="W136" s="324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03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2" t="s">
        <v>7</v>
      </c>
      <c r="W137" s="325"/>
    </row>
    <row r="138" spans="1:28" ht="5.25" customHeight="1" thickTop="1">
      <c r="L138" s="61"/>
      <c r="M138" s="73"/>
      <c r="N138" s="74"/>
      <c r="O138" s="75"/>
      <c r="P138" s="76"/>
      <c r="Q138" s="147"/>
      <c r="R138" s="73"/>
      <c r="S138" s="74"/>
      <c r="T138" s="75"/>
      <c r="U138" s="76"/>
      <c r="V138" s="147"/>
      <c r="W138" s="77"/>
    </row>
    <row r="139" spans="1:28">
      <c r="L139" s="61" t="s">
        <v>10</v>
      </c>
      <c r="M139" s="387">
        <f>M87+M113</f>
        <v>315</v>
      </c>
      <c r="N139" s="388">
        <f>N113+N87</f>
        <v>57</v>
      </c>
      <c r="O139" s="185">
        <f>M139+N139</f>
        <v>372</v>
      </c>
      <c r="P139" s="385">
        <f>+P87+P113</f>
        <v>0</v>
      </c>
      <c r="Q139" s="191">
        <f>O139+P139</f>
        <v>372</v>
      </c>
      <c r="R139" s="78">
        <f>R87+R113</f>
        <v>185</v>
      </c>
      <c r="S139" s="79">
        <f>S113+S87</f>
        <v>55</v>
      </c>
      <c r="T139" s="185">
        <f>R139+S139</f>
        <v>240</v>
      </c>
      <c r="U139" s="80">
        <f>+U87+U113</f>
        <v>0</v>
      </c>
      <c r="V139" s="191">
        <f>T139+U139</f>
        <v>240</v>
      </c>
      <c r="W139" s="81">
        <f>IF(Q139=0,0,((V139/Q139)-1)*100)</f>
        <v>-35.483870967741936</v>
      </c>
      <c r="Z139" s="289"/>
    </row>
    <row r="140" spans="1:28">
      <c r="L140" s="61" t="s">
        <v>11</v>
      </c>
      <c r="M140" s="387">
        <f>+M88+M114</f>
        <v>282</v>
      </c>
      <c r="N140" s="388">
        <f>+N88+N114</f>
        <v>47</v>
      </c>
      <c r="O140" s="185">
        <f>M140+N140</f>
        <v>329</v>
      </c>
      <c r="P140" s="385">
        <f>+P88+P114</f>
        <v>0</v>
      </c>
      <c r="Q140" s="191">
        <f>O140+P140</f>
        <v>329</v>
      </c>
      <c r="R140" s="78">
        <f>+R88+R114</f>
        <v>212</v>
      </c>
      <c r="S140" s="79">
        <f>+S88+S114</f>
        <v>58</v>
      </c>
      <c r="T140" s="185">
        <f>R140+S140</f>
        <v>270</v>
      </c>
      <c r="U140" s="80">
        <f>+U88+U114</f>
        <v>0</v>
      </c>
      <c r="V140" s="191">
        <f>T140+U140</f>
        <v>270</v>
      </c>
      <c r="W140" s="81">
        <f>IF(Q140=0,0,((V140/Q140)-1)*100)</f>
        <v>-17.933130699088153</v>
      </c>
      <c r="Z140" s="289"/>
    </row>
    <row r="141" spans="1:28" ht="13.5" thickBot="1">
      <c r="L141" s="67" t="s">
        <v>12</v>
      </c>
      <c r="M141" s="387">
        <f>+M89+M115</f>
        <v>320</v>
      </c>
      <c r="N141" s="388">
        <f>+N89+N115</f>
        <v>63</v>
      </c>
      <c r="O141" s="185">
        <f>M141+N141</f>
        <v>383</v>
      </c>
      <c r="P141" s="385">
        <f>+P89+P115</f>
        <v>0</v>
      </c>
      <c r="Q141" s="191">
        <f>O141+P141</f>
        <v>383</v>
      </c>
      <c r="R141" s="78">
        <f>+R89+R115</f>
        <v>264</v>
      </c>
      <c r="S141" s="79">
        <f>+S89+S115</f>
        <v>87</v>
      </c>
      <c r="T141" s="185">
        <f>R141+S141</f>
        <v>351</v>
      </c>
      <c r="U141" s="80">
        <f>+U89+U115</f>
        <v>0</v>
      </c>
      <c r="V141" s="191">
        <f>T141+U141</f>
        <v>351</v>
      </c>
      <c r="W141" s="81">
        <f>IF(Q141=0,0,((V141/Q141)-1)*100)</f>
        <v>-8.3550913838120078</v>
      </c>
      <c r="Z141" s="289"/>
    </row>
    <row r="142" spans="1:28" ht="14.25" thickTop="1" thickBot="1">
      <c r="L142" s="82" t="s">
        <v>38</v>
      </c>
      <c r="M142" s="83">
        <f t="shared" ref="M142:Q142" si="263">+M139+M140+M141</f>
        <v>917</v>
      </c>
      <c r="N142" s="204">
        <f t="shared" si="263"/>
        <v>167</v>
      </c>
      <c r="O142" s="212">
        <f t="shared" si="263"/>
        <v>1084</v>
      </c>
      <c r="P142" s="84">
        <f t="shared" si="263"/>
        <v>0</v>
      </c>
      <c r="Q142" s="186">
        <f t="shared" si="263"/>
        <v>1084</v>
      </c>
      <c r="R142" s="83">
        <f t="shared" ref="R142:V142" si="264">+R139+R140+R141</f>
        <v>661</v>
      </c>
      <c r="S142" s="204">
        <f t="shared" si="264"/>
        <v>200</v>
      </c>
      <c r="T142" s="212">
        <f t="shared" si="264"/>
        <v>861</v>
      </c>
      <c r="U142" s="84">
        <f t="shared" si="264"/>
        <v>0</v>
      </c>
      <c r="V142" s="186">
        <f t="shared" si="264"/>
        <v>861</v>
      </c>
      <c r="W142" s="85">
        <f t="shared" ref="W142" si="265">IF(Q142=0,0,((V142/Q142)-1)*100)</f>
        <v>-20.571955719557199</v>
      </c>
      <c r="Y142" s="289"/>
      <c r="Z142" s="289"/>
    </row>
    <row r="143" spans="1:28" ht="13.5" thickTop="1">
      <c r="L143" s="61" t="s">
        <v>13</v>
      </c>
      <c r="M143" s="387">
        <f t="shared" ref="M143:N145" si="266">+M91+M117</f>
        <v>320</v>
      </c>
      <c r="N143" s="388">
        <f t="shared" si="266"/>
        <v>52</v>
      </c>
      <c r="O143" s="185">
        <f t="shared" ref="O143" si="267">M143+N143</f>
        <v>372</v>
      </c>
      <c r="P143" s="385">
        <f>+P91+P117</f>
        <v>0</v>
      </c>
      <c r="Q143" s="191">
        <f>O143+P143</f>
        <v>372</v>
      </c>
      <c r="R143" s="78">
        <f t="shared" ref="R143:S145" si="268">+R91+R117</f>
        <v>364</v>
      </c>
      <c r="S143" s="79">
        <f t="shared" si="268"/>
        <v>106</v>
      </c>
      <c r="T143" s="185">
        <f t="shared" ref="T143" si="269">R143+S143</f>
        <v>470</v>
      </c>
      <c r="U143" s="80">
        <f>+U91+U117</f>
        <v>0</v>
      </c>
      <c r="V143" s="191">
        <f>T143+U143</f>
        <v>470</v>
      </c>
      <c r="W143" s="81">
        <f>IF(Q143=0,0,((V143/Q143)-1)*100)</f>
        <v>26.344086021505376</v>
      </c>
      <c r="Y143" s="289"/>
      <c r="Z143" s="289"/>
    </row>
    <row r="144" spans="1:28">
      <c r="L144" s="61" t="s">
        <v>14</v>
      </c>
      <c r="M144" s="387">
        <f t="shared" si="266"/>
        <v>323</v>
      </c>
      <c r="N144" s="388">
        <f t="shared" si="266"/>
        <v>87</v>
      </c>
      <c r="O144" s="185">
        <f>M144+N144</f>
        <v>410</v>
      </c>
      <c r="P144" s="385">
        <f>+P92+P118</f>
        <v>0</v>
      </c>
      <c r="Q144" s="191">
        <f>O144+P144</f>
        <v>410</v>
      </c>
      <c r="R144" s="78">
        <f t="shared" si="268"/>
        <v>313</v>
      </c>
      <c r="S144" s="79">
        <f t="shared" si="268"/>
        <v>100</v>
      </c>
      <c r="T144" s="185">
        <f>R144+S144</f>
        <v>413</v>
      </c>
      <c r="U144" s="80">
        <f>+U92+U118</f>
        <v>0</v>
      </c>
      <c r="V144" s="191">
        <f>T144+U144</f>
        <v>413</v>
      </c>
      <c r="W144" s="81">
        <f>IF(Q144=0,0,((V144/Q144)-1)*100)</f>
        <v>0.73170731707317138</v>
      </c>
      <c r="Y144" s="289"/>
      <c r="Z144" s="289"/>
      <c r="AB144" s="289"/>
    </row>
    <row r="145" spans="1:26" ht="13.5" thickBot="1">
      <c r="L145" s="61" t="s">
        <v>15</v>
      </c>
      <c r="M145" s="387">
        <f t="shared" si="266"/>
        <v>310</v>
      </c>
      <c r="N145" s="388">
        <f t="shared" si="266"/>
        <v>60</v>
      </c>
      <c r="O145" s="185">
        <f>M145+N145</f>
        <v>370</v>
      </c>
      <c r="P145" s="385">
        <f>+P93+P119</f>
        <v>0</v>
      </c>
      <c r="Q145" s="191">
        <f>O145+P145</f>
        <v>370</v>
      </c>
      <c r="R145" s="78">
        <f t="shared" si="268"/>
        <v>301</v>
      </c>
      <c r="S145" s="79">
        <f t="shared" si="268"/>
        <v>136</v>
      </c>
      <c r="T145" s="185">
        <f>R145+S145</f>
        <v>437</v>
      </c>
      <c r="U145" s="80">
        <f>+U93+U119</f>
        <v>0</v>
      </c>
      <c r="V145" s="191">
        <f>T145+U145</f>
        <v>437</v>
      </c>
      <c r="W145" s="81">
        <f>IF(Q145=0,0,((V145/Q145)-1)*100)</f>
        <v>18.108108108108102</v>
      </c>
      <c r="Y145" s="289"/>
      <c r="Z145" s="289"/>
    </row>
    <row r="146" spans="1:26" ht="14.25" thickTop="1" thickBot="1">
      <c r="A146" s="350"/>
      <c r="L146" s="82" t="s">
        <v>61</v>
      </c>
      <c r="M146" s="83">
        <f>+M143+M144+M145</f>
        <v>953</v>
      </c>
      <c r="N146" s="204">
        <f t="shared" ref="N146" si="270">+N143+N144+N145</f>
        <v>199</v>
      </c>
      <c r="O146" s="212">
        <f t="shared" ref="O146" si="271">+O143+O144+O145</f>
        <v>1152</v>
      </c>
      <c r="P146" s="84">
        <f t="shared" ref="P146" si="272">+P143+P144+P145</f>
        <v>0</v>
      </c>
      <c r="Q146" s="186">
        <f t="shared" ref="Q146" si="273">+Q143+Q144+Q145</f>
        <v>1152</v>
      </c>
      <c r="R146" s="83">
        <f t="shared" ref="R146" si="274">+R143+R144+R145</f>
        <v>978</v>
      </c>
      <c r="S146" s="204">
        <f t="shared" ref="S146" si="275">+S143+S144+S145</f>
        <v>342</v>
      </c>
      <c r="T146" s="212">
        <f t="shared" ref="T146" si="276">+T143+T144+T145</f>
        <v>1320</v>
      </c>
      <c r="U146" s="84">
        <f t="shared" ref="U146" si="277">+U143+U144+U145</f>
        <v>0</v>
      </c>
      <c r="V146" s="186">
        <f t="shared" ref="V146" si="278">+V143+V144+V145</f>
        <v>1320</v>
      </c>
      <c r="W146" s="85">
        <f t="shared" ref="W146" si="279">IF(Q146=0,0,((V146/Q146)-1)*100)</f>
        <v>14.583333333333325</v>
      </c>
      <c r="Y146" s="289"/>
      <c r="Z146" s="289"/>
    </row>
    <row r="147" spans="1:26" ht="13.5" thickTop="1">
      <c r="L147" s="61" t="s">
        <v>16</v>
      </c>
      <c r="M147" s="387">
        <f t="shared" ref="M147:N149" si="280">+M95+M121</f>
        <v>253</v>
      </c>
      <c r="N147" s="388">
        <f t="shared" si="280"/>
        <v>56</v>
      </c>
      <c r="O147" s="185">
        <f t="shared" ref="O147" si="281">M147+N147</f>
        <v>309</v>
      </c>
      <c r="P147" s="385">
        <f>+P95+P121</f>
        <v>0</v>
      </c>
      <c r="Q147" s="191">
        <f t="shared" ref="Q147" si="282">O147+P147</f>
        <v>309</v>
      </c>
      <c r="R147" s="78">
        <f t="shared" ref="R147:S149" si="283">+R95+R121</f>
        <v>226</v>
      </c>
      <c r="S147" s="79">
        <f t="shared" si="283"/>
        <v>122</v>
      </c>
      <c r="T147" s="185">
        <f t="shared" ref="T147" si="284">R147+S147</f>
        <v>348</v>
      </c>
      <c r="U147" s="80">
        <f>+U95+U121</f>
        <v>0</v>
      </c>
      <c r="V147" s="191">
        <f t="shared" ref="V147" si="285">T147+U147</f>
        <v>348</v>
      </c>
      <c r="W147" s="81">
        <f t="shared" ref="W147" si="286">IF(Q147=0,0,((V147/Q147)-1)*100)</f>
        <v>12.621359223300965</v>
      </c>
      <c r="Y147" s="289"/>
      <c r="Z147" s="289"/>
    </row>
    <row r="148" spans="1:26">
      <c r="L148" s="61" t="s">
        <v>17</v>
      </c>
      <c r="M148" s="387">
        <f t="shared" si="280"/>
        <v>257</v>
      </c>
      <c r="N148" s="388">
        <f t="shared" si="280"/>
        <v>59</v>
      </c>
      <c r="O148" s="185">
        <f>M148+N148</f>
        <v>316</v>
      </c>
      <c r="P148" s="385">
        <f>+P96+P122</f>
        <v>0</v>
      </c>
      <c r="Q148" s="191">
        <f>O148+P148</f>
        <v>316</v>
      </c>
      <c r="R148" s="78">
        <f t="shared" si="283"/>
        <v>235</v>
      </c>
      <c r="S148" s="79">
        <f t="shared" si="283"/>
        <v>122</v>
      </c>
      <c r="T148" s="185">
        <f>R148+S148</f>
        <v>357</v>
      </c>
      <c r="U148" s="80">
        <f>+U96+U122</f>
        <v>0</v>
      </c>
      <c r="V148" s="191">
        <f>T148+U148</f>
        <v>357</v>
      </c>
      <c r="W148" s="81">
        <f t="shared" ref="W148" si="287">IF(Q148=0,0,((V148/Q148)-1)*100)</f>
        <v>12.974683544303801</v>
      </c>
      <c r="Y148" s="289"/>
      <c r="Z148" s="289"/>
    </row>
    <row r="149" spans="1:26" ht="13.5" thickBot="1">
      <c r="L149" s="61" t="s">
        <v>18</v>
      </c>
      <c r="M149" s="387">
        <f t="shared" si="280"/>
        <v>294</v>
      </c>
      <c r="N149" s="388">
        <f t="shared" si="280"/>
        <v>44</v>
      </c>
      <c r="O149" s="187">
        <f>M149+N149</f>
        <v>338</v>
      </c>
      <c r="P149" s="86">
        <f>+P97+P123</f>
        <v>0</v>
      </c>
      <c r="Q149" s="191">
        <f>O149+P149</f>
        <v>338</v>
      </c>
      <c r="R149" s="78">
        <f t="shared" si="283"/>
        <v>271</v>
      </c>
      <c r="S149" s="79">
        <f t="shared" si="283"/>
        <v>86</v>
      </c>
      <c r="T149" s="187">
        <f>R149+S149</f>
        <v>357</v>
      </c>
      <c r="U149" s="86">
        <f>+U97+U123</f>
        <v>0</v>
      </c>
      <c r="V149" s="191">
        <f>T149+U149</f>
        <v>357</v>
      </c>
      <c r="W149" s="81">
        <f>IF(Q149=0,0,((V149/Q149)-1)*100)</f>
        <v>5.6213017751479244</v>
      </c>
      <c r="Y149" s="289"/>
      <c r="Z149" s="289"/>
    </row>
    <row r="150" spans="1:26" ht="14.25" thickTop="1" thickBot="1">
      <c r="A150" s="350"/>
      <c r="L150" s="87" t="s">
        <v>19</v>
      </c>
      <c r="M150" s="88">
        <f>+M147+M148+M149</f>
        <v>804</v>
      </c>
      <c r="N150" s="205">
        <f t="shared" ref="N150" si="288">+N147+N148+N149</f>
        <v>159</v>
      </c>
      <c r="O150" s="213">
        <f t="shared" ref="O150" si="289">+O147+O148+O149</f>
        <v>963</v>
      </c>
      <c r="P150" s="209">
        <f t="shared" ref="P150" si="290">+P147+P148+P149</f>
        <v>0</v>
      </c>
      <c r="Q150" s="188">
        <f t="shared" ref="Q150" si="291">+Q147+Q148+Q149</f>
        <v>963</v>
      </c>
      <c r="R150" s="88">
        <f t="shared" ref="R150" si="292">+R147+R148+R149</f>
        <v>732</v>
      </c>
      <c r="S150" s="205">
        <f t="shared" ref="S150" si="293">+S147+S148+S149</f>
        <v>330</v>
      </c>
      <c r="T150" s="213">
        <f t="shared" ref="T150" si="294">+T147+T148+T149</f>
        <v>1062</v>
      </c>
      <c r="U150" s="209">
        <f t="shared" ref="U150" si="295">+U147+U148+U149</f>
        <v>0</v>
      </c>
      <c r="V150" s="188">
        <f t="shared" ref="V150" si="296">+V147+V148+V149</f>
        <v>1062</v>
      </c>
      <c r="W150" s="90">
        <f>IF(Q150=0,0,((V150/Q150)-1)*100)</f>
        <v>10.280373831775691</v>
      </c>
      <c r="Y150" s="289"/>
      <c r="Z150" s="289"/>
    </row>
    <row r="151" spans="1:26" ht="13.5" thickTop="1">
      <c r="A151" s="350"/>
      <c r="L151" s="61" t="s">
        <v>21</v>
      </c>
      <c r="M151" s="387">
        <f t="shared" ref="M151:N153" si="297">+M99+M125</f>
        <v>329</v>
      </c>
      <c r="N151" s="388">
        <f t="shared" si="297"/>
        <v>52</v>
      </c>
      <c r="O151" s="187">
        <f>M151+N151</f>
        <v>381</v>
      </c>
      <c r="P151" s="91">
        <f>+P99+P125</f>
        <v>0</v>
      </c>
      <c r="Q151" s="191">
        <f>O151+P151</f>
        <v>381</v>
      </c>
      <c r="R151" s="78">
        <f t="shared" ref="R151:S153" si="298">+R99+R125</f>
        <v>276</v>
      </c>
      <c r="S151" s="79">
        <f t="shared" si="298"/>
        <v>94</v>
      </c>
      <c r="T151" s="187">
        <f>R151+S151</f>
        <v>370</v>
      </c>
      <c r="U151" s="91">
        <f>+U99+U125</f>
        <v>0</v>
      </c>
      <c r="V151" s="191">
        <f>T151+U151</f>
        <v>370</v>
      </c>
      <c r="W151" s="81">
        <f>IF(Q151=0,0,((V151/Q151)-1)*100)</f>
        <v>-2.8871391076115471</v>
      </c>
    </row>
    <row r="152" spans="1:26">
      <c r="A152" s="350"/>
      <c r="L152" s="61" t="s">
        <v>22</v>
      </c>
      <c r="M152" s="387">
        <f t="shared" si="297"/>
        <v>269</v>
      </c>
      <c r="N152" s="388">
        <f t="shared" si="297"/>
        <v>71</v>
      </c>
      <c r="O152" s="187">
        <f t="shared" ref="O152" si="299">M152+N152</f>
        <v>340</v>
      </c>
      <c r="P152" s="385">
        <f>+P100+P126</f>
        <v>0</v>
      </c>
      <c r="Q152" s="191">
        <f t="shared" ref="Q152" si="300">O152+P152</f>
        <v>340</v>
      </c>
      <c r="R152" s="387">
        <f t="shared" si="298"/>
        <v>284</v>
      </c>
      <c r="S152" s="388">
        <f t="shared" si="298"/>
        <v>98</v>
      </c>
      <c r="T152" s="187">
        <f t="shared" ref="T152" si="301">R152+S152</f>
        <v>382</v>
      </c>
      <c r="U152" s="385">
        <f>+U100+U126</f>
        <v>0</v>
      </c>
      <c r="V152" s="191">
        <f t="shared" ref="V152" si="302">T152+U152</f>
        <v>382</v>
      </c>
      <c r="W152" s="81">
        <f t="shared" ref="W152" si="303">IF(Q152=0,0,((V152/Q152)-1)*100)</f>
        <v>12.352941176470589</v>
      </c>
    </row>
    <row r="153" spans="1:26" ht="13.5" thickBot="1">
      <c r="A153" s="352"/>
      <c r="K153" s="352"/>
      <c r="L153" s="61" t="s">
        <v>23</v>
      </c>
      <c r="M153" s="387">
        <f t="shared" si="297"/>
        <v>201</v>
      </c>
      <c r="N153" s="388">
        <f t="shared" si="297"/>
        <v>57</v>
      </c>
      <c r="O153" s="187">
        <f t="shared" ref="O153" si="304">M153+N153</f>
        <v>258</v>
      </c>
      <c r="P153" s="385">
        <f>+P101+P127</f>
        <v>0</v>
      </c>
      <c r="Q153" s="191">
        <f t="shared" ref="Q153" si="305">O153+P153</f>
        <v>258</v>
      </c>
      <c r="R153" s="78">
        <f t="shared" si="298"/>
        <v>242</v>
      </c>
      <c r="S153" s="79">
        <f t="shared" si="298"/>
        <v>98</v>
      </c>
      <c r="T153" s="187">
        <f t="shared" ref="T153" si="306">R153+S153</f>
        <v>340</v>
      </c>
      <c r="U153" s="80">
        <f>+U101+U127</f>
        <v>0</v>
      </c>
      <c r="V153" s="191">
        <f t="shared" ref="V153" si="307">T153+U153</f>
        <v>340</v>
      </c>
      <c r="W153" s="81">
        <f t="shared" ref="W153:W156" si="308">IF(Q153=0,0,((V153/Q153)-1)*100)</f>
        <v>31.782945736434097</v>
      </c>
    </row>
    <row r="154" spans="1:26" ht="14.25" thickTop="1" thickBot="1">
      <c r="A154" s="350"/>
      <c r="L154" s="82" t="s">
        <v>40</v>
      </c>
      <c r="M154" s="83">
        <f>+M151+M152+M153</f>
        <v>799</v>
      </c>
      <c r="N154" s="204">
        <f t="shared" ref="N154" si="309">+N151+N152+N153</f>
        <v>180</v>
      </c>
      <c r="O154" s="212">
        <f t="shared" ref="O154" si="310">+O151+O152+O153</f>
        <v>979</v>
      </c>
      <c r="P154" s="84">
        <f t="shared" ref="P154" si="311">+P151+P152+P153</f>
        <v>0</v>
      </c>
      <c r="Q154" s="186">
        <f t="shared" ref="Q154" si="312">+Q151+Q152+Q153</f>
        <v>979</v>
      </c>
      <c r="R154" s="83">
        <f t="shared" ref="R154" si="313">+R151+R152+R153</f>
        <v>802</v>
      </c>
      <c r="S154" s="204">
        <f t="shared" ref="S154" si="314">+S151+S152+S153</f>
        <v>290</v>
      </c>
      <c r="T154" s="212">
        <f t="shared" ref="T154" si="315">+T151+T152+T153</f>
        <v>1092</v>
      </c>
      <c r="U154" s="84">
        <f t="shared" ref="U154" si="316">+U151+U152+U153</f>
        <v>0</v>
      </c>
      <c r="V154" s="186">
        <f t="shared" ref="V154" si="317">+V151+V152+V153</f>
        <v>1092</v>
      </c>
      <c r="W154" s="85">
        <f t="shared" si="308"/>
        <v>11.54239019407559</v>
      </c>
    </row>
    <row r="155" spans="1:26" ht="14.25" thickTop="1" thickBot="1">
      <c r="A155" s="350" t="str">
        <f>IF(ISERROR(F155/G155)," ",IF(F155/G155&gt;0.5,IF(F155/G155&lt;1.5," ","NOT OK"),"NOT OK"))</f>
        <v xml:space="preserve"> </v>
      </c>
      <c r="L155" s="82" t="s">
        <v>62</v>
      </c>
      <c r="M155" s="83">
        <f>M146+M150+M151+M152+M153</f>
        <v>2556</v>
      </c>
      <c r="N155" s="84">
        <f t="shared" ref="N155:V155" si="318">N146+N150+N151+N152+N153</f>
        <v>538</v>
      </c>
      <c r="O155" s="178">
        <f t="shared" si="318"/>
        <v>3094</v>
      </c>
      <c r="P155" s="83">
        <f t="shared" si="318"/>
        <v>0</v>
      </c>
      <c r="Q155" s="178">
        <f t="shared" si="318"/>
        <v>3094</v>
      </c>
      <c r="R155" s="83">
        <f t="shared" si="318"/>
        <v>2512</v>
      </c>
      <c r="S155" s="84">
        <f t="shared" si="318"/>
        <v>962</v>
      </c>
      <c r="T155" s="178">
        <f t="shared" si="318"/>
        <v>3474</v>
      </c>
      <c r="U155" s="83">
        <f t="shared" si="318"/>
        <v>0</v>
      </c>
      <c r="V155" s="178">
        <f t="shared" si="318"/>
        <v>3474</v>
      </c>
      <c r="W155" s="85">
        <f t="shared" si="308"/>
        <v>12.281835811247577</v>
      </c>
      <c r="Y155" s="289"/>
      <c r="Z155" s="289"/>
    </row>
    <row r="156" spans="1:26" ht="14.25" thickTop="1" thickBot="1">
      <c r="A156" s="350"/>
      <c r="L156" s="82" t="s">
        <v>63</v>
      </c>
      <c r="M156" s="83">
        <f>+M142+M146+M150+M154</f>
        <v>3473</v>
      </c>
      <c r="N156" s="204">
        <f t="shared" ref="N156:V156" si="319">+N142+N146+N150+N154</f>
        <v>705</v>
      </c>
      <c r="O156" s="212">
        <f t="shared" si="319"/>
        <v>4178</v>
      </c>
      <c r="P156" s="84">
        <f t="shared" si="319"/>
        <v>0</v>
      </c>
      <c r="Q156" s="186">
        <f t="shared" si="319"/>
        <v>4178</v>
      </c>
      <c r="R156" s="83">
        <f t="shared" si="319"/>
        <v>3173</v>
      </c>
      <c r="S156" s="204">
        <f t="shared" si="319"/>
        <v>1162</v>
      </c>
      <c r="T156" s="212">
        <f t="shared" si="319"/>
        <v>4335</v>
      </c>
      <c r="U156" s="84">
        <f t="shared" si="319"/>
        <v>0</v>
      </c>
      <c r="V156" s="186">
        <f t="shared" si="319"/>
        <v>4335</v>
      </c>
      <c r="W156" s="85">
        <f t="shared" si="308"/>
        <v>3.7577788415509739</v>
      </c>
      <c r="Y156" s="289"/>
      <c r="Z156" s="289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887" t="s">
        <v>54</v>
      </c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9"/>
    </row>
    <row r="159" spans="1:26" ht="24.75" customHeight="1" thickBot="1">
      <c r="L159" s="890" t="s">
        <v>51</v>
      </c>
      <c r="M159" s="891"/>
      <c r="N159" s="891"/>
      <c r="O159" s="891"/>
      <c r="P159" s="891"/>
      <c r="Q159" s="891"/>
      <c r="R159" s="891"/>
      <c r="S159" s="891"/>
      <c r="T159" s="891"/>
      <c r="U159" s="891"/>
      <c r="V159" s="891"/>
      <c r="W159" s="892"/>
    </row>
    <row r="160" spans="1:26" ht="14.25" thickTop="1" thickBot="1">
      <c r="L160" s="217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9" t="s">
        <v>34</v>
      </c>
    </row>
    <row r="161" spans="12:23" ht="14.25" thickTop="1" thickBot="1">
      <c r="L161" s="220"/>
      <c r="M161" s="221" t="s">
        <v>64</v>
      </c>
      <c r="N161" s="222"/>
      <c r="O161" s="260"/>
      <c r="P161" s="221"/>
      <c r="Q161" s="221"/>
      <c r="R161" s="221" t="s">
        <v>65</v>
      </c>
      <c r="S161" s="222"/>
      <c r="T161" s="260"/>
      <c r="U161" s="221"/>
      <c r="V161" s="221"/>
      <c r="W161" s="320" t="s">
        <v>2</v>
      </c>
    </row>
    <row r="162" spans="12:23" ht="13.5" thickTop="1">
      <c r="L162" s="224" t="s">
        <v>3</v>
      </c>
      <c r="M162" s="225"/>
      <c r="N162" s="226"/>
      <c r="O162" s="227"/>
      <c r="P162" s="228"/>
      <c r="Q162" s="227"/>
      <c r="R162" s="225"/>
      <c r="S162" s="226"/>
      <c r="T162" s="227"/>
      <c r="U162" s="228"/>
      <c r="V162" s="227"/>
      <c r="W162" s="321" t="s">
        <v>4</v>
      </c>
    </row>
    <row r="163" spans="12:23" ht="13.5" thickBot="1">
      <c r="L163" s="230"/>
      <c r="M163" s="231" t="s">
        <v>35</v>
      </c>
      <c r="N163" s="232" t="s">
        <v>36</v>
      </c>
      <c r="O163" s="233" t="s">
        <v>37</v>
      </c>
      <c r="P163" s="234" t="s">
        <v>32</v>
      </c>
      <c r="Q163" s="233" t="s">
        <v>7</v>
      </c>
      <c r="R163" s="231" t="s">
        <v>35</v>
      </c>
      <c r="S163" s="232" t="s">
        <v>36</v>
      </c>
      <c r="T163" s="233" t="s">
        <v>37</v>
      </c>
      <c r="U163" s="234" t="s">
        <v>32</v>
      </c>
      <c r="V163" s="233" t="s">
        <v>7</v>
      </c>
      <c r="W163" s="322"/>
    </row>
    <row r="164" spans="12:23" ht="5.25" customHeight="1" thickTop="1">
      <c r="L164" s="224"/>
      <c r="M164" s="236"/>
      <c r="N164" s="237"/>
      <c r="O164" s="238"/>
      <c r="P164" s="239"/>
      <c r="Q164" s="238"/>
      <c r="R164" s="236"/>
      <c r="S164" s="237"/>
      <c r="T164" s="238"/>
      <c r="U164" s="239"/>
      <c r="V164" s="238"/>
      <c r="W164" s="240"/>
    </row>
    <row r="165" spans="12:23">
      <c r="L165" s="224" t="s">
        <v>10</v>
      </c>
      <c r="M165" s="395">
        <v>0</v>
      </c>
      <c r="N165" s="396">
        <v>0</v>
      </c>
      <c r="O165" s="397">
        <f>+M165+N165</f>
        <v>0</v>
      </c>
      <c r="P165" s="398">
        <v>0</v>
      </c>
      <c r="Q165" s="397">
        <f t="shared" ref="Q165" si="320">O165+P165</f>
        <v>0</v>
      </c>
      <c r="R165" s="395">
        <v>0</v>
      </c>
      <c r="S165" s="396">
        <v>0</v>
      </c>
      <c r="T165" s="397">
        <f>+R165+S165</f>
        <v>0</v>
      </c>
      <c r="U165" s="398">
        <v>0</v>
      </c>
      <c r="V165" s="243">
        <f t="shared" ref="V165:V167" si="321">T165+U165</f>
        <v>0</v>
      </c>
      <c r="W165" s="645">
        <f>IF(Q165=0,0,((V165/Q165)-1)*100)</f>
        <v>0</v>
      </c>
    </row>
    <row r="166" spans="12:23">
      <c r="L166" s="224" t="s">
        <v>11</v>
      </c>
      <c r="M166" s="395">
        <v>0</v>
      </c>
      <c r="N166" s="396">
        <v>0</v>
      </c>
      <c r="O166" s="397">
        <f t="shared" ref="O166:O167" si="322">+M166+N166</f>
        <v>0</v>
      </c>
      <c r="P166" s="398">
        <v>0</v>
      </c>
      <c r="Q166" s="397">
        <f>O166+P166</f>
        <v>0</v>
      </c>
      <c r="R166" s="395">
        <v>0</v>
      </c>
      <c r="S166" s="396">
        <v>0</v>
      </c>
      <c r="T166" s="397">
        <f t="shared" ref="T166:T167" si="323">+R166+S166</f>
        <v>0</v>
      </c>
      <c r="U166" s="398">
        <v>0</v>
      </c>
      <c r="V166" s="243">
        <f>T166+U166</f>
        <v>0</v>
      </c>
      <c r="W166" s="645">
        <f>IF(Q166=0,0,((V166/Q166)-1)*100)</f>
        <v>0</v>
      </c>
    </row>
    <row r="167" spans="12:23" ht="13.5" thickBot="1">
      <c r="L167" s="230" t="s">
        <v>12</v>
      </c>
      <c r="M167" s="395">
        <v>0</v>
      </c>
      <c r="N167" s="396">
        <v>0</v>
      </c>
      <c r="O167" s="397">
        <f t="shared" si="322"/>
        <v>0</v>
      </c>
      <c r="P167" s="398">
        <v>0</v>
      </c>
      <c r="Q167" s="397">
        <f t="shared" ref="Q167" si="324">O167+P167</f>
        <v>0</v>
      </c>
      <c r="R167" s="395">
        <v>0</v>
      </c>
      <c r="S167" s="396">
        <v>0</v>
      </c>
      <c r="T167" s="397">
        <f t="shared" si="323"/>
        <v>0</v>
      </c>
      <c r="U167" s="398">
        <v>0</v>
      </c>
      <c r="V167" s="243">
        <f t="shared" si="321"/>
        <v>0</v>
      </c>
      <c r="W167" s="645">
        <f>IF(Q167=0,0,((V167/Q167)-1)*100)</f>
        <v>0</v>
      </c>
    </row>
    <row r="168" spans="12:23" ht="14.25" thickTop="1" thickBot="1">
      <c r="L168" s="246" t="s">
        <v>57</v>
      </c>
      <c r="M168" s="247">
        <f t="shared" ref="M168:Q168" si="325">+M165+M166+M167</f>
        <v>0</v>
      </c>
      <c r="N168" s="248">
        <f t="shared" si="325"/>
        <v>0</v>
      </c>
      <c r="O168" s="249">
        <f t="shared" si="325"/>
        <v>0</v>
      </c>
      <c r="P168" s="247">
        <f t="shared" si="325"/>
        <v>0</v>
      </c>
      <c r="Q168" s="249">
        <f t="shared" si="325"/>
        <v>0</v>
      </c>
      <c r="R168" s="247">
        <f t="shared" ref="R168:V168" si="326">+R165+R166+R167</f>
        <v>0</v>
      </c>
      <c r="S168" s="248">
        <f t="shared" si="326"/>
        <v>0</v>
      </c>
      <c r="T168" s="249">
        <f t="shared" si="326"/>
        <v>0</v>
      </c>
      <c r="U168" s="247">
        <f t="shared" si="326"/>
        <v>0</v>
      </c>
      <c r="V168" s="249">
        <f t="shared" si="326"/>
        <v>0</v>
      </c>
      <c r="W168" s="642">
        <f t="shared" ref="W168" si="327">IF(Q168=0,0,((V168/Q168)-1)*100)</f>
        <v>0</v>
      </c>
    </row>
    <row r="169" spans="12:23" ht="13.5" thickTop="1">
      <c r="L169" s="224" t="s">
        <v>13</v>
      </c>
      <c r="M169" s="395">
        <v>0</v>
      </c>
      <c r="N169" s="396">
        <v>0</v>
      </c>
      <c r="O169" s="397">
        <f>M169+N169</f>
        <v>0</v>
      </c>
      <c r="P169" s="398">
        <v>0</v>
      </c>
      <c r="Q169" s="397">
        <f>O169+P169</f>
        <v>0</v>
      </c>
      <c r="R169" s="241">
        <v>0</v>
      </c>
      <c r="S169" s="242">
        <v>0</v>
      </c>
      <c r="T169" s="243">
        <f>R169+S169</f>
        <v>0</v>
      </c>
      <c r="U169" s="244">
        <v>0</v>
      </c>
      <c r="V169" s="243">
        <f>T169+U169</f>
        <v>0</v>
      </c>
      <c r="W169" s="645">
        <f t="shared" ref="W169:W173" si="328">IF(Q169=0,0,((V169/Q169)-1)*100)</f>
        <v>0</v>
      </c>
    </row>
    <row r="170" spans="12:23">
      <c r="L170" s="224" t="s">
        <v>14</v>
      </c>
      <c r="M170" s="395">
        <v>0</v>
      </c>
      <c r="N170" s="396">
        <v>0</v>
      </c>
      <c r="O170" s="397">
        <f>M170+N170</f>
        <v>0</v>
      </c>
      <c r="P170" s="398">
        <v>0</v>
      </c>
      <c r="Q170" s="397">
        <f>O170+P170</f>
        <v>0</v>
      </c>
      <c r="R170" s="241">
        <v>0</v>
      </c>
      <c r="S170" s="242">
        <v>0</v>
      </c>
      <c r="T170" s="243">
        <f>R170+S170</f>
        <v>0</v>
      </c>
      <c r="U170" s="244">
        <v>0</v>
      </c>
      <c r="V170" s="243">
        <f>T170+U170</f>
        <v>0</v>
      </c>
      <c r="W170" s="645">
        <f>IF(Q170=0,0,((V170/Q170)-1)*100)</f>
        <v>0</v>
      </c>
    </row>
    <row r="171" spans="12:23" ht="13.5" thickBot="1">
      <c r="L171" s="224" t="s">
        <v>15</v>
      </c>
      <c r="M171" s="395">
        <v>0</v>
      </c>
      <c r="N171" s="396">
        <v>0</v>
      </c>
      <c r="O171" s="397">
        <f>M171+N171</f>
        <v>0</v>
      </c>
      <c r="P171" s="398">
        <v>0</v>
      </c>
      <c r="Q171" s="397">
        <f>O171+P171</f>
        <v>0</v>
      </c>
      <c r="R171" s="241">
        <v>0</v>
      </c>
      <c r="S171" s="242">
        <v>0</v>
      </c>
      <c r="T171" s="243">
        <f>R171+S171</f>
        <v>0</v>
      </c>
      <c r="U171" s="244">
        <v>0</v>
      </c>
      <c r="V171" s="243">
        <f>T171+U171</f>
        <v>0</v>
      </c>
      <c r="W171" s="645">
        <f>IF(Q171=0,0,((V171/Q171)-1)*100)</f>
        <v>0</v>
      </c>
    </row>
    <row r="172" spans="12:23" ht="14.25" thickTop="1" thickBot="1">
      <c r="L172" s="246" t="s">
        <v>61</v>
      </c>
      <c r="M172" s="247">
        <f>+M169+M170+M171</f>
        <v>0</v>
      </c>
      <c r="N172" s="248">
        <f t="shared" ref="N172:V172" si="329">+N169+N170+N171</f>
        <v>0</v>
      </c>
      <c r="O172" s="249">
        <f t="shared" si="329"/>
        <v>0</v>
      </c>
      <c r="P172" s="247">
        <f t="shared" si="329"/>
        <v>0</v>
      </c>
      <c r="Q172" s="249">
        <f t="shared" si="329"/>
        <v>0</v>
      </c>
      <c r="R172" s="247">
        <f t="shared" si="329"/>
        <v>0</v>
      </c>
      <c r="S172" s="248">
        <f t="shared" si="329"/>
        <v>0</v>
      </c>
      <c r="T172" s="249">
        <f t="shared" si="329"/>
        <v>0</v>
      </c>
      <c r="U172" s="247">
        <f t="shared" si="329"/>
        <v>0</v>
      </c>
      <c r="V172" s="249">
        <f t="shared" si="329"/>
        <v>0</v>
      </c>
      <c r="W172" s="642">
        <f t="shared" ref="W172" si="330">IF(Q172=0,0,((V172/Q172)-1)*100)</f>
        <v>0</v>
      </c>
    </row>
    <row r="173" spans="12:23" ht="13.5" thickTop="1">
      <c r="L173" s="224" t="s">
        <v>16</v>
      </c>
      <c r="M173" s="395">
        <v>0</v>
      </c>
      <c r="N173" s="396">
        <v>0</v>
      </c>
      <c r="O173" s="397">
        <f>SUM(M173:N173)</f>
        <v>0</v>
      </c>
      <c r="P173" s="398">
        <v>0</v>
      </c>
      <c r="Q173" s="397">
        <f t="shared" ref="Q173" si="331">O173+P173</f>
        <v>0</v>
      </c>
      <c r="R173" s="241">
        <v>0</v>
      </c>
      <c r="S173" s="242">
        <v>0</v>
      </c>
      <c r="T173" s="243">
        <f>SUM(R173:S173)</f>
        <v>0</v>
      </c>
      <c r="U173" s="244">
        <v>0</v>
      </c>
      <c r="V173" s="243">
        <f t="shared" ref="V173" si="332">T173+U173</f>
        <v>0</v>
      </c>
      <c r="W173" s="645">
        <f t="shared" si="328"/>
        <v>0</v>
      </c>
    </row>
    <row r="174" spans="12:23">
      <c r="L174" s="224" t="s">
        <v>17</v>
      </c>
      <c r="M174" s="395">
        <v>0</v>
      </c>
      <c r="N174" s="396">
        <v>0</v>
      </c>
      <c r="O174" s="397">
        <f>SUM(M174:N174)</f>
        <v>0</v>
      </c>
      <c r="P174" s="398">
        <v>0</v>
      </c>
      <c r="Q174" s="397">
        <f>O174+P174</f>
        <v>0</v>
      </c>
      <c r="R174" s="241">
        <v>0</v>
      </c>
      <c r="S174" s="242">
        <v>0</v>
      </c>
      <c r="T174" s="243">
        <f>SUM(R174:S174)</f>
        <v>0</v>
      </c>
      <c r="U174" s="244">
        <v>0</v>
      </c>
      <c r="V174" s="243">
        <f>T174+U174</f>
        <v>0</v>
      </c>
      <c r="W174" s="645">
        <f t="shared" ref="W174" si="333">IF(Q174=0,0,((V174/Q174)-1)*100)</f>
        <v>0</v>
      </c>
    </row>
    <row r="175" spans="12:23" ht="13.5" thickBot="1">
      <c r="L175" s="224" t="s">
        <v>18</v>
      </c>
      <c r="M175" s="395">
        <v>0</v>
      </c>
      <c r="N175" s="396">
        <v>0</v>
      </c>
      <c r="O175" s="251">
        <f>SUM(M175:N175)</f>
        <v>0</v>
      </c>
      <c r="P175" s="252">
        <v>0</v>
      </c>
      <c r="Q175" s="251">
        <f>O175+P175</f>
        <v>0</v>
      </c>
      <c r="R175" s="241">
        <v>0</v>
      </c>
      <c r="S175" s="242">
        <v>0</v>
      </c>
      <c r="T175" s="251">
        <f>SUM(R175:S175)</f>
        <v>0</v>
      </c>
      <c r="U175" s="252">
        <v>0</v>
      </c>
      <c r="V175" s="251">
        <f>T175+U175</f>
        <v>0</v>
      </c>
      <c r="W175" s="645">
        <f>IF(Q175=0,0,((V175/Q175)-1)*100)</f>
        <v>0</v>
      </c>
    </row>
    <row r="176" spans="12:23" ht="14.25" thickTop="1" thickBot="1">
      <c r="L176" s="253" t="s">
        <v>19</v>
      </c>
      <c r="M176" s="254">
        <f>+M173+M174+M175</f>
        <v>0</v>
      </c>
      <c r="N176" s="254">
        <f t="shared" ref="N176" si="334">+N173+N174+N175</f>
        <v>0</v>
      </c>
      <c r="O176" s="255">
        <f t="shared" ref="O176" si="335">+O173+O174+O175</f>
        <v>0</v>
      </c>
      <c r="P176" s="256">
        <f t="shared" ref="P176" si="336">+P173+P174+P175</f>
        <v>0</v>
      </c>
      <c r="Q176" s="255">
        <f t="shared" ref="Q176" si="337">+Q173+Q174+Q175</f>
        <v>0</v>
      </c>
      <c r="R176" s="254">
        <f t="shared" ref="R176" si="338">+R173+R174+R175</f>
        <v>0</v>
      </c>
      <c r="S176" s="254">
        <f t="shared" ref="S176" si="339">+S173+S174+S175</f>
        <v>0</v>
      </c>
      <c r="T176" s="255">
        <f t="shared" ref="T176" si="340">+T173+T174+T175</f>
        <v>0</v>
      </c>
      <c r="U176" s="256">
        <f t="shared" ref="U176" si="341">+U173+U174+U175</f>
        <v>0</v>
      </c>
      <c r="V176" s="255">
        <f t="shared" ref="V176" si="342">+V173+V174+V175</f>
        <v>0</v>
      </c>
      <c r="W176" s="646">
        <f>IF(Q176=0,0,((V176/Q176)-1)*100)</f>
        <v>0</v>
      </c>
    </row>
    <row r="177" spans="1:27" ht="13.5" thickTop="1">
      <c r="A177" s="352"/>
      <c r="K177" s="352"/>
      <c r="L177" s="224" t="s">
        <v>21</v>
      </c>
      <c r="M177" s="395">
        <v>0</v>
      </c>
      <c r="N177" s="396">
        <v>0</v>
      </c>
      <c r="O177" s="251">
        <f>SUM(M177:N177)</f>
        <v>0</v>
      </c>
      <c r="P177" s="258">
        <v>0</v>
      </c>
      <c r="Q177" s="251">
        <f>O177+P177</f>
        <v>0</v>
      </c>
      <c r="R177" s="241">
        <v>0</v>
      </c>
      <c r="S177" s="242">
        <v>0</v>
      </c>
      <c r="T177" s="251">
        <f>SUM(R177:S177)</f>
        <v>0</v>
      </c>
      <c r="U177" s="258">
        <v>0</v>
      </c>
      <c r="V177" s="251">
        <f>T177+U177</f>
        <v>0</v>
      </c>
      <c r="W177" s="645">
        <f>IF(Q177=0,0,((V177/Q177)-1)*100)</f>
        <v>0</v>
      </c>
    </row>
    <row r="178" spans="1:27">
      <c r="A178" s="352"/>
      <c r="K178" s="352"/>
      <c r="L178" s="224" t="s">
        <v>22</v>
      </c>
      <c r="M178" s="395">
        <v>0</v>
      </c>
      <c r="N178" s="396">
        <v>0</v>
      </c>
      <c r="O178" s="251">
        <f>SUM(M178:N178)</f>
        <v>0</v>
      </c>
      <c r="P178" s="398">
        <v>0</v>
      </c>
      <c r="Q178" s="251">
        <f>O178+P178</f>
        <v>0</v>
      </c>
      <c r="R178" s="395">
        <v>0</v>
      </c>
      <c r="S178" s="396">
        <v>0</v>
      </c>
      <c r="T178" s="251">
        <f>SUM(R178:S178)</f>
        <v>0</v>
      </c>
      <c r="U178" s="398">
        <v>0</v>
      </c>
      <c r="V178" s="251">
        <f>T178+U178</f>
        <v>0</v>
      </c>
      <c r="W178" s="645">
        <f t="shared" ref="W178" si="343">IF(Q178=0,0,((V178/Q178)-1)*100)</f>
        <v>0</v>
      </c>
    </row>
    <row r="179" spans="1:27" ht="13.5" thickBot="1">
      <c r="A179" s="352"/>
      <c r="K179" s="352"/>
      <c r="L179" s="224" t="s">
        <v>23</v>
      </c>
      <c r="M179" s="395">
        <v>0</v>
      </c>
      <c r="N179" s="396">
        <v>0</v>
      </c>
      <c r="O179" s="251">
        <f>SUM(M179:N179)</f>
        <v>0</v>
      </c>
      <c r="P179" s="398">
        <v>0</v>
      </c>
      <c r="Q179" s="251">
        <f>O179+P179</f>
        <v>0</v>
      </c>
      <c r="R179" s="241">
        <v>0</v>
      </c>
      <c r="S179" s="242">
        <v>0</v>
      </c>
      <c r="T179" s="251">
        <f>SUM(R179:S179)</f>
        <v>0</v>
      </c>
      <c r="U179" s="244">
        <v>0</v>
      </c>
      <c r="V179" s="251">
        <f>T179+U179</f>
        <v>0</v>
      </c>
      <c r="W179" s="645">
        <f>IF(Q179=0,0,((V179/Q179)-1)*100)</f>
        <v>0</v>
      </c>
    </row>
    <row r="180" spans="1:27" ht="14.25" thickTop="1" thickBot="1">
      <c r="L180" s="246" t="s">
        <v>40</v>
      </c>
      <c r="M180" s="247">
        <f>+M177+M178+M179</f>
        <v>0</v>
      </c>
      <c r="N180" s="248">
        <f t="shared" ref="N180:V180" si="344">+N177+N178+N179</f>
        <v>0</v>
      </c>
      <c r="O180" s="249">
        <f t="shared" si="344"/>
        <v>0</v>
      </c>
      <c r="P180" s="247">
        <f t="shared" si="344"/>
        <v>0</v>
      </c>
      <c r="Q180" s="249">
        <f t="shared" si="344"/>
        <v>0</v>
      </c>
      <c r="R180" s="247">
        <f t="shared" si="344"/>
        <v>0</v>
      </c>
      <c r="S180" s="248">
        <f t="shared" si="344"/>
        <v>0</v>
      </c>
      <c r="T180" s="249">
        <f t="shared" si="344"/>
        <v>0</v>
      </c>
      <c r="U180" s="247">
        <f t="shared" si="344"/>
        <v>0</v>
      </c>
      <c r="V180" s="249">
        <f t="shared" si="344"/>
        <v>0</v>
      </c>
      <c r="W180" s="642">
        <f t="shared" ref="W180:W182" si="345">IF(Q180=0,0,((V180/Q180)-1)*100)</f>
        <v>0</v>
      </c>
    </row>
    <row r="181" spans="1:27" ht="14.25" thickTop="1" thickBot="1">
      <c r="L181" s="246" t="s">
        <v>62</v>
      </c>
      <c r="M181" s="247">
        <f>M172+M176+M177+M178+M179</f>
        <v>0</v>
      </c>
      <c r="N181" s="248">
        <f t="shared" ref="N181:V181" si="346">N172+N176+N177+N178+N179</f>
        <v>0</v>
      </c>
      <c r="O181" s="249">
        <f t="shared" si="346"/>
        <v>0</v>
      </c>
      <c r="P181" s="247">
        <f t="shared" si="346"/>
        <v>0</v>
      </c>
      <c r="Q181" s="249">
        <f t="shared" si="346"/>
        <v>0</v>
      </c>
      <c r="R181" s="247">
        <f t="shared" si="346"/>
        <v>0</v>
      </c>
      <c r="S181" s="248">
        <f t="shared" si="346"/>
        <v>0</v>
      </c>
      <c r="T181" s="249">
        <f t="shared" si="346"/>
        <v>0</v>
      </c>
      <c r="U181" s="247">
        <f t="shared" si="346"/>
        <v>0</v>
      </c>
      <c r="V181" s="249">
        <f t="shared" si="346"/>
        <v>0</v>
      </c>
      <c r="W181" s="642">
        <f t="shared" si="345"/>
        <v>0</v>
      </c>
      <c r="X181" s="1"/>
      <c r="AA181" s="1"/>
    </row>
    <row r="182" spans="1:27" ht="14.25" thickTop="1" thickBot="1">
      <c r="L182" s="246" t="s">
        <v>63</v>
      </c>
      <c r="M182" s="247">
        <f>+M168+M172+M176+M180</f>
        <v>0</v>
      </c>
      <c r="N182" s="248">
        <f t="shared" ref="N182:V182" si="347">+N168+N172+N176+N180</f>
        <v>0</v>
      </c>
      <c r="O182" s="249">
        <f t="shared" si="347"/>
        <v>0</v>
      </c>
      <c r="P182" s="247">
        <f t="shared" si="347"/>
        <v>0</v>
      </c>
      <c r="Q182" s="249">
        <f t="shared" si="347"/>
        <v>0</v>
      </c>
      <c r="R182" s="247">
        <f t="shared" si="347"/>
        <v>0</v>
      </c>
      <c r="S182" s="248">
        <f t="shared" si="347"/>
        <v>0</v>
      </c>
      <c r="T182" s="249">
        <f t="shared" si="347"/>
        <v>0</v>
      </c>
      <c r="U182" s="247">
        <f t="shared" si="347"/>
        <v>0</v>
      </c>
      <c r="V182" s="249">
        <f t="shared" si="347"/>
        <v>0</v>
      </c>
      <c r="W182" s="642">
        <f t="shared" si="345"/>
        <v>0</v>
      </c>
    </row>
    <row r="183" spans="1:27" ht="14.25" thickTop="1" thickBot="1">
      <c r="L183" s="259" t="s">
        <v>60</v>
      </c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7" ht="13.5" thickTop="1">
      <c r="L184" s="887" t="s">
        <v>55</v>
      </c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9"/>
    </row>
    <row r="185" spans="1:27" ht="13.5" thickBot="1">
      <c r="L185" s="890" t="s">
        <v>52</v>
      </c>
      <c r="M185" s="891"/>
      <c r="N185" s="891"/>
      <c r="O185" s="891"/>
      <c r="P185" s="891"/>
      <c r="Q185" s="891"/>
      <c r="R185" s="891"/>
      <c r="S185" s="891"/>
      <c r="T185" s="891"/>
      <c r="U185" s="891"/>
      <c r="V185" s="891"/>
      <c r="W185" s="892"/>
    </row>
    <row r="186" spans="1:27" ht="14.25" thickTop="1" thickBot="1">
      <c r="L186" s="217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9" t="s">
        <v>34</v>
      </c>
    </row>
    <row r="187" spans="1:27" ht="14.25" thickTop="1" thickBot="1">
      <c r="L187" s="220"/>
      <c r="M187" s="221" t="s">
        <v>64</v>
      </c>
      <c r="N187" s="222"/>
      <c r="O187" s="260"/>
      <c r="P187" s="221"/>
      <c r="Q187" s="221"/>
      <c r="R187" s="221" t="s">
        <v>65</v>
      </c>
      <c r="S187" s="222"/>
      <c r="T187" s="260"/>
      <c r="U187" s="221"/>
      <c r="V187" s="221"/>
      <c r="W187" s="320" t="s">
        <v>2</v>
      </c>
    </row>
    <row r="188" spans="1:27" ht="13.5" thickTop="1">
      <c r="L188" s="224" t="s">
        <v>3</v>
      </c>
      <c r="M188" s="225"/>
      <c r="N188" s="226"/>
      <c r="O188" s="227"/>
      <c r="P188" s="228"/>
      <c r="Q188" s="227"/>
      <c r="R188" s="225"/>
      <c r="S188" s="226"/>
      <c r="T188" s="227"/>
      <c r="U188" s="228"/>
      <c r="V188" s="227"/>
      <c r="W188" s="321" t="s">
        <v>4</v>
      </c>
    </row>
    <row r="189" spans="1:27" ht="13.5" thickBot="1">
      <c r="L189" s="230"/>
      <c r="M189" s="231" t="s">
        <v>35</v>
      </c>
      <c r="N189" s="232" t="s">
        <v>36</v>
      </c>
      <c r="O189" s="233" t="s">
        <v>37</v>
      </c>
      <c r="P189" s="234" t="s">
        <v>32</v>
      </c>
      <c r="Q189" s="233" t="s">
        <v>7</v>
      </c>
      <c r="R189" s="231" t="s">
        <v>35</v>
      </c>
      <c r="S189" s="232" t="s">
        <v>36</v>
      </c>
      <c r="T189" s="233" t="s">
        <v>37</v>
      </c>
      <c r="U189" s="234" t="s">
        <v>32</v>
      </c>
      <c r="V189" s="233" t="s">
        <v>7</v>
      </c>
      <c r="W189" s="322"/>
    </row>
    <row r="190" spans="1:27" ht="6" customHeight="1" thickTop="1">
      <c r="L190" s="224"/>
      <c r="M190" s="236"/>
      <c r="N190" s="237"/>
      <c r="O190" s="238"/>
      <c r="P190" s="239"/>
      <c r="Q190" s="238"/>
      <c r="R190" s="236"/>
      <c r="S190" s="237"/>
      <c r="T190" s="238"/>
      <c r="U190" s="239"/>
      <c r="V190" s="238"/>
      <c r="W190" s="240"/>
    </row>
    <row r="191" spans="1:27">
      <c r="L191" s="224" t="s">
        <v>10</v>
      </c>
      <c r="M191" s="395">
        <v>150</v>
      </c>
      <c r="N191" s="396">
        <v>96</v>
      </c>
      <c r="O191" s="397">
        <f>+M191+N191</f>
        <v>246</v>
      </c>
      <c r="P191" s="281">
        <v>0</v>
      </c>
      <c r="Q191" s="397">
        <f>O191+P191</f>
        <v>246</v>
      </c>
      <c r="R191" s="395">
        <v>131</v>
      </c>
      <c r="S191" s="396">
        <v>111</v>
      </c>
      <c r="T191" s="397">
        <f>+R191+S191</f>
        <v>242</v>
      </c>
      <c r="U191" s="281">
        <v>0</v>
      </c>
      <c r="V191" s="243">
        <f>T191+U191</f>
        <v>242</v>
      </c>
      <c r="W191" s="245">
        <f>IF(Q191=0,0,((V191/Q191)-1)*100)</f>
        <v>-1.6260162601625994</v>
      </c>
    </row>
    <row r="192" spans="1:27">
      <c r="L192" s="224" t="s">
        <v>11</v>
      </c>
      <c r="M192" s="395">
        <v>143</v>
      </c>
      <c r="N192" s="396">
        <v>87</v>
      </c>
      <c r="O192" s="397">
        <f t="shared" ref="O192:O193" si="348">+M192+N192</f>
        <v>230</v>
      </c>
      <c r="P192" s="281">
        <v>0</v>
      </c>
      <c r="Q192" s="397">
        <f>O192+P192</f>
        <v>230</v>
      </c>
      <c r="R192" s="395">
        <v>164</v>
      </c>
      <c r="S192" s="396">
        <v>100</v>
      </c>
      <c r="T192" s="397">
        <f t="shared" ref="T192:T193" si="349">+R192+S192</f>
        <v>264</v>
      </c>
      <c r="U192" s="281">
        <v>0</v>
      </c>
      <c r="V192" s="243">
        <f>T192+U192</f>
        <v>264</v>
      </c>
      <c r="W192" s="245">
        <f>IF(Q192=0,0,((V192/Q192)-1)*100)</f>
        <v>14.782608695652177</v>
      </c>
    </row>
    <row r="193" spans="1:27" ht="13.5" thickBot="1">
      <c r="L193" s="230" t="s">
        <v>12</v>
      </c>
      <c r="M193" s="395">
        <v>175</v>
      </c>
      <c r="N193" s="396">
        <v>93</v>
      </c>
      <c r="O193" s="273">
        <f t="shared" si="348"/>
        <v>268</v>
      </c>
      <c r="P193" s="281">
        <v>0</v>
      </c>
      <c r="Q193" s="397">
        <f t="shared" ref="Q193" si="350">O193+P193</f>
        <v>268</v>
      </c>
      <c r="R193" s="395">
        <v>159</v>
      </c>
      <c r="S193" s="396">
        <v>93</v>
      </c>
      <c r="T193" s="273">
        <f t="shared" si="349"/>
        <v>252</v>
      </c>
      <c r="U193" s="281">
        <v>0</v>
      </c>
      <c r="V193" s="243">
        <f t="shared" ref="V193" si="351">T193+U193</f>
        <v>252</v>
      </c>
      <c r="W193" s="245">
        <f>IF(Q193=0,0,((V193/Q193)-1)*100)</f>
        <v>-5.9701492537313383</v>
      </c>
    </row>
    <row r="194" spans="1:27" ht="14.25" thickTop="1" thickBot="1">
      <c r="L194" s="246" t="s">
        <v>38</v>
      </c>
      <c r="M194" s="247">
        <f t="shared" ref="M194:Q194" si="352">+M191+M192+M193</f>
        <v>468</v>
      </c>
      <c r="N194" s="248">
        <f t="shared" si="352"/>
        <v>276</v>
      </c>
      <c r="O194" s="249">
        <f t="shared" si="352"/>
        <v>744</v>
      </c>
      <c r="P194" s="247">
        <f t="shared" si="352"/>
        <v>0</v>
      </c>
      <c r="Q194" s="249">
        <f t="shared" si="352"/>
        <v>744</v>
      </c>
      <c r="R194" s="247">
        <f t="shared" ref="R194:V194" si="353">+R191+R192+R193</f>
        <v>454</v>
      </c>
      <c r="S194" s="248">
        <f t="shared" si="353"/>
        <v>304</v>
      </c>
      <c r="T194" s="249">
        <f t="shared" si="353"/>
        <v>758</v>
      </c>
      <c r="U194" s="247">
        <f t="shared" si="353"/>
        <v>0</v>
      </c>
      <c r="V194" s="249">
        <f t="shared" si="353"/>
        <v>758</v>
      </c>
      <c r="W194" s="250">
        <f t="shared" ref="W194" si="354">IF(Q194=0,0,((V194/Q194)-1)*100)</f>
        <v>1.8817204301075252</v>
      </c>
    </row>
    <row r="195" spans="1:27" ht="13.5" thickTop="1">
      <c r="L195" s="224" t="s">
        <v>13</v>
      </c>
      <c r="M195" s="395">
        <v>149</v>
      </c>
      <c r="N195" s="396">
        <v>90</v>
      </c>
      <c r="O195" s="397">
        <f>M195+N195</f>
        <v>239</v>
      </c>
      <c r="P195" s="281">
        <v>0</v>
      </c>
      <c r="Q195" s="397">
        <f>O195+P195</f>
        <v>239</v>
      </c>
      <c r="R195" s="241">
        <v>150</v>
      </c>
      <c r="S195" s="242">
        <v>89</v>
      </c>
      <c r="T195" s="397">
        <f>R195+S195</f>
        <v>239</v>
      </c>
      <c r="U195" s="281">
        <v>0</v>
      </c>
      <c r="V195" s="243">
        <f>T195+U195</f>
        <v>239</v>
      </c>
      <c r="W195" s="245">
        <f t="shared" ref="W195:W199" si="355">IF(Q195=0,0,((V195/Q195)-1)*100)</f>
        <v>0</v>
      </c>
    </row>
    <row r="196" spans="1:27">
      <c r="L196" s="224" t="s">
        <v>14</v>
      </c>
      <c r="M196" s="395">
        <v>137</v>
      </c>
      <c r="N196" s="396">
        <v>91</v>
      </c>
      <c r="O196" s="397">
        <f>M196+N196</f>
        <v>228</v>
      </c>
      <c r="P196" s="281">
        <v>0</v>
      </c>
      <c r="Q196" s="397">
        <f>O196+P196</f>
        <v>228</v>
      </c>
      <c r="R196" s="241">
        <v>150</v>
      </c>
      <c r="S196" s="242">
        <v>90</v>
      </c>
      <c r="T196" s="397">
        <f>R196+S196</f>
        <v>240</v>
      </c>
      <c r="U196" s="281">
        <v>0</v>
      </c>
      <c r="V196" s="243">
        <f>T196+U196</f>
        <v>240</v>
      </c>
      <c r="W196" s="245">
        <f>IF(Q196=0,0,((V196/Q196)-1)*100)</f>
        <v>5.2631578947368363</v>
      </c>
    </row>
    <row r="197" spans="1:27" ht="13.5" thickBot="1">
      <c r="L197" s="224" t="s">
        <v>15</v>
      </c>
      <c r="M197" s="395">
        <v>162</v>
      </c>
      <c r="N197" s="396">
        <v>99</v>
      </c>
      <c r="O197" s="397">
        <f>M197+N197</f>
        <v>261</v>
      </c>
      <c r="P197" s="281">
        <v>0</v>
      </c>
      <c r="Q197" s="397">
        <f>O197+P197</f>
        <v>261</v>
      </c>
      <c r="R197" s="241">
        <v>167</v>
      </c>
      <c r="S197" s="242">
        <v>99</v>
      </c>
      <c r="T197" s="397">
        <f>R197+S197</f>
        <v>266</v>
      </c>
      <c r="U197" s="281">
        <v>0</v>
      </c>
      <c r="V197" s="243">
        <f>T197+U197</f>
        <v>266</v>
      </c>
      <c r="W197" s="245">
        <f>IF(Q197=0,0,((V197/Q197)-1)*100)</f>
        <v>1.9157088122605304</v>
      </c>
    </row>
    <row r="198" spans="1:27" ht="14.25" thickTop="1" thickBot="1">
      <c r="L198" s="246" t="s">
        <v>61</v>
      </c>
      <c r="M198" s="247">
        <f>+M195+M196+M197</f>
        <v>448</v>
      </c>
      <c r="N198" s="248">
        <f t="shared" ref="N198" si="356">+N195+N196+N197</f>
        <v>280</v>
      </c>
      <c r="O198" s="249">
        <f t="shared" ref="O198" si="357">+O195+O196+O197</f>
        <v>728</v>
      </c>
      <c r="P198" s="247">
        <f t="shared" ref="P198" si="358">+P195+P196+P197</f>
        <v>0</v>
      </c>
      <c r="Q198" s="249">
        <f t="shared" ref="Q198" si="359">+Q195+Q196+Q197</f>
        <v>728</v>
      </c>
      <c r="R198" s="247">
        <f t="shared" ref="R198" si="360">+R195+R196+R197</f>
        <v>467</v>
      </c>
      <c r="S198" s="248">
        <f t="shared" ref="S198" si="361">+S195+S196+S197</f>
        <v>278</v>
      </c>
      <c r="T198" s="249">
        <f t="shared" ref="T198" si="362">+T195+T196+T197</f>
        <v>745</v>
      </c>
      <c r="U198" s="247">
        <f t="shared" ref="U198" si="363">+U195+U196+U197</f>
        <v>0</v>
      </c>
      <c r="V198" s="249">
        <f t="shared" ref="V198" si="364">+V195+V196+V197</f>
        <v>745</v>
      </c>
      <c r="W198" s="250">
        <f t="shared" ref="W198" si="365">IF(Q198=0,0,((V198/Q198)-1)*100)</f>
        <v>2.3351648351648269</v>
      </c>
    </row>
    <row r="199" spans="1:27" ht="13.5" thickTop="1">
      <c r="L199" s="224" t="s">
        <v>16</v>
      </c>
      <c r="M199" s="395">
        <v>123</v>
      </c>
      <c r="N199" s="396">
        <v>81</v>
      </c>
      <c r="O199" s="397">
        <f>SUM(M199:N199)</f>
        <v>204</v>
      </c>
      <c r="P199" s="281">
        <v>0</v>
      </c>
      <c r="Q199" s="397">
        <f>O199+P199</f>
        <v>204</v>
      </c>
      <c r="R199" s="241">
        <v>131</v>
      </c>
      <c r="S199" s="242">
        <v>89</v>
      </c>
      <c r="T199" s="397">
        <f>SUM(R199:S199)</f>
        <v>220</v>
      </c>
      <c r="U199" s="281">
        <v>0</v>
      </c>
      <c r="V199" s="243">
        <f>T199+U199</f>
        <v>220</v>
      </c>
      <c r="W199" s="245">
        <f t="shared" si="355"/>
        <v>7.8431372549019551</v>
      </c>
    </row>
    <row r="200" spans="1:27">
      <c r="L200" s="224" t="s">
        <v>17</v>
      </c>
      <c r="M200" s="395">
        <v>136</v>
      </c>
      <c r="N200" s="396">
        <v>88</v>
      </c>
      <c r="O200" s="397">
        <f>SUM(M200:N200)</f>
        <v>224</v>
      </c>
      <c r="P200" s="281">
        <v>0</v>
      </c>
      <c r="Q200" s="397">
        <f>O200+P200</f>
        <v>224</v>
      </c>
      <c r="R200" s="241">
        <v>136</v>
      </c>
      <c r="S200" s="242">
        <v>104</v>
      </c>
      <c r="T200" s="397">
        <f>SUM(R200:S200)</f>
        <v>240</v>
      </c>
      <c r="U200" s="281">
        <v>0</v>
      </c>
      <c r="V200" s="243">
        <f>T200+U200</f>
        <v>240</v>
      </c>
      <c r="W200" s="245">
        <f t="shared" ref="W200" si="366">IF(Q200=0,0,((V200/Q200)-1)*100)</f>
        <v>7.1428571428571397</v>
      </c>
    </row>
    <row r="201" spans="1:27" ht="13.5" thickBot="1">
      <c r="L201" s="224" t="s">
        <v>18</v>
      </c>
      <c r="M201" s="395">
        <v>141</v>
      </c>
      <c r="N201" s="396">
        <v>108</v>
      </c>
      <c r="O201" s="397">
        <f>SUM(M201:N201)</f>
        <v>249</v>
      </c>
      <c r="P201" s="282">
        <v>0</v>
      </c>
      <c r="Q201" s="251">
        <f>O201+P201</f>
        <v>249</v>
      </c>
      <c r="R201" s="241">
        <v>142</v>
      </c>
      <c r="S201" s="242">
        <v>94</v>
      </c>
      <c r="T201" s="397">
        <f>SUM(R201:S201)</f>
        <v>236</v>
      </c>
      <c r="U201" s="282">
        <v>0</v>
      </c>
      <c r="V201" s="251">
        <f>T201+U201</f>
        <v>236</v>
      </c>
      <c r="W201" s="245">
        <f>IF(Q201=0,0,((V201/Q201)-1)*100)</f>
        <v>-5.2208835341365445</v>
      </c>
    </row>
    <row r="202" spans="1:27" ht="14.25" thickTop="1" thickBot="1">
      <c r="L202" s="253" t="s">
        <v>19</v>
      </c>
      <c r="M202" s="254">
        <f>+M199+M200+M201</f>
        <v>400</v>
      </c>
      <c r="N202" s="254">
        <f t="shared" ref="N202" si="367">+N199+N200+N201</f>
        <v>277</v>
      </c>
      <c r="O202" s="255">
        <f t="shared" ref="O202" si="368">+O199+O200+O201</f>
        <v>677</v>
      </c>
      <c r="P202" s="256">
        <f t="shared" ref="P202" si="369">+P199+P200+P201</f>
        <v>0</v>
      </c>
      <c r="Q202" s="255">
        <f t="shared" ref="Q202" si="370">+Q199+Q200+Q201</f>
        <v>677</v>
      </c>
      <c r="R202" s="254">
        <f t="shared" ref="R202" si="371">+R199+R200+R201</f>
        <v>409</v>
      </c>
      <c r="S202" s="254">
        <f t="shared" ref="S202" si="372">+S199+S200+S201</f>
        <v>287</v>
      </c>
      <c r="T202" s="255">
        <f t="shared" ref="T202" si="373">+T199+T200+T201</f>
        <v>696</v>
      </c>
      <c r="U202" s="256">
        <f t="shared" ref="U202" si="374">+U199+U200+U201</f>
        <v>0</v>
      </c>
      <c r="V202" s="255">
        <f t="shared" ref="V202" si="375">+V199+V200+V201</f>
        <v>696</v>
      </c>
      <c r="W202" s="257">
        <f>IF(Q202=0,0,((V202/Q202)-1)*100)</f>
        <v>2.8064992614475592</v>
      </c>
    </row>
    <row r="203" spans="1:27" ht="13.5" thickTop="1">
      <c r="A203" s="352"/>
      <c r="K203" s="352"/>
      <c r="L203" s="224" t="s">
        <v>21</v>
      </c>
      <c r="M203" s="395">
        <v>127</v>
      </c>
      <c r="N203" s="396">
        <v>96</v>
      </c>
      <c r="O203" s="397">
        <f>SUM(M203:N203)</f>
        <v>223</v>
      </c>
      <c r="P203" s="283">
        <v>0</v>
      </c>
      <c r="Q203" s="251">
        <f>O203+P203</f>
        <v>223</v>
      </c>
      <c r="R203" s="241">
        <v>137</v>
      </c>
      <c r="S203" s="242">
        <v>95</v>
      </c>
      <c r="T203" s="397">
        <f>SUM(R203:S203)</f>
        <v>232</v>
      </c>
      <c r="U203" s="283">
        <v>0</v>
      </c>
      <c r="V203" s="251">
        <f>T203+U203</f>
        <v>232</v>
      </c>
      <c r="W203" s="245">
        <f>IF(Q203=0,0,((V203/Q203)-1)*100)</f>
        <v>4.0358744394618729</v>
      </c>
    </row>
    <row r="204" spans="1:27">
      <c r="A204" s="352"/>
      <c r="K204" s="352"/>
      <c r="L204" s="224" t="s">
        <v>22</v>
      </c>
      <c r="M204" s="395">
        <v>138</v>
      </c>
      <c r="N204" s="396">
        <v>111</v>
      </c>
      <c r="O204" s="397">
        <f>SUM(M204:N204)</f>
        <v>249</v>
      </c>
      <c r="P204" s="281">
        <v>0</v>
      </c>
      <c r="Q204" s="251">
        <f>O204+P204</f>
        <v>249</v>
      </c>
      <c r="R204" s="395">
        <v>164</v>
      </c>
      <c r="S204" s="396">
        <v>97</v>
      </c>
      <c r="T204" s="397">
        <f>SUM(R204:S204)</f>
        <v>261</v>
      </c>
      <c r="U204" s="281">
        <v>0</v>
      </c>
      <c r="V204" s="251">
        <f>T204+U204</f>
        <v>261</v>
      </c>
      <c r="W204" s="245">
        <f t="shared" ref="W204" si="376">IF(Q204=0,0,((V204/Q204)-1)*100)</f>
        <v>4.8192771084337283</v>
      </c>
    </row>
    <row r="205" spans="1:27" ht="13.5" thickBot="1">
      <c r="A205" s="352"/>
      <c r="K205" s="352"/>
      <c r="L205" s="224" t="s">
        <v>23</v>
      </c>
      <c r="M205" s="395">
        <v>141</v>
      </c>
      <c r="N205" s="396">
        <v>118</v>
      </c>
      <c r="O205" s="397">
        <f>SUM(M205:N205)</f>
        <v>259</v>
      </c>
      <c r="P205" s="281">
        <v>0</v>
      </c>
      <c r="Q205" s="251">
        <f>O205+P205</f>
        <v>259</v>
      </c>
      <c r="R205" s="241">
        <v>41</v>
      </c>
      <c r="S205" s="242">
        <v>26</v>
      </c>
      <c r="T205" s="397">
        <f>SUM(R205:S205)</f>
        <v>67</v>
      </c>
      <c r="U205" s="281">
        <v>0</v>
      </c>
      <c r="V205" s="251">
        <f>T205+U205</f>
        <v>67</v>
      </c>
      <c r="W205" s="245">
        <f>IF(Q205=0,0,((V205/Q205)-1)*100)</f>
        <v>-74.131274131274139</v>
      </c>
    </row>
    <row r="206" spans="1:27" ht="14.25" thickTop="1" thickBot="1">
      <c r="L206" s="246" t="s">
        <v>40</v>
      </c>
      <c r="M206" s="247">
        <f>+M203+M204+M205</f>
        <v>406</v>
      </c>
      <c r="N206" s="248">
        <f t="shared" ref="N206" si="377">+N203+N204+N205</f>
        <v>325</v>
      </c>
      <c r="O206" s="249">
        <f t="shared" ref="O206" si="378">+O203+O204+O205</f>
        <v>731</v>
      </c>
      <c r="P206" s="247">
        <f t="shared" ref="P206" si="379">+P203+P204+P205</f>
        <v>0</v>
      </c>
      <c r="Q206" s="249">
        <f t="shared" ref="Q206" si="380">+Q203+Q204+Q205</f>
        <v>731</v>
      </c>
      <c r="R206" s="247">
        <f t="shared" ref="R206" si="381">+R203+R204+R205</f>
        <v>342</v>
      </c>
      <c r="S206" s="248">
        <f t="shared" ref="S206" si="382">+S203+S204+S205</f>
        <v>218</v>
      </c>
      <c r="T206" s="249">
        <f t="shared" ref="T206" si="383">+T203+T204+T205</f>
        <v>560</v>
      </c>
      <c r="U206" s="247">
        <f t="shared" ref="U206" si="384">+U203+U204+U205</f>
        <v>0</v>
      </c>
      <c r="V206" s="249">
        <f t="shared" ref="V206" si="385">+V203+V204+V205</f>
        <v>560</v>
      </c>
      <c r="W206" s="250">
        <f t="shared" ref="W206:W208" si="386">IF(Q206=0,0,((V206/Q206)-1)*100)</f>
        <v>-23.392612859097127</v>
      </c>
    </row>
    <row r="207" spans="1:27" ht="14.25" thickTop="1" thickBot="1">
      <c r="L207" s="246" t="s">
        <v>62</v>
      </c>
      <c r="M207" s="247">
        <f>M198+M202+M203+M204+M205</f>
        <v>1254</v>
      </c>
      <c r="N207" s="248">
        <f t="shared" ref="N207:V207" si="387">N198+N202+N203+N204+N205</f>
        <v>882</v>
      </c>
      <c r="O207" s="249">
        <f t="shared" si="387"/>
        <v>2136</v>
      </c>
      <c r="P207" s="247">
        <f t="shared" si="387"/>
        <v>0</v>
      </c>
      <c r="Q207" s="249">
        <f t="shared" si="387"/>
        <v>2136</v>
      </c>
      <c r="R207" s="247">
        <f t="shared" si="387"/>
        <v>1218</v>
      </c>
      <c r="S207" s="248">
        <f t="shared" si="387"/>
        <v>783</v>
      </c>
      <c r="T207" s="249">
        <f t="shared" si="387"/>
        <v>2001</v>
      </c>
      <c r="U207" s="247">
        <f t="shared" si="387"/>
        <v>0</v>
      </c>
      <c r="V207" s="249">
        <f t="shared" si="387"/>
        <v>2001</v>
      </c>
      <c r="W207" s="250">
        <f t="shared" si="386"/>
        <v>-6.3202247191011196</v>
      </c>
      <c r="X207" s="1"/>
      <c r="AA207" s="1"/>
    </row>
    <row r="208" spans="1:27" ht="14.25" thickTop="1" thickBot="1">
      <c r="L208" s="246" t="s">
        <v>63</v>
      </c>
      <c r="M208" s="247">
        <f>+M194+M198+M202+M206</f>
        <v>1722</v>
      </c>
      <c r="N208" s="248">
        <f t="shared" ref="N208:V208" si="388">+N194+N198+N202+N206</f>
        <v>1158</v>
      </c>
      <c r="O208" s="249">
        <f t="shared" si="388"/>
        <v>2880</v>
      </c>
      <c r="P208" s="247">
        <f t="shared" si="388"/>
        <v>0</v>
      </c>
      <c r="Q208" s="249">
        <f t="shared" si="388"/>
        <v>2880</v>
      </c>
      <c r="R208" s="247">
        <f t="shared" si="388"/>
        <v>1672</v>
      </c>
      <c r="S208" s="248">
        <f t="shared" si="388"/>
        <v>1087</v>
      </c>
      <c r="T208" s="249">
        <f t="shared" si="388"/>
        <v>2759</v>
      </c>
      <c r="U208" s="247">
        <f t="shared" si="388"/>
        <v>0</v>
      </c>
      <c r="V208" s="249">
        <f t="shared" si="388"/>
        <v>2759</v>
      </c>
      <c r="W208" s="250">
        <f t="shared" si="386"/>
        <v>-4.2013888888888911</v>
      </c>
    </row>
    <row r="209" spans="12:23" ht="14.25" thickTop="1" thickBot="1">
      <c r="L209" s="259" t="s">
        <v>60</v>
      </c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2:23" ht="13.5" thickTop="1">
      <c r="L210" s="881" t="s">
        <v>56</v>
      </c>
      <c r="M210" s="882"/>
      <c r="N210" s="882"/>
      <c r="O210" s="882"/>
      <c r="P210" s="882"/>
      <c r="Q210" s="882"/>
      <c r="R210" s="882"/>
      <c r="S210" s="882"/>
      <c r="T210" s="882"/>
      <c r="U210" s="882"/>
      <c r="V210" s="882"/>
      <c r="W210" s="883"/>
    </row>
    <row r="211" spans="12:23" ht="13.5" thickBot="1">
      <c r="L211" s="884" t="s">
        <v>53</v>
      </c>
      <c r="M211" s="885"/>
      <c r="N211" s="885"/>
      <c r="O211" s="885"/>
      <c r="P211" s="885"/>
      <c r="Q211" s="885"/>
      <c r="R211" s="885"/>
      <c r="S211" s="885"/>
      <c r="T211" s="885"/>
      <c r="U211" s="885"/>
      <c r="V211" s="885"/>
      <c r="W211" s="886"/>
    </row>
    <row r="212" spans="12:23" ht="14.25" thickTop="1" thickBot="1">
      <c r="L212" s="217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9" t="s">
        <v>34</v>
      </c>
    </row>
    <row r="213" spans="12:23" ht="12.75" customHeight="1" thickTop="1" thickBot="1">
      <c r="L213" s="220"/>
      <c r="M213" s="221" t="s">
        <v>64</v>
      </c>
      <c r="N213" s="222"/>
      <c r="O213" s="260"/>
      <c r="P213" s="221"/>
      <c r="Q213" s="221"/>
      <c r="R213" s="221" t="s">
        <v>65</v>
      </c>
      <c r="S213" s="222"/>
      <c r="T213" s="260"/>
      <c r="U213" s="221"/>
      <c r="V213" s="221"/>
      <c r="W213" s="320" t="s">
        <v>2</v>
      </c>
    </row>
    <row r="214" spans="12:23" ht="13.5" thickTop="1">
      <c r="L214" s="224" t="s">
        <v>3</v>
      </c>
      <c r="M214" s="225"/>
      <c r="N214" s="226"/>
      <c r="O214" s="227"/>
      <c r="P214" s="228"/>
      <c r="Q214" s="319"/>
      <c r="R214" s="225"/>
      <c r="S214" s="226"/>
      <c r="T214" s="227"/>
      <c r="U214" s="228"/>
      <c r="V214" s="319"/>
      <c r="W214" s="321" t="s">
        <v>4</v>
      </c>
    </row>
    <row r="215" spans="12:23" ht="13.5" thickBot="1">
      <c r="L215" s="230"/>
      <c r="M215" s="231" t="s">
        <v>35</v>
      </c>
      <c r="N215" s="232" t="s">
        <v>36</v>
      </c>
      <c r="O215" s="233" t="s">
        <v>37</v>
      </c>
      <c r="P215" s="234" t="s">
        <v>32</v>
      </c>
      <c r="Q215" s="405" t="s">
        <v>7</v>
      </c>
      <c r="R215" s="231" t="s">
        <v>35</v>
      </c>
      <c r="S215" s="232" t="s">
        <v>36</v>
      </c>
      <c r="T215" s="233" t="s">
        <v>37</v>
      </c>
      <c r="U215" s="234" t="s">
        <v>32</v>
      </c>
      <c r="V215" s="315" t="s">
        <v>7</v>
      </c>
      <c r="W215" s="322"/>
    </row>
    <row r="216" spans="12:23" ht="4.5" customHeight="1" thickTop="1">
      <c r="L216" s="224"/>
      <c r="M216" s="236"/>
      <c r="N216" s="237"/>
      <c r="O216" s="238"/>
      <c r="P216" s="239"/>
      <c r="Q216" s="271"/>
      <c r="R216" s="236"/>
      <c r="S216" s="237"/>
      <c r="T216" s="238"/>
      <c r="U216" s="239"/>
      <c r="V216" s="271"/>
      <c r="W216" s="240"/>
    </row>
    <row r="217" spans="12:23">
      <c r="L217" s="224" t="s">
        <v>10</v>
      </c>
      <c r="M217" s="395">
        <f t="shared" ref="M217:N219" si="389">+M165+M191</f>
        <v>150</v>
      </c>
      <c r="N217" s="396">
        <f t="shared" si="389"/>
        <v>96</v>
      </c>
      <c r="O217" s="397">
        <f>M217+N217</f>
        <v>246</v>
      </c>
      <c r="P217" s="398">
        <f>+P165+P191</f>
        <v>0</v>
      </c>
      <c r="Q217" s="272">
        <f>O217+P217</f>
        <v>246</v>
      </c>
      <c r="R217" s="241">
        <f t="shared" ref="R217:S219" si="390">+R165+R191</f>
        <v>131</v>
      </c>
      <c r="S217" s="242">
        <f t="shared" si="390"/>
        <v>111</v>
      </c>
      <c r="T217" s="243">
        <f>R217+S217</f>
        <v>242</v>
      </c>
      <c r="U217" s="244">
        <f>+U165+U191</f>
        <v>0</v>
      </c>
      <c r="V217" s="272">
        <f>T217+U217</f>
        <v>242</v>
      </c>
      <c r="W217" s="245">
        <f>IF(Q217=0,0,((V217/Q217)-1)*100)</f>
        <v>-1.6260162601625994</v>
      </c>
    </row>
    <row r="218" spans="12:23">
      <c r="L218" s="224" t="s">
        <v>11</v>
      </c>
      <c r="M218" s="395">
        <f t="shared" si="389"/>
        <v>143</v>
      </c>
      <c r="N218" s="396">
        <f t="shared" si="389"/>
        <v>87</v>
      </c>
      <c r="O218" s="397">
        <f t="shared" ref="O218:O219" si="391">M218+N218</f>
        <v>230</v>
      </c>
      <c r="P218" s="398">
        <f>+P166+P192</f>
        <v>0</v>
      </c>
      <c r="Q218" s="272">
        <f>O218+P218</f>
        <v>230</v>
      </c>
      <c r="R218" s="241">
        <f t="shared" si="390"/>
        <v>164</v>
      </c>
      <c r="S218" s="242">
        <f t="shared" si="390"/>
        <v>100</v>
      </c>
      <c r="T218" s="243">
        <f t="shared" ref="T218:T219" si="392">R218+S218</f>
        <v>264</v>
      </c>
      <c r="U218" s="244">
        <f>+U166+U192</f>
        <v>0</v>
      </c>
      <c r="V218" s="272">
        <f>T218+U218</f>
        <v>264</v>
      </c>
      <c r="W218" s="245">
        <f>IF(Q218=0,0,((V218/Q218)-1)*100)</f>
        <v>14.782608695652177</v>
      </c>
    </row>
    <row r="219" spans="12:23" ht="13.5" thickBot="1">
      <c r="L219" s="230" t="s">
        <v>12</v>
      </c>
      <c r="M219" s="395">
        <f t="shared" si="389"/>
        <v>175</v>
      </c>
      <c r="N219" s="396">
        <f t="shared" si="389"/>
        <v>93</v>
      </c>
      <c r="O219" s="397">
        <f t="shared" si="391"/>
        <v>268</v>
      </c>
      <c r="P219" s="398">
        <f>+P167+P193</f>
        <v>0</v>
      </c>
      <c r="Q219" s="272">
        <f>O219+P219</f>
        <v>268</v>
      </c>
      <c r="R219" s="241">
        <f t="shared" si="390"/>
        <v>159</v>
      </c>
      <c r="S219" s="242">
        <f t="shared" si="390"/>
        <v>93</v>
      </c>
      <c r="T219" s="243">
        <f t="shared" si="392"/>
        <v>252</v>
      </c>
      <c r="U219" s="244">
        <f>+U167+U193</f>
        <v>0</v>
      </c>
      <c r="V219" s="272">
        <f>T219+U219</f>
        <v>252</v>
      </c>
      <c r="W219" s="245">
        <f>IF(Q219=0,0,((V219/Q219)-1)*100)</f>
        <v>-5.9701492537313383</v>
      </c>
    </row>
    <row r="220" spans="12:23" ht="14.25" thickTop="1" thickBot="1">
      <c r="L220" s="246" t="s">
        <v>38</v>
      </c>
      <c r="M220" s="247">
        <f t="shared" ref="M220:Q220" si="393">+M217+M218+M219</f>
        <v>468</v>
      </c>
      <c r="N220" s="248">
        <f t="shared" si="393"/>
        <v>276</v>
      </c>
      <c r="O220" s="249">
        <f t="shared" si="393"/>
        <v>744</v>
      </c>
      <c r="P220" s="247">
        <f t="shared" si="393"/>
        <v>0</v>
      </c>
      <c r="Q220" s="249">
        <f t="shared" si="393"/>
        <v>744</v>
      </c>
      <c r="R220" s="247">
        <f t="shared" ref="R220:V220" si="394">+R217+R218+R219</f>
        <v>454</v>
      </c>
      <c r="S220" s="248">
        <f t="shared" si="394"/>
        <v>304</v>
      </c>
      <c r="T220" s="249">
        <f t="shared" si="394"/>
        <v>758</v>
      </c>
      <c r="U220" s="247">
        <f t="shared" si="394"/>
        <v>0</v>
      </c>
      <c r="V220" s="249">
        <f t="shared" si="394"/>
        <v>758</v>
      </c>
      <c r="W220" s="250">
        <f t="shared" ref="W220" si="395">IF(Q220=0,0,((V220/Q220)-1)*100)</f>
        <v>1.8817204301075252</v>
      </c>
    </row>
    <row r="221" spans="12:23" ht="13.5" thickTop="1">
      <c r="L221" s="224" t="s">
        <v>13</v>
      </c>
      <c r="M221" s="395">
        <f t="shared" ref="M221:N223" si="396">+M169+M195</f>
        <v>149</v>
      </c>
      <c r="N221" s="396">
        <f t="shared" si="396"/>
        <v>90</v>
      </c>
      <c r="O221" s="397">
        <f t="shared" ref="O221" si="397">M221+N221</f>
        <v>239</v>
      </c>
      <c r="P221" s="398">
        <f>+P169+P195</f>
        <v>0</v>
      </c>
      <c r="Q221" s="272">
        <f>O221+P221</f>
        <v>239</v>
      </c>
      <c r="R221" s="241">
        <f t="shared" ref="R221:S223" si="398">+R169+R195</f>
        <v>150</v>
      </c>
      <c r="S221" s="242">
        <f t="shared" si="398"/>
        <v>89</v>
      </c>
      <c r="T221" s="243">
        <f t="shared" ref="T221" si="399">R221+S221</f>
        <v>239</v>
      </c>
      <c r="U221" s="244">
        <f>+U169+U195</f>
        <v>0</v>
      </c>
      <c r="V221" s="272">
        <f>T221+U221</f>
        <v>239</v>
      </c>
      <c r="W221" s="245">
        <f>IF(Q221=0,0,((V221/Q221)-1)*100)</f>
        <v>0</v>
      </c>
    </row>
    <row r="222" spans="12:23">
      <c r="L222" s="224" t="s">
        <v>14</v>
      </c>
      <c r="M222" s="395">
        <f t="shared" si="396"/>
        <v>137</v>
      </c>
      <c r="N222" s="396">
        <f t="shared" si="396"/>
        <v>91</v>
      </c>
      <c r="O222" s="397">
        <f>M222+N222</f>
        <v>228</v>
      </c>
      <c r="P222" s="398">
        <f>+P170+P196</f>
        <v>0</v>
      </c>
      <c r="Q222" s="272">
        <f>O222+P222</f>
        <v>228</v>
      </c>
      <c r="R222" s="241">
        <f t="shared" si="398"/>
        <v>150</v>
      </c>
      <c r="S222" s="242">
        <f t="shared" si="398"/>
        <v>90</v>
      </c>
      <c r="T222" s="243">
        <f>R222+S222</f>
        <v>240</v>
      </c>
      <c r="U222" s="244">
        <f>+U170+U196</f>
        <v>0</v>
      </c>
      <c r="V222" s="272">
        <f>T222+U222</f>
        <v>240</v>
      </c>
      <c r="W222" s="245">
        <f>IF(Q222=0,0,((V222/Q222)-1)*100)</f>
        <v>5.2631578947368363</v>
      </c>
    </row>
    <row r="223" spans="12:23" ht="13.5" thickBot="1">
      <c r="L223" s="224" t="s">
        <v>15</v>
      </c>
      <c r="M223" s="395">
        <f t="shared" si="396"/>
        <v>162</v>
      </c>
      <c r="N223" s="396">
        <f t="shared" si="396"/>
        <v>99</v>
      </c>
      <c r="O223" s="397">
        <f>M223+N223</f>
        <v>261</v>
      </c>
      <c r="P223" s="398">
        <f>+P171+P197</f>
        <v>0</v>
      </c>
      <c r="Q223" s="272">
        <f>O223+P223</f>
        <v>261</v>
      </c>
      <c r="R223" s="241">
        <f t="shared" si="398"/>
        <v>167</v>
      </c>
      <c r="S223" s="242">
        <f t="shared" si="398"/>
        <v>99</v>
      </c>
      <c r="T223" s="243">
        <f>R223+S223</f>
        <v>266</v>
      </c>
      <c r="U223" s="244">
        <f>+U171+U197</f>
        <v>0</v>
      </c>
      <c r="V223" s="272">
        <f>T223+U223</f>
        <v>266</v>
      </c>
      <c r="W223" s="245">
        <f>IF(Q223=0,0,((V223/Q223)-1)*100)</f>
        <v>1.9157088122605304</v>
      </c>
    </row>
    <row r="224" spans="12:23" ht="14.25" thickTop="1" thickBot="1">
      <c r="L224" s="246" t="s">
        <v>61</v>
      </c>
      <c r="M224" s="247">
        <f>+M221+M222+M223</f>
        <v>448</v>
      </c>
      <c r="N224" s="248">
        <f t="shared" ref="N224" si="400">+N221+N222+N223</f>
        <v>280</v>
      </c>
      <c r="O224" s="249">
        <f t="shared" ref="O224" si="401">+O221+O222+O223</f>
        <v>728</v>
      </c>
      <c r="P224" s="247">
        <f t="shared" ref="P224" si="402">+P221+P222+P223</f>
        <v>0</v>
      </c>
      <c r="Q224" s="249">
        <f t="shared" ref="Q224" si="403">+Q221+Q222+Q223</f>
        <v>728</v>
      </c>
      <c r="R224" s="247">
        <f t="shared" ref="R224" si="404">+R221+R222+R223</f>
        <v>467</v>
      </c>
      <c r="S224" s="248">
        <f t="shared" ref="S224" si="405">+S221+S222+S223</f>
        <v>278</v>
      </c>
      <c r="T224" s="249">
        <f t="shared" ref="T224" si="406">+T221+T222+T223</f>
        <v>745</v>
      </c>
      <c r="U224" s="247">
        <f t="shared" ref="U224" si="407">+U221+U222+U223</f>
        <v>0</v>
      </c>
      <c r="V224" s="249">
        <f t="shared" ref="V224" si="408">+V221+V222+V223</f>
        <v>745</v>
      </c>
      <c r="W224" s="250">
        <f t="shared" ref="W224" si="409">IF(Q224=0,0,((V224/Q224)-1)*100)</f>
        <v>2.3351648351648269</v>
      </c>
    </row>
    <row r="225" spans="1:27" ht="13.5" thickTop="1">
      <c r="L225" s="224" t="s">
        <v>16</v>
      </c>
      <c r="M225" s="395">
        <f t="shared" ref="M225:N227" si="410">+M173+M199</f>
        <v>123</v>
      </c>
      <c r="N225" s="396">
        <f t="shared" si="410"/>
        <v>81</v>
      </c>
      <c r="O225" s="397">
        <f t="shared" ref="O225" si="411">M225+N225</f>
        <v>204</v>
      </c>
      <c r="P225" s="398">
        <f>+P173+P199</f>
        <v>0</v>
      </c>
      <c r="Q225" s="272">
        <f>O225+P225</f>
        <v>204</v>
      </c>
      <c r="R225" s="241">
        <f t="shared" ref="R225:S227" si="412">+R173+R199</f>
        <v>131</v>
      </c>
      <c r="S225" s="242">
        <f t="shared" si="412"/>
        <v>89</v>
      </c>
      <c r="T225" s="243">
        <f t="shared" ref="T225" si="413">R225+S225</f>
        <v>220</v>
      </c>
      <c r="U225" s="244">
        <f>+U173+U199</f>
        <v>0</v>
      </c>
      <c r="V225" s="272">
        <f>T225+U225</f>
        <v>220</v>
      </c>
      <c r="W225" s="245">
        <f t="shared" ref="W225" si="414">IF(Q225=0,0,((V225/Q225)-1)*100)</f>
        <v>7.8431372549019551</v>
      </c>
    </row>
    <row r="226" spans="1:27">
      <c r="L226" s="224" t="s">
        <v>17</v>
      </c>
      <c r="M226" s="395">
        <f t="shared" si="410"/>
        <v>136</v>
      </c>
      <c r="N226" s="396">
        <f t="shared" si="410"/>
        <v>88</v>
      </c>
      <c r="O226" s="397">
        <f>M226+N226</f>
        <v>224</v>
      </c>
      <c r="P226" s="398">
        <f>+P174+P200</f>
        <v>0</v>
      </c>
      <c r="Q226" s="272">
        <f>O226+P226</f>
        <v>224</v>
      </c>
      <c r="R226" s="241">
        <f t="shared" si="412"/>
        <v>136</v>
      </c>
      <c r="S226" s="242">
        <f t="shared" si="412"/>
        <v>104</v>
      </c>
      <c r="T226" s="243">
        <f>R226+S226</f>
        <v>240</v>
      </c>
      <c r="U226" s="244">
        <f>+U174+U200</f>
        <v>0</v>
      </c>
      <c r="V226" s="272">
        <f>T226+U226</f>
        <v>240</v>
      </c>
      <c r="W226" s="245">
        <f t="shared" ref="W226" si="415">IF(Q226=0,0,((V226/Q226)-1)*100)</f>
        <v>7.1428571428571397</v>
      </c>
    </row>
    <row r="227" spans="1:27" ht="13.5" thickBot="1">
      <c r="L227" s="224" t="s">
        <v>18</v>
      </c>
      <c r="M227" s="395">
        <f t="shared" si="410"/>
        <v>141</v>
      </c>
      <c r="N227" s="396">
        <f t="shared" si="410"/>
        <v>108</v>
      </c>
      <c r="O227" s="251">
        <f>M227+N227</f>
        <v>249</v>
      </c>
      <c r="P227" s="252">
        <f>+P175+P201</f>
        <v>0</v>
      </c>
      <c r="Q227" s="272">
        <f>O227+P227</f>
        <v>249</v>
      </c>
      <c r="R227" s="241">
        <f t="shared" si="412"/>
        <v>142</v>
      </c>
      <c r="S227" s="242">
        <f t="shared" si="412"/>
        <v>94</v>
      </c>
      <c r="T227" s="251">
        <f>R227+S227</f>
        <v>236</v>
      </c>
      <c r="U227" s="252">
        <f>+U175+U201</f>
        <v>0</v>
      </c>
      <c r="V227" s="272">
        <f>T227+U227</f>
        <v>236</v>
      </c>
      <c r="W227" s="245">
        <f>IF(Q227=0,0,((V227/Q227)-1)*100)</f>
        <v>-5.2208835341365445</v>
      </c>
    </row>
    <row r="228" spans="1:27" ht="14.25" thickTop="1" thickBot="1">
      <c r="L228" s="253" t="s">
        <v>19</v>
      </c>
      <c r="M228" s="254">
        <f>+M225+M226+M227</f>
        <v>400</v>
      </c>
      <c r="N228" s="254">
        <f t="shared" ref="N228" si="416">+N225+N226+N227</f>
        <v>277</v>
      </c>
      <c r="O228" s="255">
        <f t="shared" ref="O228" si="417">+O225+O226+O227</f>
        <v>677</v>
      </c>
      <c r="P228" s="256">
        <f t="shared" ref="P228" si="418">+P225+P226+P227</f>
        <v>0</v>
      </c>
      <c r="Q228" s="255">
        <f t="shared" ref="Q228" si="419">+Q225+Q226+Q227</f>
        <v>677</v>
      </c>
      <c r="R228" s="254">
        <f t="shared" ref="R228" si="420">+R225+R226+R227</f>
        <v>409</v>
      </c>
      <c r="S228" s="254">
        <f t="shared" ref="S228" si="421">+S225+S226+S227</f>
        <v>287</v>
      </c>
      <c r="T228" s="255">
        <f t="shared" ref="T228" si="422">+T225+T226+T227</f>
        <v>696</v>
      </c>
      <c r="U228" s="256">
        <f t="shared" ref="U228" si="423">+U225+U226+U227</f>
        <v>0</v>
      </c>
      <c r="V228" s="255">
        <f t="shared" ref="V228" si="424">+V225+V226+V227</f>
        <v>696</v>
      </c>
      <c r="W228" s="257">
        <f>IF(Q228=0,0,((V228/Q228)-1)*100)</f>
        <v>2.8064992614475592</v>
      </c>
    </row>
    <row r="229" spans="1:27" ht="13.5" thickTop="1">
      <c r="A229" s="352"/>
      <c r="K229" s="352"/>
      <c r="L229" s="224" t="s">
        <v>21</v>
      </c>
      <c r="M229" s="395">
        <f t="shared" ref="M229:N231" si="425">+M177+M203</f>
        <v>127</v>
      </c>
      <c r="N229" s="396">
        <f t="shared" si="425"/>
        <v>96</v>
      </c>
      <c r="O229" s="251">
        <f>M229+N229</f>
        <v>223</v>
      </c>
      <c r="P229" s="258">
        <f>+P177+P203</f>
        <v>0</v>
      </c>
      <c r="Q229" s="272">
        <f>O229+P229</f>
        <v>223</v>
      </c>
      <c r="R229" s="241">
        <f t="shared" ref="R229:S231" si="426">+R177+R203</f>
        <v>137</v>
      </c>
      <c r="S229" s="242">
        <f t="shared" si="426"/>
        <v>95</v>
      </c>
      <c r="T229" s="251">
        <f>R229+S229</f>
        <v>232</v>
      </c>
      <c r="U229" s="258">
        <f>+U177+U203</f>
        <v>0</v>
      </c>
      <c r="V229" s="272">
        <f>T229+U229</f>
        <v>232</v>
      </c>
      <c r="W229" s="245">
        <f>IF(Q229=0,0,((V229/Q229)-1)*100)</f>
        <v>4.0358744394618729</v>
      </c>
    </row>
    <row r="230" spans="1:27">
      <c r="A230" s="352"/>
      <c r="K230" s="352"/>
      <c r="L230" s="224" t="s">
        <v>22</v>
      </c>
      <c r="M230" s="395">
        <f t="shared" si="425"/>
        <v>138</v>
      </c>
      <c r="N230" s="396">
        <f t="shared" si="425"/>
        <v>111</v>
      </c>
      <c r="O230" s="251">
        <f t="shared" ref="O230" si="427">M230+N230</f>
        <v>249</v>
      </c>
      <c r="P230" s="398">
        <f>+P178+P204</f>
        <v>0</v>
      </c>
      <c r="Q230" s="272">
        <f>O230+P230</f>
        <v>249</v>
      </c>
      <c r="R230" s="395">
        <f t="shared" si="426"/>
        <v>164</v>
      </c>
      <c r="S230" s="396">
        <f t="shared" si="426"/>
        <v>97</v>
      </c>
      <c r="T230" s="251">
        <f t="shared" ref="T230" si="428">R230+S230</f>
        <v>261</v>
      </c>
      <c r="U230" s="398">
        <f>+U178+U204</f>
        <v>0</v>
      </c>
      <c r="V230" s="272">
        <f>T230+U230</f>
        <v>261</v>
      </c>
      <c r="W230" s="245">
        <f t="shared" ref="W230" si="429">IF(Q230=0,0,((V230/Q230)-1)*100)</f>
        <v>4.8192771084337283</v>
      </c>
    </row>
    <row r="231" spans="1:27" ht="13.5" thickBot="1">
      <c r="A231" s="352"/>
      <c r="K231" s="352"/>
      <c r="L231" s="224" t="s">
        <v>23</v>
      </c>
      <c r="M231" s="395">
        <f t="shared" si="425"/>
        <v>141</v>
      </c>
      <c r="N231" s="396">
        <f t="shared" si="425"/>
        <v>118</v>
      </c>
      <c r="O231" s="251">
        <f t="shared" ref="O231" si="430">M231+N231</f>
        <v>259</v>
      </c>
      <c r="P231" s="398">
        <f>+P179+P205</f>
        <v>0</v>
      </c>
      <c r="Q231" s="272">
        <f>O231+P231</f>
        <v>259</v>
      </c>
      <c r="R231" s="241">
        <f t="shared" si="426"/>
        <v>41</v>
      </c>
      <c r="S231" s="242">
        <f t="shared" si="426"/>
        <v>26</v>
      </c>
      <c r="T231" s="251">
        <f t="shared" ref="T231" si="431">R231+S231</f>
        <v>67</v>
      </c>
      <c r="U231" s="244">
        <f>+U179+U205</f>
        <v>0</v>
      </c>
      <c r="V231" s="272">
        <f>T231+U231</f>
        <v>67</v>
      </c>
      <c r="W231" s="245">
        <f>IF(Q231=0,0,((V231/Q231)-1)*100)</f>
        <v>-74.131274131274139</v>
      </c>
    </row>
    <row r="232" spans="1:27" ht="14.25" thickTop="1" thickBot="1">
      <c r="L232" s="246" t="s">
        <v>40</v>
      </c>
      <c r="M232" s="247">
        <f>+M229+M230+M231</f>
        <v>406</v>
      </c>
      <c r="N232" s="248">
        <f t="shared" ref="N232" si="432">+N229+N230+N231</f>
        <v>325</v>
      </c>
      <c r="O232" s="249">
        <f t="shared" ref="O232" si="433">+O229+O230+O231</f>
        <v>731</v>
      </c>
      <c r="P232" s="247">
        <f t="shared" ref="P232" si="434">+P229+P230+P231</f>
        <v>0</v>
      </c>
      <c r="Q232" s="249">
        <f t="shared" ref="Q232" si="435">+Q229+Q230+Q231</f>
        <v>731</v>
      </c>
      <c r="R232" s="247">
        <f t="shared" ref="R232" si="436">+R229+R230+R231</f>
        <v>342</v>
      </c>
      <c r="S232" s="248">
        <f t="shared" ref="S232" si="437">+S229+S230+S231</f>
        <v>218</v>
      </c>
      <c r="T232" s="249">
        <f t="shared" ref="T232" si="438">+T229+T230+T231</f>
        <v>560</v>
      </c>
      <c r="U232" s="247">
        <f t="shared" ref="U232" si="439">+U229+U230+U231</f>
        <v>0</v>
      </c>
      <c r="V232" s="249">
        <f t="shared" ref="V232" si="440">+V229+V230+V231</f>
        <v>560</v>
      </c>
      <c r="W232" s="250">
        <f t="shared" ref="W232:W234" si="441">IF(Q232=0,0,((V232/Q232)-1)*100)</f>
        <v>-23.392612859097127</v>
      </c>
    </row>
    <row r="233" spans="1:27" ht="14.25" thickTop="1" thickBot="1">
      <c r="L233" s="246" t="s">
        <v>62</v>
      </c>
      <c r="M233" s="247">
        <f>M224+M228+M229+M230+M231</f>
        <v>1254</v>
      </c>
      <c r="N233" s="248">
        <f t="shared" ref="N233:V233" si="442">N224+N228+N229+N230+N231</f>
        <v>882</v>
      </c>
      <c r="O233" s="249">
        <f t="shared" si="442"/>
        <v>2136</v>
      </c>
      <c r="P233" s="247">
        <f t="shared" si="442"/>
        <v>0</v>
      </c>
      <c r="Q233" s="249">
        <f t="shared" si="442"/>
        <v>2136</v>
      </c>
      <c r="R233" s="247">
        <f t="shared" si="442"/>
        <v>1218</v>
      </c>
      <c r="S233" s="248">
        <f t="shared" si="442"/>
        <v>783</v>
      </c>
      <c r="T233" s="249">
        <f t="shared" si="442"/>
        <v>2001</v>
      </c>
      <c r="U233" s="247">
        <f t="shared" si="442"/>
        <v>0</v>
      </c>
      <c r="V233" s="249">
        <f t="shared" si="442"/>
        <v>2001</v>
      </c>
      <c r="W233" s="250">
        <f t="shared" si="441"/>
        <v>-6.3202247191011196</v>
      </c>
      <c r="X233" s="1"/>
      <c r="AA233" s="1"/>
    </row>
    <row r="234" spans="1:27" ht="14.25" thickTop="1" thickBot="1">
      <c r="L234" s="246" t="s">
        <v>63</v>
      </c>
      <c r="M234" s="247">
        <f>+M220+M224+M228+M232</f>
        <v>1722</v>
      </c>
      <c r="N234" s="248">
        <f t="shared" ref="N234:V234" si="443">+N220+N224+N228+N232</f>
        <v>1158</v>
      </c>
      <c r="O234" s="249">
        <f t="shared" si="443"/>
        <v>2880</v>
      </c>
      <c r="P234" s="247">
        <f t="shared" si="443"/>
        <v>0</v>
      </c>
      <c r="Q234" s="249">
        <f t="shared" si="443"/>
        <v>2880</v>
      </c>
      <c r="R234" s="247">
        <f t="shared" si="443"/>
        <v>1672</v>
      </c>
      <c r="S234" s="248">
        <f t="shared" si="443"/>
        <v>1087</v>
      </c>
      <c r="T234" s="249">
        <f t="shared" si="443"/>
        <v>2759</v>
      </c>
      <c r="U234" s="247">
        <f t="shared" si="443"/>
        <v>0</v>
      </c>
      <c r="V234" s="249">
        <f t="shared" si="443"/>
        <v>2759</v>
      </c>
      <c r="W234" s="250">
        <f t="shared" si="441"/>
        <v>-4.2013888888888911</v>
      </c>
    </row>
    <row r="235" spans="1:27" ht="13.5" thickTop="1">
      <c r="L235" s="259" t="s">
        <v>60</v>
      </c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</row>
  </sheetData>
  <sheetProtection password="CF53" sheet="1" objects="1" scenarios="1"/>
  <mergeCells count="36">
    <mergeCell ref="L133:W133"/>
    <mergeCell ref="L210:W210"/>
    <mergeCell ref="L211:W211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163" priority="123" operator="containsText" text="NOT OK">
      <formula>NOT(ISERROR(SEARCH("NOT OK",A1)))</formula>
    </cfRule>
  </conditionalFormatting>
  <conditionalFormatting sqref="A31 K31">
    <cfRule type="containsText" dxfId="162" priority="121" operator="containsText" text="NOT OK">
      <formula>NOT(ISERROR(SEARCH("NOT OK",A31)))</formula>
    </cfRule>
  </conditionalFormatting>
  <conditionalFormatting sqref="A57 K57">
    <cfRule type="containsText" dxfId="161" priority="120" operator="containsText" text="NOT OK">
      <formula>NOT(ISERROR(SEARCH("NOT OK",A57)))</formula>
    </cfRule>
  </conditionalFormatting>
  <conditionalFormatting sqref="K42 A42">
    <cfRule type="containsText" dxfId="160" priority="89" operator="containsText" text="NOT OK">
      <formula>NOT(ISERROR(SEARCH("NOT OK",A42)))</formula>
    </cfRule>
  </conditionalFormatting>
  <conditionalFormatting sqref="K68 A68">
    <cfRule type="containsText" dxfId="159" priority="87" operator="containsText" text="NOT OK">
      <formula>NOT(ISERROR(SEARCH("NOT OK",A68)))</formula>
    </cfRule>
  </conditionalFormatting>
  <conditionalFormatting sqref="K120 A120">
    <cfRule type="containsText" dxfId="158" priority="85" operator="containsText" text="NOT OK">
      <formula>NOT(ISERROR(SEARCH("NOT OK",A120)))</formula>
    </cfRule>
  </conditionalFormatting>
  <conditionalFormatting sqref="K146 A146">
    <cfRule type="containsText" dxfId="157" priority="83" operator="containsText" text="NOT OK">
      <formula>NOT(ISERROR(SEARCH("NOT OK",A146)))</formula>
    </cfRule>
  </conditionalFormatting>
  <conditionalFormatting sqref="A198 K198">
    <cfRule type="containsText" dxfId="156" priority="81" operator="containsText" text="NOT OK">
      <formula>NOT(ISERROR(SEARCH("NOT OK",A198)))</formula>
    </cfRule>
  </conditionalFormatting>
  <conditionalFormatting sqref="A224 K224">
    <cfRule type="containsText" dxfId="155" priority="79" operator="containsText" text="NOT OK">
      <formula>NOT(ISERROR(SEARCH("NOT OK",A224)))</formula>
    </cfRule>
  </conditionalFormatting>
  <conditionalFormatting sqref="K25 A25">
    <cfRule type="containsText" dxfId="154" priority="77" operator="containsText" text="NOT OK">
      <formula>NOT(ISERROR(SEARCH("NOT OK",A25)))</formula>
    </cfRule>
  </conditionalFormatting>
  <conditionalFormatting sqref="K103 A103">
    <cfRule type="containsText" dxfId="153" priority="74" operator="containsText" text="NOT OK">
      <formula>NOT(ISERROR(SEARCH("NOT OK",A103)))</formula>
    </cfRule>
  </conditionalFormatting>
  <conditionalFormatting sqref="K181 A181">
    <cfRule type="containsText" dxfId="152" priority="71" operator="containsText" text="NOT OK">
      <formula>NOT(ISERROR(SEARCH("NOT OK",A181)))</formula>
    </cfRule>
  </conditionalFormatting>
  <conditionalFormatting sqref="K46:K47 A46:A47">
    <cfRule type="containsText" dxfId="151" priority="48" operator="containsText" text="NOT OK">
      <formula>NOT(ISERROR(SEARCH("NOT OK",A46)))</formula>
    </cfRule>
  </conditionalFormatting>
  <conditionalFormatting sqref="K72:K73 A72:A73">
    <cfRule type="containsText" dxfId="150" priority="45" operator="containsText" text="NOT OK">
      <formula>NOT(ISERROR(SEARCH("NOT OK",A72)))</formula>
    </cfRule>
  </conditionalFormatting>
  <conditionalFormatting sqref="K22:K24 A22:A24">
    <cfRule type="containsText" dxfId="149" priority="29" operator="containsText" text="NOT OK">
      <formula>NOT(ISERROR(SEARCH("NOT OK",A22)))</formula>
    </cfRule>
  </conditionalFormatting>
  <conditionalFormatting sqref="A48:A49 K48:K49">
    <cfRule type="containsText" dxfId="148" priority="27" operator="containsText" text="NOT OK">
      <formula>NOT(ISERROR(SEARCH("NOT OK",A48)))</formula>
    </cfRule>
  </conditionalFormatting>
  <conditionalFormatting sqref="A74:A75 K74:K75">
    <cfRule type="containsText" dxfId="147" priority="25" operator="containsText" text="NOT OK">
      <formula>NOT(ISERROR(SEARCH("NOT OK",A74)))</formula>
    </cfRule>
  </conditionalFormatting>
  <conditionalFormatting sqref="A100:A102 K100:K102">
    <cfRule type="containsText" dxfId="146" priority="19" operator="containsText" text="NOT OK">
      <formula>NOT(ISERROR(SEARCH("NOT OK",A100)))</formula>
    </cfRule>
  </conditionalFormatting>
  <conditionalFormatting sqref="K230:K231 A230:A231">
    <cfRule type="containsText" dxfId="145" priority="24" operator="containsText" text="NOT OK">
      <formula>NOT(ISERROR(SEARCH("NOT OK",A230)))</formula>
    </cfRule>
  </conditionalFormatting>
  <conditionalFormatting sqref="K204:K205 A204:A205">
    <cfRule type="containsText" dxfId="144" priority="23" operator="containsText" text="NOT OK">
      <formula>NOT(ISERROR(SEARCH("NOT OK",A204)))</formula>
    </cfRule>
  </conditionalFormatting>
  <conditionalFormatting sqref="K178:K180 A178:A180">
    <cfRule type="containsText" dxfId="143" priority="22" operator="containsText" text="NOT OK">
      <formula>NOT(ISERROR(SEARCH("NOT OK",A178)))</formula>
    </cfRule>
  </conditionalFormatting>
  <conditionalFormatting sqref="K152:K153 A152:A153">
    <cfRule type="containsText" dxfId="142" priority="21" operator="containsText" text="NOT OK">
      <formula>NOT(ISERROR(SEARCH("NOT OK",A152)))</formula>
    </cfRule>
  </conditionalFormatting>
  <conditionalFormatting sqref="K126:K127 A126:A127">
    <cfRule type="containsText" dxfId="141" priority="20" operator="containsText" text="NOT OK">
      <formula>NOT(ISERROR(SEARCH("NOT OK",A126)))</formula>
    </cfRule>
  </conditionalFormatting>
  <conditionalFormatting sqref="K52 K50 A52 A50">
    <cfRule type="containsText" dxfId="140" priority="18" operator="containsText" text="NOT OK">
      <formula>NOT(ISERROR(SEARCH("NOT OK",A50)))</formula>
    </cfRule>
  </conditionalFormatting>
  <conditionalFormatting sqref="K51 A51">
    <cfRule type="containsText" dxfId="139" priority="17" operator="containsText" text="NOT OK">
      <formula>NOT(ISERROR(SEARCH("NOT OK",A51)))</formula>
    </cfRule>
  </conditionalFormatting>
  <conditionalFormatting sqref="K50 A50">
    <cfRule type="containsText" dxfId="138" priority="16" operator="containsText" text="NOT OK">
      <formula>NOT(ISERROR(SEARCH("NOT OK",A50)))</formula>
    </cfRule>
  </conditionalFormatting>
  <conditionalFormatting sqref="K78 K76 A78 A76">
    <cfRule type="containsText" dxfId="137" priority="15" operator="containsText" text="NOT OK">
      <formula>NOT(ISERROR(SEARCH("NOT OK",A76)))</formula>
    </cfRule>
  </conditionalFormatting>
  <conditionalFormatting sqref="K77 A77">
    <cfRule type="containsText" dxfId="136" priority="14" operator="containsText" text="NOT OK">
      <formula>NOT(ISERROR(SEARCH("NOT OK",A77)))</formula>
    </cfRule>
  </conditionalFormatting>
  <conditionalFormatting sqref="K76 A76">
    <cfRule type="containsText" dxfId="135" priority="13" operator="containsText" text="NOT OK">
      <formula>NOT(ISERROR(SEARCH("NOT OK",A76)))</formula>
    </cfRule>
  </conditionalFormatting>
  <conditionalFormatting sqref="A130 A128 K130 K128">
    <cfRule type="containsText" dxfId="134" priority="12" operator="containsText" text="NOT OK">
      <formula>NOT(ISERROR(SEARCH("NOT OK",A128)))</formula>
    </cfRule>
  </conditionalFormatting>
  <conditionalFormatting sqref="K129 A129">
    <cfRule type="containsText" dxfId="133" priority="11" operator="containsText" text="NOT OK">
      <formula>NOT(ISERROR(SEARCH("NOT OK",A129)))</formula>
    </cfRule>
  </conditionalFormatting>
  <conditionalFormatting sqref="A128 K128">
    <cfRule type="containsText" dxfId="132" priority="10" operator="containsText" text="NOT OK">
      <formula>NOT(ISERROR(SEARCH("NOT OK",A128)))</formula>
    </cfRule>
  </conditionalFormatting>
  <conditionalFormatting sqref="A156 A154 K156 K154">
    <cfRule type="containsText" dxfId="131" priority="9" operator="containsText" text="NOT OK">
      <formula>NOT(ISERROR(SEARCH("NOT OK",A154)))</formula>
    </cfRule>
  </conditionalFormatting>
  <conditionalFormatting sqref="K155 A155">
    <cfRule type="containsText" dxfId="130" priority="8" operator="containsText" text="NOT OK">
      <formula>NOT(ISERROR(SEARCH("NOT OK",A155)))</formula>
    </cfRule>
  </conditionalFormatting>
  <conditionalFormatting sqref="A154 K154">
    <cfRule type="containsText" dxfId="129" priority="7" operator="containsText" text="NOT OK">
      <formula>NOT(ISERROR(SEARCH("NOT OK",A154)))</formula>
    </cfRule>
  </conditionalFormatting>
  <conditionalFormatting sqref="K208 K206 A208 A206">
    <cfRule type="containsText" dxfId="128" priority="6" operator="containsText" text="NOT OK">
      <formula>NOT(ISERROR(SEARCH("NOT OK",A206)))</formula>
    </cfRule>
  </conditionalFormatting>
  <conditionalFormatting sqref="K207 A207">
    <cfRule type="containsText" dxfId="127" priority="5" operator="containsText" text="NOT OK">
      <formula>NOT(ISERROR(SEARCH("NOT OK",A207)))</formula>
    </cfRule>
  </conditionalFormatting>
  <conditionalFormatting sqref="K206 A206">
    <cfRule type="containsText" dxfId="126" priority="4" operator="containsText" text="NOT OK">
      <formula>NOT(ISERROR(SEARCH("NOT OK",A206)))</formula>
    </cfRule>
  </conditionalFormatting>
  <conditionalFormatting sqref="K234 K232 A234 A232">
    <cfRule type="containsText" dxfId="125" priority="3" operator="containsText" text="NOT OK">
      <formula>NOT(ISERROR(SEARCH("NOT OK",A232)))</formula>
    </cfRule>
  </conditionalFormatting>
  <conditionalFormatting sqref="K233 A233">
    <cfRule type="containsText" dxfId="124" priority="2" operator="containsText" text="NOT OK">
      <formula>NOT(ISERROR(SEARCH("NOT OK",A233)))</formula>
    </cfRule>
  </conditionalFormatting>
  <conditionalFormatting sqref="K232 A232">
    <cfRule type="containsText" dxfId="123" priority="1" operator="containsText" text="NOT OK">
      <formula>NOT(ISERROR(SEARCH("NOT OK",A232)))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35"/>
  <sheetViews>
    <sheetView topLeftCell="H40" zoomScaleNormal="100" workbookViewId="0">
      <selection activeCell="V24" sqref="V24"/>
    </sheetView>
  </sheetViews>
  <sheetFormatPr defaultColWidth="9.140625" defaultRowHeight="12.75"/>
  <cols>
    <col min="1" max="1" width="9.140625" style="424"/>
    <col min="2" max="2" width="12.42578125" style="425" customWidth="1"/>
    <col min="3" max="3" width="10.85546875" style="425" customWidth="1"/>
    <col min="4" max="4" width="11.140625" style="425" customWidth="1"/>
    <col min="5" max="5" width="12.28515625" style="425" customWidth="1"/>
    <col min="6" max="6" width="10.85546875" style="425" customWidth="1"/>
    <col min="7" max="7" width="11.140625" style="425" customWidth="1"/>
    <col min="8" max="8" width="12.140625" style="425" customWidth="1"/>
    <col min="9" max="9" width="9.28515625" style="426" bestFit="1" customWidth="1"/>
    <col min="10" max="10" width="7" style="425" customWidth="1"/>
    <col min="11" max="11" width="7" style="424"/>
    <col min="12" max="12" width="13" style="425" customWidth="1"/>
    <col min="13" max="14" width="12.7109375" style="425" customWidth="1"/>
    <col min="15" max="15" width="14.28515625" style="425" bestFit="1" customWidth="1"/>
    <col min="16" max="16" width="11" style="425" customWidth="1"/>
    <col min="17" max="19" width="12.7109375" style="425" customWidth="1"/>
    <col min="20" max="20" width="14.28515625" style="425" bestFit="1" customWidth="1"/>
    <col min="21" max="21" width="11" style="425" customWidth="1"/>
    <col min="22" max="22" width="12.7109375" style="425" customWidth="1"/>
    <col min="23" max="23" width="12.28515625" style="426" bestFit="1" customWidth="1"/>
    <col min="24" max="24" width="7.7109375" style="426" bestFit="1" customWidth="1"/>
    <col min="25" max="25" width="6.85546875" style="425" bestFit="1" customWidth="1"/>
    <col min="26" max="26" width="7" style="425"/>
    <col min="27" max="27" width="7.5703125" style="427" bestFit="1" customWidth="1"/>
    <col min="28" max="16384" width="9.140625" style="425"/>
  </cols>
  <sheetData>
    <row r="1" spans="1:28" ht="13.5" thickBot="1"/>
    <row r="2" spans="1:28" ht="13.5" thickTop="1">
      <c r="B2" s="916" t="s">
        <v>0</v>
      </c>
      <c r="C2" s="917"/>
      <c r="D2" s="917"/>
      <c r="E2" s="917"/>
      <c r="F2" s="917"/>
      <c r="G2" s="917"/>
      <c r="H2" s="917"/>
      <c r="I2" s="918"/>
      <c r="J2" s="424"/>
      <c r="L2" s="919" t="s">
        <v>1</v>
      </c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1"/>
    </row>
    <row r="3" spans="1:28" ht="13.5" thickBot="1">
      <c r="B3" s="922" t="s">
        <v>46</v>
      </c>
      <c r="C3" s="923"/>
      <c r="D3" s="923"/>
      <c r="E3" s="923"/>
      <c r="F3" s="923"/>
      <c r="G3" s="923"/>
      <c r="H3" s="923"/>
      <c r="I3" s="924"/>
      <c r="J3" s="424"/>
      <c r="L3" s="925" t="s">
        <v>48</v>
      </c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7"/>
    </row>
    <row r="4" spans="1:28" ht="14.25" thickTop="1" thickBot="1">
      <c r="B4" s="428"/>
      <c r="C4" s="429"/>
      <c r="D4" s="429"/>
      <c r="E4" s="429"/>
      <c r="F4" s="429"/>
      <c r="G4" s="429"/>
      <c r="H4" s="429"/>
      <c r="I4" s="430"/>
      <c r="J4" s="424"/>
      <c r="L4" s="431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3"/>
    </row>
    <row r="5" spans="1:28" ht="13.5" customHeight="1" thickTop="1" thickBot="1">
      <c r="B5" s="434"/>
      <c r="C5" s="928" t="s">
        <v>64</v>
      </c>
      <c r="D5" s="929"/>
      <c r="E5" s="930"/>
      <c r="F5" s="928" t="s">
        <v>65</v>
      </c>
      <c r="G5" s="929"/>
      <c r="H5" s="930"/>
      <c r="I5" s="435" t="s">
        <v>2</v>
      </c>
      <c r="J5" s="424"/>
      <c r="L5" s="436"/>
      <c r="M5" s="931" t="s">
        <v>64</v>
      </c>
      <c r="N5" s="932"/>
      <c r="O5" s="932"/>
      <c r="P5" s="932"/>
      <c r="Q5" s="933"/>
      <c r="R5" s="931" t="s">
        <v>65</v>
      </c>
      <c r="S5" s="932"/>
      <c r="T5" s="932"/>
      <c r="U5" s="932"/>
      <c r="V5" s="933"/>
      <c r="W5" s="437" t="s">
        <v>2</v>
      </c>
    </row>
    <row r="6" spans="1:28" ht="13.5" thickTop="1">
      <c r="B6" s="438" t="s">
        <v>3</v>
      </c>
      <c r="C6" s="439"/>
      <c r="D6" s="440"/>
      <c r="E6" s="441"/>
      <c r="F6" s="439"/>
      <c r="G6" s="440"/>
      <c r="H6" s="441"/>
      <c r="I6" s="442" t="s">
        <v>4</v>
      </c>
      <c r="J6" s="424"/>
      <c r="L6" s="443" t="s">
        <v>3</v>
      </c>
      <c r="M6" s="444"/>
      <c r="N6" s="445"/>
      <c r="O6" s="446"/>
      <c r="P6" s="447"/>
      <c r="Q6" s="448"/>
      <c r="R6" s="444"/>
      <c r="S6" s="445"/>
      <c r="T6" s="446"/>
      <c r="U6" s="447"/>
      <c r="V6" s="448"/>
      <c r="W6" s="449" t="s">
        <v>4</v>
      </c>
    </row>
    <row r="7" spans="1:28" ht="13.5" thickBot="1">
      <c r="B7" s="450"/>
      <c r="C7" s="451" t="s">
        <v>5</v>
      </c>
      <c r="D7" s="452" t="s">
        <v>6</v>
      </c>
      <c r="E7" s="453" t="s">
        <v>7</v>
      </c>
      <c r="F7" s="451" t="s">
        <v>5</v>
      </c>
      <c r="G7" s="452" t="s">
        <v>6</v>
      </c>
      <c r="H7" s="453" t="s">
        <v>7</v>
      </c>
      <c r="I7" s="454"/>
      <c r="J7" s="424"/>
      <c r="L7" s="455"/>
      <c r="M7" s="456" t="s">
        <v>8</v>
      </c>
      <c r="N7" s="457" t="s">
        <v>9</v>
      </c>
      <c r="O7" s="458" t="s">
        <v>31</v>
      </c>
      <c r="P7" s="455" t="s">
        <v>32</v>
      </c>
      <c r="Q7" s="458" t="s">
        <v>7</v>
      </c>
      <c r="R7" s="456" t="s">
        <v>8</v>
      </c>
      <c r="S7" s="457" t="s">
        <v>9</v>
      </c>
      <c r="T7" s="458" t="s">
        <v>31</v>
      </c>
      <c r="U7" s="455" t="s">
        <v>32</v>
      </c>
      <c r="V7" s="458" t="s">
        <v>7</v>
      </c>
      <c r="W7" s="459"/>
    </row>
    <row r="8" spans="1:28" ht="6" customHeight="1" thickTop="1">
      <c r="B8" s="438"/>
      <c r="C8" s="460"/>
      <c r="D8" s="461"/>
      <c r="E8" s="462"/>
      <c r="F8" s="460"/>
      <c r="G8" s="461"/>
      <c r="H8" s="462"/>
      <c r="I8" s="463"/>
      <c r="J8" s="424"/>
      <c r="L8" s="443"/>
      <c r="M8" s="464"/>
      <c r="N8" s="465"/>
      <c r="O8" s="466"/>
      <c r="P8" s="467"/>
      <c r="Q8" s="468"/>
      <c r="R8" s="464"/>
      <c r="S8" s="465"/>
      <c r="T8" s="466"/>
      <c r="U8" s="467"/>
      <c r="V8" s="468"/>
      <c r="W8" s="469"/>
    </row>
    <row r="9" spans="1:28">
      <c r="A9" s="470" t="str">
        <f>IF(ISERROR(F9/G9)," ",IF(F9/G9&gt;0.5,IF(F9/G9&lt;1.5," ","NOT OK"),"NOT OK"))</f>
        <v xml:space="preserve"> </v>
      </c>
      <c r="B9" s="438" t="s">
        <v>10</v>
      </c>
      <c r="C9" s="471">
        <v>602</v>
      </c>
      <c r="D9" s="472">
        <v>577</v>
      </c>
      <c r="E9" s="473">
        <f>SUM(C9:D9)</f>
        <v>1179</v>
      </c>
      <c r="F9" s="471">
        <v>732</v>
      </c>
      <c r="G9" s="472">
        <v>733</v>
      </c>
      <c r="H9" s="473">
        <f>SUM(F9:G9)</f>
        <v>1465</v>
      </c>
      <c r="I9" s="474">
        <f>IF(E9=0,0,((H9/E9)-1)*100)</f>
        <v>24.257845631891438</v>
      </c>
      <c r="J9" s="424"/>
      <c r="L9" s="443" t="s">
        <v>10</v>
      </c>
      <c r="M9" s="475">
        <v>88862</v>
      </c>
      <c r="N9" s="476">
        <v>83723</v>
      </c>
      <c r="O9" s="477">
        <f>+M9+N9</f>
        <v>172585</v>
      </c>
      <c r="P9" s="478">
        <v>53</v>
      </c>
      <c r="Q9" s="477">
        <f t="shared" ref="Q9" si="0">O9+P9</f>
        <v>172638</v>
      </c>
      <c r="R9" s="475">
        <v>101543</v>
      </c>
      <c r="S9" s="476">
        <v>106356</v>
      </c>
      <c r="T9" s="479">
        <f>+R9+S9</f>
        <v>207899</v>
      </c>
      <c r="U9" s="478">
        <v>154</v>
      </c>
      <c r="V9" s="479">
        <f t="shared" ref="V9:V11" si="1">T9+U9</f>
        <v>208053</v>
      </c>
      <c r="W9" s="480">
        <f>IF(Q9=0,0,((V9/Q9)-1)*100)</f>
        <v>20.514023563757689</v>
      </c>
    </row>
    <row r="10" spans="1:28">
      <c r="A10" s="470" t="str">
        <f>IF(ISERROR(F10/G10)," ",IF(F10/G10&gt;0.5,IF(F10/G10&lt;1.5," ","NOT OK"),"NOT OK"))</f>
        <v xml:space="preserve"> </v>
      </c>
      <c r="B10" s="438" t="s">
        <v>11</v>
      </c>
      <c r="C10" s="471">
        <v>577</v>
      </c>
      <c r="D10" s="472">
        <v>577</v>
      </c>
      <c r="E10" s="473">
        <f>SUM(C10:D10)</f>
        <v>1154</v>
      </c>
      <c r="F10" s="471">
        <v>696</v>
      </c>
      <c r="G10" s="472">
        <v>695</v>
      </c>
      <c r="H10" s="473">
        <f>SUM(F10:G10)</f>
        <v>1391</v>
      </c>
      <c r="I10" s="474">
        <f>IF(E10=0,0,((H10/E10)-1)*100)</f>
        <v>20.537261698440211</v>
      </c>
      <c r="J10" s="424"/>
      <c r="K10" s="481"/>
      <c r="L10" s="443" t="s">
        <v>11</v>
      </c>
      <c r="M10" s="475">
        <v>85751</v>
      </c>
      <c r="N10" s="476">
        <v>82010</v>
      </c>
      <c r="O10" s="477">
        <f t="shared" ref="O10:O18" si="2">+M10+N10</f>
        <v>167761</v>
      </c>
      <c r="P10" s="478">
        <v>2</v>
      </c>
      <c r="Q10" s="477">
        <f>O10+P10</f>
        <v>167763</v>
      </c>
      <c r="R10" s="475">
        <v>95939</v>
      </c>
      <c r="S10" s="476">
        <v>90611</v>
      </c>
      <c r="T10" s="479">
        <f t="shared" ref="T10:T18" si="3">+R10+S10</f>
        <v>186550</v>
      </c>
      <c r="U10" s="478">
        <v>143</v>
      </c>
      <c r="V10" s="479">
        <f>T10+U10</f>
        <v>186693</v>
      </c>
      <c r="W10" s="480">
        <f>IF(Q10=0,0,((V10/Q10)-1)*100)</f>
        <v>11.283775325906188</v>
      </c>
    </row>
    <row r="11" spans="1:28" ht="13.5" thickBot="1">
      <c r="A11" s="470" t="str">
        <f>IF(ISERROR(F11/G11)," ",IF(F11/G11&gt;0.5,IF(F11/G11&lt;1.5," ","NOT OK"),"NOT OK"))</f>
        <v xml:space="preserve"> </v>
      </c>
      <c r="B11" s="450" t="s">
        <v>12</v>
      </c>
      <c r="C11" s="482">
        <v>653</v>
      </c>
      <c r="D11" s="483">
        <v>651</v>
      </c>
      <c r="E11" s="473">
        <f>SUM(C11:D11)</f>
        <v>1304</v>
      </c>
      <c r="F11" s="482">
        <v>811</v>
      </c>
      <c r="G11" s="483">
        <v>810</v>
      </c>
      <c r="H11" s="473">
        <f>SUM(F11:G11)</f>
        <v>1621</v>
      </c>
      <c r="I11" s="474">
        <f>IF(E11=0,0,((H11/E11)-1)*100)</f>
        <v>24.309815950920253</v>
      </c>
      <c r="J11" s="424"/>
      <c r="K11" s="481"/>
      <c r="L11" s="455" t="s">
        <v>12</v>
      </c>
      <c r="M11" s="475">
        <v>113009</v>
      </c>
      <c r="N11" s="476">
        <v>99304</v>
      </c>
      <c r="O11" s="477">
        <f t="shared" si="2"/>
        <v>212313</v>
      </c>
      <c r="P11" s="478">
        <v>8</v>
      </c>
      <c r="Q11" s="484">
        <f t="shared" ref="Q11" si="4">O11+P11</f>
        <v>212321</v>
      </c>
      <c r="R11" s="475">
        <v>136623</v>
      </c>
      <c r="S11" s="476">
        <v>118872</v>
      </c>
      <c r="T11" s="479">
        <f t="shared" si="3"/>
        <v>255495</v>
      </c>
      <c r="U11" s="478">
        <v>121</v>
      </c>
      <c r="V11" s="485">
        <f t="shared" si="1"/>
        <v>255616</v>
      </c>
      <c r="W11" s="480">
        <f>IF(Q11=0,0,((V11/Q11)-1)*100)</f>
        <v>20.391294313798447</v>
      </c>
    </row>
    <row r="12" spans="1:28" ht="14.25" thickTop="1" thickBot="1">
      <c r="A12" s="470" t="str">
        <f>IF(ISERROR(F12/G12)," ",IF(F12/G12&gt;0.5,IF(F12/G12&lt;1.5," ","NOT OK"),"NOT OK"))</f>
        <v xml:space="preserve"> </v>
      </c>
      <c r="B12" s="486" t="s">
        <v>57</v>
      </c>
      <c r="C12" s="487">
        <f t="shared" ref="C12:E12" si="5">+C9+C10+C11</f>
        <v>1832</v>
      </c>
      <c r="D12" s="488">
        <f t="shared" si="5"/>
        <v>1805</v>
      </c>
      <c r="E12" s="489">
        <f t="shared" si="5"/>
        <v>3637</v>
      </c>
      <c r="F12" s="487">
        <f t="shared" ref="F12:H12" si="6">+F9+F10+F11</f>
        <v>2239</v>
      </c>
      <c r="G12" s="488">
        <f t="shared" si="6"/>
        <v>2238</v>
      </c>
      <c r="H12" s="489">
        <f t="shared" si="6"/>
        <v>4477</v>
      </c>
      <c r="I12" s="490">
        <f>IF(E12=0,0,((H12/E12)-1)*100)</f>
        <v>23.095958207313714</v>
      </c>
      <c r="J12" s="424"/>
      <c r="L12" s="491" t="s">
        <v>57</v>
      </c>
      <c r="M12" s="492">
        <f t="shared" ref="M12:Q12" si="7">+M9+M10+M11</f>
        <v>287622</v>
      </c>
      <c r="N12" s="493">
        <f t="shared" si="7"/>
        <v>265037</v>
      </c>
      <c r="O12" s="494">
        <f>+O9+O10+O11</f>
        <v>552659</v>
      </c>
      <c r="P12" s="493">
        <f t="shared" si="7"/>
        <v>63</v>
      </c>
      <c r="Q12" s="494">
        <f t="shared" si="7"/>
        <v>552722</v>
      </c>
      <c r="R12" s="492">
        <f t="shared" ref="R12:V12" si="8">+R9+R10+R11</f>
        <v>334105</v>
      </c>
      <c r="S12" s="493">
        <f t="shared" si="8"/>
        <v>315839</v>
      </c>
      <c r="T12" s="495">
        <f>+T9+T10+T11</f>
        <v>649944</v>
      </c>
      <c r="U12" s="493">
        <f t="shared" si="8"/>
        <v>418</v>
      </c>
      <c r="V12" s="495">
        <f t="shared" si="8"/>
        <v>650362</v>
      </c>
      <c r="W12" s="496">
        <f>IF(Q12=0,0,((V12/Q12)-1)*100)</f>
        <v>17.665300096612757</v>
      </c>
    </row>
    <row r="13" spans="1:28" ht="13.5" thickTop="1">
      <c r="A13" s="470" t="str">
        <f t="shared" ref="A13:A69" si="9">IF(ISERROR(F13/G13)," ",IF(F13/G13&gt;0.5,IF(F13/G13&lt;1.5," ","NOT OK"),"NOT OK"))</f>
        <v xml:space="preserve"> </v>
      </c>
      <c r="B13" s="438" t="s">
        <v>13</v>
      </c>
      <c r="C13" s="471">
        <v>741</v>
      </c>
      <c r="D13" s="472">
        <v>737</v>
      </c>
      <c r="E13" s="473">
        <f>SUM(C13:D13)</f>
        <v>1478</v>
      </c>
      <c r="F13" s="471">
        <v>870</v>
      </c>
      <c r="G13" s="472">
        <v>886</v>
      </c>
      <c r="H13" s="473">
        <f>SUM(F13:G13)</f>
        <v>1756</v>
      </c>
      <c r="I13" s="474">
        <f t="shared" ref="I13:I17" si="10">IF(E13=0,0,((H13/E13)-1)*100)</f>
        <v>18.809201623815962</v>
      </c>
      <c r="J13" s="424"/>
      <c r="L13" s="443" t="s">
        <v>13</v>
      </c>
      <c r="M13" s="475">
        <v>120135</v>
      </c>
      <c r="N13" s="476">
        <v>122676</v>
      </c>
      <c r="O13" s="477">
        <f t="shared" si="2"/>
        <v>242811</v>
      </c>
      <c r="P13" s="478">
        <v>2</v>
      </c>
      <c r="Q13" s="477">
        <f>O13+P13</f>
        <v>242813</v>
      </c>
      <c r="R13" s="475">
        <v>143848</v>
      </c>
      <c r="S13" s="476">
        <v>146306</v>
      </c>
      <c r="T13" s="479">
        <f t="shared" si="3"/>
        <v>290154</v>
      </c>
      <c r="U13" s="478">
        <v>406</v>
      </c>
      <c r="V13" s="479">
        <f>T13+U13</f>
        <v>290560</v>
      </c>
      <c r="W13" s="480">
        <f t="shared" ref="W13:W17" si="11">IF(Q13=0,0,((V13/Q13)-1)*100)</f>
        <v>19.664103651781417</v>
      </c>
      <c r="AA13" s="425"/>
      <c r="AB13" s="427"/>
    </row>
    <row r="14" spans="1:28">
      <c r="A14" s="470" t="str">
        <f>IF(ISERROR(F14/G14)," ",IF(F14/G14&gt;0.5,IF(F14/G14&lt;1.5," ","NOT OK"),"NOT OK"))</f>
        <v xml:space="preserve"> </v>
      </c>
      <c r="B14" s="438" t="s">
        <v>14</v>
      </c>
      <c r="C14" s="471">
        <v>730</v>
      </c>
      <c r="D14" s="472">
        <v>733</v>
      </c>
      <c r="E14" s="473">
        <f>SUM(C14:D14)</f>
        <v>1463</v>
      </c>
      <c r="F14" s="471">
        <v>817</v>
      </c>
      <c r="G14" s="472">
        <v>819</v>
      </c>
      <c r="H14" s="473">
        <f>SUM(F14:G14)</f>
        <v>1636</v>
      </c>
      <c r="I14" s="474">
        <f>IF(E14=0,0,((H14/E14)-1)*100)</f>
        <v>11.825017088174983</v>
      </c>
      <c r="J14" s="424"/>
      <c r="L14" s="443" t="s">
        <v>14</v>
      </c>
      <c r="M14" s="475">
        <v>122155</v>
      </c>
      <c r="N14" s="476">
        <v>124055</v>
      </c>
      <c r="O14" s="477">
        <f>+M14+N14</f>
        <v>246210</v>
      </c>
      <c r="P14" s="478">
        <v>0</v>
      </c>
      <c r="Q14" s="477">
        <f>O14+P14</f>
        <v>246210</v>
      </c>
      <c r="R14" s="475">
        <v>136258</v>
      </c>
      <c r="S14" s="476">
        <v>144310</v>
      </c>
      <c r="T14" s="479">
        <f>+R14+S14</f>
        <v>280568</v>
      </c>
      <c r="U14" s="478">
        <v>7</v>
      </c>
      <c r="V14" s="479">
        <f>T14+U14</f>
        <v>280575</v>
      </c>
      <c r="W14" s="480">
        <f>IF(Q14=0,0,((V14/Q14)-1)*100)</f>
        <v>13.957597173144887</v>
      </c>
    </row>
    <row r="15" spans="1:28" ht="13.5" thickBot="1">
      <c r="A15" s="497" t="str">
        <f>IF(ISERROR(F15/G15)," ",IF(F15/G15&gt;0.5,IF(F15/G15&lt;1.5," ","NOT OK"),"NOT OK"))</f>
        <v xml:space="preserve"> </v>
      </c>
      <c r="B15" s="438" t="s">
        <v>15</v>
      </c>
      <c r="C15" s="471">
        <v>718</v>
      </c>
      <c r="D15" s="472">
        <v>718</v>
      </c>
      <c r="E15" s="473">
        <f>SUM(C15:D15)</f>
        <v>1436</v>
      </c>
      <c r="F15" s="471">
        <v>838</v>
      </c>
      <c r="G15" s="472">
        <v>840</v>
      </c>
      <c r="H15" s="473">
        <f>SUM(F15:G15)</f>
        <v>1678</v>
      </c>
      <c r="I15" s="474">
        <f>IF(E15=0,0,((H15/E15)-1)*100)</f>
        <v>16.852367688022273</v>
      </c>
      <c r="J15" s="498"/>
      <c r="L15" s="443" t="s">
        <v>15</v>
      </c>
      <c r="M15" s="475">
        <v>116755</v>
      </c>
      <c r="N15" s="476">
        <v>116959</v>
      </c>
      <c r="O15" s="477">
        <f>+M15+N15</f>
        <v>233714</v>
      </c>
      <c r="P15" s="478">
        <v>1</v>
      </c>
      <c r="Q15" s="477">
        <f>O15+P15</f>
        <v>233715</v>
      </c>
      <c r="R15" s="475">
        <v>134854</v>
      </c>
      <c r="S15" s="476">
        <v>137451</v>
      </c>
      <c r="T15" s="479">
        <f>+R15+S15</f>
        <v>272305</v>
      </c>
      <c r="U15" s="478">
        <v>156</v>
      </c>
      <c r="V15" s="479">
        <f>T15+U15</f>
        <v>272461</v>
      </c>
      <c r="W15" s="480">
        <f>IF(Q15=0,0,((V15/Q15)-1)*100)</f>
        <v>16.578311190980479</v>
      </c>
    </row>
    <row r="16" spans="1:28" ht="14.25" thickTop="1" thickBot="1">
      <c r="A16" s="470" t="str">
        <f>IF(ISERROR(F16/G16)," ",IF(F16/G16&gt;0.5,IF(F16/G16&lt;1.5," ","NOT OK"),"NOT OK"))</f>
        <v xml:space="preserve"> </v>
      </c>
      <c r="B16" s="486" t="s">
        <v>61</v>
      </c>
      <c r="C16" s="487">
        <f>+C13+C14+C15</f>
        <v>2189</v>
      </c>
      <c r="D16" s="488">
        <f t="shared" ref="D16:H16" si="12">+D13+D14+D15</f>
        <v>2188</v>
      </c>
      <c r="E16" s="489">
        <f t="shared" si="12"/>
        <v>4377</v>
      </c>
      <c r="F16" s="487">
        <f t="shared" si="12"/>
        <v>2525</v>
      </c>
      <c r="G16" s="488">
        <f t="shared" si="12"/>
        <v>2545</v>
      </c>
      <c r="H16" s="489">
        <f t="shared" si="12"/>
        <v>5070</v>
      </c>
      <c r="I16" s="490">
        <f>IF(E16=0,0,((H16/E16)-1)*100)</f>
        <v>15.832762165867042</v>
      </c>
      <c r="J16" s="424"/>
      <c r="L16" s="491" t="s">
        <v>61</v>
      </c>
      <c r="M16" s="492">
        <f>+M13+M14+M15</f>
        <v>359045</v>
      </c>
      <c r="N16" s="493">
        <f t="shared" ref="N16:V16" si="13">+N13+N14+N15</f>
        <v>363690</v>
      </c>
      <c r="O16" s="494">
        <f t="shared" si="13"/>
        <v>722735</v>
      </c>
      <c r="P16" s="493">
        <f t="shared" si="13"/>
        <v>3</v>
      </c>
      <c r="Q16" s="494">
        <f t="shared" si="13"/>
        <v>722738</v>
      </c>
      <c r="R16" s="492">
        <f t="shared" si="13"/>
        <v>414960</v>
      </c>
      <c r="S16" s="493">
        <f t="shared" si="13"/>
        <v>428067</v>
      </c>
      <c r="T16" s="495">
        <f t="shared" si="13"/>
        <v>843027</v>
      </c>
      <c r="U16" s="493">
        <f t="shared" si="13"/>
        <v>569</v>
      </c>
      <c r="V16" s="495">
        <f t="shared" si="13"/>
        <v>843596</v>
      </c>
      <c r="W16" s="496">
        <f>IF(Q16=0,0,((V16/Q16)-1)*100)</f>
        <v>16.722242361685691</v>
      </c>
    </row>
    <row r="17" spans="1:27" ht="13.5" thickTop="1">
      <c r="A17" s="470" t="str">
        <f t="shared" si="9"/>
        <v xml:space="preserve"> </v>
      </c>
      <c r="B17" s="438" t="s">
        <v>16</v>
      </c>
      <c r="C17" s="499">
        <v>690</v>
      </c>
      <c r="D17" s="500">
        <v>690</v>
      </c>
      <c r="E17" s="473">
        <f t="shared" ref="E17" si="14">SUM(C17:D17)</f>
        <v>1380</v>
      </c>
      <c r="F17" s="499">
        <v>757</v>
      </c>
      <c r="G17" s="500">
        <v>759</v>
      </c>
      <c r="H17" s="473">
        <f t="shared" ref="H17" si="15">SUM(F17:G17)</f>
        <v>1516</v>
      </c>
      <c r="I17" s="474">
        <f t="shared" si="10"/>
        <v>9.85507246376811</v>
      </c>
      <c r="J17" s="498"/>
      <c r="L17" s="443" t="s">
        <v>16</v>
      </c>
      <c r="M17" s="475">
        <v>110150</v>
      </c>
      <c r="N17" s="476">
        <v>111667</v>
      </c>
      <c r="O17" s="477">
        <f t="shared" si="2"/>
        <v>221817</v>
      </c>
      <c r="P17" s="478">
        <v>2</v>
      </c>
      <c r="Q17" s="477">
        <f>O17+P17</f>
        <v>221819</v>
      </c>
      <c r="R17" s="475">
        <v>123665</v>
      </c>
      <c r="S17" s="476">
        <v>124996</v>
      </c>
      <c r="T17" s="479">
        <f t="shared" si="3"/>
        <v>248661</v>
      </c>
      <c r="U17" s="478">
        <v>10</v>
      </c>
      <c r="V17" s="479">
        <f>T17+U17</f>
        <v>248671</v>
      </c>
      <c r="W17" s="480">
        <f t="shared" si="11"/>
        <v>12.105365185128413</v>
      </c>
    </row>
    <row r="18" spans="1:27">
      <c r="A18" s="470" t="str">
        <f t="shared" ref="A18" si="16">IF(ISERROR(F18/G18)," ",IF(F18/G18&gt;0.5,IF(F18/G18&lt;1.5," ","NOT OK"),"NOT OK"))</f>
        <v xml:space="preserve"> </v>
      </c>
      <c r="B18" s="438" t="s">
        <v>17</v>
      </c>
      <c r="C18" s="499">
        <v>692</v>
      </c>
      <c r="D18" s="500">
        <v>692</v>
      </c>
      <c r="E18" s="473">
        <f>SUM(C18:D18)</f>
        <v>1384</v>
      </c>
      <c r="F18" s="499">
        <v>775</v>
      </c>
      <c r="G18" s="500">
        <v>785</v>
      </c>
      <c r="H18" s="473">
        <f>SUM(F18:G18)</f>
        <v>1560</v>
      </c>
      <c r="I18" s="474">
        <f t="shared" ref="I18" si="17">IF(E18=0,0,((H18/E18)-1)*100)</f>
        <v>12.716763005780351</v>
      </c>
      <c r="L18" s="443" t="s">
        <v>17</v>
      </c>
      <c r="M18" s="475">
        <v>103476</v>
      </c>
      <c r="N18" s="476">
        <v>103317</v>
      </c>
      <c r="O18" s="477">
        <f t="shared" si="2"/>
        <v>206793</v>
      </c>
      <c r="P18" s="478">
        <v>2</v>
      </c>
      <c r="Q18" s="477">
        <f>O18+P18</f>
        <v>206795</v>
      </c>
      <c r="R18" s="475">
        <v>116385</v>
      </c>
      <c r="S18" s="476">
        <v>116735</v>
      </c>
      <c r="T18" s="479">
        <f t="shared" si="3"/>
        <v>233120</v>
      </c>
      <c r="U18" s="478">
        <v>386</v>
      </c>
      <c r="V18" s="479">
        <f>T18+U18</f>
        <v>233506</v>
      </c>
      <c r="W18" s="480">
        <f t="shared" ref="W18" si="18">IF(Q18=0,0,((V18/Q18)-1)*100)</f>
        <v>12.916656592277388</v>
      </c>
    </row>
    <row r="19" spans="1:27" ht="13.5" thickBot="1">
      <c r="A19" s="501" t="str">
        <f>IF(ISERROR(F19/G19)," ",IF(F19/G19&gt;0.5,IF(F19/G19&lt;1.5," ","NOT OK"),"NOT OK"))</f>
        <v xml:space="preserve"> </v>
      </c>
      <c r="B19" s="438" t="s">
        <v>18</v>
      </c>
      <c r="C19" s="499">
        <v>650</v>
      </c>
      <c r="D19" s="500">
        <v>661</v>
      </c>
      <c r="E19" s="473">
        <f>SUM(C19:D19)</f>
        <v>1311</v>
      </c>
      <c r="F19" s="499">
        <v>770</v>
      </c>
      <c r="G19" s="500">
        <v>768</v>
      </c>
      <c r="H19" s="473">
        <f>SUM(F19:G19)</f>
        <v>1538</v>
      </c>
      <c r="I19" s="474">
        <f>IF(E19=0,0,((H19/E19)-1)*100)</f>
        <v>17.315026697177728</v>
      </c>
      <c r="J19" s="502"/>
      <c r="L19" s="443" t="s">
        <v>18</v>
      </c>
      <c r="M19" s="475">
        <v>102276</v>
      </c>
      <c r="N19" s="476">
        <v>97591</v>
      </c>
      <c r="O19" s="477">
        <f>+M19+N19</f>
        <v>199867</v>
      </c>
      <c r="P19" s="478">
        <v>4</v>
      </c>
      <c r="Q19" s="477">
        <f>O19+P19</f>
        <v>199871</v>
      </c>
      <c r="R19" s="475">
        <v>123899</v>
      </c>
      <c r="S19" s="476">
        <v>118026</v>
      </c>
      <c r="T19" s="479">
        <f>+R19+S19</f>
        <v>241925</v>
      </c>
      <c r="U19" s="478">
        <v>98</v>
      </c>
      <c r="V19" s="479">
        <f>T19+U19</f>
        <v>242023</v>
      </c>
      <c r="W19" s="480">
        <f>IF(Q19=0,0,((V19/Q19)-1)*100)</f>
        <v>21.089602793802008</v>
      </c>
    </row>
    <row r="20" spans="1:27" ht="15.75" customHeight="1" thickTop="1" thickBot="1">
      <c r="A20" s="503" t="str">
        <f>IF(ISERROR(F20/G20)," ",IF(F20/G20&gt;0.5,IF(F20/G20&lt;1.5," ","NOT OK"),"NOT OK"))</f>
        <v xml:space="preserve"> </v>
      </c>
      <c r="B20" s="504" t="s">
        <v>19</v>
      </c>
      <c r="C20" s="487">
        <f>+C17+C18+C19</f>
        <v>2032</v>
      </c>
      <c r="D20" s="505">
        <f t="shared" ref="D20:H20" si="19">+D17+D18+D19</f>
        <v>2043</v>
      </c>
      <c r="E20" s="506">
        <f t="shared" si="19"/>
        <v>4075</v>
      </c>
      <c r="F20" s="487">
        <f t="shared" si="19"/>
        <v>2302</v>
      </c>
      <c r="G20" s="505">
        <f t="shared" si="19"/>
        <v>2312</v>
      </c>
      <c r="H20" s="506">
        <f t="shared" si="19"/>
        <v>4614</v>
      </c>
      <c r="I20" s="490">
        <f>IF(E20=0,0,((H20/E20)-1)*100)</f>
        <v>13.226993865030678</v>
      </c>
      <c r="J20" s="503"/>
      <c r="K20" s="507"/>
      <c r="L20" s="508" t="s">
        <v>19</v>
      </c>
      <c r="M20" s="509">
        <f>+M17+M18+M19</f>
        <v>315902</v>
      </c>
      <c r="N20" s="510">
        <f t="shared" ref="N20:V20" si="20">+N17+N18+N19</f>
        <v>312575</v>
      </c>
      <c r="O20" s="511">
        <f t="shared" si="20"/>
        <v>628477</v>
      </c>
      <c r="P20" s="510">
        <f t="shared" si="20"/>
        <v>8</v>
      </c>
      <c r="Q20" s="511">
        <f t="shared" si="20"/>
        <v>628485</v>
      </c>
      <c r="R20" s="509">
        <f t="shared" si="20"/>
        <v>363949</v>
      </c>
      <c r="S20" s="510">
        <f t="shared" si="20"/>
        <v>359757</v>
      </c>
      <c r="T20" s="512">
        <f t="shared" si="20"/>
        <v>723706</v>
      </c>
      <c r="U20" s="510">
        <f t="shared" si="20"/>
        <v>494</v>
      </c>
      <c r="V20" s="512">
        <f t="shared" si="20"/>
        <v>724200</v>
      </c>
      <c r="W20" s="513">
        <f>IF(Q20=0,0,((V20/Q20)-1)*100)</f>
        <v>15.22948041719372</v>
      </c>
    </row>
    <row r="21" spans="1:27" ht="13.5" thickTop="1">
      <c r="A21" s="470" t="str">
        <f>IF(ISERROR(F21/G21)," ",IF(F21/G21&gt;0.5,IF(F21/G21&lt;1.5," ","NOT OK"),"NOT OK"))</f>
        <v xml:space="preserve"> </v>
      </c>
      <c r="B21" s="438" t="s">
        <v>20</v>
      </c>
      <c r="C21" s="471">
        <v>735</v>
      </c>
      <c r="D21" s="472">
        <v>662</v>
      </c>
      <c r="E21" s="514">
        <f>SUM(C21:D21)</f>
        <v>1397</v>
      </c>
      <c r="F21" s="471">
        <v>848</v>
      </c>
      <c r="G21" s="472">
        <v>863</v>
      </c>
      <c r="H21" s="514">
        <f>SUM(F21:G21)</f>
        <v>1711</v>
      </c>
      <c r="I21" s="474">
        <f>IF(E21=0,0,((H21/E21)-1)*100)</f>
        <v>22.476735862562624</v>
      </c>
      <c r="J21" s="498"/>
      <c r="L21" s="443" t="s">
        <v>21</v>
      </c>
      <c r="M21" s="475">
        <v>120753</v>
      </c>
      <c r="N21" s="476">
        <v>117448</v>
      </c>
      <c r="O21" s="477">
        <f>+M21+N21</f>
        <v>238201</v>
      </c>
      <c r="P21" s="478">
        <v>12</v>
      </c>
      <c r="Q21" s="477">
        <f>O21+P21</f>
        <v>238213</v>
      </c>
      <c r="R21" s="475">
        <v>136930</v>
      </c>
      <c r="S21" s="476">
        <v>137479</v>
      </c>
      <c r="T21" s="479">
        <f>+R21+S21</f>
        <v>274409</v>
      </c>
      <c r="U21" s="478">
        <v>9</v>
      </c>
      <c r="V21" s="479">
        <f>T21+U21</f>
        <v>274418</v>
      </c>
      <c r="W21" s="480">
        <f>IF(Q21=0,0,((V21/Q21)-1)*100)</f>
        <v>15.198582780956539</v>
      </c>
    </row>
    <row r="22" spans="1:27">
      <c r="A22" s="470" t="str">
        <f t="shared" ref="A22" si="21">IF(ISERROR(F22/G22)," ",IF(F22/G22&gt;0.5,IF(F22/G22&lt;1.5," ","NOT OK"),"NOT OK"))</f>
        <v xml:space="preserve"> </v>
      </c>
      <c r="B22" s="438" t="s">
        <v>22</v>
      </c>
      <c r="C22" s="471">
        <v>793</v>
      </c>
      <c r="D22" s="472">
        <v>791</v>
      </c>
      <c r="E22" s="515">
        <f t="shared" ref="E22" si="22">SUM(C22:D22)</f>
        <v>1584</v>
      </c>
      <c r="F22" s="471">
        <v>884</v>
      </c>
      <c r="G22" s="472">
        <v>885</v>
      </c>
      <c r="H22" s="515">
        <f t="shared" ref="H22" si="23">SUM(F22:G22)</f>
        <v>1769</v>
      </c>
      <c r="I22" s="474">
        <f t="shared" ref="I22" si="24">IF(E22=0,0,((H22/E22)-1)*100)</f>
        <v>11.679292929292927</v>
      </c>
      <c r="J22" s="498"/>
      <c r="L22" s="443" t="s">
        <v>22</v>
      </c>
      <c r="M22" s="475">
        <v>129060</v>
      </c>
      <c r="N22" s="476">
        <v>131690</v>
      </c>
      <c r="O22" s="477">
        <f t="shared" ref="O22" si="25">+M22+N22</f>
        <v>260750</v>
      </c>
      <c r="P22" s="478">
        <v>1</v>
      </c>
      <c r="Q22" s="477">
        <f>O22+P22</f>
        <v>260751</v>
      </c>
      <c r="R22" s="475">
        <v>148378</v>
      </c>
      <c r="S22" s="476">
        <v>148414</v>
      </c>
      <c r="T22" s="479">
        <f t="shared" ref="T22" si="26">+R22+S22</f>
        <v>296792</v>
      </c>
      <c r="U22" s="478">
        <v>610</v>
      </c>
      <c r="V22" s="479">
        <f>T22+U22</f>
        <v>297402</v>
      </c>
      <c r="W22" s="480">
        <f t="shared" ref="W22" si="27">IF(Q22=0,0,((V22/Q22)-1)*100)</f>
        <v>14.055938424013714</v>
      </c>
    </row>
    <row r="23" spans="1:27" ht="13.5" thickBot="1">
      <c r="A23" s="470" t="str">
        <f>IF(ISERROR(F23/G23)," ",IF(F23/G23&gt;0.5,IF(F23/G23&lt;1.5," ","NOT OK"),"NOT OK"))</f>
        <v xml:space="preserve"> </v>
      </c>
      <c r="B23" s="438" t="s">
        <v>23</v>
      </c>
      <c r="C23" s="471">
        <v>704</v>
      </c>
      <c r="D23" s="516">
        <v>704</v>
      </c>
      <c r="E23" s="517">
        <f t="shared" ref="E23" si="28">SUM(C23:D23)</f>
        <v>1408</v>
      </c>
      <c r="F23" s="471">
        <v>756</v>
      </c>
      <c r="G23" s="516">
        <v>758</v>
      </c>
      <c r="H23" s="517">
        <f>SUM(F23:G23)</f>
        <v>1514</v>
      </c>
      <c r="I23" s="518">
        <f>IF(E23=0,0,((H23/E23)-1)*100)</f>
        <v>7.5284090909090828</v>
      </c>
      <c r="J23" s="498"/>
      <c r="L23" s="443" t="s">
        <v>23</v>
      </c>
      <c r="M23" s="475">
        <v>104961</v>
      </c>
      <c r="N23" s="476">
        <v>101409</v>
      </c>
      <c r="O23" s="477">
        <f>+M23+N23</f>
        <v>206370</v>
      </c>
      <c r="P23" s="478">
        <v>1</v>
      </c>
      <c r="Q23" s="477">
        <f>O23+P23</f>
        <v>206371</v>
      </c>
      <c r="R23" s="475">
        <v>117812</v>
      </c>
      <c r="S23" s="476">
        <v>114872</v>
      </c>
      <c r="T23" s="479">
        <f>+R23+S23</f>
        <v>232684</v>
      </c>
      <c r="U23" s="478">
        <v>192</v>
      </c>
      <c r="V23" s="479">
        <f>T23+U23</f>
        <v>232876</v>
      </c>
      <c r="W23" s="480">
        <f>IF(Q23=0,0,((V23/Q23)-1)*100)</f>
        <v>12.843374311313127</v>
      </c>
    </row>
    <row r="24" spans="1:27" ht="14.25" thickTop="1" thickBot="1">
      <c r="A24" s="470" t="str">
        <f>IF(ISERROR(F24/G24)," ",IF(F24/G24&gt;0.5,IF(F24/G24&lt;1.5," ","NOT OK"),"NOT OK"))</f>
        <v xml:space="preserve"> </v>
      </c>
      <c r="B24" s="486" t="s">
        <v>40</v>
      </c>
      <c r="C24" s="487">
        <f>+C21+C22+C23</f>
        <v>2232</v>
      </c>
      <c r="D24" s="487">
        <f t="shared" ref="D24:H24" si="29">+D21+D22+D23</f>
        <v>2157</v>
      </c>
      <c r="E24" s="487">
        <f t="shared" si="29"/>
        <v>4389</v>
      </c>
      <c r="F24" s="487">
        <f t="shared" si="29"/>
        <v>2488</v>
      </c>
      <c r="G24" s="487">
        <f t="shared" si="29"/>
        <v>2506</v>
      </c>
      <c r="H24" s="487">
        <f t="shared" si="29"/>
        <v>4994</v>
      </c>
      <c r="I24" s="490">
        <f t="shared" ref="I24:I26" si="30">IF(E24=0,0,((H24/E24)-1)*100)</f>
        <v>13.78446115288221</v>
      </c>
      <c r="J24" s="424"/>
      <c r="L24" s="519" t="s">
        <v>40</v>
      </c>
      <c r="M24" s="492">
        <f>+M21+M22+M23</f>
        <v>354774</v>
      </c>
      <c r="N24" s="493">
        <f t="shared" ref="N24:V24" si="31">+N21+N22+N23</f>
        <v>350547</v>
      </c>
      <c r="O24" s="494">
        <f t="shared" si="31"/>
        <v>705321</v>
      </c>
      <c r="P24" s="493">
        <f t="shared" si="31"/>
        <v>14</v>
      </c>
      <c r="Q24" s="494">
        <f t="shared" si="31"/>
        <v>705335</v>
      </c>
      <c r="R24" s="492">
        <f t="shared" si="31"/>
        <v>403120</v>
      </c>
      <c r="S24" s="493">
        <f t="shared" si="31"/>
        <v>400765</v>
      </c>
      <c r="T24" s="495">
        <f t="shared" si="31"/>
        <v>803885</v>
      </c>
      <c r="U24" s="493">
        <f t="shared" si="31"/>
        <v>811</v>
      </c>
      <c r="V24" s="495">
        <f t="shared" si="31"/>
        <v>804696</v>
      </c>
      <c r="W24" s="496">
        <f t="shared" ref="W24:W26" si="32">IF(Q24=0,0,((V24/Q24)-1)*100)</f>
        <v>14.087065011661126</v>
      </c>
    </row>
    <row r="25" spans="1:27" ht="14.25" thickTop="1" thickBot="1">
      <c r="A25" s="470" t="str">
        <f>IF(ISERROR(F25/G25)," ",IF(F25/G25&gt;0.5,IF(F25/G25&lt;1.5," ","NOT OK"),"NOT OK"))</f>
        <v xml:space="preserve"> </v>
      </c>
      <c r="B25" s="486" t="s">
        <v>62</v>
      </c>
      <c r="C25" s="487">
        <f>C16+C20+C21+C22+C23</f>
        <v>6453</v>
      </c>
      <c r="D25" s="487">
        <f t="shared" ref="D25:H25" si="33">D16+D20+D21+D22+D23</f>
        <v>6388</v>
      </c>
      <c r="E25" s="487">
        <f t="shared" si="33"/>
        <v>12841</v>
      </c>
      <c r="F25" s="487">
        <f t="shared" si="33"/>
        <v>7315</v>
      </c>
      <c r="G25" s="487">
        <f t="shared" si="33"/>
        <v>7363</v>
      </c>
      <c r="H25" s="487">
        <f t="shared" si="33"/>
        <v>14678</v>
      </c>
      <c r="I25" s="490">
        <f t="shared" si="30"/>
        <v>14.305739428393437</v>
      </c>
      <c r="J25" s="424"/>
      <c r="L25" s="519" t="s">
        <v>62</v>
      </c>
      <c r="M25" s="520">
        <f>M16+M20+M21+M22+M23</f>
        <v>1029721</v>
      </c>
      <c r="N25" s="520">
        <f t="shared" ref="N25:V25" si="34">N16+N20+N21+N22+N23</f>
        <v>1026812</v>
      </c>
      <c r="O25" s="521">
        <f t="shared" si="34"/>
        <v>2056533</v>
      </c>
      <c r="P25" s="520">
        <f t="shared" si="34"/>
        <v>25</v>
      </c>
      <c r="Q25" s="521">
        <f t="shared" si="34"/>
        <v>2056558</v>
      </c>
      <c r="R25" s="520">
        <f t="shared" si="34"/>
        <v>1182029</v>
      </c>
      <c r="S25" s="520">
        <f t="shared" si="34"/>
        <v>1188589</v>
      </c>
      <c r="T25" s="522">
        <f t="shared" si="34"/>
        <v>2370618</v>
      </c>
      <c r="U25" s="520">
        <f t="shared" si="34"/>
        <v>1874</v>
      </c>
      <c r="V25" s="521">
        <f t="shared" si="34"/>
        <v>2372492</v>
      </c>
      <c r="W25" s="496">
        <f t="shared" si="32"/>
        <v>15.362270356586105</v>
      </c>
      <c r="X25" s="425"/>
      <c r="AA25" s="425"/>
    </row>
    <row r="26" spans="1:27" ht="14.25" thickTop="1" thickBot="1">
      <c r="A26" s="470" t="str">
        <f>IF(ISERROR(F26/G26)," ",IF(F26/G26&gt;0.5,IF(F26/G26&lt;1.5," ","NOT OK"),"NOT OK"))</f>
        <v xml:space="preserve"> </v>
      </c>
      <c r="B26" s="486" t="s">
        <v>63</v>
      </c>
      <c r="C26" s="487">
        <f>+C12+C16+C20+C24</f>
        <v>8285</v>
      </c>
      <c r="D26" s="487">
        <f t="shared" ref="D26:H26" si="35">+D12+D16+D20+D24</f>
        <v>8193</v>
      </c>
      <c r="E26" s="487">
        <f t="shared" si="35"/>
        <v>16478</v>
      </c>
      <c r="F26" s="487">
        <f t="shared" si="35"/>
        <v>9554</v>
      </c>
      <c r="G26" s="487">
        <f t="shared" si="35"/>
        <v>9601</v>
      </c>
      <c r="H26" s="487">
        <f t="shared" si="35"/>
        <v>19155</v>
      </c>
      <c r="I26" s="490">
        <f t="shared" si="30"/>
        <v>16.245903629081205</v>
      </c>
      <c r="J26" s="424"/>
      <c r="L26" s="519" t="s">
        <v>63</v>
      </c>
      <c r="M26" s="492">
        <f>+M12+M16+M20+M24</f>
        <v>1317343</v>
      </c>
      <c r="N26" s="493">
        <f t="shared" ref="N26:V26" si="36">+N12+N16+N20+N24</f>
        <v>1291849</v>
      </c>
      <c r="O26" s="494">
        <f t="shared" si="36"/>
        <v>2609192</v>
      </c>
      <c r="P26" s="493">
        <f t="shared" si="36"/>
        <v>88</v>
      </c>
      <c r="Q26" s="494">
        <f t="shared" si="36"/>
        <v>2609280</v>
      </c>
      <c r="R26" s="492">
        <f t="shared" si="36"/>
        <v>1516134</v>
      </c>
      <c r="S26" s="493">
        <f t="shared" si="36"/>
        <v>1504428</v>
      </c>
      <c r="T26" s="495">
        <f t="shared" si="36"/>
        <v>3020562</v>
      </c>
      <c r="U26" s="493">
        <f t="shared" si="36"/>
        <v>2292</v>
      </c>
      <c r="V26" s="495">
        <f t="shared" si="36"/>
        <v>3022854</v>
      </c>
      <c r="W26" s="496">
        <f t="shared" si="32"/>
        <v>15.850119573215604</v>
      </c>
    </row>
    <row r="27" spans="1:27" ht="14.25" thickTop="1" thickBot="1">
      <c r="B27" s="523" t="s">
        <v>60</v>
      </c>
      <c r="C27" s="524"/>
      <c r="D27" s="524"/>
      <c r="E27" s="524"/>
      <c r="F27" s="524"/>
      <c r="G27" s="524"/>
      <c r="H27" s="524"/>
      <c r="I27" s="430"/>
      <c r="J27" s="424"/>
      <c r="L27" s="525" t="s">
        <v>60</v>
      </c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3"/>
    </row>
    <row r="28" spans="1:27" ht="13.5" thickTop="1">
      <c r="B28" s="916" t="s">
        <v>25</v>
      </c>
      <c r="C28" s="917"/>
      <c r="D28" s="917"/>
      <c r="E28" s="917"/>
      <c r="F28" s="917"/>
      <c r="G28" s="917"/>
      <c r="H28" s="917"/>
      <c r="I28" s="918"/>
      <c r="J28" s="424"/>
      <c r="L28" s="919" t="s">
        <v>26</v>
      </c>
      <c r="M28" s="920"/>
      <c r="N28" s="920"/>
      <c r="O28" s="920"/>
      <c r="P28" s="920"/>
      <c r="Q28" s="920"/>
      <c r="R28" s="920"/>
      <c r="S28" s="920"/>
      <c r="T28" s="920"/>
      <c r="U28" s="920"/>
      <c r="V28" s="920"/>
      <c r="W28" s="921"/>
    </row>
    <row r="29" spans="1:27" ht="13.5" thickBot="1">
      <c r="B29" s="922" t="s">
        <v>47</v>
      </c>
      <c r="C29" s="923"/>
      <c r="D29" s="923"/>
      <c r="E29" s="923"/>
      <c r="F29" s="923"/>
      <c r="G29" s="923"/>
      <c r="H29" s="923"/>
      <c r="I29" s="924"/>
      <c r="J29" s="424"/>
      <c r="L29" s="925" t="s">
        <v>49</v>
      </c>
      <c r="M29" s="926"/>
      <c r="N29" s="926"/>
      <c r="O29" s="926"/>
      <c r="P29" s="926"/>
      <c r="Q29" s="926"/>
      <c r="R29" s="926"/>
      <c r="S29" s="926"/>
      <c r="T29" s="926"/>
      <c r="U29" s="926"/>
      <c r="V29" s="926"/>
      <c r="W29" s="927"/>
    </row>
    <row r="30" spans="1:27" ht="14.25" thickTop="1" thickBot="1">
      <c r="B30" s="428"/>
      <c r="C30" s="524"/>
      <c r="D30" s="524"/>
      <c r="E30" s="524"/>
      <c r="F30" s="524"/>
      <c r="G30" s="524"/>
      <c r="H30" s="524"/>
      <c r="I30" s="430"/>
      <c r="J30" s="424"/>
      <c r="L30" s="431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3"/>
    </row>
    <row r="31" spans="1:27" ht="13.5" customHeight="1" thickTop="1" thickBot="1">
      <c r="B31" s="434"/>
      <c r="C31" s="928" t="s">
        <v>64</v>
      </c>
      <c r="D31" s="929"/>
      <c r="E31" s="930"/>
      <c r="F31" s="928" t="s">
        <v>65</v>
      </c>
      <c r="G31" s="929"/>
      <c r="H31" s="930"/>
      <c r="I31" s="435" t="s">
        <v>2</v>
      </c>
      <c r="J31" s="424"/>
      <c r="L31" s="436"/>
      <c r="M31" s="931" t="s">
        <v>64</v>
      </c>
      <c r="N31" s="932"/>
      <c r="O31" s="932"/>
      <c r="P31" s="932"/>
      <c r="Q31" s="933"/>
      <c r="R31" s="931" t="s">
        <v>65</v>
      </c>
      <c r="S31" s="932"/>
      <c r="T31" s="932"/>
      <c r="U31" s="932"/>
      <c r="V31" s="933"/>
      <c r="W31" s="437" t="s">
        <v>2</v>
      </c>
    </row>
    <row r="32" spans="1:27" ht="13.5" thickTop="1">
      <c r="B32" s="438" t="s">
        <v>3</v>
      </c>
      <c r="C32" s="439"/>
      <c r="D32" s="440"/>
      <c r="E32" s="441"/>
      <c r="F32" s="439"/>
      <c r="G32" s="440"/>
      <c r="H32" s="441"/>
      <c r="I32" s="442" t="s">
        <v>4</v>
      </c>
      <c r="J32" s="424"/>
      <c r="L32" s="443" t="s">
        <v>3</v>
      </c>
      <c r="M32" s="444"/>
      <c r="N32" s="445"/>
      <c r="O32" s="446"/>
      <c r="P32" s="447"/>
      <c r="Q32" s="448"/>
      <c r="R32" s="444"/>
      <c r="S32" s="445"/>
      <c r="T32" s="446"/>
      <c r="U32" s="447"/>
      <c r="V32" s="448"/>
      <c r="W32" s="449" t="s">
        <v>4</v>
      </c>
    </row>
    <row r="33" spans="1:27" ht="13.5" thickBot="1">
      <c r="B33" s="450"/>
      <c r="C33" s="451" t="s">
        <v>5</v>
      </c>
      <c r="D33" s="452" t="s">
        <v>6</v>
      </c>
      <c r="E33" s="453" t="s">
        <v>7</v>
      </c>
      <c r="F33" s="451" t="s">
        <v>5</v>
      </c>
      <c r="G33" s="452" t="s">
        <v>6</v>
      </c>
      <c r="H33" s="453" t="s">
        <v>7</v>
      </c>
      <c r="I33" s="454"/>
      <c r="J33" s="424"/>
      <c r="L33" s="455"/>
      <c r="M33" s="456" t="s">
        <v>8</v>
      </c>
      <c r="N33" s="457" t="s">
        <v>9</v>
      </c>
      <c r="O33" s="458" t="s">
        <v>31</v>
      </c>
      <c r="P33" s="455" t="s">
        <v>32</v>
      </c>
      <c r="Q33" s="458" t="s">
        <v>7</v>
      </c>
      <c r="R33" s="456" t="s">
        <v>8</v>
      </c>
      <c r="S33" s="457" t="s">
        <v>9</v>
      </c>
      <c r="T33" s="458" t="s">
        <v>31</v>
      </c>
      <c r="U33" s="455" t="s">
        <v>32</v>
      </c>
      <c r="V33" s="458" t="s">
        <v>7</v>
      </c>
      <c r="W33" s="459"/>
      <c r="AA33" s="3"/>
    </row>
    <row r="34" spans="1:27" ht="5.25" customHeight="1" thickTop="1">
      <c r="B34" s="438"/>
      <c r="C34" s="460"/>
      <c r="D34" s="461"/>
      <c r="E34" s="526"/>
      <c r="F34" s="460"/>
      <c r="G34" s="461"/>
      <c r="H34" s="526"/>
      <c r="I34" s="463"/>
      <c r="J34" s="424"/>
      <c r="L34" s="443"/>
      <c r="M34" s="464"/>
      <c r="N34" s="465"/>
      <c r="O34" s="466"/>
      <c r="P34" s="467"/>
      <c r="Q34" s="468"/>
      <c r="R34" s="464"/>
      <c r="S34" s="465"/>
      <c r="T34" s="466"/>
      <c r="U34" s="467"/>
      <c r="V34" s="468"/>
      <c r="W34" s="469"/>
    </row>
    <row r="35" spans="1:27">
      <c r="A35" s="424" t="str">
        <f>IF(ISERROR(F35/G35)," ",IF(F35/G35&gt;0.5,IF(F35/G35&lt;1.5," ","NOT OK"),"NOT OK"))</f>
        <v xml:space="preserve"> </v>
      </c>
      <c r="B35" s="438" t="s">
        <v>10</v>
      </c>
      <c r="C35" s="471">
        <v>842</v>
      </c>
      <c r="D35" s="472">
        <v>866</v>
      </c>
      <c r="E35" s="473">
        <f t="shared" ref="E35" si="37">SUM(C35:D35)</f>
        <v>1708</v>
      </c>
      <c r="F35" s="471">
        <v>1071</v>
      </c>
      <c r="G35" s="472">
        <v>1072</v>
      </c>
      <c r="H35" s="473">
        <f t="shared" ref="H35:H37" si="38">SUM(F35:G35)</f>
        <v>2143</v>
      </c>
      <c r="I35" s="474">
        <f t="shared" ref="I35:I37" si="39">IF(E35=0,0,((H35/E35)-1)*100)</f>
        <v>25.468384074941454</v>
      </c>
      <c r="J35" s="424"/>
      <c r="K35" s="481"/>
      <c r="L35" s="443" t="s">
        <v>10</v>
      </c>
      <c r="M35" s="475">
        <v>126639</v>
      </c>
      <c r="N35" s="476">
        <v>127388</v>
      </c>
      <c r="O35" s="479">
        <f>+M35+N35</f>
        <v>254027</v>
      </c>
      <c r="P35" s="478">
        <v>146</v>
      </c>
      <c r="Q35" s="479">
        <f t="shared" ref="Q35" si="40">O35+P35</f>
        <v>254173</v>
      </c>
      <c r="R35" s="475">
        <v>156327</v>
      </c>
      <c r="S35" s="476">
        <v>152214</v>
      </c>
      <c r="T35" s="479">
        <f>SUM(R35:S35)</f>
        <v>308541</v>
      </c>
      <c r="U35" s="478">
        <v>0</v>
      </c>
      <c r="V35" s="479">
        <f t="shared" ref="V35" si="41">T35+U35</f>
        <v>308541</v>
      </c>
      <c r="W35" s="480">
        <f t="shared" ref="W35:W37" si="42">IF(Q35=0,0,((V35/Q35)-1)*100)</f>
        <v>21.390155523993503</v>
      </c>
    </row>
    <row r="36" spans="1:27">
      <c r="A36" s="424" t="str">
        <f>IF(ISERROR(F36/G36)," ",IF(F36/G36&gt;0.5,IF(F36/G36&lt;1.5," ","NOT OK"),"NOT OK"))</f>
        <v xml:space="preserve"> </v>
      </c>
      <c r="B36" s="438" t="s">
        <v>11</v>
      </c>
      <c r="C36" s="471">
        <v>872</v>
      </c>
      <c r="D36" s="472">
        <v>873</v>
      </c>
      <c r="E36" s="473">
        <f>SUM(C36:D36)</f>
        <v>1745</v>
      </c>
      <c r="F36" s="471">
        <v>1123</v>
      </c>
      <c r="G36" s="472">
        <v>1123</v>
      </c>
      <c r="H36" s="473">
        <f>SUM(F36:G36)</f>
        <v>2246</v>
      </c>
      <c r="I36" s="474">
        <f t="shared" si="39"/>
        <v>28.710601719197705</v>
      </c>
      <c r="J36" s="424"/>
      <c r="K36" s="481"/>
      <c r="L36" s="443" t="s">
        <v>11</v>
      </c>
      <c r="M36" s="475">
        <v>130866</v>
      </c>
      <c r="N36" s="476">
        <v>123401</v>
      </c>
      <c r="O36" s="479">
        <f t="shared" ref="O36:O44" si="43">+M36+N36</f>
        <v>254267</v>
      </c>
      <c r="P36" s="478">
        <v>164</v>
      </c>
      <c r="Q36" s="479">
        <f>O36+P36</f>
        <v>254431</v>
      </c>
      <c r="R36" s="475">
        <v>156934</v>
      </c>
      <c r="S36" s="476">
        <v>145357</v>
      </c>
      <c r="T36" s="479">
        <f>SUM(R36:S36)</f>
        <v>302291</v>
      </c>
      <c r="U36" s="478">
        <v>0</v>
      </c>
      <c r="V36" s="479">
        <f>T36+U36</f>
        <v>302291</v>
      </c>
      <c r="W36" s="480">
        <f t="shared" si="42"/>
        <v>18.810600909480367</v>
      </c>
    </row>
    <row r="37" spans="1:27" ht="13.5" thickBot="1">
      <c r="A37" s="424" t="str">
        <f>IF(ISERROR(F37/G37)," ",IF(F37/G37&gt;0.5,IF(F37/G37&lt;1.5," ","NOT OK"),"NOT OK"))</f>
        <v xml:space="preserve"> </v>
      </c>
      <c r="B37" s="450" t="s">
        <v>12</v>
      </c>
      <c r="C37" s="482">
        <v>918</v>
      </c>
      <c r="D37" s="483">
        <v>916</v>
      </c>
      <c r="E37" s="473">
        <f t="shared" ref="E37" si="44">SUM(C37:D37)</f>
        <v>1834</v>
      </c>
      <c r="F37" s="482">
        <v>1176</v>
      </c>
      <c r="G37" s="483">
        <v>1179</v>
      </c>
      <c r="H37" s="473">
        <f t="shared" si="38"/>
        <v>2355</v>
      </c>
      <c r="I37" s="474">
        <f t="shared" si="39"/>
        <v>28.407851690294429</v>
      </c>
      <c r="J37" s="424"/>
      <c r="K37" s="481"/>
      <c r="L37" s="455" t="s">
        <v>12</v>
      </c>
      <c r="M37" s="475">
        <v>141107</v>
      </c>
      <c r="N37" s="476">
        <v>125044</v>
      </c>
      <c r="O37" s="479">
        <f t="shared" si="43"/>
        <v>266151</v>
      </c>
      <c r="P37" s="527">
        <v>0</v>
      </c>
      <c r="Q37" s="528">
        <f t="shared" ref="Q37" si="45">O37+P37</f>
        <v>266151</v>
      </c>
      <c r="R37" s="475">
        <v>174838</v>
      </c>
      <c r="S37" s="476">
        <v>157442</v>
      </c>
      <c r="T37" s="479">
        <f t="shared" ref="T37" si="46">SUM(R37:S37)</f>
        <v>332280</v>
      </c>
      <c r="U37" s="527">
        <v>0</v>
      </c>
      <c r="V37" s="528">
        <f>T37+U37</f>
        <v>332280</v>
      </c>
      <c r="W37" s="480">
        <f t="shared" si="42"/>
        <v>24.846421768094061</v>
      </c>
    </row>
    <row r="38" spans="1:27" ht="14.25" thickTop="1" thickBot="1">
      <c r="A38" s="424" t="str">
        <f>IF(ISERROR(F38/G38)," ",IF(F38/G38&gt;0.5,IF(F38/G38&lt;1.5," ","NOT OK"),"NOT OK"))</f>
        <v xml:space="preserve"> </v>
      </c>
      <c r="B38" s="486" t="s">
        <v>57</v>
      </c>
      <c r="C38" s="487">
        <f t="shared" ref="C38:E38" si="47">+C35+C36+C37</f>
        <v>2632</v>
      </c>
      <c r="D38" s="488">
        <f t="shared" si="47"/>
        <v>2655</v>
      </c>
      <c r="E38" s="489">
        <f t="shared" si="47"/>
        <v>5287</v>
      </c>
      <c r="F38" s="487">
        <f t="shared" ref="F38:H38" si="48">+F35+F36+F37</f>
        <v>3370</v>
      </c>
      <c r="G38" s="488">
        <f t="shared" si="48"/>
        <v>3374</v>
      </c>
      <c r="H38" s="489">
        <f t="shared" si="48"/>
        <v>6744</v>
      </c>
      <c r="I38" s="490">
        <f>IF(E38=0,0,((H38/E38)-1)*100)</f>
        <v>27.558161528276905</v>
      </c>
      <c r="J38" s="424"/>
      <c r="L38" s="491" t="s">
        <v>57</v>
      </c>
      <c r="M38" s="492">
        <f t="shared" ref="M38:Q38" si="49">+M35+M36+M37</f>
        <v>398612</v>
      </c>
      <c r="N38" s="493">
        <f t="shared" si="49"/>
        <v>375833</v>
      </c>
      <c r="O38" s="495">
        <f>+O35+O36+O37</f>
        <v>774445</v>
      </c>
      <c r="P38" s="493">
        <f t="shared" si="49"/>
        <v>310</v>
      </c>
      <c r="Q38" s="495">
        <f t="shared" si="49"/>
        <v>774755</v>
      </c>
      <c r="R38" s="492">
        <f t="shared" ref="R38:V38" si="50">+R35+R36+R37</f>
        <v>488099</v>
      </c>
      <c r="S38" s="493">
        <f t="shared" si="50"/>
        <v>455013</v>
      </c>
      <c r="T38" s="495">
        <f>+T35+T36+T37</f>
        <v>943112</v>
      </c>
      <c r="U38" s="493">
        <f t="shared" si="50"/>
        <v>0</v>
      </c>
      <c r="V38" s="495">
        <f t="shared" si="50"/>
        <v>943112</v>
      </c>
      <c r="W38" s="496">
        <f>IF(Q38=0,0,((V38/Q38)-1)*100)</f>
        <v>21.730353466579764</v>
      </c>
    </row>
    <row r="39" spans="1:27" ht="13.5" thickTop="1">
      <c r="A39" s="424" t="str">
        <f t="shared" si="9"/>
        <v xml:space="preserve"> </v>
      </c>
      <c r="B39" s="438" t="s">
        <v>13</v>
      </c>
      <c r="C39" s="471">
        <v>923</v>
      </c>
      <c r="D39" s="472">
        <v>921</v>
      </c>
      <c r="E39" s="473">
        <f t="shared" ref="E39" si="51">SUM(C39:D39)</f>
        <v>1844</v>
      </c>
      <c r="F39" s="471">
        <v>1186</v>
      </c>
      <c r="G39" s="472">
        <v>1174</v>
      </c>
      <c r="H39" s="473">
        <f t="shared" ref="H39" si="52">SUM(F39:G39)</f>
        <v>2360</v>
      </c>
      <c r="I39" s="474">
        <f t="shared" ref="I39:I43" si="53">IF(E39=0,0,((H39/E39)-1)*100)</f>
        <v>27.982646420824288</v>
      </c>
      <c r="L39" s="443" t="s">
        <v>13</v>
      </c>
      <c r="M39" s="475">
        <v>147707</v>
      </c>
      <c r="N39" s="476">
        <v>148724</v>
      </c>
      <c r="O39" s="479">
        <f t="shared" si="43"/>
        <v>296431</v>
      </c>
      <c r="P39" s="527">
        <v>0</v>
      </c>
      <c r="Q39" s="528">
        <f>O39+P39</f>
        <v>296431</v>
      </c>
      <c r="R39" s="475">
        <v>188290</v>
      </c>
      <c r="S39" s="476">
        <v>184662</v>
      </c>
      <c r="T39" s="479">
        <f t="shared" ref="T39:T44" si="54">+R39+S39</f>
        <v>372952</v>
      </c>
      <c r="U39" s="527">
        <v>0</v>
      </c>
      <c r="V39" s="528">
        <f>T39+U39</f>
        <v>372952</v>
      </c>
      <c r="W39" s="480">
        <f t="shared" ref="W39:W43" si="55">IF(Q39=0,0,((V39/Q39)-1)*100)</f>
        <v>25.814101763985555</v>
      </c>
    </row>
    <row r="40" spans="1:27">
      <c r="A40" s="424" t="str">
        <f>IF(ISERROR(F40/G40)," ",IF(F40/G40&gt;0.5,IF(F40/G40&lt;1.5," ","NOT OK"),"NOT OK"))</f>
        <v xml:space="preserve"> </v>
      </c>
      <c r="B40" s="438" t="s">
        <v>14</v>
      </c>
      <c r="C40" s="471">
        <v>848</v>
      </c>
      <c r="D40" s="472">
        <v>847</v>
      </c>
      <c r="E40" s="473">
        <f>SUM(C40:D40)</f>
        <v>1695</v>
      </c>
      <c r="F40" s="471">
        <v>1032</v>
      </c>
      <c r="G40" s="472">
        <v>1031</v>
      </c>
      <c r="H40" s="473">
        <f>SUM(F40:G40)</f>
        <v>2063</v>
      </c>
      <c r="I40" s="474">
        <f>IF(E40=0,0,((H40/E40)-1)*100)</f>
        <v>21.710914454277287</v>
      </c>
      <c r="J40" s="424"/>
      <c r="L40" s="443" t="s">
        <v>14</v>
      </c>
      <c r="M40" s="475">
        <v>145724</v>
      </c>
      <c r="N40" s="476">
        <v>141350</v>
      </c>
      <c r="O40" s="479">
        <f>+M40+N40</f>
        <v>287074</v>
      </c>
      <c r="P40" s="527">
        <v>0</v>
      </c>
      <c r="Q40" s="528">
        <f>O40+P40</f>
        <v>287074</v>
      </c>
      <c r="R40" s="475">
        <v>170215</v>
      </c>
      <c r="S40" s="476">
        <v>168130</v>
      </c>
      <c r="T40" s="479">
        <f>+R40+S40</f>
        <v>338345</v>
      </c>
      <c r="U40" s="527">
        <v>0</v>
      </c>
      <c r="V40" s="528">
        <f>T40+U40</f>
        <v>338345</v>
      </c>
      <c r="W40" s="480">
        <f>IF(Q40=0,0,((V40/Q40)-1)*100)</f>
        <v>17.859854950291563</v>
      </c>
    </row>
    <row r="41" spans="1:27" ht="13.5" thickBot="1">
      <c r="A41" s="424" t="str">
        <f>IF(ISERROR(F41/G41)," ",IF(F41/G41&gt;0.5,IF(F41/G41&lt;1.5," ","NOT OK"),"NOT OK"))</f>
        <v xml:space="preserve"> </v>
      </c>
      <c r="B41" s="438" t="s">
        <v>15</v>
      </c>
      <c r="C41" s="471">
        <v>941</v>
      </c>
      <c r="D41" s="472">
        <v>942</v>
      </c>
      <c r="E41" s="473">
        <f>SUM(C41:D41)</f>
        <v>1883</v>
      </c>
      <c r="F41" s="471">
        <v>1152</v>
      </c>
      <c r="G41" s="472">
        <v>1152</v>
      </c>
      <c r="H41" s="473">
        <f>SUM(F41:G41)</f>
        <v>2304</v>
      </c>
      <c r="I41" s="474">
        <f>IF(E41=0,0,((H41/E41)-1)*100)</f>
        <v>22.357939458311215</v>
      </c>
      <c r="J41" s="424"/>
      <c r="L41" s="443" t="s">
        <v>15</v>
      </c>
      <c r="M41" s="475">
        <v>156561</v>
      </c>
      <c r="N41" s="476">
        <v>154218</v>
      </c>
      <c r="O41" s="479">
        <f>+M41+N41</f>
        <v>310779</v>
      </c>
      <c r="P41" s="527">
        <v>0</v>
      </c>
      <c r="Q41" s="528">
        <f>O41+P41</f>
        <v>310779</v>
      </c>
      <c r="R41" s="475">
        <v>180078</v>
      </c>
      <c r="S41" s="476">
        <v>175389</v>
      </c>
      <c r="T41" s="479">
        <f>+R41+S41</f>
        <v>355467</v>
      </c>
      <c r="U41" s="527">
        <v>2</v>
      </c>
      <c r="V41" s="528">
        <f>T41+U41</f>
        <v>355469</v>
      </c>
      <c r="W41" s="480">
        <f>IF(Q41=0,0,((V41/Q41)-1)*100)</f>
        <v>14.379993500204336</v>
      </c>
    </row>
    <row r="42" spans="1:27" ht="14.25" thickTop="1" thickBot="1">
      <c r="A42" s="470" t="str">
        <f>IF(ISERROR(F42/G42)," ",IF(F42/G42&gt;0.5,IF(F42/G42&lt;1.5," ","NOT OK"),"NOT OK"))</f>
        <v xml:space="preserve"> </v>
      </c>
      <c r="B42" s="486" t="s">
        <v>61</v>
      </c>
      <c r="C42" s="487">
        <f>+C39+C40+C41</f>
        <v>2712</v>
      </c>
      <c r="D42" s="488">
        <f t="shared" ref="D42" si="56">+D39+D40+D41</f>
        <v>2710</v>
      </c>
      <c r="E42" s="489">
        <f t="shared" ref="E42" si="57">+E39+E40+E41</f>
        <v>5422</v>
      </c>
      <c r="F42" s="487">
        <f t="shared" ref="F42" si="58">+F39+F40+F41</f>
        <v>3370</v>
      </c>
      <c r="G42" s="488">
        <f t="shared" ref="G42" si="59">+G39+G40+G41</f>
        <v>3357</v>
      </c>
      <c r="H42" s="489">
        <f t="shared" ref="H42" si="60">+H39+H40+H41</f>
        <v>6727</v>
      </c>
      <c r="I42" s="490">
        <f>IF(E42=0,0,((H42/E42)-1)*100)</f>
        <v>24.068609369236448</v>
      </c>
      <c r="J42" s="424"/>
      <c r="L42" s="491" t="s">
        <v>61</v>
      </c>
      <c r="M42" s="492">
        <f>+M39+M40+M41</f>
        <v>449992</v>
      </c>
      <c r="N42" s="493">
        <f t="shared" ref="N42" si="61">+N39+N40+N41</f>
        <v>444292</v>
      </c>
      <c r="O42" s="495">
        <f t="shared" ref="O42" si="62">+O39+O40+O41</f>
        <v>894284</v>
      </c>
      <c r="P42" s="493">
        <f t="shared" ref="P42" si="63">+P39+P40+P41</f>
        <v>0</v>
      </c>
      <c r="Q42" s="495">
        <f t="shared" ref="Q42" si="64">+Q39+Q40+Q41</f>
        <v>894284</v>
      </c>
      <c r="R42" s="492">
        <f t="shared" ref="R42" si="65">+R39+R40+R41</f>
        <v>538583</v>
      </c>
      <c r="S42" s="493">
        <f t="shared" ref="S42" si="66">+S39+S40+S41</f>
        <v>528181</v>
      </c>
      <c r="T42" s="495">
        <f t="shared" ref="T42" si="67">+T39+T40+T41</f>
        <v>1066764</v>
      </c>
      <c r="U42" s="493">
        <f t="shared" ref="U42" si="68">+U39+U40+U41</f>
        <v>2</v>
      </c>
      <c r="V42" s="495">
        <f t="shared" ref="V42" si="69">+V39+V40+V41</f>
        <v>1066766</v>
      </c>
      <c r="W42" s="496">
        <f>IF(Q42=0,0,((V42/Q42)-1)*100)</f>
        <v>19.287161572833678</v>
      </c>
    </row>
    <row r="43" spans="1:27" ht="13.5" thickTop="1">
      <c r="A43" s="424" t="str">
        <f t="shared" si="9"/>
        <v xml:space="preserve"> </v>
      </c>
      <c r="B43" s="438" t="s">
        <v>16</v>
      </c>
      <c r="C43" s="499">
        <v>990</v>
      </c>
      <c r="D43" s="500">
        <v>990</v>
      </c>
      <c r="E43" s="473">
        <f t="shared" ref="E43" si="70">SUM(C43:D43)</f>
        <v>1980</v>
      </c>
      <c r="F43" s="499">
        <v>1192</v>
      </c>
      <c r="G43" s="500">
        <v>1187</v>
      </c>
      <c r="H43" s="473">
        <f t="shared" ref="H43" si="71">SUM(F43:G43)</f>
        <v>2379</v>
      </c>
      <c r="I43" s="474">
        <f t="shared" si="53"/>
        <v>20.151515151515142</v>
      </c>
      <c r="J43" s="498"/>
      <c r="L43" s="443" t="s">
        <v>16</v>
      </c>
      <c r="M43" s="475">
        <v>155635</v>
      </c>
      <c r="N43" s="476">
        <v>157179</v>
      </c>
      <c r="O43" s="479">
        <f t="shared" si="43"/>
        <v>312814</v>
      </c>
      <c r="P43" s="478">
        <v>0</v>
      </c>
      <c r="Q43" s="529">
        <f>O43+P43</f>
        <v>312814</v>
      </c>
      <c r="R43" s="475">
        <v>185010</v>
      </c>
      <c r="S43" s="476">
        <v>182712</v>
      </c>
      <c r="T43" s="479">
        <f t="shared" si="54"/>
        <v>367722</v>
      </c>
      <c r="U43" s="478">
        <v>0</v>
      </c>
      <c r="V43" s="529">
        <f>T43+U43</f>
        <v>367722</v>
      </c>
      <c r="W43" s="480">
        <f t="shared" si="55"/>
        <v>17.552922823147309</v>
      </c>
    </row>
    <row r="44" spans="1:27">
      <c r="A44" s="424" t="str">
        <f t="shared" ref="A44" si="72">IF(ISERROR(F44/G44)," ",IF(F44/G44&gt;0.5,IF(F44/G44&lt;1.5," ","NOT OK"),"NOT OK"))</f>
        <v xml:space="preserve"> </v>
      </c>
      <c r="B44" s="438" t="s">
        <v>17</v>
      </c>
      <c r="C44" s="499">
        <v>1026</v>
      </c>
      <c r="D44" s="500">
        <v>1026</v>
      </c>
      <c r="E44" s="473">
        <f>SUM(C44:D44)</f>
        <v>2052</v>
      </c>
      <c r="F44" s="499">
        <v>1213</v>
      </c>
      <c r="G44" s="500">
        <v>1206</v>
      </c>
      <c r="H44" s="473">
        <f>SUM(F44:G44)</f>
        <v>2419</v>
      </c>
      <c r="I44" s="474">
        <f t="shared" ref="I44" si="73">IF(E44=0,0,((H44/E44)-1)*100)</f>
        <v>17.884990253411303</v>
      </c>
      <c r="J44" s="424"/>
      <c r="L44" s="443" t="s">
        <v>17</v>
      </c>
      <c r="M44" s="475">
        <v>146575</v>
      </c>
      <c r="N44" s="476">
        <v>148913</v>
      </c>
      <c r="O44" s="479">
        <f t="shared" si="43"/>
        <v>295488</v>
      </c>
      <c r="P44" s="478">
        <v>140</v>
      </c>
      <c r="Q44" s="479">
        <f>O44+P44</f>
        <v>295628</v>
      </c>
      <c r="R44" s="475">
        <v>169580</v>
      </c>
      <c r="S44" s="476">
        <v>167459</v>
      </c>
      <c r="T44" s="479">
        <f t="shared" si="54"/>
        <v>337039</v>
      </c>
      <c r="U44" s="478">
        <v>0</v>
      </c>
      <c r="V44" s="479">
        <f>T44+U44</f>
        <v>337039</v>
      </c>
      <c r="W44" s="480">
        <f t="shared" ref="W44" si="74">IF(Q44=0,0,((V44/Q44)-1)*100)</f>
        <v>14.007807108934212</v>
      </c>
    </row>
    <row r="45" spans="1:27" ht="13.5" thickBot="1">
      <c r="A45" s="424" t="str">
        <f>IF(ISERROR(F45/G45)," ",IF(F45/G45&gt;0.5,IF(F45/G45&lt;1.5," ","NOT OK"),"NOT OK"))</f>
        <v xml:space="preserve"> </v>
      </c>
      <c r="B45" s="438" t="s">
        <v>18</v>
      </c>
      <c r="C45" s="499">
        <v>990</v>
      </c>
      <c r="D45" s="500">
        <v>989</v>
      </c>
      <c r="E45" s="473">
        <f>SUM(C45:D45)</f>
        <v>1979</v>
      </c>
      <c r="F45" s="499">
        <v>1126</v>
      </c>
      <c r="G45" s="500">
        <v>1126</v>
      </c>
      <c r="H45" s="473">
        <f>SUM(F45:G45)</f>
        <v>2252</v>
      </c>
      <c r="I45" s="474">
        <f>IF(E45=0,0,((H45/E45)-1)*100)</f>
        <v>13.794845881758455</v>
      </c>
      <c r="J45" s="424"/>
      <c r="L45" s="443" t="s">
        <v>18</v>
      </c>
      <c r="M45" s="475">
        <v>139115</v>
      </c>
      <c r="N45" s="476">
        <v>135209</v>
      </c>
      <c r="O45" s="479">
        <f>+M45+N45</f>
        <v>274324</v>
      </c>
      <c r="P45" s="478">
        <v>0</v>
      </c>
      <c r="Q45" s="479">
        <f>O45+P45</f>
        <v>274324</v>
      </c>
      <c r="R45" s="475">
        <v>161054</v>
      </c>
      <c r="S45" s="476">
        <v>156402</v>
      </c>
      <c r="T45" s="479">
        <f>+R45+S45</f>
        <v>317456</v>
      </c>
      <c r="U45" s="478">
        <v>0</v>
      </c>
      <c r="V45" s="479">
        <f>T45+U45</f>
        <v>317456</v>
      </c>
      <c r="W45" s="480">
        <f>IF(Q45=0,0,((V45/Q45)-1)*100)</f>
        <v>15.723013662676255</v>
      </c>
    </row>
    <row r="46" spans="1:27" ht="15.75" customHeight="1" thickTop="1" thickBot="1">
      <c r="A46" s="503" t="str">
        <f>IF(ISERROR(F46/G46)," ",IF(F46/G46&gt;0.5,IF(F46/G46&lt;1.5," ","NOT OK"),"NOT OK"))</f>
        <v xml:space="preserve"> </v>
      </c>
      <c r="B46" s="504" t="s">
        <v>19</v>
      </c>
      <c r="C46" s="487">
        <f>+C43+C44+C45</f>
        <v>3006</v>
      </c>
      <c r="D46" s="505">
        <f t="shared" ref="D46" si="75">+D43+D44+D45</f>
        <v>3005</v>
      </c>
      <c r="E46" s="506">
        <f t="shared" ref="E46" si="76">+E43+E44+E45</f>
        <v>6011</v>
      </c>
      <c r="F46" s="487">
        <f t="shared" ref="F46" si="77">+F43+F44+F45</f>
        <v>3531</v>
      </c>
      <c r="G46" s="505">
        <f t="shared" ref="G46" si="78">+G43+G44+G45</f>
        <v>3519</v>
      </c>
      <c r="H46" s="506">
        <f t="shared" ref="H46" si="79">+H43+H44+H45</f>
        <v>7050</v>
      </c>
      <c r="I46" s="490">
        <f>IF(E46=0,0,((H46/E46)-1)*100)</f>
        <v>17.284977541174506</v>
      </c>
      <c r="J46" s="503"/>
      <c r="K46" s="507"/>
      <c r="L46" s="508" t="s">
        <v>19</v>
      </c>
      <c r="M46" s="509">
        <f>+M43+M44+M45</f>
        <v>441325</v>
      </c>
      <c r="N46" s="510">
        <f t="shared" ref="N46" si="80">+N43+N44+N45</f>
        <v>441301</v>
      </c>
      <c r="O46" s="511">
        <f t="shared" ref="O46" si="81">+O43+O44+O45</f>
        <v>882626</v>
      </c>
      <c r="P46" s="510">
        <f t="shared" ref="P46" si="82">+P43+P44+P45</f>
        <v>140</v>
      </c>
      <c r="Q46" s="511">
        <f t="shared" ref="Q46" si="83">+Q43+Q44+Q45</f>
        <v>882766</v>
      </c>
      <c r="R46" s="509">
        <f t="shared" ref="R46" si="84">+R43+R44+R45</f>
        <v>515644</v>
      </c>
      <c r="S46" s="510">
        <f t="shared" ref="S46" si="85">+S43+S44+S45</f>
        <v>506573</v>
      </c>
      <c r="T46" s="512">
        <f t="shared" ref="T46" si="86">+T43+T44+T45</f>
        <v>1022217</v>
      </c>
      <c r="U46" s="510">
        <f t="shared" ref="U46" si="87">+U43+U44+U45</f>
        <v>0</v>
      </c>
      <c r="V46" s="512">
        <f t="shared" ref="V46" si="88">+V43+V44+V45</f>
        <v>1022217</v>
      </c>
      <c r="W46" s="513">
        <f>IF(Q46=0,0,((V46/Q46)-1)*100)</f>
        <v>15.797051540272289</v>
      </c>
    </row>
    <row r="47" spans="1:27" ht="13.5" thickTop="1">
      <c r="A47" s="424" t="str">
        <f>IF(ISERROR(F47/G47)," ",IF(F47/G47&gt;0.5,IF(F47/G47&lt;1.5," ","NOT OK"),"NOT OK"))</f>
        <v xml:space="preserve"> </v>
      </c>
      <c r="B47" s="438" t="s">
        <v>20</v>
      </c>
      <c r="C47" s="471">
        <v>1008</v>
      </c>
      <c r="D47" s="472">
        <v>1005</v>
      </c>
      <c r="E47" s="514">
        <f>SUM(C47:D47)</f>
        <v>2013</v>
      </c>
      <c r="F47" s="471">
        <v>1176</v>
      </c>
      <c r="G47" s="472">
        <v>1162</v>
      </c>
      <c r="H47" s="514">
        <f>SUM(F47:G47)</f>
        <v>2338</v>
      </c>
      <c r="I47" s="474">
        <f>IF(E47=0,0,((H47/E47)-1)*100)</f>
        <v>16.145057128663677</v>
      </c>
      <c r="J47" s="424"/>
      <c r="L47" s="443" t="s">
        <v>21</v>
      </c>
      <c r="M47" s="475">
        <v>164861</v>
      </c>
      <c r="N47" s="476">
        <v>158904</v>
      </c>
      <c r="O47" s="479">
        <f>+M47+N47</f>
        <v>323765</v>
      </c>
      <c r="P47" s="478">
        <v>0</v>
      </c>
      <c r="Q47" s="479">
        <f>O47+P47</f>
        <v>323765</v>
      </c>
      <c r="R47" s="475">
        <v>186212</v>
      </c>
      <c r="S47" s="476">
        <v>176486</v>
      </c>
      <c r="T47" s="479">
        <f>+R47+S47</f>
        <v>362698</v>
      </c>
      <c r="U47" s="478">
        <v>0</v>
      </c>
      <c r="V47" s="479">
        <f>T47+U47</f>
        <v>362698</v>
      </c>
      <c r="W47" s="480">
        <f>IF(Q47=0,0,((V47/Q47)-1)*100)</f>
        <v>12.025079919077108</v>
      </c>
    </row>
    <row r="48" spans="1:27">
      <c r="A48" s="424" t="str">
        <f t="shared" ref="A48" si="89">IF(ISERROR(F48/G48)," ",IF(F48/G48&gt;0.5,IF(F48/G48&lt;1.5," ","NOT OK"),"NOT OK"))</f>
        <v xml:space="preserve"> </v>
      </c>
      <c r="B48" s="438" t="s">
        <v>22</v>
      </c>
      <c r="C48" s="471">
        <v>996</v>
      </c>
      <c r="D48" s="472">
        <v>995</v>
      </c>
      <c r="E48" s="515">
        <f t="shared" ref="E48" si="90">SUM(C48:D48)</f>
        <v>1991</v>
      </c>
      <c r="F48" s="471">
        <v>1174</v>
      </c>
      <c r="G48" s="472">
        <v>1173</v>
      </c>
      <c r="H48" s="515">
        <f t="shared" ref="H48" si="91">SUM(F48:G48)</f>
        <v>2347</v>
      </c>
      <c r="I48" s="474">
        <f t="shared" ref="I48" si="92">IF(E48=0,0,((H48/E48)-1)*100)</f>
        <v>17.880462079357116</v>
      </c>
      <c r="J48" s="424"/>
      <c r="L48" s="443" t="s">
        <v>22</v>
      </c>
      <c r="M48" s="475">
        <v>159034</v>
      </c>
      <c r="N48" s="476">
        <v>162392</v>
      </c>
      <c r="O48" s="479">
        <f t="shared" ref="O48" si="93">+M48+N48</f>
        <v>321426</v>
      </c>
      <c r="P48" s="478">
        <v>0</v>
      </c>
      <c r="Q48" s="479">
        <f>O48+P48</f>
        <v>321426</v>
      </c>
      <c r="R48" s="475">
        <v>186742</v>
      </c>
      <c r="S48" s="476">
        <v>186868</v>
      </c>
      <c r="T48" s="479">
        <f t="shared" ref="T48" si="94">+R48+S48</f>
        <v>373610</v>
      </c>
      <c r="U48" s="478">
        <v>0</v>
      </c>
      <c r="V48" s="479">
        <f>T48+U48</f>
        <v>373610</v>
      </c>
      <c r="W48" s="480">
        <f t="shared" ref="W48" si="95">IF(Q48=0,0,((V48/Q48)-1)*100)</f>
        <v>16.235152103439042</v>
      </c>
    </row>
    <row r="49" spans="1:27" ht="13.5" thickBot="1">
      <c r="A49" s="424" t="str">
        <f>IF(ISERROR(F49/G49)," ",IF(F49/G49&gt;0.5,IF(F49/G49&lt;1.5," ","NOT OK"),"NOT OK"))</f>
        <v xml:space="preserve"> </v>
      </c>
      <c r="B49" s="438" t="s">
        <v>23</v>
      </c>
      <c r="C49" s="471">
        <v>996</v>
      </c>
      <c r="D49" s="516">
        <v>994</v>
      </c>
      <c r="E49" s="517">
        <f t="shared" ref="E49" si="96">SUM(C49:D49)</f>
        <v>1990</v>
      </c>
      <c r="F49" s="471">
        <v>1122</v>
      </c>
      <c r="G49" s="516">
        <v>1122</v>
      </c>
      <c r="H49" s="517">
        <f t="shared" ref="H49" si="97">SUM(F49:G49)</f>
        <v>2244</v>
      </c>
      <c r="I49" s="518">
        <f>IF(E49=0,0,((H49/E49)-1)*100)</f>
        <v>12.763819095477391</v>
      </c>
      <c r="J49" s="424"/>
      <c r="L49" s="443" t="s">
        <v>23</v>
      </c>
      <c r="M49" s="475">
        <v>139523</v>
      </c>
      <c r="N49" s="476">
        <v>134618</v>
      </c>
      <c r="O49" s="479">
        <f>+M49+N49</f>
        <v>274141</v>
      </c>
      <c r="P49" s="478">
        <v>0</v>
      </c>
      <c r="Q49" s="479">
        <f>O49+P49</f>
        <v>274141</v>
      </c>
      <c r="R49" s="475">
        <v>157584</v>
      </c>
      <c r="S49" s="476">
        <v>153940</v>
      </c>
      <c r="T49" s="479">
        <f>+R49+S49</f>
        <v>311524</v>
      </c>
      <c r="U49" s="478">
        <v>0</v>
      </c>
      <c r="V49" s="479">
        <f>T49+U49</f>
        <v>311524</v>
      </c>
      <c r="W49" s="480">
        <f>IF(Q49=0,0,((V49/Q49)-1)*100)</f>
        <v>13.636413378516888</v>
      </c>
    </row>
    <row r="50" spans="1:27" ht="14.25" thickTop="1" thickBot="1">
      <c r="A50" s="470" t="str">
        <f>IF(ISERROR(F50/G50)," ",IF(F50/G50&gt;0.5,IF(F50/G50&lt;1.5," ","NOT OK"),"NOT OK"))</f>
        <v xml:space="preserve"> </v>
      </c>
      <c r="B50" s="486" t="s">
        <v>40</v>
      </c>
      <c r="C50" s="487">
        <f>+C47+C48+C49</f>
        <v>3000</v>
      </c>
      <c r="D50" s="487">
        <f t="shared" ref="D50" si="98">+D47+D48+D49</f>
        <v>2994</v>
      </c>
      <c r="E50" s="487">
        <f t="shared" ref="E50" si="99">+E47+E48+E49</f>
        <v>5994</v>
      </c>
      <c r="F50" s="487">
        <f t="shared" ref="F50" si="100">+F47+F48+F49</f>
        <v>3472</v>
      </c>
      <c r="G50" s="487">
        <f t="shared" ref="G50" si="101">+G47+G48+G49</f>
        <v>3457</v>
      </c>
      <c r="H50" s="487">
        <f t="shared" ref="H50" si="102">+H47+H48+H49</f>
        <v>6929</v>
      </c>
      <c r="I50" s="490">
        <f t="shared" ref="I50:I52" si="103">IF(E50=0,0,((H50/E50)-1)*100)</f>
        <v>15.598932265598942</v>
      </c>
      <c r="J50" s="424"/>
      <c r="L50" s="519" t="s">
        <v>40</v>
      </c>
      <c r="M50" s="492">
        <f>+M47+M48+M49</f>
        <v>463418</v>
      </c>
      <c r="N50" s="493">
        <f t="shared" ref="N50" si="104">+N47+N48+N49</f>
        <v>455914</v>
      </c>
      <c r="O50" s="494">
        <f t="shared" ref="O50" si="105">+O47+O48+O49</f>
        <v>919332</v>
      </c>
      <c r="P50" s="493">
        <f t="shared" ref="P50" si="106">+P47+P48+P49</f>
        <v>0</v>
      </c>
      <c r="Q50" s="494">
        <f t="shared" ref="Q50" si="107">+Q47+Q48+Q49</f>
        <v>919332</v>
      </c>
      <c r="R50" s="492">
        <f t="shared" ref="R50" si="108">+R47+R48+R49</f>
        <v>530538</v>
      </c>
      <c r="S50" s="493">
        <f t="shared" ref="S50" si="109">+S47+S48+S49</f>
        <v>517294</v>
      </c>
      <c r="T50" s="495">
        <f t="shared" ref="T50" si="110">+T47+T48+T49</f>
        <v>1047832</v>
      </c>
      <c r="U50" s="493">
        <f t="shared" ref="U50" si="111">+U47+U48+U49</f>
        <v>0</v>
      </c>
      <c r="V50" s="495">
        <f t="shared" ref="V50" si="112">+V47+V48+V49</f>
        <v>1047832</v>
      </c>
      <c r="W50" s="496">
        <f t="shared" ref="W50:W52" si="113">IF(Q50=0,0,((V50/Q50)-1)*100)</f>
        <v>13.977540213981454</v>
      </c>
    </row>
    <row r="51" spans="1:27" ht="14.25" thickTop="1" thickBot="1">
      <c r="A51" s="470" t="str">
        <f>IF(ISERROR(F51/G51)," ",IF(F51/G51&gt;0.5,IF(F51/G51&lt;1.5," ","NOT OK"),"NOT OK"))</f>
        <v xml:space="preserve"> </v>
      </c>
      <c r="B51" s="486" t="s">
        <v>62</v>
      </c>
      <c r="C51" s="487">
        <f>C42+C46+C47+C48+C49</f>
        <v>8718</v>
      </c>
      <c r="D51" s="487">
        <f t="shared" ref="D51:H51" si="114">D42+D46+D47+D48+D49</f>
        <v>8709</v>
      </c>
      <c r="E51" s="487">
        <f t="shared" si="114"/>
        <v>17427</v>
      </c>
      <c r="F51" s="487">
        <f t="shared" si="114"/>
        <v>10373</v>
      </c>
      <c r="G51" s="487">
        <f t="shared" si="114"/>
        <v>10333</v>
      </c>
      <c r="H51" s="487">
        <f t="shared" si="114"/>
        <v>20706</v>
      </c>
      <c r="I51" s="490">
        <f t="shared" si="103"/>
        <v>18.815630917541746</v>
      </c>
      <c r="J51" s="424"/>
      <c r="L51" s="519" t="s">
        <v>62</v>
      </c>
      <c r="M51" s="520">
        <f>M42+M46+M47+M48+M49</f>
        <v>1354735</v>
      </c>
      <c r="N51" s="520">
        <f t="shared" ref="N51:V51" si="115">N42+N46+N47+N48+N49</f>
        <v>1341507</v>
      </c>
      <c r="O51" s="521">
        <f t="shared" si="115"/>
        <v>2696242</v>
      </c>
      <c r="P51" s="520">
        <f t="shared" si="115"/>
        <v>140</v>
      </c>
      <c r="Q51" s="521">
        <f t="shared" si="115"/>
        <v>2696382</v>
      </c>
      <c r="R51" s="520">
        <f t="shared" si="115"/>
        <v>1584765</v>
      </c>
      <c r="S51" s="520">
        <f t="shared" si="115"/>
        <v>1552048</v>
      </c>
      <c r="T51" s="522">
        <f t="shared" si="115"/>
        <v>3136813</v>
      </c>
      <c r="U51" s="520">
        <f t="shared" si="115"/>
        <v>2</v>
      </c>
      <c r="V51" s="521">
        <f t="shared" si="115"/>
        <v>3136815</v>
      </c>
      <c r="W51" s="496">
        <f t="shared" si="113"/>
        <v>16.334221189727561</v>
      </c>
      <c r="X51" s="425"/>
      <c r="AA51" s="425"/>
    </row>
    <row r="52" spans="1:27" ht="14.25" thickTop="1" thickBot="1">
      <c r="A52" s="470" t="str">
        <f>IF(ISERROR(F52/G52)," ",IF(F52/G52&gt;0.5,IF(F52/G52&lt;1.5," ","NOT OK"),"NOT OK"))</f>
        <v xml:space="preserve"> </v>
      </c>
      <c r="B52" s="486" t="s">
        <v>63</v>
      </c>
      <c r="C52" s="487">
        <f>+C38+C42+C46+C50</f>
        <v>11350</v>
      </c>
      <c r="D52" s="487">
        <f t="shared" ref="D52:H52" si="116">+D38+D42+D46+D50</f>
        <v>11364</v>
      </c>
      <c r="E52" s="487">
        <f t="shared" si="116"/>
        <v>22714</v>
      </c>
      <c r="F52" s="487">
        <f t="shared" si="116"/>
        <v>13743</v>
      </c>
      <c r="G52" s="487">
        <f t="shared" si="116"/>
        <v>13707</v>
      </c>
      <c r="H52" s="487">
        <f t="shared" si="116"/>
        <v>27450</v>
      </c>
      <c r="I52" s="490">
        <f t="shared" si="103"/>
        <v>20.850576736814297</v>
      </c>
      <c r="J52" s="424"/>
      <c r="L52" s="519" t="s">
        <v>63</v>
      </c>
      <c r="M52" s="492">
        <f>+M38+M42+M46+M50</f>
        <v>1753347</v>
      </c>
      <c r="N52" s="493">
        <f t="shared" ref="N52:V52" si="117">+N38+N42+N46+N50</f>
        <v>1717340</v>
      </c>
      <c r="O52" s="494">
        <f t="shared" si="117"/>
        <v>3470687</v>
      </c>
      <c r="P52" s="493">
        <f t="shared" si="117"/>
        <v>450</v>
      </c>
      <c r="Q52" s="494">
        <f t="shared" si="117"/>
        <v>3471137</v>
      </c>
      <c r="R52" s="492">
        <f t="shared" si="117"/>
        <v>2072864</v>
      </c>
      <c r="S52" s="493">
        <f t="shared" si="117"/>
        <v>2007061</v>
      </c>
      <c r="T52" s="495">
        <f t="shared" si="117"/>
        <v>4079925</v>
      </c>
      <c r="U52" s="493">
        <f t="shared" si="117"/>
        <v>2</v>
      </c>
      <c r="V52" s="495">
        <f t="shared" si="117"/>
        <v>4079927</v>
      </c>
      <c r="W52" s="496">
        <f t="shared" si="113"/>
        <v>17.538633594698226</v>
      </c>
    </row>
    <row r="53" spans="1:27" ht="14.25" thickTop="1" thickBot="1">
      <c r="B53" s="523" t="s">
        <v>60</v>
      </c>
      <c r="C53" s="524"/>
      <c r="D53" s="524"/>
      <c r="E53" s="524"/>
      <c r="F53" s="524"/>
      <c r="G53" s="524"/>
      <c r="H53" s="524"/>
      <c r="I53" s="430"/>
      <c r="J53" s="424"/>
      <c r="L53" s="525" t="s">
        <v>60</v>
      </c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3"/>
    </row>
    <row r="54" spans="1:27" ht="13.5" thickTop="1">
      <c r="B54" s="916" t="s">
        <v>27</v>
      </c>
      <c r="C54" s="917"/>
      <c r="D54" s="917"/>
      <c r="E54" s="917"/>
      <c r="F54" s="917"/>
      <c r="G54" s="917"/>
      <c r="H54" s="917"/>
      <c r="I54" s="918"/>
      <c r="J54" s="424"/>
      <c r="L54" s="919" t="s">
        <v>28</v>
      </c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1"/>
    </row>
    <row r="55" spans="1:27" ht="13.5" thickBot="1">
      <c r="B55" s="922" t="s">
        <v>30</v>
      </c>
      <c r="C55" s="923"/>
      <c r="D55" s="923"/>
      <c r="E55" s="923"/>
      <c r="F55" s="923"/>
      <c r="G55" s="923"/>
      <c r="H55" s="923"/>
      <c r="I55" s="924"/>
      <c r="J55" s="424"/>
      <c r="L55" s="925" t="s">
        <v>50</v>
      </c>
      <c r="M55" s="926"/>
      <c r="N55" s="926"/>
      <c r="O55" s="926"/>
      <c r="P55" s="926"/>
      <c r="Q55" s="926"/>
      <c r="R55" s="926"/>
      <c r="S55" s="926"/>
      <c r="T55" s="926"/>
      <c r="U55" s="926"/>
      <c r="V55" s="926"/>
      <c r="W55" s="927"/>
    </row>
    <row r="56" spans="1:27" ht="14.25" thickTop="1" thickBot="1">
      <c r="B56" s="428"/>
      <c r="C56" s="524"/>
      <c r="D56" s="524"/>
      <c r="E56" s="524"/>
      <c r="F56" s="524"/>
      <c r="G56" s="524"/>
      <c r="H56" s="524"/>
      <c r="I56" s="430"/>
      <c r="J56" s="424"/>
      <c r="L56" s="431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3"/>
    </row>
    <row r="57" spans="1:27" ht="13.5" customHeight="1" thickTop="1" thickBot="1">
      <c r="B57" s="434"/>
      <c r="C57" s="928" t="s">
        <v>64</v>
      </c>
      <c r="D57" s="929"/>
      <c r="E57" s="930"/>
      <c r="F57" s="928" t="s">
        <v>65</v>
      </c>
      <c r="G57" s="929"/>
      <c r="H57" s="930"/>
      <c r="I57" s="435" t="s">
        <v>2</v>
      </c>
      <c r="J57" s="424"/>
      <c r="L57" s="436"/>
      <c r="M57" s="931" t="s">
        <v>64</v>
      </c>
      <c r="N57" s="932"/>
      <c r="O57" s="932"/>
      <c r="P57" s="932"/>
      <c r="Q57" s="933"/>
      <c r="R57" s="931" t="s">
        <v>65</v>
      </c>
      <c r="S57" s="932"/>
      <c r="T57" s="932"/>
      <c r="U57" s="932"/>
      <c r="V57" s="933"/>
      <c r="W57" s="437" t="s">
        <v>2</v>
      </c>
    </row>
    <row r="58" spans="1:27" ht="13.5" thickTop="1">
      <c r="B58" s="438" t="s">
        <v>3</v>
      </c>
      <c r="C58" s="439"/>
      <c r="D58" s="440"/>
      <c r="E58" s="441"/>
      <c r="F58" s="439"/>
      <c r="G58" s="440"/>
      <c r="H58" s="441"/>
      <c r="I58" s="442" t="s">
        <v>4</v>
      </c>
      <c r="J58" s="424"/>
      <c r="L58" s="443" t="s">
        <v>3</v>
      </c>
      <c r="M58" s="444"/>
      <c r="N58" s="445"/>
      <c r="O58" s="446"/>
      <c r="P58" s="447"/>
      <c r="Q58" s="448"/>
      <c r="R58" s="444"/>
      <c r="S58" s="445"/>
      <c r="T58" s="446"/>
      <c r="U58" s="447"/>
      <c r="V58" s="448"/>
      <c r="W58" s="449" t="s">
        <v>4</v>
      </c>
    </row>
    <row r="59" spans="1:27" ht="13.5" thickBot="1">
      <c r="B59" s="450" t="s">
        <v>29</v>
      </c>
      <c r="C59" s="451" t="s">
        <v>5</v>
      </c>
      <c r="D59" s="452" t="s">
        <v>6</v>
      </c>
      <c r="E59" s="453" t="s">
        <v>7</v>
      </c>
      <c r="F59" s="451" t="s">
        <v>5</v>
      </c>
      <c r="G59" s="452" t="s">
        <v>6</v>
      </c>
      <c r="H59" s="453" t="s">
        <v>7</v>
      </c>
      <c r="I59" s="454"/>
      <c r="J59" s="424"/>
      <c r="L59" s="455"/>
      <c r="M59" s="456" t="s">
        <v>8</v>
      </c>
      <c r="N59" s="457" t="s">
        <v>9</v>
      </c>
      <c r="O59" s="458" t="s">
        <v>31</v>
      </c>
      <c r="P59" s="455" t="s">
        <v>32</v>
      </c>
      <c r="Q59" s="458" t="s">
        <v>7</v>
      </c>
      <c r="R59" s="456" t="s">
        <v>8</v>
      </c>
      <c r="S59" s="457" t="s">
        <v>9</v>
      </c>
      <c r="T59" s="458" t="s">
        <v>31</v>
      </c>
      <c r="U59" s="455" t="s">
        <v>32</v>
      </c>
      <c r="V59" s="458" t="s">
        <v>7</v>
      </c>
      <c r="W59" s="459"/>
    </row>
    <row r="60" spans="1:27" ht="5.25" customHeight="1" thickTop="1">
      <c r="B60" s="438"/>
      <c r="C60" s="460"/>
      <c r="D60" s="461"/>
      <c r="E60" s="526"/>
      <c r="F60" s="460"/>
      <c r="G60" s="461"/>
      <c r="H60" s="526"/>
      <c r="I60" s="463"/>
      <c r="J60" s="424"/>
      <c r="L60" s="443"/>
      <c r="M60" s="464"/>
      <c r="N60" s="465"/>
      <c r="O60" s="466"/>
      <c r="P60" s="530"/>
      <c r="Q60" s="531"/>
      <c r="R60" s="464"/>
      <c r="S60" s="465"/>
      <c r="T60" s="466"/>
      <c r="U60" s="530"/>
      <c r="V60" s="531"/>
      <c r="W60" s="469"/>
    </row>
    <row r="61" spans="1:27">
      <c r="A61" s="424" t="str">
        <f>IF(ISERROR(F61/G61)," ",IF(F61/G61&gt;0.5,IF(F61/G61&lt;1.5," ","NOT OK"),"NOT OK"))</f>
        <v xml:space="preserve"> </v>
      </c>
      <c r="B61" s="438" t="s">
        <v>10</v>
      </c>
      <c r="C61" s="471">
        <f t="shared" ref="C61:H63" si="118">+C9+C35</f>
        <v>1444</v>
      </c>
      <c r="D61" s="472">
        <f t="shared" si="118"/>
        <v>1443</v>
      </c>
      <c r="E61" s="473">
        <f t="shared" si="118"/>
        <v>2887</v>
      </c>
      <c r="F61" s="471">
        <f t="shared" si="118"/>
        <v>1803</v>
      </c>
      <c r="G61" s="472">
        <f t="shared" si="118"/>
        <v>1805</v>
      </c>
      <c r="H61" s="473">
        <f t="shared" si="118"/>
        <v>3608</v>
      </c>
      <c r="I61" s="474">
        <f t="shared" ref="I61:I63" si="119">IF(E61=0,0,((H61/E61)-1)*100)</f>
        <v>24.974021475580187</v>
      </c>
      <c r="J61" s="424"/>
      <c r="K61" s="481"/>
      <c r="L61" s="443" t="s">
        <v>10</v>
      </c>
      <c r="M61" s="475">
        <f t="shared" ref="M61:N63" si="120">+M9+M35</f>
        <v>215501</v>
      </c>
      <c r="N61" s="476">
        <f t="shared" si="120"/>
        <v>211111</v>
      </c>
      <c r="O61" s="479">
        <f>SUM(M61:N61)</f>
        <v>426612</v>
      </c>
      <c r="P61" s="478">
        <f>+P9+P35</f>
        <v>199</v>
      </c>
      <c r="Q61" s="479">
        <f>+O61+P61</f>
        <v>426811</v>
      </c>
      <c r="R61" s="475">
        <f t="shared" ref="R61:S63" si="121">+R9+R35</f>
        <v>257870</v>
      </c>
      <c r="S61" s="476">
        <f t="shared" si="121"/>
        <v>258570</v>
      </c>
      <c r="T61" s="479">
        <f>SUM(R61:S61)</f>
        <v>516440</v>
      </c>
      <c r="U61" s="478">
        <f>+U9+U35</f>
        <v>154</v>
      </c>
      <c r="V61" s="479">
        <f>+T61+U61</f>
        <v>516594</v>
      </c>
      <c r="W61" s="480">
        <f t="shared" ref="W61:W63" si="122">IF(Q61=0,0,((V61/Q61)-1)*100)</f>
        <v>21.035774616867897</v>
      </c>
    </row>
    <row r="62" spans="1:27">
      <c r="A62" s="424" t="str">
        <f>IF(ISERROR(F62/G62)," ",IF(F62/G62&gt;0.5,IF(F62/G62&lt;1.5," ","NOT OK"),"NOT OK"))</f>
        <v xml:space="preserve"> </v>
      </c>
      <c r="B62" s="438" t="s">
        <v>11</v>
      </c>
      <c r="C62" s="471">
        <f t="shared" si="118"/>
        <v>1449</v>
      </c>
      <c r="D62" s="472">
        <f t="shared" si="118"/>
        <v>1450</v>
      </c>
      <c r="E62" s="473">
        <f t="shared" si="118"/>
        <v>2899</v>
      </c>
      <c r="F62" s="471">
        <f t="shared" si="118"/>
        <v>1819</v>
      </c>
      <c r="G62" s="472">
        <f t="shared" si="118"/>
        <v>1818</v>
      </c>
      <c r="H62" s="473">
        <f t="shared" si="118"/>
        <v>3637</v>
      </c>
      <c r="I62" s="474">
        <f t="shared" si="119"/>
        <v>25.457054156605729</v>
      </c>
      <c r="J62" s="424"/>
      <c r="K62" s="481"/>
      <c r="L62" s="443" t="s">
        <v>11</v>
      </c>
      <c r="M62" s="475">
        <f t="shared" si="120"/>
        <v>216617</v>
      </c>
      <c r="N62" s="476">
        <f t="shared" si="120"/>
        <v>205411</v>
      </c>
      <c r="O62" s="479">
        <f t="shared" ref="O62:O63" si="123">SUM(M62:N62)</f>
        <v>422028</v>
      </c>
      <c r="P62" s="478">
        <f>+P10+P36</f>
        <v>166</v>
      </c>
      <c r="Q62" s="479">
        <f>+O62+P62</f>
        <v>422194</v>
      </c>
      <c r="R62" s="475">
        <f t="shared" si="121"/>
        <v>252873</v>
      </c>
      <c r="S62" s="476">
        <f t="shared" si="121"/>
        <v>235968</v>
      </c>
      <c r="T62" s="479">
        <f t="shared" ref="T62:T63" si="124">SUM(R62:S62)</f>
        <v>488841</v>
      </c>
      <c r="U62" s="478">
        <f>+U10+U36</f>
        <v>143</v>
      </c>
      <c r="V62" s="479">
        <f>+T62+U62</f>
        <v>488984</v>
      </c>
      <c r="W62" s="480">
        <f t="shared" si="122"/>
        <v>15.81974163536195</v>
      </c>
    </row>
    <row r="63" spans="1:27" ht="13.5" thickBot="1">
      <c r="A63" s="424" t="str">
        <f>IF(ISERROR(F63/G63)," ",IF(F63/G63&gt;0.5,IF(F63/G63&lt;1.5," ","NOT OK"),"NOT OK"))</f>
        <v xml:space="preserve"> </v>
      </c>
      <c r="B63" s="450" t="s">
        <v>12</v>
      </c>
      <c r="C63" s="482">
        <f t="shared" si="118"/>
        <v>1571</v>
      </c>
      <c r="D63" s="483">
        <f t="shared" si="118"/>
        <v>1567</v>
      </c>
      <c r="E63" s="473">
        <f t="shared" si="118"/>
        <v>3138</v>
      </c>
      <c r="F63" s="482">
        <f t="shared" si="118"/>
        <v>1987</v>
      </c>
      <c r="G63" s="483">
        <f t="shared" si="118"/>
        <v>1989</v>
      </c>
      <c r="H63" s="473">
        <f t="shared" si="118"/>
        <v>3976</v>
      </c>
      <c r="I63" s="474">
        <f t="shared" si="119"/>
        <v>26.704907584448701</v>
      </c>
      <c r="J63" s="424"/>
      <c r="K63" s="481"/>
      <c r="L63" s="455" t="s">
        <v>12</v>
      </c>
      <c r="M63" s="475">
        <f t="shared" si="120"/>
        <v>254116</v>
      </c>
      <c r="N63" s="476">
        <f t="shared" si="120"/>
        <v>224348</v>
      </c>
      <c r="O63" s="479">
        <f t="shared" si="123"/>
        <v>478464</v>
      </c>
      <c r="P63" s="478">
        <f>+P11+P37</f>
        <v>8</v>
      </c>
      <c r="Q63" s="479">
        <f>+O63+P63</f>
        <v>478472</v>
      </c>
      <c r="R63" s="475">
        <f t="shared" si="121"/>
        <v>311461</v>
      </c>
      <c r="S63" s="476">
        <f t="shared" si="121"/>
        <v>276314</v>
      </c>
      <c r="T63" s="479">
        <f t="shared" si="124"/>
        <v>587775</v>
      </c>
      <c r="U63" s="478">
        <f>+U11+U37</f>
        <v>121</v>
      </c>
      <c r="V63" s="479">
        <f>+T63+U63</f>
        <v>587896</v>
      </c>
      <c r="W63" s="480">
        <f t="shared" si="122"/>
        <v>22.869467805848622</v>
      </c>
    </row>
    <row r="64" spans="1:27" ht="14.25" thickTop="1" thickBot="1">
      <c r="A64" s="424" t="str">
        <f>IF(ISERROR(F64/G64)," ",IF(F64/G64&gt;0.5,IF(F64/G64&lt;1.5," ","NOT OK"),"NOT OK"))</f>
        <v xml:space="preserve"> </v>
      </c>
      <c r="B64" s="486" t="s">
        <v>57</v>
      </c>
      <c r="C64" s="487">
        <f t="shared" ref="C64:E64" si="125">+C61+C62+C63</f>
        <v>4464</v>
      </c>
      <c r="D64" s="488">
        <f t="shared" si="125"/>
        <v>4460</v>
      </c>
      <c r="E64" s="489">
        <f t="shared" si="125"/>
        <v>8924</v>
      </c>
      <c r="F64" s="487">
        <f t="shared" ref="F64:H64" si="126">+F61+F62+F63</f>
        <v>5609</v>
      </c>
      <c r="G64" s="488">
        <f t="shared" si="126"/>
        <v>5612</v>
      </c>
      <c r="H64" s="489">
        <f t="shared" si="126"/>
        <v>11221</v>
      </c>
      <c r="I64" s="490">
        <f>IF(E64=0,0,((H64/E64)-1)*100)</f>
        <v>25.73957866427612</v>
      </c>
      <c r="J64" s="424"/>
      <c r="L64" s="491" t="s">
        <v>57</v>
      </c>
      <c r="M64" s="492">
        <f t="shared" ref="M64:Q64" si="127">+M61+M62+M63</f>
        <v>686234</v>
      </c>
      <c r="N64" s="493">
        <f t="shared" si="127"/>
        <v>640870</v>
      </c>
      <c r="O64" s="495">
        <f t="shared" si="127"/>
        <v>1327104</v>
      </c>
      <c r="P64" s="493">
        <f t="shared" si="127"/>
        <v>373</v>
      </c>
      <c r="Q64" s="495">
        <f t="shared" si="127"/>
        <v>1327477</v>
      </c>
      <c r="R64" s="492">
        <f t="shared" ref="R64:V64" si="128">+R61+R62+R63</f>
        <v>822204</v>
      </c>
      <c r="S64" s="493">
        <f t="shared" si="128"/>
        <v>770852</v>
      </c>
      <c r="T64" s="495">
        <f t="shared" si="128"/>
        <v>1593056</v>
      </c>
      <c r="U64" s="493">
        <f t="shared" si="128"/>
        <v>418</v>
      </c>
      <c r="V64" s="495">
        <f t="shared" si="128"/>
        <v>1593474</v>
      </c>
      <c r="W64" s="496">
        <f>IF(Q64=0,0,((V64/Q64)-1)*100)</f>
        <v>20.037785965406552</v>
      </c>
    </row>
    <row r="65" spans="1:27" ht="13.5" thickTop="1">
      <c r="A65" s="424" t="str">
        <f t="shared" si="9"/>
        <v xml:space="preserve"> </v>
      </c>
      <c r="B65" s="438" t="s">
        <v>13</v>
      </c>
      <c r="C65" s="471">
        <f t="shared" ref="C65:H67" si="129">+C13+C39</f>
        <v>1664</v>
      </c>
      <c r="D65" s="472">
        <f t="shared" si="129"/>
        <v>1658</v>
      </c>
      <c r="E65" s="473">
        <f t="shared" si="129"/>
        <v>3322</v>
      </c>
      <c r="F65" s="471">
        <f t="shared" si="129"/>
        <v>2056</v>
      </c>
      <c r="G65" s="472">
        <f t="shared" si="129"/>
        <v>2060</v>
      </c>
      <c r="H65" s="473">
        <f t="shared" si="129"/>
        <v>4116</v>
      </c>
      <c r="I65" s="474">
        <f t="shared" ref="I65:I69" si="130">IF(E65=0,0,((H65/E65)-1)*100)</f>
        <v>23.901264298615299</v>
      </c>
      <c r="J65" s="424"/>
      <c r="L65" s="443" t="s">
        <v>13</v>
      </c>
      <c r="M65" s="475">
        <f>+M13+M39</f>
        <v>267842</v>
      </c>
      <c r="N65" s="476">
        <f>+N13+N39</f>
        <v>271400</v>
      </c>
      <c r="O65" s="479">
        <f>+O13+O39</f>
        <v>539242</v>
      </c>
      <c r="P65" s="478">
        <f>+P13+P39</f>
        <v>2</v>
      </c>
      <c r="Q65" s="479">
        <f>+O65+P65</f>
        <v>539244</v>
      </c>
      <c r="R65" s="475">
        <f>+R13+R39</f>
        <v>332138</v>
      </c>
      <c r="S65" s="476">
        <f>+S13+S39</f>
        <v>330968</v>
      </c>
      <c r="T65" s="479">
        <f>+T13+T39</f>
        <v>663106</v>
      </c>
      <c r="U65" s="478">
        <f>+U13+U39</f>
        <v>406</v>
      </c>
      <c r="V65" s="479">
        <f>+T65+U65</f>
        <v>663512</v>
      </c>
      <c r="W65" s="480">
        <f t="shared" ref="W65:W69" si="131">IF(Q65=0,0,((V65/Q65)-1)*100)</f>
        <v>23.044855390138785</v>
      </c>
    </row>
    <row r="66" spans="1:27">
      <c r="A66" s="424" t="str">
        <f>IF(ISERROR(F66/G66)," ",IF(F66/G66&gt;0.5,IF(F66/G66&lt;1.5," ","NOT OK"),"NOT OK"))</f>
        <v xml:space="preserve"> </v>
      </c>
      <c r="B66" s="438" t="s">
        <v>14</v>
      </c>
      <c r="C66" s="471">
        <f t="shared" si="129"/>
        <v>1578</v>
      </c>
      <c r="D66" s="472">
        <f t="shared" si="129"/>
        <v>1580</v>
      </c>
      <c r="E66" s="473">
        <f t="shared" si="129"/>
        <v>3158</v>
      </c>
      <c r="F66" s="471">
        <f t="shared" si="129"/>
        <v>1849</v>
      </c>
      <c r="G66" s="472">
        <f t="shared" si="129"/>
        <v>1850</v>
      </c>
      <c r="H66" s="473">
        <f t="shared" si="129"/>
        <v>3699</v>
      </c>
      <c r="I66" s="474">
        <f>IF(E66=0,0,((H66/E66)-1)*100)</f>
        <v>17.131095630145655</v>
      </c>
      <c r="J66" s="424"/>
      <c r="L66" s="443" t="s">
        <v>14</v>
      </c>
      <c r="M66" s="475">
        <f>+M14+M40</f>
        <v>267879</v>
      </c>
      <c r="N66" s="476">
        <f>+N14+N40</f>
        <v>265405</v>
      </c>
      <c r="O66" s="479">
        <f t="shared" ref="O66" si="132">SUM(M66:N66)</f>
        <v>533284</v>
      </c>
      <c r="P66" s="478">
        <f>+P14+P40</f>
        <v>0</v>
      </c>
      <c r="Q66" s="479">
        <f>+O66+P66</f>
        <v>533284</v>
      </c>
      <c r="R66" s="475">
        <f>+R14+R40</f>
        <v>306473</v>
      </c>
      <c r="S66" s="476">
        <f>+S14+S40</f>
        <v>312440</v>
      </c>
      <c r="T66" s="479">
        <f t="shared" ref="T66" si="133">SUM(R66:S66)</f>
        <v>618913</v>
      </c>
      <c r="U66" s="478">
        <f>+U14+U40</f>
        <v>7</v>
      </c>
      <c r="V66" s="479">
        <f>+T66+U66</f>
        <v>618920</v>
      </c>
      <c r="W66" s="480">
        <f>IF(Q66=0,0,((V66/Q66)-1)*100)</f>
        <v>16.058235386773269</v>
      </c>
    </row>
    <row r="67" spans="1:27" ht="13.5" thickBot="1">
      <c r="A67" s="424" t="str">
        <f>IF(ISERROR(F67/G67)," ",IF(F67/G67&gt;0.5,IF(F67/G67&lt;1.5," ","NOT OK"),"NOT OK"))</f>
        <v xml:space="preserve"> </v>
      </c>
      <c r="B67" s="438" t="s">
        <v>15</v>
      </c>
      <c r="C67" s="471">
        <f t="shared" si="129"/>
        <v>1659</v>
      </c>
      <c r="D67" s="472">
        <f t="shared" si="129"/>
        <v>1660</v>
      </c>
      <c r="E67" s="473">
        <f t="shared" si="129"/>
        <v>3319</v>
      </c>
      <c r="F67" s="471">
        <f t="shared" si="129"/>
        <v>1990</v>
      </c>
      <c r="G67" s="472">
        <f t="shared" si="129"/>
        <v>1992</v>
      </c>
      <c r="H67" s="473">
        <f t="shared" si="129"/>
        <v>3982</v>
      </c>
      <c r="I67" s="474">
        <f>IF(E67=0,0,((H67/E67)-1)*100)</f>
        <v>19.975896354323595</v>
      </c>
      <c r="J67" s="424"/>
      <c r="L67" s="443" t="s">
        <v>15</v>
      </c>
      <c r="M67" s="475">
        <f>+M15+M41</f>
        <v>273316</v>
      </c>
      <c r="N67" s="476">
        <f>+N15+N41</f>
        <v>271177</v>
      </c>
      <c r="O67" s="479">
        <f>SUM(M67:N67)</f>
        <v>544493</v>
      </c>
      <c r="P67" s="478">
        <f>+P15+P41</f>
        <v>1</v>
      </c>
      <c r="Q67" s="479">
        <f>+O67+P67</f>
        <v>544494</v>
      </c>
      <c r="R67" s="475">
        <f>+R15+R41</f>
        <v>314932</v>
      </c>
      <c r="S67" s="476">
        <f>+S15+S41</f>
        <v>312840</v>
      </c>
      <c r="T67" s="479">
        <f>SUM(R67:S67)</f>
        <v>627772</v>
      </c>
      <c r="U67" s="478">
        <f>+U15+U41</f>
        <v>158</v>
      </c>
      <c r="V67" s="479">
        <f>+T67+U67</f>
        <v>627930</v>
      </c>
      <c r="W67" s="480">
        <f>IF(Q67=0,0,((V67/Q67)-1)*100)</f>
        <v>15.323584832890713</v>
      </c>
    </row>
    <row r="68" spans="1:27" ht="14.25" thickTop="1" thickBot="1">
      <c r="A68" s="470" t="str">
        <f>IF(ISERROR(F68/G68)," ",IF(F68/G68&gt;0.5,IF(F68/G68&lt;1.5," ","NOT OK"),"NOT OK"))</f>
        <v xml:space="preserve"> </v>
      </c>
      <c r="B68" s="486" t="s">
        <v>61</v>
      </c>
      <c r="C68" s="487">
        <f>+C65+C66+C67</f>
        <v>4901</v>
      </c>
      <c r="D68" s="488">
        <f t="shared" ref="D68" si="134">+D65+D66+D67</f>
        <v>4898</v>
      </c>
      <c r="E68" s="489">
        <f t="shared" ref="E68" si="135">+E65+E66+E67</f>
        <v>9799</v>
      </c>
      <c r="F68" s="487">
        <f t="shared" ref="F68" si="136">+F65+F66+F67</f>
        <v>5895</v>
      </c>
      <c r="G68" s="488">
        <f t="shared" ref="G68" si="137">+G65+G66+G67</f>
        <v>5902</v>
      </c>
      <c r="H68" s="489">
        <f t="shared" ref="H68" si="138">+H65+H66+H67</f>
        <v>11797</v>
      </c>
      <c r="I68" s="490">
        <f>IF(E68=0,0,((H68/E68)-1)*100)</f>
        <v>20.389835697520155</v>
      </c>
      <c r="J68" s="424"/>
      <c r="L68" s="491" t="s">
        <v>61</v>
      </c>
      <c r="M68" s="492">
        <f>+M65+M66+M67</f>
        <v>809037</v>
      </c>
      <c r="N68" s="493">
        <f t="shared" ref="N68" si="139">+N65+N66+N67</f>
        <v>807982</v>
      </c>
      <c r="O68" s="495">
        <f t="shared" ref="O68" si="140">+O65+O66+O67</f>
        <v>1617019</v>
      </c>
      <c r="P68" s="493">
        <f t="shared" ref="P68" si="141">+P65+P66+P67</f>
        <v>3</v>
      </c>
      <c r="Q68" s="495">
        <f t="shared" ref="Q68" si="142">+Q65+Q66+Q67</f>
        <v>1617022</v>
      </c>
      <c r="R68" s="492">
        <f t="shared" ref="R68" si="143">+R65+R66+R67</f>
        <v>953543</v>
      </c>
      <c r="S68" s="493">
        <f t="shared" ref="S68" si="144">+S65+S66+S67</f>
        <v>956248</v>
      </c>
      <c r="T68" s="495">
        <f t="shared" ref="T68" si="145">+T65+T66+T67</f>
        <v>1909791</v>
      </c>
      <c r="U68" s="493">
        <f t="shared" ref="U68" si="146">+U65+U66+U67</f>
        <v>571</v>
      </c>
      <c r="V68" s="495">
        <f t="shared" ref="V68" si="147">+V65+V66+V67</f>
        <v>1910362</v>
      </c>
      <c r="W68" s="496">
        <f>IF(Q68=0,0,((V68/Q68)-1)*100)</f>
        <v>18.140755042293797</v>
      </c>
    </row>
    <row r="69" spans="1:27" ht="13.5" thickTop="1">
      <c r="A69" s="424" t="str">
        <f t="shared" si="9"/>
        <v xml:space="preserve"> </v>
      </c>
      <c r="B69" s="438" t="s">
        <v>16</v>
      </c>
      <c r="C69" s="499">
        <f t="shared" ref="C69:H71" si="148">+C17+C43</f>
        <v>1680</v>
      </c>
      <c r="D69" s="500">
        <f t="shared" si="148"/>
        <v>1680</v>
      </c>
      <c r="E69" s="473">
        <f t="shared" si="148"/>
        <v>3360</v>
      </c>
      <c r="F69" s="499">
        <f t="shared" si="148"/>
        <v>1949</v>
      </c>
      <c r="G69" s="500">
        <f t="shared" si="148"/>
        <v>1946</v>
      </c>
      <c r="H69" s="473">
        <f t="shared" si="148"/>
        <v>3895</v>
      </c>
      <c r="I69" s="474">
        <f t="shared" si="130"/>
        <v>15.922619047619047</v>
      </c>
      <c r="J69" s="498"/>
      <c r="L69" s="443" t="s">
        <v>16</v>
      </c>
      <c r="M69" s="475">
        <f t="shared" ref="M69:N71" si="149">+M17+M43</f>
        <v>265785</v>
      </c>
      <c r="N69" s="476">
        <f t="shared" si="149"/>
        <v>268846</v>
      </c>
      <c r="O69" s="479">
        <f t="shared" ref="O69" si="150">SUM(M69:N69)</f>
        <v>534631</v>
      </c>
      <c r="P69" s="478">
        <f>+P17+P43</f>
        <v>2</v>
      </c>
      <c r="Q69" s="479">
        <f>+O69+P69</f>
        <v>534633</v>
      </c>
      <c r="R69" s="475">
        <f t="shared" ref="R69:S71" si="151">+R17+R43</f>
        <v>308675</v>
      </c>
      <c r="S69" s="476">
        <f t="shared" si="151"/>
        <v>307708</v>
      </c>
      <c r="T69" s="479">
        <f t="shared" ref="T69" si="152">SUM(R69:S69)</f>
        <v>616383</v>
      </c>
      <c r="U69" s="478">
        <f>+U17+U43</f>
        <v>10</v>
      </c>
      <c r="V69" s="479">
        <f>+T69+U69</f>
        <v>616393</v>
      </c>
      <c r="W69" s="480">
        <f t="shared" si="131"/>
        <v>15.292733520003443</v>
      </c>
    </row>
    <row r="70" spans="1:27">
      <c r="A70" s="424" t="str">
        <f t="shared" ref="A70" si="153">IF(ISERROR(F70/G70)," ",IF(F70/G70&gt;0.5,IF(F70/G70&lt;1.5," ","NOT OK"),"NOT OK"))</f>
        <v xml:space="preserve"> </v>
      </c>
      <c r="B70" s="438" t="s">
        <v>17</v>
      </c>
      <c r="C70" s="499">
        <f t="shared" si="148"/>
        <v>1718</v>
      </c>
      <c r="D70" s="500">
        <f t="shared" si="148"/>
        <v>1718</v>
      </c>
      <c r="E70" s="473">
        <f t="shared" si="148"/>
        <v>3436</v>
      </c>
      <c r="F70" s="499">
        <f t="shared" si="148"/>
        <v>1988</v>
      </c>
      <c r="G70" s="500">
        <f t="shared" si="148"/>
        <v>1991</v>
      </c>
      <c r="H70" s="473">
        <f t="shared" si="148"/>
        <v>3979</v>
      </c>
      <c r="I70" s="474">
        <f t="shared" ref="I70" si="154">IF(E70=0,0,((H70/E70)-1)*100)</f>
        <v>15.803259604190911</v>
      </c>
      <c r="J70" s="424"/>
      <c r="L70" s="443" t="s">
        <v>17</v>
      </c>
      <c r="M70" s="475">
        <f t="shared" si="149"/>
        <v>250051</v>
      </c>
      <c r="N70" s="476">
        <f t="shared" si="149"/>
        <v>252230</v>
      </c>
      <c r="O70" s="479">
        <f>SUM(M70:N70)</f>
        <v>502281</v>
      </c>
      <c r="P70" s="478">
        <f>+P18+P44</f>
        <v>142</v>
      </c>
      <c r="Q70" s="479">
        <f>+O70+P70</f>
        <v>502423</v>
      </c>
      <c r="R70" s="475">
        <f t="shared" si="151"/>
        <v>285965</v>
      </c>
      <c r="S70" s="476">
        <f t="shared" si="151"/>
        <v>284194</v>
      </c>
      <c r="T70" s="479">
        <f>SUM(R70:S70)</f>
        <v>570159</v>
      </c>
      <c r="U70" s="478">
        <f>+U18+U44</f>
        <v>386</v>
      </c>
      <c r="V70" s="479">
        <f>+T70+U70</f>
        <v>570545</v>
      </c>
      <c r="W70" s="480">
        <f t="shared" ref="W70" si="155">IF(Q70=0,0,((V70/Q70)-1)*100)</f>
        <v>13.558694566132523</v>
      </c>
    </row>
    <row r="71" spans="1:27" ht="13.5" thickBot="1">
      <c r="A71" s="424" t="str">
        <f>IF(ISERROR(F71/G71)," ",IF(F71/G71&gt;0.5,IF(F71/G71&lt;1.5," ","NOT OK"),"NOT OK"))</f>
        <v xml:space="preserve"> </v>
      </c>
      <c r="B71" s="438" t="s">
        <v>18</v>
      </c>
      <c r="C71" s="499">
        <f t="shared" si="148"/>
        <v>1640</v>
      </c>
      <c r="D71" s="500">
        <f t="shared" si="148"/>
        <v>1650</v>
      </c>
      <c r="E71" s="473">
        <f t="shared" si="148"/>
        <v>3290</v>
      </c>
      <c r="F71" s="499">
        <f t="shared" si="148"/>
        <v>1896</v>
      </c>
      <c r="G71" s="500">
        <f t="shared" si="148"/>
        <v>1894</v>
      </c>
      <c r="H71" s="473">
        <f t="shared" si="148"/>
        <v>3790</v>
      </c>
      <c r="I71" s="474">
        <f>IF(E71=0,0,((H71/E71)-1)*100)</f>
        <v>15.197568389057746</v>
      </c>
      <c r="J71" s="424"/>
      <c r="L71" s="443" t="s">
        <v>18</v>
      </c>
      <c r="M71" s="475">
        <f t="shared" si="149"/>
        <v>241391</v>
      </c>
      <c r="N71" s="476">
        <f t="shared" si="149"/>
        <v>232800</v>
      </c>
      <c r="O71" s="479">
        <f>SUM(M71:N71)</f>
        <v>474191</v>
      </c>
      <c r="P71" s="478">
        <f>+P19+P45</f>
        <v>4</v>
      </c>
      <c r="Q71" s="479">
        <f>+O71+P71</f>
        <v>474195</v>
      </c>
      <c r="R71" s="475">
        <f t="shared" si="151"/>
        <v>284953</v>
      </c>
      <c r="S71" s="476">
        <f t="shared" si="151"/>
        <v>274428</v>
      </c>
      <c r="T71" s="479">
        <f>SUM(R71:S71)</f>
        <v>559381</v>
      </c>
      <c r="U71" s="478">
        <f>+U19+U45</f>
        <v>98</v>
      </c>
      <c r="V71" s="479">
        <f>+T71+U71</f>
        <v>559479</v>
      </c>
      <c r="W71" s="480">
        <f>IF(Q71=0,0,((V71/Q71)-1)*100)</f>
        <v>17.985006168348463</v>
      </c>
    </row>
    <row r="72" spans="1:27" ht="15.75" customHeight="1" thickTop="1" thickBot="1">
      <c r="A72" s="503" t="str">
        <f>IF(ISERROR(F72/G72)," ",IF(F72/G72&gt;0.5,IF(F72/G72&lt;1.5," ","NOT OK"),"NOT OK"))</f>
        <v xml:space="preserve"> </v>
      </c>
      <c r="B72" s="504" t="s">
        <v>19</v>
      </c>
      <c r="C72" s="487">
        <f>+C69+C70+C71</f>
        <v>5038</v>
      </c>
      <c r="D72" s="505">
        <f t="shared" ref="D72" si="156">+D69+D70+D71</f>
        <v>5048</v>
      </c>
      <c r="E72" s="506">
        <f t="shared" ref="E72" si="157">+E69+E70+E71</f>
        <v>10086</v>
      </c>
      <c r="F72" s="487">
        <f t="shared" ref="F72" si="158">+F69+F70+F71</f>
        <v>5833</v>
      </c>
      <c r="G72" s="505">
        <f t="shared" ref="G72" si="159">+G69+G70+G71</f>
        <v>5831</v>
      </c>
      <c r="H72" s="506">
        <f t="shared" ref="H72" si="160">+H69+H70+H71</f>
        <v>11664</v>
      </c>
      <c r="I72" s="490">
        <f>IF(E72=0,0,((H72/E72)-1)*100)</f>
        <v>15.645449137418211</v>
      </c>
      <c r="J72" s="503"/>
      <c r="K72" s="507"/>
      <c r="L72" s="508" t="s">
        <v>19</v>
      </c>
      <c r="M72" s="509">
        <f>+M69+M70+M71</f>
        <v>757227</v>
      </c>
      <c r="N72" s="510">
        <f t="shared" ref="N72" si="161">+N69+N70+N71</f>
        <v>753876</v>
      </c>
      <c r="O72" s="511">
        <f t="shared" ref="O72" si="162">+O69+O70+O71</f>
        <v>1511103</v>
      </c>
      <c r="P72" s="510">
        <f t="shared" ref="P72" si="163">+P69+P70+P71</f>
        <v>148</v>
      </c>
      <c r="Q72" s="511">
        <f t="shared" ref="Q72" si="164">+Q69+Q70+Q71</f>
        <v>1511251</v>
      </c>
      <c r="R72" s="509">
        <f t="shared" ref="R72" si="165">+R69+R70+R71</f>
        <v>879593</v>
      </c>
      <c r="S72" s="510">
        <f t="shared" ref="S72" si="166">+S69+S70+S71</f>
        <v>866330</v>
      </c>
      <c r="T72" s="512">
        <f t="shared" ref="T72" si="167">+T69+T70+T71</f>
        <v>1745923</v>
      </c>
      <c r="U72" s="510">
        <f t="shared" ref="U72" si="168">+U69+U70+U71</f>
        <v>494</v>
      </c>
      <c r="V72" s="512">
        <f t="shared" ref="V72" si="169">+V69+V70+V71</f>
        <v>1746417</v>
      </c>
      <c r="W72" s="513">
        <f>IF(Q72=0,0,((V72/Q72)-1)*100)</f>
        <v>15.561015344241302</v>
      </c>
    </row>
    <row r="73" spans="1:27" ht="13.5" thickTop="1">
      <c r="A73" s="424" t="str">
        <f>IF(ISERROR(F73/G73)," ",IF(F73/G73&gt;0.5,IF(F73/G73&lt;1.5," ","NOT OK"),"NOT OK"))</f>
        <v xml:space="preserve"> </v>
      </c>
      <c r="B73" s="438" t="s">
        <v>21</v>
      </c>
      <c r="C73" s="471">
        <f t="shared" ref="C73:H75" si="170">+C21+C47</f>
        <v>1743</v>
      </c>
      <c r="D73" s="472">
        <f t="shared" si="170"/>
        <v>1667</v>
      </c>
      <c r="E73" s="514">
        <f t="shared" si="170"/>
        <v>3410</v>
      </c>
      <c r="F73" s="471">
        <f t="shared" si="170"/>
        <v>2024</v>
      </c>
      <c r="G73" s="472">
        <f t="shared" si="170"/>
        <v>2025</v>
      </c>
      <c r="H73" s="514">
        <f t="shared" si="170"/>
        <v>4049</v>
      </c>
      <c r="I73" s="474">
        <f>IF(E73=0,0,((H73/E73)-1)*100)</f>
        <v>18.73900293255133</v>
      </c>
      <c r="J73" s="424"/>
      <c r="L73" s="443" t="s">
        <v>21</v>
      </c>
      <c r="M73" s="475">
        <f t="shared" ref="M73:N75" si="171">+M21+M47</f>
        <v>285614</v>
      </c>
      <c r="N73" s="476">
        <f t="shared" si="171"/>
        <v>276352</v>
      </c>
      <c r="O73" s="479">
        <f>SUM(M73:N73)</f>
        <v>561966</v>
      </c>
      <c r="P73" s="478">
        <f>+P21+P47</f>
        <v>12</v>
      </c>
      <c r="Q73" s="479">
        <f>+O73+P73</f>
        <v>561978</v>
      </c>
      <c r="R73" s="475">
        <f t="shared" ref="R73:S75" si="172">+R21+R47</f>
        <v>323142</v>
      </c>
      <c r="S73" s="476">
        <f t="shared" si="172"/>
        <v>313965</v>
      </c>
      <c r="T73" s="479">
        <f>SUM(R73:S73)</f>
        <v>637107</v>
      </c>
      <c r="U73" s="478">
        <f>+U21+U47</f>
        <v>9</v>
      </c>
      <c r="V73" s="479">
        <f>+T73+U73</f>
        <v>637116</v>
      </c>
      <c r="W73" s="480">
        <f>IF(Q73=0,0,((V73/Q73)-1)*100)</f>
        <v>13.370274281199613</v>
      </c>
    </row>
    <row r="74" spans="1:27">
      <c r="A74" s="424" t="str">
        <f t="shared" ref="A74" si="173">IF(ISERROR(F74/G74)," ",IF(F74/G74&gt;0.5,IF(F74/G74&lt;1.5," ","NOT OK"),"NOT OK"))</f>
        <v xml:space="preserve"> </v>
      </c>
      <c r="B74" s="438" t="s">
        <v>22</v>
      </c>
      <c r="C74" s="471">
        <f t="shared" si="170"/>
        <v>1789</v>
      </c>
      <c r="D74" s="472">
        <f t="shared" si="170"/>
        <v>1786</v>
      </c>
      <c r="E74" s="515">
        <f t="shared" si="170"/>
        <v>3575</v>
      </c>
      <c r="F74" s="471">
        <f t="shared" si="170"/>
        <v>2058</v>
      </c>
      <c r="G74" s="472">
        <f t="shared" si="170"/>
        <v>2058</v>
      </c>
      <c r="H74" s="515">
        <f t="shared" si="170"/>
        <v>4116</v>
      </c>
      <c r="I74" s="474">
        <f t="shared" ref="I74" si="174">IF(E74=0,0,((H74/E74)-1)*100)</f>
        <v>15.132867132867123</v>
      </c>
      <c r="J74" s="424"/>
      <c r="L74" s="443" t="s">
        <v>22</v>
      </c>
      <c r="M74" s="475">
        <f t="shared" si="171"/>
        <v>288094</v>
      </c>
      <c r="N74" s="476">
        <f t="shared" si="171"/>
        <v>294082</v>
      </c>
      <c r="O74" s="479">
        <f t="shared" ref="O74" si="175">SUM(M74:N74)</f>
        <v>582176</v>
      </c>
      <c r="P74" s="478">
        <f>+P22+P48</f>
        <v>1</v>
      </c>
      <c r="Q74" s="479">
        <f>+O74+P74</f>
        <v>582177</v>
      </c>
      <c r="R74" s="475">
        <f t="shared" si="172"/>
        <v>335120</v>
      </c>
      <c r="S74" s="476">
        <f t="shared" si="172"/>
        <v>335282</v>
      </c>
      <c r="T74" s="479">
        <f t="shared" ref="T74" si="176">SUM(R74:S74)</f>
        <v>670402</v>
      </c>
      <c r="U74" s="478">
        <f>+U22+U48</f>
        <v>610</v>
      </c>
      <c r="V74" s="479">
        <f>+T74+U74</f>
        <v>671012</v>
      </c>
      <c r="W74" s="480">
        <f t="shared" ref="W74" si="177">IF(Q74=0,0,((V74/Q74)-1)*100)</f>
        <v>15.259105048808186</v>
      </c>
    </row>
    <row r="75" spans="1:27" ht="13.5" thickBot="1">
      <c r="A75" s="424" t="str">
        <f t="shared" ref="A75" si="178">IF(ISERROR(F75/G75)," ",IF(F75/G75&gt;0.5,IF(F75/G75&lt;1.5," ","NOT OK"),"NOT OK"))</f>
        <v xml:space="preserve"> </v>
      </c>
      <c r="B75" s="438" t="s">
        <v>23</v>
      </c>
      <c r="C75" s="471">
        <f t="shared" si="170"/>
        <v>1700</v>
      </c>
      <c r="D75" s="516">
        <f t="shared" si="170"/>
        <v>1698</v>
      </c>
      <c r="E75" s="517">
        <f t="shared" si="170"/>
        <v>3398</v>
      </c>
      <c r="F75" s="471">
        <f t="shared" si="170"/>
        <v>1878</v>
      </c>
      <c r="G75" s="516">
        <f t="shared" si="170"/>
        <v>1880</v>
      </c>
      <c r="H75" s="517">
        <f t="shared" si="170"/>
        <v>3758</v>
      </c>
      <c r="I75" s="518">
        <f>IF(E75=0,0,((H75/E75)-1)*100)</f>
        <v>10.59446733372571</v>
      </c>
      <c r="J75" s="424"/>
      <c r="L75" s="443" t="s">
        <v>23</v>
      </c>
      <c r="M75" s="475">
        <f t="shared" si="171"/>
        <v>244484</v>
      </c>
      <c r="N75" s="476">
        <f t="shared" si="171"/>
        <v>236027</v>
      </c>
      <c r="O75" s="479">
        <f t="shared" ref="O75" si="179">SUM(M75:N75)</f>
        <v>480511</v>
      </c>
      <c r="P75" s="478">
        <f>+P23+P49</f>
        <v>1</v>
      </c>
      <c r="Q75" s="532">
        <f>+O75+P75</f>
        <v>480512</v>
      </c>
      <c r="R75" s="475">
        <f t="shared" si="172"/>
        <v>275396</v>
      </c>
      <c r="S75" s="476">
        <f t="shared" si="172"/>
        <v>268812</v>
      </c>
      <c r="T75" s="479">
        <f t="shared" ref="T75" si="180">SUM(R75:S75)</f>
        <v>544208</v>
      </c>
      <c r="U75" s="478">
        <f>+U23+U49</f>
        <v>192</v>
      </c>
      <c r="V75" s="532">
        <f>+T75+U75</f>
        <v>544400</v>
      </c>
      <c r="W75" s="480">
        <f>IF(Q75=0,0,((V75/Q75)-1)*100)</f>
        <v>13.295817794352693</v>
      </c>
    </row>
    <row r="76" spans="1:27" ht="14.25" thickTop="1" thickBot="1">
      <c r="A76" s="470" t="str">
        <f>IF(ISERROR(F76/G76)," ",IF(F76/G76&gt;0.5,IF(F76/G76&lt;1.5," ","NOT OK"),"NOT OK"))</f>
        <v xml:space="preserve"> </v>
      </c>
      <c r="B76" s="486" t="s">
        <v>40</v>
      </c>
      <c r="C76" s="487">
        <f>+C73+C74+C75</f>
        <v>5232</v>
      </c>
      <c r="D76" s="487">
        <f t="shared" ref="D76" si="181">+D73+D74+D75</f>
        <v>5151</v>
      </c>
      <c r="E76" s="487">
        <f t="shared" ref="E76" si="182">+E73+E74+E75</f>
        <v>10383</v>
      </c>
      <c r="F76" s="487">
        <f t="shared" ref="F76" si="183">+F73+F74+F75</f>
        <v>5960</v>
      </c>
      <c r="G76" s="487">
        <f t="shared" ref="G76" si="184">+G73+G74+G75</f>
        <v>5963</v>
      </c>
      <c r="H76" s="487">
        <f t="shared" ref="H76" si="185">+H73+H74+H75</f>
        <v>11923</v>
      </c>
      <c r="I76" s="490">
        <f t="shared" ref="I76:I78" si="186">IF(E76=0,0,((H76/E76)-1)*100)</f>
        <v>14.831936819801594</v>
      </c>
      <c r="J76" s="424"/>
      <c r="L76" s="519" t="s">
        <v>40</v>
      </c>
      <c r="M76" s="492">
        <f>+M73+M74+M75</f>
        <v>818192</v>
      </c>
      <c r="N76" s="493">
        <f t="shared" ref="N76" si="187">+N73+N74+N75</f>
        <v>806461</v>
      </c>
      <c r="O76" s="494">
        <f t="shared" ref="O76" si="188">+O73+O74+O75</f>
        <v>1624653</v>
      </c>
      <c r="P76" s="493">
        <f t="shared" ref="P76" si="189">+P73+P74+P75</f>
        <v>14</v>
      </c>
      <c r="Q76" s="494">
        <f t="shared" ref="Q76" si="190">+Q73+Q74+Q75</f>
        <v>1624667</v>
      </c>
      <c r="R76" s="492">
        <f t="shared" ref="R76" si="191">+R73+R74+R75</f>
        <v>933658</v>
      </c>
      <c r="S76" s="493">
        <f t="shared" ref="S76" si="192">+S73+S74+S75</f>
        <v>918059</v>
      </c>
      <c r="T76" s="495">
        <f t="shared" ref="T76" si="193">+T73+T74+T75</f>
        <v>1851717</v>
      </c>
      <c r="U76" s="493">
        <f t="shared" ref="U76" si="194">+U73+U74+U75</f>
        <v>811</v>
      </c>
      <c r="V76" s="495">
        <f t="shared" ref="V76" si="195">+V73+V74+V75</f>
        <v>1852528</v>
      </c>
      <c r="W76" s="496">
        <f t="shared" ref="W76:W78" si="196">IF(Q76=0,0,((V76/Q76)-1)*100)</f>
        <v>14.025089449099415</v>
      </c>
    </row>
    <row r="77" spans="1:27" ht="14.25" thickTop="1" thickBot="1">
      <c r="A77" s="470" t="str">
        <f>IF(ISERROR(F77/G77)," ",IF(F77/G77&gt;0.5,IF(F77/G77&lt;1.5," ","NOT OK"),"NOT OK"))</f>
        <v xml:space="preserve"> </v>
      </c>
      <c r="B77" s="486" t="s">
        <v>62</v>
      </c>
      <c r="C77" s="487">
        <f>C68+C72+C73+C74+C75</f>
        <v>15171</v>
      </c>
      <c r="D77" s="487">
        <f t="shared" ref="D77:H77" si="197">D68+D72+D73+D74+D75</f>
        <v>15097</v>
      </c>
      <c r="E77" s="487">
        <f t="shared" si="197"/>
        <v>30268</v>
      </c>
      <c r="F77" s="487">
        <f t="shared" si="197"/>
        <v>17688</v>
      </c>
      <c r="G77" s="487">
        <f t="shared" si="197"/>
        <v>17696</v>
      </c>
      <c r="H77" s="487">
        <f t="shared" si="197"/>
        <v>35384</v>
      </c>
      <c r="I77" s="490">
        <f t="shared" si="186"/>
        <v>16.902339104004227</v>
      </c>
      <c r="J77" s="424"/>
      <c r="L77" s="519" t="s">
        <v>62</v>
      </c>
      <c r="M77" s="520">
        <f>M68+M72+M73+M74+M75</f>
        <v>2384456</v>
      </c>
      <c r="N77" s="520">
        <f t="shared" ref="N77:V77" si="198">N68+N72+N73+N74+N75</f>
        <v>2368319</v>
      </c>
      <c r="O77" s="521">
        <f t="shared" si="198"/>
        <v>4752775</v>
      </c>
      <c r="P77" s="520">
        <f t="shared" si="198"/>
        <v>165</v>
      </c>
      <c r="Q77" s="521">
        <f t="shared" si="198"/>
        <v>4752940</v>
      </c>
      <c r="R77" s="520">
        <f t="shared" si="198"/>
        <v>2766794</v>
      </c>
      <c r="S77" s="520">
        <f t="shared" si="198"/>
        <v>2740637</v>
      </c>
      <c r="T77" s="522">
        <f t="shared" si="198"/>
        <v>5507431</v>
      </c>
      <c r="U77" s="520">
        <f t="shared" si="198"/>
        <v>1876</v>
      </c>
      <c r="V77" s="521">
        <f t="shared" si="198"/>
        <v>5509307</v>
      </c>
      <c r="W77" s="496">
        <f t="shared" si="196"/>
        <v>15.913666067739118</v>
      </c>
      <c r="X77" s="425"/>
      <c r="AA77" s="425"/>
    </row>
    <row r="78" spans="1:27" ht="14.25" thickTop="1" thickBot="1">
      <c r="A78" s="470" t="str">
        <f>IF(ISERROR(F78/G78)," ",IF(F78/G78&gt;0.5,IF(F78/G78&lt;1.5," ","NOT OK"),"NOT OK"))</f>
        <v xml:space="preserve"> </v>
      </c>
      <c r="B78" s="486" t="s">
        <v>63</v>
      </c>
      <c r="C78" s="487">
        <f>+C64+C68+C72+C76</f>
        <v>19635</v>
      </c>
      <c r="D78" s="487">
        <f t="shared" ref="D78:H78" si="199">+D64+D68+D72+D76</f>
        <v>19557</v>
      </c>
      <c r="E78" s="487">
        <f t="shared" si="199"/>
        <v>39192</v>
      </c>
      <c r="F78" s="487">
        <f t="shared" si="199"/>
        <v>23297</v>
      </c>
      <c r="G78" s="487">
        <f t="shared" si="199"/>
        <v>23308</v>
      </c>
      <c r="H78" s="487">
        <f t="shared" si="199"/>
        <v>46605</v>
      </c>
      <c r="I78" s="490">
        <f t="shared" si="186"/>
        <v>18.914574402939376</v>
      </c>
      <c r="J78" s="424"/>
      <c r="L78" s="519" t="s">
        <v>63</v>
      </c>
      <c r="M78" s="492">
        <f>+M64+M68+M72+M76</f>
        <v>3070690</v>
      </c>
      <c r="N78" s="493">
        <f t="shared" ref="N78:V78" si="200">+N64+N68+N72+N76</f>
        <v>3009189</v>
      </c>
      <c r="O78" s="494">
        <f t="shared" si="200"/>
        <v>6079879</v>
      </c>
      <c r="P78" s="493">
        <f t="shared" si="200"/>
        <v>538</v>
      </c>
      <c r="Q78" s="494">
        <f t="shared" si="200"/>
        <v>6080417</v>
      </c>
      <c r="R78" s="492">
        <f t="shared" si="200"/>
        <v>3588998</v>
      </c>
      <c r="S78" s="493">
        <f t="shared" si="200"/>
        <v>3511489</v>
      </c>
      <c r="T78" s="495">
        <f t="shared" si="200"/>
        <v>7100487</v>
      </c>
      <c r="U78" s="493">
        <f t="shared" si="200"/>
        <v>2294</v>
      </c>
      <c r="V78" s="495">
        <f t="shared" si="200"/>
        <v>7102781</v>
      </c>
      <c r="W78" s="496">
        <f t="shared" si="196"/>
        <v>16.814044168352261</v>
      </c>
    </row>
    <row r="79" spans="1:27" ht="14.25" thickTop="1" thickBot="1">
      <c r="B79" s="523" t="s">
        <v>60</v>
      </c>
      <c r="C79" s="524"/>
      <c r="D79" s="524"/>
      <c r="E79" s="524"/>
      <c r="F79" s="524"/>
      <c r="G79" s="524"/>
      <c r="H79" s="524"/>
      <c r="I79" s="430"/>
      <c r="J79" s="424"/>
      <c r="L79" s="525" t="s">
        <v>60</v>
      </c>
      <c r="M79" s="432"/>
      <c r="N79" s="432"/>
      <c r="O79" s="432"/>
      <c r="P79" s="432"/>
      <c r="Q79" s="432"/>
      <c r="R79" s="432"/>
      <c r="S79" s="432"/>
      <c r="T79" s="432"/>
      <c r="U79" s="432"/>
      <c r="V79" s="432"/>
      <c r="W79" s="433"/>
    </row>
    <row r="80" spans="1:27" ht="13.5" thickTop="1">
      <c r="L80" s="898" t="s">
        <v>33</v>
      </c>
      <c r="M80" s="899"/>
      <c r="N80" s="899"/>
      <c r="O80" s="899"/>
      <c r="P80" s="899"/>
      <c r="Q80" s="899"/>
      <c r="R80" s="899"/>
      <c r="S80" s="899"/>
      <c r="T80" s="899"/>
      <c r="U80" s="899"/>
      <c r="V80" s="899"/>
      <c r="W80" s="900"/>
    </row>
    <row r="81" spans="1:26" ht="13.5" thickBot="1">
      <c r="L81" s="901" t="s">
        <v>43</v>
      </c>
      <c r="M81" s="902"/>
      <c r="N81" s="902"/>
      <c r="O81" s="902"/>
      <c r="P81" s="902"/>
      <c r="Q81" s="902"/>
      <c r="R81" s="902"/>
      <c r="S81" s="902"/>
      <c r="T81" s="902"/>
      <c r="U81" s="902"/>
      <c r="V81" s="902"/>
      <c r="W81" s="903"/>
    </row>
    <row r="82" spans="1:26" ht="14.25" thickTop="1" thickBot="1">
      <c r="L82" s="533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 t="s">
        <v>34</v>
      </c>
    </row>
    <row r="83" spans="1:26" ht="14.25" thickTop="1" thickBot="1">
      <c r="L83" s="536"/>
      <c r="M83" s="537" t="s">
        <v>64</v>
      </c>
      <c r="N83" s="538"/>
      <c r="O83" s="537"/>
      <c r="P83" s="539"/>
      <c r="Q83" s="538"/>
      <c r="R83" s="539" t="s">
        <v>65</v>
      </c>
      <c r="S83" s="538"/>
      <c r="T83" s="537"/>
      <c r="U83" s="539"/>
      <c r="V83" s="539"/>
      <c r="W83" s="540" t="s">
        <v>2</v>
      </c>
    </row>
    <row r="84" spans="1:26" ht="13.5" thickTop="1">
      <c r="L84" s="541" t="s">
        <v>3</v>
      </c>
      <c r="M84" s="542"/>
      <c r="N84" s="543"/>
      <c r="O84" s="544"/>
      <c r="P84" s="545"/>
      <c r="Q84" s="544"/>
      <c r="R84" s="542"/>
      <c r="S84" s="543"/>
      <c r="T84" s="544"/>
      <c r="U84" s="545"/>
      <c r="V84" s="544"/>
      <c r="W84" s="546" t="s">
        <v>4</v>
      </c>
    </row>
    <row r="85" spans="1:26" ht="13.5" thickBot="1">
      <c r="L85" s="547"/>
      <c r="M85" s="548" t="s">
        <v>35</v>
      </c>
      <c r="N85" s="549" t="s">
        <v>36</v>
      </c>
      <c r="O85" s="550" t="s">
        <v>37</v>
      </c>
      <c r="P85" s="547" t="s">
        <v>32</v>
      </c>
      <c r="Q85" s="550" t="s">
        <v>7</v>
      </c>
      <c r="R85" s="548" t="s">
        <v>35</v>
      </c>
      <c r="S85" s="549" t="s">
        <v>36</v>
      </c>
      <c r="T85" s="550" t="s">
        <v>37</v>
      </c>
      <c r="U85" s="547" t="s">
        <v>32</v>
      </c>
      <c r="V85" s="550" t="s">
        <v>7</v>
      </c>
      <c r="W85" s="551"/>
    </row>
    <row r="86" spans="1:26" ht="6.75" customHeight="1" thickTop="1">
      <c r="L86" s="541"/>
      <c r="M86" s="552"/>
      <c r="N86" s="553"/>
      <c r="O86" s="554"/>
      <c r="P86" s="555"/>
      <c r="Q86" s="554"/>
      <c r="R86" s="552"/>
      <c r="S86" s="553"/>
      <c r="T86" s="554"/>
      <c r="U86" s="555"/>
      <c r="V86" s="554"/>
      <c r="W86" s="556"/>
    </row>
    <row r="87" spans="1:26">
      <c r="A87" s="557"/>
      <c r="L87" s="541" t="s">
        <v>10</v>
      </c>
      <c r="M87" s="558">
        <v>39</v>
      </c>
      <c r="N87" s="559">
        <v>202</v>
      </c>
      <c r="O87" s="560">
        <f>+M87+N87</f>
        <v>241</v>
      </c>
      <c r="P87" s="561">
        <v>0</v>
      </c>
      <c r="Q87" s="560">
        <f t="shared" ref="Q87" si="201">O87+P87</f>
        <v>241</v>
      </c>
      <c r="R87" s="558">
        <v>43</v>
      </c>
      <c r="S87" s="559">
        <v>198</v>
      </c>
      <c r="T87" s="560">
        <f>+R87+S87</f>
        <v>241</v>
      </c>
      <c r="U87" s="561">
        <v>0</v>
      </c>
      <c r="V87" s="560">
        <f t="shared" ref="V87:V89" si="202">T87+U87</f>
        <v>241</v>
      </c>
      <c r="W87" s="562">
        <f>IF(Q87=0,0,((V87/Q87)-1)*100)</f>
        <v>0</v>
      </c>
      <c r="Y87" s="563"/>
      <c r="Z87" s="563"/>
    </row>
    <row r="88" spans="1:26">
      <c r="A88" s="557"/>
      <c r="L88" s="541" t="s">
        <v>11</v>
      </c>
      <c r="M88" s="558">
        <v>73</v>
      </c>
      <c r="N88" s="559">
        <v>257</v>
      </c>
      <c r="O88" s="560">
        <f t="shared" ref="O88:O96" si="203">+M88+N88</f>
        <v>330</v>
      </c>
      <c r="P88" s="561">
        <v>0</v>
      </c>
      <c r="Q88" s="560">
        <f>O88+P88</f>
        <v>330</v>
      </c>
      <c r="R88" s="558">
        <v>107</v>
      </c>
      <c r="S88" s="559">
        <v>286</v>
      </c>
      <c r="T88" s="560">
        <f t="shared" ref="T88:T96" si="204">+R88+S88</f>
        <v>393</v>
      </c>
      <c r="U88" s="561">
        <v>0</v>
      </c>
      <c r="V88" s="560">
        <f>T88+U88</f>
        <v>393</v>
      </c>
      <c r="W88" s="562">
        <f>IF(Q88=0,0,((V88/Q88)-1)*100)</f>
        <v>19.090909090909093</v>
      </c>
      <c r="Y88" s="563"/>
      <c r="Z88" s="563"/>
    </row>
    <row r="89" spans="1:26" ht="13.5" thickBot="1">
      <c r="A89" s="557"/>
      <c r="L89" s="547" t="s">
        <v>12</v>
      </c>
      <c r="M89" s="558">
        <v>65</v>
      </c>
      <c r="N89" s="559">
        <v>186</v>
      </c>
      <c r="O89" s="560">
        <f t="shared" si="203"/>
        <v>251</v>
      </c>
      <c r="P89" s="561">
        <v>0</v>
      </c>
      <c r="Q89" s="560">
        <f t="shared" ref="Q89" si="205">O89+P89</f>
        <v>251</v>
      </c>
      <c r="R89" s="558">
        <v>127</v>
      </c>
      <c r="S89" s="559">
        <v>267</v>
      </c>
      <c r="T89" s="560">
        <f t="shared" si="204"/>
        <v>394</v>
      </c>
      <c r="U89" s="561">
        <v>0</v>
      </c>
      <c r="V89" s="560">
        <f t="shared" si="202"/>
        <v>394</v>
      </c>
      <c r="W89" s="562">
        <f>IF(Q89=0,0,((V89/Q89)-1)*100)</f>
        <v>56.972111553784856</v>
      </c>
      <c r="Y89" s="563"/>
      <c r="Z89" s="563"/>
    </row>
    <row r="90" spans="1:26" ht="14.25" thickTop="1" thickBot="1">
      <c r="A90" s="557"/>
      <c r="L90" s="564" t="s">
        <v>57</v>
      </c>
      <c r="M90" s="565">
        <f t="shared" ref="M90:Q90" si="206">+M87+M88+M89</f>
        <v>177</v>
      </c>
      <c r="N90" s="566">
        <f t="shared" si="206"/>
        <v>645</v>
      </c>
      <c r="O90" s="567">
        <f t="shared" si="203"/>
        <v>822</v>
      </c>
      <c r="P90" s="565">
        <f t="shared" si="206"/>
        <v>0</v>
      </c>
      <c r="Q90" s="567">
        <f t="shared" si="206"/>
        <v>822</v>
      </c>
      <c r="R90" s="565">
        <f t="shared" ref="R90:V90" si="207">+R87+R88+R89</f>
        <v>277</v>
      </c>
      <c r="S90" s="566">
        <f t="shared" si="207"/>
        <v>751</v>
      </c>
      <c r="T90" s="567">
        <f t="shared" si="204"/>
        <v>1028</v>
      </c>
      <c r="U90" s="565">
        <f t="shared" si="207"/>
        <v>0</v>
      </c>
      <c r="V90" s="567">
        <f t="shared" si="207"/>
        <v>1028</v>
      </c>
      <c r="W90" s="568">
        <f t="shared" ref="W90" si="208">IF(Q90=0,0,((V90/Q90)-1)*100)</f>
        <v>25.060827250608277</v>
      </c>
      <c r="Y90" s="563"/>
      <c r="Z90" s="563"/>
    </row>
    <row r="91" spans="1:26" ht="13.5" thickTop="1">
      <c r="A91" s="557"/>
      <c r="L91" s="541" t="s">
        <v>13</v>
      </c>
      <c r="M91" s="558">
        <v>40</v>
      </c>
      <c r="N91" s="559">
        <v>228</v>
      </c>
      <c r="O91" s="560">
        <f t="shared" si="203"/>
        <v>268</v>
      </c>
      <c r="P91" s="561">
        <v>0</v>
      </c>
      <c r="Q91" s="560">
        <f>O91+P91</f>
        <v>268</v>
      </c>
      <c r="R91" s="558">
        <v>162</v>
      </c>
      <c r="S91" s="559">
        <v>256</v>
      </c>
      <c r="T91" s="560">
        <f t="shared" si="204"/>
        <v>418</v>
      </c>
      <c r="U91" s="561">
        <v>0</v>
      </c>
      <c r="V91" s="560">
        <f>T91+U91</f>
        <v>418</v>
      </c>
      <c r="W91" s="562">
        <f t="shared" ref="W91:W95" si="209">IF(Q91=0,0,((V91/Q91)-1)*100)</f>
        <v>55.970149253731336</v>
      </c>
      <c r="Y91" s="563"/>
      <c r="Z91" s="563"/>
    </row>
    <row r="92" spans="1:26">
      <c r="A92" s="557"/>
      <c r="L92" s="541" t="s">
        <v>14</v>
      </c>
      <c r="M92" s="558">
        <v>51</v>
      </c>
      <c r="N92" s="559">
        <v>204</v>
      </c>
      <c r="O92" s="560">
        <f>+M92+N92</f>
        <v>255</v>
      </c>
      <c r="P92" s="561">
        <v>0</v>
      </c>
      <c r="Q92" s="560">
        <f>O92+P92</f>
        <v>255</v>
      </c>
      <c r="R92" s="558">
        <v>68</v>
      </c>
      <c r="S92" s="559">
        <v>164</v>
      </c>
      <c r="T92" s="560">
        <f>+R92+S92</f>
        <v>232</v>
      </c>
      <c r="U92" s="561">
        <v>0</v>
      </c>
      <c r="V92" s="560">
        <f>T92+U92</f>
        <v>232</v>
      </c>
      <c r="W92" s="562">
        <f>IF(Q92=0,0,((V92/Q92)-1)*100)</f>
        <v>-9.0196078431372566</v>
      </c>
      <c r="Y92" s="563"/>
      <c r="Z92" s="563"/>
    </row>
    <row r="93" spans="1:26" ht="13.5" thickBot="1">
      <c r="A93" s="557"/>
      <c r="L93" s="541" t="s">
        <v>15</v>
      </c>
      <c r="M93" s="558">
        <v>56</v>
      </c>
      <c r="N93" s="559">
        <v>245</v>
      </c>
      <c r="O93" s="560">
        <f>+M93+N93</f>
        <v>301</v>
      </c>
      <c r="P93" s="561">
        <v>0</v>
      </c>
      <c r="Q93" s="560">
        <f>O93+P93</f>
        <v>301</v>
      </c>
      <c r="R93" s="558">
        <v>226</v>
      </c>
      <c r="S93" s="559">
        <v>236</v>
      </c>
      <c r="T93" s="560">
        <f>+R93+S93</f>
        <v>462</v>
      </c>
      <c r="U93" s="561">
        <v>0</v>
      </c>
      <c r="V93" s="560">
        <f>T93+U93</f>
        <v>462</v>
      </c>
      <c r="W93" s="562">
        <f>IF(Q93=0,0,((V93/Q93)-1)*100)</f>
        <v>53.488372093023258</v>
      </c>
      <c r="Y93" s="563"/>
      <c r="Z93" s="563"/>
    </row>
    <row r="94" spans="1:26" ht="14.25" thickTop="1" thickBot="1">
      <c r="A94" s="557"/>
      <c r="L94" s="564" t="s">
        <v>61</v>
      </c>
      <c r="M94" s="565">
        <f>+M91+M92+M93</f>
        <v>147</v>
      </c>
      <c r="N94" s="566">
        <f t="shared" ref="N94:V94" si="210">+N91+N92+N93</f>
        <v>677</v>
      </c>
      <c r="O94" s="567">
        <f t="shared" si="210"/>
        <v>824</v>
      </c>
      <c r="P94" s="565">
        <f t="shared" si="210"/>
        <v>0</v>
      </c>
      <c r="Q94" s="567">
        <f t="shared" si="210"/>
        <v>824</v>
      </c>
      <c r="R94" s="565">
        <f t="shared" si="210"/>
        <v>456</v>
      </c>
      <c r="S94" s="566">
        <f t="shared" si="210"/>
        <v>656</v>
      </c>
      <c r="T94" s="567">
        <f t="shared" si="210"/>
        <v>1112</v>
      </c>
      <c r="U94" s="565">
        <f t="shared" si="210"/>
        <v>0</v>
      </c>
      <c r="V94" s="567">
        <f t="shared" si="210"/>
        <v>1112</v>
      </c>
      <c r="W94" s="568">
        <f t="shared" ref="W94" si="211">IF(Q94=0,0,((V94/Q94)-1)*100)</f>
        <v>34.951456310679617</v>
      </c>
      <c r="Y94" s="563"/>
      <c r="Z94" s="563"/>
    </row>
    <row r="95" spans="1:26" ht="13.5" thickTop="1">
      <c r="A95" s="557"/>
      <c r="L95" s="541" t="s">
        <v>16</v>
      </c>
      <c r="M95" s="558">
        <v>67</v>
      </c>
      <c r="N95" s="559">
        <v>181</v>
      </c>
      <c r="O95" s="560">
        <f t="shared" si="203"/>
        <v>248</v>
      </c>
      <c r="P95" s="561">
        <v>0</v>
      </c>
      <c r="Q95" s="560">
        <f>O95+P95</f>
        <v>248</v>
      </c>
      <c r="R95" s="558">
        <v>129</v>
      </c>
      <c r="S95" s="559">
        <v>208</v>
      </c>
      <c r="T95" s="560">
        <f t="shared" si="204"/>
        <v>337</v>
      </c>
      <c r="U95" s="561">
        <v>0</v>
      </c>
      <c r="V95" s="560">
        <f>T95+U95</f>
        <v>337</v>
      </c>
      <c r="W95" s="562">
        <f t="shared" si="209"/>
        <v>35.887096774193552</v>
      </c>
      <c r="Y95" s="563"/>
      <c r="Z95" s="563"/>
    </row>
    <row r="96" spans="1:26">
      <c r="A96" s="557"/>
      <c r="L96" s="541" t="s">
        <v>17</v>
      </c>
      <c r="M96" s="558">
        <v>51</v>
      </c>
      <c r="N96" s="559">
        <v>197</v>
      </c>
      <c r="O96" s="560">
        <f t="shared" si="203"/>
        <v>248</v>
      </c>
      <c r="P96" s="561">
        <v>0</v>
      </c>
      <c r="Q96" s="560">
        <f>O96+P96</f>
        <v>248</v>
      </c>
      <c r="R96" s="558">
        <v>106</v>
      </c>
      <c r="S96" s="559">
        <v>198</v>
      </c>
      <c r="T96" s="560">
        <f t="shared" si="204"/>
        <v>304</v>
      </c>
      <c r="U96" s="561">
        <v>0</v>
      </c>
      <c r="V96" s="560">
        <f>T96+U96</f>
        <v>304</v>
      </c>
      <c r="W96" s="562">
        <f t="shared" ref="W96" si="212">IF(Q96=0,0,((V96/Q96)-1)*100)</f>
        <v>22.580645161290324</v>
      </c>
      <c r="Y96" s="563"/>
      <c r="Z96" s="563"/>
    </row>
    <row r="97" spans="1:26" ht="13.5" thickBot="1">
      <c r="A97" s="557"/>
      <c r="L97" s="541" t="s">
        <v>18</v>
      </c>
      <c r="M97" s="558">
        <v>51</v>
      </c>
      <c r="N97" s="559">
        <v>137</v>
      </c>
      <c r="O97" s="569">
        <f>+M97+N97</f>
        <v>188</v>
      </c>
      <c r="P97" s="570">
        <v>0</v>
      </c>
      <c r="Q97" s="569">
        <f>O97+P97</f>
        <v>188</v>
      </c>
      <c r="R97" s="558">
        <v>100</v>
      </c>
      <c r="S97" s="559">
        <v>181</v>
      </c>
      <c r="T97" s="569">
        <f>+R97+S97</f>
        <v>281</v>
      </c>
      <c r="U97" s="570">
        <v>1</v>
      </c>
      <c r="V97" s="569">
        <f>T97+U97</f>
        <v>282</v>
      </c>
      <c r="W97" s="562">
        <f>IF(Q97=0,0,((V97/Q97)-1)*100)</f>
        <v>50</v>
      </c>
      <c r="Y97" s="563"/>
      <c r="Z97" s="563"/>
    </row>
    <row r="98" spans="1:26" ht="14.25" thickTop="1" thickBot="1">
      <c r="A98" s="557" t="str">
        <f>IF(ISERROR(F98/G98)," ",IF(F98/G98&gt;0.5,IF(F98/G98&lt;1.5," ","NOT OK"),"NOT OK"))</f>
        <v xml:space="preserve"> </v>
      </c>
      <c r="L98" s="571" t="s">
        <v>19</v>
      </c>
      <c r="M98" s="572">
        <f>+M95+M96+M97</f>
        <v>169</v>
      </c>
      <c r="N98" s="572">
        <f t="shared" ref="N98" si="213">+N95+N96+N97</f>
        <v>515</v>
      </c>
      <c r="O98" s="573">
        <f t="shared" ref="O98" si="214">+O95+O96+O97</f>
        <v>684</v>
      </c>
      <c r="P98" s="574">
        <f t="shared" ref="P98" si="215">+P95+P96+P97</f>
        <v>0</v>
      </c>
      <c r="Q98" s="573">
        <f t="shared" ref="Q98" si="216">+Q95+Q96+Q97</f>
        <v>684</v>
      </c>
      <c r="R98" s="572">
        <f t="shared" ref="R98" si="217">+R95+R96+R97</f>
        <v>335</v>
      </c>
      <c r="S98" s="572">
        <f t="shared" ref="S98" si="218">+S95+S96+S97</f>
        <v>587</v>
      </c>
      <c r="T98" s="573">
        <f t="shared" ref="T98" si="219">+T95+T96+T97</f>
        <v>922</v>
      </c>
      <c r="U98" s="574">
        <f t="shared" ref="U98" si="220">+U95+U96+U97</f>
        <v>1</v>
      </c>
      <c r="V98" s="573">
        <f t="shared" ref="V98" si="221">+V95+V96+V97</f>
        <v>923</v>
      </c>
      <c r="W98" s="575">
        <f>IF(Q98=0,0,((V98/Q98)-1)*100)</f>
        <v>34.941520467836249</v>
      </c>
      <c r="Y98" s="563"/>
      <c r="Z98" s="563"/>
    </row>
    <row r="99" spans="1:26" ht="13.5" thickTop="1">
      <c r="A99" s="557"/>
      <c r="L99" s="541" t="s">
        <v>21</v>
      </c>
      <c r="M99" s="558">
        <v>27</v>
      </c>
      <c r="N99" s="559">
        <v>209</v>
      </c>
      <c r="O99" s="569">
        <f>+M99+N99</f>
        <v>236</v>
      </c>
      <c r="P99" s="576">
        <v>0</v>
      </c>
      <c r="Q99" s="569">
        <f>O99+P99</f>
        <v>236</v>
      </c>
      <c r="R99" s="558">
        <v>51</v>
      </c>
      <c r="S99" s="559">
        <v>212</v>
      </c>
      <c r="T99" s="569">
        <f>+R99+S99</f>
        <v>263</v>
      </c>
      <c r="U99" s="576">
        <v>0</v>
      </c>
      <c r="V99" s="569">
        <f>T99+U99</f>
        <v>263</v>
      </c>
      <c r="W99" s="562">
        <f>IF(Q99=0,0,((V99/Q99)-1)*100)</f>
        <v>11.440677966101687</v>
      </c>
    </row>
    <row r="100" spans="1:26">
      <c r="A100" s="557"/>
      <c r="L100" s="541" t="s">
        <v>22</v>
      </c>
      <c r="M100" s="558">
        <v>20.767999999999997</v>
      </c>
      <c r="N100" s="559">
        <v>155.07300000000004</v>
      </c>
      <c r="O100" s="569">
        <f t="shared" ref="O100" si="222">+M100+N100</f>
        <v>175.84100000000004</v>
      </c>
      <c r="P100" s="561">
        <v>0</v>
      </c>
      <c r="Q100" s="569">
        <f>O100+P100</f>
        <v>175.84100000000004</v>
      </c>
      <c r="R100" s="558">
        <v>75</v>
      </c>
      <c r="S100" s="559">
        <v>239</v>
      </c>
      <c r="T100" s="569">
        <f t="shared" ref="T100" si="223">+R100+S100</f>
        <v>314</v>
      </c>
      <c r="U100" s="561">
        <v>0</v>
      </c>
      <c r="V100" s="569">
        <f>T100+U100</f>
        <v>314</v>
      </c>
      <c r="W100" s="562">
        <f t="shared" ref="W100" si="224">IF(Q100=0,0,((V100/Q100)-1)*100)</f>
        <v>78.57041304360186</v>
      </c>
    </row>
    <row r="101" spans="1:26" ht="13.5" thickBot="1">
      <c r="A101" s="577"/>
      <c r="L101" s="541" t="s">
        <v>23</v>
      </c>
      <c r="M101" s="558">
        <v>17</v>
      </c>
      <c r="N101" s="559">
        <v>188</v>
      </c>
      <c r="O101" s="569">
        <f>+M101+N101</f>
        <v>205</v>
      </c>
      <c r="P101" s="561">
        <v>0</v>
      </c>
      <c r="Q101" s="569">
        <f>O101+P101</f>
        <v>205</v>
      </c>
      <c r="R101" s="558">
        <v>127</v>
      </c>
      <c r="S101" s="559">
        <v>249</v>
      </c>
      <c r="T101" s="569">
        <f>+R101+S101</f>
        <v>376</v>
      </c>
      <c r="U101" s="561">
        <v>0</v>
      </c>
      <c r="V101" s="569">
        <f>T101+U101</f>
        <v>376</v>
      </c>
      <c r="W101" s="562">
        <f>IF(Q101=0,0,((V101/Q101)-1)*100)</f>
        <v>83.41463414634147</v>
      </c>
    </row>
    <row r="102" spans="1:26" ht="14.25" thickTop="1" thickBot="1">
      <c r="A102" s="557"/>
      <c r="L102" s="564" t="s">
        <v>40</v>
      </c>
      <c r="M102" s="565">
        <f>+M99+M100+M101</f>
        <v>64.768000000000001</v>
      </c>
      <c r="N102" s="566">
        <f t="shared" ref="N102:V102" si="225">+N99+N100+N101</f>
        <v>552.07300000000009</v>
      </c>
      <c r="O102" s="567">
        <f t="shared" si="225"/>
        <v>616.84100000000001</v>
      </c>
      <c r="P102" s="565">
        <f t="shared" si="225"/>
        <v>0</v>
      </c>
      <c r="Q102" s="567">
        <f t="shared" si="225"/>
        <v>616.84100000000001</v>
      </c>
      <c r="R102" s="565">
        <f t="shared" si="225"/>
        <v>253</v>
      </c>
      <c r="S102" s="566">
        <f t="shared" si="225"/>
        <v>700</v>
      </c>
      <c r="T102" s="567">
        <f t="shared" si="225"/>
        <v>953</v>
      </c>
      <c r="U102" s="565">
        <f t="shared" si="225"/>
        <v>0</v>
      </c>
      <c r="V102" s="567">
        <f t="shared" si="225"/>
        <v>953</v>
      </c>
      <c r="W102" s="568">
        <f t="shared" ref="W102:W104" si="226">IF(Q102=0,0,((V102/Q102)-1)*100)</f>
        <v>54.496863859568357</v>
      </c>
    </row>
    <row r="103" spans="1:26" ht="14.25" thickTop="1" thickBot="1">
      <c r="A103" s="557" t="str">
        <f>IF(ISERROR(F103/G103)," ",IF(F103/G103&gt;0.5,IF(F103/G103&lt;1.5," ","NOT OK"),"NOT OK"))</f>
        <v xml:space="preserve"> </v>
      </c>
      <c r="L103" s="564" t="s">
        <v>62</v>
      </c>
      <c r="M103" s="565">
        <f>M94+M98+M99+M100+M101</f>
        <v>380.76799999999997</v>
      </c>
      <c r="N103" s="566">
        <f t="shared" ref="N103:V103" si="227">N94+N98+N99+N100+N101</f>
        <v>1744.0730000000001</v>
      </c>
      <c r="O103" s="578">
        <f t="shared" si="227"/>
        <v>2124.8410000000003</v>
      </c>
      <c r="P103" s="565">
        <f t="shared" si="227"/>
        <v>0</v>
      </c>
      <c r="Q103" s="578">
        <f t="shared" si="227"/>
        <v>2124.8410000000003</v>
      </c>
      <c r="R103" s="565">
        <f t="shared" si="227"/>
        <v>1044</v>
      </c>
      <c r="S103" s="566">
        <f t="shared" si="227"/>
        <v>1943</v>
      </c>
      <c r="T103" s="578">
        <f t="shared" si="227"/>
        <v>2987</v>
      </c>
      <c r="U103" s="565">
        <f t="shared" si="227"/>
        <v>1</v>
      </c>
      <c r="V103" s="578">
        <f t="shared" si="227"/>
        <v>2988</v>
      </c>
      <c r="W103" s="568">
        <f t="shared" si="226"/>
        <v>40.622286561676837</v>
      </c>
      <c r="Y103" s="563"/>
      <c r="Z103" s="563"/>
    </row>
    <row r="104" spans="1:26" ht="14.25" thickTop="1" thickBot="1">
      <c r="A104" s="557"/>
      <c r="L104" s="564" t="s">
        <v>63</v>
      </c>
      <c r="M104" s="565">
        <f>+M90+M94+M98+M102</f>
        <v>557.76800000000003</v>
      </c>
      <c r="N104" s="566">
        <f t="shared" ref="N104:V104" si="228">+N90+N94+N98+N102</f>
        <v>2389.0730000000003</v>
      </c>
      <c r="O104" s="567">
        <f t="shared" si="228"/>
        <v>2946.8409999999999</v>
      </c>
      <c r="P104" s="565">
        <f t="shared" si="228"/>
        <v>0</v>
      </c>
      <c r="Q104" s="567">
        <f t="shared" si="228"/>
        <v>2946.8409999999999</v>
      </c>
      <c r="R104" s="565">
        <f t="shared" si="228"/>
        <v>1321</v>
      </c>
      <c r="S104" s="566">
        <f t="shared" si="228"/>
        <v>2694</v>
      </c>
      <c r="T104" s="567">
        <f t="shared" si="228"/>
        <v>4015</v>
      </c>
      <c r="U104" s="565">
        <f t="shared" si="228"/>
        <v>1</v>
      </c>
      <c r="V104" s="567">
        <f t="shared" si="228"/>
        <v>4016</v>
      </c>
      <c r="W104" s="568">
        <f t="shared" si="226"/>
        <v>36.281529950207705</v>
      </c>
      <c r="Y104" s="563"/>
      <c r="Z104" s="563"/>
    </row>
    <row r="105" spans="1:26" ht="14.25" thickTop="1" thickBot="1">
      <c r="A105" s="557"/>
      <c r="L105" s="579" t="s">
        <v>60</v>
      </c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</row>
    <row r="106" spans="1:26" ht="13.5" thickTop="1">
      <c r="L106" s="898" t="s">
        <v>41</v>
      </c>
      <c r="M106" s="899"/>
      <c r="N106" s="899"/>
      <c r="O106" s="899"/>
      <c r="P106" s="899"/>
      <c r="Q106" s="899"/>
      <c r="R106" s="899"/>
      <c r="S106" s="899"/>
      <c r="T106" s="899"/>
      <c r="U106" s="899"/>
      <c r="V106" s="899"/>
      <c r="W106" s="900"/>
    </row>
    <row r="107" spans="1:26" ht="13.5" thickBot="1">
      <c r="L107" s="901" t="s">
        <v>44</v>
      </c>
      <c r="M107" s="902"/>
      <c r="N107" s="902"/>
      <c r="O107" s="902"/>
      <c r="P107" s="902"/>
      <c r="Q107" s="902"/>
      <c r="R107" s="902"/>
      <c r="S107" s="902"/>
      <c r="T107" s="902"/>
      <c r="U107" s="902"/>
      <c r="V107" s="902"/>
      <c r="W107" s="903"/>
    </row>
    <row r="108" spans="1:26" ht="14.25" thickTop="1" thickBot="1">
      <c r="L108" s="533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5" t="s">
        <v>34</v>
      </c>
    </row>
    <row r="109" spans="1:26" ht="14.25" thickTop="1" thickBot="1">
      <c r="L109" s="536"/>
      <c r="M109" s="537" t="s">
        <v>64</v>
      </c>
      <c r="N109" s="538"/>
      <c r="O109" s="537"/>
      <c r="P109" s="539"/>
      <c r="Q109" s="538"/>
      <c r="R109" s="539" t="s">
        <v>65</v>
      </c>
      <c r="S109" s="538"/>
      <c r="T109" s="537"/>
      <c r="U109" s="539"/>
      <c r="V109" s="539"/>
      <c r="W109" s="540" t="s">
        <v>2</v>
      </c>
    </row>
    <row r="110" spans="1:26" ht="13.5" thickTop="1">
      <c r="L110" s="541" t="s">
        <v>3</v>
      </c>
      <c r="M110" s="542"/>
      <c r="N110" s="543"/>
      <c r="O110" s="544"/>
      <c r="P110" s="545"/>
      <c r="Q110" s="544"/>
      <c r="R110" s="542"/>
      <c r="S110" s="543"/>
      <c r="T110" s="544"/>
      <c r="U110" s="545"/>
      <c r="V110" s="544"/>
      <c r="W110" s="546" t="s">
        <v>4</v>
      </c>
    </row>
    <row r="111" spans="1:26" ht="13.5" thickBot="1">
      <c r="L111" s="547"/>
      <c r="M111" s="548" t="s">
        <v>35</v>
      </c>
      <c r="N111" s="549" t="s">
        <v>36</v>
      </c>
      <c r="O111" s="550" t="s">
        <v>37</v>
      </c>
      <c r="P111" s="547" t="s">
        <v>32</v>
      </c>
      <c r="Q111" s="550" t="s">
        <v>7</v>
      </c>
      <c r="R111" s="548" t="s">
        <v>35</v>
      </c>
      <c r="S111" s="549" t="s">
        <v>36</v>
      </c>
      <c r="T111" s="550" t="s">
        <v>37</v>
      </c>
      <c r="U111" s="547" t="s">
        <v>32</v>
      </c>
      <c r="V111" s="550" t="s">
        <v>7</v>
      </c>
      <c r="W111" s="580"/>
    </row>
    <row r="112" spans="1:26" ht="6" customHeight="1" thickTop="1">
      <c r="L112" s="541"/>
      <c r="M112" s="552"/>
      <c r="N112" s="553"/>
      <c r="O112" s="554"/>
      <c r="P112" s="555"/>
      <c r="Q112" s="554"/>
      <c r="R112" s="552"/>
      <c r="S112" s="553"/>
      <c r="T112" s="554"/>
      <c r="U112" s="555"/>
      <c r="V112" s="554"/>
      <c r="W112" s="556"/>
    </row>
    <row r="113" spans="1:26">
      <c r="L113" s="541" t="s">
        <v>10</v>
      </c>
      <c r="M113" s="558">
        <v>155</v>
      </c>
      <c r="N113" s="559">
        <v>32</v>
      </c>
      <c r="O113" s="560">
        <f>+M113+N113</f>
        <v>187</v>
      </c>
      <c r="P113" s="561">
        <v>0</v>
      </c>
      <c r="Q113" s="560">
        <f t="shared" ref="Q113" si="229">O113+P113</f>
        <v>187</v>
      </c>
      <c r="R113" s="558">
        <v>81</v>
      </c>
      <c r="S113" s="559">
        <v>17</v>
      </c>
      <c r="T113" s="560">
        <f>+R113+S113</f>
        <v>98</v>
      </c>
      <c r="U113" s="561">
        <v>0</v>
      </c>
      <c r="V113" s="560">
        <f t="shared" ref="V113:V115" si="230">T113+U113</f>
        <v>98</v>
      </c>
      <c r="W113" s="562">
        <f>IF(Q113=0,0,((V113/Q113)-1)*100)</f>
        <v>-47.593582887700535</v>
      </c>
    </row>
    <row r="114" spans="1:26">
      <c r="L114" s="541" t="s">
        <v>11</v>
      </c>
      <c r="M114" s="558">
        <v>183</v>
      </c>
      <c r="N114" s="559">
        <v>29</v>
      </c>
      <c r="O114" s="560">
        <f t="shared" ref="O114:O115" si="231">+M114+N114</f>
        <v>212</v>
      </c>
      <c r="P114" s="561">
        <v>0</v>
      </c>
      <c r="Q114" s="560">
        <f>O114+P114</f>
        <v>212</v>
      </c>
      <c r="R114" s="558">
        <v>129</v>
      </c>
      <c r="S114" s="559">
        <v>26</v>
      </c>
      <c r="T114" s="560">
        <f t="shared" ref="T114:T115" si="232">+R114+S114</f>
        <v>155</v>
      </c>
      <c r="U114" s="561">
        <v>0</v>
      </c>
      <c r="V114" s="560">
        <f>T114+U114</f>
        <v>155</v>
      </c>
      <c r="W114" s="562">
        <f>IF(Q114=0,0,((V114/Q114)-1)*100)</f>
        <v>-26.886792452830189</v>
      </c>
      <c r="Y114" s="563"/>
      <c r="Z114" s="563"/>
    </row>
    <row r="115" spans="1:26" ht="13.5" thickBot="1">
      <c r="L115" s="547" t="s">
        <v>12</v>
      </c>
      <c r="M115" s="558">
        <v>199</v>
      </c>
      <c r="N115" s="559">
        <v>42</v>
      </c>
      <c r="O115" s="560">
        <f t="shared" si="231"/>
        <v>241</v>
      </c>
      <c r="P115" s="561">
        <v>0</v>
      </c>
      <c r="Q115" s="560">
        <f t="shared" ref="Q115" si="233">O115+P115</f>
        <v>241</v>
      </c>
      <c r="R115" s="558">
        <v>143</v>
      </c>
      <c r="S115" s="559">
        <v>21</v>
      </c>
      <c r="T115" s="560">
        <f t="shared" si="232"/>
        <v>164</v>
      </c>
      <c r="U115" s="561">
        <v>0</v>
      </c>
      <c r="V115" s="560">
        <f t="shared" si="230"/>
        <v>164</v>
      </c>
      <c r="W115" s="562">
        <f>IF(Q115=0,0,((V115/Q115)-1)*100)</f>
        <v>-31.950207468879665</v>
      </c>
      <c r="Y115" s="563"/>
      <c r="Z115" s="563"/>
    </row>
    <row r="116" spans="1:26" ht="14.25" thickTop="1" thickBot="1">
      <c r="L116" s="564" t="s">
        <v>38</v>
      </c>
      <c r="M116" s="565">
        <f t="shared" ref="M116:Q116" si="234">+M113+M114+M115</f>
        <v>537</v>
      </c>
      <c r="N116" s="566">
        <f t="shared" si="234"/>
        <v>103</v>
      </c>
      <c r="O116" s="567">
        <f t="shared" si="234"/>
        <v>640</v>
      </c>
      <c r="P116" s="565">
        <f t="shared" si="234"/>
        <v>0</v>
      </c>
      <c r="Q116" s="567">
        <f t="shared" si="234"/>
        <v>640</v>
      </c>
      <c r="R116" s="565">
        <f t="shared" ref="R116:V116" si="235">+R113+R114+R115</f>
        <v>353</v>
      </c>
      <c r="S116" s="566">
        <f t="shared" si="235"/>
        <v>64</v>
      </c>
      <c r="T116" s="567">
        <f t="shared" si="235"/>
        <v>417</v>
      </c>
      <c r="U116" s="565">
        <f t="shared" si="235"/>
        <v>0</v>
      </c>
      <c r="V116" s="567">
        <f t="shared" si="235"/>
        <v>417</v>
      </c>
      <c r="W116" s="568">
        <f t="shared" ref="W116" si="236">IF(Q116=0,0,((V116/Q116)-1)*100)</f>
        <v>-34.843749999999993</v>
      </c>
      <c r="Y116" s="563"/>
      <c r="Z116" s="563"/>
    </row>
    <row r="117" spans="1:26" ht="13.5" thickTop="1">
      <c r="L117" s="541" t="s">
        <v>13</v>
      </c>
      <c r="M117" s="558">
        <v>141</v>
      </c>
      <c r="N117" s="559">
        <v>35</v>
      </c>
      <c r="O117" s="560">
        <f>M117+N117</f>
        <v>176</v>
      </c>
      <c r="P117" s="561">
        <v>0</v>
      </c>
      <c r="Q117" s="560">
        <f>O117+P117</f>
        <v>176</v>
      </c>
      <c r="R117" s="558">
        <v>154</v>
      </c>
      <c r="S117" s="559">
        <v>18</v>
      </c>
      <c r="T117" s="560">
        <f>R117+S117</f>
        <v>172</v>
      </c>
      <c r="U117" s="561">
        <v>0</v>
      </c>
      <c r="V117" s="560">
        <f>T117+U117</f>
        <v>172</v>
      </c>
      <c r="W117" s="562">
        <f t="shared" ref="W117:W121" si="237">IF(Q117=0,0,((V117/Q117)-1)*100)</f>
        <v>-2.2727272727272707</v>
      </c>
      <c r="Y117" s="563"/>
      <c r="Z117" s="563"/>
    </row>
    <row r="118" spans="1:26">
      <c r="L118" s="541" t="s">
        <v>14</v>
      </c>
      <c r="M118" s="558">
        <v>160</v>
      </c>
      <c r="N118" s="559">
        <v>32</v>
      </c>
      <c r="O118" s="560">
        <f>M118+N118</f>
        <v>192</v>
      </c>
      <c r="P118" s="561">
        <v>0</v>
      </c>
      <c r="Q118" s="560">
        <f>O118+P118</f>
        <v>192</v>
      </c>
      <c r="R118" s="558">
        <v>121</v>
      </c>
      <c r="S118" s="559">
        <v>29</v>
      </c>
      <c r="T118" s="560">
        <f>R118+S118</f>
        <v>150</v>
      </c>
      <c r="U118" s="561">
        <v>0</v>
      </c>
      <c r="V118" s="560">
        <f>T118+U118</f>
        <v>150</v>
      </c>
      <c r="W118" s="562">
        <f>IF(Q118=0,0,((V118/Q118)-1)*100)</f>
        <v>-21.875</v>
      </c>
      <c r="Y118" s="563"/>
      <c r="Z118" s="563"/>
    </row>
    <row r="119" spans="1:26" ht="13.5" thickBot="1">
      <c r="L119" s="541" t="s">
        <v>15</v>
      </c>
      <c r="M119" s="558">
        <v>179</v>
      </c>
      <c r="N119" s="559">
        <v>36</v>
      </c>
      <c r="O119" s="560">
        <f>M119+N119</f>
        <v>215</v>
      </c>
      <c r="P119" s="561">
        <v>0</v>
      </c>
      <c r="Q119" s="560">
        <f>O119+P119</f>
        <v>215</v>
      </c>
      <c r="R119" s="558">
        <v>197</v>
      </c>
      <c r="S119" s="559">
        <v>23</v>
      </c>
      <c r="T119" s="560">
        <f>R119+S119</f>
        <v>220</v>
      </c>
      <c r="U119" s="561">
        <v>0</v>
      </c>
      <c r="V119" s="560">
        <f>T119+U119</f>
        <v>220</v>
      </c>
      <c r="W119" s="562">
        <f>IF(Q119=0,0,((V119/Q119)-1)*100)</f>
        <v>2.3255813953488413</v>
      </c>
      <c r="Y119" s="563"/>
      <c r="Z119" s="563"/>
    </row>
    <row r="120" spans="1:26" ht="14.25" thickTop="1" thickBot="1">
      <c r="A120" s="557"/>
      <c r="L120" s="564" t="s">
        <v>61</v>
      </c>
      <c r="M120" s="565">
        <f>+M117+M118+M119</f>
        <v>480</v>
      </c>
      <c r="N120" s="566">
        <f t="shared" ref="N120" si="238">+N117+N118+N119</f>
        <v>103</v>
      </c>
      <c r="O120" s="567">
        <f t="shared" ref="O120" si="239">+O117+O118+O119</f>
        <v>583</v>
      </c>
      <c r="P120" s="565">
        <f t="shared" ref="P120" si="240">+P117+P118+P119</f>
        <v>0</v>
      </c>
      <c r="Q120" s="567">
        <f t="shared" ref="Q120" si="241">+Q117+Q118+Q119</f>
        <v>583</v>
      </c>
      <c r="R120" s="565">
        <f t="shared" ref="R120" si="242">+R117+R118+R119</f>
        <v>472</v>
      </c>
      <c r="S120" s="566">
        <f t="shared" ref="S120" si="243">+S117+S118+S119</f>
        <v>70</v>
      </c>
      <c r="T120" s="567">
        <f t="shared" ref="T120" si="244">+T117+T118+T119</f>
        <v>542</v>
      </c>
      <c r="U120" s="565">
        <f t="shared" ref="U120" si="245">+U117+U118+U119</f>
        <v>0</v>
      </c>
      <c r="V120" s="567">
        <f t="shared" ref="V120" si="246">+V117+V118+V119</f>
        <v>542</v>
      </c>
      <c r="W120" s="568">
        <f t="shared" ref="W120" si="247">IF(Q120=0,0,((V120/Q120)-1)*100)</f>
        <v>-7.0325900514579764</v>
      </c>
      <c r="Y120" s="563"/>
      <c r="Z120" s="563"/>
    </row>
    <row r="121" spans="1:26" ht="13.5" thickTop="1">
      <c r="L121" s="541" t="s">
        <v>16</v>
      </c>
      <c r="M121" s="558">
        <v>159</v>
      </c>
      <c r="N121" s="559">
        <v>31</v>
      </c>
      <c r="O121" s="560">
        <f>SUM(M121:N121)</f>
        <v>190</v>
      </c>
      <c r="P121" s="561">
        <v>0</v>
      </c>
      <c r="Q121" s="560">
        <f>O121+P121</f>
        <v>190</v>
      </c>
      <c r="R121" s="558">
        <v>143</v>
      </c>
      <c r="S121" s="559">
        <v>17</v>
      </c>
      <c r="T121" s="560">
        <f>SUM(R121:S121)</f>
        <v>160</v>
      </c>
      <c r="U121" s="561">
        <v>0</v>
      </c>
      <c r="V121" s="560">
        <f>T121+U121</f>
        <v>160</v>
      </c>
      <c r="W121" s="562">
        <f t="shared" si="237"/>
        <v>-15.789473684210531</v>
      </c>
      <c r="Y121" s="563"/>
      <c r="Z121" s="563"/>
    </row>
    <row r="122" spans="1:26">
      <c r="L122" s="541" t="s">
        <v>17</v>
      </c>
      <c r="M122" s="558">
        <v>146</v>
      </c>
      <c r="N122" s="559">
        <v>35</v>
      </c>
      <c r="O122" s="560">
        <f>SUM(M122:N122)</f>
        <v>181</v>
      </c>
      <c r="P122" s="561">
        <v>0</v>
      </c>
      <c r="Q122" s="560">
        <f>O122+P122</f>
        <v>181</v>
      </c>
      <c r="R122" s="558">
        <v>141</v>
      </c>
      <c r="S122" s="559">
        <v>24</v>
      </c>
      <c r="T122" s="560">
        <f>SUM(R122:S122)</f>
        <v>165</v>
      </c>
      <c r="U122" s="561">
        <v>0</v>
      </c>
      <c r="V122" s="560">
        <f>T122+U122</f>
        <v>165</v>
      </c>
      <c r="W122" s="562">
        <f t="shared" ref="W122" si="248">IF(Q122=0,0,((V122/Q122)-1)*100)</f>
        <v>-8.8397790055248606</v>
      </c>
      <c r="Y122" s="563"/>
      <c r="Z122" s="563"/>
    </row>
    <row r="123" spans="1:26" ht="13.5" thickBot="1">
      <c r="L123" s="541" t="s">
        <v>18</v>
      </c>
      <c r="M123" s="558">
        <v>156</v>
      </c>
      <c r="N123" s="559">
        <v>41</v>
      </c>
      <c r="O123" s="569">
        <f>SUM(M123:N123)</f>
        <v>197</v>
      </c>
      <c r="P123" s="570">
        <v>0</v>
      </c>
      <c r="Q123" s="569">
        <f>O123+P123</f>
        <v>197</v>
      </c>
      <c r="R123" s="558">
        <v>145</v>
      </c>
      <c r="S123" s="559">
        <v>25</v>
      </c>
      <c r="T123" s="569">
        <f>SUM(R123:S123)</f>
        <v>170</v>
      </c>
      <c r="U123" s="570">
        <v>0</v>
      </c>
      <c r="V123" s="569">
        <f>T123+U123</f>
        <v>170</v>
      </c>
      <c r="W123" s="562">
        <f>IF(Q123=0,0,((V123/Q123)-1)*100)</f>
        <v>-13.705583756345174</v>
      </c>
      <c r="Y123" s="563"/>
      <c r="Z123" s="563"/>
    </row>
    <row r="124" spans="1:26" ht="14.25" thickTop="1" thickBot="1">
      <c r="A124" s="557"/>
      <c r="L124" s="571" t="s">
        <v>19</v>
      </c>
      <c r="M124" s="572">
        <f>+M121+M122+M123</f>
        <v>461</v>
      </c>
      <c r="N124" s="572">
        <f t="shared" ref="N124" si="249">+N121+N122+N123</f>
        <v>107</v>
      </c>
      <c r="O124" s="573">
        <f t="shared" ref="O124" si="250">+O121+O122+O123</f>
        <v>568</v>
      </c>
      <c r="P124" s="574">
        <f t="shared" ref="P124" si="251">+P121+P122+P123</f>
        <v>0</v>
      </c>
      <c r="Q124" s="573">
        <f t="shared" ref="Q124" si="252">+Q121+Q122+Q123</f>
        <v>568</v>
      </c>
      <c r="R124" s="572">
        <f t="shared" ref="R124" si="253">+R121+R122+R123</f>
        <v>429</v>
      </c>
      <c r="S124" s="572">
        <f t="shared" ref="S124" si="254">+S121+S122+S123</f>
        <v>66</v>
      </c>
      <c r="T124" s="573">
        <f t="shared" ref="T124" si="255">+T121+T122+T123</f>
        <v>495</v>
      </c>
      <c r="U124" s="574">
        <f t="shared" ref="U124" si="256">+U121+U122+U123</f>
        <v>0</v>
      </c>
      <c r="V124" s="573">
        <f t="shared" ref="V124" si="257">+V121+V122+V123</f>
        <v>495</v>
      </c>
      <c r="W124" s="575">
        <f>IF(Q124=0,0,((V124/Q124)-1)*100)</f>
        <v>-12.852112676056338</v>
      </c>
      <c r="Y124" s="563"/>
      <c r="Z124" s="563"/>
    </row>
    <row r="125" spans="1:26" ht="13.5" thickTop="1">
      <c r="A125" s="581"/>
      <c r="K125" s="581"/>
      <c r="L125" s="541" t="s">
        <v>21</v>
      </c>
      <c r="M125" s="558">
        <v>143</v>
      </c>
      <c r="N125" s="559">
        <v>43</v>
      </c>
      <c r="O125" s="569">
        <f>SUM(M125:N125)</f>
        <v>186</v>
      </c>
      <c r="P125" s="576">
        <v>0</v>
      </c>
      <c r="Q125" s="569">
        <f>O125+P125</f>
        <v>186</v>
      </c>
      <c r="R125" s="558">
        <v>146</v>
      </c>
      <c r="S125" s="559">
        <v>38</v>
      </c>
      <c r="T125" s="569">
        <f>SUM(R125:S125)</f>
        <v>184</v>
      </c>
      <c r="U125" s="576">
        <v>0</v>
      </c>
      <c r="V125" s="569">
        <f>T125+U125</f>
        <v>184</v>
      </c>
      <c r="W125" s="562">
        <f>IF(Q125=0,0,((V125/Q125)-1)*100)</f>
        <v>-1.0752688172043001</v>
      </c>
    </row>
    <row r="126" spans="1:26">
      <c r="A126" s="581"/>
      <c r="K126" s="581"/>
      <c r="L126" s="541" t="s">
        <v>22</v>
      </c>
      <c r="M126" s="558">
        <v>110.369</v>
      </c>
      <c r="N126" s="559">
        <v>45.348999999999997</v>
      </c>
      <c r="O126" s="569">
        <f>SUM(M126:N126)</f>
        <v>155.71799999999999</v>
      </c>
      <c r="P126" s="561">
        <v>0</v>
      </c>
      <c r="Q126" s="569">
        <f>O126+P126</f>
        <v>155.71799999999999</v>
      </c>
      <c r="R126" s="558">
        <v>216</v>
      </c>
      <c r="S126" s="559">
        <v>48</v>
      </c>
      <c r="T126" s="569">
        <f>SUM(R126:S126)</f>
        <v>264</v>
      </c>
      <c r="U126" s="561">
        <v>0</v>
      </c>
      <c r="V126" s="569">
        <f>T126+U126</f>
        <v>264</v>
      </c>
      <c r="W126" s="562">
        <f t="shared" ref="W126" si="258">IF(Q126=0,0,((V126/Q126)-1)*100)</f>
        <v>69.537240396100657</v>
      </c>
    </row>
    <row r="127" spans="1:26" ht="13.5" thickBot="1">
      <c r="A127" s="581"/>
      <c r="K127" s="581"/>
      <c r="L127" s="541" t="s">
        <v>23</v>
      </c>
      <c r="M127" s="558">
        <v>108</v>
      </c>
      <c r="N127" s="559">
        <v>20</v>
      </c>
      <c r="O127" s="569">
        <f>SUM(M127:N127)</f>
        <v>128</v>
      </c>
      <c r="P127" s="561">
        <v>0</v>
      </c>
      <c r="Q127" s="569">
        <f>O127+P127</f>
        <v>128</v>
      </c>
      <c r="R127" s="558">
        <v>272</v>
      </c>
      <c r="S127" s="559">
        <v>21</v>
      </c>
      <c r="T127" s="569">
        <f>SUM(R127:S127)</f>
        <v>293</v>
      </c>
      <c r="U127" s="561">
        <v>0</v>
      </c>
      <c r="V127" s="569">
        <f>T127+U127</f>
        <v>293</v>
      </c>
      <c r="W127" s="562">
        <f>IF(Q127=0,0,((V127/Q127)-1)*100)</f>
        <v>128.90625</v>
      </c>
    </row>
    <row r="128" spans="1:26" ht="14.25" thickTop="1" thickBot="1">
      <c r="A128" s="557"/>
      <c r="L128" s="564" t="s">
        <v>40</v>
      </c>
      <c r="M128" s="565">
        <f>+M125+M126+M127</f>
        <v>361.36900000000003</v>
      </c>
      <c r="N128" s="566">
        <f t="shared" ref="N128" si="259">+N125+N126+N127</f>
        <v>108.34899999999999</v>
      </c>
      <c r="O128" s="567">
        <f t="shared" ref="O128" si="260">+O125+O126+O127</f>
        <v>469.71799999999996</v>
      </c>
      <c r="P128" s="565">
        <f t="shared" ref="P128" si="261">+P125+P126+P127</f>
        <v>0</v>
      </c>
      <c r="Q128" s="567">
        <f t="shared" ref="Q128" si="262">+Q125+Q126+Q127</f>
        <v>469.71799999999996</v>
      </c>
      <c r="R128" s="565">
        <f t="shared" ref="R128" si="263">+R125+R126+R127</f>
        <v>634</v>
      </c>
      <c r="S128" s="566">
        <f t="shared" ref="S128" si="264">+S125+S126+S127</f>
        <v>107</v>
      </c>
      <c r="T128" s="567">
        <f t="shared" ref="T128" si="265">+T125+T126+T127</f>
        <v>741</v>
      </c>
      <c r="U128" s="565">
        <f t="shared" ref="U128" si="266">+U125+U126+U127</f>
        <v>0</v>
      </c>
      <c r="V128" s="567">
        <f t="shared" ref="V128" si="267">+V125+V126+V127</f>
        <v>741</v>
      </c>
      <c r="W128" s="568">
        <f t="shared" ref="W128:W130" si="268">IF(Q128=0,0,((V128/Q128)-1)*100)</f>
        <v>57.754227004287692</v>
      </c>
    </row>
    <row r="129" spans="1:28" ht="14.25" thickTop="1" thickBot="1">
      <c r="A129" s="557" t="str">
        <f>IF(ISERROR(F129/G129)," ",IF(F129/G129&gt;0.5,IF(F129/G129&lt;1.5," ","NOT OK"),"NOT OK"))</f>
        <v xml:space="preserve"> </v>
      </c>
      <c r="L129" s="564" t="s">
        <v>62</v>
      </c>
      <c r="M129" s="565">
        <f>M120+M124+M125+M126+M127</f>
        <v>1302.3689999999999</v>
      </c>
      <c r="N129" s="566">
        <f t="shared" ref="N129:V129" si="269">N120+N124+N125+N126+N127</f>
        <v>318.34899999999999</v>
      </c>
      <c r="O129" s="578">
        <f t="shared" si="269"/>
        <v>1620.7180000000001</v>
      </c>
      <c r="P129" s="565">
        <f t="shared" si="269"/>
        <v>0</v>
      </c>
      <c r="Q129" s="578">
        <f t="shared" si="269"/>
        <v>1620.7180000000001</v>
      </c>
      <c r="R129" s="565">
        <f t="shared" si="269"/>
        <v>1535</v>
      </c>
      <c r="S129" s="566">
        <f t="shared" si="269"/>
        <v>243</v>
      </c>
      <c r="T129" s="578">
        <f t="shared" si="269"/>
        <v>1778</v>
      </c>
      <c r="U129" s="565">
        <f t="shared" si="269"/>
        <v>0</v>
      </c>
      <c r="V129" s="578">
        <f t="shared" si="269"/>
        <v>1778</v>
      </c>
      <c r="W129" s="568">
        <f t="shared" si="268"/>
        <v>9.7044643176666057</v>
      </c>
      <c r="Y129" s="563"/>
      <c r="Z129" s="563"/>
    </row>
    <row r="130" spans="1:28" ht="14.25" thickTop="1" thickBot="1">
      <c r="A130" s="557"/>
      <c r="L130" s="564" t="s">
        <v>63</v>
      </c>
      <c r="M130" s="565">
        <f>+M116+M120+M124+M128</f>
        <v>1839.3690000000001</v>
      </c>
      <c r="N130" s="566">
        <f t="shared" ref="N130:V130" si="270">+N116+N120+N124+N128</f>
        <v>421.34899999999999</v>
      </c>
      <c r="O130" s="567">
        <f t="shared" si="270"/>
        <v>2260.7179999999998</v>
      </c>
      <c r="P130" s="565">
        <f t="shared" si="270"/>
        <v>0</v>
      </c>
      <c r="Q130" s="567">
        <f t="shared" si="270"/>
        <v>2260.7179999999998</v>
      </c>
      <c r="R130" s="565">
        <f t="shared" si="270"/>
        <v>1888</v>
      </c>
      <c r="S130" s="566">
        <f t="shared" si="270"/>
        <v>307</v>
      </c>
      <c r="T130" s="567">
        <f t="shared" si="270"/>
        <v>2195</v>
      </c>
      <c r="U130" s="565">
        <f t="shared" si="270"/>
        <v>0</v>
      </c>
      <c r="V130" s="567">
        <f t="shared" si="270"/>
        <v>2195</v>
      </c>
      <c r="W130" s="568">
        <f t="shared" si="268"/>
        <v>-2.906952569935739</v>
      </c>
      <c r="Y130" s="563"/>
      <c r="Z130" s="563"/>
    </row>
    <row r="131" spans="1:28" ht="14.25" thickTop="1" thickBot="1">
      <c r="L131" s="579" t="s">
        <v>60</v>
      </c>
      <c r="M131" s="534"/>
      <c r="N131" s="534"/>
      <c r="O131" s="534"/>
      <c r="P131" s="534"/>
      <c r="Q131" s="534"/>
      <c r="R131" s="534"/>
      <c r="S131" s="534"/>
      <c r="T131" s="534"/>
      <c r="U131" s="534"/>
      <c r="V131" s="534"/>
      <c r="W131" s="534"/>
    </row>
    <row r="132" spans="1:28" ht="13.5" thickTop="1">
      <c r="L132" s="898" t="s">
        <v>42</v>
      </c>
      <c r="M132" s="899"/>
      <c r="N132" s="899"/>
      <c r="O132" s="899"/>
      <c r="P132" s="899"/>
      <c r="Q132" s="899"/>
      <c r="R132" s="899"/>
      <c r="S132" s="899"/>
      <c r="T132" s="899"/>
      <c r="U132" s="899"/>
      <c r="V132" s="899"/>
      <c r="W132" s="900"/>
    </row>
    <row r="133" spans="1:28" ht="13.5" thickBot="1">
      <c r="L133" s="901" t="s">
        <v>45</v>
      </c>
      <c r="M133" s="902"/>
      <c r="N133" s="902"/>
      <c r="O133" s="902"/>
      <c r="P133" s="902"/>
      <c r="Q133" s="902"/>
      <c r="R133" s="902"/>
      <c r="S133" s="902"/>
      <c r="T133" s="902"/>
      <c r="U133" s="902"/>
      <c r="V133" s="902"/>
      <c r="W133" s="903"/>
    </row>
    <row r="134" spans="1:28" ht="14.25" thickTop="1" thickBot="1">
      <c r="L134" s="533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5" t="s">
        <v>34</v>
      </c>
    </row>
    <row r="135" spans="1:28" ht="14.25" thickTop="1" thickBot="1">
      <c r="L135" s="536"/>
      <c r="M135" s="537" t="s">
        <v>64</v>
      </c>
      <c r="N135" s="538"/>
      <c r="O135" s="537"/>
      <c r="P135" s="539"/>
      <c r="Q135" s="538"/>
      <c r="R135" s="539" t="s">
        <v>65</v>
      </c>
      <c r="S135" s="538"/>
      <c r="T135" s="537"/>
      <c r="U135" s="539"/>
      <c r="V135" s="539"/>
      <c r="W135" s="540" t="s">
        <v>2</v>
      </c>
    </row>
    <row r="136" spans="1:28" ht="13.5" thickTop="1">
      <c r="L136" s="541" t="s">
        <v>3</v>
      </c>
      <c r="M136" s="542"/>
      <c r="N136" s="543"/>
      <c r="O136" s="544"/>
      <c r="P136" s="545"/>
      <c r="Q136" s="582"/>
      <c r="R136" s="542"/>
      <c r="S136" s="543"/>
      <c r="T136" s="544"/>
      <c r="U136" s="545"/>
      <c r="V136" s="582"/>
      <c r="W136" s="546" t="s">
        <v>4</v>
      </c>
    </row>
    <row r="137" spans="1:28" ht="13.5" thickBot="1">
      <c r="L137" s="547"/>
      <c r="M137" s="548" t="s">
        <v>35</v>
      </c>
      <c r="N137" s="549" t="s">
        <v>36</v>
      </c>
      <c r="O137" s="550" t="s">
        <v>37</v>
      </c>
      <c r="P137" s="547" t="s">
        <v>32</v>
      </c>
      <c r="Q137" s="583" t="s">
        <v>7</v>
      </c>
      <c r="R137" s="548" t="s">
        <v>35</v>
      </c>
      <c r="S137" s="549" t="s">
        <v>36</v>
      </c>
      <c r="T137" s="550" t="s">
        <v>37</v>
      </c>
      <c r="U137" s="547" t="s">
        <v>32</v>
      </c>
      <c r="V137" s="583" t="s">
        <v>7</v>
      </c>
      <c r="W137" s="580"/>
    </row>
    <row r="138" spans="1:28" ht="5.25" customHeight="1" thickTop="1">
      <c r="L138" s="541"/>
      <c r="M138" s="552"/>
      <c r="N138" s="553"/>
      <c r="O138" s="554"/>
      <c r="P138" s="555"/>
      <c r="Q138" s="584"/>
      <c r="R138" s="552"/>
      <c r="S138" s="553"/>
      <c r="T138" s="554"/>
      <c r="U138" s="555"/>
      <c r="V138" s="584"/>
      <c r="W138" s="556"/>
    </row>
    <row r="139" spans="1:28">
      <c r="L139" s="541" t="s">
        <v>10</v>
      </c>
      <c r="M139" s="558">
        <f t="shared" ref="M139:N141" si="271">+M87+M113</f>
        <v>194</v>
      </c>
      <c r="N139" s="559">
        <f t="shared" si="271"/>
        <v>234</v>
      </c>
      <c r="O139" s="560">
        <f>M139+N139</f>
        <v>428</v>
      </c>
      <c r="P139" s="561">
        <f>+P87+P113</f>
        <v>0</v>
      </c>
      <c r="Q139" s="585">
        <f>O139+P139</f>
        <v>428</v>
      </c>
      <c r="R139" s="558">
        <f t="shared" ref="R139:S141" si="272">+R87+R113</f>
        <v>124</v>
      </c>
      <c r="S139" s="559">
        <f t="shared" si="272"/>
        <v>215</v>
      </c>
      <c r="T139" s="560">
        <f>R139+S139</f>
        <v>339</v>
      </c>
      <c r="U139" s="561">
        <f>+U87+U113</f>
        <v>0</v>
      </c>
      <c r="V139" s="585">
        <f>T139+U139</f>
        <v>339</v>
      </c>
      <c r="W139" s="562">
        <f>IF(Q139=0,0,((V139/Q139)-1)*100)</f>
        <v>-20.79439252336449</v>
      </c>
      <c r="Z139" s="563"/>
    </row>
    <row r="140" spans="1:28">
      <c r="L140" s="541" t="s">
        <v>11</v>
      </c>
      <c r="M140" s="558">
        <f t="shared" si="271"/>
        <v>256</v>
      </c>
      <c r="N140" s="559">
        <f t="shared" si="271"/>
        <v>286</v>
      </c>
      <c r="O140" s="560">
        <f>M140+N140</f>
        <v>542</v>
      </c>
      <c r="P140" s="561">
        <f>+P88+P114</f>
        <v>0</v>
      </c>
      <c r="Q140" s="585">
        <f>O140+P140</f>
        <v>542</v>
      </c>
      <c r="R140" s="558">
        <f t="shared" si="272"/>
        <v>236</v>
      </c>
      <c r="S140" s="559">
        <f t="shared" si="272"/>
        <v>312</v>
      </c>
      <c r="T140" s="560">
        <f>R140+S140</f>
        <v>548</v>
      </c>
      <c r="U140" s="561">
        <f>+U88+U114</f>
        <v>0</v>
      </c>
      <c r="V140" s="585">
        <f>T140+U140</f>
        <v>548</v>
      </c>
      <c r="W140" s="562">
        <f>IF(Q140=0,0,((V140/Q140)-1)*100)</f>
        <v>1.1070110701107083</v>
      </c>
      <c r="Z140" s="563"/>
    </row>
    <row r="141" spans="1:28" ht="13.5" thickBot="1">
      <c r="L141" s="547" t="s">
        <v>12</v>
      </c>
      <c r="M141" s="558">
        <f t="shared" si="271"/>
        <v>264</v>
      </c>
      <c r="N141" s="559">
        <f t="shared" si="271"/>
        <v>228</v>
      </c>
      <c r="O141" s="560">
        <f>M141+N141</f>
        <v>492</v>
      </c>
      <c r="P141" s="561">
        <f>+P89+P115</f>
        <v>0</v>
      </c>
      <c r="Q141" s="585">
        <f>O141+P141</f>
        <v>492</v>
      </c>
      <c r="R141" s="558">
        <f t="shared" si="272"/>
        <v>270</v>
      </c>
      <c r="S141" s="559">
        <f t="shared" si="272"/>
        <v>288</v>
      </c>
      <c r="T141" s="560">
        <f>R141+S141</f>
        <v>558</v>
      </c>
      <c r="U141" s="561">
        <f>+U89+U115</f>
        <v>0</v>
      </c>
      <c r="V141" s="585">
        <f>T141+U141</f>
        <v>558</v>
      </c>
      <c r="W141" s="562">
        <f>IF(Q141=0,0,((V141/Q141)-1)*100)</f>
        <v>13.414634146341452</v>
      </c>
      <c r="Z141" s="563"/>
    </row>
    <row r="142" spans="1:28" ht="14.25" thickTop="1" thickBot="1">
      <c r="L142" s="564" t="s">
        <v>38</v>
      </c>
      <c r="M142" s="565">
        <f t="shared" ref="M142:Q142" si="273">+M139+M140+M141</f>
        <v>714</v>
      </c>
      <c r="N142" s="566">
        <f t="shared" si="273"/>
        <v>748</v>
      </c>
      <c r="O142" s="567">
        <f t="shared" si="273"/>
        <v>1462</v>
      </c>
      <c r="P142" s="565">
        <f t="shared" si="273"/>
        <v>0</v>
      </c>
      <c r="Q142" s="567">
        <f t="shared" si="273"/>
        <v>1462</v>
      </c>
      <c r="R142" s="565">
        <f t="shared" ref="R142:V142" si="274">+R139+R140+R141</f>
        <v>630</v>
      </c>
      <c r="S142" s="566">
        <f t="shared" si="274"/>
        <v>815</v>
      </c>
      <c r="T142" s="567">
        <f t="shared" si="274"/>
        <v>1445</v>
      </c>
      <c r="U142" s="565">
        <f t="shared" si="274"/>
        <v>0</v>
      </c>
      <c r="V142" s="567">
        <f t="shared" si="274"/>
        <v>1445</v>
      </c>
      <c r="W142" s="568">
        <f t="shared" ref="W142" si="275">IF(Q142=0,0,((V142/Q142)-1)*100)</f>
        <v>-1.1627906976744207</v>
      </c>
      <c r="Y142" s="563"/>
      <c r="Z142" s="563"/>
    </row>
    <row r="143" spans="1:28" ht="13.5" thickTop="1">
      <c r="L143" s="541" t="s">
        <v>13</v>
      </c>
      <c r="M143" s="558">
        <f t="shared" ref="M143:N145" si="276">+M91+M117</f>
        <v>181</v>
      </c>
      <c r="N143" s="559">
        <f t="shared" si="276"/>
        <v>263</v>
      </c>
      <c r="O143" s="560">
        <f t="shared" ref="O143" si="277">M143+N143</f>
        <v>444</v>
      </c>
      <c r="P143" s="561">
        <f>+P91+P117</f>
        <v>0</v>
      </c>
      <c r="Q143" s="585">
        <f>O143+P143</f>
        <v>444</v>
      </c>
      <c r="R143" s="558">
        <f t="shared" ref="R143:S145" si="278">+R91+R117</f>
        <v>316</v>
      </c>
      <c r="S143" s="559">
        <f t="shared" si="278"/>
        <v>274</v>
      </c>
      <c r="T143" s="560">
        <f t="shared" ref="T143:T147" si="279">R143+S143</f>
        <v>590</v>
      </c>
      <c r="U143" s="561">
        <f>+U91+U117</f>
        <v>0</v>
      </c>
      <c r="V143" s="585">
        <f>T143+U143</f>
        <v>590</v>
      </c>
      <c r="W143" s="562">
        <f>IF(Q143=0,0,((V143/Q143)-1)*100)</f>
        <v>32.882882882882882</v>
      </c>
      <c r="Y143" s="563"/>
      <c r="Z143" s="563"/>
    </row>
    <row r="144" spans="1:28">
      <c r="L144" s="541" t="s">
        <v>14</v>
      </c>
      <c r="M144" s="558">
        <f t="shared" si="276"/>
        <v>211</v>
      </c>
      <c r="N144" s="559">
        <f t="shared" si="276"/>
        <v>236</v>
      </c>
      <c r="O144" s="560">
        <f>M144+N144</f>
        <v>447</v>
      </c>
      <c r="P144" s="561">
        <f>+P92+P118</f>
        <v>0</v>
      </c>
      <c r="Q144" s="585">
        <f>O144+P144</f>
        <v>447</v>
      </c>
      <c r="R144" s="558">
        <f t="shared" si="278"/>
        <v>189</v>
      </c>
      <c r="S144" s="559">
        <f t="shared" si="278"/>
        <v>193</v>
      </c>
      <c r="T144" s="560">
        <f>R144+S144</f>
        <v>382</v>
      </c>
      <c r="U144" s="561">
        <f>+U92+U118</f>
        <v>0</v>
      </c>
      <c r="V144" s="585">
        <f>T144+U144</f>
        <v>382</v>
      </c>
      <c r="W144" s="562">
        <f>IF(Q144=0,0,((V144/Q144)-1)*100)</f>
        <v>-14.541387024608499</v>
      </c>
      <c r="Y144" s="563"/>
      <c r="Z144" s="563"/>
      <c r="AB144" s="563"/>
    </row>
    <row r="145" spans="1:26" ht="13.5" thickBot="1">
      <c r="L145" s="541" t="s">
        <v>15</v>
      </c>
      <c r="M145" s="558">
        <f t="shared" si="276"/>
        <v>235</v>
      </c>
      <c r="N145" s="559">
        <f t="shared" si="276"/>
        <v>281</v>
      </c>
      <c r="O145" s="560">
        <f>M145+N145</f>
        <v>516</v>
      </c>
      <c r="P145" s="561">
        <f>+P93+P119</f>
        <v>0</v>
      </c>
      <c r="Q145" s="585">
        <f>O145+P145</f>
        <v>516</v>
      </c>
      <c r="R145" s="558">
        <f t="shared" si="278"/>
        <v>423</v>
      </c>
      <c r="S145" s="559">
        <f t="shared" si="278"/>
        <v>259</v>
      </c>
      <c r="T145" s="560">
        <f>R145+S145</f>
        <v>682</v>
      </c>
      <c r="U145" s="561">
        <f>+U93+U119</f>
        <v>0</v>
      </c>
      <c r="V145" s="585">
        <f>T145+U145</f>
        <v>682</v>
      </c>
      <c r="W145" s="562">
        <f>IF(Q145=0,0,((V145/Q145)-1)*100)</f>
        <v>32.170542635658904</v>
      </c>
      <c r="Y145" s="563"/>
      <c r="Z145" s="563"/>
    </row>
    <row r="146" spans="1:26" ht="14.25" thickTop="1" thickBot="1">
      <c r="A146" s="557"/>
      <c r="L146" s="564" t="s">
        <v>61</v>
      </c>
      <c r="M146" s="565">
        <f>+M143+M144+M145</f>
        <v>627</v>
      </c>
      <c r="N146" s="566">
        <f t="shared" ref="N146" si="280">+N143+N144+N145</f>
        <v>780</v>
      </c>
      <c r="O146" s="567">
        <f t="shared" ref="O146" si="281">+O143+O144+O145</f>
        <v>1407</v>
      </c>
      <c r="P146" s="565">
        <f t="shared" ref="P146" si="282">+P143+P144+P145</f>
        <v>0</v>
      </c>
      <c r="Q146" s="567">
        <f t="shared" ref="Q146" si="283">+Q143+Q144+Q145</f>
        <v>1407</v>
      </c>
      <c r="R146" s="565">
        <f t="shared" ref="R146" si="284">+R143+R144+R145</f>
        <v>928</v>
      </c>
      <c r="S146" s="566">
        <f t="shared" ref="S146" si="285">+S143+S144+S145</f>
        <v>726</v>
      </c>
      <c r="T146" s="567">
        <f t="shared" ref="T146" si="286">+T143+T144+T145</f>
        <v>1654</v>
      </c>
      <c r="U146" s="565">
        <f t="shared" ref="U146" si="287">+U143+U144+U145</f>
        <v>0</v>
      </c>
      <c r="V146" s="567">
        <f t="shared" ref="V146" si="288">+V143+V144+V145</f>
        <v>1654</v>
      </c>
      <c r="W146" s="568">
        <f t="shared" ref="W146" si="289">IF(Q146=0,0,((V146/Q146)-1)*100)</f>
        <v>17.555081734186206</v>
      </c>
      <c r="Y146" s="563"/>
      <c r="Z146" s="563"/>
    </row>
    <row r="147" spans="1:26" ht="13.5" thickTop="1">
      <c r="L147" s="541" t="s">
        <v>16</v>
      </c>
      <c r="M147" s="558">
        <f t="shared" ref="M147:N149" si="290">+M95+M121</f>
        <v>226</v>
      </c>
      <c r="N147" s="559">
        <f t="shared" si="290"/>
        <v>212</v>
      </c>
      <c r="O147" s="560">
        <f t="shared" ref="O147" si="291">M147+N147</f>
        <v>438</v>
      </c>
      <c r="P147" s="561">
        <f>+P95+P121</f>
        <v>0</v>
      </c>
      <c r="Q147" s="585">
        <f>O147+P147</f>
        <v>438</v>
      </c>
      <c r="R147" s="558">
        <f t="shared" ref="R147:S149" si="292">+R95+R121</f>
        <v>272</v>
      </c>
      <c r="S147" s="559">
        <f t="shared" si="292"/>
        <v>225</v>
      </c>
      <c r="T147" s="560">
        <f t="shared" si="279"/>
        <v>497</v>
      </c>
      <c r="U147" s="561">
        <f>+U95+U121</f>
        <v>0</v>
      </c>
      <c r="V147" s="585">
        <f>T147+U147</f>
        <v>497</v>
      </c>
      <c r="W147" s="562">
        <f t="shared" ref="W147" si="293">IF(Q147=0,0,((V147/Q147)-1)*100)</f>
        <v>13.470319634703198</v>
      </c>
      <c r="Y147" s="563"/>
      <c r="Z147" s="563"/>
    </row>
    <row r="148" spans="1:26">
      <c r="L148" s="541" t="s">
        <v>17</v>
      </c>
      <c r="M148" s="558">
        <f t="shared" si="290"/>
        <v>197</v>
      </c>
      <c r="N148" s="559">
        <f t="shared" si="290"/>
        <v>232</v>
      </c>
      <c r="O148" s="560">
        <f>M148+N148</f>
        <v>429</v>
      </c>
      <c r="P148" s="561">
        <f>+P96+P122</f>
        <v>0</v>
      </c>
      <c r="Q148" s="585">
        <f>O148+P148</f>
        <v>429</v>
      </c>
      <c r="R148" s="558">
        <f t="shared" si="292"/>
        <v>247</v>
      </c>
      <c r="S148" s="559">
        <f t="shared" si="292"/>
        <v>222</v>
      </c>
      <c r="T148" s="560">
        <f>R148+S148</f>
        <v>469</v>
      </c>
      <c r="U148" s="561">
        <f>+U96+U122</f>
        <v>0</v>
      </c>
      <c r="V148" s="585">
        <f>T148+U148</f>
        <v>469</v>
      </c>
      <c r="W148" s="562">
        <f t="shared" ref="W148" si="294">IF(Q148=0,0,((V148/Q148)-1)*100)</f>
        <v>9.3240093240093191</v>
      </c>
      <c r="Y148" s="563"/>
      <c r="Z148" s="563"/>
    </row>
    <row r="149" spans="1:26" ht="13.5" thickBot="1">
      <c r="L149" s="541" t="s">
        <v>18</v>
      </c>
      <c r="M149" s="558">
        <f t="shared" si="290"/>
        <v>207</v>
      </c>
      <c r="N149" s="559">
        <f t="shared" si="290"/>
        <v>178</v>
      </c>
      <c r="O149" s="569">
        <f>M149+N149</f>
        <v>385</v>
      </c>
      <c r="P149" s="570">
        <f>+P97+P123</f>
        <v>0</v>
      </c>
      <c r="Q149" s="585">
        <f>O149+P149</f>
        <v>385</v>
      </c>
      <c r="R149" s="558">
        <f t="shared" si="292"/>
        <v>245</v>
      </c>
      <c r="S149" s="559">
        <f t="shared" si="292"/>
        <v>206</v>
      </c>
      <c r="T149" s="569">
        <f>R149+S149</f>
        <v>451</v>
      </c>
      <c r="U149" s="570">
        <f>+U97+U123</f>
        <v>1</v>
      </c>
      <c r="V149" s="585">
        <f>T149+U149</f>
        <v>452</v>
      </c>
      <c r="W149" s="562">
        <f>IF(Q149=0,0,((V149/Q149)-1)*100)</f>
        <v>17.402597402597397</v>
      </c>
      <c r="Y149" s="563"/>
      <c r="Z149" s="563"/>
    </row>
    <row r="150" spans="1:26" ht="14.25" thickTop="1" thickBot="1">
      <c r="A150" s="557"/>
      <c r="L150" s="571" t="s">
        <v>19</v>
      </c>
      <c r="M150" s="572">
        <f>+M147+M148+M149</f>
        <v>630</v>
      </c>
      <c r="N150" s="572">
        <f t="shared" ref="N150" si="295">+N147+N148+N149</f>
        <v>622</v>
      </c>
      <c r="O150" s="573">
        <f t="shared" ref="O150" si="296">+O147+O148+O149</f>
        <v>1252</v>
      </c>
      <c r="P150" s="574">
        <f t="shared" ref="P150" si="297">+P147+P148+P149</f>
        <v>0</v>
      </c>
      <c r="Q150" s="573">
        <f t="shared" ref="Q150" si="298">+Q147+Q148+Q149</f>
        <v>1252</v>
      </c>
      <c r="R150" s="572">
        <f t="shared" ref="R150" si="299">+R147+R148+R149</f>
        <v>764</v>
      </c>
      <c r="S150" s="572">
        <f t="shared" ref="S150" si="300">+S147+S148+S149</f>
        <v>653</v>
      </c>
      <c r="T150" s="573">
        <f t="shared" ref="T150" si="301">+T147+T148+T149</f>
        <v>1417</v>
      </c>
      <c r="U150" s="574">
        <f t="shared" ref="U150" si="302">+U147+U148+U149</f>
        <v>1</v>
      </c>
      <c r="V150" s="573">
        <f t="shared" ref="V150" si="303">+V147+V148+V149</f>
        <v>1418</v>
      </c>
      <c r="W150" s="575">
        <f>IF(Q150=0,0,((V150/Q150)-1)*100)</f>
        <v>13.258785942492013</v>
      </c>
      <c r="Y150" s="563"/>
      <c r="Z150" s="563"/>
    </row>
    <row r="151" spans="1:26" ht="13.5" thickTop="1">
      <c r="A151" s="557"/>
      <c r="L151" s="541" t="s">
        <v>21</v>
      </c>
      <c r="M151" s="558">
        <f t="shared" ref="M151:N153" si="304">+M99+M125</f>
        <v>170</v>
      </c>
      <c r="N151" s="559">
        <f t="shared" si="304"/>
        <v>252</v>
      </c>
      <c r="O151" s="569">
        <f>M151+N151</f>
        <v>422</v>
      </c>
      <c r="P151" s="576">
        <f>+P99+P125</f>
        <v>0</v>
      </c>
      <c r="Q151" s="585">
        <f>O151+P151</f>
        <v>422</v>
      </c>
      <c r="R151" s="558">
        <f t="shared" ref="R151:S153" si="305">+R99+R125</f>
        <v>197</v>
      </c>
      <c r="S151" s="559">
        <f t="shared" si="305"/>
        <v>250</v>
      </c>
      <c r="T151" s="569">
        <f>R151+S151</f>
        <v>447</v>
      </c>
      <c r="U151" s="576">
        <f>+U99+U125</f>
        <v>0</v>
      </c>
      <c r="V151" s="585">
        <f>T151+U151</f>
        <v>447</v>
      </c>
      <c r="W151" s="562">
        <f>IF(Q151=0,0,((V151/Q151)-1)*100)</f>
        <v>5.9241706161137442</v>
      </c>
    </row>
    <row r="152" spans="1:26">
      <c r="A152" s="557"/>
      <c r="L152" s="541" t="s">
        <v>22</v>
      </c>
      <c r="M152" s="558">
        <f t="shared" si="304"/>
        <v>131.137</v>
      </c>
      <c r="N152" s="559">
        <f t="shared" si="304"/>
        <v>200.42200000000003</v>
      </c>
      <c r="O152" s="569">
        <f t="shared" ref="O152" si="306">M152+N152</f>
        <v>331.55900000000003</v>
      </c>
      <c r="P152" s="561">
        <f>+P100+P126</f>
        <v>0</v>
      </c>
      <c r="Q152" s="585">
        <f>O152+P152</f>
        <v>331.55900000000003</v>
      </c>
      <c r="R152" s="558">
        <f t="shared" si="305"/>
        <v>291</v>
      </c>
      <c r="S152" s="559">
        <f t="shared" si="305"/>
        <v>287</v>
      </c>
      <c r="T152" s="569">
        <f t="shared" ref="T152" si="307">R152+S152</f>
        <v>578</v>
      </c>
      <c r="U152" s="561">
        <f>+U100+U126</f>
        <v>0</v>
      </c>
      <c r="V152" s="585">
        <f>T152+U152</f>
        <v>578</v>
      </c>
      <c r="W152" s="562">
        <f t="shared" ref="W152" si="308">IF(Q152=0,0,((V152/Q152)-1)*100)</f>
        <v>74.327947665423039</v>
      </c>
    </row>
    <row r="153" spans="1:26" ht="13.5" thickBot="1">
      <c r="A153" s="581"/>
      <c r="K153" s="581"/>
      <c r="L153" s="541" t="s">
        <v>23</v>
      </c>
      <c r="M153" s="558">
        <f t="shared" si="304"/>
        <v>125</v>
      </c>
      <c r="N153" s="559">
        <f t="shared" si="304"/>
        <v>208</v>
      </c>
      <c r="O153" s="569">
        <f t="shared" ref="O153" si="309">M153+N153</f>
        <v>333</v>
      </c>
      <c r="P153" s="561">
        <f>+P101+P127</f>
        <v>0</v>
      </c>
      <c r="Q153" s="585">
        <f>O153+P153</f>
        <v>333</v>
      </c>
      <c r="R153" s="558">
        <f t="shared" si="305"/>
        <v>399</v>
      </c>
      <c r="S153" s="559">
        <f t="shared" si="305"/>
        <v>270</v>
      </c>
      <c r="T153" s="569">
        <f>R153+S153</f>
        <v>669</v>
      </c>
      <c r="U153" s="561">
        <f>+U101+U127</f>
        <v>0</v>
      </c>
      <c r="V153" s="585">
        <f>T153+U153</f>
        <v>669</v>
      </c>
      <c r="W153" s="562">
        <f>IF(Q153=0,0,((V153/Q153)-1)*100)</f>
        <v>100.90090090090089</v>
      </c>
    </row>
    <row r="154" spans="1:26" ht="14.25" thickTop="1" thickBot="1">
      <c r="A154" s="557"/>
      <c r="L154" s="564" t="s">
        <v>40</v>
      </c>
      <c r="M154" s="565">
        <f>+M151+M152+M153</f>
        <v>426.137</v>
      </c>
      <c r="N154" s="566">
        <f t="shared" ref="N154" si="310">+N151+N152+N153</f>
        <v>660.42200000000003</v>
      </c>
      <c r="O154" s="567">
        <f t="shared" ref="O154" si="311">+O151+O152+O153</f>
        <v>1086.559</v>
      </c>
      <c r="P154" s="565">
        <f t="shared" ref="P154" si="312">+P151+P152+P153</f>
        <v>0</v>
      </c>
      <c r="Q154" s="567">
        <f t="shared" ref="Q154" si="313">+Q151+Q152+Q153</f>
        <v>1086.559</v>
      </c>
      <c r="R154" s="565">
        <f t="shared" ref="R154" si="314">+R151+R152+R153</f>
        <v>887</v>
      </c>
      <c r="S154" s="566">
        <f t="shared" ref="S154" si="315">+S151+S152+S153</f>
        <v>807</v>
      </c>
      <c r="T154" s="567">
        <f t="shared" ref="T154" si="316">+T151+T152+T153</f>
        <v>1694</v>
      </c>
      <c r="U154" s="565">
        <f t="shared" ref="U154" si="317">+U151+U152+U153</f>
        <v>0</v>
      </c>
      <c r="V154" s="567">
        <f t="shared" ref="V154" si="318">+V151+V152+V153</f>
        <v>1694</v>
      </c>
      <c r="W154" s="568">
        <f t="shared" ref="W154:W156" si="319">IF(Q154=0,0,((V154/Q154)-1)*100)</f>
        <v>55.905017583030478</v>
      </c>
    </row>
    <row r="155" spans="1:26" ht="14.25" thickTop="1" thickBot="1">
      <c r="A155" s="557" t="str">
        <f>IF(ISERROR(F155/G155)," ",IF(F155/G155&gt;0.5,IF(F155/G155&lt;1.5," ","NOT OK"),"NOT OK"))</f>
        <v xml:space="preserve"> </v>
      </c>
      <c r="L155" s="564" t="s">
        <v>62</v>
      </c>
      <c r="M155" s="565">
        <f>M146+M150+M151+M152+M153</f>
        <v>1683.1369999999999</v>
      </c>
      <c r="N155" s="566">
        <f t="shared" ref="N155:V155" si="320">N146+N150+N151+N152+N153</f>
        <v>2062.422</v>
      </c>
      <c r="O155" s="578">
        <f t="shared" si="320"/>
        <v>3745.5590000000002</v>
      </c>
      <c r="P155" s="565">
        <f t="shared" si="320"/>
        <v>0</v>
      </c>
      <c r="Q155" s="578">
        <f t="shared" si="320"/>
        <v>3745.5590000000002</v>
      </c>
      <c r="R155" s="565">
        <f t="shared" si="320"/>
        <v>2579</v>
      </c>
      <c r="S155" s="566">
        <f t="shared" si="320"/>
        <v>2186</v>
      </c>
      <c r="T155" s="578">
        <f t="shared" si="320"/>
        <v>4765</v>
      </c>
      <c r="U155" s="565">
        <f t="shared" si="320"/>
        <v>1</v>
      </c>
      <c r="V155" s="578">
        <f t="shared" si="320"/>
        <v>4766</v>
      </c>
      <c r="W155" s="568">
        <f t="shared" si="319"/>
        <v>27.244024189713723</v>
      </c>
      <c r="Y155" s="563"/>
      <c r="Z155" s="563"/>
    </row>
    <row r="156" spans="1:26" ht="14.25" thickTop="1" thickBot="1">
      <c r="A156" s="557"/>
      <c r="L156" s="564" t="s">
        <v>63</v>
      </c>
      <c r="M156" s="565">
        <f>+M142+M146+M150+M154</f>
        <v>2397.1370000000002</v>
      </c>
      <c r="N156" s="566">
        <f t="shared" ref="N156:V156" si="321">+N142+N146+N150+N154</f>
        <v>2810.422</v>
      </c>
      <c r="O156" s="567">
        <f t="shared" si="321"/>
        <v>5207.5590000000002</v>
      </c>
      <c r="P156" s="565">
        <f t="shared" si="321"/>
        <v>0</v>
      </c>
      <c r="Q156" s="567">
        <f t="shared" si="321"/>
        <v>5207.5590000000002</v>
      </c>
      <c r="R156" s="565">
        <f t="shared" si="321"/>
        <v>3209</v>
      </c>
      <c r="S156" s="566">
        <f t="shared" si="321"/>
        <v>3001</v>
      </c>
      <c r="T156" s="567">
        <f t="shared" si="321"/>
        <v>6210</v>
      </c>
      <c r="U156" s="565">
        <f t="shared" si="321"/>
        <v>1</v>
      </c>
      <c r="V156" s="567">
        <f t="shared" si="321"/>
        <v>6211</v>
      </c>
      <c r="W156" s="568">
        <f t="shared" si="319"/>
        <v>19.268931950650959</v>
      </c>
      <c r="Y156" s="563"/>
      <c r="Z156" s="563"/>
    </row>
    <row r="157" spans="1:26" ht="14.25" thickTop="1" thickBot="1">
      <c r="L157" s="579" t="s">
        <v>60</v>
      </c>
      <c r="M157" s="534"/>
      <c r="N157" s="534"/>
      <c r="O157" s="534"/>
      <c r="P157" s="534"/>
      <c r="Q157" s="534"/>
      <c r="R157" s="534"/>
      <c r="S157" s="534"/>
      <c r="T157" s="534"/>
      <c r="U157" s="534"/>
      <c r="V157" s="534"/>
      <c r="W157" s="534"/>
    </row>
    <row r="158" spans="1:26" ht="13.5" thickTop="1">
      <c r="L158" s="910" t="s">
        <v>54</v>
      </c>
      <c r="M158" s="911"/>
      <c r="N158" s="911"/>
      <c r="O158" s="911"/>
      <c r="P158" s="911"/>
      <c r="Q158" s="911"/>
      <c r="R158" s="911"/>
      <c r="S158" s="911"/>
      <c r="T158" s="911"/>
      <c r="U158" s="911"/>
      <c r="V158" s="911"/>
      <c r="W158" s="912"/>
    </row>
    <row r="159" spans="1:26" ht="24.75" customHeight="1" thickBot="1">
      <c r="L159" s="913" t="s">
        <v>51</v>
      </c>
      <c r="M159" s="914"/>
      <c r="N159" s="914"/>
      <c r="O159" s="914"/>
      <c r="P159" s="914"/>
      <c r="Q159" s="914"/>
      <c r="R159" s="914"/>
      <c r="S159" s="914"/>
      <c r="T159" s="914"/>
      <c r="U159" s="914"/>
      <c r="V159" s="914"/>
      <c r="W159" s="915"/>
    </row>
    <row r="160" spans="1:26" ht="14.25" thickTop="1" thickBot="1">
      <c r="L160" s="586"/>
      <c r="M160" s="587"/>
      <c r="N160" s="587"/>
      <c r="O160" s="587"/>
      <c r="P160" s="587"/>
      <c r="Q160" s="587"/>
      <c r="R160" s="587"/>
      <c r="S160" s="587"/>
      <c r="T160" s="587"/>
      <c r="U160" s="587"/>
      <c r="V160" s="587"/>
      <c r="W160" s="588" t="s">
        <v>34</v>
      </c>
    </row>
    <row r="161" spans="12:23" ht="14.25" thickTop="1" thickBot="1">
      <c r="L161" s="589"/>
      <c r="M161" s="590" t="s">
        <v>64</v>
      </c>
      <c r="N161" s="591"/>
      <c r="O161" s="592"/>
      <c r="P161" s="590"/>
      <c r="Q161" s="590"/>
      <c r="R161" s="590" t="s">
        <v>65</v>
      </c>
      <c r="S161" s="591"/>
      <c r="T161" s="592"/>
      <c r="U161" s="590"/>
      <c r="V161" s="590"/>
      <c r="W161" s="593" t="s">
        <v>2</v>
      </c>
    </row>
    <row r="162" spans="12:23" ht="13.5" thickTop="1">
      <c r="L162" s="594" t="s">
        <v>3</v>
      </c>
      <c r="M162" s="595"/>
      <c r="N162" s="596"/>
      <c r="O162" s="597"/>
      <c r="P162" s="598"/>
      <c r="Q162" s="597"/>
      <c r="R162" s="595"/>
      <c r="S162" s="596"/>
      <c r="T162" s="597"/>
      <c r="U162" s="598"/>
      <c r="V162" s="597"/>
      <c r="W162" s="599" t="s">
        <v>4</v>
      </c>
    </row>
    <row r="163" spans="12:23" ht="13.5" thickBot="1">
      <c r="L163" s="600"/>
      <c r="M163" s="601" t="s">
        <v>35</v>
      </c>
      <c r="N163" s="602" t="s">
        <v>36</v>
      </c>
      <c r="O163" s="603" t="s">
        <v>37</v>
      </c>
      <c r="P163" s="600" t="s">
        <v>32</v>
      </c>
      <c r="Q163" s="603" t="s">
        <v>7</v>
      </c>
      <c r="R163" s="601" t="s">
        <v>35</v>
      </c>
      <c r="S163" s="602" t="s">
        <v>36</v>
      </c>
      <c r="T163" s="603" t="s">
        <v>37</v>
      </c>
      <c r="U163" s="600" t="s">
        <v>32</v>
      </c>
      <c r="V163" s="603" t="s">
        <v>7</v>
      </c>
      <c r="W163" s="551"/>
    </row>
    <row r="164" spans="12:23" ht="5.25" customHeight="1" thickTop="1">
      <c r="L164" s="594"/>
      <c r="M164" s="604"/>
      <c r="N164" s="605"/>
      <c r="O164" s="606"/>
      <c r="P164" s="607"/>
      <c r="Q164" s="608"/>
      <c r="R164" s="604"/>
      <c r="S164" s="605"/>
      <c r="T164" s="606"/>
      <c r="U164" s="607"/>
      <c r="V164" s="608"/>
      <c r="W164" s="609"/>
    </row>
    <row r="165" spans="12:23">
      <c r="L165" s="594" t="s">
        <v>10</v>
      </c>
      <c r="M165" s="610">
        <v>0</v>
      </c>
      <c r="N165" s="611">
        <v>0</v>
      </c>
      <c r="O165" s="612">
        <f>+M165+N165</f>
        <v>0</v>
      </c>
      <c r="P165" s="611">
        <v>0</v>
      </c>
      <c r="Q165" s="612">
        <f t="shared" ref="Q165" si="322">O165+P165</f>
        <v>0</v>
      </c>
      <c r="R165" s="610">
        <v>0</v>
      </c>
      <c r="S165" s="611">
        <v>0</v>
      </c>
      <c r="T165" s="612">
        <f>+R165+S165</f>
        <v>0</v>
      </c>
      <c r="U165" s="611">
        <v>0</v>
      </c>
      <c r="V165" s="612">
        <f t="shared" ref="V165:V167" si="323">T165+U165</f>
        <v>0</v>
      </c>
      <c r="W165" s="647">
        <f>IF(Q165=0,0,((V165/Q165)-1)*100)</f>
        <v>0</v>
      </c>
    </row>
    <row r="166" spans="12:23">
      <c r="L166" s="594" t="s">
        <v>11</v>
      </c>
      <c r="M166" s="610">
        <v>0</v>
      </c>
      <c r="N166" s="611">
        <v>0</v>
      </c>
      <c r="O166" s="612">
        <f t="shared" ref="O166:O167" si="324">+M166+N166</f>
        <v>0</v>
      </c>
      <c r="P166" s="611">
        <v>0</v>
      </c>
      <c r="Q166" s="612">
        <f>O166+P166</f>
        <v>0</v>
      </c>
      <c r="R166" s="610">
        <v>0</v>
      </c>
      <c r="S166" s="611">
        <v>0</v>
      </c>
      <c r="T166" s="612">
        <f t="shared" ref="T166:T167" si="325">+R166+S166</f>
        <v>0</v>
      </c>
      <c r="U166" s="611">
        <v>0</v>
      </c>
      <c r="V166" s="612">
        <f>T166+U166</f>
        <v>0</v>
      </c>
      <c r="W166" s="647">
        <f>IF(Q166=0,0,((V166/Q166)-1)*100)</f>
        <v>0</v>
      </c>
    </row>
    <row r="167" spans="12:23" ht="13.5" thickBot="1">
      <c r="L167" s="600" t="s">
        <v>12</v>
      </c>
      <c r="M167" s="610">
        <v>0</v>
      </c>
      <c r="N167" s="611">
        <v>0</v>
      </c>
      <c r="O167" s="614">
        <f t="shared" si="324"/>
        <v>0</v>
      </c>
      <c r="P167" s="611">
        <v>0</v>
      </c>
      <c r="Q167" s="612">
        <f t="shared" ref="Q167" si="326">O167+P167</f>
        <v>0</v>
      </c>
      <c r="R167" s="610">
        <v>0</v>
      </c>
      <c r="S167" s="611">
        <v>0</v>
      </c>
      <c r="T167" s="614">
        <f t="shared" si="325"/>
        <v>0</v>
      </c>
      <c r="U167" s="611">
        <v>0</v>
      </c>
      <c r="V167" s="612">
        <f t="shared" si="323"/>
        <v>0</v>
      </c>
      <c r="W167" s="647">
        <f>IF(Q167=0,0,((V167/Q167)-1)*100)</f>
        <v>0</v>
      </c>
    </row>
    <row r="168" spans="12:23" ht="14.25" thickTop="1" thickBot="1">
      <c r="L168" s="615" t="s">
        <v>57</v>
      </c>
      <c r="M168" s="616">
        <f t="shared" ref="M168:Q168" si="327">+M165+M166+M167</f>
        <v>0</v>
      </c>
      <c r="N168" s="617">
        <f t="shared" si="327"/>
        <v>0</v>
      </c>
      <c r="O168" s="618">
        <f t="shared" si="327"/>
        <v>0</v>
      </c>
      <c r="P168" s="617">
        <f t="shared" si="327"/>
        <v>0</v>
      </c>
      <c r="Q168" s="618">
        <f t="shared" si="327"/>
        <v>0</v>
      </c>
      <c r="R168" s="616">
        <f t="shared" ref="R168:V168" si="328">+R165+R166+R167</f>
        <v>0</v>
      </c>
      <c r="S168" s="617">
        <f t="shared" si="328"/>
        <v>0</v>
      </c>
      <c r="T168" s="618">
        <f t="shared" si="328"/>
        <v>0</v>
      </c>
      <c r="U168" s="617">
        <f t="shared" si="328"/>
        <v>0</v>
      </c>
      <c r="V168" s="618">
        <f t="shared" si="328"/>
        <v>0</v>
      </c>
      <c r="W168" s="648">
        <f t="shared" ref="W168" si="329">IF(Q168=0,0,((V168/Q168)-1)*100)</f>
        <v>0</v>
      </c>
    </row>
    <row r="169" spans="12:23" ht="13.5" thickTop="1">
      <c r="L169" s="594" t="s">
        <v>13</v>
      </c>
      <c r="M169" s="610">
        <v>0</v>
      </c>
      <c r="N169" s="611">
        <v>0</v>
      </c>
      <c r="O169" s="612">
        <f>M169+N169</f>
        <v>0</v>
      </c>
      <c r="P169" s="611">
        <v>0</v>
      </c>
      <c r="Q169" s="612">
        <f>O169+P169</f>
        <v>0</v>
      </c>
      <c r="R169" s="610">
        <v>0</v>
      </c>
      <c r="S169" s="611">
        <v>0</v>
      </c>
      <c r="T169" s="612">
        <f>R169+S169</f>
        <v>0</v>
      </c>
      <c r="U169" s="611">
        <v>0</v>
      </c>
      <c r="V169" s="612">
        <f>T169+U169</f>
        <v>0</v>
      </c>
      <c r="W169" s="647">
        <f t="shared" ref="W169:W173" si="330">IF(Q169=0,0,((V169/Q169)-1)*100)</f>
        <v>0</v>
      </c>
    </row>
    <row r="170" spans="12:23">
      <c r="L170" s="594" t="s">
        <v>14</v>
      </c>
      <c r="M170" s="610">
        <v>0</v>
      </c>
      <c r="N170" s="611">
        <v>0</v>
      </c>
      <c r="O170" s="612">
        <f>M170+N170</f>
        <v>0</v>
      </c>
      <c r="P170" s="611">
        <v>0</v>
      </c>
      <c r="Q170" s="612">
        <f>O170+P170</f>
        <v>0</v>
      </c>
      <c r="R170" s="610">
        <v>0</v>
      </c>
      <c r="S170" s="611">
        <v>0</v>
      </c>
      <c r="T170" s="612">
        <f>R170+S170</f>
        <v>0</v>
      </c>
      <c r="U170" s="611">
        <v>0</v>
      </c>
      <c r="V170" s="612">
        <f>T170+U170</f>
        <v>0</v>
      </c>
      <c r="W170" s="647">
        <f>IF(Q170=0,0,((V170/Q170)-1)*100)</f>
        <v>0</v>
      </c>
    </row>
    <row r="171" spans="12:23" ht="13.5" thickBot="1">
      <c r="L171" s="594" t="s">
        <v>15</v>
      </c>
      <c r="M171" s="610">
        <v>0</v>
      </c>
      <c r="N171" s="611">
        <v>0</v>
      </c>
      <c r="O171" s="612">
        <f>M171+N171</f>
        <v>0</v>
      </c>
      <c r="P171" s="611">
        <v>0</v>
      </c>
      <c r="Q171" s="612">
        <f>O171+P171</f>
        <v>0</v>
      </c>
      <c r="R171" s="610">
        <v>0</v>
      </c>
      <c r="S171" s="611">
        <v>0</v>
      </c>
      <c r="T171" s="612">
        <f>R171+S171</f>
        <v>0</v>
      </c>
      <c r="U171" s="611">
        <v>0</v>
      </c>
      <c r="V171" s="612">
        <f>T171+U171</f>
        <v>0</v>
      </c>
      <c r="W171" s="647">
        <f>IF(Q171=0,0,((V171/Q171)-1)*100)</f>
        <v>0</v>
      </c>
    </row>
    <row r="172" spans="12:23" ht="14.25" thickTop="1" thickBot="1">
      <c r="L172" s="615" t="s">
        <v>61</v>
      </c>
      <c r="M172" s="616">
        <f>+M169+M170+M171</f>
        <v>0</v>
      </c>
      <c r="N172" s="617">
        <f t="shared" ref="N172:V172" si="331">+N169+N170+N171</f>
        <v>0</v>
      </c>
      <c r="O172" s="618">
        <f t="shared" si="331"/>
        <v>0</v>
      </c>
      <c r="P172" s="617">
        <f t="shared" si="331"/>
        <v>0</v>
      </c>
      <c r="Q172" s="618">
        <f t="shared" si="331"/>
        <v>0</v>
      </c>
      <c r="R172" s="616">
        <f t="shared" si="331"/>
        <v>0</v>
      </c>
      <c r="S172" s="617">
        <f t="shared" si="331"/>
        <v>0</v>
      </c>
      <c r="T172" s="618">
        <f t="shared" si="331"/>
        <v>0</v>
      </c>
      <c r="U172" s="617">
        <f t="shared" si="331"/>
        <v>0</v>
      </c>
      <c r="V172" s="618">
        <f t="shared" si="331"/>
        <v>0</v>
      </c>
      <c r="W172" s="648">
        <f t="shared" ref="W172" si="332">IF(Q172=0,0,((V172/Q172)-1)*100)</f>
        <v>0</v>
      </c>
    </row>
    <row r="173" spans="12:23" ht="13.5" thickTop="1">
      <c r="L173" s="594" t="s">
        <v>16</v>
      </c>
      <c r="M173" s="610">
        <v>0</v>
      </c>
      <c r="N173" s="611">
        <v>0</v>
      </c>
      <c r="O173" s="612">
        <f>SUM(M173:N173)</f>
        <v>0</v>
      </c>
      <c r="P173" s="611">
        <v>0</v>
      </c>
      <c r="Q173" s="612">
        <f t="shared" ref="Q173" si="333">O173+P173</f>
        <v>0</v>
      </c>
      <c r="R173" s="610">
        <v>0</v>
      </c>
      <c r="S173" s="611">
        <v>0</v>
      </c>
      <c r="T173" s="612">
        <f>SUM(R173:S173)</f>
        <v>0</v>
      </c>
      <c r="U173" s="611">
        <v>0</v>
      </c>
      <c r="V173" s="612">
        <f t="shared" ref="V173" si="334">T173+U173</f>
        <v>0</v>
      </c>
      <c r="W173" s="647">
        <f t="shared" si="330"/>
        <v>0</v>
      </c>
    </row>
    <row r="174" spans="12:23">
      <c r="L174" s="594" t="s">
        <v>17</v>
      </c>
      <c r="M174" s="610">
        <v>0</v>
      </c>
      <c r="N174" s="611">
        <v>0</v>
      </c>
      <c r="O174" s="612">
        <f>SUM(M174:N174)</f>
        <v>0</v>
      </c>
      <c r="P174" s="611">
        <v>0</v>
      </c>
      <c r="Q174" s="612">
        <f>O174+P174</f>
        <v>0</v>
      </c>
      <c r="R174" s="610">
        <v>0</v>
      </c>
      <c r="S174" s="611">
        <v>0</v>
      </c>
      <c r="T174" s="612">
        <f>SUM(R174:S174)</f>
        <v>0</v>
      </c>
      <c r="U174" s="611">
        <v>0</v>
      </c>
      <c r="V174" s="612">
        <f>T174+U174</f>
        <v>0</v>
      </c>
      <c r="W174" s="647">
        <f t="shared" ref="W174" si="335">IF(Q174=0,0,((V174/Q174)-1)*100)</f>
        <v>0</v>
      </c>
    </row>
    <row r="175" spans="12:23" ht="13.5" thickBot="1">
      <c r="L175" s="594" t="s">
        <v>18</v>
      </c>
      <c r="M175" s="610">
        <v>0</v>
      </c>
      <c r="N175" s="611">
        <v>0</v>
      </c>
      <c r="O175" s="612">
        <f>SUM(M175:N175)</f>
        <v>0</v>
      </c>
      <c r="P175" s="620">
        <v>0</v>
      </c>
      <c r="Q175" s="612">
        <f>O175+P175</f>
        <v>0</v>
      </c>
      <c r="R175" s="610">
        <v>0</v>
      </c>
      <c r="S175" s="611">
        <v>0</v>
      </c>
      <c r="T175" s="612">
        <f>SUM(R175:S175)</f>
        <v>0</v>
      </c>
      <c r="U175" s="620">
        <v>0</v>
      </c>
      <c r="V175" s="612">
        <f>T175+U175</f>
        <v>0</v>
      </c>
      <c r="W175" s="647">
        <f>IF(Q175=0,0,((V175/Q175)-1)*100)</f>
        <v>0</v>
      </c>
    </row>
    <row r="176" spans="12:23" ht="14.25" thickTop="1" thickBot="1">
      <c r="L176" s="621" t="s">
        <v>19</v>
      </c>
      <c r="M176" s="622">
        <f>+M173+M174+M175</f>
        <v>0</v>
      </c>
      <c r="N176" s="623">
        <f t="shared" ref="N176" si="336">+N173+N174+N175</f>
        <v>0</v>
      </c>
      <c r="O176" s="624">
        <f t="shared" ref="O176" si="337">+O173+O174+O175</f>
        <v>0</v>
      </c>
      <c r="P176" s="623">
        <f t="shared" ref="P176" si="338">+P173+P174+P175</f>
        <v>0</v>
      </c>
      <c r="Q176" s="624">
        <f t="shared" ref="Q176" si="339">+Q173+Q174+Q175</f>
        <v>0</v>
      </c>
      <c r="R176" s="622">
        <f t="shared" ref="R176" si="340">+R173+R174+R175</f>
        <v>0</v>
      </c>
      <c r="S176" s="623">
        <f t="shared" ref="S176" si="341">+S173+S174+S175</f>
        <v>0</v>
      </c>
      <c r="T176" s="624">
        <f t="shared" ref="T176" si="342">+T173+T174+T175</f>
        <v>0</v>
      </c>
      <c r="U176" s="623">
        <f t="shared" ref="U176" si="343">+U173+U174+U175</f>
        <v>0</v>
      </c>
      <c r="V176" s="624">
        <f t="shared" ref="V176" si="344">+V173+V174+V175</f>
        <v>0</v>
      </c>
      <c r="W176" s="649">
        <f>IF(Q176=0,0,((V176/Q176)-1)*100)</f>
        <v>0</v>
      </c>
    </row>
    <row r="177" spans="1:27" ht="13.5" thickTop="1">
      <c r="A177" s="581"/>
      <c r="K177" s="581"/>
      <c r="L177" s="594" t="s">
        <v>21</v>
      </c>
      <c r="M177" s="610">
        <v>0</v>
      </c>
      <c r="N177" s="611">
        <v>0</v>
      </c>
      <c r="O177" s="612">
        <f>SUM(M177:N177)</f>
        <v>0</v>
      </c>
      <c r="P177" s="626">
        <v>0</v>
      </c>
      <c r="Q177" s="612">
        <f>O177+P177</f>
        <v>0</v>
      </c>
      <c r="R177" s="610">
        <v>0</v>
      </c>
      <c r="S177" s="611">
        <v>0</v>
      </c>
      <c r="T177" s="612">
        <f>SUM(R177:S177)</f>
        <v>0</v>
      </c>
      <c r="U177" s="626">
        <v>0</v>
      </c>
      <c r="V177" s="612">
        <f>T177+U177</f>
        <v>0</v>
      </c>
      <c r="W177" s="647">
        <f>IF(Q177=0,0,((V177/Q177)-1)*100)</f>
        <v>0</v>
      </c>
    </row>
    <row r="178" spans="1:27">
      <c r="A178" s="581"/>
      <c r="H178" s="425">
        <v>0</v>
      </c>
      <c r="I178" s="426">
        <v>0</v>
      </c>
      <c r="K178" s="581"/>
      <c r="L178" s="594" t="s">
        <v>22</v>
      </c>
      <c r="M178" s="610">
        <v>0</v>
      </c>
      <c r="N178" s="611">
        <v>0</v>
      </c>
      <c r="O178" s="612">
        <f>SUM(M178:N178)</f>
        <v>0</v>
      </c>
      <c r="P178" s="611">
        <v>0</v>
      </c>
      <c r="Q178" s="612">
        <f>O178+P178</f>
        <v>0</v>
      </c>
      <c r="R178" s="610">
        <v>0</v>
      </c>
      <c r="S178" s="611">
        <v>0</v>
      </c>
      <c r="T178" s="612">
        <f>SUM(R178:S178)</f>
        <v>0</v>
      </c>
      <c r="U178" s="611">
        <v>0</v>
      </c>
      <c r="V178" s="612">
        <f>T178+U178</f>
        <v>0</v>
      </c>
      <c r="W178" s="647">
        <f t="shared" ref="W178" si="345">IF(Q178=0,0,((V178/Q178)-1)*100)</f>
        <v>0</v>
      </c>
    </row>
    <row r="179" spans="1:27" ht="13.5" thickBot="1">
      <c r="A179" s="581"/>
      <c r="K179" s="581"/>
      <c r="L179" s="594" t="s">
        <v>23</v>
      </c>
      <c r="M179" s="610">
        <v>1</v>
      </c>
      <c r="N179" s="611">
        <v>0</v>
      </c>
      <c r="O179" s="612">
        <f>SUM(M179:N179)</f>
        <v>1</v>
      </c>
      <c r="P179" s="611">
        <v>0</v>
      </c>
      <c r="Q179" s="612">
        <f>O179+P179</f>
        <v>1</v>
      </c>
      <c r="R179" s="610">
        <v>0</v>
      </c>
      <c r="S179" s="611">
        <v>0</v>
      </c>
      <c r="T179" s="612">
        <f>SUM(R179:S179)</f>
        <v>0</v>
      </c>
      <c r="U179" s="611">
        <v>0</v>
      </c>
      <c r="V179" s="612">
        <f>T179+U179</f>
        <v>0</v>
      </c>
      <c r="W179" s="613">
        <f>IF(Q179=0,0,((V179/Q179)-1)*100)</f>
        <v>-100</v>
      </c>
    </row>
    <row r="180" spans="1:27" ht="14.25" thickTop="1" thickBot="1">
      <c r="L180" s="615" t="s">
        <v>40</v>
      </c>
      <c r="M180" s="616">
        <f>+M177+M178+M179</f>
        <v>1</v>
      </c>
      <c r="N180" s="617">
        <f t="shared" ref="N180:V180" si="346">+N177+N178+N179</f>
        <v>0</v>
      </c>
      <c r="O180" s="618">
        <f t="shared" si="346"/>
        <v>1</v>
      </c>
      <c r="P180" s="617">
        <f t="shared" si="346"/>
        <v>0</v>
      </c>
      <c r="Q180" s="618">
        <f t="shared" si="346"/>
        <v>1</v>
      </c>
      <c r="R180" s="616">
        <f t="shared" si="346"/>
        <v>0</v>
      </c>
      <c r="S180" s="617">
        <f t="shared" si="346"/>
        <v>0</v>
      </c>
      <c r="T180" s="618">
        <f t="shared" si="346"/>
        <v>0</v>
      </c>
      <c r="U180" s="617">
        <f t="shared" si="346"/>
        <v>0</v>
      </c>
      <c r="V180" s="618">
        <f t="shared" si="346"/>
        <v>0</v>
      </c>
      <c r="W180" s="619">
        <f t="shared" ref="W180:W182" si="347">IF(Q180=0,0,((V180/Q180)-1)*100)</f>
        <v>-100</v>
      </c>
    </row>
    <row r="181" spans="1:27" ht="14.25" thickTop="1" thickBot="1">
      <c r="H181" s="425">
        <v>1</v>
      </c>
      <c r="I181" s="426">
        <v>0</v>
      </c>
      <c r="L181" s="615" t="s">
        <v>62</v>
      </c>
      <c r="M181" s="616">
        <f>M172+M176+M177+M178+M179</f>
        <v>1</v>
      </c>
      <c r="N181" s="627">
        <f t="shared" ref="N181:V181" si="348">N172+N176+N177+N178+N179</f>
        <v>0</v>
      </c>
      <c r="O181" s="628">
        <f t="shared" si="348"/>
        <v>1</v>
      </c>
      <c r="P181" s="616">
        <f t="shared" si="348"/>
        <v>0</v>
      </c>
      <c r="Q181" s="628">
        <f t="shared" si="348"/>
        <v>1</v>
      </c>
      <c r="R181" s="616">
        <f t="shared" si="348"/>
        <v>0</v>
      </c>
      <c r="S181" s="627">
        <f t="shared" si="348"/>
        <v>0</v>
      </c>
      <c r="T181" s="628">
        <f t="shared" si="348"/>
        <v>0</v>
      </c>
      <c r="U181" s="616">
        <f t="shared" si="348"/>
        <v>0</v>
      </c>
      <c r="V181" s="628">
        <f t="shared" si="348"/>
        <v>0</v>
      </c>
      <c r="W181" s="629">
        <f t="shared" si="347"/>
        <v>-100</v>
      </c>
      <c r="X181" s="425"/>
      <c r="AA181" s="425"/>
    </row>
    <row r="182" spans="1:27" ht="14.25" thickTop="1" thickBot="1">
      <c r="L182" s="615" t="s">
        <v>63</v>
      </c>
      <c r="M182" s="616">
        <f>+M168+M172+M176+M180</f>
        <v>1</v>
      </c>
      <c r="N182" s="617">
        <f t="shared" ref="N182:V182" si="349">+N168+N172+N176+N180</f>
        <v>0</v>
      </c>
      <c r="O182" s="618">
        <f t="shared" si="349"/>
        <v>1</v>
      </c>
      <c r="P182" s="617">
        <f t="shared" si="349"/>
        <v>0</v>
      </c>
      <c r="Q182" s="618">
        <f t="shared" si="349"/>
        <v>1</v>
      </c>
      <c r="R182" s="616">
        <f t="shared" si="349"/>
        <v>0</v>
      </c>
      <c r="S182" s="617">
        <f t="shared" si="349"/>
        <v>0</v>
      </c>
      <c r="T182" s="618">
        <f t="shared" si="349"/>
        <v>0</v>
      </c>
      <c r="U182" s="617">
        <f t="shared" si="349"/>
        <v>0</v>
      </c>
      <c r="V182" s="618">
        <f t="shared" si="349"/>
        <v>0</v>
      </c>
      <c r="W182" s="619">
        <f t="shared" si="347"/>
        <v>-100</v>
      </c>
    </row>
    <row r="183" spans="1:27" ht="14.25" thickTop="1" thickBot="1">
      <c r="L183" s="630" t="s">
        <v>60</v>
      </c>
      <c r="M183" s="587"/>
      <c r="N183" s="587"/>
      <c r="O183" s="587"/>
      <c r="P183" s="587"/>
      <c r="Q183" s="587"/>
      <c r="R183" s="587"/>
      <c r="S183" s="587"/>
      <c r="T183" s="587"/>
      <c r="U183" s="587"/>
      <c r="V183" s="587"/>
      <c r="W183" s="587"/>
    </row>
    <row r="184" spans="1:27" ht="13.5" thickTop="1">
      <c r="L184" s="910" t="s">
        <v>55</v>
      </c>
      <c r="M184" s="911"/>
      <c r="N184" s="911"/>
      <c r="O184" s="911"/>
      <c r="P184" s="911"/>
      <c r="Q184" s="911"/>
      <c r="R184" s="911"/>
      <c r="S184" s="911"/>
      <c r="T184" s="911"/>
      <c r="U184" s="911"/>
      <c r="V184" s="911"/>
      <c r="W184" s="912"/>
    </row>
    <row r="185" spans="1:27" ht="13.5" thickBot="1">
      <c r="L185" s="913" t="s">
        <v>52</v>
      </c>
      <c r="M185" s="914"/>
      <c r="N185" s="914"/>
      <c r="O185" s="914"/>
      <c r="P185" s="914"/>
      <c r="Q185" s="914"/>
      <c r="R185" s="914"/>
      <c r="S185" s="914"/>
      <c r="T185" s="914"/>
      <c r="U185" s="914"/>
      <c r="V185" s="914"/>
      <c r="W185" s="915"/>
    </row>
    <row r="186" spans="1:27" ht="14.25" thickTop="1" thickBot="1">
      <c r="L186" s="586"/>
      <c r="M186" s="587"/>
      <c r="N186" s="587"/>
      <c r="O186" s="587"/>
      <c r="P186" s="587"/>
      <c r="Q186" s="587"/>
      <c r="R186" s="587"/>
      <c r="S186" s="587"/>
      <c r="T186" s="587"/>
      <c r="U186" s="587"/>
      <c r="V186" s="587"/>
      <c r="W186" s="588" t="s">
        <v>34</v>
      </c>
    </row>
    <row r="187" spans="1:27" ht="14.25" thickTop="1" thickBot="1">
      <c r="L187" s="589"/>
      <c r="M187" s="590" t="s">
        <v>64</v>
      </c>
      <c r="N187" s="591"/>
      <c r="O187" s="592"/>
      <c r="P187" s="590"/>
      <c r="Q187" s="590"/>
      <c r="R187" s="590" t="s">
        <v>65</v>
      </c>
      <c r="S187" s="591"/>
      <c r="T187" s="592"/>
      <c r="U187" s="590"/>
      <c r="V187" s="590"/>
      <c r="W187" s="593" t="s">
        <v>2</v>
      </c>
    </row>
    <row r="188" spans="1:27" ht="13.5" thickTop="1">
      <c r="L188" s="594" t="s">
        <v>3</v>
      </c>
      <c r="M188" s="595"/>
      <c r="N188" s="596"/>
      <c r="O188" s="597"/>
      <c r="P188" s="598"/>
      <c r="Q188" s="597"/>
      <c r="R188" s="595"/>
      <c r="S188" s="596"/>
      <c r="T188" s="597"/>
      <c r="U188" s="598"/>
      <c r="V188" s="597"/>
      <c r="W188" s="599" t="s">
        <v>4</v>
      </c>
    </row>
    <row r="189" spans="1:27" ht="13.5" thickBot="1">
      <c r="L189" s="600"/>
      <c r="M189" s="601" t="s">
        <v>35</v>
      </c>
      <c r="N189" s="602" t="s">
        <v>36</v>
      </c>
      <c r="O189" s="603" t="s">
        <v>37</v>
      </c>
      <c r="P189" s="600" t="s">
        <v>32</v>
      </c>
      <c r="Q189" s="603" t="s">
        <v>7</v>
      </c>
      <c r="R189" s="601" t="s">
        <v>35</v>
      </c>
      <c r="S189" s="602" t="s">
        <v>36</v>
      </c>
      <c r="T189" s="603" t="s">
        <v>37</v>
      </c>
      <c r="U189" s="600" t="s">
        <v>32</v>
      </c>
      <c r="V189" s="603" t="s">
        <v>7</v>
      </c>
      <c r="W189" s="551"/>
    </row>
    <row r="190" spans="1:27" ht="6" customHeight="1" thickTop="1">
      <c r="L190" s="594"/>
      <c r="M190" s="604"/>
      <c r="N190" s="605"/>
      <c r="O190" s="608"/>
      <c r="P190" s="631"/>
      <c r="Q190" s="608"/>
      <c r="R190" s="604"/>
      <c r="S190" s="605"/>
      <c r="T190" s="608"/>
      <c r="U190" s="631"/>
      <c r="V190" s="608"/>
      <c r="W190" s="609"/>
    </row>
    <row r="191" spans="1:27">
      <c r="L191" s="594" t="s">
        <v>10</v>
      </c>
      <c r="M191" s="610">
        <v>0</v>
      </c>
      <c r="N191" s="611">
        <v>0</v>
      </c>
      <c r="O191" s="612">
        <f>+M191+N191</f>
        <v>0</v>
      </c>
      <c r="P191" s="632">
        <v>0</v>
      </c>
      <c r="Q191" s="612">
        <f t="shared" ref="Q191" si="350">O191+P191</f>
        <v>0</v>
      </c>
      <c r="R191" s="610">
        <v>0</v>
      </c>
      <c r="S191" s="611">
        <v>1</v>
      </c>
      <c r="T191" s="612">
        <f>+R191+S191</f>
        <v>1</v>
      </c>
      <c r="U191" s="632">
        <v>0</v>
      </c>
      <c r="V191" s="612">
        <f t="shared" ref="V191:V193" si="351">T191+U191</f>
        <v>1</v>
      </c>
      <c r="W191" s="633">
        <f>IF(Q191=0,0,((V191/Q191)-1)*100)</f>
        <v>0</v>
      </c>
    </row>
    <row r="192" spans="1:27">
      <c r="L192" s="594" t="s">
        <v>11</v>
      </c>
      <c r="M192" s="610">
        <v>0</v>
      </c>
      <c r="N192" s="611">
        <v>1</v>
      </c>
      <c r="O192" s="612">
        <f t="shared" ref="O192:O193" si="352">+M192+N192</f>
        <v>1</v>
      </c>
      <c r="P192" s="632">
        <v>0</v>
      </c>
      <c r="Q192" s="612">
        <f>O192+P192</f>
        <v>1</v>
      </c>
      <c r="R192" s="610">
        <v>0</v>
      </c>
      <c r="S192" s="611">
        <v>0</v>
      </c>
      <c r="T192" s="612">
        <f t="shared" ref="T192:T193" si="353">+R192+S192</f>
        <v>0</v>
      </c>
      <c r="U192" s="632">
        <v>0</v>
      </c>
      <c r="V192" s="612">
        <f>T192+U192</f>
        <v>0</v>
      </c>
      <c r="W192" s="633">
        <f>IF(Q192=0,0,((V192/Q192)-1)*100)</f>
        <v>-100</v>
      </c>
    </row>
    <row r="193" spans="1:27" ht="13.5" thickBot="1">
      <c r="L193" s="600" t="s">
        <v>12</v>
      </c>
      <c r="M193" s="610">
        <v>0</v>
      </c>
      <c r="N193" s="611">
        <v>1</v>
      </c>
      <c r="O193" s="612">
        <f t="shared" si="352"/>
        <v>1</v>
      </c>
      <c r="P193" s="632">
        <v>0</v>
      </c>
      <c r="Q193" s="612">
        <f t="shared" ref="Q193" si="354">O193+P193</f>
        <v>1</v>
      </c>
      <c r="R193" s="610">
        <v>0</v>
      </c>
      <c r="S193" s="611">
        <v>0</v>
      </c>
      <c r="T193" s="612">
        <f t="shared" si="353"/>
        <v>0</v>
      </c>
      <c r="U193" s="632">
        <v>0</v>
      </c>
      <c r="V193" s="612">
        <f t="shared" si="351"/>
        <v>0</v>
      </c>
      <c r="W193" s="633">
        <f>IF(Q193=0,0,((V193/Q193)-1)*100)</f>
        <v>-100</v>
      </c>
    </row>
    <row r="194" spans="1:27" ht="14.25" thickTop="1" thickBot="1">
      <c r="L194" s="615" t="s">
        <v>38</v>
      </c>
      <c r="M194" s="616">
        <f t="shared" ref="M194:Q194" si="355">+M191+M192+M193</f>
        <v>0</v>
      </c>
      <c r="N194" s="617">
        <f t="shared" si="355"/>
        <v>2</v>
      </c>
      <c r="O194" s="618">
        <f t="shared" si="355"/>
        <v>2</v>
      </c>
      <c r="P194" s="617">
        <f t="shared" si="355"/>
        <v>0</v>
      </c>
      <c r="Q194" s="618">
        <f t="shared" si="355"/>
        <v>2</v>
      </c>
      <c r="R194" s="616">
        <f t="shared" ref="R194:V194" si="356">+R191+R192+R193</f>
        <v>0</v>
      </c>
      <c r="S194" s="617">
        <f t="shared" si="356"/>
        <v>1</v>
      </c>
      <c r="T194" s="618">
        <f t="shared" si="356"/>
        <v>1</v>
      </c>
      <c r="U194" s="617">
        <f t="shared" si="356"/>
        <v>0</v>
      </c>
      <c r="V194" s="618">
        <f t="shared" si="356"/>
        <v>1</v>
      </c>
      <c r="W194" s="619">
        <f t="shared" ref="W194" si="357">IF(Q194=0,0,((V194/Q194)-1)*100)</f>
        <v>-50</v>
      </c>
    </row>
    <row r="195" spans="1:27" ht="13.5" thickTop="1">
      <c r="L195" s="594" t="s">
        <v>13</v>
      </c>
      <c r="M195" s="610">
        <v>0</v>
      </c>
      <c r="N195" s="611">
        <v>0</v>
      </c>
      <c r="O195" s="612">
        <f>M195+N195</f>
        <v>0</v>
      </c>
      <c r="P195" s="632">
        <v>0</v>
      </c>
      <c r="Q195" s="612">
        <f>O195+P195</f>
        <v>0</v>
      </c>
      <c r="R195" s="610">
        <v>0</v>
      </c>
      <c r="S195" s="611">
        <v>0</v>
      </c>
      <c r="T195" s="612">
        <f>R195+S195</f>
        <v>0</v>
      </c>
      <c r="U195" s="632">
        <v>0</v>
      </c>
      <c r="V195" s="612">
        <f>T195+U195</f>
        <v>0</v>
      </c>
      <c r="W195" s="633">
        <f t="shared" ref="W195:W199" si="358">IF(Q195=0,0,((V195/Q195)-1)*100)</f>
        <v>0</v>
      </c>
    </row>
    <row r="196" spans="1:27">
      <c r="L196" s="594" t="s">
        <v>14</v>
      </c>
      <c r="M196" s="610">
        <v>0</v>
      </c>
      <c r="N196" s="611">
        <v>1</v>
      </c>
      <c r="O196" s="612">
        <f>M196+N196</f>
        <v>1</v>
      </c>
      <c r="P196" s="632">
        <v>0</v>
      </c>
      <c r="Q196" s="612">
        <f>O196+P196</f>
        <v>1</v>
      </c>
      <c r="R196" s="610">
        <v>0</v>
      </c>
      <c r="S196" s="611">
        <v>0</v>
      </c>
      <c r="T196" s="612">
        <f>R196+S196</f>
        <v>0</v>
      </c>
      <c r="U196" s="632">
        <v>0</v>
      </c>
      <c r="V196" s="612">
        <f>T196+U196</f>
        <v>0</v>
      </c>
      <c r="W196" s="633">
        <f>IF(Q196=0,0,((V196/Q196)-1)*100)</f>
        <v>-100</v>
      </c>
    </row>
    <row r="197" spans="1:27" ht="13.5" thickBot="1">
      <c r="L197" s="594" t="s">
        <v>15</v>
      </c>
      <c r="M197" s="610">
        <v>0</v>
      </c>
      <c r="N197" s="611">
        <v>0</v>
      </c>
      <c r="O197" s="612">
        <f>M197+N197</f>
        <v>0</v>
      </c>
      <c r="P197" s="632">
        <v>0</v>
      </c>
      <c r="Q197" s="612">
        <f>O197+P197</f>
        <v>0</v>
      </c>
      <c r="R197" s="610">
        <v>0</v>
      </c>
      <c r="S197" s="611">
        <v>1</v>
      </c>
      <c r="T197" s="612">
        <f>R197+S197</f>
        <v>1</v>
      </c>
      <c r="U197" s="632">
        <v>0</v>
      </c>
      <c r="V197" s="612">
        <f>T197+U197</f>
        <v>1</v>
      </c>
      <c r="W197" s="633">
        <f>IF(Q197=0,0,((V197/Q197)-1)*100)</f>
        <v>0</v>
      </c>
    </row>
    <row r="198" spans="1:27" ht="14.25" thickTop="1" thickBot="1">
      <c r="L198" s="615" t="s">
        <v>61</v>
      </c>
      <c r="M198" s="616">
        <f>+M195+M196+M197</f>
        <v>0</v>
      </c>
      <c r="N198" s="617">
        <f t="shared" ref="N198" si="359">+N195+N196+N197</f>
        <v>1</v>
      </c>
      <c r="O198" s="618">
        <f t="shared" ref="O198" si="360">+O195+O196+O197</f>
        <v>1</v>
      </c>
      <c r="P198" s="617">
        <f t="shared" ref="P198" si="361">+P195+P196+P197</f>
        <v>0</v>
      </c>
      <c r="Q198" s="618">
        <f t="shared" ref="Q198" si="362">+Q195+Q196+Q197</f>
        <v>1</v>
      </c>
      <c r="R198" s="616">
        <f t="shared" ref="R198" si="363">+R195+R196+R197</f>
        <v>0</v>
      </c>
      <c r="S198" s="617">
        <f t="shared" ref="S198" si="364">+S195+S196+S197</f>
        <v>1</v>
      </c>
      <c r="T198" s="618">
        <f t="shared" ref="T198" si="365">+T195+T196+T197</f>
        <v>1</v>
      </c>
      <c r="U198" s="617">
        <f t="shared" ref="U198" si="366">+U195+U196+U197</f>
        <v>0</v>
      </c>
      <c r="V198" s="618">
        <f t="shared" ref="V198" si="367">+V195+V196+V197</f>
        <v>1</v>
      </c>
      <c r="W198" s="619">
        <f t="shared" ref="W198" si="368">IF(Q198=0,0,((V198/Q198)-1)*100)</f>
        <v>0</v>
      </c>
    </row>
    <row r="199" spans="1:27" ht="13.5" thickTop="1">
      <c r="L199" s="594" t="s">
        <v>16</v>
      </c>
      <c r="M199" s="610">
        <v>1</v>
      </c>
      <c r="N199" s="611">
        <v>0</v>
      </c>
      <c r="O199" s="612">
        <f>SUM(M199:N199)</f>
        <v>1</v>
      </c>
      <c r="P199" s="632">
        <v>0</v>
      </c>
      <c r="Q199" s="612">
        <f>O199+P199</f>
        <v>1</v>
      </c>
      <c r="R199" s="610">
        <v>0</v>
      </c>
      <c r="S199" s="611">
        <v>0</v>
      </c>
      <c r="T199" s="612">
        <f>SUM(R199:S199)</f>
        <v>0</v>
      </c>
      <c r="U199" s="632">
        <v>0</v>
      </c>
      <c r="V199" s="612">
        <f>T199+U199</f>
        <v>0</v>
      </c>
      <c r="W199" s="633">
        <f t="shared" si="358"/>
        <v>-100</v>
      </c>
    </row>
    <row r="200" spans="1:27">
      <c r="L200" s="594" t="s">
        <v>17</v>
      </c>
      <c r="M200" s="610">
        <v>1</v>
      </c>
      <c r="N200" s="611">
        <v>0</v>
      </c>
      <c r="O200" s="612">
        <f>SUM(M200:N200)</f>
        <v>1</v>
      </c>
      <c r="P200" s="632">
        <v>0</v>
      </c>
      <c r="Q200" s="612">
        <f>O200+P200</f>
        <v>1</v>
      </c>
      <c r="R200" s="610">
        <v>0</v>
      </c>
      <c r="S200" s="611">
        <v>0</v>
      </c>
      <c r="T200" s="612">
        <f>SUM(R200:S200)</f>
        <v>0</v>
      </c>
      <c r="U200" s="632">
        <v>0</v>
      </c>
      <c r="V200" s="612">
        <f>T200+U200</f>
        <v>0</v>
      </c>
      <c r="W200" s="633">
        <f t="shared" ref="W200" si="369">IF(Q200=0,0,((V200/Q200)-1)*100)</f>
        <v>-100</v>
      </c>
    </row>
    <row r="201" spans="1:27" ht="13.5" thickBot="1">
      <c r="L201" s="594" t="s">
        <v>18</v>
      </c>
      <c r="M201" s="610">
        <v>1</v>
      </c>
      <c r="N201" s="611">
        <v>0</v>
      </c>
      <c r="O201" s="634">
        <f>SUM(M201:N201)</f>
        <v>1</v>
      </c>
      <c r="P201" s="635">
        <v>0</v>
      </c>
      <c r="Q201" s="634">
        <f>O201+P201</f>
        <v>1</v>
      </c>
      <c r="R201" s="610">
        <v>0</v>
      </c>
      <c r="S201" s="611">
        <v>0</v>
      </c>
      <c r="T201" s="634">
        <f>SUM(R201:S201)</f>
        <v>0</v>
      </c>
      <c r="U201" s="635">
        <v>0</v>
      </c>
      <c r="V201" s="634">
        <f>T201+U201</f>
        <v>0</v>
      </c>
      <c r="W201" s="633">
        <f>IF(Q201=0,0,((V201/Q201)-1)*100)</f>
        <v>-100</v>
      </c>
    </row>
    <row r="202" spans="1:27" ht="14.25" thickTop="1" thickBot="1">
      <c r="L202" s="621" t="s">
        <v>19</v>
      </c>
      <c r="M202" s="622">
        <f>+M199+M200+M201</f>
        <v>3</v>
      </c>
      <c r="N202" s="623">
        <f t="shared" ref="N202" si="370">+N199+N200+N201</f>
        <v>0</v>
      </c>
      <c r="O202" s="624">
        <f t="shared" ref="O202" si="371">+O199+O200+O201</f>
        <v>3</v>
      </c>
      <c r="P202" s="623">
        <f t="shared" ref="P202" si="372">+P199+P200+P201</f>
        <v>0</v>
      </c>
      <c r="Q202" s="624">
        <f t="shared" ref="Q202" si="373">+Q199+Q200+Q201</f>
        <v>3</v>
      </c>
      <c r="R202" s="622">
        <f t="shared" ref="R202" si="374">+R199+R200+R201</f>
        <v>0</v>
      </c>
      <c r="S202" s="623">
        <f t="shared" ref="S202" si="375">+S199+S200+S201</f>
        <v>0</v>
      </c>
      <c r="T202" s="624">
        <f t="shared" ref="T202" si="376">+T199+T200+T201</f>
        <v>0</v>
      </c>
      <c r="U202" s="623">
        <f t="shared" ref="U202" si="377">+U199+U200+U201</f>
        <v>0</v>
      </c>
      <c r="V202" s="624">
        <f t="shared" ref="V202" si="378">+V199+V200+V201</f>
        <v>0</v>
      </c>
      <c r="W202" s="625">
        <f>IF(Q202=0,0,((V202/Q202)-1)*100)</f>
        <v>-100</v>
      </c>
    </row>
    <row r="203" spans="1:27" ht="13.5" thickTop="1">
      <c r="A203" s="581"/>
      <c r="K203" s="581"/>
      <c r="L203" s="594" t="s">
        <v>21</v>
      </c>
      <c r="M203" s="610">
        <v>1</v>
      </c>
      <c r="N203" s="611">
        <v>0</v>
      </c>
      <c r="O203" s="634">
        <f>SUM(M203:N203)</f>
        <v>1</v>
      </c>
      <c r="P203" s="636">
        <v>0</v>
      </c>
      <c r="Q203" s="634">
        <f>O203+P203</f>
        <v>1</v>
      </c>
      <c r="R203" s="610">
        <v>0</v>
      </c>
      <c r="S203" s="611">
        <v>0</v>
      </c>
      <c r="T203" s="634">
        <f>SUM(R203:S203)</f>
        <v>0</v>
      </c>
      <c r="U203" s="636">
        <v>0</v>
      </c>
      <c r="V203" s="634">
        <f>T203+U203</f>
        <v>0</v>
      </c>
      <c r="W203" s="633">
        <f>IF(Q203=0,0,((V203/Q203)-1)*100)</f>
        <v>-100</v>
      </c>
    </row>
    <row r="204" spans="1:27">
      <c r="A204" s="581"/>
      <c r="K204" s="581"/>
      <c r="L204" s="594" t="s">
        <v>22</v>
      </c>
      <c r="M204" s="610">
        <v>0</v>
      </c>
      <c r="N204" s="611">
        <v>1</v>
      </c>
      <c r="O204" s="634">
        <f>SUM(M204:N204)</f>
        <v>1</v>
      </c>
      <c r="P204" s="632">
        <v>0</v>
      </c>
      <c r="Q204" s="634">
        <f>O204+P204</f>
        <v>1</v>
      </c>
      <c r="R204" s="610">
        <v>1</v>
      </c>
      <c r="S204" s="611">
        <v>0</v>
      </c>
      <c r="T204" s="634">
        <f>SUM(R204:S204)</f>
        <v>1</v>
      </c>
      <c r="U204" s="632">
        <v>0</v>
      </c>
      <c r="V204" s="634">
        <f>T204+U204</f>
        <v>1</v>
      </c>
      <c r="W204" s="633">
        <f t="shared" ref="W204" si="379">IF(Q204=0,0,((V204/Q204)-1)*100)</f>
        <v>0</v>
      </c>
    </row>
    <row r="205" spans="1:27" ht="13.5" thickBot="1">
      <c r="A205" s="581"/>
      <c r="K205" s="581"/>
      <c r="L205" s="594" t="s">
        <v>23</v>
      </c>
      <c r="M205" s="610">
        <v>2</v>
      </c>
      <c r="N205" s="611">
        <v>1</v>
      </c>
      <c r="O205" s="634">
        <f>SUM(M205:N205)</f>
        <v>3</v>
      </c>
      <c r="P205" s="632">
        <v>0</v>
      </c>
      <c r="Q205" s="634">
        <f>O205+P205</f>
        <v>3</v>
      </c>
      <c r="R205" s="610">
        <v>0</v>
      </c>
      <c r="S205" s="611">
        <v>0</v>
      </c>
      <c r="T205" s="634">
        <f>SUM(R205:S205)</f>
        <v>0</v>
      </c>
      <c r="U205" s="632">
        <v>0</v>
      </c>
      <c r="V205" s="634">
        <f>T205+U205</f>
        <v>0</v>
      </c>
      <c r="W205" s="633">
        <f>IF(Q205=0,0,((V205/Q205)-1)*100)</f>
        <v>-100</v>
      </c>
    </row>
    <row r="206" spans="1:27" ht="14.25" thickTop="1" thickBot="1">
      <c r="L206" s="615" t="s">
        <v>40</v>
      </c>
      <c r="M206" s="616">
        <f>+M203+M204+M205</f>
        <v>3</v>
      </c>
      <c r="N206" s="617">
        <f t="shared" ref="N206" si="380">+N203+N204+N205</f>
        <v>2</v>
      </c>
      <c r="O206" s="618">
        <f t="shared" ref="O206" si="381">+O203+O204+O205</f>
        <v>5</v>
      </c>
      <c r="P206" s="617">
        <f t="shared" ref="P206" si="382">+P203+P204+P205</f>
        <v>0</v>
      </c>
      <c r="Q206" s="618">
        <f t="shared" ref="Q206" si="383">+Q203+Q204+Q205</f>
        <v>5</v>
      </c>
      <c r="R206" s="616">
        <f t="shared" ref="R206" si="384">+R203+R204+R205</f>
        <v>1</v>
      </c>
      <c r="S206" s="617">
        <f t="shared" ref="S206" si="385">+S203+S204+S205</f>
        <v>0</v>
      </c>
      <c r="T206" s="618">
        <f t="shared" ref="T206" si="386">+T203+T204+T205</f>
        <v>1</v>
      </c>
      <c r="U206" s="617">
        <f t="shared" ref="U206" si="387">+U203+U204+U205</f>
        <v>0</v>
      </c>
      <c r="V206" s="618">
        <f t="shared" ref="V206" si="388">+V203+V204+V205</f>
        <v>1</v>
      </c>
      <c r="W206" s="619">
        <f t="shared" ref="W206:W208" si="389">IF(Q206=0,0,((V206/Q206)-1)*100)</f>
        <v>-80</v>
      </c>
    </row>
    <row r="207" spans="1:27" ht="14.25" thickTop="1" thickBot="1">
      <c r="H207" s="425">
        <v>1</v>
      </c>
      <c r="I207" s="426">
        <v>0</v>
      </c>
      <c r="L207" s="615" t="s">
        <v>62</v>
      </c>
      <c r="M207" s="616">
        <f>M198+M202+M203+M204+M205</f>
        <v>6</v>
      </c>
      <c r="N207" s="627">
        <f t="shared" ref="N207:V207" si="390">N198+N202+N203+N204+N205</f>
        <v>3</v>
      </c>
      <c r="O207" s="628">
        <f t="shared" si="390"/>
        <v>9</v>
      </c>
      <c r="P207" s="616">
        <f t="shared" si="390"/>
        <v>0</v>
      </c>
      <c r="Q207" s="628">
        <f t="shared" si="390"/>
        <v>9</v>
      </c>
      <c r="R207" s="616">
        <f t="shared" si="390"/>
        <v>1</v>
      </c>
      <c r="S207" s="627">
        <f t="shared" si="390"/>
        <v>1</v>
      </c>
      <c r="T207" s="628">
        <f t="shared" si="390"/>
        <v>2</v>
      </c>
      <c r="U207" s="616">
        <f t="shared" si="390"/>
        <v>0</v>
      </c>
      <c r="V207" s="628">
        <f t="shared" si="390"/>
        <v>2</v>
      </c>
      <c r="W207" s="629">
        <f t="shared" si="389"/>
        <v>-77.777777777777786</v>
      </c>
      <c r="X207" s="425"/>
      <c r="AA207" s="425"/>
    </row>
    <row r="208" spans="1:27" ht="14.25" thickTop="1" thickBot="1">
      <c r="L208" s="615" t="s">
        <v>63</v>
      </c>
      <c r="M208" s="616">
        <f>+M194+M198+M202+M206</f>
        <v>6</v>
      </c>
      <c r="N208" s="617">
        <f t="shared" ref="N208:V208" si="391">+N194+N198+N202+N206</f>
        <v>5</v>
      </c>
      <c r="O208" s="618">
        <f t="shared" si="391"/>
        <v>11</v>
      </c>
      <c r="P208" s="617">
        <f t="shared" si="391"/>
        <v>0</v>
      </c>
      <c r="Q208" s="618">
        <f t="shared" si="391"/>
        <v>11</v>
      </c>
      <c r="R208" s="616">
        <f t="shared" si="391"/>
        <v>1</v>
      </c>
      <c r="S208" s="617">
        <f t="shared" si="391"/>
        <v>2</v>
      </c>
      <c r="T208" s="618">
        <f t="shared" si="391"/>
        <v>3</v>
      </c>
      <c r="U208" s="617">
        <f t="shared" si="391"/>
        <v>0</v>
      </c>
      <c r="V208" s="618">
        <f t="shared" si="391"/>
        <v>3</v>
      </c>
      <c r="W208" s="619">
        <f t="shared" si="389"/>
        <v>-72.727272727272734</v>
      </c>
    </row>
    <row r="209" spans="12:23" ht="14.25" thickTop="1" thickBot="1">
      <c r="L209" s="630" t="s">
        <v>60</v>
      </c>
      <c r="M209" s="587"/>
      <c r="N209" s="587"/>
      <c r="O209" s="587"/>
      <c r="P209" s="587"/>
      <c r="Q209" s="587"/>
      <c r="R209" s="587"/>
      <c r="S209" s="587"/>
      <c r="T209" s="587"/>
      <c r="U209" s="587"/>
      <c r="V209" s="587"/>
      <c r="W209" s="587"/>
    </row>
    <row r="210" spans="12:23" ht="13.5" thickTop="1">
      <c r="L210" s="904" t="s">
        <v>56</v>
      </c>
      <c r="M210" s="905"/>
      <c r="N210" s="905"/>
      <c r="O210" s="905"/>
      <c r="P210" s="905"/>
      <c r="Q210" s="905"/>
      <c r="R210" s="905"/>
      <c r="S210" s="905"/>
      <c r="T210" s="905"/>
      <c r="U210" s="905"/>
      <c r="V210" s="905"/>
      <c r="W210" s="906"/>
    </row>
    <row r="211" spans="12:23" ht="13.5" thickBot="1">
      <c r="L211" s="907" t="s">
        <v>53</v>
      </c>
      <c r="M211" s="908"/>
      <c r="N211" s="908"/>
      <c r="O211" s="908"/>
      <c r="P211" s="908"/>
      <c r="Q211" s="908"/>
      <c r="R211" s="908"/>
      <c r="S211" s="908"/>
      <c r="T211" s="908"/>
      <c r="U211" s="908"/>
      <c r="V211" s="908"/>
      <c r="W211" s="909"/>
    </row>
    <row r="212" spans="12:23" ht="14.25" thickTop="1" thickBot="1">
      <c r="L212" s="586"/>
      <c r="M212" s="587"/>
      <c r="N212" s="587"/>
      <c r="O212" s="587"/>
      <c r="P212" s="587"/>
      <c r="Q212" s="587"/>
      <c r="R212" s="587"/>
      <c r="S212" s="587"/>
      <c r="T212" s="587"/>
      <c r="U212" s="587"/>
      <c r="V212" s="587"/>
      <c r="W212" s="588" t="s">
        <v>34</v>
      </c>
    </row>
    <row r="213" spans="12:23" ht="12.75" customHeight="1" thickTop="1" thickBot="1">
      <c r="L213" s="589"/>
      <c r="M213" s="590" t="s">
        <v>64</v>
      </c>
      <c r="N213" s="591"/>
      <c r="O213" s="592"/>
      <c r="P213" s="590"/>
      <c r="Q213" s="590"/>
      <c r="R213" s="590" t="s">
        <v>65</v>
      </c>
      <c r="S213" s="591"/>
      <c r="T213" s="592"/>
      <c r="U213" s="590"/>
      <c r="V213" s="590"/>
      <c r="W213" s="593" t="s">
        <v>2</v>
      </c>
    </row>
    <row r="214" spans="12:23" ht="13.5" thickTop="1">
      <c r="L214" s="594" t="s">
        <v>3</v>
      </c>
      <c r="M214" s="595"/>
      <c r="N214" s="596"/>
      <c r="O214" s="597"/>
      <c r="P214" s="598"/>
      <c r="Q214" s="637"/>
      <c r="R214" s="595"/>
      <c r="S214" s="596"/>
      <c r="T214" s="597"/>
      <c r="U214" s="598"/>
      <c r="V214" s="637"/>
      <c r="W214" s="599" t="s">
        <v>4</v>
      </c>
    </row>
    <row r="215" spans="12:23" ht="13.5" thickBot="1">
      <c r="L215" s="600"/>
      <c r="M215" s="601" t="s">
        <v>35</v>
      </c>
      <c r="N215" s="602" t="s">
        <v>36</v>
      </c>
      <c r="O215" s="603" t="s">
        <v>37</v>
      </c>
      <c r="P215" s="600" t="s">
        <v>32</v>
      </c>
      <c r="Q215" s="638" t="s">
        <v>7</v>
      </c>
      <c r="R215" s="601" t="s">
        <v>35</v>
      </c>
      <c r="S215" s="602" t="s">
        <v>36</v>
      </c>
      <c r="T215" s="603" t="s">
        <v>37</v>
      </c>
      <c r="U215" s="600" t="s">
        <v>32</v>
      </c>
      <c r="V215" s="638" t="s">
        <v>7</v>
      </c>
      <c r="W215" s="551"/>
    </row>
    <row r="216" spans="12:23" ht="4.5" customHeight="1" thickTop="1">
      <c r="L216" s="594"/>
      <c r="M216" s="604"/>
      <c r="N216" s="605"/>
      <c r="O216" s="608"/>
      <c r="P216" s="631"/>
      <c r="Q216" s="639"/>
      <c r="R216" s="604"/>
      <c r="S216" s="605"/>
      <c r="T216" s="608"/>
      <c r="U216" s="631"/>
      <c r="V216" s="639"/>
      <c r="W216" s="609"/>
    </row>
    <row r="217" spans="12:23">
      <c r="L217" s="594" t="s">
        <v>10</v>
      </c>
      <c r="M217" s="610">
        <f t="shared" ref="M217:N219" si="392">+M165+M191</f>
        <v>0</v>
      </c>
      <c r="N217" s="611">
        <f t="shared" si="392"/>
        <v>0</v>
      </c>
      <c r="O217" s="612">
        <f>M217+N217</f>
        <v>0</v>
      </c>
      <c r="P217" s="632">
        <f>+P165+P191</f>
        <v>0</v>
      </c>
      <c r="Q217" s="640">
        <f>O217+P217</f>
        <v>0</v>
      </c>
      <c r="R217" s="610">
        <f t="shared" ref="R217:S219" si="393">+R165+R191</f>
        <v>0</v>
      </c>
      <c r="S217" s="611">
        <f t="shared" si="393"/>
        <v>1</v>
      </c>
      <c r="T217" s="612">
        <f>R217+S217</f>
        <v>1</v>
      </c>
      <c r="U217" s="632">
        <f>+U165+U191</f>
        <v>0</v>
      </c>
      <c r="V217" s="640">
        <f>T217+U217</f>
        <v>1</v>
      </c>
      <c r="W217" s="633">
        <f>IF(Q217=0,0,((V217/Q217)-1)*100)</f>
        <v>0</v>
      </c>
    </row>
    <row r="218" spans="12:23">
      <c r="L218" s="594" t="s">
        <v>11</v>
      </c>
      <c r="M218" s="610">
        <f t="shared" si="392"/>
        <v>0</v>
      </c>
      <c r="N218" s="611">
        <f t="shared" si="392"/>
        <v>1</v>
      </c>
      <c r="O218" s="612">
        <f t="shared" ref="O218:O219" si="394">M218+N218</f>
        <v>1</v>
      </c>
      <c r="P218" s="632">
        <f>+P166+P192</f>
        <v>0</v>
      </c>
      <c r="Q218" s="640">
        <f>O218+P218</f>
        <v>1</v>
      </c>
      <c r="R218" s="610">
        <f t="shared" si="393"/>
        <v>0</v>
      </c>
      <c r="S218" s="611">
        <f t="shared" si="393"/>
        <v>0</v>
      </c>
      <c r="T218" s="612">
        <f t="shared" ref="T218:T219" si="395">R218+S218</f>
        <v>0</v>
      </c>
      <c r="U218" s="632">
        <f>+U166+U192</f>
        <v>0</v>
      </c>
      <c r="V218" s="640">
        <f>T218+U218</f>
        <v>0</v>
      </c>
      <c r="W218" s="633">
        <f>IF(Q218=0,0,((V218/Q218)-1)*100)</f>
        <v>-100</v>
      </c>
    </row>
    <row r="219" spans="12:23" ht="13.5" thickBot="1">
      <c r="L219" s="600" t="s">
        <v>12</v>
      </c>
      <c r="M219" s="610">
        <f t="shared" si="392"/>
        <v>0</v>
      </c>
      <c r="N219" s="611">
        <f t="shared" si="392"/>
        <v>1</v>
      </c>
      <c r="O219" s="612">
        <f t="shared" si="394"/>
        <v>1</v>
      </c>
      <c r="P219" s="632">
        <f>+P167+P193</f>
        <v>0</v>
      </c>
      <c r="Q219" s="640">
        <f>O219+P219</f>
        <v>1</v>
      </c>
      <c r="R219" s="610">
        <f t="shared" si="393"/>
        <v>0</v>
      </c>
      <c r="S219" s="611">
        <f t="shared" si="393"/>
        <v>0</v>
      </c>
      <c r="T219" s="612">
        <f t="shared" si="395"/>
        <v>0</v>
      </c>
      <c r="U219" s="632">
        <f>+U167+U193</f>
        <v>0</v>
      </c>
      <c r="V219" s="640">
        <f>T219+U219</f>
        <v>0</v>
      </c>
      <c r="W219" s="633">
        <f>IF(Q219=0,0,((V219/Q219)-1)*100)</f>
        <v>-100</v>
      </c>
    </row>
    <row r="220" spans="12:23" ht="14.25" thickTop="1" thickBot="1">
      <c r="L220" s="615" t="s">
        <v>38</v>
      </c>
      <c r="M220" s="616">
        <f t="shared" ref="M220:Q220" si="396">+M217+M218+M219</f>
        <v>0</v>
      </c>
      <c r="N220" s="617">
        <f t="shared" si="396"/>
        <v>2</v>
      </c>
      <c r="O220" s="618">
        <f t="shared" si="396"/>
        <v>2</v>
      </c>
      <c r="P220" s="617">
        <f t="shared" si="396"/>
        <v>0</v>
      </c>
      <c r="Q220" s="618">
        <f t="shared" si="396"/>
        <v>2</v>
      </c>
      <c r="R220" s="616">
        <f t="shared" ref="R220:V220" si="397">+R217+R218+R219</f>
        <v>0</v>
      </c>
      <c r="S220" s="617">
        <f t="shared" si="397"/>
        <v>1</v>
      </c>
      <c r="T220" s="618">
        <f t="shared" si="397"/>
        <v>1</v>
      </c>
      <c r="U220" s="617">
        <f t="shared" si="397"/>
        <v>0</v>
      </c>
      <c r="V220" s="618">
        <f t="shared" si="397"/>
        <v>1</v>
      </c>
      <c r="W220" s="619">
        <f t="shared" ref="W220" si="398">IF(Q220=0,0,((V220/Q220)-1)*100)</f>
        <v>-50</v>
      </c>
    </row>
    <row r="221" spans="12:23" ht="13.5" thickTop="1">
      <c r="L221" s="594" t="s">
        <v>13</v>
      </c>
      <c r="M221" s="610">
        <f t="shared" ref="M221:N223" si="399">+M169+M195</f>
        <v>0</v>
      </c>
      <c r="N221" s="611">
        <f t="shared" si="399"/>
        <v>0</v>
      </c>
      <c r="O221" s="612">
        <f t="shared" ref="O221" si="400">M221+N221</f>
        <v>0</v>
      </c>
      <c r="P221" s="632">
        <f>+P169+P195</f>
        <v>0</v>
      </c>
      <c r="Q221" s="640">
        <f>O221+P221</f>
        <v>0</v>
      </c>
      <c r="R221" s="610">
        <f t="shared" ref="R221:S223" si="401">+R169+R195</f>
        <v>0</v>
      </c>
      <c r="S221" s="611">
        <f t="shared" si="401"/>
        <v>0</v>
      </c>
      <c r="T221" s="612">
        <f t="shared" ref="T221" si="402">R221+S221</f>
        <v>0</v>
      </c>
      <c r="U221" s="632">
        <f>+U169+U195</f>
        <v>0</v>
      </c>
      <c r="V221" s="640">
        <f>T221+U221</f>
        <v>0</v>
      </c>
      <c r="W221" s="633">
        <f>IF(Q221=0,0,((V221/Q221)-1)*100)</f>
        <v>0</v>
      </c>
    </row>
    <row r="222" spans="12:23">
      <c r="L222" s="594" t="s">
        <v>14</v>
      </c>
      <c r="M222" s="610">
        <f t="shared" si="399"/>
        <v>0</v>
      </c>
      <c r="N222" s="611">
        <f t="shared" si="399"/>
        <v>1</v>
      </c>
      <c r="O222" s="612">
        <f>M222+N222</f>
        <v>1</v>
      </c>
      <c r="P222" s="632">
        <f>+P170+P196</f>
        <v>0</v>
      </c>
      <c r="Q222" s="640">
        <f>O222+P222</f>
        <v>1</v>
      </c>
      <c r="R222" s="610">
        <f t="shared" si="401"/>
        <v>0</v>
      </c>
      <c r="S222" s="611">
        <f t="shared" si="401"/>
        <v>0</v>
      </c>
      <c r="T222" s="612">
        <f>R222+S222</f>
        <v>0</v>
      </c>
      <c r="U222" s="632">
        <f>+U170+U196</f>
        <v>0</v>
      </c>
      <c r="V222" s="640">
        <f>T222+U222</f>
        <v>0</v>
      </c>
      <c r="W222" s="633">
        <f>IF(Q222=0,0,((V222/Q222)-1)*100)</f>
        <v>-100</v>
      </c>
    </row>
    <row r="223" spans="12:23" ht="13.5" thickBot="1">
      <c r="L223" s="594" t="s">
        <v>15</v>
      </c>
      <c r="M223" s="610">
        <f t="shared" si="399"/>
        <v>0</v>
      </c>
      <c r="N223" s="611">
        <f t="shared" si="399"/>
        <v>0</v>
      </c>
      <c r="O223" s="612">
        <f>M223+N223</f>
        <v>0</v>
      </c>
      <c r="P223" s="632">
        <f>+P171+P197</f>
        <v>0</v>
      </c>
      <c r="Q223" s="640">
        <f>O223+P223</f>
        <v>0</v>
      </c>
      <c r="R223" s="610">
        <f t="shared" si="401"/>
        <v>0</v>
      </c>
      <c r="S223" s="611">
        <f t="shared" si="401"/>
        <v>1</v>
      </c>
      <c r="T223" s="612">
        <f>R223+S223</f>
        <v>1</v>
      </c>
      <c r="U223" s="632">
        <f>+U171+U197</f>
        <v>0</v>
      </c>
      <c r="V223" s="640">
        <f>T223+U223</f>
        <v>1</v>
      </c>
      <c r="W223" s="633">
        <f>IF(Q223=0,0,((V223/Q223)-1)*100)</f>
        <v>0</v>
      </c>
    </row>
    <row r="224" spans="12:23" ht="14.25" thickTop="1" thickBot="1">
      <c r="L224" s="615" t="s">
        <v>61</v>
      </c>
      <c r="M224" s="616">
        <f>+M221+M222+M223</f>
        <v>0</v>
      </c>
      <c r="N224" s="617">
        <f t="shared" ref="N224" si="403">+N221+N222+N223</f>
        <v>1</v>
      </c>
      <c r="O224" s="618">
        <f t="shared" ref="O224" si="404">+O221+O222+O223</f>
        <v>1</v>
      </c>
      <c r="P224" s="617">
        <f t="shared" ref="P224" si="405">+P221+P222+P223</f>
        <v>0</v>
      </c>
      <c r="Q224" s="618">
        <f t="shared" ref="Q224" si="406">+Q221+Q222+Q223</f>
        <v>1</v>
      </c>
      <c r="R224" s="616">
        <f t="shared" ref="R224" si="407">+R221+R222+R223</f>
        <v>0</v>
      </c>
      <c r="S224" s="617">
        <f t="shared" ref="S224" si="408">+S221+S222+S223</f>
        <v>1</v>
      </c>
      <c r="T224" s="618">
        <f t="shared" ref="T224" si="409">+T221+T222+T223</f>
        <v>1</v>
      </c>
      <c r="U224" s="617">
        <f t="shared" ref="U224" si="410">+U221+U222+U223</f>
        <v>0</v>
      </c>
      <c r="V224" s="618">
        <f t="shared" ref="V224" si="411">+V221+V222+V223</f>
        <v>1</v>
      </c>
      <c r="W224" s="619">
        <f t="shared" ref="W224" si="412">IF(Q224=0,0,((V224/Q224)-1)*100)</f>
        <v>0</v>
      </c>
    </row>
    <row r="225" spans="1:27" ht="13.5" thickTop="1">
      <c r="L225" s="594" t="s">
        <v>16</v>
      </c>
      <c r="M225" s="610">
        <f t="shared" ref="M225:N227" si="413">+M173+M199</f>
        <v>1</v>
      </c>
      <c r="N225" s="611">
        <f t="shared" si="413"/>
        <v>0</v>
      </c>
      <c r="O225" s="612">
        <f t="shared" ref="O225" si="414">M225+N225</f>
        <v>1</v>
      </c>
      <c r="P225" s="632">
        <f>+P173+P199</f>
        <v>0</v>
      </c>
      <c r="Q225" s="640">
        <f>O225+P225</f>
        <v>1</v>
      </c>
      <c r="R225" s="610">
        <f t="shared" ref="R225:S227" si="415">+R173+R199</f>
        <v>0</v>
      </c>
      <c r="S225" s="611">
        <f t="shared" si="415"/>
        <v>0</v>
      </c>
      <c r="T225" s="612">
        <f t="shared" ref="T225" si="416">R225+S225</f>
        <v>0</v>
      </c>
      <c r="U225" s="632">
        <f>+U173+U199</f>
        <v>0</v>
      </c>
      <c r="V225" s="640">
        <f>T225+U225</f>
        <v>0</v>
      </c>
      <c r="W225" s="633">
        <f t="shared" ref="W225" si="417">IF(Q225=0,0,((V225/Q225)-1)*100)</f>
        <v>-100</v>
      </c>
    </row>
    <row r="226" spans="1:27">
      <c r="L226" s="594" t="s">
        <v>17</v>
      </c>
      <c r="M226" s="610">
        <f t="shared" si="413"/>
        <v>1</v>
      </c>
      <c r="N226" s="611">
        <f t="shared" si="413"/>
        <v>0</v>
      </c>
      <c r="O226" s="612">
        <f>M226+N226</f>
        <v>1</v>
      </c>
      <c r="P226" s="632">
        <f>+P174+P200</f>
        <v>0</v>
      </c>
      <c r="Q226" s="640">
        <f>O226+P226</f>
        <v>1</v>
      </c>
      <c r="R226" s="610">
        <f t="shared" si="415"/>
        <v>0</v>
      </c>
      <c r="S226" s="611">
        <f t="shared" si="415"/>
        <v>0</v>
      </c>
      <c r="T226" s="612">
        <f>R226+S226</f>
        <v>0</v>
      </c>
      <c r="U226" s="632">
        <f>+U174+U200</f>
        <v>0</v>
      </c>
      <c r="V226" s="640">
        <f>T226+U226</f>
        <v>0</v>
      </c>
      <c r="W226" s="633">
        <f t="shared" ref="W226" si="418">IF(Q226=0,0,((V226/Q226)-1)*100)</f>
        <v>-100</v>
      </c>
    </row>
    <row r="227" spans="1:27" ht="13.5" thickBot="1">
      <c r="L227" s="594" t="s">
        <v>18</v>
      </c>
      <c r="M227" s="610">
        <f t="shared" si="413"/>
        <v>1</v>
      </c>
      <c r="N227" s="611">
        <f t="shared" si="413"/>
        <v>0</v>
      </c>
      <c r="O227" s="634">
        <f>M227+N227</f>
        <v>1</v>
      </c>
      <c r="P227" s="635">
        <f>+P175+P201</f>
        <v>0</v>
      </c>
      <c r="Q227" s="640">
        <f>O227+P227</f>
        <v>1</v>
      </c>
      <c r="R227" s="610">
        <f t="shared" si="415"/>
        <v>0</v>
      </c>
      <c r="S227" s="611">
        <f t="shared" si="415"/>
        <v>0</v>
      </c>
      <c r="T227" s="634">
        <f>R227+S227</f>
        <v>0</v>
      </c>
      <c r="U227" s="635">
        <f>+U175+U201</f>
        <v>0</v>
      </c>
      <c r="V227" s="640">
        <f>T227+U227</f>
        <v>0</v>
      </c>
      <c r="W227" s="633">
        <f>IF(Q227=0,0,((V227/Q227)-1)*100)</f>
        <v>-100</v>
      </c>
    </row>
    <row r="228" spans="1:27" ht="14.25" thickTop="1" thickBot="1">
      <c r="L228" s="621" t="s">
        <v>19</v>
      </c>
      <c r="M228" s="622">
        <f>+M225+M226+M227</f>
        <v>3</v>
      </c>
      <c r="N228" s="623">
        <f t="shared" ref="N228" si="419">+N225+N226+N227</f>
        <v>0</v>
      </c>
      <c r="O228" s="624">
        <f t="shared" ref="O228" si="420">+O225+O226+O227</f>
        <v>3</v>
      </c>
      <c r="P228" s="623">
        <f t="shared" ref="P228" si="421">+P225+P226+P227</f>
        <v>0</v>
      </c>
      <c r="Q228" s="624">
        <f t="shared" ref="Q228" si="422">+Q225+Q226+Q227</f>
        <v>3</v>
      </c>
      <c r="R228" s="622">
        <f t="shared" ref="R228" si="423">+R225+R226+R227</f>
        <v>0</v>
      </c>
      <c r="S228" s="623">
        <f t="shared" ref="S228" si="424">+S225+S226+S227</f>
        <v>0</v>
      </c>
      <c r="T228" s="624">
        <f t="shared" ref="T228" si="425">+T225+T226+T227</f>
        <v>0</v>
      </c>
      <c r="U228" s="623">
        <f t="shared" ref="U228" si="426">+U225+U226+U227</f>
        <v>0</v>
      </c>
      <c r="V228" s="624">
        <f t="shared" ref="V228" si="427">+V225+V226+V227</f>
        <v>0</v>
      </c>
      <c r="W228" s="625">
        <f>IF(Q228=0,0,((V228/Q228)-1)*100)</f>
        <v>-100</v>
      </c>
    </row>
    <row r="229" spans="1:27" ht="13.5" thickTop="1">
      <c r="A229" s="581"/>
      <c r="K229" s="581"/>
      <c r="L229" s="594" t="s">
        <v>21</v>
      </c>
      <c r="M229" s="610">
        <f t="shared" ref="M229:N231" si="428">+M177+M203</f>
        <v>1</v>
      </c>
      <c r="N229" s="611">
        <f t="shared" si="428"/>
        <v>0</v>
      </c>
      <c r="O229" s="634">
        <f>M229+N229</f>
        <v>1</v>
      </c>
      <c r="P229" s="636">
        <f>+P177+P203</f>
        <v>0</v>
      </c>
      <c r="Q229" s="640">
        <f>O229+P229</f>
        <v>1</v>
      </c>
      <c r="R229" s="610">
        <f t="shared" ref="R229:S231" si="429">+R177+R203</f>
        <v>0</v>
      </c>
      <c r="S229" s="611">
        <f t="shared" si="429"/>
        <v>0</v>
      </c>
      <c r="T229" s="634">
        <f>R229+S229</f>
        <v>0</v>
      </c>
      <c r="U229" s="636">
        <f>+U177+U203</f>
        <v>0</v>
      </c>
      <c r="V229" s="640">
        <f>T229+U229</f>
        <v>0</v>
      </c>
      <c r="W229" s="633">
        <f>IF(Q229=0,0,((V229/Q229)-1)*100)</f>
        <v>-100</v>
      </c>
    </row>
    <row r="230" spans="1:27">
      <c r="A230" s="581"/>
      <c r="K230" s="581"/>
      <c r="L230" s="594" t="s">
        <v>22</v>
      </c>
      <c r="M230" s="610">
        <f t="shared" si="428"/>
        <v>0</v>
      </c>
      <c r="N230" s="611">
        <f t="shared" si="428"/>
        <v>1</v>
      </c>
      <c r="O230" s="634">
        <f t="shared" ref="O230" si="430">M230+N230</f>
        <v>1</v>
      </c>
      <c r="P230" s="632">
        <f>+P178+P204</f>
        <v>0</v>
      </c>
      <c r="Q230" s="640">
        <f>O230+P230</f>
        <v>1</v>
      </c>
      <c r="R230" s="610">
        <f t="shared" si="429"/>
        <v>1</v>
      </c>
      <c r="S230" s="611">
        <f t="shared" si="429"/>
        <v>0</v>
      </c>
      <c r="T230" s="634">
        <f t="shared" ref="T230" si="431">R230+S230</f>
        <v>1</v>
      </c>
      <c r="U230" s="632">
        <f>+U178+U204</f>
        <v>0</v>
      </c>
      <c r="V230" s="640">
        <f>T230+U230</f>
        <v>1</v>
      </c>
      <c r="W230" s="633">
        <f t="shared" ref="W230" si="432">IF(Q230=0,0,((V230/Q230)-1)*100)</f>
        <v>0</v>
      </c>
    </row>
    <row r="231" spans="1:27" ht="13.5" thickBot="1">
      <c r="A231" s="581"/>
      <c r="K231" s="581"/>
      <c r="L231" s="594" t="s">
        <v>23</v>
      </c>
      <c r="M231" s="610">
        <f t="shared" si="428"/>
        <v>3</v>
      </c>
      <c r="N231" s="611">
        <f t="shared" si="428"/>
        <v>1</v>
      </c>
      <c r="O231" s="634">
        <f t="shared" ref="O231" si="433">M231+N231</f>
        <v>4</v>
      </c>
      <c r="P231" s="632">
        <f>+P179+P205</f>
        <v>0</v>
      </c>
      <c r="Q231" s="640">
        <f>O231+P231</f>
        <v>4</v>
      </c>
      <c r="R231" s="610">
        <f t="shared" si="429"/>
        <v>0</v>
      </c>
      <c r="S231" s="611">
        <f t="shared" si="429"/>
        <v>0</v>
      </c>
      <c r="T231" s="634">
        <f t="shared" ref="T231" si="434">R231+S231</f>
        <v>0</v>
      </c>
      <c r="U231" s="632">
        <f>+U179+U205</f>
        <v>0</v>
      </c>
      <c r="V231" s="640">
        <f>T231+U231</f>
        <v>0</v>
      </c>
      <c r="W231" s="633">
        <f>IF(Q231=0,0,((V231/Q231)-1)*100)</f>
        <v>-100</v>
      </c>
    </row>
    <row r="232" spans="1:27" ht="14.25" thickTop="1" thickBot="1">
      <c r="L232" s="615" t="s">
        <v>40</v>
      </c>
      <c r="M232" s="616">
        <f>+M229+M230+M231</f>
        <v>4</v>
      </c>
      <c r="N232" s="617">
        <f t="shared" ref="N232" si="435">+N229+N230+N231</f>
        <v>2</v>
      </c>
      <c r="O232" s="618">
        <f t="shared" ref="O232" si="436">+O229+O230+O231</f>
        <v>6</v>
      </c>
      <c r="P232" s="617">
        <f t="shared" ref="P232" si="437">+P229+P230+P231</f>
        <v>0</v>
      </c>
      <c r="Q232" s="618">
        <f t="shared" ref="Q232" si="438">+Q229+Q230+Q231</f>
        <v>6</v>
      </c>
      <c r="R232" s="616">
        <f t="shared" ref="R232" si="439">+R229+R230+R231</f>
        <v>1</v>
      </c>
      <c r="S232" s="617">
        <f t="shared" ref="S232" si="440">+S229+S230+S231</f>
        <v>0</v>
      </c>
      <c r="T232" s="618">
        <f t="shared" ref="T232" si="441">+T229+T230+T231</f>
        <v>1</v>
      </c>
      <c r="U232" s="617">
        <f t="shared" ref="U232" si="442">+U229+U230+U231</f>
        <v>0</v>
      </c>
      <c r="V232" s="618">
        <f t="shared" ref="V232" si="443">+V229+V230+V231</f>
        <v>1</v>
      </c>
      <c r="W232" s="619">
        <f t="shared" ref="W232:W234" si="444">IF(Q232=0,0,((V232/Q232)-1)*100)</f>
        <v>-83.333333333333343</v>
      </c>
    </row>
    <row r="233" spans="1:27" ht="14.25" thickTop="1" thickBot="1">
      <c r="H233" s="425">
        <v>1</v>
      </c>
      <c r="I233" s="426">
        <v>0</v>
      </c>
      <c r="L233" s="615" t="s">
        <v>62</v>
      </c>
      <c r="M233" s="616">
        <f>M224+M228+M229+M230+M231</f>
        <v>7</v>
      </c>
      <c r="N233" s="627">
        <f t="shared" ref="N233:V233" si="445">N224+N228+N229+N230+N231</f>
        <v>3</v>
      </c>
      <c r="O233" s="628">
        <f t="shared" si="445"/>
        <v>10</v>
      </c>
      <c r="P233" s="616">
        <f t="shared" si="445"/>
        <v>0</v>
      </c>
      <c r="Q233" s="628">
        <f t="shared" si="445"/>
        <v>10</v>
      </c>
      <c r="R233" s="616">
        <f t="shared" si="445"/>
        <v>1</v>
      </c>
      <c r="S233" s="627">
        <f t="shared" si="445"/>
        <v>1</v>
      </c>
      <c r="T233" s="628">
        <f t="shared" si="445"/>
        <v>2</v>
      </c>
      <c r="U233" s="616">
        <f t="shared" si="445"/>
        <v>0</v>
      </c>
      <c r="V233" s="628">
        <f t="shared" si="445"/>
        <v>2</v>
      </c>
      <c r="W233" s="629">
        <f t="shared" si="444"/>
        <v>-80</v>
      </c>
      <c r="X233" s="425"/>
      <c r="AA233" s="425"/>
    </row>
    <row r="234" spans="1:27" ht="14.25" thickTop="1" thickBot="1">
      <c r="L234" s="615" t="s">
        <v>63</v>
      </c>
      <c r="M234" s="616">
        <f>+M220+M224+M228+M232</f>
        <v>7</v>
      </c>
      <c r="N234" s="617">
        <f t="shared" ref="N234:V234" si="446">+N220+N224+N228+N232</f>
        <v>5</v>
      </c>
      <c r="O234" s="618">
        <f t="shared" si="446"/>
        <v>12</v>
      </c>
      <c r="P234" s="617">
        <f t="shared" si="446"/>
        <v>0</v>
      </c>
      <c r="Q234" s="618">
        <f t="shared" si="446"/>
        <v>12</v>
      </c>
      <c r="R234" s="616">
        <f t="shared" si="446"/>
        <v>1</v>
      </c>
      <c r="S234" s="617">
        <f t="shared" si="446"/>
        <v>2</v>
      </c>
      <c r="T234" s="618">
        <f t="shared" si="446"/>
        <v>3</v>
      </c>
      <c r="U234" s="617">
        <f t="shared" si="446"/>
        <v>0</v>
      </c>
      <c r="V234" s="618">
        <f t="shared" si="446"/>
        <v>3</v>
      </c>
      <c r="W234" s="619">
        <f t="shared" si="444"/>
        <v>-75</v>
      </c>
    </row>
    <row r="235" spans="1:27" ht="13.5" thickTop="1">
      <c r="L235" s="630" t="s">
        <v>60</v>
      </c>
      <c r="M235" s="587"/>
      <c r="N235" s="587"/>
      <c r="O235" s="587"/>
      <c r="P235" s="587"/>
      <c r="Q235" s="587"/>
      <c r="R235" s="587"/>
      <c r="S235" s="587"/>
      <c r="T235" s="587"/>
      <c r="U235" s="587"/>
      <c r="V235" s="587"/>
      <c r="W235" s="587"/>
    </row>
  </sheetData>
  <sheetProtection password="CF53" sheet="1" objects="1" scenarios="1"/>
  <mergeCells count="36">
    <mergeCell ref="L81:W81"/>
    <mergeCell ref="L106:W106"/>
    <mergeCell ref="L107:W107"/>
    <mergeCell ref="R5:V5"/>
    <mergeCell ref="R31:V31"/>
    <mergeCell ref="R57:V57"/>
    <mergeCell ref="L80:W80"/>
    <mergeCell ref="B54:I54"/>
    <mergeCell ref="L54:W54"/>
    <mergeCell ref="B55:I55"/>
    <mergeCell ref="L55:W55"/>
    <mergeCell ref="C57:E57"/>
    <mergeCell ref="F57:H57"/>
    <mergeCell ref="M57:Q57"/>
    <mergeCell ref="B28:I28"/>
    <mergeCell ref="L28:W28"/>
    <mergeCell ref="B29:I29"/>
    <mergeCell ref="L29:W29"/>
    <mergeCell ref="C31:E31"/>
    <mergeCell ref="F31:H31"/>
    <mergeCell ref="M31:Q31"/>
    <mergeCell ref="B2:I2"/>
    <mergeCell ref="L2:W2"/>
    <mergeCell ref="B3:I3"/>
    <mergeCell ref="L3:W3"/>
    <mergeCell ref="C5:E5"/>
    <mergeCell ref="F5:H5"/>
    <mergeCell ref="M5:Q5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122" priority="123" operator="containsText" text="NOT OK">
      <formula>NOT(ISERROR(SEARCH("NOT OK",A1)))</formula>
    </cfRule>
  </conditionalFormatting>
  <conditionalFormatting sqref="A31 K31">
    <cfRule type="containsText" dxfId="121" priority="121" operator="containsText" text="NOT OK">
      <formula>NOT(ISERROR(SEARCH("NOT OK",A31)))</formula>
    </cfRule>
  </conditionalFormatting>
  <conditionalFormatting sqref="A57 K57">
    <cfRule type="containsText" dxfId="120" priority="120" operator="containsText" text="NOT OK">
      <formula>NOT(ISERROR(SEARCH("NOT OK",A57)))</formula>
    </cfRule>
  </conditionalFormatting>
  <conditionalFormatting sqref="K42 A42">
    <cfRule type="containsText" dxfId="119" priority="89" operator="containsText" text="NOT OK">
      <formula>NOT(ISERROR(SEARCH("NOT OK",A42)))</formula>
    </cfRule>
  </conditionalFormatting>
  <conditionalFormatting sqref="K68 A68">
    <cfRule type="containsText" dxfId="118" priority="87" operator="containsText" text="NOT OK">
      <formula>NOT(ISERROR(SEARCH("NOT OK",A68)))</formula>
    </cfRule>
  </conditionalFormatting>
  <conditionalFormatting sqref="K120 A120">
    <cfRule type="containsText" dxfId="117" priority="85" operator="containsText" text="NOT OK">
      <formula>NOT(ISERROR(SEARCH("NOT OK",A120)))</formula>
    </cfRule>
  </conditionalFormatting>
  <conditionalFormatting sqref="K146 A146">
    <cfRule type="containsText" dxfId="116" priority="83" operator="containsText" text="NOT OK">
      <formula>NOT(ISERROR(SEARCH("NOT OK",A146)))</formula>
    </cfRule>
  </conditionalFormatting>
  <conditionalFormatting sqref="A198 K198">
    <cfRule type="containsText" dxfId="115" priority="81" operator="containsText" text="NOT OK">
      <formula>NOT(ISERROR(SEARCH("NOT OK",A198)))</formula>
    </cfRule>
  </conditionalFormatting>
  <conditionalFormatting sqref="A224 K224">
    <cfRule type="containsText" dxfId="114" priority="79" operator="containsText" text="NOT OK">
      <formula>NOT(ISERROR(SEARCH("NOT OK",A224)))</formula>
    </cfRule>
  </conditionalFormatting>
  <conditionalFormatting sqref="K25 A25">
    <cfRule type="containsText" dxfId="113" priority="77" operator="containsText" text="NOT OK">
      <formula>NOT(ISERROR(SEARCH("NOT OK",A25)))</formula>
    </cfRule>
  </conditionalFormatting>
  <conditionalFormatting sqref="K103 A103">
    <cfRule type="containsText" dxfId="112" priority="74" operator="containsText" text="NOT OK">
      <formula>NOT(ISERROR(SEARCH("NOT OK",A103)))</formula>
    </cfRule>
  </conditionalFormatting>
  <conditionalFormatting sqref="K181 A181">
    <cfRule type="containsText" dxfId="111" priority="71" operator="containsText" text="NOT OK">
      <formula>NOT(ISERROR(SEARCH("NOT OK",A181)))</formula>
    </cfRule>
  </conditionalFormatting>
  <conditionalFormatting sqref="K46:K47 A46:A47">
    <cfRule type="containsText" dxfId="110" priority="48" operator="containsText" text="NOT OK">
      <formula>NOT(ISERROR(SEARCH("NOT OK",A46)))</formula>
    </cfRule>
  </conditionalFormatting>
  <conditionalFormatting sqref="K72:K73 A72:A73">
    <cfRule type="containsText" dxfId="109" priority="45" operator="containsText" text="NOT OK">
      <formula>NOT(ISERROR(SEARCH("NOT OK",A72)))</formula>
    </cfRule>
  </conditionalFormatting>
  <conditionalFormatting sqref="K22:K24 A22:A24">
    <cfRule type="containsText" dxfId="108" priority="29" operator="containsText" text="NOT OK">
      <formula>NOT(ISERROR(SEARCH("NOT OK",A22)))</formula>
    </cfRule>
  </conditionalFormatting>
  <conditionalFormatting sqref="A48:A49 K48:K49">
    <cfRule type="containsText" dxfId="107" priority="27" operator="containsText" text="NOT OK">
      <formula>NOT(ISERROR(SEARCH("NOT OK",A48)))</formula>
    </cfRule>
  </conditionalFormatting>
  <conditionalFormatting sqref="A74:A75 K74:K75">
    <cfRule type="containsText" dxfId="106" priority="25" operator="containsText" text="NOT OK">
      <formula>NOT(ISERROR(SEARCH("NOT OK",A74)))</formula>
    </cfRule>
  </conditionalFormatting>
  <conditionalFormatting sqref="A100:A102 K100:K102">
    <cfRule type="containsText" dxfId="105" priority="19" operator="containsText" text="NOT OK">
      <formula>NOT(ISERROR(SEARCH("NOT OK",A100)))</formula>
    </cfRule>
  </conditionalFormatting>
  <conditionalFormatting sqref="K230:K231 A230:A231">
    <cfRule type="containsText" dxfId="104" priority="24" operator="containsText" text="NOT OK">
      <formula>NOT(ISERROR(SEARCH("NOT OK",A230)))</formula>
    </cfRule>
  </conditionalFormatting>
  <conditionalFormatting sqref="K204:K205 A204:A205">
    <cfRule type="containsText" dxfId="103" priority="23" operator="containsText" text="NOT OK">
      <formula>NOT(ISERROR(SEARCH("NOT OK",A204)))</formula>
    </cfRule>
  </conditionalFormatting>
  <conditionalFormatting sqref="K178:K180 A178:A180">
    <cfRule type="containsText" dxfId="102" priority="22" operator="containsText" text="NOT OK">
      <formula>NOT(ISERROR(SEARCH("NOT OK",A178)))</formula>
    </cfRule>
  </conditionalFormatting>
  <conditionalFormatting sqref="K152:K153 A152:A153">
    <cfRule type="containsText" dxfId="101" priority="21" operator="containsText" text="NOT OK">
      <formula>NOT(ISERROR(SEARCH("NOT OK",A152)))</formula>
    </cfRule>
  </conditionalFormatting>
  <conditionalFormatting sqref="K126:K127 A126:A127">
    <cfRule type="containsText" dxfId="100" priority="20" operator="containsText" text="NOT OK">
      <formula>NOT(ISERROR(SEARCH("NOT OK",A126)))</formula>
    </cfRule>
  </conditionalFormatting>
  <conditionalFormatting sqref="K52 K50 A52 A50">
    <cfRule type="containsText" dxfId="99" priority="18" operator="containsText" text="NOT OK">
      <formula>NOT(ISERROR(SEARCH("NOT OK",A50)))</formula>
    </cfRule>
  </conditionalFormatting>
  <conditionalFormatting sqref="K51 A51">
    <cfRule type="containsText" dxfId="98" priority="17" operator="containsText" text="NOT OK">
      <formula>NOT(ISERROR(SEARCH("NOT OK",A51)))</formula>
    </cfRule>
  </conditionalFormatting>
  <conditionalFormatting sqref="K50 A50">
    <cfRule type="containsText" dxfId="97" priority="16" operator="containsText" text="NOT OK">
      <formula>NOT(ISERROR(SEARCH("NOT OK",A50)))</formula>
    </cfRule>
  </conditionalFormatting>
  <conditionalFormatting sqref="K78 K76 A78 A76">
    <cfRule type="containsText" dxfId="96" priority="15" operator="containsText" text="NOT OK">
      <formula>NOT(ISERROR(SEARCH("NOT OK",A76)))</formula>
    </cfRule>
  </conditionalFormatting>
  <conditionalFormatting sqref="K77 A77">
    <cfRule type="containsText" dxfId="95" priority="14" operator="containsText" text="NOT OK">
      <formula>NOT(ISERROR(SEARCH("NOT OK",A77)))</formula>
    </cfRule>
  </conditionalFormatting>
  <conditionalFormatting sqref="K76 A76">
    <cfRule type="containsText" dxfId="94" priority="13" operator="containsText" text="NOT OK">
      <formula>NOT(ISERROR(SEARCH("NOT OK",A76)))</formula>
    </cfRule>
  </conditionalFormatting>
  <conditionalFormatting sqref="A130 A128 K130 K128">
    <cfRule type="containsText" dxfId="93" priority="12" operator="containsText" text="NOT OK">
      <formula>NOT(ISERROR(SEARCH("NOT OK",A128)))</formula>
    </cfRule>
  </conditionalFormatting>
  <conditionalFormatting sqref="K129 A129">
    <cfRule type="containsText" dxfId="92" priority="11" operator="containsText" text="NOT OK">
      <formula>NOT(ISERROR(SEARCH("NOT OK",A129)))</formula>
    </cfRule>
  </conditionalFormatting>
  <conditionalFormatting sqref="A128 K128">
    <cfRule type="containsText" dxfId="91" priority="10" operator="containsText" text="NOT OK">
      <formula>NOT(ISERROR(SEARCH("NOT OK",A128)))</formula>
    </cfRule>
  </conditionalFormatting>
  <conditionalFormatting sqref="A156 A154 K156 K154">
    <cfRule type="containsText" dxfId="90" priority="9" operator="containsText" text="NOT OK">
      <formula>NOT(ISERROR(SEARCH("NOT OK",A154)))</formula>
    </cfRule>
  </conditionalFormatting>
  <conditionalFormatting sqref="K155 A155">
    <cfRule type="containsText" dxfId="89" priority="8" operator="containsText" text="NOT OK">
      <formula>NOT(ISERROR(SEARCH("NOT OK",A155)))</formula>
    </cfRule>
  </conditionalFormatting>
  <conditionalFormatting sqref="A154 K154">
    <cfRule type="containsText" dxfId="88" priority="7" operator="containsText" text="NOT OK">
      <formula>NOT(ISERROR(SEARCH("NOT OK",A154)))</formula>
    </cfRule>
  </conditionalFormatting>
  <conditionalFormatting sqref="K208 K206 A208 A206">
    <cfRule type="containsText" dxfId="87" priority="6" operator="containsText" text="NOT OK">
      <formula>NOT(ISERROR(SEARCH("NOT OK",A206)))</formula>
    </cfRule>
  </conditionalFormatting>
  <conditionalFormatting sqref="K207 A207">
    <cfRule type="containsText" dxfId="86" priority="5" operator="containsText" text="NOT OK">
      <formula>NOT(ISERROR(SEARCH("NOT OK",A207)))</formula>
    </cfRule>
  </conditionalFormatting>
  <conditionalFormatting sqref="K206 A206">
    <cfRule type="containsText" dxfId="85" priority="4" operator="containsText" text="NOT OK">
      <formula>NOT(ISERROR(SEARCH("NOT OK",A206)))</formula>
    </cfRule>
  </conditionalFormatting>
  <conditionalFormatting sqref="K234 K232 A234 A232">
    <cfRule type="containsText" dxfId="84" priority="3" operator="containsText" text="NOT OK">
      <formula>NOT(ISERROR(SEARCH("NOT OK",A232)))</formula>
    </cfRule>
  </conditionalFormatting>
  <conditionalFormatting sqref="K233 A233">
    <cfRule type="containsText" dxfId="83" priority="2" operator="containsText" text="NOT OK">
      <formula>NOT(ISERROR(SEARCH("NOT OK",A233)))</formula>
    </cfRule>
  </conditionalFormatting>
  <conditionalFormatting sqref="K232 A232">
    <cfRule type="containsText" dxfId="82" priority="1" operator="containsText" text="NOT OK">
      <formula>NOT(ISERROR(SEARCH("NOT OK",A232)))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35"/>
  <sheetViews>
    <sheetView topLeftCell="G1" zoomScaleNormal="100" workbookViewId="0">
      <selection activeCell="X25" sqref="X25"/>
    </sheetView>
  </sheetViews>
  <sheetFormatPr defaultColWidth="9.140625" defaultRowHeight="12.75"/>
  <cols>
    <col min="1" max="1" width="9.140625" style="4"/>
    <col min="2" max="2" width="12.42578125" style="1" customWidth="1"/>
    <col min="3" max="3" width="10.85546875" style="1" customWidth="1"/>
    <col min="4" max="4" width="11.140625" style="1" customWidth="1"/>
    <col min="5" max="5" width="12.42578125" style="1" customWidth="1"/>
    <col min="6" max="6" width="10.85546875" style="1" customWidth="1"/>
    <col min="7" max="7" width="11.140625" style="1" customWidth="1"/>
    <col min="8" max="8" width="12.140625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4" width="12" style="1" customWidth="1"/>
    <col min="15" max="15" width="14.28515625" style="1" bestFit="1" customWidth="1"/>
    <col min="16" max="16" width="11" style="1" customWidth="1"/>
    <col min="17" max="19" width="12" style="1" customWidth="1"/>
    <col min="20" max="20" width="14.28515625" style="1" bestFit="1" customWidth="1"/>
    <col min="21" max="21" width="11" style="1" customWidth="1"/>
    <col min="22" max="22" width="12" style="1" customWidth="1"/>
    <col min="23" max="23" width="12.28515625" style="2" bestFit="1" customWidth="1"/>
    <col min="24" max="24" width="7.710937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9.140625" style="1"/>
  </cols>
  <sheetData>
    <row r="1" spans="1:23" ht="13.5" thickBot="1"/>
    <row r="2" spans="1:23" ht="13.5" thickTop="1">
      <c r="B2" s="857" t="s">
        <v>0</v>
      </c>
      <c r="C2" s="858"/>
      <c r="D2" s="858"/>
      <c r="E2" s="858"/>
      <c r="F2" s="858"/>
      <c r="G2" s="858"/>
      <c r="H2" s="858"/>
      <c r="I2" s="859"/>
      <c r="J2" s="4"/>
      <c r="L2" s="860" t="s">
        <v>1</v>
      </c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2"/>
    </row>
    <row r="3" spans="1:23" ht="13.5" thickBot="1">
      <c r="B3" s="863" t="s">
        <v>46</v>
      </c>
      <c r="C3" s="864"/>
      <c r="D3" s="864"/>
      <c r="E3" s="864"/>
      <c r="F3" s="864"/>
      <c r="G3" s="864"/>
      <c r="H3" s="864"/>
      <c r="I3" s="865"/>
      <c r="J3" s="4"/>
      <c r="L3" s="866" t="s">
        <v>48</v>
      </c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8"/>
    </row>
    <row r="4" spans="1:23" ht="14.25" thickTop="1" thickBot="1">
      <c r="B4" s="104"/>
      <c r="C4" s="105"/>
      <c r="D4" s="105"/>
      <c r="E4" s="105"/>
      <c r="F4" s="105"/>
      <c r="G4" s="105"/>
      <c r="H4" s="105"/>
      <c r="I4" s="106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7"/>
      <c r="C5" s="869" t="s">
        <v>64</v>
      </c>
      <c r="D5" s="870"/>
      <c r="E5" s="871"/>
      <c r="F5" s="869" t="s">
        <v>65</v>
      </c>
      <c r="G5" s="870"/>
      <c r="H5" s="871"/>
      <c r="I5" s="108" t="s">
        <v>2</v>
      </c>
      <c r="J5" s="4"/>
      <c r="L5" s="12"/>
      <c r="M5" s="872" t="s">
        <v>64</v>
      </c>
      <c r="N5" s="873"/>
      <c r="O5" s="873"/>
      <c r="P5" s="873"/>
      <c r="Q5" s="874"/>
      <c r="R5" s="872" t="s">
        <v>65</v>
      </c>
      <c r="S5" s="873"/>
      <c r="T5" s="873"/>
      <c r="U5" s="873"/>
      <c r="V5" s="874"/>
      <c r="W5" s="13" t="s">
        <v>2</v>
      </c>
    </row>
    <row r="6" spans="1:23" ht="13.5" thickTop="1">
      <c r="B6" s="109" t="s">
        <v>3</v>
      </c>
      <c r="C6" s="110"/>
      <c r="D6" s="111"/>
      <c r="E6" s="112"/>
      <c r="F6" s="110"/>
      <c r="G6" s="111"/>
      <c r="H6" s="112"/>
      <c r="I6" s="113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4"/>
      <c r="C7" s="115" t="s">
        <v>5</v>
      </c>
      <c r="D7" s="116" t="s">
        <v>6</v>
      </c>
      <c r="E7" s="406" t="s">
        <v>7</v>
      </c>
      <c r="F7" s="115" t="s">
        <v>5</v>
      </c>
      <c r="G7" s="116" t="s">
        <v>6</v>
      </c>
      <c r="H7" s="406" t="s">
        <v>7</v>
      </c>
      <c r="I7" s="118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09"/>
      <c r="C8" s="119"/>
      <c r="D8" s="120"/>
      <c r="E8" s="152"/>
      <c r="F8" s="119"/>
      <c r="G8" s="120"/>
      <c r="H8" s="152"/>
      <c r="I8" s="122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47" t="str">
        <f>IF(ISERROR(F9/G9)," ",IF(F9/G9&gt;0.5,IF(F9/G9&lt;1.5," ","NOT OK"),"NOT OK"))</f>
        <v xml:space="preserve"> </v>
      </c>
      <c r="B9" s="109" t="s">
        <v>10</v>
      </c>
      <c r="C9" s="372">
        <v>0</v>
      </c>
      <c r="D9" s="366">
        <v>0</v>
      </c>
      <c r="E9" s="149">
        <f>SUM(C9:D9)</f>
        <v>0</v>
      </c>
      <c r="F9" s="372">
        <v>0</v>
      </c>
      <c r="G9" s="366">
        <v>0</v>
      </c>
      <c r="H9" s="149">
        <f>SUM(F9:G9)</f>
        <v>0</v>
      </c>
      <c r="I9" s="126">
        <f>IF(E9=0,0,((H9/E9)-1)*100)</f>
        <v>0</v>
      </c>
      <c r="J9" s="4"/>
      <c r="L9" s="14" t="s">
        <v>10</v>
      </c>
      <c r="M9" s="382">
        <v>0</v>
      </c>
      <c r="N9" s="380">
        <v>0</v>
      </c>
      <c r="O9" s="311">
        <f>+M9+N9</f>
        <v>0</v>
      </c>
      <c r="P9" s="379">
        <v>0</v>
      </c>
      <c r="Q9" s="311">
        <f t="shared" ref="Q9" si="0">O9+P9</f>
        <v>0</v>
      </c>
      <c r="R9" s="382">
        <v>0</v>
      </c>
      <c r="S9" s="380">
        <v>0</v>
      </c>
      <c r="T9" s="168">
        <f>+R9+S9</f>
        <v>0</v>
      </c>
      <c r="U9" s="379">
        <v>0</v>
      </c>
      <c r="V9" s="168">
        <f t="shared" ref="V9:V11" si="1">T9+U9</f>
        <v>0</v>
      </c>
      <c r="W9" s="292">
        <f>IF(Q9=0,0,((V9/Q9)-1)*100)</f>
        <v>0</v>
      </c>
    </row>
    <row r="10" spans="1:23">
      <c r="A10" s="347" t="str">
        <f>IF(ISERROR(F10/G10)," ",IF(F10/G10&gt;0.5,IF(F10/G10&lt;1.5," ","NOT OK"),"NOT OK"))</f>
        <v xml:space="preserve"> </v>
      </c>
      <c r="B10" s="109" t="s">
        <v>11</v>
      </c>
      <c r="C10" s="372">
        <v>0</v>
      </c>
      <c r="D10" s="366">
        <v>0</v>
      </c>
      <c r="E10" s="149">
        <f>SUM(C10:D10)</f>
        <v>0</v>
      </c>
      <c r="F10" s="372">
        <v>2</v>
      </c>
      <c r="G10" s="366">
        <v>2</v>
      </c>
      <c r="H10" s="149">
        <f>SUM(F10:G10)</f>
        <v>4</v>
      </c>
      <c r="I10" s="126">
        <f>IF(E10=0,0,((H10/E10)-1)*100)</f>
        <v>0</v>
      </c>
      <c r="J10" s="4"/>
      <c r="K10" s="7"/>
      <c r="L10" s="14" t="s">
        <v>11</v>
      </c>
      <c r="M10" s="382">
        <v>0</v>
      </c>
      <c r="N10" s="380">
        <v>0</v>
      </c>
      <c r="O10" s="311">
        <f t="shared" ref="O10:O18" si="2">+M10+N10</f>
        <v>0</v>
      </c>
      <c r="P10" s="379">
        <v>0</v>
      </c>
      <c r="Q10" s="311">
        <f>O10+P10</f>
        <v>0</v>
      </c>
      <c r="R10" s="382">
        <v>297</v>
      </c>
      <c r="S10" s="380">
        <v>239</v>
      </c>
      <c r="T10" s="168">
        <f t="shared" ref="T10:T18" si="3">+R10+S10</f>
        <v>536</v>
      </c>
      <c r="U10" s="379">
        <v>0</v>
      </c>
      <c r="V10" s="168">
        <f>T10+U10</f>
        <v>536</v>
      </c>
      <c r="W10" s="292">
        <f>IF(Q10=0,0,((V10/Q10)-1)*100)</f>
        <v>0</v>
      </c>
    </row>
    <row r="11" spans="1:23" ht="13.5" thickBot="1">
      <c r="A11" s="347" t="str">
        <f>IF(ISERROR(F11/G11)," ",IF(F11/G11&gt;0.5,IF(F11/G11&lt;1.5," ","NOT OK"),"NOT OK"))</f>
        <v xml:space="preserve"> </v>
      </c>
      <c r="B11" s="114" t="s">
        <v>12</v>
      </c>
      <c r="C11" s="374">
        <v>0</v>
      </c>
      <c r="D11" s="367">
        <v>0</v>
      </c>
      <c r="E11" s="149">
        <f>SUM(C11:D11)</f>
        <v>0</v>
      </c>
      <c r="F11" s="374">
        <v>9</v>
      </c>
      <c r="G11" s="367">
        <v>9</v>
      </c>
      <c r="H11" s="149">
        <f>SUM(F11:G11)</f>
        <v>18</v>
      </c>
      <c r="I11" s="126">
        <f>IF(E11=0,0,((H11/E11)-1)*100)</f>
        <v>0</v>
      </c>
      <c r="J11" s="4"/>
      <c r="K11" s="7"/>
      <c r="L11" s="23" t="s">
        <v>12</v>
      </c>
      <c r="M11" s="382">
        <v>0</v>
      </c>
      <c r="N11" s="380">
        <v>0</v>
      </c>
      <c r="O11" s="311">
        <f t="shared" si="2"/>
        <v>0</v>
      </c>
      <c r="P11" s="379">
        <v>0</v>
      </c>
      <c r="Q11" s="331">
        <f t="shared" ref="Q11" si="4">O11+P11</f>
        <v>0</v>
      </c>
      <c r="R11" s="382">
        <v>1364</v>
      </c>
      <c r="S11" s="380">
        <v>1180</v>
      </c>
      <c r="T11" s="168">
        <f t="shared" si="3"/>
        <v>2544</v>
      </c>
      <c r="U11" s="379">
        <v>0</v>
      </c>
      <c r="V11" s="216">
        <f t="shared" si="1"/>
        <v>2544</v>
      </c>
      <c r="W11" s="292">
        <f>IF(Q11=0,0,((V11/Q11)-1)*100)</f>
        <v>0</v>
      </c>
    </row>
    <row r="12" spans="1:23" ht="14.25" thickTop="1" thickBot="1">
      <c r="A12" s="347" t="str">
        <f>IF(ISERROR(F12/G12)," ",IF(F12/G12&gt;0.5,IF(F12/G12&lt;1.5," ","NOT OK"),"NOT OK"))</f>
        <v xml:space="preserve"> </v>
      </c>
      <c r="B12" s="129" t="s">
        <v>57</v>
      </c>
      <c r="C12" s="130">
        <f t="shared" ref="C12:H12" si="5">+C9+C10+C11</f>
        <v>0</v>
      </c>
      <c r="D12" s="131">
        <f t="shared" si="5"/>
        <v>0</v>
      </c>
      <c r="E12" s="150">
        <f t="shared" si="5"/>
        <v>0</v>
      </c>
      <c r="F12" s="130">
        <f t="shared" si="5"/>
        <v>11</v>
      </c>
      <c r="G12" s="131">
        <f t="shared" si="5"/>
        <v>11</v>
      </c>
      <c r="H12" s="150">
        <f t="shared" si="5"/>
        <v>22</v>
      </c>
      <c r="I12" s="133">
        <f>IF(E12=0,0,((H12/E12)-1)*100)</f>
        <v>0</v>
      </c>
      <c r="J12" s="4"/>
      <c r="L12" s="42" t="s">
        <v>57</v>
      </c>
      <c r="M12" s="46">
        <f t="shared" ref="M12:V12" si="6">+M9+M10+M11</f>
        <v>0</v>
      </c>
      <c r="N12" s="44">
        <f t="shared" si="6"/>
        <v>0</v>
      </c>
      <c r="O12" s="312">
        <f>+O9+O10+O11</f>
        <v>0</v>
      </c>
      <c r="P12" s="44">
        <f t="shared" si="6"/>
        <v>0</v>
      </c>
      <c r="Q12" s="312">
        <f t="shared" si="6"/>
        <v>0</v>
      </c>
      <c r="R12" s="46">
        <f t="shared" si="6"/>
        <v>1661</v>
      </c>
      <c r="S12" s="44">
        <f t="shared" si="6"/>
        <v>1419</v>
      </c>
      <c r="T12" s="169">
        <f>+T9+T10+T11</f>
        <v>3080</v>
      </c>
      <c r="U12" s="44">
        <f t="shared" si="6"/>
        <v>0</v>
      </c>
      <c r="V12" s="169">
        <f t="shared" si="6"/>
        <v>3080</v>
      </c>
      <c r="W12" s="346">
        <f t="shared" ref="W12:W17" si="7">IF(Q12=0,0,((V12/Q12)-1)*100)</f>
        <v>0</v>
      </c>
    </row>
    <row r="13" spans="1:23" ht="13.5" thickTop="1">
      <c r="A13" s="347" t="str">
        <f t="shared" ref="A13:A70" si="8">IF(ISERROR(F13/G13)," ",IF(F13/G13&gt;0.5,IF(F13/G13&lt;1.5," ","NOT OK"),"NOT OK"))</f>
        <v xml:space="preserve"> </v>
      </c>
      <c r="B13" s="109" t="s">
        <v>13</v>
      </c>
      <c r="C13" s="372">
        <v>0</v>
      </c>
      <c r="D13" s="366">
        <v>0</v>
      </c>
      <c r="E13" s="149">
        <f>SUM(C13:D13)</f>
        <v>0</v>
      </c>
      <c r="F13" s="372">
        <v>9</v>
      </c>
      <c r="G13" s="366">
        <v>9</v>
      </c>
      <c r="H13" s="149">
        <f>SUM(F13:G13)</f>
        <v>18</v>
      </c>
      <c r="I13" s="126">
        <f t="shared" ref="I13" si="9">IF(E13=0,0,((H13/E13)-1)*100)</f>
        <v>0</v>
      </c>
      <c r="J13" s="4"/>
      <c r="L13" s="14" t="s">
        <v>13</v>
      </c>
      <c r="M13" s="382">
        <v>0</v>
      </c>
      <c r="N13" s="380">
        <v>0</v>
      </c>
      <c r="O13" s="311">
        <f t="shared" si="2"/>
        <v>0</v>
      </c>
      <c r="P13" s="379">
        <v>0</v>
      </c>
      <c r="Q13" s="311">
        <f>O13+P13</f>
        <v>0</v>
      </c>
      <c r="R13" s="382">
        <v>1536</v>
      </c>
      <c r="S13" s="380">
        <v>1228</v>
      </c>
      <c r="T13" s="168">
        <f t="shared" si="3"/>
        <v>2764</v>
      </c>
      <c r="U13" s="379">
        <v>0</v>
      </c>
      <c r="V13" s="168">
        <f>T13+U13</f>
        <v>2764</v>
      </c>
      <c r="W13" s="292">
        <f t="shared" si="7"/>
        <v>0</v>
      </c>
    </row>
    <row r="14" spans="1:23">
      <c r="A14" s="347" t="str">
        <f>IF(ISERROR(F14/G14)," ",IF(F14/G14&gt;0.5,IF(F14/G14&lt;1.5," ","NOT OK"),"NOT OK"))</f>
        <v xml:space="preserve"> </v>
      </c>
      <c r="B14" s="109" t="s">
        <v>14</v>
      </c>
      <c r="C14" s="372">
        <v>0</v>
      </c>
      <c r="D14" s="366">
        <v>0</v>
      </c>
      <c r="E14" s="149">
        <f>SUM(C14:D14)</f>
        <v>0</v>
      </c>
      <c r="F14" s="372">
        <v>8</v>
      </c>
      <c r="G14" s="366">
        <v>8</v>
      </c>
      <c r="H14" s="149">
        <f>SUM(F14:G14)</f>
        <v>16</v>
      </c>
      <c r="I14" s="126">
        <f>IF(E14=0,0,((H14/E14)-1)*100)</f>
        <v>0</v>
      </c>
      <c r="J14" s="4"/>
      <c r="L14" s="14" t="s">
        <v>14</v>
      </c>
      <c r="M14" s="382">
        <v>0</v>
      </c>
      <c r="N14" s="380">
        <v>0</v>
      </c>
      <c r="O14" s="311">
        <f>+M14+N14</f>
        <v>0</v>
      </c>
      <c r="P14" s="379">
        <v>0</v>
      </c>
      <c r="Q14" s="311">
        <f>O14+P14</f>
        <v>0</v>
      </c>
      <c r="R14" s="382">
        <v>1328</v>
      </c>
      <c r="S14" s="380">
        <v>1354</v>
      </c>
      <c r="T14" s="311">
        <f>+R14+S14</f>
        <v>2682</v>
      </c>
      <c r="U14" s="379">
        <v>0</v>
      </c>
      <c r="V14" s="168">
        <f>T14+U14</f>
        <v>2682</v>
      </c>
      <c r="W14" s="292">
        <f>IF(Q14=0,0,((V14/Q14)-1)*100)</f>
        <v>0</v>
      </c>
    </row>
    <row r="15" spans="1:23" ht="13.5" thickBot="1">
      <c r="A15" s="348" t="str">
        <f>IF(ISERROR(F15/G15)," ",IF(F15/G15&gt;0.5,IF(F15/G15&lt;1.5," ","NOT OK"),"NOT OK"))</f>
        <v xml:space="preserve"> </v>
      </c>
      <c r="B15" s="109" t="s">
        <v>15</v>
      </c>
      <c r="C15" s="372">
        <v>0</v>
      </c>
      <c r="D15" s="366">
        <v>0</v>
      </c>
      <c r="E15" s="149">
        <f>SUM(C15:D15)</f>
        <v>0</v>
      </c>
      <c r="F15" s="372">
        <v>9</v>
      </c>
      <c r="G15" s="366">
        <v>9</v>
      </c>
      <c r="H15" s="149">
        <f>SUM(F15:G15)</f>
        <v>18</v>
      </c>
      <c r="I15" s="126">
        <f>IF(E15=0,0,((H15/E15)-1)*100)</f>
        <v>0</v>
      </c>
      <c r="J15" s="8"/>
      <c r="L15" s="14" t="s">
        <v>15</v>
      </c>
      <c r="M15" s="382">
        <v>0</v>
      </c>
      <c r="N15" s="380">
        <v>0</v>
      </c>
      <c r="O15" s="311">
        <f>+M15+N15</f>
        <v>0</v>
      </c>
      <c r="P15" s="379">
        <v>0</v>
      </c>
      <c r="Q15" s="311">
        <f>O15+P15</f>
        <v>0</v>
      </c>
      <c r="R15" s="382">
        <v>1490</v>
      </c>
      <c r="S15" s="380">
        <v>1345</v>
      </c>
      <c r="T15" s="168">
        <f>+R15+S15</f>
        <v>2835</v>
      </c>
      <c r="U15" s="379">
        <v>0</v>
      </c>
      <c r="V15" s="168">
        <f>T15+U15</f>
        <v>2835</v>
      </c>
      <c r="W15" s="292">
        <f>IF(Q15=0,0,((V15/Q15)-1)*100)</f>
        <v>0</v>
      </c>
    </row>
    <row r="16" spans="1:23" ht="14.25" thickTop="1" thickBot="1">
      <c r="A16" s="347" t="str">
        <f>IF(ISERROR(F16/G16)," ",IF(F16/G16&gt;0.5,IF(F16/G16&lt;1.5," ","NOT OK"),"NOT OK"))</f>
        <v xml:space="preserve"> </v>
      </c>
      <c r="B16" s="129" t="s">
        <v>61</v>
      </c>
      <c r="C16" s="130">
        <f>+C13+C14+C15</f>
        <v>0</v>
      </c>
      <c r="D16" s="131">
        <f t="shared" ref="D16:H16" si="10">+D13+D14+D15</f>
        <v>0</v>
      </c>
      <c r="E16" s="150">
        <f t="shared" si="10"/>
        <v>0</v>
      </c>
      <c r="F16" s="130">
        <f t="shared" si="10"/>
        <v>26</v>
      </c>
      <c r="G16" s="131">
        <f t="shared" si="10"/>
        <v>26</v>
      </c>
      <c r="H16" s="150">
        <f t="shared" si="10"/>
        <v>52</v>
      </c>
      <c r="I16" s="133">
        <f>IF(E16=0,0,((H16/E16)-1)*100)</f>
        <v>0</v>
      </c>
      <c r="J16" s="4"/>
      <c r="L16" s="42" t="s">
        <v>61</v>
      </c>
      <c r="M16" s="46">
        <f>+M13+M14+M15</f>
        <v>0</v>
      </c>
      <c r="N16" s="44">
        <f t="shared" ref="N16:V16" si="11">+N13+N14+N15</f>
        <v>0</v>
      </c>
      <c r="O16" s="312">
        <f t="shared" si="11"/>
        <v>0</v>
      </c>
      <c r="P16" s="44">
        <f t="shared" si="11"/>
        <v>0</v>
      </c>
      <c r="Q16" s="312">
        <f t="shared" si="11"/>
        <v>0</v>
      </c>
      <c r="R16" s="46">
        <f t="shared" si="11"/>
        <v>4354</v>
      </c>
      <c r="S16" s="44">
        <f t="shared" si="11"/>
        <v>3927</v>
      </c>
      <c r="T16" s="169">
        <f t="shared" si="11"/>
        <v>8281</v>
      </c>
      <c r="U16" s="44">
        <f t="shared" si="11"/>
        <v>0</v>
      </c>
      <c r="V16" s="169">
        <f t="shared" si="11"/>
        <v>8281</v>
      </c>
      <c r="W16" s="346">
        <f t="shared" ref="W16" si="12">IF(Q16=0,0,((V16/Q16)-1)*100)</f>
        <v>0</v>
      </c>
    </row>
    <row r="17" spans="1:27" ht="13.5" thickTop="1">
      <c r="A17" s="347" t="str">
        <f t="shared" si="8"/>
        <v xml:space="preserve"> </v>
      </c>
      <c r="B17" s="109" t="s">
        <v>16</v>
      </c>
      <c r="C17" s="372">
        <v>0</v>
      </c>
      <c r="D17" s="366">
        <v>0</v>
      </c>
      <c r="E17" s="149">
        <f t="shared" ref="E17" si="13">SUM(C17:D17)</f>
        <v>0</v>
      </c>
      <c r="F17" s="372">
        <v>8</v>
      </c>
      <c r="G17" s="366">
        <v>8</v>
      </c>
      <c r="H17" s="149">
        <f t="shared" ref="H17" si="14">SUM(F17:G17)</f>
        <v>16</v>
      </c>
      <c r="I17" s="126">
        <f t="shared" ref="I17:I18" si="15">IF(E17=0,0,((H17/E17)-1)*100)</f>
        <v>0</v>
      </c>
      <c r="J17" s="8"/>
      <c r="L17" s="14" t="s">
        <v>16</v>
      </c>
      <c r="M17" s="382">
        <v>0</v>
      </c>
      <c r="N17" s="380">
        <v>0</v>
      </c>
      <c r="O17" s="311">
        <f t="shared" si="2"/>
        <v>0</v>
      </c>
      <c r="P17" s="379">
        <v>0</v>
      </c>
      <c r="Q17" s="311">
        <f>O17+P17</f>
        <v>0</v>
      </c>
      <c r="R17" s="382">
        <v>1372</v>
      </c>
      <c r="S17" s="380">
        <v>1334</v>
      </c>
      <c r="T17" s="168">
        <f t="shared" si="3"/>
        <v>2706</v>
      </c>
      <c r="U17" s="379">
        <v>0</v>
      </c>
      <c r="V17" s="168">
        <f>T17+U17</f>
        <v>2706</v>
      </c>
      <c r="W17" s="292">
        <f t="shared" si="7"/>
        <v>0</v>
      </c>
    </row>
    <row r="18" spans="1:27">
      <c r="A18" s="347" t="str">
        <f t="shared" si="8"/>
        <v xml:space="preserve"> </v>
      </c>
      <c r="B18" s="109" t="s">
        <v>17</v>
      </c>
      <c r="C18" s="372">
        <v>0</v>
      </c>
      <c r="D18" s="366">
        <v>0</v>
      </c>
      <c r="E18" s="149">
        <f>SUM(C18:D18)</f>
        <v>0</v>
      </c>
      <c r="F18" s="372">
        <v>9</v>
      </c>
      <c r="G18" s="366">
        <v>9</v>
      </c>
      <c r="H18" s="149">
        <f>SUM(F18:G18)</f>
        <v>18</v>
      </c>
      <c r="I18" s="126">
        <f t="shared" si="15"/>
        <v>0</v>
      </c>
      <c r="L18" s="14" t="s">
        <v>17</v>
      </c>
      <c r="M18" s="382">
        <v>0</v>
      </c>
      <c r="N18" s="380">
        <v>0</v>
      </c>
      <c r="O18" s="311">
        <f t="shared" si="2"/>
        <v>0</v>
      </c>
      <c r="P18" s="379">
        <v>0</v>
      </c>
      <c r="Q18" s="311">
        <f>O18+P18</f>
        <v>0</v>
      </c>
      <c r="R18" s="382">
        <v>1509</v>
      </c>
      <c r="S18" s="380">
        <v>1330</v>
      </c>
      <c r="T18" s="168">
        <f t="shared" si="3"/>
        <v>2839</v>
      </c>
      <c r="U18" s="379">
        <v>0</v>
      </c>
      <c r="V18" s="168">
        <f>T18+U18</f>
        <v>2839</v>
      </c>
      <c r="W18" s="292">
        <f t="shared" ref="W18" si="16">IF(Q18=0,0,((V18/Q18)-1)*100)</f>
        <v>0</v>
      </c>
    </row>
    <row r="19" spans="1:27" ht="13.5" thickBot="1">
      <c r="A19" s="349" t="str">
        <f>IF(ISERROR(F19/G19)," ",IF(F19/G19&gt;0.5,IF(F19/G19&lt;1.5," ","NOT OK"),"NOT OK"))</f>
        <v xml:space="preserve"> </v>
      </c>
      <c r="B19" s="109" t="s">
        <v>18</v>
      </c>
      <c r="C19" s="372">
        <v>0</v>
      </c>
      <c r="D19" s="366">
        <v>0</v>
      </c>
      <c r="E19" s="149">
        <f>SUM(C19:D19)</f>
        <v>0</v>
      </c>
      <c r="F19" s="372">
        <v>9</v>
      </c>
      <c r="G19" s="366">
        <v>9</v>
      </c>
      <c r="H19" s="149">
        <f>SUM(F19:G19)</f>
        <v>18</v>
      </c>
      <c r="I19" s="126">
        <f>IF(E19=0,0,((H19/E19)-1)*100)</f>
        <v>0</v>
      </c>
      <c r="J19" s="9"/>
      <c r="L19" s="14" t="s">
        <v>18</v>
      </c>
      <c r="M19" s="382">
        <v>0</v>
      </c>
      <c r="N19" s="380">
        <v>0</v>
      </c>
      <c r="O19" s="311">
        <f>+M19+N19</f>
        <v>0</v>
      </c>
      <c r="P19" s="379">
        <v>0</v>
      </c>
      <c r="Q19" s="311">
        <f>O19+P19</f>
        <v>0</v>
      </c>
      <c r="R19" s="382">
        <v>1543</v>
      </c>
      <c r="S19" s="380">
        <v>1388</v>
      </c>
      <c r="T19" s="168">
        <f>+R19+S19</f>
        <v>2931</v>
      </c>
      <c r="U19" s="379">
        <v>0</v>
      </c>
      <c r="V19" s="168">
        <f>T19+U19</f>
        <v>2931</v>
      </c>
      <c r="W19" s="292">
        <f>IF(Q19=0,0,((V19/Q19)-1)*100)</f>
        <v>0</v>
      </c>
    </row>
    <row r="20" spans="1:27" ht="15.75" customHeight="1" thickTop="1" thickBot="1">
      <c r="A20" s="10" t="str">
        <f>IF(ISERROR(F20/G20)," ",IF(F20/G20&gt;0.5,IF(F20/G20&lt;1.5," ","NOT OK"),"NOT OK"))</f>
        <v xml:space="preserve"> </v>
      </c>
      <c r="B20" s="138" t="s">
        <v>19</v>
      </c>
      <c r="C20" s="130">
        <f>+C17+C18+C19</f>
        <v>0</v>
      </c>
      <c r="D20" s="131">
        <f t="shared" ref="D20:H20" si="17">+D17+D18+D19</f>
        <v>0</v>
      </c>
      <c r="E20" s="150">
        <f t="shared" si="17"/>
        <v>0</v>
      </c>
      <c r="F20" s="130">
        <f t="shared" si="17"/>
        <v>26</v>
      </c>
      <c r="G20" s="131">
        <f t="shared" si="17"/>
        <v>26</v>
      </c>
      <c r="H20" s="150">
        <f t="shared" si="17"/>
        <v>52</v>
      </c>
      <c r="I20" s="133">
        <f>IF(E20=0,0,((H20/E20)-1)*100)</f>
        <v>0</v>
      </c>
      <c r="J20" s="10"/>
      <c r="K20" s="11"/>
      <c r="L20" s="48" t="s">
        <v>19</v>
      </c>
      <c r="M20" s="49">
        <f>+M17+M18+M19</f>
        <v>0</v>
      </c>
      <c r="N20" s="50">
        <f t="shared" ref="N20:V20" si="18">+N17+N18+N19</f>
        <v>0</v>
      </c>
      <c r="O20" s="411">
        <f t="shared" si="18"/>
        <v>0</v>
      </c>
      <c r="P20" s="50">
        <f t="shared" si="18"/>
        <v>0</v>
      </c>
      <c r="Q20" s="411">
        <f t="shared" si="18"/>
        <v>0</v>
      </c>
      <c r="R20" s="49">
        <f t="shared" si="18"/>
        <v>4424</v>
      </c>
      <c r="S20" s="50">
        <f t="shared" si="18"/>
        <v>4052</v>
      </c>
      <c r="T20" s="170">
        <f t="shared" si="18"/>
        <v>8476</v>
      </c>
      <c r="U20" s="50">
        <f t="shared" si="18"/>
        <v>0</v>
      </c>
      <c r="V20" s="170">
        <f t="shared" si="18"/>
        <v>8476</v>
      </c>
      <c r="W20" s="650">
        <f>IF(Q20=0,0,((V20/Q20)-1)*100)</f>
        <v>0</v>
      </c>
    </row>
    <row r="21" spans="1:27" ht="13.5" thickTop="1">
      <c r="A21" s="347" t="str">
        <f>IF(ISERROR(F21/G21)," ",IF(F21/G21&gt;0.5,IF(F21/G21&lt;1.5," ","NOT OK"),"NOT OK"))</f>
        <v xml:space="preserve"> </v>
      </c>
      <c r="B21" s="109" t="s">
        <v>20</v>
      </c>
      <c r="C21" s="372">
        <v>0</v>
      </c>
      <c r="D21" s="366">
        <v>0</v>
      </c>
      <c r="E21" s="154">
        <f>SUM(C21:D21)</f>
        <v>0</v>
      </c>
      <c r="F21" s="372">
        <v>15</v>
      </c>
      <c r="G21" s="366">
        <v>15</v>
      </c>
      <c r="H21" s="154">
        <f>SUM(F21:G21)</f>
        <v>30</v>
      </c>
      <c r="I21" s="126">
        <f>IF(E21=0,0,((H21/E21)-1)*100)</f>
        <v>0</v>
      </c>
      <c r="J21" s="4"/>
      <c r="L21" s="14" t="s">
        <v>21</v>
      </c>
      <c r="M21" s="382">
        <v>0</v>
      </c>
      <c r="N21" s="380">
        <v>0</v>
      </c>
      <c r="O21" s="311">
        <f>+M21+N21</f>
        <v>0</v>
      </c>
      <c r="P21" s="379">
        <v>0</v>
      </c>
      <c r="Q21" s="311">
        <f>O21+P21</f>
        <v>0</v>
      </c>
      <c r="R21" s="382">
        <v>2837</v>
      </c>
      <c r="S21" s="380">
        <v>2574</v>
      </c>
      <c r="T21" s="168">
        <f>+R21+S21</f>
        <v>5411</v>
      </c>
      <c r="U21" s="379">
        <v>0</v>
      </c>
      <c r="V21" s="168">
        <f>T21+U21</f>
        <v>5411</v>
      </c>
      <c r="W21" s="292">
        <f>IF(Q21=0,0,((V21/Q21)-1)*100)</f>
        <v>0</v>
      </c>
    </row>
    <row r="22" spans="1:27">
      <c r="A22" s="347" t="str">
        <f t="shared" ref="A22" si="19">IF(ISERROR(F22/G22)," ",IF(F22/G22&gt;0.5,IF(F22/G22&lt;1.5," ","NOT OK"),"NOT OK"))</f>
        <v xml:space="preserve"> </v>
      </c>
      <c r="B22" s="109" t="s">
        <v>22</v>
      </c>
      <c r="C22" s="372">
        <v>0</v>
      </c>
      <c r="D22" s="366">
        <v>0</v>
      </c>
      <c r="E22" s="149">
        <f t="shared" ref="E22" si="20">SUM(C22:D22)</f>
        <v>0</v>
      </c>
      <c r="F22" s="372">
        <v>26</v>
      </c>
      <c r="G22" s="366">
        <v>27</v>
      </c>
      <c r="H22" s="149">
        <f t="shared" ref="H22" si="21">SUM(F22:G22)</f>
        <v>53</v>
      </c>
      <c r="I22" s="126">
        <f t="shared" ref="I22" si="22">IF(E22=0,0,((H22/E22)-1)*100)</f>
        <v>0</v>
      </c>
      <c r="J22" s="4"/>
      <c r="L22" s="14" t="s">
        <v>22</v>
      </c>
      <c r="M22" s="382">
        <v>0</v>
      </c>
      <c r="N22" s="380">
        <v>0</v>
      </c>
      <c r="O22" s="311">
        <f t="shared" ref="O22" si="23">+M22+N22</f>
        <v>0</v>
      </c>
      <c r="P22" s="379">
        <v>0</v>
      </c>
      <c r="Q22" s="311">
        <f>O22+P22</f>
        <v>0</v>
      </c>
      <c r="R22" s="382">
        <v>4614</v>
      </c>
      <c r="S22" s="380">
        <v>4711</v>
      </c>
      <c r="T22" s="168">
        <f t="shared" ref="T22" si="24">+R22+S22</f>
        <v>9325</v>
      </c>
      <c r="U22" s="379">
        <v>0</v>
      </c>
      <c r="V22" s="168">
        <f>T22+U22</f>
        <v>9325</v>
      </c>
      <c r="W22" s="292">
        <f t="shared" ref="W22" si="25">IF(Q22=0,0,((V22/Q22)-1)*100)</f>
        <v>0</v>
      </c>
    </row>
    <row r="23" spans="1:27" ht="13.5" thickBot="1">
      <c r="A23" s="347" t="str">
        <f>IF(ISERROR(F23/G23)," ",IF(F23/G23&gt;0.5,IF(F23/G23&lt;1.5," ","NOT OK"),"NOT OK"))</f>
        <v xml:space="preserve"> </v>
      </c>
      <c r="B23" s="109" t="s">
        <v>23</v>
      </c>
      <c r="C23" s="372">
        <v>0</v>
      </c>
      <c r="D23" s="366">
        <v>0</v>
      </c>
      <c r="E23" s="151">
        <f t="shared" ref="E23" si="26">SUM(C23:D23)</f>
        <v>0</v>
      </c>
      <c r="F23" s="372">
        <v>27</v>
      </c>
      <c r="G23" s="366">
        <v>26</v>
      </c>
      <c r="H23" s="151">
        <f>SUM(F23:G23)</f>
        <v>53</v>
      </c>
      <c r="I23" s="142">
        <f>IF(E23=0,0,((H23/E23)-1)*100)</f>
        <v>0</v>
      </c>
      <c r="J23" s="4"/>
      <c r="L23" s="14" t="s">
        <v>23</v>
      </c>
      <c r="M23" s="382">
        <v>0</v>
      </c>
      <c r="N23" s="380">
        <v>0</v>
      </c>
      <c r="O23" s="311">
        <f>+M23+N23</f>
        <v>0</v>
      </c>
      <c r="P23" s="379">
        <v>0</v>
      </c>
      <c r="Q23" s="311">
        <f>O23+P23</f>
        <v>0</v>
      </c>
      <c r="R23" s="382">
        <v>4352</v>
      </c>
      <c r="S23" s="380">
        <v>3947</v>
      </c>
      <c r="T23" s="168">
        <f>+R23+S23</f>
        <v>8299</v>
      </c>
      <c r="U23" s="379">
        <v>0</v>
      </c>
      <c r="V23" s="168">
        <f>T23+U23</f>
        <v>8299</v>
      </c>
      <c r="W23" s="292">
        <f>IF(Q23=0,0,((V23/Q23)-1)*100)</f>
        <v>0</v>
      </c>
    </row>
    <row r="24" spans="1:27" ht="14.25" thickTop="1" thickBot="1">
      <c r="A24" s="347" t="str">
        <f>IF(ISERROR(F24/G24)," ",IF(F24/G24&gt;0.5,IF(F24/G24&lt;1.5," ","NOT OK"),"NOT OK"))</f>
        <v xml:space="preserve"> </v>
      </c>
      <c r="B24" s="129" t="s">
        <v>40</v>
      </c>
      <c r="C24" s="130">
        <f>+C21+C22+C23</f>
        <v>0</v>
      </c>
      <c r="D24" s="130">
        <f t="shared" ref="D24:H24" si="27">+D21+D22+D23</f>
        <v>0</v>
      </c>
      <c r="E24" s="130">
        <f t="shared" si="27"/>
        <v>0</v>
      </c>
      <c r="F24" s="130">
        <f t="shared" si="27"/>
        <v>68</v>
      </c>
      <c r="G24" s="130">
        <f t="shared" si="27"/>
        <v>68</v>
      </c>
      <c r="H24" s="130">
        <f t="shared" si="27"/>
        <v>136</v>
      </c>
      <c r="I24" s="133">
        <f t="shared" ref="I24:I26" si="28">IF(E24=0,0,((H24/E24)-1)*100)</f>
        <v>0</v>
      </c>
      <c r="J24" s="4"/>
      <c r="L24" s="420" t="s">
        <v>40</v>
      </c>
      <c r="M24" s="46">
        <f>+M21+M22+M23</f>
        <v>0</v>
      </c>
      <c r="N24" s="44">
        <f t="shared" ref="N24:V24" si="29">+N21+N22+N23</f>
        <v>0</v>
      </c>
      <c r="O24" s="312">
        <f t="shared" si="29"/>
        <v>0</v>
      </c>
      <c r="P24" s="44">
        <f t="shared" si="29"/>
        <v>0</v>
      </c>
      <c r="Q24" s="312">
        <f t="shared" si="29"/>
        <v>0</v>
      </c>
      <c r="R24" s="46">
        <f t="shared" si="29"/>
        <v>11803</v>
      </c>
      <c r="S24" s="44">
        <f t="shared" si="29"/>
        <v>11232</v>
      </c>
      <c r="T24" s="169">
        <f t="shared" si="29"/>
        <v>23035</v>
      </c>
      <c r="U24" s="44">
        <f t="shared" si="29"/>
        <v>0</v>
      </c>
      <c r="V24" s="169">
        <f t="shared" si="29"/>
        <v>23035</v>
      </c>
      <c r="W24" s="346">
        <f t="shared" ref="W24:W26" si="30">IF(Q24=0,0,((V24/Q24)-1)*100)</f>
        <v>0</v>
      </c>
    </row>
    <row r="25" spans="1:27" ht="14.25" thickTop="1" thickBot="1">
      <c r="A25" s="347" t="str">
        <f>IF(ISERROR(F25/G25)," ",IF(F25/G25&gt;0.5,IF(F25/G25&lt;1.5," ","NOT OK"),"NOT OK"))</f>
        <v xml:space="preserve"> </v>
      </c>
      <c r="B25" s="129" t="s">
        <v>62</v>
      </c>
      <c r="C25" s="130">
        <f>C16+C20+C21+C22+C23</f>
        <v>0</v>
      </c>
      <c r="D25" s="130">
        <f t="shared" ref="D25:H25" si="31">D16+D20+D21+D22+D23</f>
        <v>0</v>
      </c>
      <c r="E25" s="130">
        <f t="shared" si="31"/>
        <v>0</v>
      </c>
      <c r="F25" s="130">
        <f t="shared" si="31"/>
        <v>120</v>
      </c>
      <c r="G25" s="130">
        <f t="shared" si="31"/>
        <v>120</v>
      </c>
      <c r="H25" s="130">
        <f t="shared" si="31"/>
        <v>240</v>
      </c>
      <c r="I25" s="133">
        <f t="shared" si="28"/>
        <v>0</v>
      </c>
      <c r="J25" s="4"/>
      <c r="L25" s="420" t="s">
        <v>62</v>
      </c>
      <c r="M25" s="43">
        <f>M16+M20+M21+M22+M23</f>
        <v>0</v>
      </c>
      <c r="N25" s="43">
        <f t="shared" ref="N25:V25" si="32">N16+N20+N21+N22+N23</f>
        <v>0</v>
      </c>
      <c r="O25" s="413">
        <f t="shared" si="32"/>
        <v>0</v>
      </c>
      <c r="P25" s="43">
        <f t="shared" si="32"/>
        <v>0</v>
      </c>
      <c r="Q25" s="413">
        <f t="shared" si="32"/>
        <v>0</v>
      </c>
      <c r="R25" s="43">
        <f t="shared" si="32"/>
        <v>20581</v>
      </c>
      <c r="S25" s="43">
        <f t="shared" si="32"/>
        <v>19211</v>
      </c>
      <c r="T25" s="412">
        <f t="shared" si="32"/>
        <v>39792</v>
      </c>
      <c r="U25" s="43">
        <f t="shared" si="32"/>
        <v>0</v>
      </c>
      <c r="V25" s="413">
        <f t="shared" si="32"/>
        <v>39792</v>
      </c>
      <c r="W25" s="346">
        <f t="shared" si="30"/>
        <v>0</v>
      </c>
      <c r="X25" s="1"/>
      <c r="AA25" s="1"/>
    </row>
    <row r="26" spans="1:27" ht="14.25" thickTop="1" thickBot="1">
      <c r="A26" s="347" t="str">
        <f>IF(ISERROR(F26/G26)," ",IF(F26/G26&gt;0.5,IF(F26/G26&lt;1.5," ","NOT OK"),"NOT OK"))</f>
        <v xml:space="preserve"> </v>
      </c>
      <c r="B26" s="129" t="s">
        <v>63</v>
      </c>
      <c r="C26" s="130">
        <f>+C12+C16+C20+C24</f>
        <v>0</v>
      </c>
      <c r="D26" s="130">
        <f t="shared" ref="D26:H26" si="33">+D12+D16+D20+D24</f>
        <v>0</v>
      </c>
      <c r="E26" s="130">
        <f t="shared" si="33"/>
        <v>0</v>
      </c>
      <c r="F26" s="130">
        <f t="shared" si="33"/>
        <v>131</v>
      </c>
      <c r="G26" s="130">
        <f t="shared" si="33"/>
        <v>131</v>
      </c>
      <c r="H26" s="130">
        <f t="shared" si="33"/>
        <v>262</v>
      </c>
      <c r="I26" s="133">
        <f t="shared" si="28"/>
        <v>0</v>
      </c>
      <c r="J26" s="4"/>
      <c r="L26" s="420" t="s">
        <v>63</v>
      </c>
      <c r="M26" s="46">
        <f>+M12+M16+M20+M24</f>
        <v>0</v>
      </c>
      <c r="N26" s="44">
        <f t="shared" ref="N26:V26" si="34">+N12+N16+N20+N24</f>
        <v>0</v>
      </c>
      <c r="O26" s="312">
        <f t="shared" si="34"/>
        <v>0</v>
      </c>
      <c r="P26" s="44">
        <f t="shared" si="34"/>
        <v>0</v>
      </c>
      <c r="Q26" s="312">
        <f t="shared" si="34"/>
        <v>0</v>
      </c>
      <c r="R26" s="46">
        <f t="shared" si="34"/>
        <v>22242</v>
      </c>
      <c r="S26" s="44">
        <f t="shared" si="34"/>
        <v>20630</v>
      </c>
      <c r="T26" s="169">
        <f t="shared" si="34"/>
        <v>42872</v>
      </c>
      <c r="U26" s="44">
        <f t="shared" si="34"/>
        <v>0</v>
      </c>
      <c r="V26" s="169">
        <f t="shared" si="34"/>
        <v>42872</v>
      </c>
      <c r="W26" s="346">
        <f t="shared" si="30"/>
        <v>0</v>
      </c>
    </row>
    <row r="27" spans="1:27" ht="14.25" thickTop="1" thickBot="1">
      <c r="B27" s="143" t="s">
        <v>60</v>
      </c>
      <c r="C27" s="105"/>
      <c r="D27" s="105"/>
      <c r="E27" s="105"/>
      <c r="F27" s="105"/>
      <c r="G27" s="105"/>
      <c r="H27" s="105"/>
      <c r="I27" s="106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7" ht="13.5" thickTop="1">
      <c r="B28" s="857" t="s">
        <v>25</v>
      </c>
      <c r="C28" s="858"/>
      <c r="D28" s="858"/>
      <c r="E28" s="858"/>
      <c r="F28" s="858"/>
      <c r="G28" s="858"/>
      <c r="H28" s="858"/>
      <c r="I28" s="859"/>
      <c r="J28" s="4"/>
      <c r="L28" s="860" t="s">
        <v>26</v>
      </c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2"/>
    </row>
    <row r="29" spans="1:27" ht="13.5" thickBot="1">
      <c r="B29" s="863" t="s">
        <v>47</v>
      </c>
      <c r="C29" s="864"/>
      <c r="D29" s="864"/>
      <c r="E29" s="864"/>
      <c r="F29" s="864"/>
      <c r="G29" s="864"/>
      <c r="H29" s="864"/>
      <c r="I29" s="865"/>
      <c r="J29" s="4"/>
      <c r="L29" s="866" t="s">
        <v>49</v>
      </c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1:27" ht="14.25" thickTop="1" thickBot="1">
      <c r="B30" s="104"/>
      <c r="C30" s="105"/>
      <c r="D30" s="105"/>
      <c r="E30" s="105"/>
      <c r="F30" s="105"/>
      <c r="G30" s="105"/>
      <c r="H30" s="105"/>
      <c r="I30" s="106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7" ht="14.25" thickTop="1" thickBot="1">
      <c r="B31" s="107"/>
      <c r="C31" s="869" t="s">
        <v>64</v>
      </c>
      <c r="D31" s="870"/>
      <c r="E31" s="871"/>
      <c r="F31" s="869" t="s">
        <v>65</v>
      </c>
      <c r="G31" s="870"/>
      <c r="H31" s="871"/>
      <c r="I31" s="108" t="s">
        <v>2</v>
      </c>
      <c r="J31" s="4"/>
      <c r="L31" s="12"/>
      <c r="M31" s="872" t="s">
        <v>64</v>
      </c>
      <c r="N31" s="873"/>
      <c r="O31" s="873"/>
      <c r="P31" s="873"/>
      <c r="Q31" s="874"/>
      <c r="R31" s="872" t="s">
        <v>65</v>
      </c>
      <c r="S31" s="873"/>
      <c r="T31" s="873"/>
      <c r="U31" s="873"/>
      <c r="V31" s="874"/>
      <c r="W31" s="13" t="s">
        <v>2</v>
      </c>
    </row>
    <row r="32" spans="1:27" ht="13.5" thickTop="1">
      <c r="B32" s="109" t="s">
        <v>3</v>
      </c>
      <c r="C32" s="110"/>
      <c r="D32" s="111"/>
      <c r="E32" s="112"/>
      <c r="F32" s="110"/>
      <c r="G32" s="111"/>
      <c r="H32" s="112"/>
      <c r="I32" s="113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4"/>
      <c r="C33" s="115" t="s">
        <v>5</v>
      </c>
      <c r="D33" s="116" t="s">
        <v>6</v>
      </c>
      <c r="E33" s="406" t="s">
        <v>7</v>
      </c>
      <c r="F33" s="115" t="s">
        <v>5</v>
      </c>
      <c r="G33" s="116" t="s">
        <v>6</v>
      </c>
      <c r="H33" s="406" t="s">
        <v>7</v>
      </c>
      <c r="I33" s="118"/>
      <c r="J33" s="4"/>
      <c r="L33" s="23"/>
      <c r="M33" s="28" t="s">
        <v>8</v>
      </c>
      <c r="N33" s="25" t="s">
        <v>9</v>
      </c>
      <c r="O33" s="26" t="s">
        <v>31</v>
      </c>
      <c r="P33" s="215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15" t="s">
        <v>32</v>
      </c>
      <c r="V33" s="26" t="s">
        <v>7</v>
      </c>
      <c r="W33" s="29"/>
    </row>
    <row r="34" spans="1:23" ht="5.25" customHeight="1" thickTop="1">
      <c r="B34" s="109"/>
      <c r="C34" s="119"/>
      <c r="D34" s="120"/>
      <c r="E34" s="121"/>
      <c r="F34" s="119"/>
      <c r="G34" s="120"/>
      <c r="H34" s="121"/>
      <c r="I34" s="122"/>
      <c r="J34" s="4"/>
      <c r="L34" s="14"/>
      <c r="M34" s="34"/>
      <c r="N34" s="31"/>
      <c r="O34" s="32"/>
      <c r="P34" s="146"/>
      <c r="Q34" s="32"/>
      <c r="R34" s="34"/>
      <c r="S34" s="31"/>
      <c r="T34" s="32"/>
      <c r="U34" s="146"/>
      <c r="V34" s="32"/>
      <c r="W34" s="36"/>
    </row>
    <row r="35" spans="1:23">
      <c r="A35" s="4" t="str">
        <f>IF(ISERROR(F35/G35)," ",IF(F35/G35&gt;0.5,IF(F35/G35&lt;1.5," ","NOT OK"),"NOT OK"))</f>
        <v xml:space="preserve"> </v>
      </c>
      <c r="B35" s="109" t="s">
        <v>10</v>
      </c>
      <c r="C35" s="372">
        <v>365</v>
      </c>
      <c r="D35" s="373">
        <v>364</v>
      </c>
      <c r="E35" s="153">
        <f t="shared" ref="E35" si="35">SUM(C35:D35)</f>
        <v>729</v>
      </c>
      <c r="F35" s="372">
        <v>442</v>
      </c>
      <c r="G35" s="373">
        <v>441</v>
      </c>
      <c r="H35" s="153">
        <f t="shared" ref="H35:H37" si="36">SUM(F35:G35)</f>
        <v>883</v>
      </c>
      <c r="I35" s="126">
        <f>IF(E35=0,0,((H35/E35)-1)*100)</f>
        <v>21.124828532235938</v>
      </c>
      <c r="J35" s="4"/>
      <c r="K35" s="7"/>
      <c r="L35" s="14" t="s">
        <v>10</v>
      </c>
      <c r="M35" s="382">
        <v>60229</v>
      </c>
      <c r="N35" s="380">
        <v>59289</v>
      </c>
      <c r="O35" s="168">
        <f>+M35+N35</f>
        <v>119518</v>
      </c>
      <c r="P35" s="379">
        <v>0</v>
      </c>
      <c r="Q35" s="168">
        <f>O35+P35</f>
        <v>119518</v>
      </c>
      <c r="R35" s="382">
        <v>74403</v>
      </c>
      <c r="S35" s="380">
        <v>73576</v>
      </c>
      <c r="T35" s="168">
        <f>+R35+S35</f>
        <v>147979</v>
      </c>
      <c r="U35" s="379">
        <v>0</v>
      </c>
      <c r="V35" s="168">
        <f>T35+U35</f>
        <v>147979</v>
      </c>
      <c r="W35" s="41">
        <f>IF(Q35=0,0,((V35/Q35)-1)*100)</f>
        <v>23.813149483759766</v>
      </c>
    </row>
    <row r="36" spans="1:23">
      <c r="A36" s="4" t="str">
        <f>IF(ISERROR(F36/G36)," ",IF(F36/G36&gt;0.5,IF(F36/G36&lt;1.5," ","NOT OK"),"NOT OK"))</f>
        <v xml:space="preserve"> </v>
      </c>
      <c r="B36" s="109" t="s">
        <v>11</v>
      </c>
      <c r="C36" s="372">
        <v>402</v>
      </c>
      <c r="D36" s="373">
        <v>402</v>
      </c>
      <c r="E36" s="153">
        <f>SUM(C36:D36)</f>
        <v>804</v>
      </c>
      <c r="F36" s="372">
        <v>488</v>
      </c>
      <c r="G36" s="373">
        <v>488</v>
      </c>
      <c r="H36" s="153">
        <f>SUM(F36:G36)</f>
        <v>976</v>
      </c>
      <c r="I36" s="126">
        <f>IF(E36=0,0,((H36/E36)-1)*100)</f>
        <v>21.39303482587065</v>
      </c>
      <c r="J36" s="4"/>
      <c r="K36" s="7"/>
      <c r="L36" s="14" t="s">
        <v>11</v>
      </c>
      <c r="M36" s="382">
        <v>62954</v>
      </c>
      <c r="N36" s="380">
        <v>61455</v>
      </c>
      <c r="O36" s="168">
        <f t="shared" ref="O36:O44" si="37">+M36+N36</f>
        <v>124409</v>
      </c>
      <c r="P36" s="379">
        <v>0</v>
      </c>
      <c r="Q36" s="168">
        <f>O36+P36</f>
        <v>124409</v>
      </c>
      <c r="R36" s="382">
        <v>74691</v>
      </c>
      <c r="S36" s="380">
        <v>73007</v>
      </c>
      <c r="T36" s="168">
        <f t="shared" ref="T36:T44" si="38">+R36+S36</f>
        <v>147698</v>
      </c>
      <c r="U36" s="379">
        <v>0</v>
      </c>
      <c r="V36" s="168">
        <f>T36+U36</f>
        <v>147698</v>
      </c>
      <c r="W36" s="41">
        <f>IF(Q36=0,0,((V36/Q36)-1)*100)</f>
        <v>18.71970677362571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4" t="s">
        <v>12</v>
      </c>
      <c r="C37" s="374">
        <v>406</v>
      </c>
      <c r="D37" s="375">
        <v>406</v>
      </c>
      <c r="E37" s="153">
        <f t="shared" ref="E37" si="39">SUM(C37:D37)</f>
        <v>812</v>
      </c>
      <c r="F37" s="374">
        <v>513</v>
      </c>
      <c r="G37" s="375">
        <v>513</v>
      </c>
      <c r="H37" s="153">
        <f t="shared" si="36"/>
        <v>1026</v>
      </c>
      <c r="I37" s="126">
        <f>IF(E37=0,0,((H37/E37)-1)*100)</f>
        <v>26.354679802955673</v>
      </c>
      <c r="J37" s="4"/>
      <c r="K37" s="7"/>
      <c r="L37" s="23" t="s">
        <v>12</v>
      </c>
      <c r="M37" s="382">
        <v>68143</v>
      </c>
      <c r="N37" s="380">
        <v>64574</v>
      </c>
      <c r="O37" s="168">
        <f t="shared" si="37"/>
        <v>132717</v>
      </c>
      <c r="P37" s="379">
        <v>0</v>
      </c>
      <c r="Q37" s="216">
        <f t="shared" ref="Q37" si="40">O37+P37</f>
        <v>132717</v>
      </c>
      <c r="R37" s="382">
        <v>85269</v>
      </c>
      <c r="S37" s="380">
        <v>82732</v>
      </c>
      <c r="T37" s="168">
        <f t="shared" si="38"/>
        <v>168001</v>
      </c>
      <c r="U37" s="379">
        <v>0</v>
      </c>
      <c r="V37" s="216">
        <f t="shared" ref="V37" si="41">T37+U37</f>
        <v>168001</v>
      </c>
      <c r="W37" s="41">
        <f>IF(Q37=0,0,((V37/Q37)-1)*100)</f>
        <v>26.58589329174108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29" t="s">
        <v>57</v>
      </c>
      <c r="C38" s="130">
        <f t="shared" ref="C38:H38" si="42">+C35+C36+C37</f>
        <v>1173</v>
      </c>
      <c r="D38" s="131">
        <f t="shared" si="42"/>
        <v>1172</v>
      </c>
      <c r="E38" s="150">
        <f t="shared" si="42"/>
        <v>2345</v>
      </c>
      <c r="F38" s="130">
        <f t="shared" si="42"/>
        <v>1443</v>
      </c>
      <c r="G38" s="131">
        <f t="shared" si="42"/>
        <v>1442</v>
      </c>
      <c r="H38" s="150">
        <f t="shared" si="42"/>
        <v>2885</v>
      </c>
      <c r="I38" s="133">
        <f t="shared" ref="I38:I44" si="43">IF(E38=0,0,((H38/E38)-1)*100)</f>
        <v>23.027718550106613</v>
      </c>
      <c r="J38" s="4"/>
      <c r="L38" s="42" t="s">
        <v>57</v>
      </c>
      <c r="M38" s="46">
        <f t="shared" ref="M38:V38" si="44">+M35+M36+M37</f>
        <v>191326</v>
      </c>
      <c r="N38" s="44">
        <f t="shared" si="44"/>
        <v>185318</v>
      </c>
      <c r="O38" s="169">
        <f>+O35+O36+O37</f>
        <v>376644</v>
      </c>
      <c r="P38" s="44">
        <f t="shared" si="44"/>
        <v>0</v>
      </c>
      <c r="Q38" s="169">
        <f t="shared" si="44"/>
        <v>376644</v>
      </c>
      <c r="R38" s="46">
        <f t="shared" si="44"/>
        <v>234363</v>
      </c>
      <c r="S38" s="44">
        <f t="shared" si="44"/>
        <v>229315</v>
      </c>
      <c r="T38" s="169">
        <f>+T35+T36+T37</f>
        <v>463678</v>
      </c>
      <c r="U38" s="44">
        <f t="shared" si="44"/>
        <v>0</v>
      </c>
      <c r="V38" s="169">
        <f t="shared" si="44"/>
        <v>463678</v>
      </c>
      <c r="W38" s="47">
        <f t="shared" ref="W38:W43" si="45">IF(Q38=0,0,((V38/Q38)-1)*100)</f>
        <v>23.107762237019578</v>
      </c>
    </row>
    <row r="39" spans="1:23" ht="13.5" thickTop="1">
      <c r="A39" s="4" t="str">
        <f t="shared" si="8"/>
        <v xml:space="preserve"> </v>
      </c>
      <c r="B39" s="109" t="s">
        <v>13</v>
      </c>
      <c r="C39" s="372">
        <v>405</v>
      </c>
      <c r="D39" s="373">
        <v>405</v>
      </c>
      <c r="E39" s="153">
        <f t="shared" ref="E39" si="46">SUM(C39:D39)</f>
        <v>810</v>
      </c>
      <c r="F39" s="372">
        <v>509</v>
      </c>
      <c r="G39" s="373">
        <v>510</v>
      </c>
      <c r="H39" s="153">
        <f t="shared" ref="H39" si="47">SUM(F39:G39)</f>
        <v>1019</v>
      </c>
      <c r="I39" s="126">
        <f t="shared" si="43"/>
        <v>25.802469135802465</v>
      </c>
      <c r="L39" s="14" t="s">
        <v>13</v>
      </c>
      <c r="M39" s="382">
        <v>67407</v>
      </c>
      <c r="N39" s="380">
        <v>69319</v>
      </c>
      <c r="O39" s="168">
        <f t="shared" si="37"/>
        <v>136726</v>
      </c>
      <c r="P39" s="379">
        <v>0</v>
      </c>
      <c r="Q39" s="168">
        <f>O39+P39</f>
        <v>136726</v>
      </c>
      <c r="R39" s="382">
        <v>85759</v>
      </c>
      <c r="S39" s="380">
        <v>87475</v>
      </c>
      <c r="T39" s="168">
        <f t="shared" si="38"/>
        <v>173234</v>
      </c>
      <c r="U39" s="379">
        <v>317</v>
      </c>
      <c r="V39" s="168">
        <f>T39+U39</f>
        <v>173551</v>
      </c>
      <c r="W39" s="41">
        <f t="shared" si="45"/>
        <v>26.933428901598823</v>
      </c>
    </row>
    <row r="40" spans="1:23">
      <c r="A40" s="4" t="str">
        <f>IF(ISERROR(F40/G40)," ",IF(F40/G40&gt;0.5,IF(F40/G40&lt;1.5," ","NOT OK"),"NOT OK"))</f>
        <v xml:space="preserve"> </v>
      </c>
      <c r="B40" s="109" t="s">
        <v>14</v>
      </c>
      <c r="C40" s="372">
        <v>370</v>
      </c>
      <c r="D40" s="373">
        <v>370</v>
      </c>
      <c r="E40" s="153">
        <f>SUM(C40:D40)</f>
        <v>740</v>
      </c>
      <c r="F40" s="372">
        <v>453</v>
      </c>
      <c r="G40" s="373">
        <v>453</v>
      </c>
      <c r="H40" s="153">
        <f>SUM(F40:G40)</f>
        <v>906</v>
      </c>
      <c r="I40" s="126">
        <f>IF(E40=0,0,((H40/E40)-1)*100)</f>
        <v>22.432432432432424</v>
      </c>
      <c r="J40" s="4"/>
      <c r="L40" s="14" t="s">
        <v>14</v>
      </c>
      <c r="M40" s="382">
        <v>61929</v>
      </c>
      <c r="N40" s="380">
        <v>62336</v>
      </c>
      <c r="O40" s="168">
        <f>+M40+N40</f>
        <v>124265</v>
      </c>
      <c r="P40" s="379">
        <v>0</v>
      </c>
      <c r="Q40" s="168">
        <f>O40+P40</f>
        <v>124265</v>
      </c>
      <c r="R40" s="382">
        <v>71602</v>
      </c>
      <c r="S40" s="380">
        <v>73654</v>
      </c>
      <c r="T40" s="168">
        <f>+R40+S40</f>
        <v>145256</v>
      </c>
      <c r="U40" s="379">
        <v>0</v>
      </c>
      <c r="V40" s="168">
        <f>T40+U40</f>
        <v>145256</v>
      </c>
      <c r="W40" s="41">
        <f>IF(Q40=0,0,((V40/Q40)-1)*100)</f>
        <v>16.89212569911076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09" t="s">
        <v>15</v>
      </c>
      <c r="C41" s="372">
        <v>347</v>
      </c>
      <c r="D41" s="373">
        <v>347</v>
      </c>
      <c r="E41" s="153">
        <f>SUM(C41:D41)</f>
        <v>694</v>
      </c>
      <c r="F41" s="372">
        <v>507</v>
      </c>
      <c r="G41" s="373">
        <v>507</v>
      </c>
      <c r="H41" s="153">
        <f>SUM(F41:G41)</f>
        <v>1014</v>
      </c>
      <c r="I41" s="126">
        <f>IF(E41=0,0,((H41/E41)-1)*100)</f>
        <v>46.109510086455344</v>
      </c>
      <c r="J41" s="4"/>
      <c r="L41" s="14" t="s">
        <v>15</v>
      </c>
      <c r="M41" s="382">
        <v>57297</v>
      </c>
      <c r="N41" s="380">
        <v>57841</v>
      </c>
      <c r="O41" s="168">
        <f>+M41+N41</f>
        <v>115138</v>
      </c>
      <c r="P41" s="379">
        <v>0</v>
      </c>
      <c r="Q41" s="168">
        <f>O41+P41</f>
        <v>115138</v>
      </c>
      <c r="R41" s="382">
        <v>78623</v>
      </c>
      <c r="S41" s="380">
        <v>79461</v>
      </c>
      <c r="T41" s="168">
        <f>+R41+S41</f>
        <v>158084</v>
      </c>
      <c r="U41" s="379">
        <v>0</v>
      </c>
      <c r="V41" s="168">
        <f>T41+U41</f>
        <v>158084</v>
      </c>
      <c r="W41" s="41">
        <f>IF(Q41=0,0,((V41/Q41)-1)*100)</f>
        <v>37.299588320102828</v>
      </c>
    </row>
    <row r="42" spans="1:23" ht="14.25" thickTop="1" thickBot="1">
      <c r="A42" s="347" t="str">
        <f>IF(ISERROR(F42/G42)," ",IF(F42/G42&gt;0.5,IF(F42/G42&lt;1.5," ","NOT OK"),"NOT OK"))</f>
        <v xml:space="preserve"> </v>
      </c>
      <c r="B42" s="129" t="s">
        <v>61</v>
      </c>
      <c r="C42" s="130">
        <f>+C39+C40+C41</f>
        <v>1122</v>
      </c>
      <c r="D42" s="131">
        <f t="shared" ref="D42" si="48">+D39+D40+D41</f>
        <v>1122</v>
      </c>
      <c r="E42" s="150">
        <f t="shared" ref="E42" si="49">+E39+E40+E41</f>
        <v>2244</v>
      </c>
      <c r="F42" s="130">
        <f t="shared" ref="F42" si="50">+F39+F40+F41</f>
        <v>1469</v>
      </c>
      <c r="G42" s="131">
        <f t="shared" ref="G42" si="51">+G39+G40+G41</f>
        <v>1470</v>
      </c>
      <c r="H42" s="150">
        <f t="shared" ref="H42" si="52">+H39+H40+H41</f>
        <v>2939</v>
      </c>
      <c r="I42" s="133">
        <f>IF(E42=0,0,((H42/E42)-1)*100)</f>
        <v>30.971479500891274</v>
      </c>
      <c r="J42" s="4"/>
      <c r="L42" s="42" t="s">
        <v>61</v>
      </c>
      <c r="M42" s="46">
        <f>+M39+M40+M41</f>
        <v>186633</v>
      </c>
      <c r="N42" s="44">
        <f t="shared" ref="N42" si="53">+N39+N40+N41</f>
        <v>189496</v>
      </c>
      <c r="O42" s="169">
        <f t="shared" ref="O42" si="54">+O39+O40+O41</f>
        <v>376129</v>
      </c>
      <c r="P42" s="44">
        <f t="shared" ref="P42" si="55">+P39+P40+P41</f>
        <v>0</v>
      </c>
      <c r="Q42" s="169">
        <f t="shared" ref="Q42" si="56">+Q39+Q40+Q41</f>
        <v>376129</v>
      </c>
      <c r="R42" s="46">
        <f t="shared" ref="R42" si="57">+R39+R40+R41</f>
        <v>235984</v>
      </c>
      <c r="S42" s="44">
        <f t="shared" ref="S42" si="58">+S39+S40+S41</f>
        <v>240590</v>
      </c>
      <c r="T42" s="169">
        <f t="shared" ref="T42" si="59">+T39+T40+T41</f>
        <v>476574</v>
      </c>
      <c r="U42" s="44">
        <f t="shared" ref="U42" si="60">+U39+U40+U41</f>
        <v>317</v>
      </c>
      <c r="V42" s="169">
        <f t="shared" ref="V42" si="61">+V39+V40+V41</f>
        <v>476891</v>
      </c>
      <c r="W42" s="47">
        <f t="shared" ref="W42" si="62">IF(Q42=0,0,((V42/Q42)-1)*100)</f>
        <v>26.789213275232694</v>
      </c>
    </row>
    <row r="43" spans="1:23" ht="13.5" thickTop="1">
      <c r="A43" s="4" t="str">
        <f t="shared" si="8"/>
        <v xml:space="preserve"> </v>
      </c>
      <c r="B43" s="109" t="s">
        <v>16</v>
      </c>
      <c r="C43" s="135">
        <v>401</v>
      </c>
      <c r="D43" s="137">
        <v>401</v>
      </c>
      <c r="E43" s="153">
        <f t="shared" ref="E43" si="63">SUM(C43:D43)</f>
        <v>802</v>
      </c>
      <c r="F43" s="135">
        <v>483</v>
      </c>
      <c r="G43" s="137">
        <v>483</v>
      </c>
      <c r="H43" s="153">
        <f t="shared" ref="H43" si="64">SUM(F43:G43)</f>
        <v>966</v>
      </c>
      <c r="I43" s="126">
        <f t="shared" si="43"/>
        <v>20.448877805486276</v>
      </c>
      <c r="J43" s="8"/>
      <c r="L43" s="14" t="s">
        <v>16</v>
      </c>
      <c r="M43" s="382">
        <v>64113</v>
      </c>
      <c r="N43" s="380">
        <v>65352</v>
      </c>
      <c r="O43" s="168">
        <f t="shared" si="37"/>
        <v>129465</v>
      </c>
      <c r="P43" s="379">
        <v>0</v>
      </c>
      <c r="Q43" s="275">
        <f>O43+P43</f>
        <v>129465</v>
      </c>
      <c r="R43" s="382">
        <v>76421</v>
      </c>
      <c r="S43" s="380">
        <v>77289</v>
      </c>
      <c r="T43" s="168">
        <f t="shared" si="38"/>
        <v>153710</v>
      </c>
      <c r="U43" s="379">
        <v>0</v>
      </c>
      <c r="V43" s="275">
        <f>T43+U43</f>
        <v>153710</v>
      </c>
      <c r="W43" s="41">
        <f t="shared" si="45"/>
        <v>18.72706909203259</v>
      </c>
    </row>
    <row r="44" spans="1:23">
      <c r="A44" s="4" t="str">
        <f t="shared" si="8"/>
        <v xml:space="preserve"> </v>
      </c>
      <c r="B44" s="109" t="s">
        <v>17</v>
      </c>
      <c r="C44" s="135">
        <v>392</v>
      </c>
      <c r="D44" s="137">
        <v>392</v>
      </c>
      <c r="E44" s="153">
        <f>SUM(C44:D44)</f>
        <v>784</v>
      </c>
      <c r="F44" s="135">
        <v>476</v>
      </c>
      <c r="G44" s="137">
        <v>476</v>
      </c>
      <c r="H44" s="153">
        <f>SUM(F44:G44)</f>
        <v>952</v>
      </c>
      <c r="I44" s="126">
        <f t="shared" si="43"/>
        <v>21.42857142857142</v>
      </c>
      <c r="J44" s="4"/>
      <c r="L44" s="14" t="s">
        <v>17</v>
      </c>
      <c r="M44" s="382">
        <v>61236</v>
      </c>
      <c r="N44" s="380">
        <v>62055</v>
      </c>
      <c r="O44" s="168">
        <f t="shared" si="37"/>
        <v>123291</v>
      </c>
      <c r="P44" s="379">
        <v>0</v>
      </c>
      <c r="Q44" s="168">
        <f>O44+P44</f>
        <v>123291</v>
      </c>
      <c r="R44" s="382">
        <v>70092</v>
      </c>
      <c r="S44" s="380">
        <v>72475</v>
      </c>
      <c r="T44" s="168">
        <f t="shared" si="38"/>
        <v>142567</v>
      </c>
      <c r="U44" s="379">
        <v>0</v>
      </c>
      <c r="V44" s="168">
        <f>T44+U44</f>
        <v>142567</v>
      </c>
      <c r="W44" s="41">
        <f t="shared" ref="W44" si="65">IF(Q44=0,0,((V44/Q44)-1)*100)</f>
        <v>15.634555644775361</v>
      </c>
    </row>
    <row r="45" spans="1:23" ht="13.5" thickBot="1">
      <c r="A45" s="4" t="str">
        <f>IF(ISERROR(F45/G45)," ",IF(F45/G45&gt;0.5,IF(F45/G45&lt;1.5," ","NOT OK"),"NOT OK"))</f>
        <v xml:space="preserve"> </v>
      </c>
      <c r="B45" s="109" t="s">
        <v>18</v>
      </c>
      <c r="C45" s="135">
        <v>330</v>
      </c>
      <c r="D45" s="137">
        <v>330</v>
      </c>
      <c r="E45" s="153">
        <f>SUM(C45:D45)</f>
        <v>660</v>
      </c>
      <c r="F45" s="135">
        <v>406</v>
      </c>
      <c r="G45" s="137">
        <v>406</v>
      </c>
      <c r="H45" s="153">
        <f>SUM(F45:G45)</f>
        <v>812</v>
      </c>
      <c r="I45" s="126">
        <f>IF(E45=0,0,((H45/E45)-1)*100)</f>
        <v>23.030303030303024</v>
      </c>
      <c r="J45" s="4"/>
      <c r="L45" s="14" t="s">
        <v>18</v>
      </c>
      <c r="M45" s="382">
        <v>51660</v>
      </c>
      <c r="N45" s="380">
        <v>51542</v>
      </c>
      <c r="O45" s="168">
        <f>+M45+N45</f>
        <v>103202</v>
      </c>
      <c r="P45" s="379">
        <v>0</v>
      </c>
      <c r="Q45" s="168">
        <f>O45+P45</f>
        <v>103202</v>
      </c>
      <c r="R45" s="382">
        <v>63153</v>
      </c>
      <c r="S45" s="380">
        <v>62444</v>
      </c>
      <c r="T45" s="168">
        <f>+R45+S45</f>
        <v>125597</v>
      </c>
      <c r="U45" s="379">
        <v>102</v>
      </c>
      <c r="V45" s="168">
        <f>T45+U45</f>
        <v>125699</v>
      </c>
      <c r="W45" s="41">
        <f>IF(Q45=0,0,((V45/Q45)-1)*100)</f>
        <v>21.798996143485596</v>
      </c>
    </row>
    <row r="46" spans="1:23" ht="15.75" customHeight="1" thickTop="1" thickBot="1">
      <c r="A46" s="10" t="str">
        <f>IF(ISERROR(F46/G46)," ",IF(F46/G46&gt;0.5,IF(F46/G46&lt;1.5," ","NOT OK"),"NOT OK"))</f>
        <v xml:space="preserve"> </v>
      </c>
      <c r="B46" s="138" t="s">
        <v>19</v>
      </c>
      <c r="C46" s="130">
        <f>+C43+C44+C45</f>
        <v>1123</v>
      </c>
      <c r="D46" s="131">
        <f t="shared" ref="D46" si="66">+D43+D44+D45</f>
        <v>1123</v>
      </c>
      <c r="E46" s="150">
        <f t="shared" ref="E46" si="67">+E43+E44+E45</f>
        <v>2246</v>
      </c>
      <c r="F46" s="130">
        <f t="shared" ref="F46" si="68">+F43+F44+F45</f>
        <v>1365</v>
      </c>
      <c r="G46" s="131">
        <f t="shared" ref="G46" si="69">+G43+G44+G45</f>
        <v>1365</v>
      </c>
      <c r="H46" s="150">
        <f t="shared" ref="H46" si="70">+H43+H44+H45</f>
        <v>2730</v>
      </c>
      <c r="I46" s="133">
        <f>IF(E46=0,0,((H46/E46)-1)*100)</f>
        <v>21.549421193232419</v>
      </c>
      <c r="J46" s="10"/>
      <c r="K46" s="11"/>
      <c r="L46" s="48" t="s">
        <v>19</v>
      </c>
      <c r="M46" s="49">
        <f>+M43+M44+M45</f>
        <v>177009</v>
      </c>
      <c r="N46" s="50">
        <f t="shared" ref="N46" si="71">+N43+N44+N45</f>
        <v>178949</v>
      </c>
      <c r="O46" s="411">
        <f t="shared" ref="O46" si="72">+O43+O44+O45</f>
        <v>355958</v>
      </c>
      <c r="P46" s="50">
        <f t="shared" ref="P46" si="73">+P43+P44+P45</f>
        <v>0</v>
      </c>
      <c r="Q46" s="411">
        <f t="shared" ref="Q46" si="74">+Q43+Q44+Q45</f>
        <v>355958</v>
      </c>
      <c r="R46" s="49">
        <f t="shared" ref="R46" si="75">+R43+R44+R45</f>
        <v>209666</v>
      </c>
      <c r="S46" s="50">
        <f t="shared" ref="S46" si="76">+S43+S44+S45</f>
        <v>212208</v>
      </c>
      <c r="T46" s="170">
        <f t="shared" ref="T46" si="77">+T43+T44+T45</f>
        <v>421874</v>
      </c>
      <c r="U46" s="50">
        <f t="shared" ref="U46" si="78">+U43+U44+U45</f>
        <v>102</v>
      </c>
      <c r="V46" s="170">
        <f t="shared" ref="V46" si="79">+V43+V44+V45</f>
        <v>421976</v>
      </c>
      <c r="W46" s="51">
        <f>IF(Q46=0,0,((V46/Q46)-1)*100)</f>
        <v>18.546570100966964</v>
      </c>
    </row>
    <row r="47" spans="1:23" ht="13.5" thickTop="1">
      <c r="A47" s="4" t="str">
        <f>IF(ISERROR(F47/G47)," ",IF(F47/G47&gt;0.5,IF(F47/G47&lt;1.5," ","NOT OK"),"NOT OK"))</f>
        <v xml:space="preserve"> </v>
      </c>
      <c r="B47" s="109" t="s">
        <v>20</v>
      </c>
      <c r="C47" s="372">
        <v>357</v>
      </c>
      <c r="D47" s="373">
        <v>357</v>
      </c>
      <c r="E47" s="154">
        <f>SUM(C47:D47)</f>
        <v>714</v>
      </c>
      <c r="F47" s="372">
        <v>447</v>
      </c>
      <c r="G47" s="373">
        <v>447</v>
      </c>
      <c r="H47" s="154">
        <f>SUM(F47:G47)</f>
        <v>894</v>
      </c>
      <c r="I47" s="126">
        <f>IF(E47=0,0,((H47/E47)-1)*100)</f>
        <v>25.210084033613445</v>
      </c>
      <c r="J47" s="4"/>
      <c r="L47" s="14" t="s">
        <v>21</v>
      </c>
      <c r="M47" s="382">
        <v>58431</v>
      </c>
      <c r="N47" s="380">
        <v>58824</v>
      </c>
      <c r="O47" s="168">
        <f>+M47+N47</f>
        <v>117255</v>
      </c>
      <c r="P47" s="379">
        <v>0</v>
      </c>
      <c r="Q47" s="168">
        <f>O47+P47</f>
        <v>117255</v>
      </c>
      <c r="R47" s="382">
        <v>68101</v>
      </c>
      <c r="S47" s="380">
        <v>68285</v>
      </c>
      <c r="T47" s="168">
        <f>+R47+S47</f>
        <v>136386</v>
      </c>
      <c r="U47" s="379">
        <v>0</v>
      </c>
      <c r="V47" s="168">
        <f>T47+U47</f>
        <v>136386</v>
      </c>
      <c r="W47" s="41">
        <f>IF(Q47=0,0,((V47/Q47)-1)*100)</f>
        <v>16.315722144045019</v>
      </c>
    </row>
    <row r="48" spans="1:23">
      <c r="A48" s="4" t="str">
        <f t="shared" ref="A48" si="80">IF(ISERROR(F48/G48)," ",IF(F48/G48&gt;0.5,IF(F48/G48&lt;1.5," ","NOT OK"),"NOT OK"))</f>
        <v xml:space="preserve"> </v>
      </c>
      <c r="B48" s="109" t="s">
        <v>22</v>
      </c>
      <c r="C48" s="372">
        <v>372</v>
      </c>
      <c r="D48" s="373">
        <v>372</v>
      </c>
      <c r="E48" s="149">
        <f t="shared" ref="E48" si="81">SUM(C48:D48)</f>
        <v>744</v>
      </c>
      <c r="F48" s="372">
        <v>453</v>
      </c>
      <c r="G48" s="373">
        <v>453</v>
      </c>
      <c r="H48" s="149">
        <f t="shared" ref="H48" si="82">SUM(F48:G48)</f>
        <v>906</v>
      </c>
      <c r="I48" s="126">
        <f t="shared" ref="I48" si="83">IF(E48=0,0,((H48/E48)-1)*100)</f>
        <v>21.7741935483871</v>
      </c>
      <c r="J48" s="4"/>
      <c r="L48" s="14" t="s">
        <v>22</v>
      </c>
      <c r="M48" s="382">
        <v>59748</v>
      </c>
      <c r="N48" s="380">
        <v>59469</v>
      </c>
      <c r="O48" s="168">
        <f t="shared" ref="O48" si="84">+M48+N48</f>
        <v>119217</v>
      </c>
      <c r="P48" s="379">
        <v>0</v>
      </c>
      <c r="Q48" s="168">
        <f>O48+P48</f>
        <v>119217</v>
      </c>
      <c r="R48" s="382">
        <v>71429</v>
      </c>
      <c r="S48" s="380">
        <v>71008</v>
      </c>
      <c r="T48" s="168">
        <f t="shared" ref="T48" si="85">+R48+S48</f>
        <v>142437</v>
      </c>
      <c r="U48" s="379">
        <v>0</v>
      </c>
      <c r="V48" s="168">
        <f>T48+U48</f>
        <v>142437</v>
      </c>
      <c r="W48" s="41">
        <f t="shared" ref="W48" si="86">IF(Q48=0,0,((V48/Q48)-1)*100)</f>
        <v>19.477087999194744</v>
      </c>
    </row>
    <row r="49" spans="1:27" ht="13.5" thickBot="1">
      <c r="A49" s="4" t="str">
        <f>IF(ISERROR(F49/G49)," ",IF(F49/G49&gt;0.5,IF(F49/G49&lt;1.5," ","NOT OK"),"NOT OK"))</f>
        <v xml:space="preserve"> </v>
      </c>
      <c r="B49" s="109" t="s">
        <v>23</v>
      </c>
      <c r="C49" s="372">
        <v>367</v>
      </c>
      <c r="D49" s="141">
        <v>367</v>
      </c>
      <c r="E49" s="151">
        <f t="shared" ref="E49" si="87">SUM(C49:D49)</f>
        <v>734</v>
      </c>
      <c r="F49" s="372">
        <v>436</v>
      </c>
      <c r="G49" s="141">
        <v>437</v>
      </c>
      <c r="H49" s="151">
        <f t="shared" ref="H49" si="88">SUM(F49:G49)</f>
        <v>873</v>
      </c>
      <c r="I49" s="142">
        <f>IF(E49=0,0,((H49/E49)-1)*100)</f>
        <v>18.937329700272485</v>
      </c>
      <c r="J49" s="4"/>
      <c r="L49" s="14" t="s">
        <v>23</v>
      </c>
      <c r="M49" s="382">
        <v>56348</v>
      </c>
      <c r="N49" s="380">
        <v>56121</v>
      </c>
      <c r="O49" s="168">
        <f>+M49+N49</f>
        <v>112469</v>
      </c>
      <c r="P49" s="379">
        <v>0</v>
      </c>
      <c r="Q49" s="168">
        <f>O49+P49</f>
        <v>112469</v>
      </c>
      <c r="R49" s="382">
        <v>67251</v>
      </c>
      <c r="S49" s="380">
        <v>67068</v>
      </c>
      <c r="T49" s="168">
        <f>+R49+S49</f>
        <v>134319</v>
      </c>
      <c r="U49" s="379">
        <v>0</v>
      </c>
      <c r="V49" s="168">
        <f>T49+U49</f>
        <v>134319</v>
      </c>
      <c r="W49" s="41">
        <f>IF(Q49=0,0,((V49/Q49)-1)*100)</f>
        <v>19.427575598609394</v>
      </c>
    </row>
    <row r="50" spans="1:27" ht="14.25" thickTop="1" thickBot="1">
      <c r="A50" s="347" t="str">
        <f>IF(ISERROR(F50/G50)," ",IF(F50/G50&gt;0.5,IF(F50/G50&lt;1.5," ","NOT OK"),"NOT OK"))</f>
        <v xml:space="preserve"> </v>
      </c>
      <c r="B50" s="129" t="s">
        <v>40</v>
      </c>
      <c r="C50" s="130">
        <f>+C47+C48+C49</f>
        <v>1096</v>
      </c>
      <c r="D50" s="130">
        <f t="shared" ref="D50" si="89">+D47+D48+D49</f>
        <v>1096</v>
      </c>
      <c r="E50" s="130">
        <f t="shared" ref="E50" si="90">+E47+E48+E49</f>
        <v>2192</v>
      </c>
      <c r="F50" s="130">
        <f t="shared" ref="F50" si="91">+F47+F48+F49</f>
        <v>1336</v>
      </c>
      <c r="G50" s="130">
        <f t="shared" ref="G50" si="92">+G47+G48+G49</f>
        <v>1337</v>
      </c>
      <c r="H50" s="130">
        <f t="shared" ref="H50" si="93">+H47+H48+H49</f>
        <v>2673</v>
      </c>
      <c r="I50" s="133">
        <f t="shared" ref="I50:I52" si="94">IF(E50=0,0,((H50/E50)-1)*100)</f>
        <v>21.943430656934314</v>
      </c>
      <c r="J50" s="4"/>
      <c r="L50" s="420" t="s">
        <v>40</v>
      </c>
      <c r="M50" s="46">
        <f>+M47+M48+M49</f>
        <v>174527</v>
      </c>
      <c r="N50" s="44">
        <f t="shared" ref="N50" si="95">+N47+N48+N49</f>
        <v>174414</v>
      </c>
      <c r="O50" s="312">
        <f t="shared" ref="O50" si="96">+O47+O48+O49</f>
        <v>348941</v>
      </c>
      <c r="P50" s="44">
        <f t="shared" ref="P50" si="97">+P47+P48+P49</f>
        <v>0</v>
      </c>
      <c r="Q50" s="312">
        <f t="shared" ref="Q50" si="98">+Q47+Q48+Q49</f>
        <v>348941</v>
      </c>
      <c r="R50" s="46">
        <f t="shared" ref="R50" si="99">+R47+R48+R49</f>
        <v>206781</v>
      </c>
      <c r="S50" s="44">
        <f t="shared" ref="S50" si="100">+S47+S48+S49</f>
        <v>206361</v>
      </c>
      <c r="T50" s="169">
        <f t="shared" ref="T50" si="101">+T47+T48+T49</f>
        <v>413142</v>
      </c>
      <c r="U50" s="44">
        <f t="shared" ref="U50" si="102">+U47+U48+U49</f>
        <v>0</v>
      </c>
      <c r="V50" s="169">
        <f t="shared" ref="V50" si="103">+V47+V48+V49</f>
        <v>413142</v>
      </c>
      <c r="W50" s="47">
        <f t="shared" ref="W50:W52" si="104">IF(Q50=0,0,((V50/Q50)-1)*100)</f>
        <v>18.39881240668193</v>
      </c>
    </row>
    <row r="51" spans="1:27" ht="14.25" thickTop="1" thickBot="1">
      <c r="A51" s="347" t="str">
        <f>IF(ISERROR(F51/G51)," ",IF(F51/G51&gt;0.5,IF(F51/G51&lt;1.5," ","NOT OK"),"NOT OK"))</f>
        <v xml:space="preserve"> </v>
      </c>
      <c r="B51" s="129" t="s">
        <v>62</v>
      </c>
      <c r="C51" s="130">
        <f>C42+C46+C47+C48+C49</f>
        <v>3341</v>
      </c>
      <c r="D51" s="130">
        <f t="shared" ref="D51:H51" si="105">D42+D46+D47+D48+D49</f>
        <v>3341</v>
      </c>
      <c r="E51" s="130">
        <f t="shared" si="105"/>
        <v>6682</v>
      </c>
      <c r="F51" s="130">
        <f t="shared" si="105"/>
        <v>4170</v>
      </c>
      <c r="G51" s="130">
        <f t="shared" si="105"/>
        <v>4172</v>
      </c>
      <c r="H51" s="130">
        <f t="shared" si="105"/>
        <v>8342</v>
      </c>
      <c r="I51" s="133">
        <f t="shared" si="94"/>
        <v>24.842861418736906</v>
      </c>
      <c r="J51" s="4"/>
      <c r="L51" s="420" t="s">
        <v>62</v>
      </c>
      <c r="M51" s="43">
        <f>M42+M46+M47+M48+M49</f>
        <v>538169</v>
      </c>
      <c r="N51" s="43">
        <f t="shared" ref="N51:V51" si="106">N42+N46+N47+N48+N49</f>
        <v>542859</v>
      </c>
      <c r="O51" s="413">
        <f t="shared" si="106"/>
        <v>1081028</v>
      </c>
      <c r="P51" s="43">
        <f t="shared" si="106"/>
        <v>0</v>
      </c>
      <c r="Q51" s="413">
        <f t="shared" si="106"/>
        <v>1081028</v>
      </c>
      <c r="R51" s="43">
        <f t="shared" si="106"/>
        <v>652431</v>
      </c>
      <c r="S51" s="43">
        <f t="shared" si="106"/>
        <v>659159</v>
      </c>
      <c r="T51" s="412">
        <f t="shared" si="106"/>
        <v>1311590</v>
      </c>
      <c r="U51" s="43">
        <f t="shared" si="106"/>
        <v>419</v>
      </c>
      <c r="V51" s="413">
        <f t="shared" si="106"/>
        <v>1312009</v>
      </c>
      <c r="W51" s="47">
        <f t="shared" si="104"/>
        <v>21.366791609468017</v>
      </c>
      <c r="X51" s="1"/>
      <c r="AA51" s="1"/>
    </row>
    <row r="52" spans="1:27" ht="14.25" thickTop="1" thickBot="1">
      <c r="A52" s="347" t="str">
        <f>IF(ISERROR(F52/G52)," ",IF(F52/G52&gt;0.5,IF(F52/G52&lt;1.5," ","NOT OK"),"NOT OK"))</f>
        <v xml:space="preserve"> </v>
      </c>
      <c r="B52" s="129" t="s">
        <v>63</v>
      </c>
      <c r="C52" s="130">
        <f>+C38+C42+C46+C50</f>
        <v>4514</v>
      </c>
      <c r="D52" s="130">
        <f t="shared" ref="D52:H52" si="107">+D38+D42+D46+D50</f>
        <v>4513</v>
      </c>
      <c r="E52" s="130">
        <f t="shared" si="107"/>
        <v>9027</v>
      </c>
      <c r="F52" s="130">
        <f t="shared" si="107"/>
        <v>5613</v>
      </c>
      <c r="G52" s="130">
        <f t="shared" si="107"/>
        <v>5614</v>
      </c>
      <c r="H52" s="130">
        <f t="shared" si="107"/>
        <v>11227</v>
      </c>
      <c r="I52" s="133">
        <f t="shared" si="94"/>
        <v>24.371330453085193</v>
      </c>
      <c r="J52" s="4"/>
      <c r="L52" s="420" t="s">
        <v>63</v>
      </c>
      <c r="M52" s="46">
        <f>+M38+M42+M46+M50</f>
        <v>729495</v>
      </c>
      <c r="N52" s="44">
        <f t="shared" ref="N52:V52" si="108">+N38+N42+N46+N50</f>
        <v>728177</v>
      </c>
      <c r="O52" s="312">
        <f t="shared" si="108"/>
        <v>1457672</v>
      </c>
      <c r="P52" s="44">
        <f t="shared" si="108"/>
        <v>0</v>
      </c>
      <c r="Q52" s="312">
        <f t="shared" si="108"/>
        <v>1457672</v>
      </c>
      <c r="R52" s="46">
        <f t="shared" si="108"/>
        <v>886794</v>
      </c>
      <c r="S52" s="44">
        <f t="shared" si="108"/>
        <v>888474</v>
      </c>
      <c r="T52" s="169">
        <f t="shared" si="108"/>
        <v>1775268</v>
      </c>
      <c r="U52" s="44">
        <f t="shared" si="108"/>
        <v>419</v>
      </c>
      <c r="V52" s="169">
        <f t="shared" si="108"/>
        <v>1775687</v>
      </c>
      <c r="W52" s="47">
        <f t="shared" si="104"/>
        <v>21.816636390079513</v>
      </c>
    </row>
    <row r="53" spans="1:27" ht="14.25" thickTop="1" thickBot="1">
      <c r="B53" s="143" t="s">
        <v>60</v>
      </c>
      <c r="C53" s="105"/>
      <c r="D53" s="105"/>
      <c r="E53" s="105"/>
      <c r="F53" s="105"/>
      <c r="G53" s="105"/>
      <c r="H53" s="105"/>
      <c r="I53" s="106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7" ht="13.5" thickTop="1">
      <c r="B54" s="857" t="s">
        <v>27</v>
      </c>
      <c r="C54" s="858"/>
      <c r="D54" s="858"/>
      <c r="E54" s="858"/>
      <c r="F54" s="858"/>
      <c r="G54" s="858"/>
      <c r="H54" s="858"/>
      <c r="I54" s="859"/>
      <c r="J54" s="4"/>
      <c r="L54" s="860" t="s">
        <v>28</v>
      </c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2"/>
    </row>
    <row r="55" spans="1:27" ht="13.5" thickBot="1">
      <c r="B55" s="863" t="s">
        <v>30</v>
      </c>
      <c r="C55" s="864"/>
      <c r="D55" s="864"/>
      <c r="E55" s="864"/>
      <c r="F55" s="864"/>
      <c r="G55" s="864"/>
      <c r="H55" s="864"/>
      <c r="I55" s="865"/>
      <c r="J55" s="4"/>
      <c r="L55" s="866" t="s">
        <v>50</v>
      </c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</row>
    <row r="56" spans="1:27" ht="14.25" thickTop="1" thickBot="1">
      <c r="B56" s="104"/>
      <c r="C56" s="105"/>
      <c r="D56" s="105"/>
      <c r="E56" s="105"/>
      <c r="F56" s="105"/>
      <c r="G56" s="105"/>
      <c r="H56" s="105"/>
      <c r="I56" s="106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7" ht="14.25" thickTop="1" thickBot="1">
      <c r="B57" s="107"/>
      <c r="C57" s="869" t="s">
        <v>64</v>
      </c>
      <c r="D57" s="870"/>
      <c r="E57" s="871"/>
      <c r="F57" s="869" t="s">
        <v>65</v>
      </c>
      <c r="G57" s="870"/>
      <c r="H57" s="871"/>
      <c r="I57" s="108" t="s">
        <v>2</v>
      </c>
      <c r="J57" s="4"/>
      <c r="L57" s="12"/>
      <c r="M57" s="872" t="s">
        <v>64</v>
      </c>
      <c r="N57" s="873"/>
      <c r="O57" s="873"/>
      <c r="P57" s="873"/>
      <c r="Q57" s="874"/>
      <c r="R57" s="872" t="s">
        <v>65</v>
      </c>
      <c r="S57" s="873"/>
      <c r="T57" s="873"/>
      <c r="U57" s="873"/>
      <c r="V57" s="874"/>
      <c r="W57" s="13" t="s">
        <v>2</v>
      </c>
    </row>
    <row r="58" spans="1:27" ht="13.5" thickTop="1">
      <c r="B58" s="109" t="s">
        <v>3</v>
      </c>
      <c r="C58" s="110"/>
      <c r="D58" s="111"/>
      <c r="E58" s="112"/>
      <c r="F58" s="110"/>
      <c r="G58" s="111"/>
      <c r="H58" s="112"/>
      <c r="I58" s="113" t="s">
        <v>4</v>
      </c>
      <c r="J58" s="4"/>
      <c r="L58" s="14" t="s">
        <v>3</v>
      </c>
      <c r="M58" s="20"/>
      <c r="N58" s="16"/>
      <c r="O58" s="17"/>
      <c r="P58" s="18"/>
      <c r="Q58" s="21"/>
      <c r="R58" s="20"/>
      <c r="S58" s="16"/>
      <c r="T58" s="17"/>
      <c r="U58" s="18"/>
      <c r="V58" s="21"/>
      <c r="W58" s="22" t="s">
        <v>4</v>
      </c>
    </row>
    <row r="59" spans="1:27" ht="13.5" thickBot="1">
      <c r="B59" s="114" t="s">
        <v>29</v>
      </c>
      <c r="C59" s="115" t="s">
        <v>5</v>
      </c>
      <c r="D59" s="116" t="s">
        <v>6</v>
      </c>
      <c r="E59" s="406" t="s">
        <v>7</v>
      </c>
      <c r="F59" s="115" t="s">
        <v>5</v>
      </c>
      <c r="G59" s="116" t="s">
        <v>6</v>
      </c>
      <c r="H59" s="406" t="s">
        <v>7</v>
      </c>
      <c r="I59" s="118"/>
      <c r="J59" s="4"/>
      <c r="L59" s="23"/>
      <c r="M59" s="28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7" ht="5.25" customHeight="1" thickTop="1">
      <c r="B60" s="109"/>
      <c r="C60" s="119"/>
      <c r="D60" s="120"/>
      <c r="E60" s="121"/>
      <c r="F60" s="119"/>
      <c r="G60" s="120"/>
      <c r="H60" s="121"/>
      <c r="I60" s="122"/>
      <c r="J60" s="4"/>
      <c r="L60" s="14"/>
      <c r="M60" s="34"/>
      <c r="N60" s="31"/>
      <c r="O60" s="32"/>
      <c r="P60" s="33"/>
      <c r="Q60" s="35"/>
      <c r="R60" s="34"/>
      <c r="S60" s="31"/>
      <c r="T60" s="32"/>
      <c r="U60" s="33"/>
      <c r="V60" s="35"/>
      <c r="W60" s="36"/>
    </row>
    <row r="61" spans="1:27">
      <c r="A61" s="4" t="str">
        <f>IF(ISERROR(F61/G61)," ",IF(F61/G61&gt;0.5,IF(F61/G61&lt;1.5," ","NOT OK"),"NOT OK"))</f>
        <v xml:space="preserve"> </v>
      </c>
      <c r="B61" s="109" t="s">
        <v>10</v>
      </c>
      <c r="C61" s="372">
        <f t="shared" ref="C61:H63" si="109">+C9+C35</f>
        <v>365</v>
      </c>
      <c r="D61" s="373">
        <f t="shared" si="109"/>
        <v>364</v>
      </c>
      <c r="E61" s="153">
        <f t="shared" si="109"/>
        <v>729</v>
      </c>
      <c r="F61" s="372">
        <f t="shared" si="109"/>
        <v>442</v>
      </c>
      <c r="G61" s="373">
        <f t="shared" si="109"/>
        <v>441</v>
      </c>
      <c r="H61" s="153">
        <f t="shared" si="109"/>
        <v>883</v>
      </c>
      <c r="I61" s="126">
        <f>IF(E61=0,0,((H61/E61)-1)*100)</f>
        <v>21.124828532235938</v>
      </c>
      <c r="J61" s="4"/>
      <c r="K61" s="7"/>
      <c r="L61" s="14" t="s">
        <v>10</v>
      </c>
      <c r="M61" s="382">
        <f t="shared" ref="M61:N63" si="110">+M9+M35</f>
        <v>60229</v>
      </c>
      <c r="N61" s="380">
        <f t="shared" si="110"/>
        <v>59289</v>
      </c>
      <c r="O61" s="168">
        <f>SUM(M61:N61)</f>
        <v>119518</v>
      </c>
      <c r="P61" s="381">
        <f>P9+P35</f>
        <v>0</v>
      </c>
      <c r="Q61" s="171">
        <f>+O61+P61</f>
        <v>119518</v>
      </c>
      <c r="R61" s="382">
        <f t="shared" ref="R61:S63" si="111">+R9+R35</f>
        <v>74403</v>
      </c>
      <c r="S61" s="380">
        <f t="shared" si="111"/>
        <v>73576</v>
      </c>
      <c r="T61" s="168">
        <f>SUM(R61:S61)</f>
        <v>147979</v>
      </c>
      <c r="U61" s="381">
        <f>U9+U35</f>
        <v>0</v>
      </c>
      <c r="V61" s="171">
        <f>+T61+U61</f>
        <v>147979</v>
      </c>
      <c r="W61" s="41">
        <f>IF(Q61=0,0,((V61/Q61)-1)*100)</f>
        <v>23.813149483759766</v>
      </c>
    </row>
    <row r="62" spans="1:27">
      <c r="A62" s="4" t="str">
        <f>IF(ISERROR(F62/G62)," ",IF(F62/G62&gt;0.5,IF(F62/G62&lt;1.5," ","NOT OK"),"NOT OK"))</f>
        <v xml:space="preserve"> </v>
      </c>
      <c r="B62" s="109" t="s">
        <v>11</v>
      </c>
      <c r="C62" s="372">
        <f t="shared" si="109"/>
        <v>402</v>
      </c>
      <c r="D62" s="373">
        <f t="shared" si="109"/>
        <v>402</v>
      </c>
      <c r="E62" s="153">
        <f t="shared" si="109"/>
        <v>804</v>
      </c>
      <c r="F62" s="372">
        <f t="shared" si="109"/>
        <v>490</v>
      </c>
      <c r="G62" s="373">
        <f t="shared" si="109"/>
        <v>490</v>
      </c>
      <c r="H62" s="153">
        <f t="shared" si="109"/>
        <v>980</v>
      </c>
      <c r="I62" s="126">
        <f>IF(E62=0,0,((H62/E62)-1)*100)</f>
        <v>21.890547263681583</v>
      </c>
      <c r="J62" s="4"/>
      <c r="K62" s="7"/>
      <c r="L62" s="14" t="s">
        <v>11</v>
      </c>
      <c r="M62" s="382">
        <f t="shared" si="110"/>
        <v>62954</v>
      </c>
      <c r="N62" s="380">
        <f t="shared" si="110"/>
        <v>61455</v>
      </c>
      <c r="O62" s="168">
        <f t="shared" ref="O62:O63" si="112">SUM(M62:N62)</f>
        <v>124409</v>
      </c>
      <c r="P62" s="381">
        <f>P10+P36</f>
        <v>0</v>
      </c>
      <c r="Q62" s="171">
        <f>+O62+P62</f>
        <v>124409</v>
      </c>
      <c r="R62" s="382">
        <f t="shared" si="111"/>
        <v>74988</v>
      </c>
      <c r="S62" s="380">
        <f t="shared" si="111"/>
        <v>73246</v>
      </c>
      <c r="T62" s="168">
        <f t="shared" ref="T62:T63" si="113">SUM(R62:S62)</f>
        <v>148234</v>
      </c>
      <c r="U62" s="381">
        <f>U10+U36</f>
        <v>0</v>
      </c>
      <c r="V62" s="171">
        <f>+T62+U62</f>
        <v>148234</v>
      </c>
      <c r="W62" s="41">
        <f>IF(Q62=0,0,((V62/Q62)-1)*100)</f>
        <v>19.150543770949046</v>
      </c>
    </row>
    <row r="63" spans="1:27" ht="13.5" thickBot="1">
      <c r="A63" s="4" t="str">
        <f>IF(ISERROR(F63/G63)," ",IF(F63/G63&gt;0.5,IF(F63/G63&lt;1.5," ","NOT OK"),"NOT OK"))</f>
        <v xml:space="preserve"> </v>
      </c>
      <c r="B63" s="114" t="s">
        <v>12</v>
      </c>
      <c r="C63" s="374">
        <f t="shared" si="109"/>
        <v>406</v>
      </c>
      <c r="D63" s="375">
        <f t="shared" si="109"/>
        <v>406</v>
      </c>
      <c r="E63" s="153">
        <f t="shared" si="109"/>
        <v>812</v>
      </c>
      <c r="F63" s="374">
        <f t="shared" si="109"/>
        <v>522</v>
      </c>
      <c r="G63" s="375">
        <f t="shared" si="109"/>
        <v>522</v>
      </c>
      <c r="H63" s="153">
        <f t="shared" si="109"/>
        <v>1044</v>
      </c>
      <c r="I63" s="126">
        <f>IF(E63=0,0,((H63/E63)-1)*100)</f>
        <v>28.57142857142858</v>
      </c>
      <c r="J63" s="4"/>
      <c r="K63" s="7"/>
      <c r="L63" s="23" t="s">
        <v>12</v>
      </c>
      <c r="M63" s="382">
        <f t="shared" si="110"/>
        <v>68143</v>
      </c>
      <c r="N63" s="380">
        <f t="shared" si="110"/>
        <v>64574</v>
      </c>
      <c r="O63" s="168">
        <f t="shared" si="112"/>
        <v>132717</v>
      </c>
      <c r="P63" s="381">
        <f>P11+P37</f>
        <v>0</v>
      </c>
      <c r="Q63" s="171">
        <f>+O63+P63</f>
        <v>132717</v>
      </c>
      <c r="R63" s="382">
        <f t="shared" si="111"/>
        <v>86633</v>
      </c>
      <c r="S63" s="380">
        <f t="shared" si="111"/>
        <v>83912</v>
      </c>
      <c r="T63" s="168">
        <f t="shared" si="113"/>
        <v>170545</v>
      </c>
      <c r="U63" s="381">
        <f>U11+U37</f>
        <v>0</v>
      </c>
      <c r="V63" s="171">
        <f>+T63+U63</f>
        <v>170545</v>
      </c>
      <c r="W63" s="41">
        <f>IF(Q63=0,0,((V63/Q63)-1)*100)</f>
        <v>28.50275398027382</v>
      </c>
    </row>
    <row r="64" spans="1:27" ht="14.25" thickTop="1" thickBot="1">
      <c r="A64" s="4" t="str">
        <f>IF(ISERROR(F64/G64)," ",IF(F64/G64&gt;0.5,IF(F64/G64&lt;1.5," ","NOT OK"),"NOT OK"))</f>
        <v xml:space="preserve"> </v>
      </c>
      <c r="B64" s="129" t="s">
        <v>57</v>
      </c>
      <c r="C64" s="130">
        <f t="shared" ref="C64:H64" si="114">+C61+C62+C63</f>
        <v>1173</v>
      </c>
      <c r="D64" s="131">
        <f t="shared" si="114"/>
        <v>1172</v>
      </c>
      <c r="E64" s="150">
        <f t="shared" si="114"/>
        <v>2345</v>
      </c>
      <c r="F64" s="130">
        <f t="shared" si="114"/>
        <v>1454</v>
      </c>
      <c r="G64" s="131">
        <f t="shared" si="114"/>
        <v>1453</v>
      </c>
      <c r="H64" s="150">
        <f t="shared" si="114"/>
        <v>2907</v>
      </c>
      <c r="I64" s="133">
        <f t="shared" ref="I64:I70" si="115">IF(E64=0,0,((H64/E64)-1)*100)</f>
        <v>23.96588486140725</v>
      </c>
      <c r="J64" s="4"/>
      <c r="L64" s="42" t="s">
        <v>57</v>
      </c>
      <c r="M64" s="46">
        <f t="shared" ref="M64:V64" si="116">+M61+M62+M63</f>
        <v>191326</v>
      </c>
      <c r="N64" s="44">
        <f t="shared" si="116"/>
        <v>185318</v>
      </c>
      <c r="O64" s="169">
        <f t="shared" si="116"/>
        <v>376644</v>
      </c>
      <c r="P64" s="44">
        <f t="shared" si="116"/>
        <v>0</v>
      </c>
      <c r="Q64" s="169">
        <f t="shared" si="116"/>
        <v>376644</v>
      </c>
      <c r="R64" s="46">
        <f t="shared" si="116"/>
        <v>236024</v>
      </c>
      <c r="S64" s="44">
        <f t="shared" si="116"/>
        <v>230734</v>
      </c>
      <c r="T64" s="169">
        <f t="shared" si="116"/>
        <v>466758</v>
      </c>
      <c r="U64" s="44">
        <f t="shared" si="116"/>
        <v>0</v>
      </c>
      <c r="V64" s="169">
        <f t="shared" si="116"/>
        <v>466758</v>
      </c>
      <c r="W64" s="47">
        <f t="shared" ref="W64:W69" si="117">IF(Q64=0,0,((V64/Q64)-1)*100)</f>
        <v>23.925510561697514</v>
      </c>
    </row>
    <row r="65" spans="1:27" ht="13.5" thickTop="1">
      <c r="A65" s="4" t="str">
        <f t="shared" si="8"/>
        <v xml:space="preserve"> </v>
      </c>
      <c r="B65" s="109" t="s">
        <v>13</v>
      </c>
      <c r="C65" s="372">
        <f t="shared" ref="C65:H67" si="118">+C13+C39</f>
        <v>405</v>
      </c>
      <c r="D65" s="373">
        <f t="shared" si="118"/>
        <v>405</v>
      </c>
      <c r="E65" s="153">
        <f t="shared" si="118"/>
        <v>810</v>
      </c>
      <c r="F65" s="372">
        <f t="shared" si="118"/>
        <v>518</v>
      </c>
      <c r="G65" s="373">
        <f t="shared" si="118"/>
        <v>519</v>
      </c>
      <c r="H65" s="153">
        <f t="shared" si="118"/>
        <v>1037</v>
      </c>
      <c r="I65" s="126">
        <f t="shared" si="115"/>
        <v>28.0246913580247</v>
      </c>
      <c r="J65" s="4"/>
      <c r="L65" s="14" t="s">
        <v>13</v>
      </c>
      <c r="M65" s="382">
        <f t="shared" ref="M65:N67" si="119">+M13+M39</f>
        <v>67407</v>
      </c>
      <c r="N65" s="380">
        <f t="shared" si="119"/>
        <v>69319</v>
      </c>
      <c r="O65" s="168">
        <f t="shared" ref="O65" si="120">SUM(M65:N65)</f>
        <v>136726</v>
      </c>
      <c r="P65" s="381">
        <f>P13+P39</f>
        <v>0</v>
      </c>
      <c r="Q65" s="171">
        <f>+O65+P65</f>
        <v>136726</v>
      </c>
      <c r="R65" s="382">
        <f t="shared" ref="R65:S67" si="121">+R13+R39</f>
        <v>87295</v>
      </c>
      <c r="S65" s="380">
        <f t="shared" si="121"/>
        <v>88703</v>
      </c>
      <c r="T65" s="168">
        <f t="shared" ref="T65" si="122">SUM(R65:S65)</f>
        <v>175998</v>
      </c>
      <c r="U65" s="381">
        <f>U13+U39</f>
        <v>317</v>
      </c>
      <c r="V65" s="171">
        <f>+T65+U65</f>
        <v>176315</v>
      </c>
      <c r="W65" s="41">
        <f t="shared" si="117"/>
        <v>28.954990272515822</v>
      </c>
    </row>
    <row r="66" spans="1:27">
      <c r="A66" s="4" t="str">
        <f>IF(ISERROR(F66/G66)," ",IF(F66/G66&gt;0.5,IF(F66/G66&lt;1.5," ","NOT OK"),"NOT OK"))</f>
        <v xml:space="preserve"> </v>
      </c>
      <c r="B66" s="109" t="s">
        <v>14</v>
      </c>
      <c r="C66" s="372">
        <f t="shared" si="118"/>
        <v>370</v>
      </c>
      <c r="D66" s="373">
        <f t="shared" si="118"/>
        <v>370</v>
      </c>
      <c r="E66" s="153">
        <f t="shared" si="118"/>
        <v>740</v>
      </c>
      <c r="F66" s="372">
        <f t="shared" si="118"/>
        <v>461</v>
      </c>
      <c r="G66" s="373">
        <f t="shared" si="118"/>
        <v>461</v>
      </c>
      <c r="H66" s="153">
        <f t="shared" si="118"/>
        <v>922</v>
      </c>
      <c r="I66" s="126">
        <f>IF(E66=0,0,((H66/E66)-1)*100)</f>
        <v>24.594594594594589</v>
      </c>
      <c r="J66" s="4"/>
      <c r="L66" s="14" t="s">
        <v>14</v>
      </c>
      <c r="M66" s="382">
        <f t="shared" si="119"/>
        <v>61929</v>
      </c>
      <c r="N66" s="380">
        <f t="shared" si="119"/>
        <v>62336</v>
      </c>
      <c r="O66" s="168">
        <f>SUM(M66:N66)</f>
        <v>124265</v>
      </c>
      <c r="P66" s="381">
        <f>P14+P40</f>
        <v>0</v>
      </c>
      <c r="Q66" s="171">
        <f>+O66+P66</f>
        <v>124265</v>
      </c>
      <c r="R66" s="382">
        <f t="shared" si="121"/>
        <v>72930</v>
      </c>
      <c r="S66" s="380">
        <f t="shared" si="121"/>
        <v>75008</v>
      </c>
      <c r="T66" s="168">
        <f>SUM(R66:S66)</f>
        <v>147938</v>
      </c>
      <c r="U66" s="381">
        <f>U14+U40</f>
        <v>0</v>
      </c>
      <c r="V66" s="171">
        <f>+T66+U66</f>
        <v>147938</v>
      </c>
      <c r="W66" s="41">
        <f>IF(Q66=0,0,((V66/Q66)-1)*100)</f>
        <v>19.050416448718455</v>
      </c>
    </row>
    <row r="67" spans="1:27" ht="13.5" thickBot="1">
      <c r="A67" s="4" t="str">
        <f>IF(ISERROR(F67/G67)," ",IF(F67/G67&gt;0.5,IF(F67/G67&lt;1.5," ","NOT OK"),"NOT OK"))</f>
        <v xml:space="preserve"> </v>
      </c>
      <c r="B67" s="109" t="s">
        <v>15</v>
      </c>
      <c r="C67" s="372">
        <f t="shared" si="118"/>
        <v>347</v>
      </c>
      <c r="D67" s="373">
        <f t="shared" si="118"/>
        <v>347</v>
      </c>
      <c r="E67" s="153">
        <f t="shared" si="118"/>
        <v>694</v>
      </c>
      <c r="F67" s="372">
        <f t="shared" si="118"/>
        <v>516</v>
      </c>
      <c r="G67" s="373">
        <f t="shared" si="118"/>
        <v>516</v>
      </c>
      <c r="H67" s="153">
        <f t="shared" si="118"/>
        <v>1032</v>
      </c>
      <c r="I67" s="126">
        <f>IF(E67=0,0,((H67/E67)-1)*100)</f>
        <v>48.703170028818455</v>
      </c>
      <c r="J67" s="4"/>
      <c r="L67" s="14" t="s">
        <v>15</v>
      </c>
      <c r="M67" s="382">
        <f t="shared" si="119"/>
        <v>57297</v>
      </c>
      <c r="N67" s="380">
        <f t="shared" si="119"/>
        <v>57841</v>
      </c>
      <c r="O67" s="168">
        <f>SUM(M67:N67)</f>
        <v>115138</v>
      </c>
      <c r="P67" s="381">
        <f>P15+P41</f>
        <v>0</v>
      </c>
      <c r="Q67" s="171">
        <f>+O67+P67</f>
        <v>115138</v>
      </c>
      <c r="R67" s="382">
        <f t="shared" si="121"/>
        <v>80113</v>
      </c>
      <c r="S67" s="380">
        <f t="shared" si="121"/>
        <v>80806</v>
      </c>
      <c r="T67" s="168">
        <f>SUM(R67:S67)</f>
        <v>160919</v>
      </c>
      <c r="U67" s="381">
        <f>U15+U41</f>
        <v>0</v>
      </c>
      <c r="V67" s="171">
        <f>+T67+U67</f>
        <v>160919</v>
      </c>
      <c r="W67" s="41">
        <f>IF(Q67=0,0,((V67/Q67)-1)*100)</f>
        <v>39.761850996195868</v>
      </c>
    </row>
    <row r="68" spans="1:27" ht="14.25" thickTop="1" thickBot="1">
      <c r="A68" s="347" t="str">
        <f>IF(ISERROR(F68/G68)," ",IF(F68/G68&gt;0.5,IF(F68/G68&lt;1.5," ","NOT OK"),"NOT OK"))</f>
        <v xml:space="preserve"> </v>
      </c>
      <c r="B68" s="129" t="s">
        <v>61</v>
      </c>
      <c r="C68" s="130">
        <f>+C65+C66+C67</f>
        <v>1122</v>
      </c>
      <c r="D68" s="131">
        <f t="shared" ref="D68" si="123">+D65+D66+D67</f>
        <v>1122</v>
      </c>
      <c r="E68" s="150">
        <f t="shared" ref="E68" si="124">+E65+E66+E67</f>
        <v>2244</v>
      </c>
      <c r="F68" s="130">
        <f t="shared" ref="F68" si="125">+F65+F66+F67</f>
        <v>1495</v>
      </c>
      <c r="G68" s="131">
        <f t="shared" ref="G68" si="126">+G65+G66+G67</f>
        <v>1496</v>
      </c>
      <c r="H68" s="150">
        <f t="shared" ref="H68" si="127">+H65+H66+H67</f>
        <v>2991</v>
      </c>
      <c r="I68" s="133">
        <f>IF(E68=0,0,((H68/E68)-1)*100)</f>
        <v>33.288770053475943</v>
      </c>
      <c r="J68" s="4"/>
      <c r="L68" s="42" t="s">
        <v>61</v>
      </c>
      <c r="M68" s="46">
        <f>+M65+M66+M67</f>
        <v>186633</v>
      </c>
      <c r="N68" s="44">
        <f t="shared" ref="N68" si="128">+N65+N66+N67</f>
        <v>189496</v>
      </c>
      <c r="O68" s="169">
        <f t="shared" ref="O68" si="129">+O65+O66+O67</f>
        <v>376129</v>
      </c>
      <c r="P68" s="44">
        <f t="shared" ref="P68" si="130">+P65+P66+P67</f>
        <v>0</v>
      </c>
      <c r="Q68" s="169">
        <f t="shared" ref="Q68" si="131">+Q65+Q66+Q67</f>
        <v>376129</v>
      </c>
      <c r="R68" s="46">
        <f t="shared" ref="R68" si="132">+R65+R66+R67</f>
        <v>240338</v>
      </c>
      <c r="S68" s="44">
        <f t="shared" ref="S68" si="133">+S65+S66+S67</f>
        <v>244517</v>
      </c>
      <c r="T68" s="169">
        <f t="shared" ref="T68" si="134">+T65+T66+T67</f>
        <v>484855</v>
      </c>
      <c r="U68" s="44">
        <f t="shared" ref="U68" si="135">+U65+U66+U67</f>
        <v>317</v>
      </c>
      <c r="V68" s="169">
        <f t="shared" ref="V68" si="136">+V65+V66+V67</f>
        <v>485172</v>
      </c>
      <c r="W68" s="47">
        <f t="shared" ref="W68" si="137">IF(Q68=0,0,((V68/Q68)-1)*100)</f>
        <v>28.990851542954687</v>
      </c>
    </row>
    <row r="69" spans="1:27" ht="13.5" thickTop="1">
      <c r="A69" s="4" t="str">
        <f t="shared" si="8"/>
        <v xml:space="preserve"> </v>
      </c>
      <c r="B69" s="109" t="s">
        <v>16</v>
      </c>
      <c r="C69" s="135">
        <f t="shared" ref="C69:H71" si="138">+C17+C43</f>
        <v>401</v>
      </c>
      <c r="D69" s="137">
        <f t="shared" si="138"/>
        <v>401</v>
      </c>
      <c r="E69" s="153">
        <f t="shared" si="138"/>
        <v>802</v>
      </c>
      <c r="F69" s="135">
        <f t="shared" si="138"/>
        <v>491</v>
      </c>
      <c r="G69" s="137">
        <f t="shared" si="138"/>
        <v>491</v>
      </c>
      <c r="H69" s="153">
        <f t="shared" si="138"/>
        <v>982</v>
      </c>
      <c r="I69" s="126">
        <f t="shared" si="115"/>
        <v>22.443890274314214</v>
      </c>
      <c r="J69" s="8"/>
      <c r="L69" s="14" t="s">
        <v>16</v>
      </c>
      <c r="M69" s="382">
        <f t="shared" ref="M69:N71" si="139">+M17+M43</f>
        <v>64113</v>
      </c>
      <c r="N69" s="380">
        <f t="shared" si="139"/>
        <v>65352</v>
      </c>
      <c r="O69" s="168">
        <f t="shared" ref="O69" si="140">SUM(M69:N69)</f>
        <v>129465</v>
      </c>
      <c r="P69" s="381">
        <f>P17+P43</f>
        <v>0</v>
      </c>
      <c r="Q69" s="171">
        <f>+O69+P69</f>
        <v>129465</v>
      </c>
      <c r="R69" s="382">
        <f t="shared" ref="R69:S71" si="141">+R17+R43</f>
        <v>77793</v>
      </c>
      <c r="S69" s="380">
        <f t="shared" si="141"/>
        <v>78623</v>
      </c>
      <c r="T69" s="168">
        <f t="shared" ref="T69" si="142">SUM(R69:S69)</f>
        <v>156416</v>
      </c>
      <c r="U69" s="381">
        <f>U17+U43</f>
        <v>0</v>
      </c>
      <c r="V69" s="171">
        <f>+T69+U69</f>
        <v>156416</v>
      </c>
      <c r="W69" s="41">
        <f t="shared" si="117"/>
        <v>20.817209284362569</v>
      </c>
    </row>
    <row r="70" spans="1:27">
      <c r="A70" s="4" t="str">
        <f t="shared" si="8"/>
        <v xml:space="preserve"> </v>
      </c>
      <c r="B70" s="109" t="s">
        <v>17</v>
      </c>
      <c r="C70" s="135">
        <f t="shared" si="138"/>
        <v>392</v>
      </c>
      <c r="D70" s="137">
        <f t="shared" si="138"/>
        <v>392</v>
      </c>
      <c r="E70" s="153">
        <f t="shared" si="138"/>
        <v>784</v>
      </c>
      <c r="F70" s="135">
        <f t="shared" si="138"/>
        <v>485</v>
      </c>
      <c r="G70" s="137">
        <f t="shared" si="138"/>
        <v>485</v>
      </c>
      <c r="H70" s="153">
        <f t="shared" si="138"/>
        <v>970</v>
      </c>
      <c r="I70" s="126">
        <f t="shared" si="115"/>
        <v>23.72448979591837</v>
      </c>
      <c r="J70" s="4"/>
      <c r="L70" s="14" t="s">
        <v>17</v>
      </c>
      <c r="M70" s="382">
        <f t="shared" si="139"/>
        <v>61236</v>
      </c>
      <c r="N70" s="380">
        <f t="shared" si="139"/>
        <v>62055</v>
      </c>
      <c r="O70" s="168">
        <f>SUM(M70:N70)</f>
        <v>123291</v>
      </c>
      <c r="P70" s="379">
        <f>P18+P44</f>
        <v>0</v>
      </c>
      <c r="Q70" s="168">
        <f>+O70+P70</f>
        <v>123291</v>
      </c>
      <c r="R70" s="382">
        <f t="shared" si="141"/>
        <v>71601</v>
      </c>
      <c r="S70" s="380">
        <f t="shared" si="141"/>
        <v>73805</v>
      </c>
      <c r="T70" s="168">
        <f>SUM(R70:S70)</f>
        <v>145406</v>
      </c>
      <c r="U70" s="379">
        <f>U18+U44</f>
        <v>0</v>
      </c>
      <c r="V70" s="168">
        <f>+T70+U70</f>
        <v>145406</v>
      </c>
      <c r="W70" s="41">
        <f t="shared" ref="W70" si="143">IF(Q70=0,0,((V70/Q70)-1)*100)</f>
        <v>17.937237916798466</v>
      </c>
    </row>
    <row r="71" spans="1:27" ht="13.5" thickBot="1">
      <c r="A71" s="4" t="str">
        <f>IF(ISERROR(F71/G71)," ",IF(F71/G71&gt;0.5,IF(F71/G71&lt;1.5," ","NOT OK"),"NOT OK"))</f>
        <v xml:space="preserve"> </v>
      </c>
      <c r="B71" s="109" t="s">
        <v>18</v>
      </c>
      <c r="C71" s="135">
        <f t="shared" si="138"/>
        <v>330</v>
      </c>
      <c r="D71" s="137">
        <f t="shared" si="138"/>
        <v>330</v>
      </c>
      <c r="E71" s="153">
        <f t="shared" si="138"/>
        <v>660</v>
      </c>
      <c r="F71" s="135">
        <f t="shared" si="138"/>
        <v>415</v>
      </c>
      <c r="G71" s="137">
        <f t="shared" si="138"/>
        <v>415</v>
      </c>
      <c r="H71" s="153">
        <f t="shared" si="138"/>
        <v>830</v>
      </c>
      <c r="I71" s="126">
        <f>IF(E71=0,0,((H71/E71)-1)*100)</f>
        <v>25.757575757575758</v>
      </c>
      <c r="J71" s="4"/>
      <c r="L71" s="14" t="s">
        <v>18</v>
      </c>
      <c r="M71" s="382">
        <f t="shared" si="139"/>
        <v>51660</v>
      </c>
      <c r="N71" s="380">
        <f t="shared" si="139"/>
        <v>51542</v>
      </c>
      <c r="O71" s="168">
        <f>SUM(M71:N71)</f>
        <v>103202</v>
      </c>
      <c r="P71" s="379">
        <f>P19+P45</f>
        <v>0</v>
      </c>
      <c r="Q71" s="168">
        <f>+O71+P71</f>
        <v>103202</v>
      </c>
      <c r="R71" s="382">
        <f t="shared" si="141"/>
        <v>64696</v>
      </c>
      <c r="S71" s="380">
        <f t="shared" si="141"/>
        <v>63832</v>
      </c>
      <c r="T71" s="168">
        <f>SUM(R71:S71)</f>
        <v>128528</v>
      </c>
      <c r="U71" s="379">
        <f>U19+U45</f>
        <v>102</v>
      </c>
      <c r="V71" s="168">
        <f>+T71+U71</f>
        <v>128630</v>
      </c>
      <c r="W71" s="41">
        <f>IF(Q71=0,0,((V71/Q71)-1)*100)</f>
        <v>24.639057382608854</v>
      </c>
    </row>
    <row r="72" spans="1:27" ht="15.75" customHeight="1" thickTop="1" thickBot="1">
      <c r="A72" s="10" t="str">
        <f>IF(ISERROR(F72/G72)," ",IF(F72/G72&gt;0.5,IF(F72/G72&lt;1.5," ","NOT OK"),"NOT OK"))</f>
        <v xml:space="preserve"> </v>
      </c>
      <c r="B72" s="138" t="s">
        <v>19</v>
      </c>
      <c r="C72" s="130">
        <f>+C69+C70+C71</f>
        <v>1123</v>
      </c>
      <c r="D72" s="131">
        <f t="shared" ref="D72" si="144">+D69+D70+D71</f>
        <v>1123</v>
      </c>
      <c r="E72" s="150">
        <f t="shared" ref="E72" si="145">+E69+E70+E71</f>
        <v>2246</v>
      </c>
      <c r="F72" s="130">
        <f t="shared" ref="F72" si="146">+F69+F70+F71</f>
        <v>1391</v>
      </c>
      <c r="G72" s="131">
        <f t="shared" ref="G72" si="147">+G69+G70+G71</f>
        <v>1391</v>
      </c>
      <c r="H72" s="150">
        <f t="shared" ref="H72" si="148">+H69+H70+H71</f>
        <v>2782</v>
      </c>
      <c r="I72" s="133">
        <f>IF(E72=0,0,((H72/E72)-1)*100)</f>
        <v>23.864648263579703</v>
      </c>
      <c r="J72" s="10"/>
      <c r="K72" s="11"/>
      <c r="L72" s="48" t="s">
        <v>19</v>
      </c>
      <c r="M72" s="49">
        <f>+M69+M70+M71</f>
        <v>177009</v>
      </c>
      <c r="N72" s="50">
        <f t="shared" ref="N72" si="149">+N69+N70+N71</f>
        <v>178949</v>
      </c>
      <c r="O72" s="411">
        <f t="shared" ref="O72" si="150">+O69+O70+O71</f>
        <v>355958</v>
      </c>
      <c r="P72" s="50">
        <f t="shared" ref="P72" si="151">+P69+P70+P71</f>
        <v>0</v>
      </c>
      <c r="Q72" s="411">
        <f t="shared" ref="Q72" si="152">+Q69+Q70+Q71</f>
        <v>355958</v>
      </c>
      <c r="R72" s="49">
        <f t="shared" ref="R72" si="153">+R69+R70+R71</f>
        <v>214090</v>
      </c>
      <c r="S72" s="50">
        <f t="shared" ref="S72" si="154">+S69+S70+S71</f>
        <v>216260</v>
      </c>
      <c r="T72" s="170">
        <f t="shared" ref="T72" si="155">+T69+T70+T71</f>
        <v>430350</v>
      </c>
      <c r="U72" s="50">
        <f t="shared" ref="U72" si="156">+U69+U70+U71</f>
        <v>102</v>
      </c>
      <c r="V72" s="170">
        <f t="shared" ref="V72" si="157">+V69+V70+V71</f>
        <v>430452</v>
      </c>
      <c r="W72" s="51">
        <f>IF(Q72=0,0,((V72/Q72)-1)*100)</f>
        <v>20.927749903078464</v>
      </c>
    </row>
    <row r="73" spans="1:27" ht="13.5" thickTop="1">
      <c r="A73" s="4" t="str">
        <f>IF(ISERROR(F73/G73)," ",IF(F73/G73&gt;0.5,IF(F73/G73&lt;1.5," ","NOT OK"),"NOT OK"))</f>
        <v xml:space="preserve"> </v>
      </c>
      <c r="B73" s="109" t="s">
        <v>21</v>
      </c>
      <c r="C73" s="372">
        <f t="shared" ref="C73:H75" si="158">+C21+C47</f>
        <v>357</v>
      </c>
      <c r="D73" s="373">
        <f t="shared" si="158"/>
        <v>357</v>
      </c>
      <c r="E73" s="154">
        <f t="shared" si="158"/>
        <v>714</v>
      </c>
      <c r="F73" s="372">
        <f t="shared" si="158"/>
        <v>462</v>
      </c>
      <c r="G73" s="373">
        <f t="shared" si="158"/>
        <v>462</v>
      </c>
      <c r="H73" s="154">
        <f t="shared" si="158"/>
        <v>924</v>
      </c>
      <c r="I73" s="126">
        <f>IF(E73=0,0,((H73/E73)-1)*100)</f>
        <v>29.411764705882359</v>
      </c>
      <c r="J73" s="4"/>
      <c r="L73" s="14" t="s">
        <v>21</v>
      </c>
      <c r="M73" s="382">
        <f t="shared" ref="M73:N75" si="159">+M21+M47</f>
        <v>58431</v>
      </c>
      <c r="N73" s="380">
        <f t="shared" si="159"/>
        <v>58824</v>
      </c>
      <c r="O73" s="168">
        <f>SUM(M73:N73)</f>
        <v>117255</v>
      </c>
      <c r="P73" s="379">
        <f>P21+P47</f>
        <v>0</v>
      </c>
      <c r="Q73" s="168">
        <f>+O73+P73</f>
        <v>117255</v>
      </c>
      <c r="R73" s="382">
        <f t="shared" ref="R73:S75" si="160">+R21+R47</f>
        <v>70938</v>
      </c>
      <c r="S73" s="380">
        <f t="shared" si="160"/>
        <v>70859</v>
      </c>
      <c r="T73" s="168">
        <f>SUM(R73:S73)</f>
        <v>141797</v>
      </c>
      <c r="U73" s="379">
        <f>U21+U47</f>
        <v>0</v>
      </c>
      <c r="V73" s="168">
        <f>+T73+U73</f>
        <v>141797</v>
      </c>
      <c r="W73" s="41">
        <f>IF(Q73=0,0,((V73/Q73)-1)*100)</f>
        <v>20.930450727047891</v>
      </c>
    </row>
    <row r="74" spans="1:27">
      <c r="A74" s="4" t="str">
        <f t="shared" ref="A74" si="161">IF(ISERROR(F74/G74)," ",IF(F74/G74&gt;0.5,IF(F74/G74&lt;1.5," ","NOT OK"),"NOT OK"))</f>
        <v xml:space="preserve"> </v>
      </c>
      <c r="B74" s="109" t="s">
        <v>22</v>
      </c>
      <c r="C74" s="372">
        <f t="shared" si="158"/>
        <v>372</v>
      </c>
      <c r="D74" s="373">
        <f t="shared" si="158"/>
        <v>372</v>
      </c>
      <c r="E74" s="149">
        <f t="shared" si="158"/>
        <v>744</v>
      </c>
      <c r="F74" s="372">
        <f t="shared" si="158"/>
        <v>479</v>
      </c>
      <c r="G74" s="373">
        <f t="shared" si="158"/>
        <v>480</v>
      </c>
      <c r="H74" s="149">
        <f t="shared" si="158"/>
        <v>959</v>
      </c>
      <c r="I74" s="126">
        <f t="shared" ref="I74" si="162">IF(E74=0,0,((H74/E74)-1)*100)</f>
        <v>28.897849462365599</v>
      </c>
      <c r="J74" s="4"/>
      <c r="L74" s="14" t="s">
        <v>22</v>
      </c>
      <c r="M74" s="382">
        <f t="shared" si="159"/>
        <v>59748</v>
      </c>
      <c r="N74" s="380">
        <f t="shared" si="159"/>
        <v>59469</v>
      </c>
      <c r="O74" s="168">
        <f t="shared" ref="O74" si="163">SUM(M74:N74)</f>
        <v>119217</v>
      </c>
      <c r="P74" s="379">
        <f>P22+P48</f>
        <v>0</v>
      </c>
      <c r="Q74" s="168">
        <f>+O74+P74</f>
        <v>119217</v>
      </c>
      <c r="R74" s="382">
        <f t="shared" si="160"/>
        <v>76043</v>
      </c>
      <c r="S74" s="380">
        <f t="shared" si="160"/>
        <v>75719</v>
      </c>
      <c r="T74" s="168">
        <f t="shared" ref="T74" si="164">SUM(R74:S74)</f>
        <v>151762</v>
      </c>
      <c r="U74" s="379">
        <f>U22+U48</f>
        <v>0</v>
      </c>
      <c r="V74" s="168">
        <f>+T74+U74</f>
        <v>151762</v>
      </c>
      <c r="W74" s="41">
        <f t="shared" ref="W74" si="165">IF(Q74=0,0,((V74/Q74)-1)*100)</f>
        <v>27.298959041076355</v>
      </c>
    </row>
    <row r="75" spans="1:27" ht="13.5" thickBot="1">
      <c r="A75" s="4" t="str">
        <f>IF(ISERROR(F75/G75)," ",IF(F75/G75&gt;0.5,IF(F75/G75&lt;1.5," ","NOT OK"),"NOT OK"))</f>
        <v xml:space="preserve"> </v>
      </c>
      <c r="B75" s="109" t="s">
        <v>23</v>
      </c>
      <c r="C75" s="372">
        <f t="shared" si="158"/>
        <v>367</v>
      </c>
      <c r="D75" s="141">
        <f t="shared" si="158"/>
        <v>367</v>
      </c>
      <c r="E75" s="151">
        <f t="shared" si="158"/>
        <v>734</v>
      </c>
      <c r="F75" s="372">
        <f t="shared" si="158"/>
        <v>463</v>
      </c>
      <c r="G75" s="141">
        <f t="shared" si="158"/>
        <v>463</v>
      </c>
      <c r="H75" s="151">
        <f t="shared" si="158"/>
        <v>926</v>
      </c>
      <c r="I75" s="142">
        <f>IF(E75=0,0,((H75/E75)-1)*100)</f>
        <v>26.158038147138974</v>
      </c>
      <c r="J75" s="4"/>
      <c r="L75" s="14" t="s">
        <v>23</v>
      </c>
      <c r="M75" s="382">
        <f t="shared" si="159"/>
        <v>56348</v>
      </c>
      <c r="N75" s="380">
        <f t="shared" si="159"/>
        <v>56121</v>
      </c>
      <c r="O75" s="168">
        <f t="shared" ref="O75" si="166">SUM(M75:N75)</f>
        <v>112469</v>
      </c>
      <c r="P75" s="381">
        <f>P23+P49</f>
        <v>0</v>
      </c>
      <c r="Q75" s="171">
        <f>+O75+P75</f>
        <v>112469</v>
      </c>
      <c r="R75" s="382">
        <f t="shared" si="160"/>
        <v>71603</v>
      </c>
      <c r="S75" s="380">
        <f t="shared" si="160"/>
        <v>71015</v>
      </c>
      <c r="T75" s="168">
        <f t="shared" ref="T75" si="167">SUM(R75:S75)</f>
        <v>142618</v>
      </c>
      <c r="U75" s="381">
        <f>U23+U49</f>
        <v>0</v>
      </c>
      <c r="V75" s="171">
        <f>+T75+U75</f>
        <v>142618</v>
      </c>
      <c r="W75" s="41">
        <f>IF(Q75=0,0,((V75/Q75)-1)*100)</f>
        <v>26.806497790502281</v>
      </c>
    </row>
    <row r="76" spans="1:27" ht="14.25" thickTop="1" thickBot="1">
      <c r="A76" s="347" t="str">
        <f>IF(ISERROR(F76/G76)," ",IF(F76/G76&gt;0.5,IF(F76/G76&lt;1.5," ","NOT OK"),"NOT OK"))</f>
        <v xml:space="preserve"> </v>
      </c>
      <c r="B76" s="129" t="s">
        <v>40</v>
      </c>
      <c r="C76" s="130">
        <f>+C73+C74+C75</f>
        <v>1096</v>
      </c>
      <c r="D76" s="130">
        <f t="shared" ref="D76" si="168">+D73+D74+D75</f>
        <v>1096</v>
      </c>
      <c r="E76" s="130">
        <f t="shared" ref="E76" si="169">+E73+E74+E75</f>
        <v>2192</v>
      </c>
      <c r="F76" s="130">
        <f t="shared" ref="F76" si="170">+F73+F74+F75</f>
        <v>1404</v>
      </c>
      <c r="G76" s="130">
        <f t="shared" ref="G76" si="171">+G73+G74+G75</f>
        <v>1405</v>
      </c>
      <c r="H76" s="130">
        <f t="shared" ref="H76" si="172">+H73+H74+H75</f>
        <v>2809</v>
      </c>
      <c r="I76" s="133">
        <f t="shared" ref="I76:I78" si="173">IF(E76=0,0,((H76/E76)-1)*100)</f>
        <v>28.147810218978098</v>
      </c>
      <c r="J76" s="4"/>
      <c r="L76" s="420" t="s">
        <v>40</v>
      </c>
      <c r="M76" s="46">
        <f>+M73+M74+M75</f>
        <v>174527</v>
      </c>
      <c r="N76" s="44">
        <f t="shared" ref="N76" si="174">+N73+N74+N75</f>
        <v>174414</v>
      </c>
      <c r="O76" s="312">
        <f t="shared" ref="O76" si="175">+O73+O74+O75</f>
        <v>348941</v>
      </c>
      <c r="P76" s="44">
        <f t="shared" ref="P76" si="176">+P73+P74+P75</f>
        <v>0</v>
      </c>
      <c r="Q76" s="312">
        <f t="shared" ref="Q76" si="177">+Q73+Q74+Q75</f>
        <v>348941</v>
      </c>
      <c r="R76" s="46">
        <f t="shared" ref="R76" si="178">+R73+R74+R75</f>
        <v>218584</v>
      </c>
      <c r="S76" s="44">
        <f t="shared" ref="S76" si="179">+S73+S74+S75</f>
        <v>217593</v>
      </c>
      <c r="T76" s="169">
        <f t="shared" ref="T76" si="180">+T73+T74+T75</f>
        <v>436177</v>
      </c>
      <c r="U76" s="44">
        <f t="shared" ref="U76" si="181">+U73+U74+U75</f>
        <v>0</v>
      </c>
      <c r="V76" s="169">
        <f t="shared" ref="V76" si="182">+V73+V74+V75</f>
        <v>436177</v>
      </c>
      <c r="W76" s="47">
        <f t="shared" ref="W76:W78" si="183">IF(Q76=0,0,((V76/Q76)-1)*100)</f>
        <v>25.00021493604936</v>
      </c>
    </row>
    <row r="77" spans="1:27" ht="14.25" thickTop="1" thickBot="1">
      <c r="A77" s="347" t="str">
        <f>IF(ISERROR(F77/G77)," ",IF(F77/G77&gt;0.5,IF(F77/G77&lt;1.5," ","NOT OK"),"NOT OK"))</f>
        <v xml:space="preserve"> </v>
      </c>
      <c r="B77" s="129" t="s">
        <v>62</v>
      </c>
      <c r="C77" s="130">
        <f>C68+C72+C73+C74+C75</f>
        <v>3341</v>
      </c>
      <c r="D77" s="130">
        <f t="shared" ref="D77:H77" si="184">D68+D72+D73+D74+D75</f>
        <v>3341</v>
      </c>
      <c r="E77" s="130">
        <f t="shared" si="184"/>
        <v>6682</v>
      </c>
      <c r="F77" s="130">
        <f t="shared" si="184"/>
        <v>4290</v>
      </c>
      <c r="G77" s="130">
        <f t="shared" si="184"/>
        <v>4292</v>
      </c>
      <c r="H77" s="130">
        <f t="shared" si="184"/>
        <v>8582</v>
      </c>
      <c r="I77" s="133">
        <f t="shared" si="173"/>
        <v>28.434600419036226</v>
      </c>
      <c r="J77" s="4"/>
      <c r="L77" s="420" t="s">
        <v>62</v>
      </c>
      <c r="M77" s="43">
        <f>M68+M72+M73+M74+M75</f>
        <v>538169</v>
      </c>
      <c r="N77" s="43">
        <f t="shared" ref="N77:V77" si="185">N68+N72+N73+N74+N75</f>
        <v>542859</v>
      </c>
      <c r="O77" s="413">
        <f t="shared" si="185"/>
        <v>1081028</v>
      </c>
      <c r="P77" s="43">
        <f t="shared" si="185"/>
        <v>0</v>
      </c>
      <c r="Q77" s="413">
        <f t="shared" si="185"/>
        <v>1081028</v>
      </c>
      <c r="R77" s="43">
        <f t="shared" si="185"/>
        <v>673012</v>
      </c>
      <c r="S77" s="43">
        <f t="shared" si="185"/>
        <v>678370</v>
      </c>
      <c r="T77" s="412">
        <f t="shared" si="185"/>
        <v>1351382</v>
      </c>
      <c r="U77" s="43">
        <f t="shared" si="185"/>
        <v>419</v>
      </c>
      <c r="V77" s="413">
        <f t="shared" si="185"/>
        <v>1351801</v>
      </c>
      <c r="W77" s="47">
        <f t="shared" si="183"/>
        <v>25.047732343658069</v>
      </c>
      <c r="X77" s="1"/>
      <c r="AA77" s="1"/>
    </row>
    <row r="78" spans="1:27" ht="14.25" thickTop="1" thickBot="1">
      <c r="A78" s="347" t="str">
        <f>IF(ISERROR(F78/G78)," ",IF(F78/G78&gt;0.5,IF(F78/G78&lt;1.5," ","NOT OK"),"NOT OK"))</f>
        <v xml:space="preserve"> </v>
      </c>
      <c r="B78" s="129" t="s">
        <v>63</v>
      </c>
      <c r="C78" s="130">
        <f>+C64+C68+C72+C76</f>
        <v>4514</v>
      </c>
      <c r="D78" s="130">
        <f t="shared" ref="D78:H78" si="186">+D64+D68+D72+D76</f>
        <v>4513</v>
      </c>
      <c r="E78" s="130">
        <f t="shared" si="186"/>
        <v>9027</v>
      </c>
      <c r="F78" s="130">
        <f t="shared" si="186"/>
        <v>5744</v>
      </c>
      <c r="G78" s="130">
        <f t="shared" si="186"/>
        <v>5745</v>
      </c>
      <c r="H78" s="130">
        <f t="shared" si="186"/>
        <v>11489</v>
      </c>
      <c r="I78" s="133">
        <f t="shared" si="173"/>
        <v>27.273734352498067</v>
      </c>
      <c r="J78" s="4"/>
      <c r="L78" s="420" t="s">
        <v>63</v>
      </c>
      <c r="M78" s="46">
        <f>+M64+M68+M72+M76</f>
        <v>729495</v>
      </c>
      <c r="N78" s="44">
        <f t="shared" ref="N78:V78" si="187">+N64+N68+N72+N76</f>
        <v>728177</v>
      </c>
      <c r="O78" s="312">
        <f t="shared" si="187"/>
        <v>1457672</v>
      </c>
      <c r="P78" s="44">
        <f t="shared" si="187"/>
        <v>0</v>
      </c>
      <c r="Q78" s="312">
        <f t="shared" si="187"/>
        <v>1457672</v>
      </c>
      <c r="R78" s="46">
        <f t="shared" si="187"/>
        <v>909036</v>
      </c>
      <c r="S78" s="44">
        <f t="shared" si="187"/>
        <v>909104</v>
      </c>
      <c r="T78" s="169">
        <f t="shared" si="187"/>
        <v>1818140</v>
      </c>
      <c r="U78" s="44">
        <f t="shared" si="187"/>
        <v>419</v>
      </c>
      <c r="V78" s="169">
        <f t="shared" si="187"/>
        <v>1818559</v>
      </c>
      <c r="W78" s="47">
        <f t="shared" si="183"/>
        <v>24.757764435346232</v>
      </c>
    </row>
    <row r="79" spans="1:27" ht="14.25" thickTop="1" thickBot="1">
      <c r="B79" s="143" t="s">
        <v>60</v>
      </c>
      <c r="C79" s="105"/>
      <c r="D79" s="105"/>
      <c r="E79" s="105"/>
      <c r="F79" s="105"/>
      <c r="G79" s="105"/>
      <c r="H79" s="105"/>
      <c r="I79" s="106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7" ht="13.5" thickTop="1">
      <c r="L80" s="875" t="s">
        <v>33</v>
      </c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7"/>
    </row>
    <row r="81" spans="1:26" ht="13.5" thickBot="1">
      <c r="L81" s="878" t="s">
        <v>43</v>
      </c>
      <c r="M81" s="879"/>
      <c r="N81" s="879"/>
      <c r="O81" s="879"/>
      <c r="P81" s="879"/>
      <c r="Q81" s="879"/>
      <c r="R81" s="879"/>
      <c r="S81" s="879"/>
      <c r="T81" s="879"/>
      <c r="U81" s="879"/>
      <c r="V81" s="879"/>
      <c r="W81" s="88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3.5" customHeight="1" thickTop="1" thickBot="1">
      <c r="L83" s="59"/>
      <c r="M83" s="195" t="s">
        <v>64</v>
      </c>
      <c r="N83" s="194"/>
      <c r="O83" s="195"/>
      <c r="P83" s="193"/>
      <c r="Q83" s="194"/>
      <c r="R83" s="193" t="s">
        <v>65</v>
      </c>
      <c r="S83" s="194"/>
      <c r="T83" s="195"/>
      <c r="U83" s="193"/>
      <c r="V83" s="193"/>
      <c r="W83" s="323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24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22"/>
    </row>
    <row r="86" spans="1:26" ht="6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350"/>
      <c r="L87" s="61" t="s">
        <v>10</v>
      </c>
      <c r="M87" s="387">
        <v>0</v>
      </c>
      <c r="N87" s="388">
        <v>0</v>
      </c>
      <c r="O87" s="181">
        <f>+M87+N87</f>
        <v>0</v>
      </c>
      <c r="P87" s="385">
        <v>0</v>
      </c>
      <c r="Q87" s="181">
        <f t="shared" ref="Q87" si="188">O87+P87</f>
        <v>0</v>
      </c>
      <c r="R87" s="387">
        <v>0</v>
      </c>
      <c r="S87" s="388">
        <v>0</v>
      </c>
      <c r="T87" s="181">
        <f>+R87+S87</f>
        <v>0</v>
      </c>
      <c r="U87" s="385">
        <v>0</v>
      </c>
      <c r="V87" s="181">
        <f t="shared" ref="V87:V89" si="189">T87+U87</f>
        <v>0</v>
      </c>
      <c r="W87" s="643">
        <f>IF(Q87=0,0,((V87/Q87)-1)*100)</f>
        <v>0</v>
      </c>
      <c r="Y87" s="289"/>
      <c r="Z87" s="289"/>
    </row>
    <row r="88" spans="1:26">
      <c r="A88" s="350"/>
      <c r="L88" s="61" t="s">
        <v>11</v>
      </c>
      <c r="M88" s="387">
        <v>0</v>
      </c>
      <c r="N88" s="388">
        <v>0</v>
      </c>
      <c r="O88" s="181">
        <f t="shared" ref="O88:O96" si="190">+M88+N88</f>
        <v>0</v>
      </c>
      <c r="P88" s="385">
        <v>0</v>
      </c>
      <c r="Q88" s="181">
        <f>O88+P88</f>
        <v>0</v>
      </c>
      <c r="R88" s="387">
        <v>0</v>
      </c>
      <c r="S88" s="388">
        <v>0</v>
      </c>
      <c r="T88" s="181">
        <f t="shared" ref="T88:T96" si="191">+R88+S88</f>
        <v>0</v>
      </c>
      <c r="U88" s="385">
        <v>0</v>
      </c>
      <c r="V88" s="181">
        <f>T88+U88</f>
        <v>0</v>
      </c>
      <c r="W88" s="643">
        <f>IF(Q88=0,0,((V88/Q88)-1)*100)</f>
        <v>0</v>
      </c>
    </row>
    <row r="89" spans="1:26" ht="13.5" thickBot="1">
      <c r="A89" s="350"/>
      <c r="L89" s="67" t="s">
        <v>12</v>
      </c>
      <c r="M89" s="387">
        <v>0</v>
      </c>
      <c r="N89" s="388">
        <v>0</v>
      </c>
      <c r="O89" s="181">
        <f t="shared" si="190"/>
        <v>0</v>
      </c>
      <c r="P89" s="385">
        <v>0</v>
      </c>
      <c r="Q89" s="181">
        <f t="shared" ref="Q89" si="192">O89+P89</f>
        <v>0</v>
      </c>
      <c r="R89" s="387">
        <v>0</v>
      </c>
      <c r="S89" s="388">
        <v>0</v>
      </c>
      <c r="T89" s="181">
        <f t="shared" si="191"/>
        <v>0</v>
      </c>
      <c r="U89" s="385">
        <v>0</v>
      </c>
      <c r="V89" s="181">
        <f t="shared" si="189"/>
        <v>0</v>
      </c>
      <c r="W89" s="643">
        <f>IF(Q89=0,0,((V89/Q89)-1)*100)</f>
        <v>0</v>
      </c>
    </row>
    <row r="90" spans="1:26" ht="14.25" thickTop="1" thickBot="1">
      <c r="A90" s="350"/>
      <c r="L90" s="82" t="s">
        <v>57</v>
      </c>
      <c r="M90" s="83">
        <f t="shared" ref="M90:V90" si="193">+M87+M88+M89</f>
        <v>0</v>
      </c>
      <c r="N90" s="84">
        <f t="shared" si="193"/>
        <v>0</v>
      </c>
      <c r="O90" s="182">
        <f t="shared" si="190"/>
        <v>0</v>
      </c>
      <c r="P90" s="83">
        <f t="shared" si="193"/>
        <v>0</v>
      </c>
      <c r="Q90" s="182">
        <f t="shared" si="193"/>
        <v>0</v>
      </c>
      <c r="R90" s="83">
        <f t="shared" si="193"/>
        <v>0</v>
      </c>
      <c r="S90" s="84">
        <f t="shared" si="193"/>
        <v>0</v>
      </c>
      <c r="T90" s="182">
        <f t="shared" si="191"/>
        <v>0</v>
      </c>
      <c r="U90" s="83">
        <f t="shared" si="193"/>
        <v>0</v>
      </c>
      <c r="V90" s="182">
        <f t="shared" si="193"/>
        <v>0</v>
      </c>
      <c r="W90" s="641">
        <f t="shared" ref="W90:W95" si="194">IF(Q90=0,0,((V90/Q90)-1)*100)</f>
        <v>0</v>
      </c>
      <c r="Y90" s="289"/>
      <c r="Z90" s="289"/>
    </row>
    <row r="91" spans="1:26" ht="13.5" thickTop="1">
      <c r="A91" s="350"/>
      <c r="L91" s="61" t="s">
        <v>13</v>
      </c>
      <c r="M91" s="387">
        <v>0</v>
      </c>
      <c r="N91" s="388">
        <v>0</v>
      </c>
      <c r="O91" s="181">
        <f t="shared" si="190"/>
        <v>0</v>
      </c>
      <c r="P91" s="385">
        <v>0</v>
      </c>
      <c r="Q91" s="181">
        <f>O91+P91</f>
        <v>0</v>
      </c>
      <c r="R91" s="387">
        <v>0</v>
      </c>
      <c r="S91" s="388">
        <v>0</v>
      </c>
      <c r="T91" s="181">
        <f t="shared" si="191"/>
        <v>0</v>
      </c>
      <c r="U91" s="385">
        <v>0</v>
      </c>
      <c r="V91" s="181">
        <f>T91+U91</f>
        <v>0</v>
      </c>
      <c r="W91" s="643">
        <f t="shared" si="194"/>
        <v>0</v>
      </c>
      <c r="Y91" s="289"/>
      <c r="Z91" s="289"/>
    </row>
    <row r="92" spans="1:26">
      <c r="A92" s="350"/>
      <c r="L92" s="61" t="s">
        <v>14</v>
      </c>
      <c r="M92" s="387">
        <v>0</v>
      </c>
      <c r="N92" s="388">
        <v>0</v>
      </c>
      <c r="O92" s="181">
        <f>+M92+N92</f>
        <v>0</v>
      </c>
      <c r="P92" s="385">
        <v>0</v>
      </c>
      <c r="Q92" s="181">
        <f>O92+P92</f>
        <v>0</v>
      </c>
      <c r="R92" s="387">
        <v>0</v>
      </c>
      <c r="S92" s="388">
        <v>0</v>
      </c>
      <c r="T92" s="181">
        <f>+R92+S92</f>
        <v>0</v>
      </c>
      <c r="U92" s="385">
        <v>0</v>
      </c>
      <c r="V92" s="181">
        <f>T92+U92</f>
        <v>0</v>
      </c>
      <c r="W92" s="643">
        <f>IF(Q92=0,0,((V92/Q92)-1)*100)</f>
        <v>0</v>
      </c>
      <c r="Y92" s="289"/>
      <c r="Z92" s="289"/>
    </row>
    <row r="93" spans="1:26" ht="13.5" thickBot="1">
      <c r="A93" s="350"/>
      <c r="L93" s="61" t="s">
        <v>15</v>
      </c>
      <c r="M93" s="387">
        <v>0</v>
      </c>
      <c r="N93" s="388">
        <v>0</v>
      </c>
      <c r="O93" s="181">
        <f>+M93+N93</f>
        <v>0</v>
      </c>
      <c r="P93" s="385">
        <v>0</v>
      </c>
      <c r="Q93" s="181">
        <f>O93+P93</f>
        <v>0</v>
      </c>
      <c r="R93" s="387">
        <v>0</v>
      </c>
      <c r="S93" s="388">
        <v>0</v>
      </c>
      <c r="T93" s="181">
        <f>+R93+S93</f>
        <v>0</v>
      </c>
      <c r="U93" s="385">
        <v>0</v>
      </c>
      <c r="V93" s="181">
        <f>T93+U93</f>
        <v>0</v>
      </c>
      <c r="W93" s="643">
        <f>IF(Q93=0,0,((V93/Q93)-1)*100)</f>
        <v>0</v>
      </c>
      <c r="Y93" s="289"/>
      <c r="Z93" s="289"/>
    </row>
    <row r="94" spans="1:26" ht="14.25" thickTop="1" thickBot="1">
      <c r="A94" s="350"/>
      <c r="L94" s="82" t="s">
        <v>61</v>
      </c>
      <c r="M94" s="83">
        <f>+M91+M92+M93</f>
        <v>0</v>
      </c>
      <c r="N94" s="84">
        <f t="shared" ref="N94:V94" si="195">+N91+N92+N93</f>
        <v>0</v>
      </c>
      <c r="O94" s="182">
        <f t="shared" si="195"/>
        <v>0</v>
      </c>
      <c r="P94" s="83">
        <f t="shared" si="195"/>
        <v>0</v>
      </c>
      <c r="Q94" s="182">
        <f t="shared" si="195"/>
        <v>0</v>
      </c>
      <c r="R94" s="83">
        <f t="shared" si="195"/>
        <v>0</v>
      </c>
      <c r="S94" s="84">
        <f t="shared" si="195"/>
        <v>0</v>
      </c>
      <c r="T94" s="182">
        <f t="shared" si="195"/>
        <v>0</v>
      </c>
      <c r="U94" s="83">
        <f t="shared" si="195"/>
        <v>0</v>
      </c>
      <c r="V94" s="182">
        <f t="shared" si="195"/>
        <v>0</v>
      </c>
      <c r="W94" s="641">
        <f t="shared" ref="W94" si="196">IF(Q94=0,0,((V94/Q94)-1)*100)</f>
        <v>0</v>
      </c>
      <c r="Y94" s="289"/>
      <c r="Z94" s="289"/>
    </row>
    <row r="95" spans="1:26" ht="13.5" thickTop="1">
      <c r="A95" s="350"/>
      <c r="L95" s="61" t="s">
        <v>16</v>
      </c>
      <c r="M95" s="387">
        <v>0</v>
      </c>
      <c r="N95" s="388">
        <v>0</v>
      </c>
      <c r="O95" s="181">
        <f t="shared" si="190"/>
        <v>0</v>
      </c>
      <c r="P95" s="385">
        <v>0</v>
      </c>
      <c r="Q95" s="181">
        <f>O95+P95</f>
        <v>0</v>
      </c>
      <c r="R95" s="387">
        <v>0</v>
      </c>
      <c r="S95" s="388">
        <v>0</v>
      </c>
      <c r="T95" s="181">
        <f t="shared" si="191"/>
        <v>0</v>
      </c>
      <c r="U95" s="385">
        <v>0</v>
      </c>
      <c r="V95" s="181">
        <f>T95+U95</f>
        <v>0</v>
      </c>
      <c r="W95" s="643">
        <f t="shared" si="194"/>
        <v>0</v>
      </c>
      <c r="Y95" s="289"/>
      <c r="Z95" s="289"/>
    </row>
    <row r="96" spans="1:26">
      <c r="A96" s="350"/>
      <c r="L96" s="61" t="s">
        <v>17</v>
      </c>
      <c r="M96" s="387">
        <v>0</v>
      </c>
      <c r="N96" s="388">
        <v>0</v>
      </c>
      <c r="O96" s="181">
        <f t="shared" si="190"/>
        <v>0</v>
      </c>
      <c r="P96" s="385">
        <v>0</v>
      </c>
      <c r="Q96" s="181">
        <f>O96+P96</f>
        <v>0</v>
      </c>
      <c r="R96" s="387">
        <v>0</v>
      </c>
      <c r="S96" s="388">
        <v>0</v>
      </c>
      <c r="T96" s="181">
        <f t="shared" si="191"/>
        <v>0</v>
      </c>
      <c r="U96" s="385">
        <v>0</v>
      </c>
      <c r="V96" s="181">
        <f>T96+U96</f>
        <v>0</v>
      </c>
      <c r="W96" s="643">
        <f t="shared" ref="W96" si="197">IF(Q96=0,0,((V96/Q96)-1)*100)</f>
        <v>0</v>
      </c>
      <c r="Y96" s="289"/>
      <c r="Z96" s="289"/>
    </row>
    <row r="97" spans="1:26" ht="13.5" thickBot="1">
      <c r="A97" s="350"/>
      <c r="L97" s="61" t="s">
        <v>18</v>
      </c>
      <c r="M97" s="387">
        <v>0</v>
      </c>
      <c r="N97" s="388">
        <v>0</v>
      </c>
      <c r="O97" s="183">
        <f>+M97+N97</f>
        <v>0</v>
      </c>
      <c r="P97" s="86">
        <v>0</v>
      </c>
      <c r="Q97" s="183">
        <f>O97+P97</f>
        <v>0</v>
      </c>
      <c r="R97" s="387">
        <v>0</v>
      </c>
      <c r="S97" s="388">
        <v>0</v>
      </c>
      <c r="T97" s="183">
        <f>+R97+S97</f>
        <v>0</v>
      </c>
      <c r="U97" s="86">
        <v>0</v>
      </c>
      <c r="V97" s="183">
        <f>T97+U97</f>
        <v>0</v>
      </c>
      <c r="W97" s="643">
        <f>IF(Q97=0,0,((V97/Q97)-1)*100)</f>
        <v>0</v>
      </c>
      <c r="Y97" s="289"/>
      <c r="Z97" s="289"/>
    </row>
    <row r="98" spans="1:26" ht="14.25" thickTop="1" thickBot="1">
      <c r="A98" s="350" t="str">
        <f>IF(ISERROR(F98/G98)," ",IF(F98/G98&gt;0.5,IF(F98/G98&lt;1.5," ","NOT OK"),"NOT OK"))</f>
        <v xml:space="preserve"> </v>
      </c>
      <c r="L98" s="87" t="s">
        <v>19</v>
      </c>
      <c r="M98" s="88">
        <f>+M95+M96+M97</f>
        <v>0</v>
      </c>
      <c r="N98" s="88">
        <f t="shared" ref="N98" si="198">+N95+N96+N97</f>
        <v>0</v>
      </c>
      <c r="O98" s="184">
        <f t="shared" ref="O98" si="199">+O95+O96+O97</f>
        <v>0</v>
      </c>
      <c r="P98" s="89">
        <f t="shared" ref="P98" si="200">+P95+P96+P97</f>
        <v>0</v>
      </c>
      <c r="Q98" s="184">
        <f t="shared" ref="Q98" si="201">+Q95+Q96+Q97</f>
        <v>0</v>
      </c>
      <c r="R98" s="88">
        <f t="shared" ref="R98" si="202">+R95+R96+R97</f>
        <v>0</v>
      </c>
      <c r="S98" s="88">
        <f t="shared" ref="S98" si="203">+S95+S96+S97</f>
        <v>0</v>
      </c>
      <c r="T98" s="184">
        <f t="shared" ref="T98" si="204">+T95+T96+T97</f>
        <v>0</v>
      </c>
      <c r="U98" s="89">
        <f t="shared" ref="U98" si="205">+U95+U96+U97</f>
        <v>0</v>
      </c>
      <c r="V98" s="184">
        <f t="shared" ref="V98" si="206">+V95+V96+V97</f>
        <v>0</v>
      </c>
      <c r="W98" s="644">
        <f>IF(Q98=0,0,((V98/Q98)-1)*100)</f>
        <v>0</v>
      </c>
      <c r="Y98" s="289"/>
      <c r="Z98" s="289"/>
    </row>
    <row r="99" spans="1:26" ht="13.5" thickTop="1">
      <c r="A99" s="350"/>
      <c r="L99" s="61" t="s">
        <v>21</v>
      </c>
      <c r="M99" s="387">
        <v>0</v>
      </c>
      <c r="N99" s="388">
        <v>0</v>
      </c>
      <c r="O99" s="183">
        <f>+M99+N99</f>
        <v>0</v>
      </c>
      <c r="P99" s="91">
        <v>0</v>
      </c>
      <c r="Q99" s="183">
        <f>O99+P99</f>
        <v>0</v>
      </c>
      <c r="R99" s="387">
        <v>0</v>
      </c>
      <c r="S99" s="388">
        <v>0</v>
      </c>
      <c r="T99" s="183">
        <f>+R99+S99</f>
        <v>0</v>
      </c>
      <c r="U99" s="91">
        <v>0</v>
      </c>
      <c r="V99" s="183">
        <f>T99+U99</f>
        <v>0</v>
      </c>
      <c r="W99" s="643">
        <f>IF(Q99=0,0,((V99/Q99)-1)*100)</f>
        <v>0</v>
      </c>
    </row>
    <row r="100" spans="1:26">
      <c r="A100" s="350"/>
      <c r="L100" s="61" t="s">
        <v>22</v>
      </c>
      <c r="M100" s="387">
        <v>0</v>
      </c>
      <c r="N100" s="388">
        <v>0</v>
      </c>
      <c r="O100" s="183">
        <f t="shared" ref="O100" si="207">+M100+N100</f>
        <v>0</v>
      </c>
      <c r="P100" s="385">
        <v>0</v>
      </c>
      <c r="Q100" s="183">
        <f>O100+P100</f>
        <v>0</v>
      </c>
      <c r="R100" s="387">
        <v>0</v>
      </c>
      <c r="S100" s="388">
        <v>0</v>
      </c>
      <c r="T100" s="183">
        <f t="shared" ref="T100" si="208">+R100+S100</f>
        <v>0</v>
      </c>
      <c r="U100" s="385">
        <v>0</v>
      </c>
      <c r="V100" s="183">
        <f>T100+U100</f>
        <v>0</v>
      </c>
      <c r="W100" s="643">
        <f t="shared" ref="W100" si="209">IF(Q100=0,0,((V100/Q100)-1)*100)</f>
        <v>0</v>
      </c>
    </row>
    <row r="101" spans="1:26" ht="13.5" thickBot="1">
      <c r="A101" s="351"/>
      <c r="L101" s="61" t="s">
        <v>23</v>
      </c>
      <c r="M101" s="387">
        <v>0</v>
      </c>
      <c r="N101" s="388">
        <v>0</v>
      </c>
      <c r="O101" s="183">
        <f>+M101+N101</f>
        <v>0</v>
      </c>
      <c r="P101" s="385">
        <v>0</v>
      </c>
      <c r="Q101" s="183">
        <f>O101+P101</f>
        <v>0</v>
      </c>
      <c r="R101" s="387">
        <v>0</v>
      </c>
      <c r="S101" s="388">
        <v>0</v>
      </c>
      <c r="T101" s="183">
        <f>+R101+S101</f>
        <v>0</v>
      </c>
      <c r="U101" s="385">
        <v>0</v>
      </c>
      <c r="V101" s="183">
        <f>T101+U101</f>
        <v>0</v>
      </c>
      <c r="W101" s="643">
        <f>IF(Q101=0,0,((V101/Q101)-1)*100)</f>
        <v>0</v>
      </c>
    </row>
    <row r="102" spans="1:26" ht="14.25" thickTop="1" thickBot="1">
      <c r="A102" s="350"/>
      <c r="L102" s="82" t="s">
        <v>24</v>
      </c>
      <c r="M102" s="83">
        <f>+M99+M100+M101</f>
        <v>0</v>
      </c>
      <c r="N102" s="84">
        <f t="shared" ref="N102:V102" si="210">+N99+N100+N101</f>
        <v>0</v>
      </c>
      <c r="O102" s="182">
        <f t="shared" si="210"/>
        <v>0</v>
      </c>
      <c r="P102" s="83">
        <f t="shared" si="210"/>
        <v>0</v>
      </c>
      <c r="Q102" s="182">
        <f t="shared" si="210"/>
        <v>0</v>
      </c>
      <c r="R102" s="83">
        <f t="shared" si="210"/>
        <v>0</v>
      </c>
      <c r="S102" s="84">
        <f t="shared" si="210"/>
        <v>0</v>
      </c>
      <c r="T102" s="182">
        <f t="shared" si="210"/>
        <v>0</v>
      </c>
      <c r="U102" s="83">
        <f t="shared" si="210"/>
        <v>0</v>
      </c>
      <c r="V102" s="182">
        <f t="shared" si="210"/>
        <v>0</v>
      </c>
      <c r="W102" s="641">
        <f t="shared" ref="W102:W104" si="211">IF(Q102=0,0,((V102/Q102)-1)*100)</f>
        <v>0</v>
      </c>
    </row>
    <row r="103" spans="1:26" ht="14.25" thickTop="1" thickBot="1">
      <c r="A103" s="350" t="str">
        <f>IF(ISERROR(F103/G103)," ",IF(F103/G103&gt;0.5,IF(F103/G103&lt;1.5," ","NOT OK"),"NOT OK"))</f>
        <v xml:space="preserve"> </v>
      </c>
      <c r="L103" s="82" t="s">
        <v>62</v>
      </c>
      <c r="M103" s="83">
        <f>M94+M98+M99+M100+M101</f>
        <v>0</v>
      </c>
      <c r="N103" s="84">
        <f t="shared" ref="N103:V103" si="212">N94+N98+N99+N100+N101</f>
        <v>0</v>
      </c>
      <c r="O103" s="178">
        <f t="shared" si="212"/>
        <v>0</v>
      </c>
      <c r="P103" s="83">
        <f t="shared" si="212"/>
        <v>0</v>
      </c>
      <c r="Q103" s="178">
        <f t="shared" si="212"/>
        <v>0</v>
      </c>
      <c r="R103" s="83">
        <f t="shared" si="212"/>
        <v>0</v>
      </c>
      <c r="S103" s="84">
        <f t="shared" si="212"/>
        <v>0</v>
      </c>
      <c r="T103" s="178">
        <f t="shared" si="212"/>
        <v>0</v>
      </c>
      <c r="U103" s="83">
        <f t="shared" si="212"/>
        <v>0</v>
      </c>
      <c r="V103" s="178">
        <f t="shared" si="212"/>
        <v>0</v>
      </c>
      <c r="W103" s="641">
        <f t="shared" si="211"/>
        <v>0</v>
      </c>
      <c r="Y103" s="289"/>
      <c r="Z103" s="289"/>
    </row>
    <row r="104" spans="1:26" ht="14.25" thickTop="1" thickBot="1">
      <c r="A104" s="350"/>
      <c r="L104" s="82" t="s">
        <v>63</v>
      </c>
      <c r="M104" s="83">
        <f>+M90+M94+M98+M102</f>
        <v>0</v>
      </c>
      <c r="N104" s="84">
        <f t="shared" ref="N104:V104" si="213">+N90+N94+N98+N102</f>
        <v>0</v>
      </c>
      <c r="O104" s="182">
        <f t="shared" si="213"/>
        <v>0</v>
      </c>
      <c r="P104" s="83">
        <f t="shared" si="213"/>
        <v>0</v>
      </c>
      <c r="Q104" s="182">
        <f t="shared" si="213"/>
        <v>0</v>
      </c>
      <c r="R104" s="83">
        <f t="shared" si="213"/>
        <v>0</v>
      </c>
      <c r="S104" s="84">
        <f t="shared" si="213"/>
        <v>0</v>
      </c>
      <c r="T104" s="182">
        <f t="shared" si="213"/>
        <v>0</v>
      </c>
      <c r="U104" s="83">
        <f t="shared" si="213"/>
        <v>0</v>
      </c>
      <c r="V104" s="182">
        <f t="shared" si="213"/>
        <v>0</v>
      </c>
      <c r="W104" s="641">
        <f t="shared" si="211"/>
        <v>0</v>
      </c>
      <c r="Y104" s="289"/>
      <c r="Z104" s="289"/>
    </row>
    <row r="105" spans="1:26" ht="14.25" thickTop="1" thickBot="1">
      <c r="A105" s="350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875" t="s">
        <v>41</v>
      </c>
      <c r="M106" s="876"/>
      <c r="N106" s="876"/>
      <c r="O106" s="876"/>
      <c r="P106" s="876"/>
      <c r="Q106" s="876"/>
      <c r="R106" s="876"/>
      <c r="S106" s="876"/>
      <c r="T106" s="876"/>
      <c r="U106" s="876"/>
      <c r="V106" s="876"/>
      <c r="W106" s="877"/>
    </row>
    <row r="107" spans="1:26" ht="13.5" thickBot="1">
      <c r="L107" s="878" t="s">
        <v>44</v>
      </c>
      <c r="M107" s="879"/>
      <c r="N107" s="879"/>
      <c r="O107" s="879"/>
      <c r="P107" s="879"/>
      <c r="Q107" s="879"/>
      <c r="R107" s="879"/>
      <c r="S107" s="879"/>
      <c r="T107" s="879"/>
      <c r="U107" s="879"/>
      <c r="V107" s="879"/>
      <c r="W107" s="88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3.5" customHeight="1" thickTop="1" thickBot="1">
      <c r="L109" s="59"/>
      <c r="M109" s="195" t="s">
        <v>64</v>
      </c>
      <c r="N109" s="194"/>
      <c r="O109" s="195"/>
      <c r="P109" s="193"/>
      <c r="Q109" s="194"/>
      <c r="R109" s="193" t="s">
        <v>65</v>
      </c>
      <c r="S109" s="194"/>
      <c r="T109" s="195"/>
      <c r="U109" s="193"/>
      <c r="V109" s="193"/>
      <c r="W109" s="323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24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25"/>
    </row>
    <row r="112" spans="1:26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6">
      <c r="L113" s="61" t="s">
        <v>10</v>
      </c>
      <c r="M113" s="387">
        <v>17</v>
      </c>
      <c r="N113" s="388">
        <v>88</v>
      </c>
      <c r="O113" s="181">
        <f>+M113+N113</f>
        <v>105</v>
      </c>
      <c r="P113" s="385">
        <v>0</v>
      </c>
      <c r="Q113" s="181">
        <f>O113+P113</f>
        <v>105</v>
      </c>
      <c r="R113" s="387">
        <v>14</v>
      </c>
      <c r="S113" s="388">
        <v>61</v>
      </c>
      <c r="T113" s="181">
        <f>+R113+S113</f>
        <v>75</v>
      </c>
      <c r="U113" s="385">
        <v>0</v>
      </c>
      <c r="V113" s="181">
        <f>T113+U113</f>
        <v>75</v>
      </c>
      <c r="W113" s="81">
        <f>IF(Q113=0,0,((V113/Q113)-1)*100)</f>
        <v>-28.571428571428569</v>
      </c>
    </row>
    <row r="114" spans="1:26">
      <c r="L114" s="61" t="s">
        <v>11</v>
      </c>
      <c r="M114" s="387">
        <v>15</v>
      </c>
      <c r="N114" s="388">
        <v>58</v>
      </c>
      <c r="O114" s="181">
        <f t="shared" ref="O114:O115" si="214">+M114+N114</f>
        <v>73</v>
      </c>
      <c r="P114" s="385">
        <v>0</v>
      </c>
      <c r="Q114" s="181">
        <f>O114+P114</f>
        <v>73</v>
      </c>
      <c r="R114" s="387">
        <v>20</v>
      </c>
      <c r="S114" s="388">
        <v>59</v>
      </c>
      <c r="T114" s="181">
        <f t="shared" ref="T114:T115" si="215">+R114+S114</f>
        <v>79</v>
      </c>
      <c r="U114" s="385">
        <v>0</v>
      </c>
      <c r="V114" s="181">
        <f>T114+U114</f>
        <v>79</v>
      </c>
      <c r="W114" s="81">
        <f>IF(Q114=0,0,((V114/Q114)-1)*100)</f>
        <v>8.2191780821917924</v>
      </c>
    </row>
    <row r="115" spans="1:26" ht="13.5" thickBot="1">
      <c r="L115" s="67" t="s">
        <v>12</v>
      </c>
      <c r="M115" s="387">
        <v>24</v>
      </c>
      <c r="N115" s="388">
        <v>92</v>
      </c>
      <c r="O115" s="181">
        <f t="shared" si="214"/>
        <v>116</v>
      </c>
      <c r="P115" s="385">
        <v>0</v>
      </c>
      <c r="Q115" s="181">
        <f t="shared" ref="Q115" si="216">O115+P115</f>
        <v>116</v>
      </c>
      <c r="R115" s="387">
        <v>20</v>
      </c>
      <c r="S115" s="388">
        <v>81</v>
      </c>
      <c r="T115" s="181">
        <f t="shared" si="215"/>
        <v>101</v>
      </c>
      <c r="U115" s="385">
        <v>0</v>
      </c>
      <c r="V115" s="181">
        <f t="shared" ref="V115" si="217">T115+U115</f>
        <v>101</v>
      </c>
      <c r="W115" s="81">
        <f>IF(Q115=0,0,((V115/Q115)-1)*100)</f>
        <v>-12.931034482758619</v>
      </c>
    </row>
    <row r="116" spans="1:26" ht="14.25" thickTop="1" thickBot="1">
      <c r="L116" s="82" t="s">
        <v>57</v>
      </c>
      <c r="M116" s="83">
        <f t="shared" ref="M116:V116" si="218">+M113+M114+M115</f>
        <v>56</v>
      </c>
      <c r="N116" s="84">
        <f t="shared" si="218"/>
        <v>238</v>
      </c>
      <c r="O116" s="182">
        <f t="shared" si="218"/>
        <v>294</v>
      </c>
      <c r="P116" s="83">
        <f t="shared" si="218"/>
        <v>0</v>
      </c>
      <c r="Q116" s="410">
        <f t="shared" si="218"/>
        <v>294</v>
      </c>
      <c r="R116" s="83">
        <f t="shared" si="218"/>
        <v>54</v>
      </c>
      <c r="S116" s="84">
        <f t="shared" si="218"/>
        <v>201</v>
      </c>
      <c r="T116" s="182">
        <f t="shared" si="218"/>
        <v>255</v>
      </c>
      <c r="U116" s="83">
        <f t="shared" si="218"/>
        <v>0</v>
      </c>
      <c r="V116" s="182">
        <f t="shared" si="218"/>
        <v>255</v>
      </c>
      <c r="W116" s="85">
        <f t="shared" ref="W116:W121" si="219">IF(Q116=0,0,((V116/Q116)-1)*100)</f>
        <v>-13.265306122448983</v>
      </c>
      <c r="Y116" s="289"/>
      <c r="Z116" s="289"/>
    </row>
    <row r="117" spans="1:26" ht="13.5" thickTop="1">
      <c r="L117" s="61" t="s">
        <v>13</v>
      </c>
      <c r="M117" s="387">
        <v>17</v>
      </c>
      <c r="N117" s="388">
        <v>71</v>
      </c>
      <c r="O117" s="181">
        <f>M117+N117</f>
        <v>88</v>
      </c>
      <c r="P117" s="385">
        <v>0</v>
      </c>
      <c r="Q117" s="181">
        <f>O117+P117</f>
        <v>88</v>
      </c>
      <c r="R117" s="387">
        <v>18</v>
      </c>
      <c r="S117" s="388">
        <v>87</v>
      </c>
      <c r="T117" s="181">
        <f>R117+S117</f>
        <v>105</v>
      </c>
      <c r="U117" s="385">
        <v>0</v>
      </c>
      <c r="V117" s="181">
        <f>T117+U117</f>
        <v>105</v>
      </c>
      <c r="W117" s="81">
        <f t="shared" si="219"/>
        <v>19.318181818181813</v>
      </c>
      <c r="Y117" s="289"/>
      <c r="Z117" s="289"/>
    </row>
    <row r="118" spans="1:26">
      <c r="L118" s="61" t="s">
        <v>14</v>
      </c>
      <c r="M118" s="387">
        <v>24</v>
      </c>
      <c r="N118" s="388">
        <v>80</v>
      </c>
      <c r="O118" s="409">
        <f>M118+N118</f>
        <v>104</v>
      </c>
      <c r="P118" s="385">
        <v>0</v>
      </c>
      <c r="Q118" s="181">
        <f>O118+P118</f>
        <v>104</v>
      </c>
      <c r="R118" s="387">
        <v>18</v>
      </c>
      <c r="S118" s="388">
        <v>88</v>
      </c>
      <c r="T118" s="181">
        <f>R118+S118</f>
        <v>106</v>
      </c>
      <c r="U118" s="385">
        <v>0</v>
      </c>
      <c r="V118" s="181">
        <f>T118+U118</f>
        <v>106</v>
      </c>
      <c r="W118" s="81">
        <f>IF(Q118=0,0,((V118/Q118)-1)*100)</f>
        <v>1.9230769230769162</v>
      </c>
      <c r="Y118" s="289"/>
      <c r="Z118" s="289"/>
    </row>
    <row r="119" spans="1:26" ht="13.5" thickBot="1">
      <c r="L119" s="61" t="s">
        <v>15</v>
      </c>
      <c r="M119" s="387">
        <v>10</v>
      </c>
      <c r="N119" s="388">
        <v>79</v>
      </c>
      <c r="O119" s="181">
        <f>M119+N119</f>
        <v>89</v>
      </c>
      <c r="P119" s="385">
        <v>0</v>
      </c>
      <c r="Q119" s="181">
        <f>O119+P119</f>
        <v>89</v>
      </c>
      <c r="R119" s="387">
        <v>22</v>
      </c>
      <c r="S119" s="388">
        <v>98</v>
      </c>
      <c r="T119" s="181">
        <f>R119+S119</f>
        <v>120</v>
      </c>
      <c r="U119" s="385">
        <v>0</v>
      </c>
      <c r="V119" s="181">
        <f>T119+U119</f>
        <v>120</v>
      </c>
      <c r="W119" s="81">
        <f>IF(Q119=0,0,((V119/Q119)-1)*100)</f>
        <v>34.831460674157299</v>
      </c>
      <c r="Y119" s="289"/>
      <c r="Z119" s="289"/>
    </row>
    <row r="120" spans="1:26" ht="14.25" thickTop="1" thickBot="1">
      <c r="A120" s="350"/>
      <c r="L120" s="82" t="s">
        <v>61</v>
      </c>
      <c r="M120" s="83">
        <f>+M117+M118+M119</f>
        <v>51</v>
      </c>
      <c r="N120" s="84">
        <f t="shared" ref="N120" si="220">+N117+N118+N119</f>
        <v>230</v>
      </c>
      <c r="O120" s="182">
        <f t="shared" ref="O120" si="221">+O117+O118+O119</f>
        <v>281</v>
      </c>
      <c r="P120" s="83">
        <f t="shared" ref="P120" si="222">+P117+P118+P119</f>
        <v>0</v>
      </c>
      <c r="Q120" s="182">
        <f t="shared" ref="Q120" si="223">+Q117+Q118+Q119</f>
        <v>281</v>
      </c>
      <c r="R120" s="83">
        <f t="shared" ref="R120" si="224">+R117+R118+R119</f>
        <v>58</v>
      </c>
      <c r="S120" s="84">
        <f t="shared" ref="S120" si="225">+S117+S118+S119</f>
        <v>273</v>
      </c>
      <c r="T120" s="182">
        <f t="shared" ref="T120" si="226">+T117+T118+T119</f>
        <v>331</v>
      </c>
      <c r="U120" s="83">
        <f t="shared" ref="U120" si="227">+U117+U118+U119</f>
        <v>0</v>
      </c>
      <c r="V120" s="182">
        <f t="shared" ref="V120" si="228">+V117+V118+V119</f>
        <v>331</v>
      </c>
      <c r="W120" s="85">
        <f t="shared" ref="W120" si="229">IF(Q120=0,0,((V120/Q120)-1)*100)</f>
        <v>17.793594306049833</v>
      </c>
      <c r="Y120" s="289"/>
      <c r="Z120" s="289"/>
    </row>
    <row r="121" spans="1:26" ht="13.5" thickTop="1">
      <c r="L121" s="61" t="s">
        <v>16</v>
      </c>
      <c r="M121" s="387">
        <v>27</v>
      </c>
      <c r="N121" s="388">
        <v>104</v>
      </c>
      <c r="O121" s="181">
        <f>SUM(M121:N121)</f>
        <v>131</v>
      </c>
      <c r="P121" s="385">
        <v>0</v>
      </c>
      <c r="Q121" s="181">
        <f>O121+P121</f>
        <v>131</v>
      </c>
      <c r="R121" s="387">
        <v>17</v>
      </c>
      <c r="S121" s="388">
        <v>86</v>
      </c>
      <c r="T121" s="181">
        <f>SUM(R121:S121)</f>
        <v>103</v>
      </c>
      <c r="U121" s="385">
        <v>0</v>
      </c>
      <c r="V121" s="181">
        <f>T121+U121</f>
        <v>103</v>
      </c>
      <c r="W121" s="81">
        <f t="shared" si="219"/>
        <v>-21.374045801526719</v>
      </c>
      <c r="Y121" s="289"/>
      <c r="Z121" s="289"/>
    </row>
    <row r="122" spans="1:26">
      <c r="L122" s="61" t="s">
        <v>17</v>
      </c>
      <c r="M122" s="387">
        <v>24</v>
      </c>
      <c r="N122" s="388">
        <v>95</v>
      </c>
      <c r="O122" s="181">
        <f>SUM(M122:N122)</f>
        <v>119</v>
      </c>
      <c r="P122" s="385">
        <v>0</v>
      </c>
      <c r="Q122" s="181">
        <f>O122+P122</f>
        <v>119</v>
      </c>
      <c r="R122" s="387">
        <v>14</v>
      </c>
      <c r="S122" s="388">
        <v>98</v>
      </c>
      <c r="T122" s="181">
        <f>SUM(R122:S122)</f>
        <v>112</v>
      </c>
      <c r="U122" s="385">
        <v>0</v>
      </c>
      <c r="V122" s="181">
        <f>T122+U122</f>
        <v>112</v>
      </c>
      <c r="W122" s="81">
        <f t="shared" ref="W122" si="230">IF(Q122=0,0,((V122/Q122)-1)*100)</f>
        <v>-5.8823529411764719</v>
      </c>
      <c r="Y122" s="289"/>
      <c r="Z122" s="289"/>
    </row>
    <row r="123" spans="1:26" ht="13.5" thickBot="1">
      <c r="L123" s="61" t="s">
        <v>18</v>
      </c>
      <c r="M123" s="387">
        <v>19</v>
      </c>
      <c r="N123" s="388">
        <v>75</v>
      </c>
      <c r="O123" s="183">
        <f>SUM(M123:N123)</f>
        <v>94</v>
      </c>
      <c r="P123" s="86">
        <v>0</v>
      </c>
      <c r="Q123" s="183">
        <f>O123+P123</f>
        <v>94</v>
      </c>
      <c r="R123" s="387">
        <v>16</v>
      </c>
      <c r="S123" s="388">
        <v>105</v>
      </c>
      <c r="T123" s="183">
        <f>SUM(R123:S123)</f>
        <v>121</v>
      </c>
      <c r="U123" s="86">
        <v>0</v>
      </c>
      <c r="V123" s="183">
        <f>T123+U123</f>
        <v>121</v>
      </c>
      <c r="W123" s="81">
        <f>IF(Q123=0,0,((V123/Q123)-1)*100)</f>
        <v>28.723404255319139</v>
      </c>
      <c r="Y123" s="289"/>
      <c r="Z123" s="289"/>
    </row>
    <row r="124" spans="1:26" ht="14.25" thickTop="1" thickBot="1">
      <c r="A124" s="350"/>
      <c r="L124" s="87" t="s">
        <v>19</v>
      </c>
      <c r="M124" s="88">
        <f>+M121+M122+M123</f>
        <v>70</v>
      </c>
      <c r="N124" s="88">
        <f t="shared" ref="N124" si="231">+N121+N122+N123</f>
        <v>274</v>
      </c>
      <c r="O124" s="184">
        <f t="shared" ref="O124" si="232">+O121+O122+O123</f>
        <v>344</v>
      </c>
      <c r="P124" s="89">
        <f t="shared" ref="P124" si="233">+P121+P122+P123</f>
        <v>0</v>
      </c>
      <c r="Q124" s="184">
        <f t="shared" ref="Q124" si="234">+Q121+Q122+Q123</f>
        <v>344</v>
      </c>
      <c r="R124" s="88">
        <f t="shared" ref="R124" si="235">+R121+R122+R123</f>
        <v>47</v>
      </c>
      <c r="S124" s="88">
        <f t="shared" ref="S124" si="236">+S121+S122+S123</f>
        <v>289</v>
      </c>
      <c r="T124" s="184">
        <f t="shared" ref="T124" si="237">+T121+T122+T123</f>
        <v>336</v>
      </c>
      <c r="U124" s="89">
        <f t="shared" ref="U124" si="238">+U121+U122+U123</f>
        <v>0</v>
      </c>
      <c r="V124" s="184">
        <f t="shared" ref="V124" si="239">+V121+V122+V123</f>
        <v>336</v>
      </c>
      <c r="W124" s="90">
        <f>IF(Q124=0,0,((V124/Q124)-1)*100)</f>
        <v>-2.3255813953488413</v>
      </c>
      <c r="Y124" s="289"/>
      <c r="Z124" s="289"/>
    </row>
    <row r="125" spans="1:26" ht="13.5" thickTop="1">
      <c r="A125" s="352"/>
      <c r="K125" s="352"/>
      <c r="L125" s="61" t="s">
        <v>21</v>
      </c>
      <c r="M125" s="387">
        <v>22</v>
      </c>
      <c r="N125" s="388">
        <v>115</v>
      </c>
      <c r="O125" s="183">
        <f>SUM(M125:N125)</f>
        <v>137</v>
      </c>
      <c r="P125" s="91">
        <v>0</v>
      </c>
      <c r="Q125" s="183">
        <f>O125+P125</f>
        <v>137</v>
      </c>
      <c r="R125" s="387">
        <v>18</v>
      </c>
      <c r="S125" s="388">
        <v>107</v>
      </c>
      <c r="T125" s="183">
        <f>SUM(R125:S125)</f>
        <v>125</v>
      </c>
      <c r="U125" s="91">
        <v>0</v>
      </c>
      <c r="V125" s="183">
        <f>T125+U125</f>
        <v>125</v>
      </c>
      <c r="W125" s="81">
        <f>IF(Q125=0,0,((V125/Q125)-1)*100)</f>
        <v>-8.7591240875912408</v>
      </c>
    </row>
    <row r="126" spans="1:26">
      <c r="A126" s="352"/>
      <c r="K126" s="352"/>
      <c r="L126" s="61" t="s">
        <v>22</v>
      </c>
      <c r="M126" s="387">
        <v>20</v>
      </c>
      <c r="N126" s="388">
        <v>99</v>
      </c>
      <c r="O126" s="183">
        <f>SUM(M126:N126)</f>
        <v>119</v>
      </c>
      <c r="P126" s="385">
        <v>0</v>
      </c>
      <c r="Q126" s="183">
        <f>O126+P126</f>
        <v>119</v>
      </c>
      <c r="R126" s="387">
        <v>19</v>
      </c>
      <c r="S126" s="388">
        <v>104</v>
      </c>
      <c r="T126" s="183">
        <f>SUM(R126:S126)</f>
        <v>123</v>
      </c>
      <c r="U126" s="385">
        <v>0</v>
      </c>
      <c r="V126" s="183">
        <f>T126+U126</f>
        <v>123</v>
      </c>
      <c r="W126" s="81">
        <f t="shared" ref="W126" si="240">IF(Q126=0,0,((V126/Q126)-1)*100)</f>
        <v>3.3613445378151363</v>
      </c>
    </row>
    <row r="127" spans="1:26" ht="13.5" thickBot="1">
      <c r="A127" s="352"/>
      <c r="K127" s="352"/>
      <c r="L127" s="61" t="s">
        <v>23</v>
      </c>
      <c r="M127" s="387">
        <v>20</v>
      </c>
      <c r="N127" s="388">
        <v>65</v>
      </c>
      <c r="O127" s="183">
        <f>SUM(M127:N127)</f>
        <v>85</v>
      </c>
      <c r="P127" s="385">
        <v>0</v>
      </c>
      <c r="Q127" s="183">
        <f>O127+P127</f>
        <v>85</v>
      </c>
      <c r="R127" s="387">
        <v>18</v>
      </c>
      <c r="S127" s="388">
        <v>87</v>
      </c>
      <c r="T127" s="183">
        <f>SUM(R127:S127)</f>
        <v>105</v>
      </c>
      <c r="U127" s="385">
        <v>0</v>
      </c>
      <c r="V127" s="183">
        <f>T127+U127</f>
        <v>105</v>
      </c>
      <c r="W127" s="81">
        <f>IF(Q127=0,0,((V127/Q127)-1)*100)</f>
        <v>23.529411764705888</v>
      </c>
    </row>
    <row r="128" spans="1:26" ht="14.25" thickTop="1" thickBot="1">
      <c r="A128" s="350"/>
      <c r="L128" s="82" t="s">
        <v>24</v>
      </c>
      <c r="M128" s="83">
        <f>+M125+M126+M127</f>
        <v>62</v>
      </c>
      <c r="N128" s="84">
        <f t="shared" ref="N128" si="241">+N125+N126+N127</f>
        <v>279</v>
      </c>
      <c r="O128" s="182">
        <f t="shared" ref="O128" si="242">+O125+O126+O127</f>
        <v>341</v>
      </c>
      <c r="P128" s="83">
        <f t="shared" ref="P128" si="243">+P125+P126+P127</f>
        <v>0</v>
      </c>
      <c r="Q128" s="182">
        <f t="shared" ref="Q128" si="244">+Q125+Q126+Q127</f>
        <v>341</v>
      </c>
      <c r="R128" s="83">
        <f t="shared" ref="R128" si="245">+R125+R126+R127</f>
        <v>55</v>
      </c>
      <c r="S128" s="84">
        <f t="shared" ref="S128" si="246">+S125+S126+S127</f>
        <v>298</v>
      </c>
      <c r="T128" s="182">
        <f t="shared" ref="T128" si="247">+T125+T126+T127</f>
        <v>353</v>
      </c>
      <c r="U128" s="83">
        <f t="shared" ref="U128" si="248">+U125+U126+U127</f>
        <v>0</v>
      </c>
      <c r="V128" s="182">
        <f t="shared" ref="V128" si="249">+V125+V126+V127</f>
        <v>353</v>
      </c>
      <c r="W128" s="85">
        <f t="shared" ref="W128:W130" si="250">IF(Q128=0,0,((V128/Q128)-1)*100)</f>
        <v>3.5190615835777095</v>
      </c>
    </row>
    <row r="129" spans="1:28" ht="14.25" thickTop="1" thickBot="1">
      <c r="A129" s="350" t="str">
        <f>IF(ISERROR(F129/G129)," ",IF(F129/G129&gt;0.5,IF(F129/G129&lt;1.5," ","NOT OK"),"NOT OK"))</f>
        <v xml:space="preserve"> </v>
      </c>
      <c r="L129" s="82" t="s">
        <v>62</v>
      </c>
      <c r="M129" s="83">
        <f>M120+M124+M125+M126+M127</f>
        <v>183</v>
      </c>
      <c r="N129" s="84">
        <f t="shared" ref="N129:V129" si="251">N120+N124+N125+N126+N127</f>
        <v>783</v>
      </c>
      <c r="O129" s="178">
        <f t="shared" si="251"/>
        <v>966</v>
      </c>
      <c r="P129" s="83">
        <f t="shared" si="251"/>
        <v>0</v>
      </c>
      <c r="Q129" s="178">
        <f t="shared" si="251"/>
        <v>966</v>
      </c>
      <c r="R129" s="83">
        <f t="shared" si="251"/>
        <v>160</v>
      </c>
      <c r="S129" s="84">
        <f t="shared" si="251"/>
        <v>860</v>
      </c>
      <c r="T129" s="178">
        <f t="shared" si="251"/>
        <v>1020</v>
      </c>
      <c r="U129" s="83">
        <f t="shared" si="251"/>
        <v>0</v>
      </c>
      <c r="V129" s="178">
        <f t="shared" si="251"/>
        <v>1020</v>
      </c>
      <c r="W129" s="85">
        <f t="shared" si="250"/>
        <v>5.5900621118012417</v>
      </c>
      <c r="Y129" s="289"/>
      <c r="Z129" s="289"/>
    </row>
    <row r="130" spans="1:28" ht="14.25" thickTop="1" thickBot="1">
      <c r="A130" s="350"/>
      <c r="L130" s="82" t="s">
        <v>63</v>
      </c>
      <c r="M130" s="83">
        <f>+M116+M120+M124+M128</f>
        <v>239</v>
      </c>
      <c r="N130" s="84">
        <f t="shared" ref="N130:V130" si="252">+N116+N120+N124+N128</f>
        <v>1021</v>
      </c>
      <c r="O130" s="182">
        <f t="shared" si="252"/>
        <v>1260</v>
      </c>
      <c r="P130" s="83">
        <f t="shared" si="252"/>
        <v>0</v>
      </c>
      <c r="Q130" s="182">
        <f t="shared" si="252"/>
        <v>1260</v>
      </c>
      <c r="R130" s="83">
        <f t="shared" si="252"/>
        <v>214</v>
      </c>
      <c r="S130" s="84">
        <f t="shared" si="252"/>
        <v>1061</v>
      </c>
      <c r="T130" s="182">
        <f t="shared" si="252"/>
        <v>1275</v>
      </c>
      <c r="U130" s="83">
        <f t="shared" si="252"/>
        <v>0</v>
      </c>
      <c r="V130" s="182">
        <f t="shared" si="252"/>
        <v>1275</v>
      </c>
      <c r="W130" s="85">
        <f t="shared" si="250"/>
        <v>1.1904761904761862</v>
      </c>
      <c r="Y130" s="289"/>
      <c r="Z130" s="289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875" t="s">
        <v>42</v>
      </c>
      <c r="M132" s="876"/>
      <c r="N132" s="876"/>
      <c r="O132" s="876"/>
      <c r="P132" s="876"/>
      <c r="Q132" s="876"/>
      <c r="R132" s="876"/>
      <c r="S132" s="876"/>
      <c r="T132" s="876"/>
      <c r="U132" s="876"/>
      <c r="V132" s="876"/>
      <c r="W132" s="877"/>
    </row>
    <row r="133" spans="1:28" ht="13.5" thickBot="1">
      <c r="L133" s="878" t="s">
        <v>45</v>
      </c>
      <c r="M133" s="879"/>
      <c r="N133" s="879"/>
      <c r="O133" s="879"/>
      <c r="P133" s="879"/>
      <c r="Q133" s="879"/>
      <c r="R133" s="879"/>
      <c r="S133" s="879"/>
      <c r="T133" s="879"/>
      <c r="U133" s="879"/>
      <c r="V133" s="879"/>
      <c r="W133" s="88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195" t="s">
        <v>64</v>
      </c>
      <c r="N135" s="194"/>
      <c r="O135" s="195"/>
      <c r="P135" s="193"/>
      <c r="Q135" s="194"/>
      <c r="R135" s="193" t="s">
        <v>65</v>
      </c>
      <c r="S135" s="194"/>
      <c r="T135" s="195"/>
      <c r="U135" s="193"/>
      <c r="V135" s="193"/>
      <c r="W135" s="323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1"/>
      <c r="R136" s="62"/>
      <c r="S136" s="63"/>
      <c r="T136" s="64"/>
      <c r="U136" s="65"/>
      <c r="V136" s="101"/>
      <c r="W136" s="324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07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407" t="s">
        <v>7</v>
      </c>
      <c r="W137" s="325"/>
    </row>
    <row r="138" spans="1:28" ht="5.25" customHeight="1" thickTop="1">
      <c r="L138" s="61"/>
      <c r="M138" s="73"/>
      <c r="N138" s="74"/>
      <c r="O138" s="75"/>
      <c r="P138" s="76"/>
      <c r="Q138" s="147"/>
      <c r="R138" s="73"/>
      <c r="S138" s="74"/>
      <c r="T138" s="75"/>
      <c r="U138" s="76"/>
      <c r="V138" s="147"/>
      <c r="W138" s="77"/>
    </row>
    <row r="139" spans="1:28">
      <c r="L139" s="61" t="s">
        <v>10</v>
      </c>
      <c r="M139" s="387">
        <f t="shared" ref="M139:N141" si="253">+M87+M113</f>
        <v>17</v>
      </c>
      <c r="N139" s="388">
        <f t="shared" si="253"/>
        <v>88</v>
      </c>
      <c r="O139" s="181">
        <f>M139+N139</f>
        <v>105</v>
      </c>
      <c r="P139" s="385">
        <f>+P87+P113</f>
        <v>0</v>
      </c>
      <c r="Q139" s="189">
        <f>O139+P139</f>
        <v>105</v>
      </c>
      <c r="R139" s="387">
        <f t="shared" ref="R139:S141" si="254">+R87+R113</f>
        <v>14</v>
      </c>
      <c r="S139" s="388">
        <f t="shared" si="254"/>
        <v>61</v>
      </c>
      <c r="T139" s="181">
        <f>R139+S139</f>
        <v>75</v>
      </c>
      <c r="U139" s="385">
        <f>+U87+U113</f>
        <v>0</v>
      </c>
      <c r="V139" s="189">
        <f>T139+U139</f>
        <v>75</v>
      </c>
      <c r="W139" s="81">
        <f>IF(Q139=0,0,((V139/Q139)-1)*100)</f>
        <v>-28.571428571428569</v>
      </c>
      <c r="Z139" s="289"/>
    </row>
    <row r="140" spans="1:28">
      <c r="L140" s="61" t="s">
        <v>11</v>
      </c>
      <c r="M140" s="387">
        <f t="shared" si="253"/>
        <v>15</v>
      </c>
      <c r="N140" s="388">
        <f t="shared" si="253"/>
        <v>58</v>
      </c>
      <c r="O140" s="181">
        <f>M140+N140</f>
        <v>73</v>
      </c>
      <c r="P140" s="385">
        <f>+P88+P114</f>
        <v>0</v>
      </c>
      <c r="Q140" s="189">
        <f>O140+P140</f>
        <v>73</v>
      </c>
      <c r="R140" s="387">
        <f t="shared" si="254"/>
        <v>20</v>
      </c>
      <c r="S140" s="388">
        <f t="shared" si="254"/>
        <v>59</v>
      </c>
      <c r="T140" s="181">
        <f>R140+S140</f>
        <v>79</v>
      </c>
      <c r="U140" s="385">
        <f>+U88+U114</f>
        <v>0</v>
      </c>
      <c r="V140" s="189">
        <f>T140+U140</f>
        <v>79</v>
      </c>
      <c r="W140" s="81">
        <f>IF(Q140=0,0,((V140/Q140)-1)*100)</f>
        <v>8.2191780821917924</v>
      </c>
      <c r="Z140" s="289"/>
    </row>
    <row r="141" spans="1:28" ht="13.5" thickBot="1">
      <c r="L141" s="67" t="s">
        <v>12</v>
      </c>
      <c r="M141" s="387">
        <f t="shared" si="253"/>
        <v>24</v>
      </c>
      <c r="N141" s="388">
        <f t="shared" si="253"/>
        <v>92</v>
      </c>
      <c r="O141" s="181">
        <f>M141+N141</f>
        <v>116</v>
      </c>
      <c r="P141" s="385">
        <f>+P89+P115</f>
        <v>0</v>
      </c>
      <c r="Q141" s="189">
        <f>O141+P141</f>
        <v>116</v>
      </c>
      <c r="R141" s="387">
        <f t="shared" si="254"/>
        <v>20</v>
      </c>
      <c r="S141" s="388">
        <f t="shared" si="254"/>
        <v>81</v>
      </c>
      <c r="T141" s="181">
        <f>R141+S141</f>
        <v>101</v>
      </c>
      <c r="U141" s="385">
        <f>+U89+U115</f>
        <v>0</v>
      </c>
      <c r="V141" s="189">
        <f>T141+U141</f>
        <v>101</v>
      </c>
      <c r="W141" s="81">
        <f>IF(Q141=0,0,((V141/Q141)-1)*100)</f>
        <v>-12.931034482758619</v>
      </c>
      <c r="Z141" s="289"/>
    </row>
    <row r="142" spans="1:28" ht="14.25" thickTop="1" thickBot="1">
      <c r="L142" s="82" t="s">
        <v>57</v>
      </c>
      <c r="M142" s="83">
        <f t="shared" ref="M142:V142" si="255">+M139+M140+M141</f>
        <v>56</v>
      </c>
      <c r="N142" s="84">
        <f t="shared" si="255"/>
        <v>238</v>
      </c>
      <c r="O142" s="182">
        <f t="shared" si="255"/>
        <v>294</v>
      </c>
      <c r="P142" s="83">
        <f t="shared" si="255"/>
        <v>0</v>
      </c>
      <c r="Q142" s="182">
        <f t="shared" si="255"/>
        <v>294</v>
      </c>
      <c r="R142" s="83">
        <f t="shared" si="255"/>
        <v>54</v>
      </c>
      <c r="S142" s="84">
        <f t="shared" si="255"/>
        <v>201</v>
      </c>
      <c r="T142" s="182">
        <f t="shared" si="255"/>
        <v>255</v>
      </c>
      <c r="U142" s="83">
        <f t="shared" si="255"/>
        <v>0</v>
      </c>
      <c r="V142" s="182">
        <f t="shared" si="255"/>
        <v>255</v>
      </c>
      <c r="W142" s="85">
        <f t="shared" ref="W142" si="256">IF(Q142=0,0,((V142/Q142)-1)*100)</f>
        <v>-13.265306122448983</v>
      </c>
      <c r="Y142" s="289"/>
      <c r="Z142" s="289"/>
    </row>
    <row r="143" spans="1:28" ht="13.5" thickTop="1">
      <c r="L143" s="61" t="s">
        <v>13</v>
      </c>
      <c r="M143" s="387">
        <f t="shared" ref="M143:N145" si="257">+M91+M117</f>
        <v>17</v>
      </c>
      <c r="N143" s="388">
        <f t="shared" si="257"/>
        <v>71</v>
      </c>
      <c r="O143" s="181">
        <f t="shared" ref="O143" si="258">M143+N143</f>
        <v>88</v>
      </c>
      <c r="P143" s="385">
        <f>+P91+P117</f>
        <v>0</v>
      </c>
      <c r="Q143" s="189">
        <f>O143+P143</f>
        <v>88</v>
      </c>
      <c r="R143" s="387">
        <f t="shared" ref="R143:S145" si="259">+R91+R117</f>
        <v>18</v>
      </c>
      <c r="S143" s="388">
        <f t="shared" si="259"/>
        <v>87</v>
      </c>
      <c r="T143" s="181">
        <f t="shared" ref="T143:T147" si="260">R143+S143</f>
        <v>105</v>
      </c>
      <c r="U143" s="385">
        <f>+U91+U117</f>
        <v>0</v>
      </c>
      <c r="V143" s="189">
        <f>T143+U143</f>
        <v>105</v>
      </c>
      <c r="W143" s="81">
        <f>IF(Q143=0,0,((V143/Q143)-1)*100)</f>
        <v>19.318181818181813</v>
      </c>
      <c r="Y143" s="289"/>
      <c r="Z143" s="289"/>
    </row>
    <row r="144" spans="1:28">
      <c r="L144" s="61" t="s">
        <v>14</v>
      </c>
      <c r="M144" s="387">
        <f t="shared" si="257"/>
        <v>24</v>
      </c>
      <c r="N144" s="388">
        <f t="shared" si="257"/>
        <v>80</v>
      </c>
      <c r="O144" s="181">
        <f>M144+N144</f>
        <v>104</v>
      </c>
      <c r="P144" s="385">
        <f>+P92+P118</f>
        <v>0</v>
      </c>
      <c r="Q144" s="189">
        <f>O144+P144</f>
        <v>104</v>
      </c>
      <c r="R144" s="387">
        <f t="shared" si="259"/>
        <v>18</v>
      </c>
      <c r="S144" s="388">
        <f t="shared" si="259"/>
        <v>88</v>
      </c>
      <c r="T144" s="181">
        <f>R144+S144</f>
        <v>106</v>
      </c>
      <c r="U144" s="385">
        <f>+U92+U118</f>
        <v>0</v>
      </c>
      <c r="V144" s="189">
        <f>T144+U144</f>
        <v>106</v>
      </c>
      <c r="W144" s="81">
        <f>IF(Q144=0,0,((V144/Q144)-1)*100)</f>
        <v>1.9230769230769162</v>
      </c>
      <c r="Y144" s="289"/>
      <c r="Z144" s="289"/>
      <c r="AB144" s="289"/>
    </row>
    <row r="145" spans="1:26" ht="13.5" thickBot="1">
      <c r="L145" s="61" t="s">
        <v>15</v>
      </c>
      <c r="M145" s="387">
        <f t="shared" si="257"/>
        <v>10</v>
      </c>
      <c r="N145" s="388">
        <f t="shared" si="257"/>
        <v>79</v>
      </c>
      <c r="O145" s="181">
        <f>M145+N145</f>
        <v>89</v>
      </c>
      <c r="P145" s="385">
        <f>+P93+P119</f>
        <v>0</v>
      </c>
      <c r="Q145" s="189">
        <f>O145+P145</f>
        <v>89</v>
      </c>
      <c r="R145" s="387">
        <f t="shared" si="259"/>
        <v>22</v>
      </c>
      <c r="S145" s="388">
        <f t="shared" si="259"/>
        <v>98</v>
      </c>
      <c r="T145" s="181">
        <f>R145+S145</f>
        <v>120</v>
      </c>
      <c r="U145" s="385">
        <f>+U93+U119</f>
        <v>0</v>
      </c>
      <c r="V145" s="189">
        <f>T145+U145</f>
        <v>120</v>
      </c>
      <c r="W145" s="81">
        <f>IF(Q145=0,0,((V145/Q145)-1)*100)</f>
        <v>34.831460674157299</v>
      </c>
      <c r="Y145" s="289"/>
      <c r="Z145" s="289"/>
    </row>
    <row r="146" spans="1:26" ht="14.25" thickTop="1" thickBot="1">
      <c r="A146" s="350"/>
      <c r="L146" s="82" t="s">
        <v>61</v>
      </c>
      <c r="M146" s="83">
        <f>+M143+M144+M145</f>
        <v>51</v>
      </c>
      <c r="N146" s="84">
        <f t="shared" ref="N146" si="261">+N143+N144+N145</f>
        <v>230</v>
      </c>
      <c r="O146" s="182">
        <f t="shared" ref="O146" si="262">+O143+O144+O145</f>
        <v>281</v>
      </c>
      <c r="P146" s="83">
        <f t="shared" ref="P146" si="263">+P143+P144+P145</f>
        <v>0</v>
      </c>
      <c r="Q146" s="182">
        <f t="shared" ref="Q146" si="264">+Q143+Q144+Q145</f>
        <v>281</v>
      </c>
      <c r="R146" s="83">
        <f t="shared" ref="R146" si="265">+R143+R144+R145</f>
        <v>58</v>
      </c>
      <c r="S146" s="84">
        <f t="shared" ref="S146" si="266">+S143+S144+S145</f>
        <v>273</v>
      </c>
      <c r="T146" s="182">
        <f t="shared" ref="T146" si="267">+T143+T144+T145</f>
        <v>331</v>
      </c>
      <c r="U146" s="83">
        <f t="shared" ref="U146" si="268">+U143+U144+U145</f>
        <v>0</v>
      </c>
      <c r="V146" s="182">
        <f t="shared" ref="V146" si="269">+V143+V144+V145</f>
        <v>331</v>
      </c>
      <c r="W146" s="85">
        <f t="shared" ref="W146" si="270">IF(Q146=0,0,((V146/Q146)-1)*100)</f>
        <v>17.793594306049833</v>
      </c>
      <c r="Y146" s="289"/>
      <c r="Z146" s="289"/>
    </row>
    <row r="147" spans="1:26" ht="13.5" thickTop="1">
      <c r="L147" s="61" t="s">
        <v>16</v>
      </c>
      <c r="M147" s="387">
        <f t="shared" ref="M147:N149" si="271">+M95+M121</f>
        <v>27</v>
      </c>
      <c r="N147" s="388">
        <f t="shared" si="271"/>
        <v>104</v>
      </c>
      <c r="O147" s="181">
        <f t="shared" ref="O147" si="272">M147+N147</f>
        <v>131</v>
      </c>
      <c r="P147" s="385">
        <f>+P95+P121</f>
        <v>0</v>
      </c>
      <c r="Q147" s="189">
        <f>O147+P147</f>
        <v>131</v>
      </c>
      <c r="R147" s="387">
        <f t="shared" ref="R147:S149" si="273">+R95+R121</f>
        <v>17</v>
      </c>
      <c r="S147" s="388">
        <f t="shared" si="273"/>
        <v>86</v>
      </c>
      <c r="T147" s="181">
        <f t="shared" si="260"/>
        <v>103</v>
      </c>
      <c r="U147" s="385">
        <f>+U95+U121</f>
        <v>0</v>
      </c>
      <c r="V147" s="189">
        <f>T147+U147</f>
        <v>103</v>
      </c>
      <c r="W147" s="81">
        <f t="shared" ref="W147" si="274">IF(Q147=0,0,((V147/Q147)-1)*100)</f>
        <v>-21.374045801526719</v>
      </c>
      <c r="Y147" s="289"/>
      <c r="Z147" s="289"/>
    </row>
    <row r="148" spans="1:26">
      <c r="L148" s="61" t="s">
        <v>17</v>
      </c>
      <c r="M148" s="387">
        <f t="shared" si="271"/>
        <v>24</v>
      </c>
      <c r="N148" s="388">
        <f t="shared" si="271"/>
        <v>95</v>
      </c>
      <c r="O148" s="181">
        <f>M148+N148</f>
        <v>119</v>
      </c>
      <c r="P148" s="385">
        <f>+P96+P122</f>
        <v>0</v>
      </c>
      <c r="Q148" s="189">
        <f>O148+P148</f>
        <v>119</v>
      </c>
      <c r="R148" s="387">
        <f t="shared" si="273"/>
        <v>14</v>
      </c>
      <c r="S148" s="388">
        <f t="shared" si="273"/>
        <v>98</v>
      </c>
      <c r="T148" s="181">
        <f>R148+S148</f>
        <v>112</v>
      </c>
      <c r="U148" s="385">
        <f>+U96+U122</f>
        <v>0</v>
      </c>
      <c r="V148" s="189">
        <f>T148+U148</f>
        <v>112</v>
      </c>
      <c r="W148" s="81">
        <f t="shared" ref="W148" si="275">IF(Q148=0,0,((V148/Q148)-1)*100)</f>
        <v>-5.8823529411764719</v>
      </c>
      <c r="Y148" s="289"/>
      <c r="Z148" s="289"/>
    </row>
    <row r="149" spans="1:26" ht="13.5" thickBot="1">
      <c r="L149" s="61" t="s">
        <v>18</v>
      </c>
      <c r="M149" s="387">
        <f t="shared" si="271"/>
        <v>19</v>
      </c>
      <c r="N149" s="388">
        <f t="shared" si="271"/>
        <v>75</v>
      </c>
      <c r="O149" s="183">
        <f>M149+N149</f>
        <v>94</v>
      </c>
      <c r="P149" s="86">
        <f>+P97+P123</f>
        <v>0</v>
      </c>
      <c r="Q149" s="189">
        <f>O149+P149</f>
        <v>94</v>
      </c>
      <c r="R149" s="387">
        <f t="shared" si="273"/>
        <v>16</v>
      </c>
      <c r="S149" s="388">
        <f t="shared" si="273"/>
        <v>105</v>
      </c>
      <c r="T149" s="183">
        <f>R149+S149</f>
        <v>121</v>
      </c>
      <c r="U149" s="86">
        <f>+U97+U123</f>
        <v>0</v>
      </c>
      <c r="V149" s="189">
        <f>T149+U149</f>
        <v>121</v>
      </c>
      <c r="W149" s="81">
        <f>IF(Q149=0,0,((V149/Q149)-1)*100)</f>
        <v>28.723404255319139</v>
      </c>
      <c r="Y149" s="289"/>
      <c r="Z149" s="289"/>
    </row>
    <row r="150" spans="1:26" ht="14.25" thickTop="1" thickBot="1">
      <c r="A150" s="350"/>
      <c r="L150" s="87" t="s">
        <v>19</v>
      </c>
      <c r="M150" s="88">
        <f>+M147+M148+M149</f>
        <v>70</v>
      </c>
      <c r="N150" s="88">
        <f t="shared" ref="N150" si="276">+N147+N148+N149</f>
        <v>274</v>
      </c>
      <c r="O150" s="184">
        <f t="shared" ref="O150" si="277">+O147+O148+O149</f>
        <v>344</v>
      </c>
      <c r="P150" s="89">
        <f t="shared" ref="P150" si="278">+P147+P148+P149</f>
        <v>0</v>
      </c>
      <c r="Q150" s="184">
        <f t="shared" ref="Q150" si="279">+Q147+Q148+Q149</f>
        <v>344</v>
      </c>
      <c r="R150" s="88">
        <f t="shared" ref="R150" si="280">+R147+R148+R149</f>
        <v>47</v>
      </c>
      <c r="S150" s="88">
        <f t="shared" ref="S150" si="281">+S147+S148+S149</f>
        <v>289</v>
      </c>
      <c r="T150" s="184">
        <f t="shared" ref="T150" si="282">+T147+T148+T149</f>
        <v>336</v>
      </c>
      <c r="U150" s="89">
        <f t="shared" ref="U150" si="283">+U147+U148+U149</f>
        <v>0</v>
      </c>
      <c r="V150" s="184">
        <f t="shared" ref="V150" si="284">+V147+V148+V149</f>
        <v>336</v>
      </c>
      <c r="W150" s="90">
        <f>IF(Q150=0,0,((V150/Q150)-1)*100)</f>
        <v>-2.3255813953488413</v>
      </c>
      <c r="Y150" s="289"/>
      <c r="Z150" s="289"/>
    </row>
    <row r="151" spans="1:26" ht="13.5" thickTop="1">
      <c r="A151" s="350"/>
      <c r="L151" s="61" t="s">
        <v>21</v>
      </c>
      <c r="M151" s="387">
        <f t="shared" ref="M151:N153" si="285">+M99+M125</f>
        <v>22</v>
      </c>
      <c r="N151" s="388">
        <f t="shared" si="285"/>
        <v>115</v>
      </c>
      <c r="O151" s="183">
        <f>M151+N151</f>
        <v>137</v>
      </c>
      <c r="P151" s="91">
        <f>+P99+P125</f>
        <v>0</v>
      </c>
      <c r="Q151" s="189">
        <f>O151+P151</f>
        <v>137</v>
      </c>
      <c r="R151" s="387">
        <f t="shared" ref="R151:S153" si="286">+R99+R125</f>
        <v>18</v>
      </c>
      <c r="S151" s="388">
        <f t="shared" si="286"/>
        <v>107</v>
      </c>
      <c r="T151" s="183">
        <f>R151+S151</f>
        <v>125</v>
      </c>
      <c r="U151" s="91">
        <f>+U99+U125</f>
        <v>0</v>
      </c>
      <c r="V151" s="189">
        <f>T151+U151</f>
        <v>125</v>
      </c>
      <c r="W151" s="81">
        <f>IF(Q151=0,0,((V151/Q151)-1)*100)</f>
        <v>-8.7591240875912408</v>
      </c>
    </row>
    <row r="152" spans="1:26">
      <c r="A152" s="350"/>
      <c r="L152" s="61" t="s">
        <v>22</v>
      </c>
      <c r="M152" s="387">
        <f t="shared" si="285"/>
        <v>20</v>
      </c>
      <c r="N152" s="388">
        <f t="shared" si="285"/>
        <v>99</v>
      </c>
      <c r="O152" s="183">
        <f t="shared" ref="O152" si="287">M152+N152</f>
        <v>119</v>
      </c>
      <c r="P152" s="385">
        <f>+P100+P126</f>
        <v>0</v>
      </c>
      <c r="Q152" s="189">
        <f>O152+P152</f>
        <v>119</v>
      </c>
      <c r="R152" s="387">
        <f t="shared" si="286"/>
        <v>19</v>
      </c>
      <c r="S152" s="388">
        <f t="shared" si="286"/>
        <v>104</v>
      </c>
      <c r="T152" s="183">
        <f t="shared" ref="T152" si="288">R152+S152</f>
        <v>123</v>
      </c>
      <c r="U152" s="385">
        <f>+U100+U126</f>
        <v>0</v>
      </c>
      <c r="V152" s="189">
        <f>T152+U152</f>
        <v>123</v>
      </c>
      <c r="W152" s="81">
        <f t="shared" ref="W152" si="289">IF(Q152=0,0,((V152/Q152)-1)*100)</f>
        <v>3.3613445378151363</v>
      </c>
    </row>
    <row r="153" spans="1:26" ht="13.5" thickBot="1">
      <c r="A153" s="352"/>
      <c r="K153" s="352"/>
      <c r="L153" s="61" t="s">
        <v>23</v>
      </c>
      <c r="M153" s="387">
        <f t="shared" si="285"/>
        <v>20</v>
      </c>
      <c r="N153" s="388">
        <f t="shared" si="285"/>
        <v>65</v>
      </c>
      <c r="O153" s="183">
        <f t="shared" ref="O153" si="290">M153+N153</f>
        <v>85</v>
      </c>
      <c r="P153" s="385">
        <f>+P101+P127</f>
        <v>0</v>
      </c>
      <c r="Q153" s="189">
        <f>O153+P153</f>
        <v>85</v>
      </c>
      <c r="R153" s="387">
        <f t="shared" si="286"/>
        <v>18</v>
      </c>
      <c r="S153" s="388">
        <f t="shared" si="286"/>
        <v>87</v>
      </c>
      <c r="T153" s="183">
        <f>R153+S153</f>
        <v>105</v>
      </c>
      <c r="U153" s="385">
        <f>+U101+U127</f>
        <v>0</v>
      </c>
      <c r="V153" s="189">
        <f>T153+U153</f>
        <v>105</v>
      </c>
      <c r="W153" s="81">
        <f>IF(Q153=0,0,((V153/Q153)-1)*100)</f>
        <v>23.529411764705888</v>
      </c>
    </row>
    <row r="154" spans="1:26" ht="14.25" thickTop="1" thickBot="1">
      <c r="A154" s="350"/>
      <c r="L154" s="82" t="s">
        <v>24</v>
      </c>
      <c r="M154" s="83">
        <f>+M151+M152+M153</f>
        <v>62</v>
      </c>
      <c r="N154" s="84">
        <f t="shared" ref="N154" si="291">+N151+N152+N153</f>
        <v>279</v>
      </c>
      <c r="O154" s="182">
        <f t="shared" ref="O154" si="292">+O151+O152+O153</f>
        <v>341</v>
      </c>
      <c r="P154" s="83">
        <f t="shared" ref="P154" si="293">+P151+P152+P153</f>
        <v>0</v>
      </c>
      <c r="Q154" s="182">
        <f t="shared" ref="Q154" si="294">+Q151+Q152+Q153</f>
        <v>341</v>
      </c>
      <c r="R154" s="83">
        <f t="shared" ref="R154" si="295">+R151+R152+R153</f>
        <v>55</v>
      </c>
      <c r="S154" s="84">
        <f t="shared" ref="S154" si="296">+S151+S152+S153</f>
        <v>298</v>
      </c>
      <c r="T154" s="182">
        <f t="shared" ref="T154" si="297">+T151+T152+T153</f>
        <v>353</v>
      </c>
      <c r="U154" s="83">
        <f t="shared" ref="U154" si="298">+U151+U152+U153</f>
        <v>0</v>
      </c>
      <c r="V154" s="182">
        <f t="shared" ref="V154" si="299">+V151+V152+V153</f>
        <v>353</v>
      </c>
      <c r="W154" s="85">
        <f t="shared" ref="W154:W156" si="300">IF(Q154=0,0,((V154/Q154)-1)*100)</f>
        <v>3.5190615835777095</v>
      </c>
    </row>
    <row r="155" spans="1:26" ht="14.25" thickTop="1" thickBot="1">
      <c r="A155" s="350" t="str">
        <f>IF(ISERROR(F155/G155)," ",IF(F155/G155&gt;0.5,IF(F155/G155&lt;1.5," ","NOT OK"),"NOT OK"))</f>
        <v xml:space="preserve"> </v>
      </c>
      <c r="L155" s="82" t="s">
        <v>62</v>
      </c>
      <c r="M155" s="83">
        <f>M146+M150+M151+M152+M153</f>
        <v>183</v>
      </c>
      <c r="N155" s="84">
        <f t="shared" ref="N155:V155" si="301">N146+N150+N151+N152+N153</f>
        <v>783</v>
      </c>
      <c r="O155" s="178">
        <f t="shared" si="301"/>
        <v>966</v>
      </c>
      <c r="P155" s="83">
        <f t="shared" si="301"/>
        <v>0</v>
      </c>
      <c r="Q155" s="178">
        <f t="shared" si="301"/>
        <v>966</v>
      </c>
      <c r="R155" s="83">
        <f t="shared" si="301"/>
        <v>160</v>
      </c>
      <c r="S155" s="84">
        <f t="shared" si="301"/>
        <v>860</v>
      </c>
      <c r="T155" s="178">
        <f t="shared" si="301"/>
        <v>1020</v>
      </c>
      <c r="U155" s="83">
        <f t="shared" si="301"/>
        <v>0</v>
      </c>
      <c r="V155" s="178">
        <f t="shared" si="301"/>
        <v>1020</v>
      </c>
      <c r="W155" s="85">
        <f t="shared" si="300"/>
        <v>5.5900621118012417</v>
      </c>
      <c r="Y155" s="289"/>
      <c r="Z155" s="289"/>
    </row>
    <row r="156" spans="1:26" ht="14.25" thickTop="1" thickBot="1">
      <c r="A156" s="350"/>
      <c r="L156" s="82" t="s">
        <v>63</v>
      </c>
      <c r="M156" s="83">
        <f>+M142+M146+M150+M154</f>
        <v>239</v>
      </c>
      <c r="N156" s="84">
        <f t="shared" ref="N156:V156" si="302">+N142+N146+N150+N154</f>
        <v>1021</v>
      </c>
      <c r="O156" s="182">
        <f t="shared" si="302"/>
        <v>1260</v>
      </c>
      <c r="P156" s="83">
        <f t="shared" si="302"/>
        <v>0</v>
      </c>
      <c r="Q156" s="182">
        <f t="shared" si="302"/>
        <v>1260</v>
      </c>
      <c r="R156" s="83">
        <f t="shared" si="302"/>
        <v>214</v>
      </c>
      <c r="S156" s="84">
        <f t="shared" si="302"/>
        <v>1061</v>
      </c>
      <c r="T156" s="182">
        <f t="shared" si="302"/>
        <v>1275</v>
      </c>
      <c r="U156" s="83">
        <f t="shared" si="302"/>
        <v>0</v>
      </c>
      <c r="V156" s="182">
        <f t="shared" si="302"/>
        <v>1275</v>
      </c>
      <c r="W156" s="85">
        <f t="shared" si="300"/>
        <v>1.1904761904761862</v>
      </c>
      <c r="Y156" s="289"/>
      <c r="Z156" s="289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887" t="s">
        <v>54</v>
      </c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9"/>
    </row>
    <row r="159" spans="1:26" ht="13.5" customHeight="1" thickBot="1">
      <c r="L159" s="890" t="s">
        <v>51</v>
      </c>
      <c r="M159" s="891"/>
      <c r="N159" s="891"/>
      <c r="O159" s="891"/>
      <c r="P159" s="891"/>
      <c r="Q159" s="891"/>
      <c r="R159" s="891"/>
      <c r="S159" s="891"/>
      <c r="T159" s="891"/>
      <c r="U159" s="891"/>
      <c r="V159" s="891"/>
      <c r="W159" s="892"/>
    </row>
    <row r="160" spans="1:26" ht="14.25" thickTop="1" thickBot="1">
      <c r="L160" s="217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9" t="s">
        <v>34</v>
      </c>
    </row>
    <row r="161" spans="12:23" ht="14.25" thickTop="1" thickBot="1">
      <c r="L161" s="220"/>
      <c r="M161" s="221" t="s">
        <v>64</v>
      </c>
      <c r="N161" s="222"/>
      <c r="O161" s="260"/>
      <c r="P161" s="221"/>
      <c r="Q161" s="221"/>
      <c r="R161" s="221" t="s">
        <v>65</v>
      </c>
      <c r="S161" s="222"/>
      <c r="T161" s="260"/>
      <c r="U161" s="221"/>
      <c r="V161" s="221"/>
      <c r="W161" s="320" t="s">
        <v>2</v>
      </c>
    </row>
    <row r="162" spans="12:23" ht="13.5" thickTop="1">
      <c r="L162" s="224" t="s">
        <v>3</v>
      </c>
      <c r="M162" s="225"/>
      <c r="N162" s="226"/>
      <c r="O162" s="227"/>
      <c r="P162" s="228"/>
      <c r="Q162" s="227"/>
      <c r="R162" s="225"/>
      <c r="S162" s="226"/>
      <c r="T162" s="227"/>
      <c r="U162" s="228"/>
      <c r="V162" s="227"/>
      <c r="W162" s="321" t="s">
        <v>4</v>
      </c>
    </row>
    <row r="163" spans="12:23" ht="13.5" thickBot="1">
      <c r="L163" s="230"/>
      <c r="M163" s="231" t="s">
        <v>35</v>
      </c>
      <c r="N163" s="232" t="s">
        <v>36</v>
      </c>
      <c r="O163" s="233" t="s">
        <v>37</v>
      </c>
      <c r="P163" s="234" t="s">
        <v>32</v>
      </c>
      <c r="Q163" s="233" t="s">
        <v>7</v>
      </c>
      <c r="R163" s="231" t="s">
        <v>35</v>
      </c>
      <c r="S163" s="232" t="s">
        <v>36</v>
      </c>
      <c r="T163" s="233" t="s">
        <v>37</v>
      </c>
      <c r="U163" s="234" t="s">
        <v>32</v>
      </c>
      <c r="V163" s="233" t="s">
        <v>7</v>
      </c>
      <c r="W163" s="322"/>
    </row>
    <row r="164" spans="12:23" ht="5.25" customHeight="1" thickTop="1">
      <c r="L164" s="224"/>
      <c r="M164" s="236"/>
      <c r="N164" s="237"/>
      <c r="O164" s="238"/>
      <c r="P164" s="239"/>
      <c r="Q164" s="238"/>
      <c r="R164" s="236"/>
      <c r="S164" s="237"/>
      <c r="T164" s="238"/>
      <c r="U164" s="239"/>
      <c r="V164" s="238"/>
      <c r="W164" s="240"/>
    </row>
    <row r="165" spans="12:23">
      <c r="L165" s="224" t="s">
        <v>10</v>
      </c>
      <c r="M165" s="395">
        <v>0</v>
      </c>
      <c r="N165" s="396">
        <v>0</v>
      </c>
      <c r="O165" s="397">
        <f>+M165+N165</f>
        <v>0</v>
      </c>
      <c r="P165" s="398">
        <v>0</v>
      </c>
      <c r="Q165" s="397">
        <f t="shared" ref="Q165" si="303">O165+P165</f>
        <v>0</v>
      </c>
      <c r="R165" s="395">
        <v>0</v>
      </c>
      <c r="S165" s="396">
        <v>0</v>
      </c>
      <c r="T165" s="397">
        <f>+R165+S165</f>
        <v>0</v>
      </c>
      <c r="U165" s="398">
        <v>0</v>
      </c>
      <c r="V165" s="397">
        <f t="shared" ref="V165:V167" si="304">T165+U165</f>
        <v>0</v>
      </c>
      <c r="W165" s="645">
        <f>IF(Q165=0,0,((V165/Q165)-1)*100)</f>
        <v>0</v>
      </c>
    </row>
    <row r="166" spans="12:23">
      <c r="L166" s="224" t="s">
        <v>11</v>
      </c>
      <c r="M166" s="395">
        <v>0</v>
      </c>
      <c r="N166" s="396">
        <v>0</v>
      </c>
      <c r="O166" s="397">
        <f t="shared" ref="O166:O167" si="305">+M166+N166</f>
        <v>0</v>
      </c>
      <c r="P166" s="398">
        <v>0</v>
      </c>
      <c r="Q166" s="397">
        <f>O166+P166</f>
        <v>0</v>
      </c>
      <c r="R166" s="395">
        <v>0</v>
      </c>
      <c r="S166" s="396">
        <v>0</v>
      </c>
      <c r="T166" s="397">
        <f t="shared" ref="T166:T167" si="306">+R166+S166</f>
        <v>0</v>
      </c>
      <c r="U166" s="398">
        <v>0</v>
      </c>
      <c r="V166" s="397">
        <f>T166+U166</f>
        <v>0</v>
      </c>
      <c r="W166" s="645">
        <f>IF(Q166=0,0,((V166/Q166)-1)*100)</f>
        <v>0</v>
      </c>
    </row>
    <row r="167" spans="12:23" ht="13.5" thickBot="1">
      <c r="L167" s="230" t="s">
        <v>12</v>
      </c>
      <c r="M167" s="395">
        <v>0</v>
      </c>
      <c r="N167" s="396">
        <v>0</v>
      </c>
      <c r="O167" s="397">
        <f t="shared" si="305"/>
        <v>0</v>
      </c>
      <c r="P167" s="398">
        <v>0</v>
      </c>
      <c r="Q167" s="397">
        <f t="shared" ref="Q167" si="307">O167+P167</f>
        <v>0</v>
      </c>
      <c r="R167" s="395">
        <v>0</v>
      </c>
      <c r="S167" s="396">
        <v>0</v>
      </c>
      <c r="T167" s="397">
        <f t="shared" si="306"/>
        <v>0</v>
      </c>
      <c r="U167" s="398">
        <v>0</v>
      </c>
      <c r="V167" s="397">
        <f t="shared" si="304"/>
        <v>0</v>
      </c>
      <c r="W167" s="645">
        <f>IF(Q167=0,0,((V167/Q167)-1)*100)</f>
        <v>0</v>
      </c>
    </row>
    <row r="168" spans="12:23" ht="14.25" thickTop="1" thickBot="1">
      <c r="L168" s="246" t="s">
        <v>57</v>
      </c>
      <c r="M168" s="247">
        <f t="shared" ref="M168:V168" si="308">+M165+M166+M167</f>
        <v>0</v>
      </c>
      <c r="N168" s="248">
        <f t="shared" si="308"/>
        <v>0</v>
      </c>
      <c r="O168" s="249">
        <f t="shared" si="308"/>
        <v>0</v>
      </c>
      <c r="P168" s="247">
        <f t="shared" si="308"/>
        <v>0</v>
      </c>
      <c r="Q168" s="249">
        <f t="shared" si="308"/>
        <v>0</v>
      </c>
      <c r="R168" s="247">
        <f t="shared" si="308"/>
        <v>0</v>
      </c>
      <c r="S168" s="248">
        <f t="shared" si="308"/>
        <v>0</v>
      </c>
      <c r="T168" s="249">
        <f t="shared" si="308"/>
        <v>0</v>
      </c>
      <c r="U168" s="247">
        <f t="shared" si="308"/>
        <v>0</v>
      </c>
      <c r="V168" s="249">
        <f t="shared" si="308"/>
        <v>0</v>
      </c>
      <c r="W168" s="642">
        <f t="shared" ref="W168:W173" si="309">IF(Q168=0,0,((V168/Q168)-1)*100)</f>
        <v>0</v>
      </c>
    </row>
    <row r="169" spans="12:23" ht="13.5" thickTop="1">
      <c r="L169" s="224" t="s">
        <v>13</v>
      </c>
      <c r="M169" s="395">
        <v>0</v>
      </c>
      <c r="N169" s="396">
        <v>0</v>
      </c>
      <c r="O169" s="397">
        <f>M169+N169</f>
        <v>0</v>
      </c>
      <c r="P169" s="398">
        <v>0</v>
      </c>
      <c r="Q169" s="397">
        <f>O169+P169</f>
        <v>0</v>
      </c>
      <c r="R169" s="395">
        <v>0</v>
      </c>
      <c r="S169" s="396">
        <v>0</v>
      </c>
      <c r="T169" s="397">
        <f>R169+S169</f>
        <v>0</v>
      </c>
      <c r="U169" s="398">
        <v>0</v>
      </c>
      <c r="V169" s="397">
        <f>T169+U169</f>
        <v>0</v>
      </c>
      <c r="W169" s="645">
        <f t="shared" si="309"/>
        <v>0</v>
      </c>
    </row>
    <row r="170" spans="12:23">
      <c r="L170" s="224" t="s">
        <v>14</v>
      </c>
      <c r="M170" s="395">
        <v>0</v>
      </c>
      <c r="N170" s="396">
        <v>0</v>
      </c>
      <c r="O170" s="397">
        <f>M170+N170</f>
        <v>0</v>
      </c>
      <c r="P170" s="398">
        <v>0</v>
      </c>
      <c r="Q170" s="397">
        <f>O170+P170</f>
        <v>0</v>
      </c>
      <c r="R170" s="395">
        <v>0</v>
      </c>
      <c r="S170" s="396">
        <v>0</v>
      </c>
      <c r="T170" s="397">
        <f>R170+S170</f>
        <v>0</v>
      </c>
      <c r="U170" s="398">
        <v>0</v>
      </c>
      <c r="V170" s="397">
        <f>T170+U170</f>
        <v>0</v>
      </c>
      <c r="W170" s="645">
        <f>IF(Q170=0,0,((V170/Q170)-1)*100)</f>
        <v>0</v>
      </c>
    </row>
    <row r="171" spans="12:23" ht="13.5" thickBot="1">
      <c r="L171" s="224" t="s">
        <v>15</v>
      </c>
      <c r="M171" s="395">
        <v>0</v>
      </c>
      <c r="N171" s="396">
        <v>0</v>
      </c>
      <c r="O171" s="397">
        <f>M171+N171</f>
        <v>0</v>
      </c>
      <c r="P171" s="398">
        <v>0</v>
      </c>
      <c r="Q171" s="397">
        <f>O171+P171</f>
        <v>0</v>
      </c>
      <c r="R171" s="395">
        <v>0</v>
      </c>
      <c r="S171" s="396">
        <v>0</v>
      </c>
      <c r="T171" s="397">
        <f>R171+S171</f>
        <v>0</v>
      </c>
      <c r="U171" s="398">
        <v>0</v>
      </c>
      <c r="V171" s="397">
        <f>T171+U171</f>
        <v>0</v>
      </c>
      <c r="W171" s="645">
        <f>IF(Q171=0,0,((V171/Q171)-1)*100)</f>
        <v>0</v>
      </c>
    </row>
    <row r="172" spans="12:23" ht="14.25" thickTop="1" thickBot="1">
      <c r="L172" s="246" t="s">
        <v>61</v>
      </c>
      <c r="M172" s="247">
        <f>+M169+M170+M171</f>
        <v>0</v>
      </c>
      <c r="N172" s="248">
        <f t="shared" ref="N172:V172" si="310">+N169+N170+N171</f>
        <v>0</v>
      </c>
      <c r="O172" s="249">
        <f t="shared" si="310"/>
        <v>0</v>
      </c>
      <c r="P172" s="247">
        <f t="shared" si="310"/>
        <v>0</v>
      </c>
      <c r="Q172" s="249">
        <f t="shared" si="310"/>
        <v>0</v>
      </c>
      <c r="R172" s="247">
        <f t="shared" si="310"/>
        <v>0</v>
      </c>
      <c r="S172" s="248">
        <f t="shared" si="310"/>
        <v>0</v>
      </c>
      <c r="T172" s="249">
        <f t="shared" si="310"/>
        <v>0</v>
      </c>
      <c r="U172" s="247">
        <f t="shared" si="310"/>
        <v>0</v>
      </c>
      <c r="V172" s="249">
        <f t="shared" si="310"/>
        <v>0</v>
      </c>
      <c r="W172" s="642">
        <f t="shared" ref="W172" si="311">IF(Q172=0,0,((V172/Q172)-1)*100)</f>
        <v>0</v>
      </c>
    </row>
    <row r="173" spans="12:23" ht="13.5" thickTop="1">
      <c r="L173" s="224" t="s">
        <v>16</v>
      </c>
      <c r="M173" s="395">
        <v>0</v>
      </c>
      <c r="N173" s="396">
        <v>0</v>
      </c>
      <c r="O173" s="397">
        <f>SUM(M173:N173)</f>
        <v>0</v>
      </c>
      <c r="P173" s="398">
        <v>0</v>
      </c>
      <c r="Q173" s="397">
        <f t="shared" ref="Q173" si="312">O173+P173</f>
        <v>0</v>
      </c>
      <c r="R173" s="395">
        <v>0</v>
      </c>
      <c r="S173" s="396">
        <v>0</v>
      </c>
      <c r="T173" s="397">
        <f>SUM(R173:S173)</f>
        <v>0</v>
      </c>
      <c r="U173" s="398">
        <v>0</v>
      </c>
      <c r="V173" s="397">
        <f t="shared" ref="V173" si="313">T173+U173</f>
        <v>0</v>
      </c>
      <c r="W173" s="645">
        <f t="shared" si="309"/>
        <v>0</v>
      </c>
    </row>
    <row r="174" spans="12:23">
      <c r="L174" s="224" t="s">
        <v>17</v>
      </c>
      <c r="M174" s="395">
        <v>0</v>
      </c>
      <c r="N174" s="396">
        <v>0</v>
      </c>
      <c r="O174" s="397">
        <f>SUM(M174:N174)</f>
        <v>0</v>
      </c>
      <c r="P174" s="398">
        <v>0</v>
      </c>
      <c r="Q174" s="397">
        <f>O174+P174</f>
        <v>0</v>
      </c>
      <c r="R174" s="395">
        <v>0</v>
      </c>
      <c r="S174" s="396">
        <v>0</v>
      </c>
      <c r="T174" s="397">
        <f>SUM(R174:S174)</f>
        <v>0</v>
      </c>
      <c r="U174" s="398">
        <v>0</v>
      </c>
      <c r="V174" s="397">
        <f>T174+U174</f>
        <v>0</v>
      </c>
      <c r="W174" s="645">
        <f t="shared" ref="W174" si="314">IF(Q174=0,0,((V174/Q174)-1)*100)</f>
        <v>0</v>
      </c>
    </row>
    <row r="175" spans="12:23" ht="13.5" thickBot="1">
      <c r="L175" s="224" t="s">
        <v>18</v>
      </c>
      <c r="M175" s="395">
        <v>0</v>
      </c>
      <c r="N175" s="396">
        <v>0</v>
      </c>
      <c r="O175" s="251">
        <f>SUM(M175:N175)</f>
        <v>0</v>
      </c>
      <c r="P175" s="252">
        <v>0</v>
      </c>
      <c r="Q175" s="251">
        <f>O175+P175</f>
        <v>0</v>
      </c>
      <c r="R175" s="395">
        <v>0</v>
      </c>
      <c r="S175" s="396">
        <v>0</v>
      </c>
      <c r="T175" s="251">
        <f>SUM(R175:S175)</f>
        <v>0</v>
      </c>
      <c r="U175" s="252">
        <v>0</v>
      </c>
      <c r="V175" s="251">
        <f>T175+U175</f>
        <v>0</v>
      </c>
      <c r="W175" s="645">
        <f>IF(Q175=0,0,((V175/Q175)-1)*100)</f>
        <v>0</v>
      </c>
    </row>
    <row r="176" spans="12:23" ht="14.25" thickTop="1" thickBot="1">
      <c r="L176" s="253" t="s">
        <v>19</v>
      </c>
      <c r="M176" s="254">
        <f>+M173+M174+M175</f>
        <v>0</v>
      </c>
      <c r="N176" s="254">
        <f t="shared" ref="N176" si="315">+N173+N174+N175</f>
        <v>0</v>
      </c>
      <c r="O176" s="255">
        <f t="shared" ref="O176" si="316">+O173+O174+O175</f>
        <v>0</v>
      </c>
      <c r="P176" s="256">
        <f t="shared" ref="P176" si="317">+P173+P174+P175</f>
        <v>0</v>
      </c>
      <c r="Q176" s="255">
        <f t="shared" ref="Q176" si="318">+Q173+Q174+Q175</f>
        <v>0</v>
      </c>
      <c r="R176" s="254">
        <f t="shared" ref="R176" si="319">+R173+R174+R175</f>
        <v>0</v>
      </c>
      <c r="S176" s="254">
        <f t="shared" ref="S176" si="320">+S173+S174+S175</f>
        <v>0</v>
      </c>
      <c r="T176" s="255">
        <f t="shared" ref="T176" si="321">+T173+T174+T175</f>
        <v>0</v>
      </c>
      <c r="U176" s="256">
        <f t="shared" ref="U176" si="322">+U173+U174+U175</f>
        <v>0</v>
      </c>
      <c r="V176" s="255">
        <f t="shared" ref="V176" si="323">+V173+V174+V175</f>
        <v>0</v>
      </c>
      <c r="W176" s="646">
        <f>IF(Q176=0,0,((V176/Q176)-1)*100)</f>
        <v>0</v>
      </c>
    </row>
    <row r="177" spans="1:27" ht="13.5" thickTop="1">
      <c r="A177" s="352"/>
      <c r="K177" s="352"/>
      <c r="L177" s="224" t="s">
        <v>21</v>
      </c>
      <c r="M177" s="395">
        <v>0</v>
      </c>
      <c r="N177" s="396">
        <v>0</v>
      </c>
      <c r="O177" s="251">
        <f>SUM(M177:N177)</f>
        <v>0</v>
      </c>
      <c r="P177" s="258">
        <v>0</v>
      </c>
      <c r="Q177" s="251">
        <f>O177+P177</f>
        <v>0</v>
      </c>
      <c r="R177" s="395">
        <v>0</v>
      </c>
      <c r="S177" s="396">
        <v>0</v>
      </c>
      <c r="T177" s="251">
        <f>SUM(R177:S177)</f>
        <v>0</v>
      </c>
      <c r="U177" s="258">
        <v>0</v>
      </c>
      <c r="V177" s="251">
        <f>T177+U177</f>
        <v>0</v>
      </c>
      <c r="W177" s="645">
        <f>IF(Q177=0,0,((V177/Q177)-1)*100)</f>
        <v>0</v>
      </c>
    </row>
    <row r="178" spans="1:27">
      <c r="A178" s="352"/>
      <c r="K178" s="352"/>
      <c r="L178" s="224" t="s">
        <v>22</v>
      </c>
      <c r="M178" s="395">
        <v>0</v>
      </c>
      <c r="N178" s="396">
        <v>0</v>
      </c>
      <c r="O178" s="251">
        <f>SUM(M178:N178)</f>
        <v>0</v>
      </c>
      <c r="P178" s="398">
        <v>0</v>
      </c>
      <c r="Q178" s="251">
        <f>O178+P178</f>
        <v>0</v>
      </c>
      <c r="R178" s="395">
        <v>0</v>
      </c>
      <c r="S178" s="396">
        <v>0</v>
      </c>
      <c r="T178" s="251">
        <f>SUM(R178:S178)</f>
        <v>0</v>
      </c>
      <c r="U178" s="398">
        <v>0</v>
      </c>
      <c r="V178" s="251">
        <f>T178+U178</f>
        <v>0</v>
      </c>
      <c r="W178" s="645">
        <f t="shared" ref="W178" si="324">IF(Q178=0,0,((V178/Q178)-1)*100)</f>
        <v>0</v>
      </c>
    </row>
    <row r="179" spans="1:27" ht="13.5" thickBot="1">
      <c r="A179" s="352"/>
      <c r="K179" s="352"/>
      <c r="L179" s="224" t="s">
        <v>23</v>
      </c>
      <c r="M179" s="395">
        <v>0</v>
      </c>
      <c r="N179" s="396">
        <v>0</v>
      </c>
      <c r="O179" s="251">
        <f>SUM(M179:N179)</f>
        <v>0</v>
      </c>
      <c r="P179" s="398">
        <v>0</v>
      </c>
      <c r="Q179" s="251">
        <f>O179+P179</f>
        <v>0</v>
      </c>
      <c r="R179" s="395">
        <v>0</v>
      </c>
      <c r="S179" s="396">
        <v>0</v>
      </c>
      <c r="T179" s="251">
        <f>SUM(R179:S179)</f>
        <v>0</v>
      </c>
      <c r="U179" s="398">
        <v>0</v>
      </c>
      <c r="V179" s="251">
        <f>T179+U179</f>
        <v>0</v>
      </c>
      <c r="W179" s="645">
        <f>IF(Q179=0,0,((V179/Q179)-1)*100)</f>
        <v>0</v>
      </c>
    </row>
    <row r="180" spans="1:27" ht="14.25" thickTop="1" thickBot="1">
      <c r="L180" s="246" t="s">
        <v>40</v>
      </c>
      <c r="M180" s="247">
        <f>+M177+M178+M179</f>
        <v>0</v>
      </c>
      <c r="N180" s="248">
        <f t="shared" ref="N180:V180" si="325">+N177+N178+N179</f>
        <v>0</v>
      </c>
      <c r="O180" s="249">
        <f t="shared" si="325"/>
        <v>0</v>
      </c>
      <c r="P180" s="247">
        <f t="shared" si="325"/>
        <v>0</v>
      </c>
      <c r="Q180" s="249">
        <f t="shared" si="325"/>
        <v>0</v>
      </c>
      <c r="R180" s="247">
        <f t="shared" si="325"/>
        <v>0</v>
      </c>
      <c r="S180" s="248">
        <f t="shared" si="325"/>
        <v>0</v>
      </c>
      <c r="T180" s="249">
        <f t="shared" si="325"/>
        <v>0</v>
      </c>
      <c r="U180" s="247">
        <f t="shared" si="325"/>
        <v>0</v>
      </c>
      <c r="V180" s="249">
        <f t="shared" si="325"/>
        <v>0</v>
      </c>
      <c r="W180" s="642">
        <f t="shared" ref="W180:W182" si="326">IF(Q180=0,0,((V180/Q180)-1)*100)</f>
        <v>0</v>
      </c>
    </row>
    <row r="181" spans="1:27" ht="14.25" thickTop="1" thickBot="1">
      <c r="L181" s="246" t="s">
        <v>62</v>
      </c>
      <c r="M181" s="247">
        <f>M172+M176+M177+M178+M179</f>
        <v>0</v>
      </c>
      <c r="N181" s="248">
        <f t="shared" ref="N181:V181" si="327">N172+N176+N177+N178+N179</f>
        <v>0</v>
      </c>
      <c r="O181" s="249">
        <f t="shared" si="327"/>
        <v>0</v>
      </c>
      <c r="P181" s="247">
        <f t="shared" si="327"/>
        <v>0</v>
      </c>
      <c r="Q181" s="249">
        <f t="shared" si="327"/>
        <v>0</v>
      </c>
      <c r="R181" s="247">
        <f t="shared" si="327"/>
        <v>0</v>
      </c>
      <c r="S181" s="248">
        <f t="shared" si="327"/>
        <v>0</v>
      </c>
      <c r="T181" s="249">
        <f t="shared" si="327"/>
        <v>0</v>
      </c>
      <c r="U181" s="247">
        <f t="shared" si="327"/>
        <v>0</v>
      </c>
      <c r="V181" s="249">
        <f t="shared" si="327"/>
        <v>0</v>
      </c>
      <c r="W181" s="642">
        <f t="shared" si="326"/>
        <v>0</v>
      </c>
      <c r="X181" s="1"/>
      <c r="AA181" s="1"/>
    </row>
    <row r="182" spans="1:27" ht="14.25" thickTop="1" thickBot="1">
      <c r="L182" s="246" t="s">
        <v>63</v>
      </c>
      <c r="M182" s="247">
        <f>+M168+M172+M176+M180</f>
        <v>0</v>
      </c>
      <c r="N182" s="248">
        <f t="shared" ref="N182:V182" si="328">+N168+N172+N176+N180</f>
        <v>0</v>
      </c>
      <c r="O182" s="249">
        <f t="shared" si="328"/>
        <v>0</v>
      </c>
      <c r="P182" s="247">
        <f t="shared" si="328"/>
        <v>0</v>
      </c>
      <c r="Q182" s="249">
        <f t="shared" si="328"/>
        <v>0</v>
      </c>
      <c r="R182" s="247">
        <f t="shared" si="328"/>
        <v>0</v>
      </c>
      <c r="S182" s="248">
        <f t="shared" si="328"/>
        <v>0</v>
      </c>
      <c r="T182" s="249">
        <f t="shared" si="328"/>
        <v>0</v>
      </c>
      <c r="U182" s="247">
        <f t="shared" si="328"/>
        <v>0</v>
      </c>
      <c r="V182" s="249">
        <f t="shared" si="328"/>
        <v>0</v>
      </c>
      <c r="W182" s="642">
        <f t="shared" si="326"/>
        <v>0</v>
      </c>
    </row>
    <row r="183" spans="1:27" ht="14.25" thickTop="1" thickBot="1">
      <c r="L183" s="259" t="s">
        <v>60</v>
      </c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7" ht="13.5" thickTop="1">
      <c r="L184" s="887" t="s">
        <v>55</v>
      </c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9"/>
    </row>
    <row r="185" spans="1:27" ht="13.5" thickBot="1">
      <c r="L185" s="890" t="s">
        <v>52</v>
      </c>
      <c r="M185" s="891"/>
      <c r="N185" s="891"/>
      <c r="O185" s="891"/>
      <c r="P185" s="891"/>
      <c r="Q185" s="891"/>
      <c r="R185" s="891"/>
      <c r="S185" s="891"/>
      <c r="T185" s="891"/>
      <c r="U185" s="891"/>
      <c r="V185" s="891"/>
      <c r="W185" s="892"/>
    </row>
    <row r="186" spans="1:27" ht="14.25" thickTop="1" thickBot="1">
      <c r="L186" s="217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9" t="s">
        <v>34</v>
      </c>
    </row>
    <row r="187" spans="1:27" ht="14.25" thickTop="1" thickBot="1">
      <c r="L187" s="220"/>
      <c r="M187" s="221" t="s">
        <v>64</v>
      </c>
      <c r="N187" s="222"/>
      <c r="O187" s="260"/>
      <c r="P187" s="221"/>
      <c r="Q187" s="221"/>
      <c r="R187" s="221" t="s">
        <v>65</v>
      </c>
      <c r="S187" s="222"/>
      <c r="T187" s="260"/>
      <c r="U187" s="221"/>
      <c r="V187" s="221"/>
      <c r="W187" s="320" t="s">
        <v>2</v>
      </c>
    </row>
    <row r="188" spans="1:27" ht="13.5" thickTop="1">
      <c r="L188" s="224" t="s">
        <v>3</v>
      </c>
      <c r="M188" s="225"/>
      <c r="N188" s="226"/>
      <c r="O188" s="227"/>
      <c r="P188" s="228"/>
      <c r="Q188" s="227"/>
      <c r="R188" s="225"/>
      <c r="S188" s="226"/>
      <c r="T188" s="227"/>
      <c r="U188" s="228"/>
      <c r="V188" s="227"/>
      <c r="W188" s="321" t="s">
        <v>4</v>
      </c>
    </row>
    <row r="189" spans="1:27" ht="13.5" thickBot="1">
      <c r="L189" s="230"/>
      <c r="M189" s="231" t="s">
        <v>35</v>
      </c>
      <c r="N189" s="232" t="s">
        <v>36</v>
      </c>
      <c r="O189" s="233" t="s">
        <v>37</v>
      </c>
      <c r="P189" s="234" t="s">
        <v>32</v>
      </c>
      <c r="Q189" s="233" t="s">
        <v>7</v>
      </c>
      <c r="R189" s="231" t="s">
        <v>35</v>
      </c>
      <c r="S189" s="232" t="s">
        <v>36</v>
      </c>
      <c r="T189" s="233" t="s">
        <v>37</v>
      </c>
      <c r="U189" s="234" t="s">
        <v>32</v>
      </c>
      <c r="V189" s="233" t="s">
        <v>7</v>
      </c>
      <c r="W189" s="322"/>
    </row>
    <row r="190" spans="1:27" ht="6" customHeight="1" thickTop="1">
      <c r="L190" s="224"/>
      <c r="M190" s="284"/>
      <c r="N190" s="237"/>
      <c r="O190" s="238"/>
      <c r="P190" s="239"/>
      <c r="Q190" s="238"/>
      <c r="R190" s="284"/>
      <c r="S190" s="237"/>
      <c r="T190" s="238"/>
      <c r="U190" s="239"/>
      <c r="V190" s="238"/>
      <c r="W190" s="240"/>
    </row>
    <row r="191" spans="1:27">
      <c r="L191" s="224" t="s">
        <v>10</v>
      </c>
      <c r="M191" s="285">
        <v>41</v>
      </c>
      <c r="N191" s="396">
        <v>49</v>
      </c>
      <c r="O191" s="397">
        <f>+M191+N191</f>
        <v>90</v>
      </c>
      <c r="P191" s="398">
        <v>0</v>
      </c>
      <c r="Q191" s="397">
        <f t="shared" ref="Q191" si="329">O191+P191</f>
        <v>90</v>
      </c>
      <c r="R191" s="285">
        <v>36</v>
      </c>
      <c r="S191" s="396">
        <v>35</v>
      </c>
      <c r="T191" s="397">
        <f>+R191+S191</f>
        <v>71</v>
      </c>
      <c r="U191" s="398">
        <v>0</v>
      </c>
      <c r="V191" s="397">
        <f t="shared" ref="V191:V193" si="330">T191+U191</f>
        <v>71</v>
      </c>
      <c r="W191" s="245">
        <f>IF(Q191=0,0,((V191/Q191)-1)*100)</f>
        <v>-21.111111111111114</v>
      </c>
    </row>
    <row r="192" spans="1:27">
      <c r="L192" s="224" t="s">
        <v>11</v>
      </c>
      <c r="M192" s="285">
        <v>38</v>
      </c>
      <c r="N192" s="396">
        <v>57</v>
      </c>
      <c r="O192" s="397">
        <f t="shared" ref="O192:O193" si="331">+M192+N192</f>
        <v>95</v>
      </c>
      <c r="P192" s="398">
        <v>0</v>
      </c>
      <c r="Q192" s="397">
        <f>O192+P192</f>
        <v>95</v>
      </c>
      <c r="R192" s="285">
        <v>34</v>
      </c>
      <c r="S192" s="396">
        <v>34</v>
      </c>
      <c r="T192" s="397">
        <f t="shared" ref="T192:T193" si="332">+R192+S192</f>
        <v>68</v>
      </c>
      <c r="U192" s="398">
        <v>0</v>
      </c>
      <c r="V192" s="397">
        <f>T192+U192</f>
        <v>68</v>
      </c>
      <c r="W192" s="245">
        <f>IF(Q192=0,0,((V192/Q192)-1)*100)</f>
        <v>-28.421052631578945</v>
      </c>
    </row>
    <row r="193" spans="1:27" ht="13.5" thickBot="1">
      <c r="L193" s="230" t="s">
        <v>12</v>
      </c>
      <c r="M193" s="285">
        <v>35</v>
      </c>
      <c r="N193" s="396">
        <v>46</v>
      </c>
      <c r="O193" s="397">
        <f t="shared" si="331"/>
        <v>81</v>
      </c>
      <c r="P193" s="398">
        <v>0</v>
      </c>
      <c r="Q193" s="397">
        <f t="shared" ref="Q193" si="333">O193+P193</f>
        <v>81</v>
      </c>
      <c r="R193" s="285">
        <v>28</v>
      </c>
      <c r="S193" s="396">
        <v>39</v>
      </c>
      <c r="T193" s="397">
        <f t="shared" si="332"/>
        <v>67</v>
      </c>
      <c r="U193" s="398">
        <v>0</v>
      </c>
      <c r="V193" s="397">
        <f t="shared" si="330"/>
        <v>67</v>
      </c>
      <c r="W193" s="245">
        <f>IF(Q193=0,0,((V193/Q193)-1)*100)</f>
        <v>-17.283950617283949</v>
      </c>
    </row>
    <row r="194" spans="1:27" ht="14.25" thickTop="1" thickBot="1">
      <c r="L194" s="246" t="s">
        <v>57</v>
      </c>
      <c r="M194" s="248">
        <f t="shared" ref="M194:V194" si="334">+M191+M192+M193</f>
        <v>114</v>
      </c>
      <c r="N194" s="248">
        <f t="shared" si="334"/>
        <v>152</v>
      </c>
      <c r="O194" s="249">
        <f t="shared" si="334"/>
        <v>266</v>
      </c>
      <c r="P194" s="247">
        <f t="shared" si="334"/>
        <v>0</v>
      </c>
      <c r="Q194" s="249">
        <f t="shared" si="334"/>
        <v>266</v>
      </c>
      <c r="R194" s="248">
        <f t="shared" si="334"/>
        <v>98</v>
      </c>
      <c r="S194" s="248">
        <f t="shared" si="334"/>
        <v>108</v>
      </c>
      <c r="T194" s="249">
        <f t="shared" si="334"/>
        <v>206</v>
      </c>
      <c r="U194" s="247">
        <f t="shared" si="334"/>
        <v>0</v>
      </c>
      <c r="V194" s="249">
        <f t="shared" si="334"/>
        <v>206</v>
      </c>
      <c r="W194" s="250">
        <f t="shared" ref="W194:W199" si="335">IF(Q194=0,0,((V194/Q194)-1)*100)</f>
        <v>-22.556390977443609</v>
      </c>
    </row>
    <row r="195" spans="1:27" ht="13.5" thickTop="1">
      <c r="L195" s="224" t="s">
        <v>13</v>
      </c>
      <c r="M195" s="285">
        <v>36</v>
      </c>
      <c r="N195" s="396">
        <v>30</v>
      </c>
      <c r="O195" s="397">
        <f>M195+N195</f>
        <v>66</v>
      </c>
      <c r="P195" s="398">
        <v>0</v>
      </c>
      <c r="Q195" s="397">
        <f>O195+P195</f>
        <v>66</v>
      </c>
      <c r="R195" s="285">
        <v>25</v>
      </c>
      <c r="S195" s="396">
        <v>38</v>
      </c>
      <c r="T195" s="397">
        <f>R195+S195</f>
        <v>63</v>
      </c>
      <c r="U195" s="398">
        <v>0</v>
      </c>
      <c r="V195" s="397">
        <f>T195+U195</f>
        <v>63</v>
      </c>
      <c r="W195" s="245">
        <f t="shared" si="335"/>
        <v>-4.5454545454545414</v>
      </c>
    </row>
    <row r="196" spans="1:27">
      <c r="L196" s="224" t="s">
        <v>14</v>
      </c>
      <c r="M196" s="285">
        <v>30</v>
      </c>
      <c r="N196" s="396">
        <v>29</v>
      </c>
      <c r="O196" s="397">
        <f>M196+N196</f>
        <v>59</v>
      </c>
      <c r="P196" s="398">
        <v>0</v>
      </c>
      <c r="Q196" s="397">
        <f>O196+P196</f>
        <v>59</v>
      </c>
      <c r="R196" s="285">
        <v>22</v>
      </c>
      <c r="S196" s="396">
        <v>42</v>
      </c>
      <c r="T196" s="397">
        <f>R196+S196</f>
        <v>64</v>
      </c>
      <c r="U196" s="398">
        <v>0</v>
      </c>
      <c r="V196" s="397">
        <f>T196+U196</f>
        <v>64</v>
      </c>
      <c r="W196" s="245">
        <f>IF(Q196=0,0,((V196/Q196)-1)*100)</f>
        <v>8.4745762711864394</v>
      </c>
    </row>
    <row r="197" spans="1:27" ht="13.5" thickBot="1">
      <c r="L197" s="224" t="s">
        <v>15</v>
      </c>
      <c r="M197" s="285">
        <v>39</v>
      </c>
      <c r="N197" s="396">
        <v>34</v>
      </c>
      <c r="O197" s="397">
        <f>M197+N197</f>
        <v>73</v>
      </c>
      <c r="P197" s="398">
        <v>0</v>
      </c>
      <c r="Q197" s="397">
        <f>O197+P197</f>
        <v>73</v>
      </c>
      <c r="R197" s="285">
        <v>26</v>
      </c>
      <c r="S197" s="396">
        <v>45</v>
      </c>
      <c r="T197" s="397">
        <f>R197+S197</f>
        <v>71</v>
      </c>
      <c r="U197" s="398">
        <v>0</v>
      </c>
      <c r="V197" s="397">
        <f>T197+U197</f>
        <v>71</v>
      </c>
      <c r="W197" s="245">
        <f>IF(Q197=0,0,((V197/Q197)-1)*100)</f>
        <v>-2.7397260273972601</v>
      </c>
    </row>
    <row r="198" spans="1:27" ht="14.25" thickTop="1" thickBot="1">
      <c r="L198" s="246" t="s">
        <v>61</v>
      </c>
      <c r="M198" s="247">
        <f>+M195+M196+M197</f>
        <v>105</v>
      </c>
      <c r="N198" s="248">
        <f t="shared" ref="N198" si="336">+N195+N196+N197</f>
        <v>93</v>
      </c>
      <c r="O198" s="249">
        <f t="shared" ref="O198" si="337">+O195+O196+O197</f>
        <v>198</v>
      </c>
      <c r="P198" s="247">
        <f t="shared" ref="P198" si="338">+P195+P196+P197</f>
        <v>0</v>
      </c>
      <c r="Q198" s="249">
        <f t="shared" ref="Q198" si="339">+Q195+Q196+Q197</f>
        <v>198</v>
      </c>
      <c r="R198" s="247">
        <f t="shared" ref="R198" si="340">+R195+R196+R197</f>
        <v>73</v>
      </c>
      <c r="S198" s="248">
        <f t="shared" ref="S198" si="341">+S195+S196+S197</f>
        <v>125</v>
      </c>
      <c r="T198" s="249">
        <f t="shared" ref="T198" si="342">+T195+T196+T197</f>
        <v>198</v>
      </c>
      <c r="U198" s="247">
        <f t="shared" ref="U198" si="343">+U195+U196+U197</f>
        <v>0</v>
      </c>
      <c r="V198" s="249">
        <f t="shared" ref="V198" si="344">+V195+V196+V197</f>
        <v>198</v>
      </c>
      <c r="W198" s="250">
        <f t="shared" ref="W198" si="345">IF(Q198=0,0,((V198/Q198)-1)*100)</f>
        <v>0</v>
      </c>
    </row>
    <row r="199" spans="1:27" ht="13.5" thickTop="1">
      <c r="L199" s="224" t="s">
        <v>16</v>
      </c>
      <c r="M199" s="285">
        <v>27</v>
      </c>
      <c r="N199" s="396">
        <v>23</v>
      </c>
      <c r="O199" s="397">
        <f>SUM(M199:N199)</f>
        <v>50</v>
      </c>
      <c r="P199" s="398">
        <v>0</v>
      </c>
      <c r="Q199" s="418">
        <f>O199+P199</f>
        <v>50</v>
      </c>
      <c r="R199" s="285">
        <v>27</v>
      </c>
      <c r="S199" s="396">
        <v>37</v>
      </c>
      <c r="T199" s="397">
        <f>SUM(R199:S199)</f>
        <v>64</v>
      </c>
      <c r="U199" s="398">
        <v>0</v>
      </c>
      <c r="V199" s="397">
        <f>T199+U199</f>
        <v>64</v>
      </c>
      <c r="W199" s="245">
        <f t="shared" si="335"/>
        <v>28.000000000000004</v>
      </c>
    </row>
    <row r="200" spans="1:27">
      <c r="L200" s="224" t="s">
        <v>17</v>
      </c>
      <c r="M200" s="285">
        <v>24</v>
      </c>
      <c r="N200" s="396">
        <v>26</v>
      </c>
      <c r="O200" s="397">
        <f>SUM(M200:N200)</f>
        <v>50</v>
      </c>
      <c r="P200" s="398">
        <v>0</v>
      </c>
      <c r="Q200" s="397">
        <f>O200+P200</f>
        <v>50</v>
      </c>
      <c r="R200" s="285">
        <v>24</v>
      </c>
      <c r="S200" s="396">
        <v>44</v>
      </c>
      <c r="T200" s="397">
        <f>SUM(R200:S200)</f>
        <v>68</v>
      </c>
      <c r="U200" s="398">
        <v>0</v>
      </c>
      <c r="V200" s="397">
        <f>T200+U200</f>
        <v>68</v>
      </c>
      <c r="W200" s="245">
        <f t="shared" ref="W200" si="346">IF(Q200=0,0,((V200/Q200)-1)*100)</f>
        <v>36.000000000000007</v>
      </c>
    </row>
    <row r="201" spans="1:27" ht="13.5" thickBot="1">
      <c r="L201" s="224" t="s">
        <v>18</v>
      </c>
      <c r="M201" s="285">
        <v>28</v>
      </c>
      <c r="N201" s="396">
        <v>32</v>
      </c>
      <c r="O201" s="251">
        <f>SUM(M201:N201)</f>
        <v>60</v>
      </c>
      <c r="P201" s="252">
        <v>0</v>
      </c>
      <c r="Q201" s="416">
        <f>O201+P201</f>
        <v>60</v>
      </c>
      <c r="R201" s="285">
        <v>21</v>
      </c>
      <c r="S201" s="396">
        <v>24</v>
      </c>
      <c r="T201" s="251">
        <f>SUM(R201:S201)</f>
        <v>45</v>
      </c>
      <c r="U201" s="252">
        <v>0</v>
      </c>
      <c r="V201" s="251">
        <f>T201+U201</f>
        <v>45</v>
      </c>
      <c r="W201" s="245">
        <f>IF(Q201=0,0,((V201/Q201)-1)*100)</f>
        <v>-25</v>
      </c>
    </row>
    <row r="202" spans="1:27" ht="14.25" thickTop="1" thickBot="1">
      <c r="L202" s="253" t="s">
        <v>19</v>
      </c>
      <c r="M202" s="254">
        <f>+M199+M200+M201</f>
        <v>79</v>
      </c>
      <c r="N202" s="254">
        <f t="shared" ref="N202" si="347">+N199+N200+N201</f>
        <v>81</v>
      </c>
      <c r="O202" s="255">
        <f t="shared" ref="O202" si="348">+O199+O200+O201</f>
        <v>160</v>
      </c>
      <c r="P202" s="256">
        <f t="shared" ref="P202" si="349">+P199+P200+P201</f>
        <v>0</v>
      </c>
      <c r="Q202" s="419">
        <f t="shared" ref="Q202" si="350">+Q199+Q200+Q201</f>
        <v>160</v>
      </c>
      <c r="R202" s="254">
        <f t="shared" ref="R202" si="351">+R199+R200+R201</f>
        <v>72</v>
      </c>
      <c r="S202" s="254">
        <f t="shared" ref="S202" si="352">+S199+S200+S201</f>
        <v>105</v>
      </c>
      <c r="T202" s="255">
        <f t="shared" ref="T202" si="353">+T199+T200+T201</f>
        <v>177</v>
      </c>
      <c r="U202" s="256">
        <f t="shared" ref="U202" si="354">+U199+U200+U201</f>
        <v>0</v>
      </c>
      <c r="V202" s="255">
        <f t="shared" ref="V202" si="355">+V199+V200+V201</f>
        <v>177</v>
      </c>
      <c r="W202" s="257">
        <f>IF(Q202=0,0,((V202/Q202)-1)*100)</f>
        <v>10.624999999999996</v>
      </c>
    </row>
    <row r="203" spans="1:27" ht="13.5" thickTop="1">
      <c r="A203" s="352"/>
      <c r="K203" s="352"/>
      <c r="L203" s="224" t="s">
        <v>21</v>
      </c>
      <c r="M203" s="285">
        <v>30</v>
      </c>
      <c r="N203" s="396">
        <v>28</v>
      </c>
      <c r="O203" s="251">
        <f>SUM(M203:N203)</f>
        <v>58</v>
      </c>
      <c r="P203" s="258">
        <v>0</v>
      </c>
      <c r="Q203" s="397">
        <f>O203+P203</f>
        <v>58</v>
      </c>
      <c r="R203" s="285">
        <v>25</v>
      </c>
      <c r="S203" s="396">
        <v>39</v>
      </c>
      <c r="T203" s="251">
        <f>SUM(R203:S203)</f>
        <v>64</v>
      </c>
      <c r="U203" s="258">
        <v>0</v>
      </c>
      <c r="V203" s="251">
        <f>T203+U203</f>
        <v>64</v>
      </c>
      <c r="W203" s="245">
        <f>IF(Q203=0,0,((V203/Q203)-1)*100)</f>
        <v>10.344827586206895</v>
      </c>
    </row>
    <row r="204" spans="1:27">
      <c r="A204" s="352"/>
      <c r="K204" s="352"/>
      <c r="L204" s="224" t="s">
        <v>22</v>
      </c>
      <c r="M204" s="285">
        <v>35</v>
      </c>
      <c r="N204" s="396">
        <v>32</v>
      </c>
      <c r="O204" s="251">
        <f>SUM(M204:N204)</f>
        <v>67</v>
      </c>
      <c r="P204" s="398">
        <v>0</v>
      </c>
      <c r="Q204" s="397">
        <f>O204+P204</f>
        <v>67</v>
      </c>
      <c r="R204" s="285">
        <v>28</v>
      </c>
      <c r="S204" s="396">
        <v>45</v>
      </c>
      <c r="T204" s="251">
        <f>SUM(R204:S204)</f>
        <v>73</v>
      </c>
      <c r="U204" s="398">
        <v>0</v>
      </c>
      <c r="V204" s="251">
        <f>T204+U204</f>
        <v>73</v>
      </c>
      <c r="W204" s="245">
        <f t="shared" ref="W204" si="356">IF(Q204=0,0,((V204/Q204)-1)*100)</f>
        <v>8.9552238805970177</v>
      </c>
    </row>
    <row r="205" spans="1:27" ht="13.5" thickBot="1">
      <c r="A205" s="352"/>
      <c r="K205" s="352"/>
      <c r="L205" s="224" t="s">
        <v>23</v>
      </c>
      <c r="M205" s="285">
        <v>35</v>
      </c>
      <c r="N205" s="396">
        <v>41</v>
      </c>
      <c r="O205" s="251">
        <f>SUM(M205:N205)</f>
        <v>76</v>
      </c>
      <c r="P205" s="398">
        <v>0</v>
      </c>
      <c r="Q205" s="273">
        <f>O205+P205</f>
        <v>76</v>
      </c>
      <c r="R205" s="285">
        <v>8</v>
      </c>
      <c r="S205" s="396">
        <v>11</v>
      </c>
      <c r="T205" s="251">
        <f>SUM(R205:S205)</f>
        <v>19</v>
      </c>
      <c r="U205" s="398"/>
      <c r="V205" s="251">
        <f>T205+U205</f>
        <v>19</v>
      </c>
      <c r="W205" s="245">
        <f>IF(Q205=0,0,((V205/Q205)-1)*100)</f>
        <v>-75</v>
      </c>
    </row>
    <row r="206" spans="1:27" ht="14.25" thickTop="1" thickBot="1">
      <c r="L206" s="246" t="s">
        <v>40</v>
      </c>
      <c r="M206" s="247">
        <f>+M203+M204+M205</f>
        <v>100</v>
      </c>
      <c r="N206" s="248">
        <f t="shared" ref="N206" si="357">+N203+N204+N205</f>
        <v>101</v>
      </c>
      <c r="O206" s="249">
        <f t="shared" ref="O206" si="358">+O203+O204+O205</f>
        <v>201</v>
      </c>
      <c r="P206" s="247">
        <f t="shared" ref="P206" si="359">+P203+P204+P205</f>
        <v>0</v>
      </c>
      <c r="Q206" s="249">
        <f t="shared" ref="Q206" si="360">+Q203+Q204+Q205</f>
        <v>201</v>
      </c>
      <c r="R206" s="247">
        <f t="shared" ref="R206" si="361">+R203+R204+R205</f>
        <v>61</v>
      </c>
      <c r="S206" s="248">
        <f t="shared" ref="S206" si="362">+S203+S204+S205</f>
        <v>95</v>
      </c>
      <c r="T206" s="249">
        <f t="shared" ref="T206" si="363">+T203+T204+T205</f>
        <v>156</v>
      </c>
      <c r="U206" s="247">
        <f t="shared" ref="U206" si="364">+U203+U204+U205</f>
        <v>0</v>
      </c>
      <c r="V206" s="249">
        <f t="shared" ref="V206" si="365">+V203+V204+V205</f>
        <v>156</v>
      </c>
      <c r="W206" s="250">
        <f t="shared" ref="W206:W208" si="366">IF(Q206=0,0,((V206/Q206)-1)*100)</f>
        <v>-22.388059701492537</v>
      </c>
    </row>
    <row r="207" spans="1:27" ht="14.25" thickTop="1" thickBot="1">
      <c r="L207" s="246" t="s">
        <v>62</v>
      </c>
      <c r="M207" s="247">
        <f>M198+M202+M203+M204+M205</f>
        <v>284</v>
      </c>
      <c r="N207" s="248">
        <f t="shared" ref="N207:V207" si="367">N198+N202+N203+N204+N205</f>
        <v>275</v>
      </c>
      <c r="O207" s="249">
        <f t="shared" si="367"/>
        <v>559</v>
      </c>
      <c r="P207" s="247">
        <f t="shared" si="367"/>
        <v>0</v>
      </c>
      <c r="Q207" s="249">
        <f t="shared" si="367"/>
        <v>559</v>
      </c>
      <c r="R207" s="247">
        <f t="shared" si="367"/>
        <v>206</v>
      </c>
      <c r="S207" s="248">
        <f t="shared" si="367"/>
        <v>325</v>
      </c>
      <c r="T207" s="249">
        <f t="shared" si="367"/>
        <v>531</v>
      </c>
      <c r="U207" s="247">
        <f t="shared" si="367"/>
        <v>0</v>
      </c>
      <c r="V207" s="249">
        <f t="shared" si="367"/>
        <v>531</v>
      </c>
      <c r="W207" s="250">
        <f t="shared" si="366"/>
        <v>-5.0089445438282638</v>
      </c>
      <c r="X207" s="1"/>
      <c r="AA207" s="1"/>
    </row>
    <row r="208" spans="1:27" ht="14.25" thickTop="1" thickBot="1">
      <c r="L208" s="246" t="s">
        <v>63</v>
      </c>
      <c r="M208" s="247">
        <f>+M194+M198+M202+M206</f>
        <v>398</v>
      </c>
      <c r="N208" s="248">
        <f t="shared" ref="N208:V208" si="368">+N194+N198+N202+N206</f>
        <v>427</v>
      </c>
      <c r="O208" s="249">
        <f t="shared" si="368"/>
        <v>825</v>
      </c>
      <c r="P208" s="247">
        <f t="shared" si="368"/>
        <v>0</v>
      </c>
      <c r="Q208" s="249">
        <f t="shared" si="368"/>
        <v>825</v>
      </c>
      <c r="R208" s="247">
        <f t="shared" si="368"/>
        <v>304</v>
      </c>
      <c r="S208" s="248">
        <f t="shared" si="368"/>
        <v>433</v>
      </c>
      <c r="T208" s="249">
        <f t="shared" si="368"/>
        <v>737</v>
      </c>
      <c r="U208" s="247">
        <f t="shared" si="368"/>
        <v>0</v>
      </c>
      <c r="V208" s="249">
        <f t="shared" si="368"/>
        <v>737</v>
      </c>
      <c r="W208" s="250">
        <f t="shared" si="366"/>
        <v>-10.666666666666668</v>
      </c>
    </row>
    <row r="209" spans="12:23" ht="14.25" thickTop="1" thickBot="1">
      <c r="L209" s="259" t="s">
        <v>60</v>
      </c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2:23" ht="13.5" thickTop="1">
      <c r="L210" s="881" t="s">
        <v>56</v>
      </c>
      <c r="M210" s="882"/>
      <c r="N210" s="882"/>
      <c r="O210" s="882"/>
      <c r="P210" s="882"/>
      <c r="Q210" s="882"/>
      <c r="R210" s="882"/>
      <c r="S210" s="882"/>
      <c r="T210" s="882"/>
      <c r="U210" s="882"/>
      <c r="V210" s="882"/>
      <c r="W210" s="883"/>
    </row>
    <row r="211" spans="12:23" ht="13.5" thickBot="1">
      <c r="L211" s="884" t="s">
        <v>53</v>
      </c>
      <c r="M211" s="885"/>
      <c r="N211" s="885"/>
      <c r="O211" s="885"/>
      <c r="P211" s="885"/>
      <c r="Q211" s="885"/>
      <c r="R211" s="885"/>
      <c r="S211" s="885"/>
      <c r="T211" s="885"/>
      <c r="U211" s="885"/>
      <c r="V211" s="885"/>
      <c r="W211" s="886"/>
    </row>
    <row r="212" spans="12:23" ht="14.25" thickTop="1" thickBot="1">
      <c r="L212" s="217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9" t="s">
        <v>34</v>
      </c>
    </row>
    <row r="213" spans="12:23" ht="12.75" customHeight="1" thickTop="1" thickBot="1">
      <c r="L213" s="220"/>
      <c r="M213" s="221" t="s">
        <v>64</v>
      </c>
      <c r="N213" s="222"/>
      <c r="O213" s="260"/>
      <c r="P213" s="221"/>
      <c r="Q213" s="221"/>
      <c r="R213" s="221" t="s">
        <v>65</v>
      </c>
      <c r="S213" s="222"/>
      <c r="T213" s="260"/>
      <c r="U213" s="221"/>
      <c r="V213" s="221"/>
      <c r="W213" s="320" t="s">
        <v>2</v>
      </c>
    </row>
    <row r="214" spans="12:23" ht="13.5" thickTop="1">
      <c r="L214" s="224" t="s">
        <v>3</v>
      </c>
      <c r="M214" s="225"/>
      <c r="N214" s="226"/>
      <c r="O214" s="227"/>
      <c r="P214" s="228"/>
      <c r="Q214" s="319"/>
      <c r="R214" s="225"/>
      <c r="S214" s="226"/>
      <c r="T214" s="227"/>
      <c r="U214" s="228"/>
      <c r="V214" s="319"/>
      <c r="W214" s="321" t="s">
        <v>4</v>
      </c>
    </row>
    <row r="215" spans="12:23" ht="13.5" thickBot="1">
      <c r="L215" s="230"/>
      <c r="M215" s="231" t="s">
        <v>35</v>
      </c>
      <c r="N215" s="232" t="s">
        <v>36</v>
      </c>
      <c r="O215" s="233" t="s">
        <v>37</v>
      </c>
      <c r="P215" s="234" t="s">
        <v>32</v>
      </c>
      <c r="Q215" s="408" t="s">
        <v>7</v>
      </c>
      <c r="R215" s="231" t="s">
        <v>35</v>
      </c>
      <c r="S215" s="232" t="s">
        <v>36</v>
      </c>
      <c r="T215" s="233" t="s">
        <v>37</v>
      </c>
      <c r="U215" s="234" t="s">
        <v>32</v>
      </c>
      <c r="V215" s="408" t="s">
        <v>7</v>
      </c>
      <c r="W215" s="322"/>
    </row>
    <row r="216" spans="12:23" ht="4.5" customHeight="1" thickTop="1">
      <c r="L216" s="224"/>
      <c r="M216" s="236"/>
      <c r="N216" s="237"/>
      <c r="O216" s="238"/>
      <c r="P216" s="239"/>
      <c r="Q216" s="271"/>
      <c r="R216" s="236"/>
      <c r="S216" s="237"/>
      <c r="T216" s="238"/>
      <c r="U216" s="239"/>
      <c r="V216" s="271"/>
      <c r="W216" s="240"/>
    </row>
    <row r="217" spans="12:23">
      <c r="L217" s="224" t="s">
        <v>10</v>
      </c>
      <c r="M217" s="395">
        <f t="shared" ref="M217:N219" si="369">+M165+M191</f>
        <v>41</v>
      </c>
      <c r="N217" s="396">
        <f t="shared" si="369"/>
        <v>49</v>
      </c>
      <c r="O217" s="397">
        <f>M217+N217</f>
        <v>90</v>
      </c>
      <c r="P217" s="398">
        <f>+P165+P191</f>
        <v>0</v>
      </c>
      <c r="Q217" s="272">
        <f>O217+P217</f>
        <v>90</v>
      </c>
      <c r="R217" s="395">
        <f t="shared" ref="R217:S219" si="370">+R165+R191</f>
        <v>36</v>
      </c>
      <c r="S217" s="396">
        <f t="shared" si="370"/>
        <v>35</v>
      </c>
      <c r="T217" s="397">
        <f>R217+S217</f>
        <v>71</v>
      </c>
      <c r="U217" s="398">
        <f>+U165+U191</f>
        <v>0</v>
      </c>
      <c r="V217" s="272">
        <f>T217+U217</f>
        <v>71</v>
      </c>
      <c r="W217" s="245">
        <f>IF(Q217=0,0,((V217/Q217)-1)*100)</f>
        <v>-21.111111111111114</v>
      </c>
    </row>
    <row r="218" spans="12:23">
      <c r="L218" s="224" t="s">
        <v>11</v>
      </c>
      <c r="M218" s="395">
        <f t="shared" si="369"/>
        <v>38</v>
      </c>
      <c r="N218" s="396">
        <f t="shared" si="369"/>
        <v>57</v>
      </c>
      <c r="O218" s="397">
        <f t="shared" ref="O218:O219" si="371">M218+N218</f>
        <v>95</v>
      </c>
      <c r="P218" s="398">
        <f>+P166+P192</f>
        <v>0</v>
      </c>
      <c r="Q218" s="272">
        <f>O218+P218</f>
        <v>95</v>
      </c>
      <c r="R218" s="395">
        <f t="shared" si="370"/>
        <v>34</v>
      </c>
      <c r="S218" s="396">
        <f t="shared" si="370"/>
        <v>34</v>
      </c>
      <c r="T218" s="397">
        <f t="shared" ref="T218:T219" si="372">R218+S218</f>
        <v>68</v>
      </c>
      <c r="U218" s="398">
        <f>+U166+U192</f>
        <v>0</v>
      </c>
      <c r="V218" s="272">
        <f>T218+U218</f>
        <v>68</v>
      </c>
      <c r="W218" s="245">
        <f>IF(Q218=0,0,((V218/Q218)-1)*100)</f>
        <v>-28.421052631578945</v>
      </c>
    </row>
    <row r="219" spans="12:23" ht="13.5" thickBot="1">
      <c r="L219" s="230" t="s">
        <v>12</v>
      </c>
      <c r="M219" s="395">
        <f t="shared" si="369"/>
        <v>35</v>
      </c>
      <c r="N219" s="396">
        <f t="shared" si="369"/>
        <v>46</v>
      </c>
      <c r="O219" s="397">
        <f t="shared" si="371"/>
        <v>81</v>
      </c>
      <c r="P219" s="398">
        <f>+P167+P193</f>
        <v>0</v>
      </c>
      <c r="Q219" s="272">
        <f>O219+P219</f>
        <v>81</v>
      </c>
      <c r="R219" s="395">
        <f t="shared" si="370"/>
        <v>28</v>
      </c>
      <c r="S219" s="396">
        <f t="shared" si="370"/>
        <v>39</v>
      </c>
      <c r="T219" s="397">
        <f t="shared" si="372"/>
        <v>67</v>
      </c>
      <c r="U219" s="398">
        <f>+U167+U193</f>
        <v>0</v>
      </c>
      <c r="V219" s="272">
        <f>T219+U219</f>
        <v>67</v>
      </c>
      <c r="W219" s="245">
        <f>IF(Q219=0,0,((V219/Q219)-1)*100)</f>
        <v>-17.283950617283949</v>
      </c>
    </row>
    <row r="220" spans="12:23" ht="14.25" thickTop="1" thickBot="1">
      <c r="L220" s="246" t="s">
        <v>57</v>
      </c>
      <c r="M220" s="247">
        <f t="shared" ref="M220:V220" si="373">+M217+M218+M219</f>
        <v>114</v>
      </c>
      <c r="N220" s="248">
        <f t="shared" si="373"/>
        <v>152</v>
      </c>
      <c r="O220" s="249">
        <f t="shared" si="373"/>
        <v>266</v>
      </c>
      <c r="P220" s="247">
        <f t="shared" si="373"/>
        <v>0</v>
      </c>
      <c r="Q220" s="249">
        <f t="shared" si="373"/>
        <v>266</v>
      </c>
      <c r="R220" s="247">
        <f t="shared" si="373"/>
        <v>98</v>
      </c>
      <c r="S220" s="248">
        <f t="shared" si="373"/>
        <v>108</v>
      </c>
      <c r="T220" s="249">
        <f t="shared" si="373"/>
        <v>206</v>
      </c>
      <c r="U220" s="247">
        <f t="shared" si="373"/>
        <v>0</v>
      </c>
      <c r="V220" s="249">
        <f t="shared" si="373"/>
        <v>206</v>
      </c>
      <c r="W220" s="250">
        <f t="shared" ref="W220" si="374">IF(Q220=0,0,((V220/Q220)-1)*100)</f>
        <v>-22.556390977443609</v>
      </c>
    </row>
    <row r="221" spans="12:23" ht="13.5" thickTop="1">
      <c r="L221" s="224" t="s">
        <v>13</v>
      </c>
      <c r="M221" s="395">
        <f t="shared" ref="M221:N223" si="375">+M169+M195</f>
        <v>36</v>
      </c>
      <c r="N221" s="396">
        <f t="shared" si="375"/>
        <v>30</v>
      </c>
      <c r="O221" s="397">
        <f t="shared" ref="O221" si="376">M221+N221</f>
        <v>66</v>
      </c>
      <c r="P221" s="398">
        <f>+P169+P195</f>
        <v>0</v>
      </c>
      <c r="Q221" s="272">
        <f>O221+P221</f>
        <v>66</v>
      </c>
      <c r="R221" s="395">
        <f t="shared" ref="R221:S223" si="377">+R169+R195</f>
        <v>25</v>
      </c>
      <c r="S221" s="396">
        <f t="shared" si="377"/>
        <v>38</v>
      </c>
      <c r="T221" s="397">
        <f t="shared" ref="T221" si="378">R221+S221</f>
        <v>63</v>
      </c>
      <c r="U221" s="398">
        <f>+U169+U195</f>
        <v>0</v>
      </c>
      <c r="V221" s="272">
        <f>T221+U221</f>
        <v>63</v>
      </c>
      <c r="W221" s="245">
        <f>IF(Q221=0,0,((V221/Q221)-1)*100)</f>
        <v>-4.5454545454545414</v>
      </c>
    </row>
    <row r="222" spans="12:23">
      <c r="L222" s="224" t="s">
        <v>14</v>
      </c>
      <c r="M222" s="395">
        <f t="shared" si="375"/>
        <v>30</v>
      </c>
      <c r="N222" s="396">
        <f t="shared" si="375"/>
        <v>29</v>
      </c>
      <c r="O222" s="397">
        <f>M222+N222</f>
        <v>59</v>
      </c>
      <c r="P222" s="398">
        <f>+P170+P196</f>
        <v>0</v>
      </c>
      <c r="Q222" s="272">
        <f>O222+P222</f>
        <v>59</v>
      </c>
      <c r="R222" s="395">
        <f t="shared" si="377"/>
        <v>22</v>
      </c>
      <c r="S222" s="396">
        <f t="shared" si="377"/>
        <v>42</v>
      </c>
      <c r="T222" s="397">
        <f>R222+S222</f>
        <v>64</v>
      </c>
      <c r="U222" s="398">
        <f>+U170+U196</f>
        <v>0</v>
      </c>
      <c r="V222" s="272">
        <f>T222+U222</f>
        <v>64</v>
      </c>
      <c r="W222" s="245">
        <f>IF(Q222=0,0,((V222/Q222)-1)*100)</f>
        <v>8.4745762711864394</v>
      </c>
    </row>
    <row r="223" spans="12:23" ht="13.5" thickBot="1">
      <c r="L223" s="224" t="s">
        <v>15</v>
      </c>
      <c r="M223" s="395">
        <f t="shared" si="375"/>
        <v>39</v>
      </c>
      <c r="N223" s="396">
        <f t="shared" si="375"/>
        <v>34</v>
      </c>
      <c r="O223" s="397">
        <f>M223+N223</f>
        <v>73</v>
      </c>
      <c r="P223" s="398">
        <f>+P171+P197</f>
        <v>0</v>
      </c>
      <c r="Q223" s="272">
        <f>O223+P223</f>
        <v>73</v>
      </c>
      <c r="R223" s="395">
        <f t="shared" si="377"/>
        <v>26</v>
      </c>
      <c r="S223" s="396">
        <f t="shared" si="377"/>
        <v>45</v>
      </c>
      <c r="T223" s="397">
        <f>R223+S223</f>
        <v>71</v>
      </c>
      <c r="U223" s="398">
        <f>+U171+U197</f>
        <v>0</v>
      </c>
      <c r="V223" s="272">
        <f>T223+U223</f>
        <v>71</v>
      </c>
      <c r="W223" s="245">
        <f>IF(Q223=0,0,((V223/Q223)-1)*100)</f>
        <v>-2.7397260273972601</v>
      </c>
    </row>
    <row r="224" spans="12:23" ht="14.25" thickTop="1" thickBot="1">
      <c r="L224" s="246" t="s">
        <v>61</v>
      </c>
      <c r="M224" s="247">
        <f>+M221+M222+M223</f>
        <v>105</v>
      </c>
      <c r="N224" s="248">
        <f t="shared" ref="N224" si="379">+N221+N222+N223</f>
        <v>93</v>
      </c>
      <c r="O224" s="249">
        <f t="shared" ref="O224" si="380">+O221+O222+O223</f>
        <v>198</v>
      </c>
      <c r="P224" s="247">
        <f t="shared" ref="P224" si="381">+P221+P222+P223</f>
        <v>0</v>
      </c>
      <c r="Q224" s="249">
        <f t="shared" ref="Q224" si="382">+Q221+Q222+Q223</f>
        <v>198</v>
      </c>
      <c r="R224" s="247">
        <f t="shared" ref="R224" si="383">+R221+R222+R223</f>
        <v>73</v>
      </c>
      <c r="S224" s="248">
        <f t="shared" ref="S224" si="384">+S221+S222+S223</f>
        <v>125</v>
      </c>
      <c r="T224" s="249">
        <f t="shared" ref="T224" si="385">+T221+T222+T223</f>
        <v>198</v>
      </c>
      <c r="U224" s="247">
        <f t="shared" ref="U224" si="386">+U221+U222+U223</f>
        <v>0</v>
      </c>
      <c r="V224" s="249">
        <f t="shared" ref="V224" si="387">+V221+V222+V223</f>
        <v>198</v>
      </c>
      <c r="W224" s="250">
        <f t="shared" ref="W224" si="388">IF(Q224=0,0,((V224/Q224)-1)*100)</f>
        <v>0</v>
      </c>
    </row>
    <row r="225" spans="1:27" ht="13.5" thickTop="1">
      <c r="L225" s="224" t="s">
        <v>16</v>
      </c>
      <c r="M225" s="395">
        <f t="shared" ref="M225:N227" si="389">+M173+M199</f>
        <v>27</v>
      </c>
      <c r="N225" s="396">
        <f t="shared" si="389"/>
        <v>23</v>
      </c>
      <c r="O225" s="397">
        <f t="shared" ref="O225" si="390">M225+N225</f>
        <v>50</v>
      </c>
      <c r="P225" s="398">
        <f>+P173+P199</f>
        <v>0</v>
      </c>
      <c r="Q225" s="272">
        <f>O225+P225</f>
        <v>50</v>
      </c>
      <c r="R225" s="395">
        <f t="shared" ref="R225:S227" si="391">+R173+R199</f>
        <v>27</v>
      </c>
      <c r="S225" s="396">
        <f t="shared" si="391"/>
        <v>37</v>
      </c>
      <c r="T225" s="397">
        <f t="shared" ref="T225" si="392">R225+S225</f>
        <v>64</v>
      </c>
      <c r="U225" s="398">
        <f>+U173+U199</f>
        <v>0</v>
      </c>
      <c r="V225" s="272">
        <f>T225+U225</f>
        <v>64</v>
      </c>
      <c r="W225" s="245">
        <f t="shared" ref="W225" si="393">IF(Q225=0,0,((V225/Q225)-1)*100)</f>
        <v>28.000000000000004</v>
      </c>
    </row>
    <row r="226" spans="1:27">
      <c r="L226" s="224" t="s">
        <v>17</v>
      </c>
      <c r="M226" s="395">
        <f t="shared" si="389"/>
        <v>24</v>
      </c>
      <c r="N226" s="396">
        <f t="shared" si="389"/>
        <v>26</v>
      </c>
      <c r="O226" s="397">
        <f>M226+N226</f>
        <v>50</v>
      </c>
      <c r="P226" s="398">
        <f>+P174+P200</f>
        <v>0</v>
      </c>
      <c r="Q226" s="272">
        <f>O226+P226</f>
        <v>50</v>
      </c>
      <c r="R226" s="395">
        <f t="shared" si="391"/>
        <v>24</v>
      </c>
      <c r="S226" s="396">
        <f t="shared" si="391"/>
        <v>44</v>
      </c>
      <c r="T226" s="397">
        <f>R226+S226</f>
        <v>68</v>
      </c>
      <c r="U226" s="398">
        <f>+U174+U200</f>
        <v>0</v>
      </c>
      <c r="V226" s="272">
        <f>T226+U226</f>
        <v>68</v>
      </c>
      <c r="W226" s="245">
        <f t="shared" ref="W226" si="394">IF(Q226=0,0,((V226/Q226)-1)*100)</f>
        <v>36.000000000000007</v>
      </c>
    </row>
    <row r="227" spans="1:27" ht="13.5" thickBot="1">
      <c r="L227" s="224" t="s">
        <v>18</v>
      </c>
      <c r="M227" s="395">
        <f t="shared" si="389"/>
        <v>28</v>
      </c>
      <c r="N227" s="396">
        <f t="shared" si="389"/>
        <v>32</v>
      </c>
      <c r="O227" s="251">
        <f>M227+N227</f>
        <v>60</v>
      </c>
      <c r="P227" s="252">
        <f>+P175+P201</f>
        <v>0</v>
      </c>
      <c r="Q227" s="272">
        <f>O227+P227</f>
        <v>60</v>
      </c>
      <c r="R227" s="395">
        <f t="shared" si="391"/>
        <v>21</v>
      </c>
      <c r="S227" s="396">
        <f t="shared" si="391"/>
        <v>24</v>
      </c>
      <c r="T227" s="251">
        <f>R227+S227</f>
        <v>45</v>
      </c>
      <c r="U227" s="252">
        <f>+U175+U201</f>
        <v>0</v>
      </c>
      <c r="V227" s="272">
        <f>T227+U227</f>
        <v>45</v>
      </c>
      <c r="W227" s="245">
        <f>IF(Q227=0,0,((V227/Q227)-1)*100)</f>
        <v>-25</v>
      </c>
    </row>
    <row r="228" spans="1:27" ht="14.25" thickTop="1" thickBot="1">
      <c r="L228" s="253" t="s">
        <v>19</v>
      </c>
      <c r="M228" s="254">
        <f>+M225+M226+M227</f>
        <v>79</v>
      </c>
      <c r="N228" s="254">
        <f t="shared" ref="N228" si="395">+N225+N226+N227</f>
        <v>81</v>
      </c>
      <c r="O228" s="255">
        <f t="shared" ref="O228" si="396">+O225+O226+O227</f>
        <v>160</v>
      </c>
      <c r="P228" s="256">
        <f t="shared" ref="P228" si="397">+P225+P226+P227</f>
        <v>0</v>
      </c>
      <c r="Q228" s="255">
        <f t="shared" ref="Q228" si="398">+Q225+Q226+Q227</f>
        <v>160</v>
      </c>
      <c r="R228" s="254">
        <f t="shared" ref="R228" si="399">+R225+R226+R227</f>
        <v>72</v>
      </c>
      <c r="S228" s="254">
        <f t="shared" ref="S228" si="400">+S225+S226+S227</f>
        <v>105</v>
      </c>
      <c r="T228" s="255">
        <f t="shared" ref="T228" si="401">+T225+T226+T227</f>
        <v>177</v>
      </c>
      <c r="U228" s="256">
        <f t="shared" ref="U228" si="402">+U225+U226+U227</f>
        <v>0</v>
      </c>
      <c r="V228" s="255">
        <f t="shared" ref="V228" si="403">+V225+V226+V227</f>
        <v>177</v>
      </c>
      <c r="W228" s="257">
        <f>IF(Q228=0,0,((V228/Q228)-1)*100)</f>
        <v>10.624999999999996</v>
      </c>
    </row>
    <row r="229" spans="1:27" ht="13.5" thickTop="1">
      <c r="A229" s="352"/>
      <c r="K229" s="352"/>
      <c r="L229" s="224" t="s">
        <v>21</v>
      </c>
      <c r="M229" s="395">
        <f t="shared" ref="M229:N231" si="404">+M177+M203</f>
        <v>30</v>
      </c>
      <c r="N229" s="396">
        <f t="shared" si="404"/>
        <v>28</v>
      </c>
      <c r="O229" s="251">
        <f>M229+N229</f>
        <v>58</v>
      </c>
      <c r="P229" s="258">
        <f>+P177+P203</f>
        <v>0</v>
      </c>
      <c r="Q229" s="272">
        <f>O229+P229</f>
        <v>58</v>
      </c>
      <c r="R229" s="395">
        <f t="shared" ref="R229:S231" si="405">+R177+R203</f>
        <v>25</v>
      </c>
      <c r="S229" s="396">
        <f t="shared" si="405"/>
        <v>39</v>
      </c>
      <c r="T229" s="251">
        <f t="shared" ref="T229:T230" si="406">R229+S229</f>
        <v>64</v>
      </c>
      <c r="U229" s="258">
        <f>+U177+U203</f>
        <v>0</v>
      </c>
      <c r="V229" s="272">
        <f>T229+U229</f>
        <v>64</v>
      </c>
      <c r="W229" s="245">
        <f>IF(Q229=0,0,((V229/Q229)-1)*100)</f>
        <v>10.344827586206895</v>
      </c>
    </row>
    <row r="230" spans="1:27">
      <c r="A230" s="352"/>
      <c r="K230" s="352"/>
      <c r="L230" s="224" t="s">
        <v>22</v>
      </c>
      <c r="M230" s="395">
        <f t="shared" si="404"/>
        <v>35</v>
      </c>
      <c r="N230" s="396">
        <f t="shared" si="404"/>
        <v>32</v>
      </c>
      <c r="O230" s="251">
        <f t="shared" ref="O230" si="407">M230+N230</f>
        <v>67</v>
      </c>
      <c r="P230" s="398">
        <f>+P178+P204</f>
        <v>0</v>
      </c>
      <c r="Q230" s="272">
        <f>O230+P230</f>
        <v>67</v>
      </c>
      <c r="R230" s="395">
        <f t="shared" si="405"/>
        <v>28</v>
      </c>
      <c r="S230" s="396">
        <f t="shared" si="405"/>
        <v>45</v>
      </c>
      <c r="T230" s="251">
        <f t="shared" si="406"/>
        <v>73</v>
      </c>
      <c r="U230" s="398">
        <f>+U178+U204</f>
        <v>0</v>
      </c>
      <c r="V230" s="272">
        <f>T230+U230</f>
        <v>73</v>
      </c>
      <c r="W230" s="245">
        <f t="shared" ref="W230" si="408">IF(Q230=0,0,((V230/Q230)-1)*100)</f>
        <v>8.9552238805970177</v>
      </c>
    </row>
    <row r="231" spans="1:27" ht="13.5" thickBot="1">
      <c r="A231" s="352"/>
      <c r="K231" s="352"/>
      <c r="L231" s="224" t="s">
        <v>23</v>
      </c>
      <c r="M231" s="395">
        <f t="shared" si="404"/>
        <v>35</v>
      </c>
      <c r="N231" s="396">
        <f t="shared" si="404"/>
        <v>41</v>
      </c>
      <c r="O231" s="251">
        <f t="shared" ref="O231" si="409">M231+N231</f>
        <v>76</v>
      </c>
      <c r="P231" s="398">
        <f>+P179+P205</f>
        <v>0</v>
      </c>
      <c r="Q231" s="272">
        <f>O231+P231</f>
        <v>76</v>
      </c>
      <c r="R231" s="395">
        <f t="shared" si="405"/>
        <v>8</v>
      </c>
      <c r="S231" s="396">
        <f t="shared" si="405"/>
        <v>11</v>
      </c>
      <c r="T231" s="251">
        <f t="shared" ref="T231" si="410">R231+S231</f>
        <v>19</v>
      </c>
      <c r="U231" s="398">
        <f>+U179+U205</f>
        <v>0</v>
      </c>
      <c r="V231" s="272">
        <f>T231+U231</f>
        <v>19</v>
      </c>
      <c r="W231" s="245">
        <f>IF(Q231=0,0,((V231/Q231)-1)*100)</f>
        <v>-75</v>
      </c>
    </row>
    <row r="232" spans="1:27" ht="14.25" thickTop="1" thickBot="1">
      <c r="L232" s="246" t="s">
        <v>40</v>
      </c>
      <c r="M232" s="247">
        <f>+M229+M230+M231</f>
        <v>100</v>
      </c>
      <c r="N232" s="248">
        <f t="shared" ref="N232" si="411">+N229+N230+N231</f>
        <v>101</v>
      </c>
      <c r="O232" s="249">
        <f t="shared" ref="O232" si="412">+O229+O230+O231</f>
        <v>201</v>
      </c>
      <c r="P232" s="247">
        <f t="shared" ref="P232" si="413">+P229+P230+P231</f>
        <v>0</v>
      </c>
      <c r="Q232" s="249">
        <f t="shared" ref="Q232" si="414">+Q229+Q230+Q231</f>
        <v>201</v>
      </c>
      <c r="R232" s="247">
        <f t="shared" ref="R232" si="415">+R229+R230+R231</f>
        <v>61</v>
      </c>
      <c r="S232" s="248">
        <f t="shared" ref="S232" si="416">+S229+S230+S231</f>
        <v>95</v>
      </c>
      <c r="T232" s="249">
        <f t="shared" ref="T232" si="417">+T229+T230+T231</f>
        <v>156</v>
      </c>
      <c r="U232" s="247">
        <f t="shared" ref="U232" si="418">+U229+U230+U231</f>
        <v>0</v>
      </c>
      <c r="V232" s="249">
        <f t="shared" ref="V232" si="419">+V229+V230+V231</f>
        <v>156</v>
      </c>
      <c r="W232" s="250">
        <f t="shared" ref="W232:W234" si="420">IF(Q232=0,0,((V232/Q232)-1)*100)</f>
        <v>-22.388059701492537</v>
      </c>
    </row>
    <row r="233" spans="1:27" ht="14.25" thickTop="1" thickBot="1">
      <c r="L233" s="246" t="s">
        <v>62</v>
      </c>
      <c r="M233" s="247">
        <f>M224+M228+M229+M230+M231</f>
        <v>284</v>
      </c>
      <c r="N233" s="248">
        <f t="shared" ref="N233:V233" si="421">N224+N228+N229+N230+N231</f>
        <v>275</v>
      </c>
      <c r="O233" s="249">
        <f t="shared" si="421"/>
        <v>559</v>
      </c>
      <c r="P233" s="247">
        <f t="shared" si="421"/>
        <v>0</v>
      </c>
      <c r="Q233" s="249">
        <f t="shared" si="421"/>
        <v>559</v>
      </c>
      <c r="R233" s="247">
        <f t="shared" si="421"/>
        <v>206</v>
      </c>
      <c r="S233" s="248">
        <f t="shared" si="421"/>
        <v>325</v>
      </c>
      <c r="T233" s="249">
        <f t="shared" si="421"/>
        <v>531</v>
      </c>
      <c r="U233" s="247">
        <f t="shared" si="421"/>
        <v>0</v>
      </c>
      <c r="V233" s="249">
        <f t="shared" si="421"/>
        <v>531</v>
      </c>
      <c r="W233" s="250">
        <f t="shared" si="420"/>
        <v>-5.0089445438282638</v>
      </c>
      <c r="X233" s="1"/>
      <c r="AA233" s="1"/>
    </row>
    <row r="234" spans="1:27" ht="14.25" thickTop="1" thickBot="1">
      <c r="L234" s="246" t="s">
        <v>63</v>
      </c>
      <c r="M234" s="247">
        <f>+M220+M224+M228+M232</f>
        <v>398</v>
      </c>
      <c r="N234" s="248">
        <f t="shared" ref="N234:V234" si="422">+N220+N224+N228+N232</f>
        <v>427</v>
      </c>
      <c r="O234" s="249">
        <f t="shared" si="422"/>
        <v>825</v>
      </c>
      <c r="P234" s="247">
        <f t="shared" si="422"/>
        <v>0</v>
      </c>
      <c r="Q234" s="249">
        <f t="shared" si="422"/>
        <v>825</v>
      </c>
      <c r="R234" s="247">
        <f t="shared" si="422"/>
        <v>304</v>
      </c>
      <c r="S234" s="248">
        <f t="shared" si="422"/>
        <v>433</v>
      </c>
      <c r="T234" s="249">
        <f t="shared" si="422"/>
        <v>737</v>
      </c>
      <c r="U234" s="247">
        <f t="shared" si="422"/>
        <v>0</v>
      </c>
      <c r="V234" s="249">
        <f t="shared" si="422"/>
        <v>737</v>
      </c>
      <c r="W234" s="250">
        <f t="shared" si="420"/>
        <v>-10.666666666666668</v>
      </c>
    </row>
    <row r="235" spans="1:27" ht="13.5" thickTop="1">
      <c r="L235" s="259" t="s">
        <v>60</v>
      </c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</row>
  </sheetData>
  <sheetProtection password="CF53" sheet="1" objects="1" scenarios="1"/>
  <mergeCells count="36">
    <mergeCell ref="L210:W210"/>
    <mergeCell ref="L211:W211"/>
    <mergeCell ref="L133:W133"/>
    <mergeCell ref="L158:W158"/>
    <mergeCell ref="L159:W159"/>
    <mergeCell ref="L184:W184"/>
    <mergeCell ref="L185:W185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L28:W28"/>
    <mergeCell ref="C31:E31"/>
    <mergeCell ref="F31:H31"/>
    <mergeCell ref="M31:Q31"/>
    <mergeCell ref="R31:V31"/>
    <mergeCell ref="B29:I29"/>
    <mergeCell ref="L29:W29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81" priority="121" operator="containsText" text="NOT OK">
      <formula>NOT(ISERROR(SEARCH("NOT OK",A1)))</formula>
    </cfRule>
  </conditionalFormatting>
  <conditionalFormatting sqref="A31 K31">
    <cfRule type="containsText" dxfId="80" priority="120" operator="containsText" text="NOT OK">
      <formula>NOT(ISERROR(SEARCH("NOT OK",A31)))</formula>
    </cfRule>
  </conditionalFormatting>
  <conditionalFormatting sqref="A57 K57">
    <cfRule type="containsText" dxfId="79" priority="119" operator="containsText" text="NOT OK">
      <formula>NOT(ISERROR(SEARCH("NOT OK",A57)))</formula>
    </cfRule>
  </conditionalFormatting>
  <conditionalFormatting sqref="K42 A42">
    <cfRule type="containsText" dxfId="78" priority="89" operator="containsText" text="NOT OK">
      <formula>NOT(ISERROR(SEARCH("NOT OK",A42)))</formula>
    </cfRule>
  </conditionalFormatting>
  <conditionalFormatting sqref="K68 A68">
    <cfRule type="containsText" dxfId="77" priority="87" operator="containsText" text="NOT OK">
      <formula>NOT(ISERROR(SEARCH("NOT OK",A68)))</formula>
    </cfRule>
  </conditionalFormatting>
  <conditionalFormatting sqref="K120 A120">
    <cfRule type="containsText" dxfId="76" priority="85" operator="containsText" text="NOT OK">
      <formula>NOT(ISERROR(SEARCH("NOT OK",A120)))</formula>
    </cfRule>
  </conditionalFormatting>
  <conditionalFormatting sqref="K146 A146">
    <cfRule type="containsText" dxfId="75" priority="83" operator="containsText" text="NOT OK">
      <formula>NOT(ISERROR(SEARCH("NOT OK",A146)))</formula>
    </cfRule>
  </conditionalFormatting>
  <conditionalFormatting sqref="A198 K198">
    <cfRule type="containsText" dxfId="74" priority="81" operator="containsText" text="NOT OK">
      <formula>NOT(ISERROR(SEARCH("NOT OK",A198)))</formula>
    </cfRule>
  </conditionalFormatting>
  <conditionalFormatting sqref="A224 K224">
    <cfRule type="containsText" dxfId="73" priority="79" operator="containsText" text="NOT OK">
      <formula>NOT(ISERROR(SEARCH("NOT OK",A224)))</formula>
    </cfRule>
  </conditionalFormatting>
  <conditionalFormatting sqref="K25 A25">
    <cfRule type="containsText" dxfId="72" priority="77" operator="containsText" text="NOT OK">
      <formula>NOT(ISERROR(SEARCH("NOT OK",A25)))</formula>
    </cfRule>
  </conditionalFormatting>
  <conditionalFormatting sqref="K103 A103">
    <cfRule type="containsText" dxfId="71" priority="74" operator="containsText" text="NOT OK">
      <formula>NOT(ISERROR(SEARCH("NOT OK",A103)))</formula>
    </cfRule>
  </conditionalFormatting>
  <conditionalFormatting sqref="K181 A181">
    <cfRule type="containsText" dxfId="70" priority="71" operator="containsText" text="NOT OK">
      <formula>NOT(ISERROR(SEARCH("NOT OK",A181)))</formula>
    </cfRule>
  </conditionalFormatting>
  <conditionalFormatting sqref="K46:K47 A46:A47">
    <cfRule type="containsText" dxfId="69" priority="48" operator="containsText" text="NOT OK">
      <formula>NOT(ISERROR(SEARCH("NOT OK",A46)))</formula>
    </cfRule>
  </conditionalFormatting>
  <conditionalFormatting sqref="K72:K73 A72:A73">
    <cfRule type="containsText" dxfId="68" priority="45" operator="containsText" text="NOT OK">
      <formula>NOT(ISERROR(SEARCH("NOT OK",A72)))</formula>
    </cfRule>
  </conditionalFormatting>
  <conditionalFormatting sqref="K22:K24 A22:A24">
    <cfRule type="containsText" dxfId="67" priority="29" operator="containsText" text="NOT OK">
      <formula>NOT(ISERROR(SEARCH("NOT OK",A22)))</formula>
    </cfRule>
  </conditionalFormatting>
  <conditionalFormatting sqref="A48:A49 K48:K49">
    <cfRule type="containsText" dxfId="66" priority="27" operator="containsText" text="NOT OK">
      <formula>NOT(ISERROR(SEARCH("NOT OK",A48)))</formula>
    </cfRule>
  </conditionalFormatting>
  <conditionalFormatting sqref="A74:A75 K74:K75">
    <cfRule type="containsText" dxfId="65" priority="25" operator="containsText" text="NOT OK">
      <formula>NOT(ISERROR(SEARCH("NOT OK",A74)))</formula>
    </cfRule>
  </conditionalFormatting>
  <conditionalFormatting sqref="A100:A102 K100:K102">
    <cfRule type="containsText" dxfId="64" priority="19" operator="containsText" text="NOT OK">
      <formula>NOT(ISERROR(SEARCH("NOT OK",A100)))</formula>
    </cfRule>
  </conditionalFormatting>
  <conditionalFormatting sqref="K230:K231 A230:A231">
    <cfRule type="containsText" dxfId="63" priority="24" operator="containsText" text="NOT OK">
      <formula>NOT(ISERROR(SEARCH("NOT OK",A230)))</formula>
    </cfRule>
  </conditionalFormatting>
  <conditionalFormatting sqref="K204:K205 A204:A205">
    <cfRule type="containsText" dxfId="62" priority="23" operator="containsText" text="NOT OK">
      <formula>NOT(ISERROR(SEARCH("NOT OK",A204)))</formula>
    </cfRule>
  </conditionalFormatting>
  <conditionalFormatting sqref="K178:K180 A178:A180">
    <cfRule type="containsText" dxfId="61" priority="22" operator="containsText" text="NOT OK">
      <formula>NOT(ISERROR(SEARCH("NOT OK",A178)))</formula>
    </cfRule>
  </conditionalFormatting>
  <conditionalFormatting sqref="K152:K153 A152:A153">
    <cfRule type="containsText" dxfId="60" priority="21" operator="containsText" text="NOT OK">
      <formula>NOT(ISERROR(SEARCH("NOT OK",A152)))</formula>
    </cfRule>
  </conditionalFormatting>
  <conditionalFormatting sqref="K126:K127 A126:A127">
    <cfRule type="containsText" dxfId="59" priority="20" operator="containsText" text="NOT OK">
      <formula>NOT(ISERROR(SEARCH("NOT OK",A126)))</formula>
    </cfRule>
  </conditionalFormatting>
  <conditionalFormatting sqref="K52 K50 A52 A50">
    <cfRule type="containsText" dxfId="58" priority="18" operator="containsText" text="NOT OK">
      <formula>NOT(ISERROR(SEARCH("NOT OK",A50)))</formula>
    </cfRule>
  </conditionalFormatting>
  <conditionalFormatting sqref="K51 A51">
    <cfRule type="containsText" dxfId="57" priority="17" operator="containsText" text="NOT OK">
      <formula>NOT(ISERROR(SEARCH("NOT OK",A51)))</formula>
    </cfRule>
  </conditionalFormatting>
  <conditionalFormatting sqref="K50 A50">
    <cfRule type="containsText" dxfId="56" priority="16" operator="containsText" text="NOT OK">
      <formula>NOT(ISERROR(SEARCH("NOT OK",A50)))</formula>
    </cfRule>
  </conditionalFormatting>
  <conditionalFormatting sqref="K78 K76 A78 A76">
    <cfRule type="containsText" dxfId="55" priority="15" operator="containsText" text="NOT OK">
      <formula>NOT(ISERROR(SEARCH("NOT OK",A76)))</formula>
    </cfRule>
  </conditionalFormatting>
  <conditionalFormatting sqref="K77 A77">
    <cfRule type="containsText" dxfId="54" priority="14" operator="containsText" text="NOT OK">
      <formula>NOT(ISERROR(SEARCH("NOT OK",A77)))</formula>
    </cfRule>
  </conditionalFormatting>
  <conditionalFormatting sqref="K76 A76">
    <cfRule type="containsText" dxfId="53" priority="13" operator="containsText" text="NOT OK">
      <formula>NOT(ISERROR(SEARCH("NOT OK",A76)))</formula>
    </cfRule>
  </conditionalFormatting>
  <conditionalFormatting sqref="A130 A128 K130 K128">
    <cfRule type="containsText" dxfId="52" priority="12" operator="containsText" text="NOT OK">
      <formula>NOT(ISERROR(SEARCH("NOT OK",A128)))</formula>
    </cfRule>
  </conditionalFormatting>
  <conditionalFormatting sqref="K129 A129">
    <cfRule type="containsText" dxfId="51" priority="11" operator="containsText" text="NOT OK">
      <formula>NOT(ISERROR(SEARCH("NOT OK",A129)))</formula>
    </cfRule>
  </conditionalFormatting>
  <conditionalFormatting sqref="A128 K128">
    <cfRule type="containsText" dxfId="50" priority="10" operator="containsText" text="NOT OK">
      <formula>NOT(ISERROR(SEARCH("NOT OK",A128)))</formula>
    </cfRule>
  </conditionalFormatting>
  <conditionalFormatting sqref="A156 A154 K156 K154">
    <cfRule type="containsText" dxfId="49" priority="9" operator="containsText" text="NOT OK">
      <formula>NOT(ISERROR(SEARCH("NOT OK",A154)))</formula>
    </cfRule>
  </conditionalFormatting>
  <conditionalFormatting sqref="K155 A155">
    <cfRule type="containsText" dxfId="48" priority="8" operator="containsText" text="NOT OK">
      <formula>NOT(ISERROR(SEARCH("NOT OK",A155)))</formula>
    </cfRule>
  </conditionalFormatting>
  <conditionalFormatting sqref="A154 K154">
    <cfRule type="containsText" dxfId="47" priority="7" operator="containsText" text="NOT OK">
      <formula>NOT(ISERROR(SEARCH("NOT OK",A154)))</formula>
    </cfRule>
  </conditionalFormatting>
  <conditionalFormatting sqref="K208 K206 A208 A206">
    <cfRule type="containsText" dxfId="46" priority="6" operator="containsText" text="NOT OK">
      <formula>NOT(ISERROR(SEARCH("NOT OK",A206)))</formula>
    </cfRule>
  </conditionalFormatting>
  <conditionalFormatting sqref="K207 A207">
    <cfRule type="containsText" dxfId="45" priority="5" operator="containsText" text="NOT OK">
      <formula>NOT(ISERROR(SEARCH("NOT OK",A207)))</formula>
    </cfRule>
  </conditionalFormatting>
  <conditionalFormatting sqref="K206 A206">
    <cfRule type="containsText" dxfId="44" priority="4" operator="containsText" text="NOT OK">
      <formula>NOT(ISERROR(SEARCH("NOT OK",A206)))</formula>
    </cfRule>
  </conditionalFormatting>
  <conditionalFormatting sqref="K234 K232 A234 A232">
    <cfRule type="containsText" dxfId="43" priority="3" operator="containsText" text="NOT OK">
      <formula>NOT(ISERROR(SEARCH("NOT OK",A232)))</formula>
    </cfRule>
  </conditionalFormatting>
  <conditionalFormatting sqref="K233 A233">
    <cfRule type="containsText" dxfId="42" priority="2" operator="containsText" text="NOT OK">
      <formula>NOT(ISERROR(SEARCH("NOT OK",A233)))</formula>
    </cfRule>
  </conditionalFormatting>
  <conditionalFormatting sqref="K232 A232">
    <cfRule type="containsText" dxfId="41" priority="1" operator="containsText" text="NOT OK">
      <formula>NOT(ISERROR(SEARCH("NOT OK",A232)))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2" min="11" max="22" man="1"/>
    <brk id="163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35"/>
  <sheetViews>
    <sheetView tabSelected="1" topLeftCell="H58" zoomScaleNormal="100" workbookViewId="0">
      <selection activeCell="Z27" sqref="Z27"/>
    </sheetView>
  </sheetViews>
  <sheetFormatPr defaultColWidth="7" defaultRowHeight="12.75"/>
  <cols>
    <col min="1" max="1" width="7" style="651"/>
    <col min="2" max="2" width="12.42578125" style="652" customWidth="1"/>
    <col min="3" max="3" width="10.85546875" style="652" customWidth="1"/>
    <col min="4" max="4" width="11.140625" style="652" customWidth="1"/>
    <col min="5" max="5" width="12.140625" style="652" customWidth="1"/>
    <col min="6" max="6" width="10.85546875" style="652" customWidth="1"/>
    <col min="7" max="7" width="11.140625" style="652" customWidth="1"/>
    <col min="8" max="8" width="12.5703125" style="652" customWidth="1"/>
    <col min="9" max="9" width="9.28515625" style="653" bestFit="1" customWidth="1"/>
    <col min="10" max="10" width="7" style="652" customWidth="1"/>
    <col min="11" max="11" width="7" style="651"/>
    <col min="12" max="12" width="13" style="652" customWidth="1"/>
    <col min="13" max="14" width="12.28515625" style="652" customWidth="1"/>
    <col min="15" max="15" width="14.28515625" style="652" bestFit="1" customWidth="1"/>
    <col min="16" max="16" width="12.28515625" style="652" customWidth="1"/>
    <col min="17" max="17" width="13" style="652" customWidth="1"/>
    <col min="18" max="19" width="12.28515625" style="652" customWidth="1"/>
    <col min="20" max="20" width="14.28515625" style="652" bestFit="1" customWidth="1"/>
    <col min="21" max="21" width="12.28515625" style="652" customWidth="1"/>
    <col min="22" max="22" width="13" style="652" customWidth="1"/>
    <col min="23" max="23" width="12.28515625" style="653" bestFit="1" customWidth="1"/>
    <col min="24" max="24" width="7.7109375" style="653" bestFit="1" customWidth="1"/>
    <col min="25" max="26" width="9" style="652" bestFit="1" customWidth="1"/>
    <col min="27" max="27" width="7.7109375" style="724" bestFit="1" customWidth="1"/>
    <col min="28" max="16384" width="7" style="652"/>
  </cols>
  <sheetData>
    <row r="1" spans="1:23" ht="13.5" thickBot="1"/>
    <row r="2" spans="1:23" ht="13.5" thickTop="1">
      <c r="B2" s="952" t="s">
        <v>0</v>
      </c>
      <c r="C2" s="953"/>
      <c r="D2" s="953"/>
      <c r="E2" s="953"/>
      <c r="F2" s="953"/>
      <c r="G2" s="953"/>
      <c r="H2" s="953"/>
      <c r="I2" s="954"/>
      <c r="J2" s="651"/>
      <c r="L2" s="955" t="s">
        <v>1</v>
      </c>
      <c r="M2" s="956"/>
      <c r="N2" s="956"/>
      <c r="O2" s="956"/>
      <c r="P2" s="956"/>
      <c r="Q2" s="956"/>
      <c r="R2" s="956"/>
      <c r="S2" s="956"/>
      <c r="T2" s="956"/>
      <c r="U2" s="956"/>
      <c r="V2" s="956"/>
      <c r="W2" s="957"/>
    </row>
    <row r="3" spans="1:23" ht="13.5" thickBot="1">
      <c r="B3" s="958" t="s">
        <v>46</v>
      </c>
      <c r="C3" s="959"/>
      <c r="D3" s="959"/>
      <c r="E3" s="959"/>
      <c r="F3" s="959"/>
      <c r="G3" s="959"/>
      <c r="H3" s="959"/>
      <c r="I3" s="960"/>
      <c r="J3" s="651"/>
      <c r="L3" s="961" t="s">
        <v>48</v>
      </c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3"/>
    </row>
    <row r="4" spans="1:23" ht="14.25" thickTop="1" thickBot="1">
      <c r="B4" s="654"/>
      <c r="C4" s="655"/>
      <c r="D4" s="655"/>
      <c r="E4" s="655"/>
      <c r="F4" s="655"/>
      <c r="G4" s="655"/>
      <c r="H4" s="655"/>
      <c r="I4" s="656"/>
      <c r="J4" s="651"/>
      <c r="L4" s="657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9"/>
    </row>
    <row r="5" spans="1:23" ht="14.25" thickTop="1" thickBot="1">
      <c r="B5" s="660"/>
      <c r="C5" s="964" t="s">
        <v>64</v>
      </c>
      <c r="D5" s="965"/>
      <c r="E5" s="966"/>
      <c r="F5" s="964" t="s">
        <v>65</v>
      </c>
      <c r="G5" s="965"/>
      <c r="H5" s="966"/>
      <c r="I5" s="661" t="s">
        <v>2</v>
      </c>
      <c r="J5" s="651"/>
      <c r="L5" s="662"/>
      <c r="M5" s="967" t="s">
        <v>64</v>
      </c>
      <c r="N5" s="968"/>
      <c r="O5" s="968"/>
      <c r="P5" s="968"/>
      <c r="Q5" s="969"/>
      <c r="R5" s="967" t="s">
        <v>65</v>
      </c>
      <c r="S5" s="968"/>
      <c r="T5" s="968"/>
      <c r="U5" s="968"/>
      <c r="V5" s="969"/>
      <c r="W5" s="663" t="s">
        <v>2</v>
      </c>
    </row>
    <row r="6" spans="1:23" ht="13.5" thickTop="1">
      <c r="B6" s="664" t="s">
        <v>3</v>
      </c>
      <c r="C6" s="665"/>
      <c r="D6" s="666"/>
      <c r="E6" s="667"/>
      <c r="F6" s="665"/>
      <c r="G6" s="666"/>
      <c r="H6" s="667"/>
      <c r="I6" s="668" t="s">
        <v>4</v>
      </c>
      <c r="J6" s="651"/>
      <c r="L6" s="669" t="s">
        <v>3</v>
      </c>
      <c r="M6" s="670"/>
      <c r="N6" s="671"/>
      <c r="O6" s="672"/>
      <c r="P6" s="673"/>
      <c r="Q6" s="674"/>
      <c r="R6" s="670"/>
      <c r="S6" s="671"/>
      <c r="T6" s="672"/>
      <c r="U6" s="673"/>
      <c r="V6" s="674"/>
      <c r="W6" s="675" t="s">
        <v>4</v>
      </c>
    </row>
    <row r="7" spans="1:23" ht="13.5" thickBot="1">
      <c r="B7" s="676"/>
      <c r="C7" s="677" t="s">
        <v>5</v>
      </c>
      <c r="D7" s="678" t="s">
        <v>6</v>
      </c>
      <c r="E7" s="679" t="s">
        <v>7</v>
      </c>
      <c r="F7" s="677" t="s">
        <v>5</v>
      </c>
      <c r="G7" s="678" t="s">
        <v>6</v>
      </c>
      <c r="H7" s="679" t="s">
        <v>7</v>
      </c>
      <c r="I7" s="680"/>
      <c r="J7" s="651"/>
      <c r="L7" s="681"/>
      <c r="M7" s="682" t="s">
        <v>8</v>
      </c>
      <c r="N7" s="683" t="s">
        <v>9</v>
      </c>
      <c r="O7" s="684" t="s">
        <v>31</v>
      </c>
      <c r="P7" s="685" t="s">
        <v>32</v>
      </c>
      <c r="Q7" s="684" t="s">
        <v>7</v>
      </c>
      <c r="R7" s="682" t="s">
        <v>8</v>
      </c>
      <c r="S7" s="683" t="s">
        <v>9</v>
      </c>
      <c r="T7" s="684" t="s">
        <v>31</v>
      </c>
      <c r="U7" s="685" t="s">
        <v>32</v>
      </c>
      <c r="V7" s="684" t="s">
        <v>7</v>
      </c>
      <c r="W7" s="686"/>
    </row>
    <row r="8" spans="1:23" ht="6" customHeight="1" thickTop="1">
      <c r="B8" s="664"/>
      <c r="C8" s="687"/>
      <c r="D8" s="688"/>
      <c r="E8" s="689"/>
      <c r="F8" s="687"/>
      <c r="G8" s="688"/>
      <c r="H8" s="689"/>
      <c r="I8" s="690"/>
      <c r="J8" s="651"/>
      <c r="L8" s="669"/>
      <c r="M8" s="691"/>
      <c r="N8" s="692"/>
      <c r="O8" s="693"/>
      <c r="P8" s="694"/>
      <c r="Q8" s="695"/>
      <c r="R8" s="691"/>
      <c r="S8" s="692"/>
      <c r="T8" s="693"/>
      <c r="U8" s="694"/>
      <c r="V8" s="695"/>
      <c r="W8" s="696"/>
    </row>
    <row r="9" spans="1:23">
      <c r="A9" s="697" t="str">
        <f>IF(ISERROR(F9/G9)," ",IF(F9/G9&gt;0.5,IF(F9/G9&lt;1.5," ","NOT OK"),"NOT OK"))</f>
        <v xml:space="preserve"> </v>
      </c>
      <c r="B9" s="664" t="s">
        <v>10</v>
      </c>
      <c r="C9" s="698">
        <f>+'Lcc_BKK+DMK'!C9+Lcc_CNX!C9+Lcc_HDY!C9+Lcc_HKT!C9+Lcc_CEI!C9</f>
        <v>4506</v>
      </c>
      <c r="D9" s="699">
        <f>+'Lcc_BKK+DMK'!D9+Lcc_CNX!D9+Lcc_HDY!D9+Lcc_HKT!D9+Lcc_CEI!D9</f>
        <v>4486</v>
      </c>
      <c r="E9" s="700">
        <f>SUM(C9:D9)</f>
        <v>8992</v>
      </c>
      <c r="F9" s="698">
        <f>+'Lcc_BKK+DMK'!F9+Lcc_CNX!F9+Lcc_HDY!F9+Lcc_HKT!F9+Lcc_CEI!F9</f>
        <v>5056</v>
      </c>
      <c r="G9" s="699">
        <f>+'Lcc_BKK+DMK'!G9+Lcc_CNX!G9+Lcc_HDY!G9+Lcc_HKT!G9+Lcc_CEI!G9</f>
        <v>5050</v>
      </c>
      <c r="H9" s="700">
        <f>SUM(F9:G9)</f>
        <v>10106</v>
      </c>
      <c r="I9" s="701">
        <f>IF(E9=0,0,((H9/E9)-1)*100)</f>
        <v>12.388790035587194</v>
      </c>
      <c r="J9" s="651"/>
      <c r="L9" s="669" t="s">
        <v>10</v>
      </c>
      <c r="M9" s="702">
        <f>'Lcc_BKK+DMK'!M9+Lcc_CNX!M9+Lcc_HDY!M9+Lcc_HKT!M9+Lcc_CEI!M9</f>
        <v>648923</v>
      </c>
      <c r="N9" s="703">
        <f>'Lcc_BKK+DMK'!N9+Lcc_CNX!N9+Lcc_HDY!N9+Lcc_HKT!N9+Lcc_CEI!N9</f>
        <v>651924</v>
      </c>
      <c r="O9" s="704">
        <f t="shared" ref="O9" si="0">SUM(M9:N9)</f>
        <v>1300847</v>
      </c>
      <c r="P9" s="705">
        <f>+Lcc_BKK!P9+Lcc_DMK!P9+Lcc_CNX!P9+Lcc_HDY!P9+Lcc_HKT!P9+Lcc_CEI!P9</f>
        <v>1317</v>
      </c>
      <c r="Q9" s="704">
        <f>O9+P9</f>
        <v>1302164</v>
      </c>
      <c r="R9" s="702">
        <f>'Lcc_BKK+DMK'!R9+Lcc_CNX!R9+Lcc_HDY!R9+Lcc_HKT!R9+Lcc_CEI!R9</f>
        <v>732434</v>
      </c>
      <c r="S9" s="703">
        <f>'Lcc_BKK+DMK'!S9+Lcc_CNX!S9+Lcc_HDY!S9+Lcc_HKT!S9+Lcc_CEI!S9</f>
        <v>760878</v>
      </c>
      <c r="T9" s="706">
        <f t="shared" ref="T9" si="1">SUM(R9:S9)</f>
        <v>1493312</v>
      </c>
      <c r="U9" s="705">
        <f>+Lcc_BKK!U9+Lcc_DMK!U9+Lcc_CNX!U9+Lcc_HDY!U9+Lcc_HKT!U9+Lcc_CEI!U9</f>
        <v>1716</v>
      </c>
      <c r="V9" s="706">
        <f>T9+U9</f>
        <v>1495028</v>
      </c>
      <c r="W9" s="707">
        <f>IF(Q9=0,0,((V9/Q9)-1)*100)</f>
        <v>14.811037626596967</v>
      </c>
    </row>
    <row r="10" spans="1:23">
      <c r="A10" s="697" t="str">
        <f>IF(ISERROR(F10/G10)," ",IF(F10/G10&gt;0.5,IF(F10/G10&lt;1.5," ","NOT OK"),"NOT OK"))</f>
        <v xml:space="preserve"> </v>
      </c>
      <c r="B10" s="664" t="s">
        <v>11</v>
      </c>
      <c r="C10" s="698">
        <f>+'Lcc_BKK+DMK'!C10+Lcc_CNX!C10+Lcc_HDY!C10+Lcc_HKT!C10+Lcc_CEI!C10</f>
        <v>4491</v>
      </c>
      <c r="D10" s="699">
        <f>+'Lcc_BKK+DMK'!D10+Lcc_CNX!D10+Lcc_HDY!D10+Lcc_HKT!D10+Lcc_CEI!D10</f>
        <v>4494</v>
      </c>
      <c r="E10" s="700">
        <f t="shared" ref="E10:E11" si="2">SUM(C10:D10)</f>
        <v>8985</v>
      </c>
      <c r="F10" s="698">
        <f>+'Lcc_BKK+DMK'!F10+Lcc_CNX!F10+Lcc_HDY!F10+Lcc_HKT!F10+Lcc_CEI!F10</f>
        <v>4848</v>
      </c>
      <c r="G10" s="699">
        <f>+'Lcc_BKK+DMK'!G10+Lcc_CNX!G10+Lcc_HDY!G10+Lcc_HKT!G10+Lcc_CEI!G10</f>
        <v>4847</v>
      </c>
      <c r="H10" s="700">
        <f t="shared" ref="H10:H11" si="3">SUM(F10:G10)</f>
        <v>9695</v>
      </c>
      <c r="I10" s="701">
        <f t="shared" ref="I10:I11" si="4">IF(E10=0,0,((H10/E10)-1)*100)</f>
        <v>7.9020589872008884</v>
      </c>
      <c r="J10" s="651"/>
      <c r="K10" s="708"/>
      <c r="L10" s="669" t="s">
        <v>11</v>
      </c>
      <c r="M10" s="702">
        <f>'Lcc_BKK+DMK'!M10+Lcc_CNX!M10+Lcc_HDY!M10+Lcc_HKT!M10+Lcc_CEI!M10</f>
        <v>703428</v>
      </c>
      <c r="N10" s="703">
        <f>'Lcc_BKK+DMK'!N10+Lcc_CNX!N10+Lcc_HDY!N10+Lcc_HKT!N10+Lcc_CEI!N10</f>
        <v>682679</v>
      </c>
      <c r="O10" s="704">
        <f t="shared" ref="O10:O11" si="5">SUM(M10:N10)</f>
        <v>1386107</v>
      </c>
      <c r="P10" s="705">
        <f>+Lcc_BKK!P10+Lcc_DMK!P10+Lcc_CNX!P10+Lcc_HDY!P10+Lcc_HKT!P10+Lcc_CEI!P10</f>
        <v>1515</v>
      </c>
      <c r="Q10" s="704">
        <f t="shared" ref="Q10:Q11" si="6">O10+P10</f>
        <v>1387622</v>
      </c>
      <c r="R10" s="702">
        <f>'Lcc_BKK+DMK'!R10+Lcc_CNX!R10+Lcc_HDY!R10+Lcc_HKT!R10+Lcc_CEI!R10</f>
        <v>737325</v>
      </c>
      <c r="S10" s="703">
        <f>'Lcc_BKK+DMK'!S10+Lcc_CNX!S10+Lcc_HDY!S10+Lcc_HKT!S10+Lcc_CEI!S10</f>
        <v>715656</v>
      </c>
      <c r="T10" s="706">
        <f t="shared" ref="T10:T11" si="7">SUM(R10:S10)</f>
        <v>1452981</v>
      </c>
      <c r="U10" s="705">
        <f>+Lcc_BKK!U10+Lcc_DMK!U10+Lcc_CNX!U10+Lcc_HDY!U10+Lcc_HKT!U10+Lcc_CEI!U10</f>
        <v>2367</v>
      </c>
      <c r="V10" s="706">
        <f t="shared" ref="V10:V11" si="8">T10+U10</f>
        <v>1455348</v>
      </c>
      <c r="W10" s="707">
        <f t="shared" ref="W10:W11" si="9">IF(Q10=0,0,((V10/Q10)-1)*100)</f>
        <v>4.8807240012049391</v>
      </c>
    </row>
    <row r="11" spans="1:23" ht="13.5" thickBot="1">
      <c r="A11" s="697" t="str">
        <f>IF(ISERROR(F11/G11)," ",IF(F11/G11&gt;0.5,IF(F11/G11&lt;1.5," ","NOT OK"),"NOT OK"))</f>
        <v xml:space="preserve"> </v>
      </c>
      <c r="B11" s="676" t="s">
        <v>12</v>
      </c>
      <c r="C11" s="709">
        <f>+'Lcc_BKK+DMK'!C11+Lcc_CNX!C11+Lcc_HDY!C11+Lcc_HKT!C11+Lcc_CEI!C11</f>
        <v>4907</v>
      </c>
      <c r="D11" s="710">
        <f>+'Lcc_BKK+DMK'!D11+Lcc_CNX!D11+Lcc_HDY!D11+Lcc_HKT!D11+Lcc_CEI!D11</f>
        <v>4901</v>
      </c>
      <c r="E11" s="700">
        <f t="shared" si="2"/>
        <v>9808</v>
      </c>
      <c r="F11" s="709">
        <f>+'Lcc_BKK+DMK'!F11+Lcc_CNX!F11+Lcc_HDY!F11+Lcc_HKT!F11+Lcc_CEI!F11</f>
        <v>5326</v>
      </c>
      <c r="G11" s="710">
        <f>+'Lcc_BKK+DMK'!G11+Lcc_CNX!G11+Lcc_HDY!G11+Lcc_HKT!G11+Lcc_CEI!G11</f>
        <v>5319</v>
      </c>
      <c r="H11" s="700">
        <f t="shared" si="3"/>
        <v>10645</v>
      </c>
      <c r="I11" s="701">
        <f t="shared" si="4"/>
        <v>8.5338499184339334</v>
      </c>
      <c r="J11" s="651"/>
      <c r="K11" s="708"/>
      <c r="L11" s="681" t="s">
        <v>12</v>
      </c>
      <c r="M11" s="702">
        <f>'Lcc_BKK+DMK'!M11+Lcc_CNX!M11+Lcc_HDY!M11+Lcc_HKT!M11+Lcc_CEI!M11</f>
        <v>800942</v>
      </c>
      <c r="N11" s="703">
        <f>'Lcc_BKK+DMK'!N11+Lcc_CNX!N11+Lcc_HDY!N11+Lcc_HKT!N11+Lcc_CEI!N11</f>
        <v>775297</v>
      </c>
      <c r="O11" s="704">
        <f t="shared" si="5"/>
        <v>1576239</v>
      </c>
      <c r="P11" s="705">
        <f>+Lcc_BKK!P11+Lcc_DMK!P11+Lcc_CNX!P11+Lcc_HDY!P11+Lcc_HKT!P11+Lcc_CEI!P11</f>
        <v>1945</v>
      </c>
      <c r="Q11" s="704">
        <f t="shared" si="6"/>
        <v>1578184</v>
      </c>
      <c r="R11" s="702">
        <f>'Lcc_BKK+DMK'!R11+Lcc_CNX!R11+Lcc_HDY!R11+Lcc_HKT!R11+Lcc_CEI!R11</f>
        <v>885774</v>
      </c>
      <c r="S11" s="703">
        <f>'Lcc_BKK+DMK'!S11+Lcc_CNX!S11+Lcc_HDY!S11+Lcc_HKT!S11+Lcc_CEI!S11</f>
        <v>844813</v>
      </c>
      <c r="T11" s="706">
        <f t="shared" si="7"/>
        <v>1730587</v>
      </c>
      <c r="U11" s="705">
        <f>+Lcc_BKK!U11+Lcc_DMK!U11+Lcc_CNX!U11+Lcc_HDY!U11+Lcc_HKT!U11+Lcc_CEI!U11</f>
        <v>5061</v>
      </c>
      <c r="V11" s="706">
        <f t="shared" si="8"/>
        <v>1735648</v>
      </c>
      <c r="W11" s="707">
        <f t="shared" si="9"/>
        <v>9.977543809847278</v>
      </c>
    </row>
    <row r="12" spans="1:23" ht="14.25" thickTop="1" thickBot="1">
      <c r="A12" s="697" t="str">
        <f>IF(ISERROR(F12/G12)," ",IF(F12/G12&gt;0.5,IF(F12/G12&lt;1.5," ","NOT OK"),"NOT OK"))</f>
        <v xml:space="preserve"> </v>
      </c>
      <c r="B12" s="711" t="s">
        <v>57</v>
      </c>
      <c r="C12" s="712">
        <f>+C9+C10+C11</f>
        <v>13904</v>
      </c>
      <c r="D12" s="713">
        <f t="shared" ref="D12:E12" si="10">+D9+D10+D11</f>
        <v>13881</v>
      </c>
      <c r="E12" s="714">
        <f t="shared" si="10"/>
        <v>27785</v>
      </c>
      <c r="F12" s="712">
        <f t="shared" ref="F12:H12" si="11">+F9+F10+F11</f>
        <v>15230</v>
      </c>
      <c r="G12" s="713">
        <f t="shared" si="11"/>
        <v>15216</v>
      </c>
      <c r="H12" s="714">
        <f t="shared" si="11"/>
        <v>30446</v>
      </c>
      <c r="I12" s="715">
        <f t="shared" ref="I12:I14" si="12">IF(E12=0,0,((H12/E12)-1)*100)</f>
        <v>9.5771099514126323</v>
      </c>
      <c r="J12" s="651"/>
      <c r="L12" s="716" t="s">
        <v>57</v>
      </c>
      <c r="M12" s="717">
        <f t="shared" ref="M12:Q12" si="13">+M9+M10+M11</f>
        <v>2153293</v>
      </c>
      <c r="N12" s="718">
        <f t="shared" si="13"/>
        <v>2109900</v>
      </c>
      <c r="O12" s="719">
        <f t="shared" si="13"/>
        <v>4263193</v>
      </c>
      <c r="P12" s="718">
        <f t="shared" si="13"/>
        <v>4777</v>
      </c>
      <c r="Q12" s="719">
        <f t="shared" si="13"/>
        <v>4267970</v>
      </c>
      <c r="R12" s="717">
        <f t="shared" ref="R12:V12" si="14">+R9+R10+R11</f>
        <v>2355533</v>
      </c>
      <c r="S12" s="718">
        <f t="shared" si="14"/>
        <v>2321347</v>
      </c>
      <c r="T12" s="720">
        <f t="shared" si="14"/>
        <v>4676880</v>
      </c>
      <c r="U12" s="718">
        <f t="shared" si="14"/>
        <v>9144</v>
      </c>
      <c r="V12" s="720">
        <f t="shared" si="14"/>
        <v>4686024</v>
      </c>
      <c r="W12" s="721">
        <f t="shared" ref="W12:W14" si="15">IF(Q12=0,0,((V12/Q12)-1)*100)</f>
        <v>9.7951485132276019</v>
      </c>
    </row>
    <row r="13" spans="1:23" ht="13.5" thickTop="1">
      <c r="A13" s="697" t="str">
        <f t="shared" ref="A13:A69" si="16">IF(ISERROR(F13/G13)," ",IF(F13/G13&gt;0.5,IF(F13/G13&lt;1.5," ","NOT OK"),"NOT OK"))</f>
        <v xml:space="preserve"> </v>
      </c>
      <c r="B13" s="664" t="s">
        <v>13</v>
      </c>
      <c r="C13" s="698">
        <f>+'Lcc_BKK+DMK'!C13+Lcc_CNX!C13+Lcc_HDY!C13+Lcc_HKT!C13+Lcc_CEI!C13</f>
        <v>5052</v>
      </c>
      <c r="D13" s="699">
        <f>+'Lcc_BKK+DMK'!D13+Lcc_CNX!D13+Lcc_HDY!D13+Lcc_HKT!D13+Lcc_CEI!D13</f>
        <v>5054</v>
      </c>
      <c r="E13" s="700">
        <f t="shared" ref="E13:E14" si="17">SUM(C13:D13)</f>
        <v>10106</v>
      </c>
      <c r="F13" s="698">
        <f>+'Lcc_BKK+DMK'!F13+Lcc_CNX!F13+Lcc_HDY!F13+Lcc_HKT!F13+Lcc_CEI!F13</f>
        <v>5501</v>
      </c>
      <c r="G13" s="699">
        <f>+'Lcc_BKK+DMK'!G13+Lcc_CNX!G13+Lcc_HDY!G13+Lcc_HKT!G13+Lcc_CEI!G13</f>
        <v>5513</v>
      </c>
      <c r="H13" s="700">
        <f t="shared" ref="H13:H14" si="18">SUM(F13:G13)</f>
        <v>11014</v>
      </c>
      <c r="I13" s="701">
        <f t="shared" si="12"/>
        <v>8.9847615278052739</v>
      </c>
      <c r="J13" s="651"/>
      <c r="L13" s="669" t="s">
        <v>13</v>
      </c>
      <c r="M13" s="702">
        <f>'Lcc_BKK+DMK'!M13+Lcc_CNX!M13+Lcc_HDY!M13+Lcc_HKT!M13+Lcc_CEI!M13</f>
        <v>810912</v>
      </c>
      <c r="N13" s="703">
        <f>'Lcc_BKK+DMK'!N13+Lcc_CNX!N13+Lcc_HDY!N13+Lcc_HKT!N13+Lcc_CEI!N13</f>
        <v>807558</v>
      </c>
      <c r="O13" s="704">
        <f t="shared" ref="O13:O14" si="19">SUM(M13:N13)</f>
        <v>1618470</v>
      </c>
      <c r="P13" s="705">
        <f>+Lcc_BKK!P13+Lcc_DMK!P13+Lcc_CNX!P13+Lcc_HDY!P13+Lcc_HKT!P13+Lcc_CEI!P13</f>
        <v>902</v>
      </c>
      <c r="Q13" s="704">
        <f t="shared" ref="Q13:Q14" si="20">O13+P13</f>
        <v>1619372</v>
      </c>
      <c r="R13" s="702">
        <f>'Lcc_BKK+DMK'!R13+Lcc_CNX!R13+Lcc_HDY!R13+Lcc_HKT!R13+Lcc_CEI!R13</f>
        <v>929413</v>
      </c>
      <c r="S13" s="703">
        <f>'Lcc_BKK+DMK'!S13+Lcc_CNX!S13+Lcc_HDY!S13+Lcc_HKT!S13+Lcc_CEI!S13</f>
        <v>899692</v>
      </c>
      <c r="T13" s="706">
        <f t="shared" ref="T13:T14" si="21">SUM(R13:S13)</f>
        <v>1829105</v>
      </c>
      <c r="U13" s="705">
        <f>+Lcc_BKK!U13+Lcc_DMK!U13+Lcc_CNX!U13+Lcc_HDY!U13+Lcc_HKT!U13+Lcc_CEI!U13</f>
        <v>2241</v>
      </c>
      <c r="V13" s="706">
        <f t="shared" ref="V13:V14" si="22">T13+U13</f>
        <v>1831346</v>
      </c>
      <c r="W13" s="707">
        <f t="shared" si="15"/>
        <v>13.089889166911629</v>
      </c>
    </row>
    <row r="14" spans="1:23">
      <c r="A14" s="697" t="str">
        <f>IF(ISERROR(F14/G14)," ",IF(F14/G14&gt;0.5,IF(F14/G14&lt;1.5," ","NOT OK"),"NOT OK"))</f>
        <v xml:space="preserve"> </v>
      </c>
      <c r="B14" s="664" t="s">
        <v>14</v>
      </c>
      <c r="C14" s="698">
        <f>+'Lcc_BKK+DMK'!C14+Lcc_CNX!C14+Lcc_HDY!C14+Lcc_HKT!C14+Lcc_CEI!C14</f>
        <v>4855</v>
      </c>
      <c r="D14" s="699">
        <f>+'Lcc_BKK+DMK'!D14+Lcc_CNX!D14+Lcc_HDY!D14+Lcc_HKT!D14+Lcc_CEI!D14</f>
        <v>4856</v>
      </c>
      <c r="E14" s="700">
        <f t="shared" si="17"/>
        <v>9711</v>
      </c>
      <c r="F14" s="698">
        <f>+'Lcc_BKK+DMK'!F14+Lcc_CNX!F14+Lcc_HDY!F14+Lcc_HKT!F14+Lcc_CEI!F14</f>
        <v>5083</v>
      </c>
      <c r="G14" s="699">
        <f>+'Lcc_BKK+DMK'!G14+Lcc_CNX!G14+Lcc_HDY!G14+Lcc_HKT!G14+Lcc_CEI!G14</f>
        <v>5083</v>
      </c>
      <c r="H14" s="700">
        <f t="shared" si="18"/>
        <v>10166</v>
      </c>
      <c r="I14" s="701">
        <f t="shared" si="12"/>
        <v>4.6854082998661228</v>
      </c>
      <c r="J14" s="651"/>
      <c r="L14" s="669" t="s">
        <v>14</v>
      </c>
      <c r="M14" s="702">
        <f>'Lcc_BKK+DMK'!M14+Lcc_CNX!M14+Lcc_HDY!M14+Lcc_HKT!M14+Lcc_CEI!M14</f>
        <v>792795</v>
      </c>
      <c r="N14" s="703">
        <f>'Lcc_BKK+DMK'!N14+Lcc_CNX!N14+Lcc_HDY!N14+Lcc_HKT!N14+Lcc_CEI!N14</f>
        <v>810942</v>
      </c>
      <c r="O14" s="704">
        <f t="shared" si="19"/>
        <v>1603737</v>
      </c>
      <c r="P14" s="705">
        <f>+Lcc_BKK!P14+Lcc_DMK!P14+Lcc_CNX!P14+Lcc_HDY!P14+Lcc_HKT!P14+Lcc_CEI!P14</f>
        <v>1134</v>
      </c>
      <c r="Q14" s="704">
        <f t="shared" si="20"/>
        <v>1604871</v>
      </c>
      <c r="R14" s="702">
        <f>'Lcc_BKK+DMK'!R14+Lcc_CNX!R14+Lcc_HDY!R14+Lcc_HKT!R14+Lcc_CEI!R14</f>
        <v>858526</v>
      </c>
      <c r="S14" s="703">
        <f>'Lcc_BKK+DMK'!S14+Lcc_CNX!S14+Lcc_HDY!S14+Lcc_HKT!S14+Lcc_CEI!S14</f>
        <v>909020</v>
      </c>
      <c r="T14" s="706">
        <f t="shared" si="21"/>
        <v>1767546</v>
      </c>
      <c r="U14" s="705">
        <f>+Lcc_BKK!U14+Lcc_DMK!U14+Lcc_CNX!U14+Lcc_HDY!U14+Lcc_HKT!U14+Lcc_CEI!U14</f>
        <v>2764</v>
      </c>
      <c r="V14" s="706">
        <f t="shared" si="22"/>
        <v>1770310</v>
      </c>
      <c r="W14" s="707">
        <f t="shared" si="15"/>
        <v>10.308554394714587</v>
      </c>
    </row>
    <row r="15" spans="1:23" ht="13.5" thickBot="1">
      <c r="A15" s="722" t="str">
        <f>IF(ISERROR(F15/G15)," ",IF(F15/G15&gt;0.5,IF(F15/G15&lt;1.5," ","NOT OK"),"NOT OK"))</f>
        <v xml:space="preserve"> </v>
      </c>
      <c r="B15" s="664" t="s">
        <v>15</v>
      </c>
      <c r="C15" s="698">
        <f>+'Lcc_BKK+DMK'!C15+Lcc_CNX!C15+Lcc_HDY!C15+Lcc_HKT!C15+Lcc_CEI!C15</f>
        <v>5008</v>
      </c>
      <c r="D15" s="699">
        <f>'Lcc_BKK+DMK'!D15+Lcc_CNX!D15+Lcc_HDY!D15+Lcc_HKT!D15+Lcc_CEI!D15</f>
        <v>5013</v>
      </c>
      <c r="E15" s="700">
        <f>SUM(C15:D15)</f>
        <v>10021</v>
      </c>
      <c r="F15" s="698">
        <f>+'Lcc_BKK+DMK'!F15+Lcc_CNX!F15+Lcc_HDY!F15+Lcc_HKT!F15+Lcc_CEI!F15</f>
        <v>5547</v>
      </c>
      <c r="G15" s="699">
        <f>'Lcc_BKK+DMK'!G15+Lcc_CNX!G15+Lcc_HDY!G15+Lcc_HKT!G15+Lcc_CEI!G15</f>
        <v>5557</v>
      </c>
      <c r="H15" s="700">
        <f>SUM(F15:G15)</f>
        <v>11104</v>
      </c>
      <c r="I15" s="701">
        <f>IF(E15=0,0,((H15/E15)-1)*100)</f>
        <v>10.807304660213557</v>
      </c>
      <c r="J15" s="723"/>
      <c r="L15" s="669" t="s">
        <v>15</v>
      </c>
      <c r="M15" s="702">
        <f>'Lcc_BKK+DMK'!M15+Lcc_CNX!M15+Lcc_HDY!M15+Lcc_HKT!M15+Lcc_CEI!M15</f>
        <v>823780</v>
      </c>
      <c r="N15" s="703">
        <f>'Lcc_BKK+DMK'!N15+Lcc_CNX!N15+Lcc_HDY!N15+Lcc_HKT!N15+Lcc_CEI!N15</f>
        <v>834026</v>
      </c>
      <c r="O15" s="704">
        <f t="shared" ref="O15" si="23">SUM(M15:N15)</f>
        <v>1657806</v>
      </c>
      <c r="P15" s="705">
        <f>+Lcc_BKK!P15+Lcc_DMK!P15+Lcc_CNX!P15+Lcc_HDY!P15+Lcc_HKT!P15+Lcc_CEI!P15</f>
        <v>1429</v>
      </c>
      <c r="Q15" s="704">
        <f>O15+P15</f>
        <v>1659235</v>
      </c>
      <c r="R15" s="702">
        <f>'Lcc_BKK+DMK'!R15+Lcc_CNX!R15+Lcc_HDY!R15+Lcc_HKT!R15+Lcc_CEI!R15</f>
        <v>932726</v>
      </c>
      <c r="S15" s="703">
        <f>'Lcc_BKK+DMK'!S15+Lcc_CNX!S15+Lcc_HDY!S15+Lcc_HKT!S15+Lcc_CEI!S15</f>
        <v>959478</v>
      </c>
      <c r="T15" s="706">
        <f t="shared" ref="T15" si="24">SUM(R15:S15)</f>
        <v>1892204</v>
      </c>
      <c r="U15" s="705">
        <f>+Lcc_BKK!U15+Lcc_DMK!U15+Lcc_CNX!U15+Lcc_HDY!U15+Lcc_HKT!U15+Lcc_CEI!U15</f>
        <v>3175</v>
      </c>
      <c r="V15" s="706">
        <f>T15+U15</f>
        <v>1895379</v>
      </c>
      <c r="W15" s="707">
        <f>IF(Q15=0,0,((V15/Q15)-1)*100)</f>
        <v>14.232100938082915</v>
      </c>
    </row>
    <row r="16" spans="1:23" ht="14.25" thickTop="1" thickBot="1">
      <c r="A16" s="697" t="str">
        <f>IF(ISERROR(F16/G16)," ",IF(F16/G16&gt;0.5,IF(F16/G16&lt;1.5," ","NOT OK"),"NOT OK"))</f>
        <v xml:space="preserve"> </v>
      </c>
      <c r="B16" s="711" t="s">
        <v>61</v>
      </c>
      <c r="C16" s="712">
        <f>+C13+C14+C15</f>
        <v>14915</v>
      </c>
      <c r="D16" s="713">
        <f t="shared" ref="D16:H16" si="25">+D13+D14+D15</f>
        <v>14923</v>
      </c>
      <c r="E16" s="714">
        <f t="shared" si="25"/>
        <v>29838</v>
      </c>
      <c r="F16" s="712">
        <f t="shared" si="25"/>
        <v>16131</v>
      </c>
      <c r="G16" s="713">
        <f t="shared" si="25"/>
        <v>16153</v>
      </c>
      <c r="H16" s="714">
        <f t="shared" si="25"/>
        <v>32284</v>
      </c>
      <c r="I16" s="715">
        <f>IF(E16=0,0,((H16/E16)-1)*100)</f>
        <v>8.1976003753602811</v>
      </c>
      <c r="J16" s="651"/>
      <c r="L16" s="716" t="s">
        <v>61</v>
      </c>
      <c r="M16" s="717">
        <f>+M13+M14+M15</f>
        <v>2427487</v>
      </c>
      <c r="N16" s="718">
        <f t="shared" ref="N16:V16" si="26">+N13+N14+N15</f>
        <v>2452526</v>
      </c>
      <c r="O16" s="719">
        <f t="shared" si="26"/>
        <v>4880013</v>
      </c>
      <c r="P16" s="718">
        <f t="shared" si="26"/>
        <v>3465</v>
      </c>
      <c r="Q16" s="719">
        <f t="shared" si="26"/>
        <v>4883478</v>
      </c>
      <c r="R16" s="717">
        <f t="shared" si="26"/>
        <v>2720665</v>
      </c>
      <c r="S16" s="718">
        <f t="shared" si="26"/>
        <v>2768190</v>
      </c>
      <c r="T16" s="720">
        <f t="shared" si="26"/>
        <v>5488855</v>
      </c>
      <c r="U16" s="718">
        <f t="shared" si="26"/>
        <v>8180</v>
      </c>
      <c r="V16" s="720">
        <f t="shared" si="26"/>
        <v>5497035</v>
      </c>
      <c r="W16" s="721">
        <f>IF(Q16=0,0,((V16/Q16)-1)*100)</f>
        <v>12.563934966022172</v>
      </c>
    </row>
    <row r="17" spans="1:27" ht="13.5" thickTop="1">
      <c r="A17" s="697" t="str">
        <f t="shared" si="16"/>
        <v xml:space="preserve"> </v>
      </c>
      <c r="B17" s="664" t="s">
        <v>16</v>
      </c>
      <c r="C17" s="698">
        <f>+'Lcc_BKK+DMK'!C17+Lcc_CNX!C17+Lcc_HDY!C17+Lcc_HKT!C17+Lcc_CEI!C17</f>
        <v>4874</v>
      </c>
      <c r="D17" s="699">
        <f>'Lcc_BKK+DMK'!D17+Lcc_CNX!D17+Lcc_HDY!D17+Lcc_HKT!D17+Lcc_CEI!D17</f>
        <v>4872</v>
      </c>
      <c r="E17" s="700">
        <f t="shared" ref="E17:E18" si="27">SUM(C17:D17)</f>
        <v>9746</v>
      </c>
      <c r="F17" s="698">
        <f>+'Lcc_BKK+DMK'!F17+Lcc_CNX!F17+Lcc_HDY!F17+Lcc_HKT!F17+Lcc_CEI!F17</f>
        <v>5463</v>
      </c>
      <c r="G17" s="699">
        <f>'Lcc_BKK+DMK'!G17+Lcc_CNX!G17+Lcc_HDY!G17+Lcc_HKT!G17+Lcc_CEI!G17</f>
        <v>5458</v>
      </c>
      <c r="H17" s="700">
        <f t="shared" ref="H17:H18" si="28">SUM(F17:G17)</f>
        <v>10921</v>
      </c>
      <c r="I17" s="701">
        <f t="shared" ref="I17:I18" si="29">IF(E17=0,0,((H17/E17)-1)*100)</f>
        <v>12.056228196183039</v>
      </c>
      <c r="J17" s="723"/>
      <c r="L17" s="669" t="s">
        <v>16</v>
      </c>
      <c r="M17" s="702">
        <f>'Lcc_BKK+DMK'!M17+Lcc_CNX!M17+Lcc_HDY!M17+Lcc_HKT!M17+Lcc_CEI!M17</f>
        <v>803790</v>
      </c>
      <c r="N17" s="703">
        <f>'Lcc_BKK+DMK'!N17+Lcc_CNX!N17+Lcc_HDY!N17+Lcc_HKT!N17+Lcc_CEI!N17</f>
        <v>800914</v>
      </c>
      <c r="O17" s="704">
        <f t="shared" ref="O17:O18" si="30">SUM(M17:N17)</f>
        <v>1604704</v>
      </c>
      <c r="P17" s="705">
        <f>+Lcc_BKK!P17+Lcc_DMK!P17+Lcc_CNX!P17+Lcc_HDY!P17+Lcc_HKT!P17+Lcc_CEI!P17</f>
        <v>1022</v>
      </c>
      <c r="Q17" s="704">
        <f t="shared" ref="Q17:Q18" si="31">O17+P17</f>
        <v>1605726</v>
      </c>
      <c r="R17" s="702">
        <f>'Lcc_BKK+DMK'!R17+Lcc_CNX!R17+Lcc_HDY!R17+Lcc_HKT!R17+Lcc_CEI!R17</f>
        <v>933775</v>
      </c>
      <c r="S17" s="703">
        <f>'Lcc_BKK+DMK'!S17+Lcc_CNX!S17+Lcc_HDY!S17+Lcc_HKT!S17+Lcc_CEI!S17</f>
        <v>932166</v>
      </c>
      <c r="T17" s="706">
        <f t="shared" ref="T17:T18" si="32">SUM(R17:S17)</f>
        <v>1865941</v>
      </c>
      <c r="U17" s="705">
        <f>+Lcc_BKK!U17+Lcc_DMK!U17+Lcc_CNX!U17+Lcc_HDY!U17+Lcc_HKT!U17+Lcc_CEI!U17</f>
        <v>1066</v>
      </c>
      <c r="V17" s="706">
        <f t="shared" ref="V17:V18" si="33">T17+U17</f>
        <v>1867007</v>
      </c>
      <c r="W17" s="707">
        <f t="shared" ref="W17:W18" si="34">IF(Q17=0,0,((V17/Q17)-1)*100)</f>
        <v>16.271829689498695</v>
      </c>
    </row>
    <row r="18" spans="1:27">
      <c r="A18" s="697" t="str">
        <f t="shared" ref="A18" si="35">IF(ISERROR(F18/G18)," ",IF(F18/G18&gt;0.5,IF(F18/G18&lt;1.5," ","NOT OK"),"NOT OK"))</f>
        <v xml:space="preserve"> </v>
      </c>
      <c r="B18" s="664" t="s">
        <v>17</v>
      </c>
      <c r="C18" s="698">
        <f>+'Lcc_BKK+DMK'!C18+Lcc_CNX!C18+Lcc_HDY!C18+Lcc_HKT!C18+Lcc_CEI!C18</f>
        <v>4963</v>
      </c>
      <c r="D18" s="699">
        <f>'Lcc_BKK+DMK'!D18+Lcc_CNX!D18+Lcc_HDY!D18+Lcc_HKT!D18+Lcc_CEI!D18</f>
        <v>4960</v>
      </c>
      <c r="E18" s="700">
        <f t="shared" si="27"/>
        <v>9923</v>
      </c>
      <c r="F18" s="698">
        <f>+'Lcc_BKK+DMK'!F18+Lcc_CNX!F18+Lcc_HDY!F18+Lcc_HKT!F18+Lcc_CEI!F18</f>
        <v>5565</v>
      </c>
      <c r="G18" s="699">
        <f>'Lcc_BKK+DMK'!G18+Lcc_CNX!G18+Lcc_HDY!G18+Lcc_HKT!G18+Lcc_CEI!G18</f>
        <v>5567</v>
      </c>
      <c r="H18" s="700">
        <f t="shared" si="28"/>
        <v>11132</v>
      </c>
      <c r="I18" s="701">
        <f t="shared" si="29"/>
        <v>12.183815378413776</v>
      </c>
      <c r="L18" s="669" t="s">
        <v>17</v>
      </c>
      <c r="M18" s="702">
        <f>'Lcc_BKK+DMK'!M18+Lcc_CNX!M18+Lcc_HDY!M18+Lcc_HKT!M18+Lcc_CEI!M18</f>
        <v>781131</v>
      </c>
      <c r="N18" s="703">
        <f>'Lcc_BKK+DMK'!N18+Lcc_CNX!N18+Lcc_HDY!N18+Lcc_HKT!N18+Lcc_CEI!N18</f>
        <v>783168</v>
      </c>
      <c r="O18" s="704">
        <f t="shared" si="30"/>
        <v>1564299</v>
      </c>
      <c r="P18" s="705">
        <f>+Lcc_BKK!P18+Lcc_DMK!P18+Lcc_CNX!P18+Lcc_HDY!P18+Lcc_HKT!P18+Lcc_CEI!P18</f>
        <v>849</v>
      </c>
      <c r="Q18" s="704">
        <f t="shared" si="31"/>
        <v>1565148</v>
      </c>
      <c r="R18" s="702">
        <f>'Lcc_BKK+DMK'!R18+Lcc_CNX!R18+Lcc_HDY!R18+Lcc_HKT!R18+Lcc_CEI!R18</f>
        <v>892487</v>
      </c>
      <c r="S18" s="703">
        <f>'Lcc_BKK+DMK'!S18+Lcc_CNX!S18+Lcc_HDY!S18+Lcc_HKT!S18+Lcc_CEI!S18</f>
        <v>895360</v>
      </c>
      <c r="T18" s="706">
        <f t="shared" si="32"/>
        <v>1787847</v>
      </c>
      <c r="U18" s="705">
        <f>+Lcc_BKK!U18+Lcc_DMK!U18+Lcc_CNX!U18+Lcc_HDY!U18+Lcc_HKT!U18+Lcc_CEI!U18</f>
        <v>2345</v>
      </c>
      <c r="V18" s="706">
        <f t="shared" si="33"/>
        <v>1790192</v>
      </c>
      <c r="W18" s="707">
        <f t="shared" si="34"/>
        <v>14.378448555663748</v>
      </c>
    </row>
    <row r="19" spans="1:27" ht="13.5" thickBot="1">
      <c r="A19" s="725" t="str">
        <f>IF(ISERROR(F19/G19)," ",IF(F19/G19&gt;0.5,IF(F19/G19&lt;1.5," ","NOT OK"),"NOT OK"))</f>
        <v xml:space="preserve"> </v>
      </c>
      <c r="B19" s="664" t="s">
        <v>18</v>
      </c>
      <c r="C19" s="698">
        <f>+'Lcc_BKK+DMK'!C19+Lcc_CNX!C19+Lcc_HDY!C19+Lcc_HKT!C19+Lcc_CEI!C19</f>
        <v>4727</v>
      </c>
      <c r="D19" s="699">
        <f>'Lcc_BKK+DMK'!D19+Lcc_CNX!D19+Lcc_HDY!D19+Lcc_HKT!D19+Lcc_CEI!D19</f>
        <v>4749</v>
      </c>
      <c r="E19" s="700">
        <f>SUM(C19:D19)</f>
        <v>9476</v>
      </c>
      <c r="F19" s="698">
        <f>+'Lcc_BKK+DMK'!F19+Lcc_CNX!F19+Lcc_HDY!F19+Lcc_HKT!F19+Lcc_CEI!F19</f>
        <v>5479</v>
      </c>
      <c r="G19" s="699">
        <f>'Lcc_BKK+DMK'!G19+Lcc_CNX!G19+Lcc_HDY!G19+Lcc_HKT!G19+Lcc_CEI!G19</f>
        <v>5482</v>
      </c>
      <c r="H19" s="700">
        <f>SUM(F19:G19)</f>
        <v>10961</v>
      </c>
      <c r="I19" s="701">
        <f>IF(E19=0,0,((H19/E19)-1)*100)</f>
        <v>15.671169269734065</v>
      </c>
      <c r="J19" s="726"/>
      <c r="L19" s="669" t="s">
        <v>18</v>
      </c>
      <c r="M19" s="702">
        <f>'Lcc_BKK+DMK'!M19+Lcc_CNX!M19+Lcc_HDY!M19+Lcc_HKT!M19+Lcc_CEI!M19</f>
        <v>756768</v>
      </c>
      <c r="N19" s="703">
        <f>'Lcc_BKK+DMK'!N19+Lcc_CNX!N19+Lcc_HDY!N19+Lcc_HKT!N19+Lcc_CEI!N19</f>
        <v>739921</v>
      </c>
      <c r="O19" s="704">
        <f>SUM(M19:N19)</f>
        <v>1496689</v>
      </c>
      <c r="P19" s="705">
        <f>+Lcc_BKK!P19+Lcc_DMK!P19+Lcc_CNX!P19+Lcc_HDY!P19+Lcc_HKT!P19+Lcc_CEI!P19</f>
        <v>826</v>
      </c>
      <c r="Q19" s="704">
        <f>O19+P19</f>
        <v>1497515</v>
      </c>
      <c r="R19" s="702">
        <f>'Lcc_BKK+DMK'!R19+Lcc_CNX!R19+Lcc_HDY!R19+Lcc_HKT!R19+Lcc_CEI!R19</f>
        <v>910690</v>
      </c>
      <c r="S19" s="703">
        <f>'Lcc_BKK+DMK'!S19+Lcc_CNX!S19+Lcc_HDY!S19+Lcc_HKT!S19+Lcc_CEI!S19</f>
        <v>888841</v>
      </c>
      <c r="T19" s="706">
        <f>SUM(R19:S19)</f>
        <v>1799531</v>
      </c>
      <c r="U19" s="705">
        <f>+Lcc_BKK!U19+Lcc_DMK!U19+Lcc_CNX!U19+Lcc_HDY!U19+Lcc_HKT!U19+Lcc_CEI!U19</f>
        <v>1984</v>
      </c>
      <c r="V19" s="706">
        <f>T19+U19</f>
        <v>1801515</v>
      </c>
      <c r="W19" s="707">
        <f>IF(Q19=0,0,((V19/Q19)-1)*100)</f>
        <v>20.300297492846475</v>
      </c>
    </row>
    <row r="20" spans="1:27" ht="15.75" customHeight="1" thickTop="1" thickBot="1">
      <c r="A20" s="727" t="str">
        <f>IF(ISERROR(F20/G20)," ",IF(F20/G20&gt;0.5,IF(F20/G20&lt;1.5," ","NOT OK"),"NOT OK"))</f>
        <v xml:space="preserve"> </v>
      </c>
      <c r="B20" s="728" t="s">
        <v>19</v>
      </c>
      <c r="C20" s="712">
        <f>+C17+C18+C19</f>
        <v>14564</v>
      </c>
      <c r="D20" s="729">
        <f t="shared" ref="D20:H20" si="36">+D17+D18+D19</f>
        <v>14581</v>
      </c>
      <c r="E20" s="730">
        <f t="shared" si="36"/>
        <v>29145</v>
      </c>
      <c r="F20" s="712">
        <f t="shared" si="36"/>
        <v>16507</v>
      </c>
      <c r="G20" s="729">
        <f t="shared" si="36"/>
        <v>16507</v>
      </c>
      <c r="H20" s="730">
        <f t="shared" si="36"/>
        <v>33014</v>
      </c>
      <c r="I20" s="715">
        <f>IF(E20=0,0,((H20/E20)-1)*100)</f>
        <v>13.275004288900316</v>
      </c>
      <c r="J20" s="727"/>
      <c r="K20" s="731"/>
      <c r="L20" s="732" t="s">
        <v>19</v>
      </c>
      <c r="M20" s="733">
        <f>+M17+M18+M19</f>
        <v>2341689</v>
      </c>
      <c r="N20" s="734">
        <f t="shared" ref="N20:V20" si="37">+N17+N18+N19</f>
        <v>2324003</v>
      </c>
      <c r="O20" s="735">
        <f t="shared" si="37"/>
        <v>4665692</v>
      </c>
      <c r="P20" s="734">
        <f t="shared" si="37"/>
        <v>2697</v>
      </c>
      <c r="Q20" s="735">
        <f t="shared" si="37"/>
        <v>4668389</v>
      </c>
      <c r="R20" s="733">
        <f t="shared" si="37"/>
        <v>2736952</v>
      </c>
      <c r="S20" s="734">
        <f t="shared" si="37"/>
        <v>2716367</v>
      </c>
      <c r="T20" s="736">
        <f t="shared" si="37"/>
        <v>5453319</v>
      </c>
      <c r="U20" s="734">
        <f t="shared" si="37"/>
        <v>5395</v>
      </c>
      <c r="V20" s="736">
        <f t="shared" si="37"/>
        <v>5458714</v>
      </c>
      <c r="W20" s="737">
        <f>IF(Q20=0,0,((V20/Q20)-1)*100)</f>
        <v>16.929287597927246</v>
      </c>
    </row>
    <row r="21" spans="1:27" ht="13.5" thickTop="1">
      <c r="A21" s="697" t="str">
        <f>IF(ISERROR(F21/G21)," ",IF(F21/G21&gt;0.5,IF(F21/G21&lt;1.5," ","NOT OK"),"NOT OK"))</f>
        <v xml:space="preserve"> </v>
      </c>
      <c r="B21" s="664" t="s">
        <v>20</v>
      </c>
      <c r="C21" s="698">
        <f>+'Lcc_BKK+DMK'!C21+Lcc_CNX!C21+Lcc_HDY!C21+Lcc_HKT!C21+Lcc_CEI!C21</f>
        <v>5290</v>
      </c>
      <c r="D21" s="699">
        <f>'Lcc_BKK+DMK'!D21+Lcc_CNX!D21+Lcc_HDY!D21+Lcc_HKT!D21+Lcc_CEI!D21</f>
        <v>5210</v>
      </c>
      <c r="E21" s="700">
        <f>SUM(C21:D21)</f>
        <v>10500</v>
      </c>
      <c r="F21" s="698">
        <f>+'Lcc_BKK+DMK'!F21+Lcc_CNX!F21+Lcc_HDY!F21+Lcc_HKT!F21+Lcc_CEI!F21</f>
        <v>6067</v>
      </c>
      <c r="G21" s="699">
        <f>'Lcc_BKK+DMK'!G21+Lcc_CNX!G21+Lcc_HDY!G21+Lcc_HKT!G21+Lcc_CEI!G21</f>
        <v>6072</v>
      </c>
      <c r="H21" s="700">
        <f>SUM(F21:G21)</f>
        <v>12139</v>
      </c>
      <c r="I21" s="701">
        <f>IF(E21=0,0,((H21/E21)-1)*100)</f>
        <v>15.609523809523807</v>
      </c>
      <c r="J21" s="651"/>
      <c r="L21" s="669" t="s">
        <v>21</v>
      </c>
      <c r="M21" s="702">
        <f>'Lcc_BKK+DMK'!M21+Lcc_CNX!M21+Lcc_HDY!M21+Lcc_HKT!M21+Lcc_CEI!M21</f>
        <v>867535</v>
      </c>
      <c r="N21" s="703">
        <f>'Lcc_BKK+DMK'!N21+Lcc_CNX!N21+Lcc_HDY!N21+Lcc_HKT!N21+Lcc_CEI!N21</f>
        <v>849870</v>
      </c>
      <c r="O21" s="704">
        <f>SUM(M21:N21)</f>
        <v>1717405</v>
      </c>
      <c r="P21" s="705">
        <f>+Lcc_BKK!P21+Lcc_DMK!P21+Lcc_CNX!P21+Lcc_HDY!P21+Lcc_HKT!P21+Lcc_CEI!P21</f>
        <v>1090</v>
      </c>
      <c r="Q21" s="704">
        <f>O21+P21</f>
        <v>1718495</v>
      </c>
      <c r="R21" s="702">
        <f>'Lcc_BKK+DMK'!R21+Lcc_CNX!R21+Lcc_HDY!R21+Lcc_HKT!R21+Lcc_CEI!R21</f>
        <v>1014069</v>
      </c>
      <c r="S21" s="703">
        <f>'Lcc_BKK+DMK'!S21+Lcc_CNX!S21+Lcc_HDY!S21+Lcc_HKT!S21+Lcc_CEI!S21</f>
        <v>1003988</v>
      </c>
      <c r="T21" s="706">
        <f>SUM(R21:S21)</f>
        <v>2018057</v>
      </c>
      <c r="U21" s="705">
        <f>+Lcc_BKK!U21+Lcc_DMK!U21+Lcc_CNX!U21+Lcc_HDY!U21+Lcc_HKT!U21+Lcc_CEI!U21</f>
        <v>1794</v>
      </c>
      <c r="V21" s="706">
        <f>T21+U21</f>
        <v>2019851</v>
      </c>
      <c r="W21" s="707">
        <f>IF(Q21=0,0,((V21/Q21)-1)*100)</f>
        <v>17.536041710915651</v>
      </c>
    </row>
    <row r="22" spans="1:27">
      <c r="A22" s="697" t="str">
        <f t="shared" ref="A22" si="38">IF(ISERROR(F22/G22)," ",IF(F22/G22&gt;0.5,IF(F22/G22&lt;1.5," ","NOT OK"),"NOT OK"))</f>
        <v xml:space="preserve"> </v>
      </c>
      <c r="B22" s="664" t="s">
        <v>22</v>
      </c>
      <c r="C22" s="698">
        <f>+'Lcc_BKK+DMK'!C22+Lcc_CNX!C22+Lcc_HDY!C22+Lcc_HKT!C22+Lcc_CEI!C22</f>
        <v>5410</v>
      </c>
      <c r="D22" s="699">
        <f>'Lcc_BKK+DMK'!D22+Lcc_CNX!D22+Lcc_HDY!D22+Lcc_HKT!D22+Lcc_CEI!D22</f>
        <v>5418</v>
      </c>
      <c r="E22" s="700">
        <f t="shared" ref="E22" si="39">SUM(C22:D22)</f>
        <v>10828</v>
      </c>
      <c r="F22" s="698">
        <f>+'Lcc_BKK+DMK'!F22+Lcc_CNX!F22+Lcc_HDY!F22+Lcc_HKT!F22+Lcc_CEI!F22</f>
        <v>6017</v>
      </c>
      <c r="G22" s="699">
        <f>'Lcc_BKK+DMK'!G22+Lcc_CNX!G22+Lcc_HDY!G22+Lcc_HKT!G22+Lcc_CEI!G22</f>
        <v>6012</v>
      </c>
      <c r="H22" s="700">
        <f t="shared" ref="H22" si="40">SUM(F22:G22)</f>
        <v>12029</v>
      </c>
      <c r="I22" s="701">
        <f t="shared" ref="I22" si="41">IF(E22=0,0,((H22/E22)-1)*100)</f>
        <v>11.091614333210199</v>
      </c>
      <c r="J22" s="651"/>
      <c r="L22" s="669" t="s">
        <v>22</v>
      </c>
      <c r="M22" s="702">
        <f>'Lcc_BKK+DMK'!M22+Lcc_CNX!M22+Lcc_HDY!M22+Lcc_HKT!M22+Lcc_CEI!M22</f>
        <v>860517</v>
      </c>
      <c r="N22" s="703">
        <f>'Lcc_BKK+DMK'!N22+Lcc_CNX!N22+Lcc_HDY!N22+Lcc_HKT!N22+Lcc_CEI!N22</f>
        <v>873137</v>
      </c>
      <c r="O22" s="704">
        <f t="shared" ref="O22" si="42">SUM(M22:N22)</f>
        <v>1733654</v>
      </c>
      <c r="P22" s="705">
        <f>+Lcc_BKK!P22+Lcc_DMK!P22+Lcc_CNX!P22+Lcc_HDY!P22+Lcc_HKT!P22+Lcc_CEI!P22</f>
        <v>2468</v>
      </c>
      <c r="Q22" s="704">
        <f t="shared" ref="Q22" si="43">O22+P22</f>
        <v>1736122</v>
      </c>
      <c r="R22" s="702">
        <f>'Lcc_BKK+DMK'!R22+Lcc_CNX!R22+Lcc_HDY!R22+Lcc_HKT!R22+Lcc_CEI!R22</f>
        <v>1007027</v>
      </c>
      <c r="S22" s="703">
        <f>'Lcc_BKK+DMK'!S22+Lcc_CNX!S22+Lcc_HDY!S22+Lcc_HKT!S22+Lcc_CEI!S22</f>
        <v>1008831</v>
      </c>
      <c r="T22" s="706">
        <f t="shared" ref="T22" si="44">SUM(R22:S22)</f>
        <v>2015858</v>
      </c>
      <c r="U22" s="705">
        <f>+Lcc_BKK!U22+Lcc_DMK!U22+Lcc_CNX!U22+Lcc_HDY!U22+Lcc_HKT!U22+Lcc_CEI!U22</f>
        <v>1339</v>
      </c>
      <c r="V22" s="706">
        <f t="shared" ref="V22" si="45">T22+U22</f>
        <v>2017197</v>
      </c>
      <c r="W22" s="707">
        <f t="shared" ref="W22" si="46">IF(Q22=0,0,((V22/Q22)-1)*100)</f>
        <v>16.189818457458639</v>
      </c>
    </row>
    <row r="23" spans="1:27" ht="13.5" thickBot="1">
      <c r="A23" s="697" t="str">
        <f>IF(ISERROR(F23/G23)," ",IF(F23/G23&gt;0.5,IF(F23/G23&lt;1.5," ","NOT OK"),"NOT OK"))</f>
        <v xml:space="preserve"> </v>
      </c>
      <c r="B23" s="664" t="s">
        <v>23</v>
      </c>
      <c r="C23" s="698">
        <f>+'Lcc_BKK+DMK'!C23+Lcc_CNX!C23+Lcc_HDY!C23+Lcc_HKT!C23+Lcc_CEI!C23</f>
        <v>4920</v>
      </c>
      <c r="D23" s="699">
        <f>'Lcc_BKK+DMK'!D23+Lcc_CNX!D23+Lcc_HDY!D23+Lcc_HKT!D23+Lcc_CEI!D23</f>
        <v>4918</v>
      </c>
      <c r="E23" s="700">
        <f t="shared" ref="E23" si="47">SUM(C23:D23)</f>
        <v>9838</v>
      </c>
      <c r="F23" s="698">
        <f>+'Lcc_BKK+DMK'!F23+Lcc_CNX!F23+Lcc_HDY!F23+Lcc_HKT!F23+Lcc_CEI!F23</f>
        <v>5506</v>
      </c>
      <c r="G23" s="699">
        <f>'Lcc_BKK+DMK'!G23+Lcc_CNX!G23+Lcc_HDY!G23+Lcc_HKT!G23+Lcc_CEI!G23</f>
        <v>5508</v>
      </c>
      <c r="H23" s="700">
        <f>SUM(F23:G23)</f>
        <v>11014</v>
      </c>
      <c r="I23" s="701">
        <f>IF(E23=0,0,((H23/E23)-1)*100)</f>
        <v>11.953649115673915</v>
      </c>
      <c r="J23" s="651"/>
      <c r="L23" s="669" t="s">
        <v>23</v>
      </c>
      <c r="M23" s="702">
        <f>'Lcc_BKK+DMK'!M23+Lcc_CNX!M23+Lcc_HDY!M23+Lcc_HKT!M23+Lcc_CEI!M23</f>
        <v>738592</v>
      </c>
      <c r="N23" s="703">
        <f>'Lcc_BKK+DMK'!N23+Lcc_CNX!N23+Lcc_HDY!N23+Lcc_HKT!N23+Lcc_CEI!N23</f>
        <v>741051</v>
      </c>
      <c r="O23" s="704">
        <f t="shared" ref="O23" si="48">SUM(M23:N23)</f>
        <v>1479643</v>
      </c>
      <c r="P23" s="705">
        <f>+Lcc_BKK!P23+Lcc_DMK!P23+Lcc_CNX!P23+Lcc_HDY!P23+Lcc_HKT!P23+Lcc_CEI!P23</f>
        <v>2041</v>
      </c>
      <c r="Q23" s="704">
        <f t="shared" ref="Q23" si="49">O23+P23</f>
        <v>1481684</v>
      </c>
      <c r="R23" s="702">
        <f>'Lcc_BKK+DMK'!R23+Lcc_CNX!R23+Lcc_HDY!R23+Lcc_HKT!R23+Lcc_CEI!R23</f>
        <v>870932</v>
      </c>
      <c r="S23" s="703">
        <f>'Lcc_BKK+DMK'!S23+Lcc_CNX!S23+Lcc_HDY!S23+Lcc_HKT!S23+Lcc_CEI!S23</f>
        <v>876165</v>
      </c>
      <c r="T23" s="706">
        <f t="shared" ref="T23" si="50">SUM(R23:S23)</f>
        <v>1747097</v>
      </c>
      <c r="U23" s="705">
        <f>+Lcc_BKK!U23+Lcc_DMK!U23+Lcc_CNX!U23+Lcc_HDY!U23+Lcc_HKT!U23+Lcc_CEI!U23</f>
        <v>525</v>
      </c>
      <c r="V23" s="706">
        <f t="shared" ref="V23" si="51">T23+U23</f>
        <v>1747622</v>
      </c>
      <c r="W23" s="707">
        <f t="shared" ref="W23:W26" si="52">IF(Q23=0,0,((V23/Q23)-1)*100)</f>
        <v>17.948361458988551</v>
      </c>
    </row>
    <row r="24" spans="1:27" ht="14.25" thickTop="1" thickBot="1">
      <c r="A24" s="697" t="str">
        <f>IF(ISERROR(F24/G24)," ",IF(F24/G24&gt;0.5,IF(F24/G24&lt;1.5," ","NOT OK"),"NOT OK"))</f>
        <v xml:space="preserve"> </v>
      </c>
      <c r="B24" s="711" t="s">
        <v>40</v>
      </c>
      <c r="C24" s="712">
        <f>+C21+C22+C23</f>
        <v>15620</v>
      </c>
      <c r="D24" s="712">
        <f t="shared" ref="D24:H24" si="53">+D21+D22+D23</f>
        <v>15546</v>
      </c>
      <c r="E24" s="712">
        <f t="shared" si="53"/>
        <v>31166</v>
      </c>
      <c r="F24" s="712">
        <f t="shared" si="53"/>
        <v>17590</v>
      </c>
      <c r="G24" s="712">
        <f t="shared" si="53"/>
        <v>17592</v>
      </c>
      <c r="H24" s="712">
        <f t="shared" si="53"/>
        <v>35182</v>
      </c>
      <c r="I24" s="715">
        <f t="shared" ref="I24:I26" si="54">IF(E24=0,0,((H24/E24)-1)*100)</f>
        <v>12.88583713020599</v>
      </c>
      <c r="J24" s="651"/>
      <c r="L24" s="738" t="s">
        <v>40</v>
      </c>
      <c r="M24" s="717">
        <f>+M21+M22+M23</f>
        <v>2466644</v>
      </c>
      <c r="N24" s="718">
        <f t="shared" ref="N24:V24" si="55">+N21+N22+N23</f>
        <v>2464058</v>
      </c>
      <c r="O24" s="719">
        <f t="shared" si="55"/>
        <v>4930702</v>
      </c>
      <c r="P24" s="718">
        <f t="shared" si="55"/>
        <v>5599</v>
      </c>
      <c r="Q24" s="719">
        <f t="shared" si="55"/>
        <v>4936301</v>
      </c>
      <c r="R24" s="717">
        <f t="shared" si="55"/>
        <v>2892028</v>
      </c>
      <c r="S24" s="718">
        <f t="shared" si="55"/>
        <v>2888984</v>
      </c>
      <c r="T24" s="720">
        <f t="shared" si="55"/>
        <v>5781012</v>
      </c>
      <c r="U24" s="718">
        <f t="shared" si="55"/>
        <v>3658</v>
      </c>
      <c r="V24" s="720">
        <f t="shared" si="55"/>
        <v>5784670</v>
      </c>
      <c r="W24" s="721">
        <f t="shared" si="52"/>
        <v>17.186330412185157</v>
      </c>
    </row>
    <row r="25" spans="1:27" ht="14.25" thickTop="1" thickBot="1">
      <c r="A25" s="697" t="str">
        <f>IF(ISERROR(F25/G25)," ",IF(F25/G25&gt;0.5,IF(F25/G25&lt;1.5," ","NOT OK"),"NOT OK"))</f>
        <v xml:space="preserve"> </v>
      </c>
      <c r="B25" s="711" t="s">
        <v>62</v>
      </c>
      <c r="C25" s="712">
        <f>C16+C20+C21+C22+C23</f>
        <v>45099</v>
      </c>
      <c r="D25" s="712">
        <f t="shared" ref="D25:H25" si="56">D16+D20+D21+D22+D23</f>
        <v>45050</v>
      </c>
      <c r="E25" s="712">
        <f t="shared" si="56"/>
        <v>90149</v>
      </c>
      <c r="F25" s="712">
        <f t="shared" si="56"/>
        <v>50228</v>
      </c>
      <c r="G25" s="712">
        <f t="shared" si="56"/>
        <v>50252</v>
      </c>
      <c r="H25" s="712">
        <f t="shared" si="56"/>
        <v>100480</v>
      </c>
      <c r="I25" s="715">
        <f t="shared" si="54"/>
        <v>11.459916360691746</v>
      </c>
      <c r="J25" s="651"/>
      <c r="L25" s="738" t="s">
        <v>62</v>
      </c>
      <c r="M25" s="739">
        <f>M16+M20+M21+M22+M23</f>
        <v>7235820</v>
      </c>
      <c r="N25" s="739">
        <f t="shared" ref="N25:V25" si="57">N16+N20+N21+N22+N23</f>
        <v>7240587</v>
      </c>
      <c r="O25" s="740">
        <f t="shared" si="57"/>
        <v>14476407</v>
      </c>
      <c r="P25" s="739">
        <f t="shared" si="57"/>
        <v>11761</v>
      </c>
      <c r="Q25" s="740">
        <f t="shared" si="57"/>
        <v>14488168</v>
      </c>
      <c r="R25" s="739">
        <f t="shared" si="57"/>
        <v>8349645</v>
      </c>
      <c r="S25" s="739">
        <f t="shared" si="57"/>
        <v>8373541</v>
      </c>
      <c r="T25" s="741">
        <f t="shared" si="57"/>
        <v>16723186</v>
      </c>
      <c r="U25" s="739">
        <f t="shared" si="57"/>
        <v>17233</v>
      </c>
      <c r="V25" s="740">
        <f t="shared" si="57"/>
        <v>16740419</v>
      </c>
      <c r="W25" s="721">
        <f t="shared" si="52"/>
        <v>15.545450604934995</v>
      </c>
      <c r="X25" s="652"/>
      <c r="AA25" s="652"/>
    </row>
    <row r="26" spans="1:27" ht="14.25" thickTop="1" thickBot="1">
      <c r="A26" s="697" t="str">
        <f>IF(ISERROR(F26/G26)," ",IF(F26/G26&gt;0.5,IF(F26/G26&lt;1.5," ","NOT OK"),"NOT OK"))</f>
        <v xml:space="preserve"> </v>
      </c>
      <c r="B26" s="711" t="s">
        <v>63</v>
      </c>
      <c r="C26" s="712">
        <f>+C12+C16+C20+C24</f>
        <v>59003</v>
      </c>
      <c r="D26" s="712">
        <f t="shared" ref="D26:H26" si="58">+D12+D16+D20+D24</f>
        <v>58931</v>
      </c>
      <c r="E26" s="712">
        <f t="shared" si="58"/>
        <v>117934</v>
      </c>
      <c r="F26" s="712">
        <f t="shared" si="58"/>
        <v>65458</v>
      </c>
      <c r="G26" s="712">
        <f t="shared" si="58"/>
        <v>65468</v>
      </c>
      <c r="H26" s="712">
        <f t="shared" si="58"/>
        <v>130926</v>
      </c>
      <c r="I26" s="715">
        <f t="shared" si="54"/>
        <v>11.016331168280558</v>
      </c>
      <c r="J26" s="651"/>
      <c r="L26" s="738" t="s">
        <v>63</v>
      </c>
      <c r="M26" s="717">
        <f>+M12+M16+M20+M24</f>
        <v>9389113</v>
      </c>
      <c r="N26" s="718">
        <f t="shared" ref="N26:V26" si="59">+N12+N16+N20+N24</f>
        <v>9350487</v>
      </c>
      <c r="O26" s="719">
        <f t="shared" si="59"/>
        <v>18739600</v>
      </c>
      <c r="P26" s="718">
        <f t="shared" si="59"/>
        <v>16538</v>
      </c>
      <c r="Q26" s="719">
        <f t="shared" si="59"/>
        <v>18756138</v>
      </c>
      <c r="R26" s="717">
        <f t="shared" si="59"/>
        <v>10705178</v>
      </c>
      <c r="S26" s="718">
        <f t="shared" si="59"/>
        <v>10694888</v>
      </c>
      <c r="T26" s="720">
        <f t="shared" si="59"/>
        <v>21400066</v>
      </c>
      <c r="U26" s="718">
        <f t="shared" si="59"/>
        <v>26377</v>
      </c>
      <c r="V26" s="720">
        <f t="shared" si="59"/>
        <v>21426443</v>
      </c>
      <c r="W26" s="721">
        <f t="shared" si="52"/>
        <v>14.23696605345941</v>
      </c>
      <c r="Z26" s="742"/>
    </row>
    <row r="27" spans="1:27" ht="14.25" thickTop="1" thickBot="1">
      <c r="B27" s="743" t="s">
        <v>60</v>
      </c>
      <c r="C27" s="655"/>
      <c r="D27" s="655"/>
      <c r="E27" s="655"/>
      <c r="F27" s="655"/>
      <c r="G27" s="655"/>
      <c r="H27" s="655"/>
      <c r="I27" s="656"/>
      <c r="J27" s="651"/>
      <c r="L27" s="744" t="s">
        <v>60</v>
      </c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9"/>
    </row>
    <row r="28" spans="1:27" ht="13.5" thickTop="1">
      <c r="B28" s="952" t="s">
        <v>25</v>
      </c>
      <c r="C28" s="953"/>
      <c r="D28" s="953"/>
      <c r="E28" s="953"/>
      <c r="F28" s="953"/>
      <c r="G28" s="953"/>
      <c r="H28" s="953"/>
      <c r="I28" s="954"/>
      <c r="J28" s="651"/>
      <c r="L28" s="955" t="s">
        <v>26</v>
      </c>
      <c r="M28" s="956"/>
      <c r="N28" s="956"/>
      <c r="O28" s="956"/>
      <c r="P28" s="956"/>
      <c r="Q28" s="956"/>
      <c r="R28" s="956"/>
      <c r="S28" s="956"/>
      <c r="T28" s="956"/>
      <c r="U28" s="956"/>
      <c r="V28" s="956"/>
      <c r="W28" s="957"/>
    </row>
    <row r="29" spans="1:27" ht="13.5" thickBot="1">
      <c r="B29" s="958" t="s">
        <v>47</v>
      </c>
      <c r="C29" s="959"/>
      <c r="D29" s="959"/>
      <c r="E29" s="959"/>
      <c r="F29" s="959"/>
      <c r="G29" s="959"/>
      <c r="H29" s="959"/>
      <c r="I29" s="960"/>
      <c r="J29" s="651"/>
      <c r="L29" s="961" t="s">
        <v>49</v>
      </c>
      <c r="M29" s="962"/>
      <c r="N29" s="962"/>
      <c r="O29" s="962"/>
      <c r="P29" s="962"/>
      <c r="Q29" s="962"/>
      <c r="R29" s="962"/>
      <c r="S29" s="962"/>
      <c r="T29" s="962"/>
      <c r="U29" s="962"/>
      <c r="V29" s="962"/>
      <c r="W29" s="963"/>
    </row>
    <row r="30" spans="1:27" ht="14.25" thickTop="1" thickBot="1">
      <c r="B30" s="654"/>
      <c r="C30" s="655"/>
      <c r="D30" s="655"/>
      <c r="E30" s="655"/>
      <c r="F30" s="655"/>
      <c r="G30" s="655"/>
      <c r="H30" s="655"/>
      <c r="I30" s="656"/>
      <c r="J30" s="651"/>
      <c r="L30" s="657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9"/>
    </row>
    <row r="31" spans="1:27" ht="14.25" thickTop="1" thickBot="1">
      <c r="B31" s="660"/>
      <c r="C31" s="964" t="s">
        <v>64</v>
      </c>
      <c r="D31" s="965"/>
      <c r="E31" s="966"/>
      <c r="F31" s="964" t="s">
        <v>65</v>
      </c>
      <c r="G31" s="965"/>
      <c r="H31" s="966"/>
      <c r="I31" s="661" t="s">
        <v>2</v>
      </c>
      <c r="J31" s="651"/>
      <c r="L31" s="662"/>
      <c r="M31" s="967" t="s">
        <v>64</v>
      </c>
      <c r="N31" s="968"/>
      <c r="O31" s="968"/>
      <c r="P31" s="968"/>
      <c r="Q31" s="969"/>
      <c r="R31" s="967" t="s">
        <v>65</v>
      </c>
      <c r="S31" s="968"/>
      <c r="T31" s="968"/>
      <c r="U31" s="968"/>
      <c r="V31" s="969"/>
      <c r="W31" s="663" t="s">
        <v>2</v>
      </c>
    </row>
    <row r="32" spans="1:27" ht="13.5" thickTop="1">
      <c r="B32" s="664" t="s">
        <v>3</v>
      </c>
      <c r="C32" s="665"/>
      <c r="D32" s="666"/>
      <c r="E32" s="667"/>
      <c r="F32" s="665"/>
      <c r="G32" s="666"/>
      <c r="H32" s="667"/>
      <c r="I32" s="668" t="s">
        <v>4</v>
      </c>
      <c r="J32" s="651"/>
      <c r="L32" s="669" t="s">
        <v>3</v>
      </c>
      <c r="M32" s="670"/>
      <c r="N32" s="671"/>
      <c r="O32" s="672"/>
      <c r="P32" s="673"/>
      <c r="Q32" s="674"/>
      <c r="R32" s="670"/>
      <c r="S32" s="671"/>
      <c r="T32" s="672"/>
      <c r="U32" s="673"/>
      <c r="V32" s="674"/>
      <c r="W32" s="675" t="s">
        <v>4</v>
      </c>
    </row>
    <row r="33" spans="1:23" ht="13.5" thickBot="1">
      <c r="B33" s="676"/>
      <c r="C33" s="677" t="s">
        <v>5</v>
      </c>
      <c r="D33" s="678" t="s">
        <v>6</v>
      </c>
      <c r="E33" s="679" t="s">
        <v>7</v>
      </c>
      <c r="F33" s="677" t="s">
        <v>5</v>
      </c>
      <c r="G33" s="678" t="s">
        <v>6</v>
      </c>
      <c r="H33" s="679" t="s">
        <v>7</v>
      </c>
      <c r="I33" s="680"/>
      <c r="J33" s="651"/>
      <c r="L33" s="681"/>
      <c r="M33" s="682" t="s">
        <v>8</v>
      </c>
      <c r="N33" s="683" t="s">
        <v>9</v>
      </c>
      <c r="O33" s="684" t="s">
        <v>31</v>
      </c>
      <c r="P33" s="685" t="s">
        <v>32</v>
      </c>
      <c r="Q33" s="684" t="s">
        <v>7</v>
      </c>
      <c r="R33" s="682" t="s">
        <v>8</v>
      </c>
      <c r="S33" s="683" t="s">
        <v>9</v>
      </c>
      <c r="T33" s="684" t="s">
        <v>31</v>
      </c>
      <c r="U33" s="685" t="s">
        <v>32</v>
      </c>
      <c r="V33" s="684" t="s">
        <v>7</v>
      </c>
      <c r="W33" s="686"/>
    </row>
    <row r="34" spans="1:23" ht="5.25" customHeight="1" thickTop="1">
      <c r="B34" s="664"/>
      <c r="C34" s="687"/>
      <c r="D34" s="688"/>
      <c r="E34" s="745"/>
      <c r="F34" s="687"/>
      <c r="G34" s="688"/>
      <c r="H34" s="745"/>
      <c r="I34" s="690"/>
      <c r="J34" s="651"/>
      <c r="L34" s="669"/>
      <c r="M34" s="691"/>
      <c r="N34" s="692"/>
      <c r="O34" s="693"/>
      <c r="P34" s="694"/>
      <c r="Q34" s="695"/>
      <c r="R34" s="691"/>
      <c r="S34" s="692"/>
      <c r="T34" s="693"/>
      <c r="U34" s="694"/>
      <c r="V34" s="695"/>
      <c r="W34" s="696"/>
    </row>
    <row r="35" spans="1:23">
      <c r="A35" s="651" t="str">
        <f>IF(ISERROR(F35/G35)," ",IF(F35/G35&gt;0.5,IF(F35/G35&lt;1.5," ","NOT OK"),"NOT OK"))</f>
        <v xml:space="preserve"> </v>
      </c>
      <c r="B35" s="664" t="s">
        <v>10</v>
      </c>
      <c r="C35" s="698">
        <f>'Lcc_BKK+DMK'!C35+Lcc_CNX!C35+Lcc_HDY!C35+Lcc_HKT!C35+Lcc_CEI!C35</f>
        <v>9419</v>
      </c>
      <c r="D35" s="746">
        <f>'Lcc_BKK+DMK'!D35+Lcc_CNX!D35+Lcc_HDY!D35+Lcc_HKT!D35+Lcc_CEI!D35</f>
        <v>9445</v>
      </c>
      <c r="E35" s="700">
        <f>SUM(C35:D35)</f>
        <v>18864</v>
      </c>
      <c r="F35" s="698">
        <f>'Lcc_BKK+DMK'!F35+Lcc_CNX!F35+Lcc_HDY!F35+Lcc_HKT!F35+Lcc_CEI!F35</f>
        <v>10449</v>
      </c>
      <c r="G35" s="746">
        <f>'Lcc_BKK+DMK'!G35+Lcc_CNX!G35+Lcc_HDY!G35+Lcc_HKT!G35+Lcc_CEI!G35</f>
        <v>10448</v>
      </c>
      <c r="H35" s="700">
        <f>SUM(F35:G35)</f>
        <v>20897</v>
      </c>
      <c r="I35" s="701">
        <f>IF(E35=0,0,((H35/E35)-1)*100)</f>
        <v>10.777141645462262</v>
      </c>
      <c r="J35" s="651"/>
      <c r="K35" s="708"/>
      <c r="L35" s="669" t="s">
        <v>10</v>
      </c>
      <c r="M35" s="702">
        <f>+'Lcc_BKK+DMK'!M35+Lcc_CNX!M35+Lcc_HDY!M35+Lcc_HKT!M35+Lcc_CEI!M35</f>
        <v>1431528</v>
      </c>
      <c r="N35" s="703">
        <f>+'Lcc_BKK+DMK'!N35+Lcc_CNX!N35+Lcc_HDY!N35+Lcc_HKT!N35+Lcc_CEI!N35</f>
        <v>1432850</v>
      </c>
      <c r="O35" s="706">
        <f t="shared" ref="O35" si="60">SUM(M35:N35)</f>
        <v>2864378</v>
      </c>
      <c r="P35" s="705">
        <f>+'Lcc_BKK+DMK'!P35+Lcc_CNX!P35+Lcc_HDY!P35+Lcc_HKT!P35+Lcc_CEI!P35</f>
        <v>592</v>
      </c>
      <c r="Q35" s="747">
        <f>O35+P35</f>
        <v>2864970</v>
      </c>
      <c r="R35" s="702">
        <f>+'Lcc_BKK+DMK'!R35+Lcc_CNX!R35+Lcc_HDY!R35+Lcc_HKT!R35+Lcc_CEI!R35</f>
        <v>1560284</v>
      </c>
      <c r="S35" s="703">
        <f>+'Lcc_BKK+DMK'!S35+Lcc_CNX!S35+Lcc_HDY!S35+Lcc_HKT!S35+Lcc_CEI!S35</f>
        <v>1552355</v>
      </c>
      <c r="T35" s="706">
        <f t="shared" ref="T35" si="61">SUM(R35:S35)</f>
        <v>3112639</v>
      </c>
      <c r="U35" s="705">
        <f>+'Lcc_BKK+DMK'!U35+Lcc_CNX!U35+Lcc_HDY!U35+Lcc_HKT!U35+Lcc_CEI!U35</f>
        <v>300</v>
      </c>
      <c r="V35" s="747">
        <f>T35+U35</f>
        <v>3112939</v>
      </c>
      <c r="W35" s="707">
        <f>IF(Q35=0,0,((V35/Q35)-1)*100)</f>
        <v>8.6552040684544593</v>
      </c>
    </row>
    <row r="36" spans="1:23">
      <c r="A36" s="651" t="str">
        <f>IF(ISERROR(F36/G36)," ",IF(F36/G36&gt;0.5,IF(F36/G36&lt;1.5," ","NOT OK"),"NOT OK"))</f>
        <v xml:space="preserve"> </v>
      </c>
      <c r="B36" s="664" t="s">
        <v>11</v>
      </c>
      <c r="C36" s="698">
        <f>'Lcc_BKK+DMK'!C36+Lcc_CNX!C36+Lcc_HDY!C36+Lcc_HKT!C36+Lcc_CEI!C36</f>
        <v>9351</v>
      </c>
      <c r="D36" s="746">
        <f>'Lcc_BKK+DMK'!D36+Lcc_CNX!D36+Lcc_HDY!D36+Lcc_HKT!D36+Lcc_CEI!D36</f>
        <v>9357</v>
      </c>
      <c r="E36" s="700">
        <f t="shared" ref="E36:E37" si="62">SUM(C36:D36)</f>
        <v>18708</v>
      </c>
      <c r="F36" s="698">
        <f>'Lcc_BKK+DMK'!F36+Lcc_CNX!F36+Lcc_HDY!F36+Lcc_HKT!F36+Lcc_CEI!F36</f>
        <v>10955</v>
      </c>
      <c r="G36" s="746">
        <f>'Lcc_BKK+DMK'!G36+Lcc_CNX!G36+Lcc_HDY!G36+Lcc_HKT!G36+Lcc_CEI!G36</f>
        <v>10953</v>
      </c>
      <c r="H36" s="700">
        <f t="shared" ref="H36:H37" si="63">SUM(F36:G36)</f>
        <v>21908</v>
      </c>
      <c r="I36" s="701">
        <f t="shared" ref="I36:I37" si="64">IF(E36=0,0,((H36/E36)-1)*100)</f>
        <v>17.104981825956813</v>
      </c>
      <c r="J36" s="651"/>
      <c r="K36" s="708"/>
      <c r="L36" s="669" t="s">
        <v>11</v>
      </c>
      <c r="M36" s="702">
        <f>+'Lcc_BKK+DMK'!M36+Lcc_CNX!M36+Lcc_HDY!M36+Lcc_HKT!M36+Lcc_CEI!M36</f>
        <v>1393863</v>
      </c>
      <c r="N36" s="703">
        <f>+'Lcc_BKK+DMK'!N36+Lcc_CNX!N36+Lcc_HDY!N36+Lcc_HKT!N36+Lcc_CEI!N36</f>
        <v>1393678</v>
      </c>
      <c r="O36" s="706">
        <f t="shared" ref="O36:O37" si="65">SUM(M36:N36)</f>
        <v>2787541</v>
      </c>
      <c r="P36" s="705">
        <f>+'Lcc_BKK+DMK'!P36+Lcc_CNX!P36+Lcc_HDY!P36+Lcc_HKT!P36+Lcc_CEI!P36</f>
        <v>232</v>
      </c>
      <c r="Q36" s="747">
        <f t="shared" ref="Q36:Q37" si="66">O36+P36</f>
        <v>2787773</v>
      </c>
      <c r="R36" s="702">
        <f>+'Lcc_BKK+DMK'!R36+Lcc_CNX!R36+Lcc_HDY!R36+Lcc_HKT!R36+Lcc_CEI!R36</f>
        <v>1527752</v>
      </c>
      <c r="S36" s="703">
        <f>+'Lcc_BKK+DMK'!S36+Lcc_CNX!S36+Lcc_HDY!S36+Lcc_HKT!S36+Lcc_CEI!S36</f>
        <v>1531758</v>
      </c>
      <c r="T36" s="706">
        <f t="shared" ref="T36:T37" si="67">SUM(R36:S36)</f>
        <v>3059510</v>
      </c>
      <c r="U36" s="705">
        <f>+'Lcc_BKK+DMK'!U36+Lcc_CNX!U36+Lcc_HDY!U36+Lcc_HKT!U36+Lcc_CEI!U36</f>
        <v>325</v>
      </c>
      <c r="V36" s="747">
        <f t="shared" ref="V36:V37" si="68">T36+U36</f>
        <v>3059835</v>
      </c>
      <c r="W36" s="707">
        <f t="shared" ref="W36:W37" si="69">IF(Q36=0,0,((V36/Q36)-1)*100)</f>
        <v>9.7591159681939654</v>
      </c>
    </row>
    <row r="37" spans="1:23" ht="13.5" thickBot="1">
      <c r="A37" s="651" t="str">
        <f>IF(ISERROR(F37/G37)," ",IF(F37/G37&gt;0.5,IF(F37/G37&lt;1.5," ","NOT OK"),"NOT OK"))</f>
        <v xml:space="preserve"> </v>
      </c>
      <c r="B37" s="676" t="s">
        <v>12</v>
      </c>
      <c r="C37" s="698">
        <f>'Lcc_BKK+DMK'!C37+Lcc_CNX!C37+Lcc_HDY!C37+Lcc_HKT!C37+Lcc_CEI!C37</f>
        <v>9687</v>
      </c>
      <c r="D37" s="746">
        <f>'Lcc_BKK+DMK'!D37+Lcc_CNX!D37+Lcc_HDY!D37+Lcc_HKT!D37+Lcc_CEI!D37</f>
        <v>9683</v>
      </c>
      <c r="E37" s="700">
        <f t="shared" si="62"/>
        <v>19370</v>
      </c>
      <c r="F37" s="698">
        <f>'Lcc_BKK+DMK'!F37+Lcc_CNX!F37+Lcc_HDY!F37+Lcc_HKT!F37+Lcc_CEI!F37</f>
        <v>11481</v>
      </c>
      <c r="G37" s="746">
        <f>'Lcc_BKK+DMK'!G37+Lcc_CNX!G37+Lcc_HDY!G37+Lcc_HKT!G37+Lcc_CEI!G37</f>
        <v>11482</v>
      </c>
      <c r="H37" s="700">
        <f t="shared" si="63"/>
        <v>22963</v>
      </c>
      <c r="I37" s="701">
        <f t="shared" si="64"/>
        <v>18.549303045947351</v>
      </c>
      <c r="J37" s="651"/>
      <c r="K37" s="708"/>
      <c r="L37" s="681" t="s">
        <v>12</v>
      </c>
      <c r="M37" s="702">
        <f>+'Lcc_BKK+DMK'!M37+Lcc_CNX!M37+Lcc_HDY!M37+Lcc_HKT!M37+Lcc_CEI!M37</f>
        <v>1414206</v>
      </c>
      <c r="N37" s="703">
        <f>+'Lcc_BKK+DMK'!N37+Lcc_CNX!N37+Lcc_HDY!N37+Lcc_HKT!N37+Lcc_CEI!N37</f>
        <v>1464298</v>
      </c>
      <c r="O37" s="706">
        <f t="shared" si="65"/>
        <v>2878504</v>
      </c>
      <c r="P37" s="705">
        <f>+'Lcc_BKK+DMK'!P37+Lcc_CNX!P37+Lcc_HDY!P37+Lcc_HKT!P37+Lcc_CEI!P37</f>
        <v>217</v>
      </c>
      <c r="Q37" s="747">
        <f t="shared" si="66"/>
        <v>2878721</v>
      </c>
      <c r="R37" s="702">
        <f>+'Lcc_BKK+DMK'!R37+Lcc_CNX!R37+Lcc_HDY!R37+Lcc_HKT!R37+Lcc_CEI!R37</f>
        <v>1666520</v>
      </c>
      <c r="S37" s="703">
        <f>+'Lcc_BKK+DMK'!S37+Lcc_CNX!S37+Lcc_HDY!S37+Lcc_HKT!S37+Lcc_CEI!S37</f>
        <v>1712421</v>
      </c>
      <c r="T37" s="706">
        <f t="shared" si="67"/>
        <v>3378941</v>
      </c>
      <c r="U37" s="705">
        <f>+'Lcc_BKK+DMK'!U37+Lcc_CNX!U37+Lcc_HDY!U37+Lcc_HKT!U37+Lcc_CEI!U37</f>
        <v>343</v>
      </c>
      <c r="V37" s="747">
        <f t="shared" si="68"/>
        <v>3379284</v>
      </c>
      <c r="W37" s="707">
        <f t="shared" si="69"/>
        <v>17.388381854302647</v>
      </c>
    </row>
    <row r="38" spans="1:23" ht="14.25" thickTop="1" thickBot="1">
      <c r="A38" s="651" t="str">
        <f>IF(ISERROR(F38/G38)," ",IF(F38/G38&gt;0.5,IF(F38/G38&lt;1.5," ","NOT OK"),"NOT OK"))</f>
        <v xml:space="preserve"> </v>
      </c>
      <c r="B38" s="711" t="s">
        <v>57</v>
      </c>
      <c r="C38" s="712">
        <f t="shared" ref="C38:E38" si="70">+C35+C36+C37</f>
        <v>28457</v>
      </c>
      <c r="D38" s="713">
        <f t="shared" si="70"/>
        <v>28485</v>
      </c>
      <c r="E38" s="714">
        <f t="shared" si="70"/>
        <v>56942</v>
      </c>
      <c r="F38" s="712">
        <f t="shared" ref="F38:H38" si="71">+F35+F36+F37</f>
        <v>32885</v>
      </c>
      <c r="G38" s="713">
        <f t="shared" si="71"/>
        <v>32883</v>
      </c>
      <c r="H38" s="714">
        <f t="shared" si="71"/>
        <v>65768</v>
      </c>
      <c r="I38" s="715">
        <f t="shared" ref="I38:I40" si="72">IF(E38=0,0,((H38/E38)-1)*100)</f>
        <v>15.499982438270511</v>
      </c>
      <c r="J38" s="651"/>
      <c r="L38" s="716" t="s">
        <v>57</v>
      </c>
      <c r="M38" s="717">
        <f>+M35+M36+M37</f>
        <v>4239597</v>
      </c>
      <c r="N38" s="718">
        <f t="shared" ref="N38:V38" si="73">+N35+N36+N37</f>
        <v>4290826</v>
      </c>
      <c r="O38" s="720">
        <f t="shared" si="73"/>
        <v>8530423</v>
      </c>
      <c r="P38" s="718">
        <f t="shared" si="73"/>
        <v>1041</v>
      </c>
      <c r="Q38" s="748">
        <f t="shared" si="73"/>
        <v>8531464</v>
      </c>
      <c r="R38" s="717">
        <f t="shared" si="73"/>
        <v>4754556</v>
      </c>
      <c r="S38" s="718">
        <f t="shared" si="73"/>
        <v>4796534</v>
      </c>
      <c r="T38" s="720">
        <f t="shared" si="73"/>
        <v>9551090</v>
      </c>
      <c r="U38" s="718">
        <f t="shared" si="73"/>
        <v>968</v>
      </c>
      <c r="V38" s="748">
        <f t="shared" si="73"/>
        <v>9552058</v>
      </c>
      <c r="W38" s="721">
        <f>IF(Q38=0,0,((V38/Q38)-1)*100)</f>
        <v>11.962706517896571</v>
      </c>
    </row>
    <row r="39" spans="1:23" ht="13.5" thickTop="1">
      <c r="A39" s="651" t="str">
        <f t="shared" si="16"/>
        <v xml:space="preserve"> </v>
      </c>
      <c r="B39" s="664" t="s">
        <v>13</v>
      </c>
      <c r="C39" s="698">
        <f>'Lcc_BKK+DMK'!C39+Lcc_CNX!C39+Lcc_HDY!C39+Lcc_HKT!C39+Lcc_CEI!C39</f>
        <v>9739</v>
      </c>
      <c r="D39" s="746">
        <f>'Lcc_BKK+DMK'!D39+Lcc_CNX!D39+Lcc_HDY!D39+Lcc_HKT!D39+Lcc_CEI!D39</f>
        <v>9738</v>
      </c>
      <c r="E39" s="700">
        <f t="shared" ref="E39:E40" si="74">SUM(C39:D39)</f>
        <v>19477</v>
      </c>
      <c r="F39" s="698">
        <f>'Lcc_BKK+DMK'!F39+Lcc_CNX!F39+Lcc_HDY!F39+Lcc_HKT!F39+Lcc_CEI!F39</f>
        <v>11438</v>
      </c>
      <c r="G39" s="746">
        <f>'Lcc_BKK+DMK'!G39+Lcc_CNX!G39+Lcc_HDY!G39+Lcc_HKT!G39+Lcc_CEI!G39</f>
        <v>11443</v>
      </c>
      <c r="H39" s="700">
        <f t="shared" ref="H39:H40" si="75">SUM(F39:G39)</f>
        <v>22881</v>
      </c>
      <c r="I39" s="701">
        <f t="shared" si="72"/>
        <v>17.47702418236894</v>
      </c>
      <c r="L39" s="669" t="s">
        <v>13</v>
      </c>
      <c r="M39" s="702">
        <f>+'Lcc_BKK+DMK'!M39+Lcc_CNX!M39+Lcc_HDY!M39+Lcc_HKT!M39+Lcc_CEI!M39</f>
        <v>1545007</v>
      </c>
      <c r="N39" s="703">
        <f>+'Lcc_BKK+DMK'!N39+Lcc_CNX!N39+Lcc_HDY!N39+Lcc_HKT!N39+Lcc_CEI!N39</f>
        <v>1503136</v>
      </c>
      <c r="O39" s="706">
        <f t="shared" ref="O39:O40" si="76">SUM(M39:N39)</f>
        <v>3048143</v>
      </c>
      <c r="P39" s="705">
        <f>+'Lcc_BKK+DMK'!P39+Lcc_CNX!P39+Lcc_HDY!P39+Lcc_HKT!P39+Lcc_CEI!P39</f>
        <v>61</v>
      </c>
      <c r="Q39" s="747">
        <f t="shared" ref="Q39:Q40" si="77">O39+P39</f>
        <v>3048204</v>
      </c>
      <c r="R39" s="702">
        <f>+'Lcc_BKK+DMK'!R39+Lcc_CNX!R39+Lcc_HDY!R39+Lcc_HKT!R39+Lcc_CEI!R39</f>
        <v>1788723</v>
      </c>
      <c r="S39" s="703">
        <f>+'Lcc_BKK+DMK'!S39+Lcc_CNX!S39+Lcc_HDY!S39+Lcc_HKT!S39+Lcc_CEI!S39</f>
        <v>1757471</v>
      </c>
      <c r="T39" s="706">
        <f t="shared" ref="T39:T40" si="78">SUM(R39:S39)</f>
        <v>3546194</v>
      </c>
      <c r="U39" s="705">
        <f>+'Lcc_BKK+DMK'!U39+Lcc_CNX!U39+Lcc_HDY!U39+Lcc_HKT!U39+Lcc_CEI!U39</f>
        <v>923</v>
      </c>
      <c r="V39" s="747">
        <f t="shared" ref="V39:V40" si="79">T39+U39</f>
        <v>3547117</v>
      </c>
      <c r="W39" s="707">
        <f t="shared" ref="W39:W40" si="80">IF(Q39=0,0,((V39/Q39)-1)*100)</f>
        <v>16.367441286738014</v>
      </c>
    </row>
    <row r="40" spans="1:23">
      <c r="A40" s="651" t="str">
        <f>IF(ISERROR(F40/G40)," ",IF(F40/G40&gt;0.5,IF(F40/G40&lt;1.5," ","NOT OK"),"NOT OK"))</f>
        <v xml:space="preserve"> </v>
      </c>
      <c r="B40" s="664" t="s">
        <v>14</v>
      </c>
      <c r="C40" s="698">
        <f>'Lcc_BKK+DMK'!C40+Lcc_CNX!C40+Lcc_HDY!C40+Lcc_HKT!C40+Lcc_CEI!C40</f>
        <v>8854</v>
      </c>
      <c r="D40" s="746">
        <f>'Lcc_BKK+DMK'!D40+Lcc_CNX!D40+Lcc_HDY!D40+Lcc_HKT!D40+Lcc_CEI!D40</f>
        <v>8853</v>
      </c>
      <c r="E40" s="700">
        <f t="shared" si="74"/>
        <v>17707</v>
      </c>
      <c r="F40" s="698">
        <f>'Lcc_BKK+DMK'!F40+Lcc_CNX!F40+Lcc_HDY!F40+Lcc_HKT!F40+Lcc_CEI!F40</f>
        <v>10329</v>
      </c>
      <c r="G40" s="746">
        <f>'Lcc_BKK+DMK'!G40+Lcc_CNX!G40+Lcc_HDY!G40+Lcc_HKT!G40+Lcc_CEI!G40</f>
        <v>10326</v>
      </c>
      <c r="H40" s="700">
        <f t="shared" si="75"/>
        <v>20655</v>
      </c>
      <c r="I40" s="701">
        <f t="shared" si="72"/>
        <v>16.648782967188126</v>
      </c>
      <c r="J40" s="651"/>
      <c r="L40" s="669" t="s">
        <v>14</v>
      </c>
      <c r="M40" s="702">
        <f>+'Lcc_BKK+DMK'!M40+Lcc_CNX!M40+Lcc_HDY!M40+Lcc_HKT!M40+Lcc_CEI!M40</f>
        <v>1405437</v>
      </c>
      <c r="N40" s="703">
        <f>+'Lcc_BKK+DMK'!N40+Lcc_CNX!N40+Lcc_HDY!N40+Lcc_HKT!N40+Lcc_CEI!N40</f>
        <v>1402181</v>
      </c>
      <c r="O40" s="706">
        <f t="shared" si="76"/>
        <v>2807618</v>
      </c>
      <c r="P40" s="705">
        <f>+'Lcc_BKK+DMK'!P40+Lcc_CNX!P40+Lcc_HDY!P40+Lcc_HKT!P40+Lcc_CEI!P40</f>
        <v>81</v>
      </c>
      <c r="Q40" s="747">
        <f t="shared" si="77"/>
        <v>2807699</v>
      </c>
      <c r="R40" s="702">
        <f>+'Lcc_BKK+DMK'!R40+Lcc_CNX!R40+Lcc_HDY!R40+Lcc_HKT!R40+Lcc_CEI!R40</f>
        <v>1590908</v>
      </c>
      <c r="S40" s="703">
        <f>+'Lcc_BKK+DMK'!S40+Lcc_CNX!S40+Lcc_HDY!S40+Lcc_HKT!S40+Lcc_CEI!S40</f>
        <v>1586735</v>
      </c>
      <c r="T40" s="706">
        <f t="shared" si="78"/>
        <v>3177643</v>
      </c>
      <c r="U40" s="705">
        <f>+'Lcc_BKK+DMK'!U40+Lcc_CNX!U40+Lcc_HDY!U40+Lcc_HKT!U40+Lcc_CEI!U40</f>
        <v>202</v>
      </c>
      <c r="V40" s="747">
        <f t="shared" si="79"/>
        <v>3177845</v>
      </c>
      <c r="W40" s="707">
        <f t="shared" si="80"/>
        <v>13.183250768689959</v>
      </c>
    </row>
    <row r="41" spans="1:23" ht="13.5" thickBot="1">
      <c r="A41" s="651" t="str">
        <f>IF(ISERROR(F41/G41)," ",IF(F41/G41&gt;0.5,IF(F41/G41&lt;1.5," ","NOT OK"),"NOT OK"))</f>
        <v xml:space="preserve"> </v>
      </c>
      <c r="B41" s="664" t="s">
        <v>15</v>
      </c>
      <c r="C41" s="698">
        <f>'Lcc_BKK+DMK'!C41+Lcc_CNX!C41+Lcc_HDY!C41+Lcc_HKT!C41+Lcc_CEI!C41</f>
        <v>7552</v>
      </c>
      <c r="D41" s="746">
        <f>'Lcc_BKK+DMK'!D41+Lcc_CNX!D41+Lcc_HDY!D41+Lcc_HKT!D41+Lcc_CEI!D41</f>
        <v>8982</v>
      </c>
      <c r="E41" s="700">
        <f>SUM(C41:D41)</f>
        <v>16534</v>
      </c>
      <c r="F41" s="698">
        <f>'Lcc_BKK+DMK'!F41+Lcc_CNX!F41+Lcc_HDY!F41+Lcc_HKT!F41+Lcc_CEI!F41</f>
        <v>11414</v>
      </c>
      <c r="G41" s="746">
        <f>'Lcc_BKK+DMK'!G41+Lcc_CNX!G41+Lcc_HDY!G41+Lcc_HKT!G41+Lcc_CEI!G41</f>
        <v>11413</v>
      </c>
      <c r="H41" s="700">
        <f>SUM(F41:G41)</f>
        <v>22827</v>
      </c>
      <c r="I41" s="701">
        <f>IF(E41=0,0,((H41/E41)-1)*100)</f>
        <v>38.060965283657922</v>
      </c>
      <c r="J41" s="651"/>
      <c r="L41" s="669" t="s">
        <v>15</v>
      </c>
      <c r="M41" s="702">
        <f>'Lcc_BKK+DMK'!M41+Lcc_CNX!M41+Lcc_HDY!M41+Lcc_HKT!M41+Lcc_CEI!M41</f>
        <v>1439897</v>
      </c>
      <c r="N41" s="703">
        <f>'Lcc_BKK+DMK'!N41+Lcc_CNX!N41+Lcc_HDY!N41+Lcc_HKT!N41+Lcc_CEI!N41</f>
        <v>1434264</v>
      </c>
      <c r="O41" s="706">
        <f t="shared" ref="O41" si="81">SUM(M41:N41)</f>
        <v>2874161</v>
      </c>
      <c r="P41" s="705">
        <f>+Lcc_BKK!P41+Lcc_DMK!P41+Lcc_CNX!P41+Lcc_HDY!P41+Lcc_HKT!P41+Lcc_CEI!P41</f>
        <v>512</v>
      </c>
      <c r="Q41" s="747">
        <f>O41+P41</f>
        <v>2874673</v>
      </c>
      <c r="R41" s="702">
        <f>'Lcc_BKK+DMK'!R41+Lcc_CNX!R41+Lcc_HDY!R41+Lcc_HKT!R41+Lcc_CEI!R41</f>
        <v>1732543</v>
      </c>
      <c r="S41" s="703">
        <f>'Lcc_BKK+DMK'!S41+Lcc_CNX!S41+Lcc_HDY!S41+Lcc_HKT!S41+Lcc_CEI!S41</f>
        <v>1723698</v>
      </c>
      <c r="T41" s="706">
        <f t="shared" ref="T41" si="82">SUM(R41:S41)</f>
        <v>3456241</v>
      </c>
      <c r="U41" s="705">
        <f>+Lcc_BKK!U41+Lcc_DMK!U41+Lcc_CNX!U41+Lcc_HDY!U41+Lcc_HKT!U41+Lcc_CEI!U41</f>
        <v>511</v>
      </c>
      <c r="V41" s="747">
        <f>T41+U41</f>
        <v>3456752</v>
      </c>
      <c r="W41" s="707">
        <f>IF(Q41=0,0,((V41/Q41)-1)*100)</f>
        <v>20.248529137053151</v>
      </c>
    </row>
    <row r="42" spans="1:23" ht="14.25" thickTop="1" thickBot="1">
      <c r="A42" s="697" t="str">
        <f>IF(ISERROR(F42/G42)," ",IF(F42/G42&gt;0.5,IF(F42/G42&lt;1.5," ","NOT OK"),"NOT OK"))</f>
        <v xml:space="preserve"> </v>
      </c>
      <c r="B42" s="711" t="s">
        <v>61</v>
      </c>
      <c r="C42" s="712">
        <f>+C39+C40+C41</f>
        <v>26145</v>
      </c>
      <c r="D42" s="713">
        <f t="shared" ref="D42" si="83">+D39+D40+D41</f>
        <v>27573</v>
      </c>
      <c r="E42" s="714">
        <f t="shared" ref="E42" si="84">+E39+E40+E41</f>
        <v>53718</v>
      </c>
      <c r="F42" s="712">
        <f t="shared" ref="F42" si="85">+F39+F40+F41</f>
        <v>33181</v>
      </c>
      <c r="G42" s="713">
        <f t="shared" ref="G42" si="86">+G39+G40+G41</f>
        <v>33182</v>
      </c>
      <c r="H42" s="714">
        <f t="shared" ref="H42" si="87">+H39+H40+H41</f>
        <v>66363</v>
      </c>
      <c r="I42" s="715">
        <f>IF(E42=0,0,((H42/E42)-1)*100)</f>
        <v>23.539595666257117</v>
      </c>
      <c r="J42" s="651"/>
      <c r="L42" s="716" t="s">
        <v>61</v>
      </c>
      <c r="M42" s="717">
        <f>+M39+M40+M41</f>
        <v>4390341</v>
      </c>
      <c r="N42" s="718">
        <f t="shared" ref="N42" si="88">+N39+N40+N41</f>
        <v>4339581</v>
      </c>
      <c r="O42" s="720">
        <f t="shared" ref="O42" si="89">+O39+O40+O41</f>
        <v>8729922</v>
      </c>
      <c r="P42" s="718">
        <f t="shared" ref="P42" si="90">+P39+P40+P41</f>
        <v>654</v>
      </c>
      <c r="Q42" s="720">
        <f t="shared" ref="Q42" si="91">+Q39+Q40+Q41</f>
        <v>8730576</v>
      </c>
      <c r="R42" s="717">
        <f t="shared" ref="R42" si="92">+R39+R40+R41</f>
        <v>5112174</v>
      </c>
      <c r="S42" s="718">
        <f t="shared" ref="S42" si="93">+S39+S40+S41</f>
        <v>5067904</v>
      </c>
      <c r="T42" s="720">
        <f t="shared" ref="T42" si="94">+T39+T40+T41</f>
        <v>10180078</v>
      </c>
      <c r="U42" s="718">
        <f t="shared" ref="U42" si="95">+U39+U40+U41</f>
        <v>1636</v>
      </c>
      <c r="V42" s="720">
        <f t="shared" ref="V42" si="96">+V39+V40+V41</f>
        <v>10181714</v>
      </c>
      <c r="W42" s="721">
        <f>IF(Q42=0,0,((V42/Q42)-1)*100)</f>
        <v>16.621331742602095</v>
      </c>
    </row>
    <row r="43" spans="1:23" ht="13.5" thickTop="1">
      <c r="A43" s="651" t="str">
        <f t="shared" si="16"/>
        <v xml:space="preserve"> </v>
      </c>
      <c r="B43" s="664" t="s">
        <v>16</v>
      </c>
      <c r="C43" s="698">
        <f>'Lcc_BKK+DMK'!C43+Lcc_CNX!C43+Lcc_HDY!C43+Lcc_HKT!C43+Lcc_CEI!C43</f>
        <v>9553</v>
      </c>
      <c r="D43" s="746">
        <f>'Lcc_BKK+DMK'!D43+Lcc_CNX!D43+Lcc_HDY!D43+Lcc_HKT!D43+Lcc_CEI!D43</f>
        <v>9551</v>
      </c>
      <c r="E43" s="700">
        <f t="shared" ref="E43:E44" si="97">SUM(C43:D43)</f>
        <v>19104</v>
      </c>
      <c r="F43" s="698">
        <f>'Lcc_BKK+DMK'!F43+Lcc_CNX!F43+Lcc_HDY!F43+Lcc_HKT!F43+Lcc_CEI!F43</f>
        <v>10981</v>
      </c>
      <c r="G43" s="746">
        <f>'Lcc_BKK+DMK'!G43+Lcc_CNX!G43+Lcc_HDY!G43+Lcc_HKT!G43+Lcc_CEI!G43</f>
        <v>10979</v>
      </c>
      <c r="H43" s="700">
        <f t="shared" ref="H43:H44" si="98">SUM(F43:G43)</f>
        <v>21960</v>
      </c>
      <c r="I43" s="701">
        <f t="shared" ref="I43:I44" si="99">IF(E43=0,0,((H43/E43)-1)*100)</f>
        <v>14.949748743718594</v>
      </c>
      <c r="J43" s="723"/>
      <c r="L43" s="669" t="s">
        <v>16</v>
      </c>
      <c r="M43" s="702">
        <f>'Lcc_BKK+DMK'!M43+Lcc_CNX!M43+Lcc_HDY!M43+Lcc_HKT!M43+Lcc_CEI!M43</f>
        <v>1473430</v>
      </c>
      <c r="N43" s="703">
        <f>'Lcc_BKK+DMK'!N43+Lcc_CNX!N43+Lcc_HDY!N43+Lcc_HKT!N43+Lcc_CEI!N43</f>
        <v>1469782</v>
      </c>
      <c r="O43" s="706">
        <f t="shared" ref="O43:O44" si="100">SUM(M43:N43)</f>
        <v>2943212</v>
      </c>
      <c r="P43" s="705">
        <f>+Lcc_BKK!P43+Lcc_DMK!P43+Lcc_CNX!P43+Lcc_HDY!P43+Lcc_HKT!P43+Lcc_CEI!P43</f>
        <v>337</v>
      </c>
      <c r="Q43" s="747">
        <f t="shared" ref="Q43:Q44" si="101">O43+P43</f>
        <v>2943549</v>
      </c>
      <c r="R43" s="702">
        <f>'Lcc_BKK+DMK'!R43+Lcc_CNX!R43+Lcc_HDY!R43+Lcc_HKT!R43+Lcc_CEI!R43</f>
        <v>1660446</v>
      </c>
      <c r="S43" s="703">
        <f>'Lcc_BKK+DMK'!S43+Lcc_CNX!S43+Lcc_HDY!S43+Lcc_HKT!S43+Lcc_CEI!S43</f>
        <v>1658755</v>
      </c>
      <c r="T43" s="706">
        <f t="shared" ref="T43:T44" si="102">SUM(R43:S43)</f>
        <v>3319201</v>
      </c>
      <c r="U43" s="705">
        <f>+Lcc_BKK!U43+Lcc_DMK!U43+Lcc_CNX!U43+Lcc_HDY!U43+Lcc_HKT!U43+Lcc_CEI!U43</f>
        <v>876</v>
      </c>
      <c r="V43" s="747">
        <f t="shared" ref="V43:V44" si="103">T43+U43</f>
        <v>3320077</v>
      </c>
      <c r="W43" s="707">
        <f t="shared" ref="W43:W44" si="104">IF(Q43=0,0,((V43/Q43)-1)*100)</f>
        <v>12.791633500920142</v>
      </c>
    </row>
    <row r="44" spans="1:23">
      <c r="A44" s="651" t="str">
        <f t="shared" ref="A44" si="105">IF(ISERROR(F44/G44)," ",IF(F44/G44&gt;0.5,IF(F44/G44&lt;1.5," ","NOT OK"),"NOT OK"))</f>
        <v xml:space="preserve"> </v>
      </c>
      <c r="B44" s="664" t="s">
        <v>17</v>
      </c>
      <c r="C44" s="698">
        <f>'Lcc_BKK+DMK'!C44+Lcc_CNX!C44+Lcc_HDY!C44+Lcc_HKT!C44+Lcc_CEI!C44</f>
        <v>10013</v>
      </c>
      <c r="D44" s="746">
        <f>'Lcc_BKK+DMK'!D44+Lcc_CNX!D44+Lcc_HDY!D44+Lcc_HKT!D44+Lcc_CEI!D44</f>
        <v>10008</v>
      </c>
      <c r="E44" s="700">
        <f t="shared" si="97"/>
        <v>20021</v>
      </c>
      <c r="F44" s="698">
        <f>'Lcc_BKK+DMK'!F44+Lcc_CNX!F44+Lcc_HDY!F44+Lcc_HKT!F44+Lcc_CEI!F44</f>
        <v>11061</v>
      </c>
      <c r="G44" s="746">
        <f>'Lcc_BKK+DMK'!G44+Lcc_CNX!G44+Lcc_HDY!G44+Lcc_HKT!G44+Lcc_CEI!G44</f>
        <v>11062</v>
      </c>
      <c r="H44" s="700">
        <f t="shared" si="98"/>
        <v>22123</v>
      </c>
      <c r="I44" s="701">
        <f t="shared" si="99"/>
        <v>10.498976075121114</v>
      </c>
      <c r="J44" s="651"/>
      <c r="L44" s="669" t="s">
        <v>17</v>
      </c>
      <c r="M44" s="702">
        <f>'Lcc_BKK+DMK'!M44+Lcc_CNX!M44+Lcc_HDY!M44+Lcc_HKT!M44+Lcc_CEI!M44</f>
        <v>1468217</v>
      </c>
      <c r="N44" s="703">
        <f>'Lcc_BKK+DMK'!N44+Lcc_CNX!N44+Lcc_HDY!N44+Lcc_HKT!N44+Lcc_CEI!N44</f>
        <v>1468932</v>
      </c>
      <c r="O44" s="706">
        <f t="shared" si="100"/>
        <v>2937149</v>
      </c>
      <c r="P44" s="705">
        <f>+Lcc_BKK!P44+Lcc_DMK!P44+Lcc_CNX!P44+Lcc_HDY!P44+Lcc_HKT!P44+Lcc_CEI!P44</f>
        <v>687</v>
      </c>
      <c r="Q44" s="747">
        <f t="shared" si="101"/>
        <v>2937836</v>
      </c>
      <c r="R44" s="702">
        <f>'Lcc_BKK+DMK'!R44+Lcc_CNX!R44+Lcc_HDY!R44+Lcc_HKT!R44+Lcc_CEI!R44</f>
        <v>1582163</v>
      </c>
      <c r="S44" s="703">
        <f>'Lcc_BKK+DMK'!S44+Lcc_CNX!S44+Lcc_HDY!S44+Lcc_HKT!S44+Lcc_CEI!S44</f>
        <v>1582717</v>
      </c>
      <c r="T44" s="706">
        <f t="shared" si="102"/>
        <v>3164880</v>
      </c>
      <c r="U44" s="705">
        <f>+Lcc_BKK!U44+Lcc_DMK!U44+Lcc_CNX!U44+Lcc_HDY!U44+Lcc_HKT!U44+Lcc_CEI!U44</f>
        <v>640</v>
      </c>
      <c r="V44" s="747">
        <f t="shared" si="103"/>
        <v>3165520</v>
      </c>
      <c r="W44" s="707">
        <f t="shared" si="104"/>
        <v>7.750058206108168</v>
      </c>
    </row>
    <row r="45" spans="1:23" ht="13.5" thickBot="1">
      <c r="A45" s="651" t="str">
        <f>IF(ISERROR(F45/G45)," ",IF(F45/G45&gt;0.5,IF(F45/G45&lt;1.5," ","NOT OK"),"NOT OK"))</f>
        <v xml:space="preserve"> </v>
      </c>
      <c r="B45" s="664" t="s">
        <v>18</v>
      </c>
      <c r="C45" s="698">
        <f>'Lcc_BKK+DMK'!C45+Lcc_CNX!C45+Lcc_HDY!C45+Lcc_HKT!C45+Lcc_CEI!C45</f>
        <v>9476</v>
      </c>
      <c r="D45" s="746">
        <f>'Lcc_BKK+DMK'!D45+Lcc_CNX!D45+Lcc_HDY!D45+Lcc_HKT!D45+Lcc_CEI!D45</f>
        <v>9477</v>
      </c>
      <c r="E45" s="700">
        <f>SUM(C45:D45)</f>
        <v>18953</v>
      </c>
      <c r="F45" s="698">
        <f>'Lcc_BKK+DMK'!F45+Lcc_CNX!F45+Lcc_HDY!F45+Lcc_HKT!F45+Lcc_CEI!F45</f>
        <v>10379</v>
      </c>
      <c r="G45" s="746">
        <f>'Lcc_BKK+DMK'!G45+Lcc_CNX!G45+Lcc_HDY!G45+Lcc_HKT!G45+Lcc_CEI!G45</f>
        <v>10379</v>
      </c>
      <c r="H45" s="700">
        <f>SUM(F45:G45)</f>
        <v>20758</v>
      </c>
      <c r="I45" s="701">
        <f>IF(E45=0,0,((H45/E45)-1)*100)</f>
        <v>9.5235582757347217</v>
      </c>
      <c r="J45" s="651"/>
      <c r="L45" s="669" t="s">
        <v>18</v>
      </c>
      <c r="M45" s="702">
        <f>'Lcc_BKK+DMK'!M45+Lcc_CNX!M45+Lcc_HDY!M45+Lcc_HKT!M45+Lcc_CEI!M45</f>
        <v>1343159</v>
      </c>
      <c r="N45" s="703">
        <f>'Lcc_BKK+DMK'!N45+Lcc_CNX!N45+Lcc_HDY!N45+Lcc_HKT!N45+Lcc_CEI!N45</f>
        <v>1342427</v>
      </c>
      <c r="O45" s="706">
        <f>SUM(M45:N45)</f>
        <v>2685586</v>
      </c>
      <c r="P45" s="705">
        <f>+Lcc_BKK!P45+Lcc_DMK!P45+Lcc_CNX!P45+Lcc_HDY!P45+Lcc_HKT!P45+Lcc_CEI!P45</f>
        <v>43</v>
      </c>
      <c r="Q45" s="747">
        <f>O45+P45</f>
        <v>2685629</v>
      </c>
      <c r="R45" s="702">
        <f>'Lcc_BKK+DMK'!R45+Lcc_CNX!R45+Lcc_HDY!R45+Lcc_HKT!R45+Lcc_CEI!R45</f>
        <v>1483320</v>
      </c>
      <c r="S45" s="703">
        <f>'Lcc_BKK+DMK'!S45+Lcc_CNX!S45+Lcc_HDY!S45+Lcc_HKT!S45+Lcc_CEI!S45</f>
        <v>1484342</v>
      </c>
      <c r="T45" s="706">
        <f>SUM(R45:S45)</f>
        <v>2967662</v>
      </c>
      <c r="U45" s="705">
        <f>+Lcc_BKK!U45+Lcc_DMK!U45+Lcc_CNX!U45+Lcc_HDY!U45+Lcc_HKT!U45+Lcc_CEI!U45</f>
        <v>576</v>
      </c>
      <c r="V45" s="747">
        <f>T45+U45</f>
        <v>2968238</v>
      </c>
      <c r="W45" s="707">
        <f>IF(Q45=0,0,((V45/Q45)-1)*100)</f>
        <v>10.523009693446106</v>
      </c>
    </row>
    <row r="46" spans="1:23" ht="15.75" customHeight="1" thickTop="1" thickBot="1">
      <c r="A46" s="727" t="str">
        <f>IF(ISERROR(F46/G46)," ",IF(F46/G46&gt;0.5,IF(F46/G46&lt;1.5," ","NOT OK"),"NOT OK"))</f>
        <v xml:space="preserve"> </v>
      </c>
      <c r="B46" s="728" t="s">
        <v>19</v>
      </c>
      <c r="C46" s="712">
        <f>+C43+C44+C45</f>
        <v>29042</v>
      </c>
      <c r="D46" s="729">
        <f t="shared" ref="D46" si="106">+D43+D44+D45</f>
        <v>29036</v>
      </c>
      <c r="E46" s="730">
        <f t="shared" ref="E46" si="107">+E43+E44+E45</f>
        <v>58078</v>
      </c>
      <c r="F46" s="712">
        <f t="shared" ref="F46" si="108">+F43+F44+F45</f>
        <v>32421</v>
      </c>
      <c r="G46" s="729">
        <f t="shared" ref="G46" si="109">+G43+G44+G45</f>
        <v>32420</v>
      </c>
      <c r="H46" s="730">
        <f t="shared" ref="H46" si="110">+H43+H44+H45</f>
        <v>64841</v>
      </c>
      <c r="I46" s="715">
        <f>IF(E46=0,0,((H46/E46)-1)*100)</f>
        <v>11.644684734322809</v>
      </c>
      <c r="J46" s="727"/>
      <c r="K46" s="731"/>
      <c r="L46" s="732" t="s">
        <v>19</v>
      </c>
      <c r="M46" s="733">
        <f>+M43+M44+M45</f>
        <v>4284806</v>
      </c>
      <c r="N46" s="734">
        <f t="shared" ref="N46" si="111">+N43+N44+N45</f>
        <v>4281141</v>
      </c>
      <c r="O46" s="735">
        <f t="shared" ref="O46" si="112">+O43+O44+O45</f>
        <v>8565947</v>
      </c>
      <c r="P46" s="734">
        <f t="shared" ref="P46" si="113">+P43+P44+P45</f>
        <v>1067</v>
      </c>
      <c r="Q46" s="735">
        <f t="shared" ref="Q46" si="114">+Q43+Q44+Q45</f>
        <v>8567014</v>
      </c>
      <c r="R46" s="733">
        <f t="shared" ref="R46" si="115">+R43+R44+R45</f>
        <v>4725929</v>
      </c>
      <c r="S46" s="734">
        <f t="shared" ref="S46" si="116">+S43+S44+S45</f>
        <v>4725814</v>
      </c>
      <c r="T46" s="736">
        <f t="shared" ref="T46" si="117">+T43+T44+T45</f>
        <v>9451743</v>
      </c>
      <c r="U46" s="734">
        <f t="shared" ref="U46" si="118">+U43+U44+U45</f>
        <v>2092</v>
      </c>
      <c r="V46" s="736">
        <f t="shared" ref="V46" si="119">+V43+V44+V45</f>
        <v>9453835</v>
      </c>
      <c r="W46" s="737">
        <f>IF(Q46=0,0,((V46/Q46)-1)*100)</f>
        <v>10.351576406902097</v>
      </c>
    </row>
    <row r="47" spans="1:23" ht="13.5" thickTop="1">
      <c r="A47" s="651" t="str">
        <f>IF(ISERROR(F47/G47)," ",IF(F47/G47&gt;0.5,IF(F47/G47&lt;1.5," ","NOT OK"),"NOT OK"))</f>
        <v xml:space="preserve"> </v>
      </c>
      <c r="B47" s="664" t="s">
        <v>20</v>
      </c>
      <c r="C47" s="698">
        <f>'Lcc_BKK+DMK'!C47+Lcc_CNX!C47+Lcc_HDY!C47+Lcc_HKT!C47+Lcc_CEI!C47</f>
        <v>9878</v>
      </c>
      <c r="D47" s="746">
        <f>'Lcc_BKK+DMK'!D47+Lcc_CNX!D47+Lcc_HDY!D47+Lcc_HKT!D47+Lcc_CEI!D47</f>
        <v>9875</v>
      </c>
      <c r="E47" s="700">
        <f>SUM(C47:D47)</f>
        <v>19753</v>
      </c>
      <c r="F47" s="698">
        <f>'Lcc_BKK+DMK'!F47+Lcc_CNX!F47+Lcc_HDY!F47+Lcc_HKT!F47+Lcc_CEI!F47</f>
        <v>10794</v>
      </c>
      <c r="G47" s="746">
        <f>'Lcc_BKK+DMK'!G47+Lcc_CNX!G47+Lcc_HDY!G47+Lcc_HKT!G47+Lcc_CEI!G47</f>
        <v>10797</v>
      </c>
      <c r="H47" s="700">
        <f>SUM(F47:G47)</f>
        <v>21591</v>
      </c>
      <c r="I47" s="701">
        <f>IF(E47=0,0,((H47/E47)-1)*100)</f>
        <v>9.3049157090062238</v>
      </c>
      <c r="J47" s="651"/>
      <c r="L47" s="669" t="s">
        <v>21</v>
      </c>
      <c r="M47" s="702">
        <f>'Lcc_BKK+DMK'!M47+Lcc_CNX!M47+Lcc_HDY!M47+Lcc_HKT!M47+Lcc_CEI!M47</f>
        <v>1516894</v>
      </c>
      <c r="N47" s="703">
        <f>'Lcc_BKK+DMK'!N47+Lcc_CNX!N47+Lcc_HDY!N47+Lcc_HKT!N47+Lcc_CEI!N47</f>
        <v>1516303</v>
      </c>
      <c r="O47" s="706">
        <f>SUM(M47:N47)</f>
        <v>3033197</v>
      </c>
      <c r="P47" s="705">
        <f>+Lcc_BKK!P47+Lcc_DMK!P47+Lcc_CNX!P47+Lcc_HDY!P47+Lcc_HKT!P47+Lcc_CEI!P47</f>
        <v>419</v>
      </c>
      <c r="Q47" s="747">
        <f>O47+P47</f>
        <v>3033616</v>
      </c>
      <c r="R47" s="702">
        <f>'Lcc_BKK+DMK'!R47+Lcc_CNX!R47+Lcc_HDY!R47+Lcc_HKT!R47+Lcc_CEI!R47</f>
        <v>1601848</v>
      </c>
      <c r="S47" s="703">
        <f>'Lcc_BKK+DMK'!S47+Lcc_CNX!S47+Lcc_HDY!S47+Lcc_HKT!S47+Lcc_CEI!S47</f>
        <v>1607353</v>
      </c>
      <c r="T47" s="706">
        <f>SUM(R47:S47)</f>
        <v>3209201</v>
      </c>
      <c r="U47" s="705">
        <f>+Lcc_BKK!U47+Lcc_DMK!U47+Lcc_CNX!U47+Lcc_HDY!U47+Lcc_HKT!U47+Lcc_CEI!U47</f>
        <v>364</v>
      </c>
      <c r="V47" s="747">
        <f>T47+U47</f>
        <v>3209565</v>
      </c>
      <c r="W47" s="707">
        <f>IF(Q47=0,0,((V47/Q47)-1)*100)</f>
        <v>5.7999760022362734</v>
      </c>
    </row>
    <row r="48" spans="1:23">
      <c r="A48" s="651" t="str">
        <f t="shared" ref="A48" si="120">IF(ISERROR(F48/G48)," ",IF(F48/G48&gt;0.5,IF(F48/G48&lt;1.5," ","NOT OK"),"NOT OK"))</f>
        <v xml:space="preserve"> </v>
      </c>
      <c r="B48" s="664" t="s">
        <v>22</v>
      </c>
      <c r="C48" s="698">
        <f>'Lcc_BKK+DMK'!C48+Lcc_CNX!C48+Lcc_HDY!C48+Lcc_HKT!C48+Lcc_CEI!C48</f>
        <v>9756</v>
      </c>
      <c r="D48" s="746">
        <f>'Lcc_BKK+DMK'!D48+Lcc_CNX!D48+Lcc_HDY!D48+Lcc_HKT!D48+Lcc_CEI!D48</f>
        <v>9760</v>
      </c>
      <c r="E48" s="700">
        <f t="shared" ref="E48" si="121">SUM(C48:D48)</f>
        <v>19516</v>
      </c>
      <c r="F48" s="698">
        <f>'Lcc_BKK+DMK'!F48+Lcc_CNX!F48+Lcc_HDY!F48+Lcc_HKT!F48+Lcc_CEI!F48</f>
        <v>10916</v>
      </c>
      <c r="G48" s="746">
        <f>'Lcc_BKK+DMK'!G48+Lcc_CNX!G48+Lcc_HDY!G48+Lcc_HKT!G48+Lcc_CEI!G48</f>
        <v>10916</v>
      </c>
      <c r="H48" s="700">
        <f t="shared" ref="H48" si="122">SUM(F48:G48)</f>
        <v>21832</v>
      </c>
      <c r="I48" s="701">
        <f t="shared" ref="I48" si="123">IF(E48=0,0,((H48/E48)-1)*100)</f>
        <v>11.867185898749755</v>
      </c>
      <c r="J48" s="651"/>
      <c r="L48" s="669" t="s">
        <v>22</v>
      </c>
      <c r="M48" s="702">
        <f>'Lcc_BKK+DMK'!M48+Lcc_CNX!M48+Lcc_HDY!M48+Lcc_HKT!M48+Lcc_CEI!M48</f>
        <v>1481574</v>
      </c>
      <c r="N48" s="703">
        <f>'Lcc_BKK+DMK'!N48+Lcc_CNX!N48+Lcc_HDY!N48+Lcc_HKT!N48+Lcc_CEI!N48</f>
        <v>1473815</v>
      </c>
      <c r="O48" s="706">
        <f t="shared" ref="O48" si="124">SUM(M48:N48)</f>
        <v>2955389</v>
      </c>
      <c r="P48" s="705">
        <f>+Lcc_BKK!P48+Lcc_DMK!P48+Lcc_CNX!P48+Lcc_HDY!P48+Lcc_HKT!P48+Lcc_CEI!P48</f>
        <v>733</v>
      </c>
      <c r="Q48" s="747">
        <f t="shared" ref="Q48" si="125">O48+P48</f>
        <v>2956122</v>
      </c>
      <c r="R48" s="702">
        <f>'Lcc_BKK+DMK'!R48+Lcc_CNX!R48+Lcc_HDY!R48+Lcc_HKT!R48+Lcc_CEI!R48</f>
        <v>1640169</v>
      </c>
      <c r="S48" s="703">
        <f>'Lcc_BKK+DMK'!S48+Lcc_CNX!S48+Lcc_HDY!S48+Lcc_HKT!S48+Lcc_CEI!S48</f>
        <v>1631146</v>
      </c>
      <c r="T48" s="706">
        <f t="shared" ref="T48" si="126">SUM(R48:S48)</f>
        <v>3271315</v>
      </c>
      <c r="U48" s="705">
        <f>+Lcc_BKK!U48+Lcc_DMK!U48+Lcc_CNX!U48+Lcc_HDY!U48+Lcc_HKT!U48+Lcc_CEI!U48</f>
        <v>219</v>
      </c>
      <c r="V48" s="747">
        <f t="shared" ref="V48" si="127">T48+U48</f>
        <v>3271534</v>
      </c>
      <c r="W48" s="707">
        <f t="shared" ref="W48" si="128">IF(Q48=0,0,((V48/Q48)-1)*100)</f>
        <v>10.669789677151353</v>
      </c>
    </row>
    <row r="49" spans="1:27" ht="13.5" thickBot="1">
      <c r="A49" s="651" t="str">
        <f>IF(ISERROR(F49/G49)," ",IF(F49/G49&gt;0.5,IF(F49/G49&lt;1.5," ","NOT OK"),"NOT OK"))</f>
        <v xml:space="preserve"> </v>
      </c>
      <c r="B49" s="664" t="s">
        <v>23</v>
      </c>
      <c r="C49" s="698">
        <f>'Lcc_BKK+DMK'!C49+Lcc_CNX!C49+Lcc_HDY!C49+Lcc_HKT!C49+Lcc_CEI!C49</f>
        <v>9512</v>
      </c>
      <c r="D49" s="746">
        <f>'Lcc_BKK+DMK'!D49+Lcc_CNX!D49+Lcc_HDY!D49+Lcc_HKT!D49+Lcc_CEI!D49</f>
        <v>9513</v>
      </c>
      <c r="E49" s="700">
        <f t="shared" ref="E49" si="129">SUM(C49:D49)</f>
        <v>19025</v>
      </c>
      <c r="F49" s="698">
        <f>'Lcc_BKK+DMK'!F49+Lcc_CNX!F49+Lcc_HDY!F49+Lcc_HKT!F49+Lcc_CEI!F49</f>
        <v>10229</v>
      </c>
      <c r="G49" s="746">
        <f>'Lcc_BKK+DMK'!G49+Lcc_CNX!G49+Lcc_HDY!G49+Lcc_HKT!G49+Lcc_CEI!G49</f>
        <v>10230</v>
      </c>
      <c r="H49" s="700">
        <f t="shared" ref="H49" si="130">SUM(F49:G49)</f>
        <v>20459</v>
      </c>
      <c r="I49" s="701">
        <f t="shared" ref="I49:I52" si="131">IF(E49=0,0,((H49/E49)-1)*100)</f>
        <v>7.537450722733241</v>
      </c>
      <c r="J49" s="651"/>
      <c r="L49" s="669" t="s">
        <v>23</v>
      </c>
      <c r="M49" s="702">
        <f>'Lcc_BKK+DMK'!M49+Lcc_CNX!M49+Lcc_HDY!M49+Lcc_HKT!M49+Lcc_CEI!M49</f>
        <v>1341432</v>
      </c>
      <c r="N49" s="703">
        <f>'Lcc_BKK+DMK'!N49+Lcc_CNX!N49+Lcc_HDY!N49+Lcc_HKT!N49+Lcc_CEI!N49</f>
        <v>1349202</v>
      </c>
      <c r="O49" s="706">
        <f t="shared" ref="O49" si="132">SUM(M49:N49)</f>
        <v>2690634</v>
      </c>
      <c r="P49" s="705">
        <f>+Lcc_BKK!P49+Lcc_DMK!P49+Lcc_CNX!P49+Lcc_HDY!P49+Lcc_HKT!P49+Lcc_CEI!P49</f>
        <v>592</v>
      </c>
      <c r="Q49" s="747">
        <f t="shared" ref="Q49" si="133">O49+P49</f>
        <v>2691226</v>
      </c>
      <c r="R49" s="702">
        <f>'Lcc_BKK+DMK'!R49+Lcc_CNX!R49+Lcc_HDY!R49+Lcc_HKT!R49+Lcc_CEI!R49</f>
        <v>1486124</v>
      </c>
      <c r="S49" s="703">
        <f>'Lcc_BKK+DMK'!S49+Lcc_CNX!S49+Lcc_HDY!S49+Lcc_HKT!S49+Lcc_CEI!S49</f>
        <v>1485968</v>
      </c>
      <c r="T49" s="706">
        <f t="shared" ref="T49" si="134">SUM(R49:S49)</f>
        <v>2972092</v>
      </c>
      <c r="U49" s="705">
        <f>+Lcc_BKK!U49+Lcc_DMK!U49+Lcc_CNX!U49+Lcc_HDY!U49+Lcc_HKT!U49+Lcc_CEI!U49</f>
        <v>511</v>
      </c>
      <c r="V49" s="747">
        <f t="shared" ref="V49" si="135">T49+U49</f>
        <v>2972603</v>
      </c>
      <c r="W49" s="707">
        <f t="shared" ref="W49:W52" si="136">IF(Q49=0,0,((V49/Q49)-1)*100)</f>
        <v>10.455346373734509</v>
      </c>
    </row>
    <row r="50" spans="1:27" ht="14.25" thickTop="1" thickBot="1">
      <c r="A50" s="697" t="str">
        <f>IF(ISERROR(F50/G50)," ",IF(F50/G50&gt;0.5,IF(F50/G50&lt;1.5," ","NOT OK"),"NOT OK"))</f>
        <v xml:space="preserve"> </v>
      </c>
      <c r="B50" s="711" t="s">
        <v>40</v>
      </c>
      <c r="C50" s="712">
        <f>+C47+C48+C49</f>
        <v>29146</v>
      </c>
      <c r="D50" s="712">
        <f t="shared" ref="D50" si="137">+D47+D48+D49</f>
        <v>29148</v>
      </c>
      <c r="E50" s="712">
        <f t="shared" ref="E50" si="138">+E47+E48+E49</f>
        <v>58294</v>
      </c>
      <c r="F50" s="712">
        <f t="shared" ref="F50" si="139">+F47+F48+F49</f>
        <v>31939</v>
      </c>
      <c r="G50" s="712">
        <f t="shared" ref="G50" si="140">+G47+G48+G49</f>
        <v>31943</v>
      </c>
      <c r="H50" s="712">
        <f t="shared" ref="H50" si="141">+H47+H48+H49</f>
        <v>63882</v>
      </c>
      <c r="I50" s="715">
        <f t="shared" si="131"/>
        <v>9.5858922015987993</v>
      </c>
      <c r="J50" s="651"/>
      <c r="L50" s="738" t="s">
        <v>40</v>
      </c>
      <c r="M50" s="717">
        <f>+M47+M48+M49</f>
        <v>4339900</v>
      </c>
      <c r="N50" s="718">
        <f t="shared" ref="N50" si="142">+N47+N48+N49</f>
        <v>4339320</v>
      </c>
      <c r="O50" s="719">
        <f t="shared" ref="O50" si="143">+O47+O48+O49</f>
        <v>8679220</v>
      </c>
      <c r="P50" s="718">
        <f t="shared" ref="P50" si="144">+P47+P48+P49</f>
        <v>1744</v>
      </c>
      <c r="Q50" s="719">
        <f t="shared" ref="Q50" si="145">+Q47+Q48+Q49</f>
        <v>8680964</v>
      </c>
      <c r="R50" s="717">
        <f t="shared" ref="R50" si="146">+R47+R48+R49</f>
        <v>4728141</v>
      </c>
      <c r="S50" s="718">
        <f t="shared" ref="S50" si="147">+S47+S48+S49</f>
        <v>4724467</v>
      </c>
      <c r="T50" s="720">
        <f t="shared" ref="T50" si="148">+T47+T48+T49</f>
        <v>9452608</v>
      </c>
      <c r="U50" s="718">
        <f t="shared" ref="U50" si="149">+U47+U48+U49</f>
        <v>1094</v>
      </c>
      <c r="V50" s="720">
        <f t="shared" ref="V50" si="150">+V47+V48+V49</f>
        <v>9453702</v>
      </c>
      <c r="W50" s="721">
        <f t="shared" si="136"/>
        <v>8.9015229184224332</v>
      </c>
    </row>
    <row r="51" spans="1:27" ht="14.25" thickTop="1" thickBot="1">
      <c r="A51" s="697" t="str">
        <f>IF(ISERROR(F51/G51)," ",IF(F51/G51&gt;0.5,IF(F51/G51&lt;1.5," ","NOT OK"),"NOT OK"))</f>
        <v xml:space="preserve"> </v>
      </c>
      <c r="B51" s="711" t="s">
        <v>62</v>
      </c>
      <c r="C51" s="712">
        <f>C42+C46+C47+C48+C49</f>
        <v>84333</v>
      </c>
      <c r="D51" s="712">
        <f t="shared" ref="D51:H51" si="151">D42+D46+D47+D48+D49</f>
        <v>85757</v>
      </c>
      <c r="E51" s="712">
        <f t="shared" si="151"/>
        <v>170090</v>
      </c>
      <c r="F51" s="712">
        <f t="shared" si="151"/>
        <v>97541</v>
      </c>
      <c r="G51" s="712">
        <f t="shared" si="151"/>
        <v>97545</v>
      </c>
      <c r="H51" s="712">
        <f t="shared" si="151"/>
        <v>195086</v>
      </c>
      <c r="I51" s="715">
        <f t="shared" si="131"/>
        <v>14.695749309189242</v>
      </c>
      <c r="J51" s="651"/>
      <c r="L51" s="738" t="s">
        <v>62</v>
      </c>
      <c r="M51" s="739">
        <f>M42+M46+M47+M48+M49</f>
        <v>13015047</v>
      </c>
      <c r="N51" s="739">
        <f t="shared" ref="N51:V51" si="152">N42+N46+N47+N48+N49</f>
        <v>12960042</v>
      </c>
      <c r="O51" s="740">
        <f t="shared" si="152"/>
        <v>25975089</v>
      </c>
      <c r="P51" s="739">
        <f t="shared" si="152"/>
        <v>3465</v>
      </c>
      <c r="Q51" s="740">
        <f t="shared" si="152"/>
        <v>25978554</v>
      </c>
      <c r="R51" s="739">
        <f t="shared" si="152"/>
        <v>14566244</v>
      </c>
      <c r="S51" s="739">
        <f t="shared" si="152"/>
        <v>14518185</v>
      </c>
      <c r="T51" s="741">
        <f t="shared" si="152"/>
        <v>29084429</v>
      </c>
      <c r="U51" s="739">
        <f t="shared" si="152"/>
        <v>4822</v>
      </c>
      <c r="V51" s="740">
        <f t="shared" si="152"/>
        <v>29089251</v>
      </c>
      <c r="W51" s="721">
        <f t="shared" si="136"/>
        <v>11.974096017815317</v>
      </c>
      <c r="X51" s="652"/>
      <c r="AA51" s="652"/>
    </row>
    <row r="52" spans="1:27" ht="14.25" thickTop="1" thickBot="1">
      <c r="A52" s="697" t="str">
        <f>IF(ISERROR(F52/G52)," ",IF(F52/G52&gt;0.5,IF(F52/G52&lt;1.5," ","NOT OK"),"NOT OK"))</f>
        <v xml:space="preserve"> </v>
      </c>
      <c r="B52" s="711" t="s">
        <v>63</v>
      </c>
      <c r="C52" s="712">
        <f>+C38+C42+C46+C50</f>
        <v>112790</v>
      </c>
      <c r="D52" s="712">
        <f t="shared" ref="D52:H52" si="153">+D38+D42+D46+D50</f>
        <v>114242</v>
      </c>
      <c r="E52" s="712">
        <f t="shared" si="153"/>
        <v>227032</v>
      </c>
      <c r="F52" s="712">
        <f t="shared" si="153"/>
        <v>130426</v>
      </c>
      <c r="G52" s="712">
        <f t="shared" si="153"/>
        <v>130428</v>
      </c>
      <c r="H52" s="712">
        <f t="shared" si="153"/>
        <v>260854</v>
      </c>
      <c r="I52" s="715">
        <f t="shared" si="131"/>
        <v>14.897459388984814</v>
      </c>
      <c r="J52" s="651"/>
      <c r="L52" s="738" t="s">
        <v>63</v>
      </c>
      <c r="M52" s="717">
        <f>+M38+M42+M46+M50</f>
        <v>17254644</v>
      </c>
      <c r="N52" s="718">
        <f t="shared" ref="N52:V52" si="154">+N38+N42+N46+N50</f>
        <v>17250868</v>
      </c>
      <c r="O52" s="719">
        <f t="shared" si="154"/>
        <v>34505512</v>
      </c>
      <c r="P52" s="718">
        <f t="shared" si="154"/>
        <v>4506</v>
      </c>
      <c r="Q52" s="719">
        <f t="shared" si="154"/>
        <v>34510018</v>
      </c>
      <c r="R52" s="717">
        <f t="shared" si="154"/>
        <v>19320800</v>
      </c>
      <c r="S52" s="718">
        <f t="shared" si="154"/>
        <v>19314719</v>
      </c>
      <c r="T52" s="720">
        <f t="shared" si="154"/>
        <v>38635519</v>
      </c>
      <c r="U52" s="718">
        <f t="shared" si="154"/>
        <v>5790</v>
      </c>
      <c r="V52" s="720">
        <f t="shared" si="154"/>
        <v>38641309</v>
      </c>
      <c r="W52" s="721">
        <f t="shared" si="136"/>
        <v>11.971280339523439</v>
      </c>
      <c r="Z52" s="742"/>
    </row>
    <row r="53" spans="1:27" ht="14.25" thickTop="1" thickBot="1">
      <c r="B53" s="743" t="s">
        <v>60</v>
      </c>
      <c r="C53" s="655"/>
      <c r="D53" s="655"/>
      <c r="E53" s="655"/>
      <c r="F53" s="655"/>
      <c r="G53" s="655"/>
      <c r="H53" s="655"/>
      <c r="I53" s="656"/>
      <c r="J53" s="651"/>
      <c r="L53" s="744" t="s">
        <v>60</v>
      </c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59"/>
    </row>
    <row r="54" spans="1:27" ht="13.5" thickTop="1">
      <c r="B54" s="952" t="s">
        <v>27</v>
      </c>
      <c r="C54" s="953"/>
      <c r="D54" s="953"/>
      <c r="E54" s="953"/>
      <c r="F54" s="953"/>
      <c r="G54" s="953"/>
      <c r="H54" s="953"/>
      <c r="I54" s="954"/>
      <c r="J54" s="651"/>
      <c r="L54" s="955" t="s">
        <v>28</v>
      </c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7"/>
    </row>
    <row r="55" spans="1:27" ht="13.5" thickBot="1">
      <c r="B55" s="958" t="s">
        <v>30</v>
      </c>
      <c r="C55" s="959"/>
      <c r="D55" s="959"/>
      <c r="E55" s="959"/>
      <c r="F55" s="959"/>
      <c r="G55" s="959"/>
      <c r="H55" s="959"/>
      <c r="I55" s="960"/>
      <c r="J55" s="651"/>
      <c r="L55" s="961" t="s">
        <v>50</v>
      </c>
      <c r="M55" s="962"/>
      <c r="N55" s="962"/>
      <c r="O55" s="962"/>
      <c r="P55" s="962"/>
      <c r="Q55" s="962"/>
      <c r="R55" s="962"/>
      <c r="S55" s="962"/>
      <c r="T55" s="962"/>
      <c r="U55" s="962"/>
      <c r="V55" s="962"/>
      <c r="W55" s="963"/>
    </row>
    <row r="56" spans="1:27" ht="14.25" thickTop="1" thickBot="1">
      <c r="B56" s="654"/>
      <c r="C56" s="655"/>
      <c r="D56" s="655"/>
      <c r="E56" s="655"/>
      <c r="F56" s="655"/>
      <c r="G56" s="655"/>
      <c r="H56" s="655"/>
      <c r="I56" s="656"/>
      <c r="J56" s="651"/>
      <c r="L56" s="657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659"/>
    </row>
    <row r="57" spans="1:27" ht="14.25" thickTop="1" thickBot="1">
      <c r="B57" s="660"/>
      <c r="C57" s="964" t="s">
        <v>64</v>
      </c>
      <c r="D57" s="965"/>
      <c r="E57" s="966"/>
      <c r="F57" s="964" t="s">
        <v>65</v>
      </c>
      <c r="G57" s="965"/>
      <c r="H57" s="966"/>
      <c r="I57" s="661" t="s">
        <v>2</v>
      </c>
      <c r="J57" s="651"/>
      <c r="L57" s="662"/>
      <c r="M57" s="967" t="s">
        <v>64</v>
      </c>
      <c r="N57" s="968"/>
      <c r="O57" s="968"/>
      <c r="P57" s="968"/>
      <c r="Q57" s="969"/>
      <c r="R57" s="967" t="s">
        <v>65</v>
      </c>
      <c r="S57" s="968"/>
      <c r="T57" s="968"/>
      <c r="U57" s="968"/>
      <c r="V57" s="969"/>
      <c r="W57" s="663" t="s">
        <v>2</v>
      </c>
    </row>
    <row r="58" spans="1:27" ht="13.5" thickTop="1">
      <c r="B58" s="664" t="s">
        <v>3</v>
      </c>
      <c r="C58" s="665"/>
      <c r="D58" s="666"/>
      <c r="E58" s="667"/>
      <c r="F58" s="665"/>
      <c r="G58" s="666"/>
      <c r="H58" s="667"/>
      <c r="I58" s="668" t="s">
        <v>4</v>
      </c>
      <c r="J58" s="651"/>
      <c r="L58" s="669" t="s">
        <v>3</v>
      </c>
      <c r="M58" s="670"/>
      <c r="N58" s="671"/>
      <c r="O58" s="672"/>
      <c r="P58" s="673"/>
      <c r="Q58" s="674"/>
      <c r="R58" s="670"/>
      <c r="S58" s="671"/>
      <c r="T58" s="672"/>
      <c r="U58" s="673"/>
      <c r="V58" s="674"/>
      <c r="W58" s="675" t="s">
        <v>4</v>
      </c>
    </row>
    <row r="59" spans="1:27" ht="13.5" thickBot="1">
      <c r="B59" s="676" t="s">
        <v>29</v>
      </c>
      <c r="C59" s="677" t="s">
        <v>5</v>
      </c>
      <c r="D59" s="678" t="s">
        <v>6</v>
      </c>
      <c r="E59" s="679" t="s">
        <v>7</v>
      </c>
      <c r="F59" s="677" t="s">
        <v>5</v>
      </c>
      <c r="G59" s="678" t="s">
        <v>6</v>
      </c>
      <c r="H59" s="679" t="s">
        <v>7</v>
      </c>
      <c r="I59" s="680"/>
      <c r="J59" s="651"/>
      <c r="L59" s="681"/>
      <c r="M59" s="682" t="s">
        <v>8</v>
      </c>
      <c r="N59" s="683" t="s">
        <v>9</v>
      </c>
      <c r="O59" s="684" t="s">
        <v>31</v>
      </c>
      <c r="P59" s="685" t="s">
        <v>32</v>
      </c>
      <c r="Q59" s="684" t="s">
        <v>7</v>
      </c>
      <c r="R59" s="682" t="s">
        <v>8</v>
      </c>
      <c r="S59" s="683" t="s">
        <v>9</v>
      </c>
      <c r="T59" s="684" t="s">
        <v>31</v>
      </c>
      <c r="U59" s="685" t="s">
        <v>32</v>
      </c>
      <c r="V59" s="684" t="s">
        <v>7</v>
      </c>
      <c r="W59" s="686"/>
    </row>
    <row r="60" spans="1:27" ht="5.25" customHeight="1" thickTop="1">
      <c r="B60" s="664"/>
      <c r="C60" s="687"/>
      <c r="D60" s="688"/>
      <c r="E60" s="745"/>
      <c r="F60" s="687"/>
      <c r="G60" s="688"/>
      <c r="H60" s="745"/>
      <c r="I60" s="690"/>
      <c r="J60" s="651"/>
      <c r="L60" s="669"/>
      <c r="M60" s="691"/>
      <c r="N60" s="692"/>
      <c r="O60" s="693"/>
      <c r="P60" s="694"/>
      <c r="Q60" s="695"/>
      <c r="R60" s="691"/>
      <c r="S60" s="692"/>
      <c r="T60" s="693"/>
      <c r="U60" s="694"/>
      <c r="V60" s="695"/>
      <c r="W60" s="696"/>
    </row>
    <row r="61" spans="1:27">
      <c r="A61" s="651" t="str">
        <f>IF(ISERROR(F61/G61)," ",IF(F61/G61&gt;0.5,IF(F61/G61&lt;1.5," ","NOT OK"),"NOT OK"))</f>
        <v xml:space="preserve"> </v>
      </c>
      <c r="B61" s="664" t="s">
        <v>10</v>
      </c>
      <c r="C61" s="698">
        <f t="shared" ref="C61:H63" si="155">+C9+C35</f>
        <v>13925</v>
      </c>
      <c r="D61" s="699">
        <f t="shared" si="155"/>
        <v>13931</v>
      </c>
      <c r="E61" s="700">
        <f t="shared" si="155"/>
        <v>27856</v>
      </c>
      <c r="F61" s="698">
        <f t="shared" si="155"/>
        <v>15505</v>
      </c>
      <c r="G61" s="699">
        <f t="shared" si="155"/>
        <v>15498</v>
      </c>
      <c r="H61" s="700">
        <f t="shared" si="155"/>
        <v>31003</v>
      </c>
      <c r="I61" s="701">
        <f>IF(E61=0,0,((H61/E61)-1)*100)</f>
        <v>11.297386559448586</v>
      </c>
      <c r="J61" s="651"/>
      <c r="K61" s="708"/>
      <c r="L61" s="669" t="s">
        <v>10</v>
      </c>
      <c r="M61" s="702">
        <f>'Lcc_BKK+DMK'!M61+Lcc_CNX!M61+Lcc_HDY!M61+Lcc_HKT!M61+Lcc_CEI!M61</f>
        <v>2080451</v>
      </c>
      <c r="N61" s="703">
        <f>'Lcc_BKK+DMK'!N61+Lcc_CNX!N61+Lcc_HDY!N61+Lcc_HKT!N61+Lcc_CEI!N61</f>
        <v>2084774</v>
      </c>
      <c r="O61" s="706">
        <f>SUM(M61:N61)</f>
        <v>4165225</v>
      </c>
      <c r="P61" s="749">
        <f>+Lcc_BKK!P61+Lcc_DMK!P61+Lcc_CNX!P61+Lcc_HDY!P61+Lcc_HKT!P61+Lcc_CEI!P61</f>
        <v>1909</v>
      </c>
      <c r="Q61" s="750">
        <f>O61+P61</f>
        <v>4167134</v>
      </c>
      <c r="R61" s="702">
        <f>'Lcc_BKK+DMK'!R61+Lcc_CNX!R61+Lcc_HDY!R61+Lcc_HKT!R61+Lcc_CEI!R61</f>
        <v>2292718</v>
      </c>
      <c r="S61" s="703">
        <f>'Lcc_BKK+DMK'!S61+Lcc_CNX!S61+Lcc_HDY!S61+Lcc_HKT!S61+Lcc_CEI!S61</f>
        <v>2313233</v>
      </c>
      <c r="T61" s="706">
        <f>SUM(R61:S61)</f>
        <v>4605951</v>
      </c>
      <c r="U61" s="749">
        <f>+Lcc_BKK!U61+Lcc_DMK!U61+Lcc_CNX!U61+Lcc_HDY!U61+Lcc_HKT!U61+Lcc_CEI!U61</f>
        <v>2016</v>
      </c>
      <c r="V61" s="750">
        <f>T61+U61</f>
        <v>4607967</v>
      </c>
      <c r="W61" s="707">
        <f>IF(Q61=0,0,((V61/Q61)-1)*100)</f>
        <v>10.578805481177223</v>
      </c>
    </row>
    <row r="62" spans="1:27">
      <c r="A62" s="651" t="str">
        <f>IF(ISERROR(F62/G62)," ",IF(F62/G62&gt;0.5,IF(F62/G62&lt;1.5," ","NOT OK"),"NOT OK"))</f>
        <v xml:space="preserve"> </v>
      </c>
      <c r="B62" s="664" t="s">
        <v>11</v>
      </c>
      <c r="C62" s="698">
        <f t="shared" si="155"/>
        <v>13842</v>
      </c>
      <c r="D62" s="699">
        <f t="shared" si="155"/>
        <v>13851</v>
      </c>
      <c r="E62" s="700">
        <f t="shared" si="155"/>
        <v>27693</v>
      </c>
      <c r="F62" s="698">
        <f t="shared" si="155"/>
        <v>15803</v>
      </c>
      <c r="G62" s="699">
        <f t="shared" si="155"/>
        <v>15800</v>
      </c>
      <c r="H62" s="700">
        <f t="shared" si="155"/>
        <v>31603</v>
      </c>
      <c r="I62" s="701">
        <f>IF(E62=0,0,((H62/E62)-1)*100)</f>
        <v>14.119091467157773</v>
      </c>
      <c r="J62" s="651"/>
      <c r="K62" s="708"/>
      <c r="L62" s="669" t="s">
        <v>11</v>
      </c>
      <c r="M62" s="702">
        <f>'Lcc_BKK+DMK'!M62+Lcc_CNX!M62+Lcc_HDY!M62+Lcc_HKT!M62+Lcc_CEI!M62</f>
        <v>2097291</v>
      </c>
      <c r="N62" s="703">
        <f>'Lcc_BKK+DMK'!N62+Lcc_CNX!N62+Lcc_HDY!N62+Lcc_HKT!N62+Lcc_CEI!N62</f>
        <v>2076357</v>
      </c>
      <c r="O62" s="706">
        <f t="shared" ref="O62:O63" si="156">SUM(M62:N62)</f>
        <v>4173648</v>
      </c>
      <c r="P62" s="749">
        <f>+Lcc_BKK!P62+Lcc_DMK!P62+Lcc_CNX!P62+Lcc_HDY!P62+Lcc_HKT!P62+Lcc_CEI!P62</f>
        <v>1747</v>
      </c>
      <c r="Q62" s="750">
        <f t="shared" ref="Q62:Q63" si="157">O62+P62</f>
        <v>4175395</v>
      </c>
      <c r="R62" s="702">
        <f>'Lcc_BKK+DMK'!R62+Lcc_CNX!R62+Lcc_HDY!R62+Lcc_HKT!R62+Lcc_CEI!R62</f>
        <v>2265077</v>
      </c>
      <c r="S62" s="703">
        <f>'Lcc_BKK+DMK'!S62+Lcc_CNX!S62+Lcc_HDY!S62+Lcc_HKT!S62+Lcc_CEI!S62</f>
        <v>2247414</v>
      </c>
      <c r="T62" s="706">
        <f t="shared" ref="T62:T63" si="158">SUM(R62:S62)</f>
        <v>4512491</v>
      </c>
      <c r="U62" s="749">
        <f>+Lcc_BKK!U62+Lcc_DMK!U62+Lcc_CNX!U62+Lcc_HDY!U62+Lcc_HKT!U62+Lcc_CEI!U62</f>
        <v>2692</v>
      </c>
      <c r="V62" s="750">
        <f t="shared" ref="V62:V63" si="159">T62+U62</f>
        <v>4515183</v>
      </c>
      <c r="W62" s="707">
        <f t="shared" ref="W62:W63" si="160">IF(Q62=0,0,((V62/Q62)-1)*100)</f>
        <v>8.1378648008152421</v>
      </c>
    </row>
    <row r="63" spans="1:27" ht="13.5" thickBot="1">
      <c r="A63" s="651" t="str">
        <f>IF(ISERROR(F63/G63)," ",IF(F63/G63&gt;0.5,IF(F63/G63&lt;1.5," ","NOT OK"),"NOT OK"))</f>
        <v xml:space="preserve"> </v>
      </c>
      <c r="B63" s="676" t="s">
        <v>12</v>
      </c>
      <c r="C63" s="709">
        <f t="shared" si="155"/>
        <v>14594</v>
      </c>
      <c r="D63" s="710">
        <f t="shared" si="155"/>
        <v>14584</v>
      </c>
      <c r="E63" s="700">
        <f t="shared" si="155"/>
        <v>29178</v>
      </c>
      <c r="F63" s="709">
        <f t="shared" si="155"/>
        <v>16807</v>
      </c>
      <c r="G63" s="710">
        <f t="shared" si="155"/>
        <v>16801</v>
      </c>
      <c r="H63" s="700">
        <f t="shared" si="155"/>
        <v>33608</v>
      </c>
      <c r="I63" s="701">
        <f>IF(E63=0,0,((H63/E63)-1)*100)</f>
        <v>15.182671876071009</v>
      </c>
      <c r="J63" s="651"/>
      <c r="K63" s="708"/>
      <c r="L63" s="681" t="s">
        <v>12</v>
      </c>
      <c r="M63" s="702">
        <f>'Lcc_BKK+DMK'!M63+Lcc_CNX!M63+Lcc_HDY!M63+Lcc_HKT!M63+Lcc_CEI!M63</f>
        <v>2215148</v>
      </c>
      <c r="N63" s="703">
        <f>'Lcc_BKK+DMK'!N63+Lcc_CNX!N63+Lcc_HDY!N63+Lcc_HKT!N63+Lcc_CEI!N63</f>
        <v>2239595</v>
      </c>
      <c r="O63" s="706">
        <f t="shared" si="156"/>
        <v>4454743</v>
      </c>
      <c r="P63" s="749">
        <f>+Lcc_BKK!P63+Lcc_DMK!P63+Lcc_CNX!P63+Lcc_HDY!P63+Lcc_HKT!P63+Lcc_CEI!P63</f>
        <v>2162</v>
      </c>
      <c r="Q63" s="750">
        <f t="shared" si="157"/>
        <v>4456905</v>
      </c>
      <c r="R63" s="702">
        <f>'Lcc_BKK+DMK'!R63+Lcc_CNX!R63+Lcc_HDY!R63+Lcc_HKT!R63+Lcc_CEI!R63</f>
        <v>2552294</v>
      </c>
      <c r="S63" s="703">
        <f>'Lcc_BKK+DMK'!S63+Lcc_CNX!S63+Lcc_HDY!S63+Lcc_HKT!S63+Lcc_CEI!S63</f>
        <v>2557234</v>
      </c>
      <c r="T63" s="706">
        <f t="shared" si="158"/>
        <v>5109528</v>
      </c>
      <c r="U63" s="749">
        <f>+Lcc_BKK!U63+Lcc_DMK!U63+Lcc_CNX!U63+Lcc_HDY!U63+Lcc_HKT!U63+Lcc_CEI!U63</f>
        <v>5404</v>
      </c>
      <c r="V63" s="750">
        <f t="shared" si="159"/>
        <v>5114932</v>
      </c>
      <c r="W63" s="707">
        <f t="shared" si="160"/>
        <v>14.764214180019541</v>
      </c>
    </row>
    <row r="64" spans="1:27" ht="14.25" thickTop="1" thickBot="1">
      <c r="A64" s="651" t="str">
        <f>IF(ISERROR(F64/G64)," ",IF(F64/G64&gt;0.5,IF(F64/G64&lt;1.5," ","NOT OK"),"NOT OK"))</f>
        <v xml:space="preserve"> </v>
      </c>
      <c r="B64" s="711" t="s">
        <v>57</v>
      </c>
      <c r="C64" s="712">
        <f t="shared" ref="C64:E64" si="161">+C61+C62+C63</f>
        <v>42361</v>
      </c>
      <c r="D64" s="713">
        <f t="shared" si="161"/>
        <v>42366</v>
      </c>
      <c r="E64" s="714">
        <f t="shared" si="161"/>
        <v>84727</v>
      </c>
      <c r="F64" s="712">
        <f t="shared" ref="F64:H64" si="162">+F61+F62+F63</f>
        <v>48115</v>
      </c>
      <c r="G64" s="713">
        <f t="shared" si="162"/>
        <v>48099</v>
      </c>
      <c r="H64" s="714">
        <f t="shared" si="162"/>
        <v>96214</v>
      </c>
      <c r="I64" s="715">
        <f t="shared" ref="I64" si="163">IF(E64=0,0,((H64/E64)-1)*100)</f>
        <v>13.557661666292908</v>
      </c>
      <c r="J64" s="651"/>
      <c r="L64" s="716" t="s">
        <v>57</v>
      </c>
      <c r="M64" s="717">
        <f>+M61+M62+M63</f>
        <v>6392890</v>
      </c>
      <c r="N64" s="718">
        <f t="shared" ref="N64:V64" si="164">+N61+N62+N63</f>
        <v>6400726</v>
      </c>
      <c r="O64" s="720">
        <f t="shared" si="164"/>
        <v>12793616</v>
      </c>
      <c r="P64" s="718">
        <f t="shared" si="164"/>
        <v>5818</v>
      </c>
      <c r="Q64" s="720">
        <f t="shared" si="164"/>
        <v>12799434</v>
      </c>
      <c r="R64" s="717">
        <f t="shared" si="164"/>
        <v>7110089</v>
      </c>
      <c r="S64" s="718">
        <f t="shared" si="164"/>
        <v>7117881</v>
      </c>
      <c r="T64" s="720">
        <f t="shared" si="164"/>
        <v>14227970</v>
      </c>
      <c r="U64" s="718">
        <f t="shared" si="164"/>
        <v>10112</v>
      </c>
      <c r="V64" s="720">
        <f t="shared" si="164"/>
        <v>14238082</v>
      </c>
      <c r="W64" s="721">
        <f>IF(Q64=0,0,((V64/Q64)-1)*100)</f>
        <v>11.239934515854365</v>
      </c>
    </row>
    <row r="65" spans="1:27" ht="13.5" thickTop="1">
      <c r="A65" s="651" t="str">
        <f t="shared" si="16"/>
        <v xml:space="preserve"> </v>
      </c>
      <c r="B65" s="664" t="s">
        <v>13</v>
      </c>
      <c r="C65" s="698">
        <f t="shared" ref="C65:H67" si="165">+C13+C39</f>
        <v>14791</v>
      </c>
      <c r="D65" s="699">
        <f t="shared" si="165"/>
        <v>14792</v>
      </c>
      <c r="E65" s="700">
        <f t="shared" si="165"/>
        <v>29583</v>
      </c>
      <c r="F65" s="698">
        <f t="shared" si="165"/>
        <v>16939</v>
      </c>
      <c r="G65" s="699">
        <f t="shared" si="165"/>
        <v>16956</v>
      </c>
      <c r="H65" s="700">
        <f t="shared" si="165"/>
        <v>33895</v>
      </c>
      <c r="I65" s="701">
        <f t="shared" ref="I65:I69" si="166">IF(E65=0,0,((H65/E65)-1)*100)</f>
        <v>14.575938883818406</v>
      </c>
      <c r="J65" s="651"/>
      <c r="L65" s="669" t="s">
        <v>13</v>
      </c>
      <c r="M65" s="702">
        <f>'Lcc_BKK+DMK'!M65+Lcc_CNX!M65+Lcc_HDY!M65+Lcc_HKT!M65+Lcc_CEI!M65</f>
        <v>2355919</v>
      </c>
      <c r="N65" s="703">
        <f>'Lcc_BKK+DMK'!N65+Lcc_CNX!N65+Lcc_HDY!N65+Lcc_HKT!N65+Lcc_CEI!N65</f>
        <v>2310694</v>
      </c>
      <c r="O65" s="706">
        <f t="shared" ref="O65:O66" si="167">SUM(M65:N65)</f>
        <v>4666613</v>
      </c>
      <c r="P65" s="749">
        <f>+Lcc_BKK!P65+Lcc_DMK!P65+Lcc_CNX!P65+Lcc_HDY!P65+Lcc_HKT!P65+Lcc_CEI!P65</f>
        <v>963</v>
      </c>
      <c r="Q65" s="750">
        <f t="shared" ref="Q65:Q66" si="168">O65+P65</f>
        <v>4667576</v>
      </c>
      <c r="R65" s="702">
        <f>'Lcc_BKK+DMK'!R65+Lcc_CNX!R65+Lcc_HDY!R65+Lcc_HKT!R65+Lcc_CEI!R65</f>
        <v>2718136</v>
      </c>
      <c r="S65" s="703">
        <f>'Lcc_BKK+DMK'!S65+Lcc_CNX!S65+Lcc_HDY!S65+Lcc_HKT!S65+Lcc_CEI!S65</f>
        <v>2657163</v>
      </c>
      <c r="T65" s="706">
        <f t="shared" ref="T65:T66" si="169">SUM(R65:S65)</f>
        <v>5375299</v>
      </c>
      <c r="U65" s="749">
        <f>+Lcc_BKK!U65+Lcc_DMK!U65+Lcc_CNX!U65+Lcc_HDY!U65+Lcc_HKT!U65+Lcc_CEI!U65</f>
        <v>3164</v>
      </c>
      <c r="V65" s="750">
        <f t="shared" ref="V65:V66" si="170">T65+U65</f>
        <v>5378463</v>
      </c>
      <c r="W65" s="707">
        <f t="shared" ref="W65:W66" si="171">IF(Q65=0,0,((V65/Q65)-1)*100)</f>
        <v>15.230325119505284</v>
      </c>
    </row>
    <row r="66" spans="1:27">
      <c r="A66" s="651" t="str">
        <f>IF(ISERROR(F66/G66)," ",IF(F66/G66&gt;0.5,IF(F66/G66&lt;1.5," ","NOT OK"),"NOT OK"))</f>
        <v xml:space="preserve"> </v>
      </c>
      <c r="B66" s="664" t="s">
        <v>14</v>
      </c>
      <c r="C66" s="698">
        <f t="shared" si="165"/>
        <v>13709</v>
      </c>
      <c r="D66" s="699">
        <f t="shared" si="165"/>
        <v>13709</v>
      </c>
      <c r="E66" s="700">
        <f t="shared" si="165"/>
        <v>27418</v>
      </c>
      <c r="F66" s="698">
        <f t="shared" si="165"/>
        <v>15412</v>
      </c>
      <c r="G66" s="699">
        <f t="shared" si="165"/>
        <v>15409</v>
      </c>
      <c r="H66" s="700">
        <f t="shared" si="165"/>
        <v>30821</v>
      </c>
      <c r="I66" s="701">
        <f>IF(E66=0,0,((H66/E66)-1)*100)</f>
        <v>12.41155445327886</v>
      </c>
      <c r="J66" s="651"/>
      <c r="L66" s="669" t="s">
        <v>14</v>
      </c>
      <c r="M66" s="702">
        <f>'Lcc_BKK+DMK'!M66+Lcc_CNX!M66+Lcc_HDY!M66+Lcc_HKT!M66+Lcc_CEI!M66</f>
        <v>2198232</v>
      </c>
      <c r="N66" s="703">
        <f>'Lcc_BKK+DMK'!N66+Lcc_CNX!N66+Lcc_HDY!N66+Lcc_HKT!N66+Lcc_CEI!N66</f>
        <v>2213123</v>
      </c>
      <c r="O66" s="706">
        <f t="shared" si="167"/>
        <v>4411355</v>
      </c>
      <c r="P66" s="749">
        <f>+Lcc_BKK!P66+Lcc_DMK!P66+Lcc_CNX!P66+Lcc_HDY!P66+Lcc_HKT!P66+Lcc_CEI!P66</f>
        <v>1215</v>
      </c>
      <c r="Q66" s="750">
        <f t="shared" si="168"/>
        <v>4412570</v>
      </c>
      <c r="R66" s="702">
        <f>'Lcc_BKK+DMK'!R66+Lcc_CNX!R66+Lcc_HDY!R66+Lcc_HKT!R66+Lcc_CEI!R66</f>
        <v>2449434</v>
      </c>
      <c r="S66" s="703">
        <f>'Lcc_BKK+DMK'!S66+Lcc_CNX!S66+Lcc_HDY!S66+Lcc_HKT!S66+Lcc_CEI!S66</f>
        <v>2495755</v>
      </c>
      <c r="T66" s="706">
        <f t="shared" si="169"/>
        <v>4945189</v>
      </c>
      <c r="U66" s="749">
        <f>+Lcc_BKK!U66+Lcc_DMK!U66+Lcc_CNX!U66+Lcc_HDY!U66+Lcc_HKT!U66+Lcc_CEI!U66</f>
        <v>2966</v>
      </c>
      <c r="V66" s="750">
        <f t="shared" si="170"/>
        <v>4948155</v>
      </c>
      <c r="W66" s="707">
        <f t="shared" si="171"/>
        <v>12.137711129795115</v>
      </c>
    </row>
    <row r="67" spans="1:27" ht="13.5" thickBot="1">
      <c r="A67" s="651" t="str">
        <f>IF(ISERROR(F67/G67)," ",IF(F67/G67&gt;0.5,IF(F67/G67&lt;1.5," ","NOT OK"),"NOT OK"))</f>
        <v xml:space="preserve"> </v>
      </c>
      <c r="B67" s="664" t="s">
        <v>15</v>
      </c>
      <c r="C67" s="698">
        <f t="shared" si="165"/>
        <v>12560</v>
      </c>
      <c r="D67" s="699">
        <f t="shared" si="165"/>
        <v>13995</v>
      </c>
      <c r="E67" s="700">
        <f t="shared" si="165"/>
        <v>26555</v>
      </c>
      <c r="F67" s="698">
        <f t="shared" si="165"/>
        <v>16961</v>
      </c>
      <c r="G67" s="699">
        <f t="shared" si="165"/>
        <v>16970</v>
      </c>
      <c r="H67" s="700">
        <f t="shared" si="165"/>
        <v>33931</v>
      </c>
      <c r="I67" s="701">
        <f>IF(E67=0,0,((H67/E67)-1)*100)</f>
        <v>27.776313311993974</v>
      </c>
      <c r="J67" s="651"/>
      <c r="L67" s="669" t="s">
        <v>15</v>
      </c>
      <c r="M67" s="702">
        <f>'Lcc_BKK+DMK'!M67+Lcc_CNX!M67+Lcc_HDY!M67+Lcc_HKT!M67+Lcc_CEI!M67</f>
        <v>2263677</v>
      </c>
      <c r="N67" s="703">
        <f>'Lcc_BKK+DMK'!N67+Lcc_CNX!N67+Lcc_HDY!N67+Lcc_HKT!N67+Lcc_CEI!N67</f>
        <v>2268290</v>
      </c>
      <c r="O67" s="706">
        <f>SUM(M67:N67)</f>
        <v>4531967</v>
      </c>
      <c r="P67" s="749">
        <f>+Lcc_BKK!P67+Lcc_DMK!P67+Lcc_CNX!P67+Lcc_HDY!P67+Lcc_HKT!P67+Lcc_CEI!P67</f>
        <v>1941</v>
      </c>
      <c r="Q67" s="750">
        <f>O67+P67</f>
        <v>4533908</v>
      </c>
      <c r="R67" s="702">
        <f>'Lcc_BKK+DMK'!R67+Lcc_CNX!R67+Lcc_HDY!R67+Lcc_HKT!R67+Lcc_CEI!R67</f>
        <v>2665269</v>
      </c>
      <c r="S67" s="703">
        <f>'Lcc_BKK+DMK'!S67+Lcc_CNX!S67+Lcc_HDY!S67+Lcc_HKT!S67+Lcc_CEI!S67</f>
        <v>2683176</v>
      </c>
      <c r="T67" s="706">
        <f>SUM(R67:S67)</f>
        <v>5348445</v>
      </c>
      <c r="U67" s="749">
        <f>+Lcc_BKK!U67+Lcc_DMK!U67+Lcc_CNX!U67+Lcc_HDY!U67+Lcc_HKT!U67+Lcc_CEI!U67</f>
        <v>3686</v>
      </c>
      <c r="V67" s="750">
        <f>T67+U67</f>
        <v>5352131</v>
      </c>
      <c r="W67" s="707">
        <f>IF(Q67=0,0,((V67/Q67)-1)*100)</f>
        <v>18.046749073867407</v>
      </c>
    </row>
    <row r="68" spans="1:27" ht="14.25" thickTop="1" thickBot="1">
      <c r="A68" s="697" t="str">
        <f>IF(ISERROR(F68/G68)," ",IF(F68/G68&gt;0.5,IF(F68/G68&lt;1.5," ","NOT OK"),"NOT OK"))</f>
        <v xml:space="preserve"> </v>
      </c>
      <c r="B68" s="711" t="s">
        <v>61</v>
      </c>
      <c r="C68" s="712">
        <f>+C65+C66+C67</f>
        <v>41060</v>
      </c>
      <c r="D68" s="713">
        <f t="shared" ref="D68" si="172">+D65+D66+D67</f>
        <v>42496</v>
      </c>
      <c r="E68" s="714">
        <f t="shared" ref="E68" si="173">+E65+E66+E67</f>
        <v>83556</v>
      </c>
      <c r="F68" s="712">
        <f t="shared" ref="F68" si="174">+F65+F66+F67</f>
        <v>49312</v>
      </c>
      <c r="G68" s="713">
        <f t="shared" ref="G68" si="175">+G65+G66+G67</f>
        <v>49335</v>
      </c>
      <c r="H68" s="714">
        <f t="shared" ref="H68" si="176">+H65+H66+H67</f>
        <v>98647</v>
      </c>
      <c r="I68" s="715">
        <f>IF(E68=0,0,((H68/E68)-1)*100)</f>
        <v>18.060941165206579</v>
      </c>
      <c r="J68" s="651"/>
      <c r="L68" s="716" t="s">
        <v>61</v>
      </c>
      <c r="M68" s="717">
        <f>+M65+M66+M67</f>
        <v>6817828</v>
      </c>
      <c r="N68" s="718">
        <f t="shared" ref="N68" si="177">+N65+N66+N67</f>
        <v>6792107</v>
      </c>
      <c r="O68" s="720">
        <f t="shared" ref="O68" si="178">+O65+O66+O67</f>
        <v>13609935</v>
      </c>
      <c r="P68" s="718">
        <f t="shared" ref="P68" si="179">+P65+P66+P67</f>
        <v>4119</v>
      </c>
      <c r="Q68" s="720">
        <f t="shared" ref="Q68" si="180">+Q65+Q66+Q67</f>
        <v>13614054</v>
      </c>
      <c r="R68" s="717">
        <f t="shared" ref="R68" si="181">+R65+R66+R67</f>
        <v>7832839</v>
      </c>
      <c r="S68" s="718">
        <f t="shared" ref="S68" si="182">+S65+S66+S67</f>
        <v>7836094</v>
      </c>
      <c r="T68" s="720">
        <f t="shared" ref="T68" si="183">+T65+T66+T67</f>
        <v>15668933</v>
      </c>
      <c r="U68" s="718">
        <f t="shared" ref="U68" si="184">+U65+U66+U67</f>
        <v>9816</v>
      </c>
      <c r="V68" s="720">
        <f t="shared" ref="V68" si="185">+V65+V66+V67</f>
        <v>15678749</v>
      </c>
      <c r="W68" s="721">
        <f>IF(Q68=0,0,((V68/Q68)-1)*100)</f>
        <v>15.165908699936104</v>
      </c>
    </row>
    <row r="69" spans="1:27" ht="13.5" thickTop="1">
      <c r="A69" s="651" t="str">
        <f t="shared" si="16"/>
        <v xml:space="preserve"> </v>
      </c>
      <c r="B69" s="664" t="s">
        <v>16</v>
      </c>
      <c r="C69" s="751">
        <f t="shared" ref="C69:H71" si="186">+C17+C43</f>
        <v>14427</v>
      </c>
      <c r="D69" s="752">
        <f t="shared" si="186"/>
        <v>14423</v>
      </c>
      <c r="E69" s="700">
        <f t="shared" si="186"/>
        <v>28850</v>
      </c>
      <c r="F69" s="751">
        <f t="shared" si="186"/>
        <v>16444</v>
      </c>
      <c r="G69" s="752">
        <f t="shared" si="186"/>
        <v>16437</v>
      </c>
      <c r="H69" s="700">
        <f t="shared" si="186"/>
        <v>32881</v>
      </c>
      <c r="I69" s="701">
        <f t="shared" si="166"/>
        <v>13.972270363951477</v>
      </c>
      <c r="J69" s="723"/>
      <c r="L69" s="669" t="s">
        <v>16</v>
      </c>
      <c r="M69" s="702">
        <f>'Lcc_BKK+DMK'!M69+Lcc_CNX!M69+Lcc_HDY!M69+Lcc_HKT!M69+Lcc_CEI!M69</f>
        <v>2277220</v>
      </c>
      <c r="N69" s="703">
        <f>'Lcc_BKK+DMK'!N69+Lcc_CNX!N69+Lcc_HDY!N69+Lcc_HKT!N69+Lcc_CEI!N69</f>
        <v>2270696</v>
      </c>
      <c r="O69" s="706">
        <f t="shared" ref="O69:O70" si="187">SUM(M69:N69)</f>
        <v>4547916</v>
      </c>
      <c r="P69" s="749">
        <f>+Lcc_BKK!P69+Lcc_DMK!P69+Lcc_CNX!P69+Lcc_HDY!P69+Lcc_HKT!P69+Lcc_CEI!P69</f>
        <v>1359</v>
      </c>
      <c r="Q69" s="750">
        <f t="shared" ref="Q69:Q70" si="188">O69+P69</f>
        <v>4549275</v>
      </c>
      <c r="R69" s="702">
        <f>'Lcc_BKK+DMK'!R69+Lcc_CNX!R69+Lcc_HDY!R69+Lcc_HKT!R69+Lcc_CEI!R69</f>
        <v>2594221</v>
      </c>
      <c r="S69" s="703">
        <f>'Lcc_BKK+DMK'!S69+Lcc_CNX!S69+Lcc_HDY!S69+Lcc_HKT!S69+Lcc_CEI!S69</f>
        <v>2590921</v>
      </c>
      <c r="T69" s="706">
        <f t="shared" ref="T69:T70" si="189">SUM(R69:S69)</f>
        <v>5185142</v>
      </c>
      <c r="U69" s="749">
        <f>+Lcc_BKK!U69+Lcc_DMK!U69+Lcc_CNX!U69+Lcc_HDY!U69+Lcc_HKT!U69+Lcc_CEI!U69</f>
        <v>1942</v>
      </c>
      <c r="V69" s="750">
        <f t="shared" ref="V69:V70" si="190">T69+U69</f>
        <v>5187084</v>
      </c>
      <c r="W69" s="707">
        <f t="shared" ref="W69:W70" si="191">IF(Q69=0,0,((V69/Q69)-1)*100)</f>
        <v>14.020014178083319</v>
      </c>
    </row>
    <row r="70" spans="1:27">
      <c r="A70" s="651" t="str">
        <f t="shared" ref="A70" si="192">IF(ISERROR(F70/G70)," ",IF(F70/G70&gt;0.5,IF(F70/G70&lt;1.5," ","NOT OK"),"NOT OK"))</f>
        <v xml:space="preserve"> </v>
      </c>
      <c r="B70" s="664" t="s">
        <v>17</v>
      </c>
      <c r="C70" s="751">
        <f t="shared" si="186"/>
        <v>14976</v>
      </c>
      <c r="D70" s="752">
        <f t="shared" si="186"/>
        <v>14968</v>
      </c>
      <c r="E70" s="700">
        <f t="shared" si="186"/>
        <v>29944</v>
      </c>
      <c r="F70" s="751">
        <f t="shared" si="186"/>
        <v>16626</v>
      </c>
      <c r="G70" s="752">
        <f t="shared" si="186"/>
        <v>16629</v>
      </c>
      <c r="H70" s="700">
        <f t="shared" si="186"/>
        <v>33255</v>
      </c>
      <c r="I70" s="701">
        <f t="shared" ref="I70" si="193">IF(E70=0,0,((H70/E70)-1)*100)</f>
        <v>11.057306973016301</v>
      </c>
      <c r="J70" s="651"/>
      <c r="L70" s="669" t="s">
        <v>17</v>
      </c>
      <c r="M70" s="702">
        <f>'Lcc_BKK+DMK'!M70+Lcc_CNX!M70+Lcc_HDY!M70+Lcc_HKT!M70+Lcc_CEI!M70</f>
        <v>2249348</v>
      </c>
      <c r="N70" s="703">
        <f>'Lcc_BKK+DMK'!N70+Lcc_CNX!N70+Lcc_HDY!N70+Lcc_HKT!N70+Lcc_CEI!N70</f>
        <v>2252100</v>
      </c>
      <c r="O70" s="706">
        <f t="shared" si="187"/>
        <v>4501448</v>
      </c>
      <c r="P70" s="749">
        <f>+Lcc_BKK!P70+Lcc_DMK!P70+Lcc_CNX!P70+Lcc_HDY!P70+Lcc_HKT!P70+Lcc_CEI!P70</f>
        <v>1536</v>
      </c>
      <c r="Q70" s="750">
        <f t="shared" si="188"/>
        <v>4502984</v>
      </c>
      <c r="R70" s="702">
        <f>'Lcc_BKK+DMK'!R70+Lcc_CNX!R70+Lcc_HDY!R70+Lcc_HKT!R70+Lcc_CEI!R70</f>
        <v>2474650</v>
      </c>
      <c r="S70" s="703">
        <f>'Lcc_BKK+DMK'!S70+Lcc_CNX!S70+Lcc_HDY!S70+Lcc_HKT!S70+Lcc_CEI!S70</f>
        <v>2478077</v>
      </c>
      <c r="T70" s="706">
        <f t="shared" si="189"/>
        <v>4952727</v>
      </c>
      <c r="U70" s="749">
        <f>+Lcc_BKK!U70+Lcc_DMK!U70+Lcc_CNX!U70+Lcc_HDY!U70+Lcc_HKT!U70+Lcc_CEI!U70</f>
        <v>2985</v>
      </c>
      <c r="V70" s="750">
        <f t="shared" si="190"/>
        <v>4955712</v>
      </c>
      <c r="W70" s="707">
        <f t="shared" si="191"/>
        <v>10.05395533273048</v>
      </c>
    </row>
    <row r="71" spans="1:27" ht="13.5" thickBot="1">
      <c r="A71" s="651" t="str">
        <f>IF(ISERROR(F71/G71)," ",IF(F71/G71&gt;0.5,IF(F71/G71&lt;1.5," ","NOT OK"),"NOT OK"))</f>
        <v xml:space="preserve"> </v>
      </c>
      <c r="B71" s="664" t="s">
        <v>18</v>
      </c>
      <c r="C71" s="751">
        <f t="shared" si="186"/>
        <v>14203</v>
      </c>
      <c r="D71" s="752">
        <f t="shared" si="186"/>
        <v>14226</v>
      </c>
      <c r="E71" s="700">
        <f t="shared" si="186"/>
        <v>28429</v>
      </c>
      <c r="F71" s="751">
        <f t="shared" si="186"/>
        <v>15858</v>
      </c>
      <c r="G71" s="752">
        <f t="shared" si="186"/>
        <v>15861</v>
      </c>
      <c r="H71" s="700">
        <f t="shared" si="186"/>
        <v>31719</v>
      </c>
      <c r="I71" s="701">
        <f>IF(E71=0,0,((H71/E71)-1)*100)</f>
        <v>11.572689858946861</v>
      </c>
      <c r="J71" s="651"/>
      <c r="L71" s="669" t="s">
        <v>18</v>
      </c>
      <c r="M71" s="702">
        <f>'Lcc_BKK+DMK'!M71+Lcc_CNX!M71+Lcc_HDY!M71+Lcc_HKT!M71+Lcc_CEI!M71</f>
        <v>2099927</v>
      </c>
      <c r="N71" s="703">
        <f>'Lcc_BKK+DMK'!N71+Lcc_CNX!N71+Lcc_HDY!N71+Lcc_HKT!N71+Lcc_CEI!N71</f>
        <v>2082348</v>
      </c>
      <c r="O71" s="706">
        <f>SUM(M71:N71)</f>
        <v>4182275</v>
      </c>
      <c r="P71" s="749">
        <f>+Lcc_BKK!P71+Lcc_DMK!P71+Lcc_CNX!P71+Lcc_HDY!P71+Lcc_HKT!P71+Lcc_CEI!P71</f>
        <v>869</v>
      </c>
      <c r="Q71" s="750">
        <f>O71+P71</f>
        <v>4183144</v>
      </c>
      <c r="R71" s="702">
        <f>'Lcc_BKK+DMK'!R71+Lcc_CNX!R71+Lcc_HDY!R71+Lcc_HKT!R71+Lcc_CEI!R71</f>
        <v>2394010</v>
      </c>
      <c r="S71" s="703">
        <f>'Lcc_BKK+DMK'!S71+Lcc_CNX!S71+Lcc_HDY!S71+Lcc_HKT!S71+Lcc_CEI!S71</f>
        <v>2373183</v>
      </c>
      <c r="T71" s="706">
        <f>SUM(R71:S71)</f>
        <v>4767193</v>
      </c>
      <c r="U71" s="749">
        <f>+Lcc_BKK!U71+Lcc_DMK!U71+Lcc_CNX!U71+Lcc_HDY!U71+Lcc_HKT!U71+Lcc_CEI!U71</f>
        <v>2560</v>
      </c>
      <c r="V71" s="750">
        <f>T71+U71</f>
        <v>4769753</v>
      </c>
      <c r="W71" s="707">
        <f>IF(Q71=0,0,((V71/Q71)-1)*100)</f>
        <v>14.023160570135772</v>
      </c>
    </row>
    <row r="72" spans="1:27" ht="15.75" customHeight="1" thickTop="1" thickBot="1">
      <c r="A72" s="727" t="str">
        <f>IF(ISERROR(F72/G72)," ",IF(F72/G72&gt;0.5,IF(F72/G72&lt;1.5," ","NOT OK"),"NOT OK"))</f>
        <v xml:space="preserve"> </v>
      </c>
      <c r="B72" s="728" t="s">
        <v>19</v>
      </c>
      <c r="C72" s="712">
        <f>+C69+C70+C71</f>
        <v>43606</v>
      </c>
      <c r="D72" s="729">
        <f t="shared" ref="D72" si="194">+D69+D70+D71</f>
        <v>43617</v>
      </c>
      <c r="E72" s="730">
        <f t="shared" ref="E72" si="195">+E69+E70+E71</f>
        <v>87223</v>
      </c>
      <c r="F72" s="712">
        <f t="shared" ref="F72" si="196">+F69+F70+F71</f>
        <v>48928</v>
      </c>
      <c r="G72" s="729">
        <f t="shared" ref="G72" si="197">+G69+G70+G71</f>
        <v>48927</v>
      </c>
      <c r="H72" s="730">
        <f t="shared" ref="H72" si="198">+H69+H70+H71</f>
        <v>97855</v>
      </c>
      <c r="I72" s="715">
        <f>IF(E72=0,0,((H72/E72)-1)*100)</f>
        <v>12.18944544443552</v>
      </c>
      <c r="J72" s="727"/>
      <c r="K72" s="731"/>
      <c r="L72" s="732" t="s">
        <v>19</v>
      </c>
      <c r="M72" s="733">
        <f>+M69+M70+M71</f>
        <v>6626495</v>
      </c>
      <c r="N72" s="734">
        <f t="shared" ref="N72" si="199">+N69+N70+N71</f>
        <v>6605144</v>
      </c>
      <c r="O72" s="735">
        <f t="shared" ref="O72" si="200">+O69+O70+O71</f>
        <v>13231639</v>
      </c>
      <c r="P72" s="734">
        <f t="shared" ref="P72" si="201">+P69+P70+P71</f>
        <v>3764</v>
      </c>
      <c r="Q72" s="735">
        <f t="shared" ref="Q72" si="202">+Q69+Q70+Q71</f>
        <v>13235403</v>
      </c>
      <c r="R72" s="733">
        <f t="shared" ref="R72" si="203">+R69+R70+R71</f>
        <v>7462881</v>
      </c>
      <c r="S72" s="734">
        <f t="shared" ref="S72" si="204">+S69+S70+S71</f>
        <v>7442181</v>
      </c>
      <c r="T72" s="736">
        <f t="shared" ref="T72" si="205">+T69+T70+T71</f>
        <v>14905062</v>
      </c>
      <c r="U72" s="734">
        <f t="shared" ref="U72" si="206">+U69+U70+U71</f>
        <v>7487</v>
      </c>
      <c r="V72" s="736">
        <f t="shared" ref="V72" si="207">+V69+V70+V71</f>
        <v>14912549</v>
      </c>
      <c r="W72" s="737">
        <f>IF(Q72=0,0,((V72/Q72)-1)*100)</f>
        <v>12.671665532209332</v>
      </c>
    </row>
    <row r="73" spans="1:27" ht="13.5" thickTop="1">
      <c r="A73" s="651" t="str">
        <f>IF(ISERROR(F73/G73)," ",IF(F73/G73&gt;0.5,IF(F73/G73&lt;1.5," ","NOT OK"),"NOT OK"))</f>
        <v xml:space="preserve"> </v>
      </c>
      <c r="B73" s="664" t="s">
        <v>21</v>
      </c>
      <c r="C73" s="698">
        <f t="shared" ref="C73:H75" si="208">+C21+C47</f>
        <v>15168</v>
      </c>
      <c r="D73" s="699">
        <f t="shared" si="208"/>
        <v>15085</v>
      </c>
      <c r="E73" s="753">
        <f t="shared" si="208"/>
        <v>30253</v>
      </c>
      <c r="F73" s="698">
        <f t="shared" si="208"/>
        <v>16861</v>
      </c>
      <c r="G73" s="699">
        <f t="shared" si="208"/>
        <v>16869</v>
      </c>
      <c r="H73" s="753">
        <f t="shared" si="208"/>
        <v>33730</v>
      </c>
      <c r="I73" s="701">
        <f>IF(E73=0,0,((H73/E73)-1)*100)</f>
        <v>11.493075066935511</v>
      </c>
      <c r="J73" s="651"/>
      <c r="L73" s="669" t="s">
        <v>21</v>
      </c>
      <c r="M73" s="702">
        <f>'Lcc_BKK+DMK'!M73+Lcc_CNX!M73+Lcc_HDY!M73+Lcc_HKT!M73+Lcc_CEI!M73</f>
        <v>2384429</v>
      </c>
      <c r="N73" s="703">
        <f>'Lcc_BKK+DMK'!N73+Lcc_CNX!N73+Lcc_HDY!N73+Lcc_HKT!N73+Lcc_CEI!N73</f>
        <v>2366173</v>
      </c>
      <c r="O73" s="706">
        <f>SUM(M73:N73)</f>
        <v>4750602</v>
      </c>
      <c r="P73" s="749">
        <f>+Lcc_BKK!P73+Lcc_DMK!P73+Lcc_CNX!P73+Lcc_HDY!P73+Lcc_HKT!P73+Lcc_CEI!P73</f>
        <v>1509</v>
      </c>
      <c r="Q73" s="750">
        <f>O73+P73</f>
        <v>4752111</v>
      </c>
      <c r="R73" s="702">
        <f>'Lcc_BKK+DMK'!R73+Lcc_CNX!R73+Lcc_HDY!R73+Lcc_HKT!R73+Lcc_CEI!R73</f>
        <v>2615917</v>
      </c>
      <c r="S73" s="703">
        <f>'Lcc_BKK+DMK'!S73+Lcc_CNX!S73+Lcc_HDY!S73+Lcc_HKT!S73+Lcc_CEI!S73</f>
        <v>2611341</v>
      </c>
      <c r="T73" s="706">
        <f>SUM(R73:S73)</f>
        <v>5227258</v>
      </c>
      <c r="U73" s="749">
        <f>+Lcc_BKK!U73+Lcc_DMK!U73+Lcc_CNX!U73+Lcc_HDY!U73+Lcc_HKT!U73+Lcc_CEI!U73</f>
        <v>2158</v>
      </c>
      <c r="V73" s="750">
        <f>T73+U73</f>
        <v>5229416</v>
      </c>
      <c r="W73" s="707">
        <f>IF(Q73=0,0,((V73/Q73)-1)*100)</f>
        <v>10.044062522950338</v>
      </c>
    </row>
    <row r="74" spans="1:27">
      <c r="A74" s="651" t="str">
        <f t="shared" ref="A74" si="209">IF(ISERROR(F74/G74)," ",IF(F74/G74&gt;0.5,IF(F74/G74&lt;1.5," ","NOT OK"),"NOT OK"))</f>
        <v xml:space="preserve"> </v>
      </c>
      <c r="B74" s="664" t="s">
        <v>22</v>
      </c>
      <c r="C74" s="698">
        <f t="shared" si="208"/>
        <v>15166</v>
      </c>
      <c r="D74" s="699">
        <f t="shared" si="208"/>
        <v>15178</v>
      </c>
      <c r="E74" s="754">
        <f t="shared" si="208"/>
        <v>30344</v>
      </c>
      <c r="F74" s="698">
        <f t="shared" si="208"/>
        <v>16933</v>
      </c>
      <c r="G74" s="699">
        <f t="shared" si="208"/>
        <v>16928</v>
      </c>
      <c r="H74" s="754">
        <f t="shared" si="208"/>
        <v>33861</v>
      </c>
      <c r="I74" s="701">
        <f t="shared" ref="I74" si="210">IF(E74=0,0,((H74/E74)-1)*100)</f>
        <v>11.590429738992892</v>
      </c>
      <c r="J74" s="651"/>
      <c r="L74" s="669" t="s">
        <v>22</v>
      </c>
      <c r="M74" s="702">
        <f>'Lcc_BKK+DMK'!M74+Lcc_CNX!M74+Lcc_HDY!M74+Lcc_HKT!M74+Lcc_CEI!M74</f>
        <v>2342091</v>
      </c>
      <c r="N74" s="703">
        <f>'Lcc_BKK+DMK'!N74+Lcc_CNX!N74+Lcc_HDY!N74+Lcc_HKT!N74+Lcc_CEI!N74</f>
        <v>2346952</v>
      </c>
      <c r="O74" s="706">
        <f t="shared" ref="O74" si="211">SUM(M74:N74)</f>
        <v>4689043</v>
      </c>
      <c r="P74" s="749">
        <f>+Lcc_BKK!P74+Lcc_DMK!P74+Lcc_CNX!P74+Lcc_HDY!P74+Lcc_HKT!P74+Lcc_CEI!P74</f>
        <v>3201</v>
      </c>
      <c r="Q74" s="750">
        <f t="shared" ref="Q74" si="212">O74+P74</f>
        <v>4692244</v>
      </c>
      <c r="R74" s="702">
        <f>'Lcc_BKK+DMK'!R74+Lcc_CNX!R74+Lcc_HDY!R74+Lcc_HKT!R74+Lcc_CEI!R74</f>
        <v>2647196</v>
      </c>
      <c r="S74" s="703">
        <f>'Lcc_BKK+DMK'!S74+Lcc_CNX!S74+Lcc_HDY!S74+Lcc_HKT!S74+Lcc_CEI!S74</f>
        <v>2639977</v>
      </c>
      <c r="T74" s="706">
        <f t="shared" ref="T74" si="213">SUM(R74:S74)</f>
        <v>5287173</v>
      </c>
      <c r="U74" s="749">
        <f>+Lcc_BKK!U74+Lcc_DMK!U74+Lcc_CNX!U74+Lcc_HDY!U74+Lcc_HKT!U74+Lcc_CEI!U74</f>
        <v>1558</v>
      </c>
      <c r="V74" s="750">
        <f t="shared" ref="V74" si="214">T74+U74</f>
        <v>5288731</v>
      </c>
      <c r="W74" s="707">
        <f t="shared" ref="W74" si="215">IF(Q74=0,0,((V74/Q74)-1)*100)</f>
        <v>12.712190585144345</v>
      </c>
    </row>
    <row r="75" spans="1:27" ht="13.5" thickBot="1">
      <c r="A75" s="651" t="str">
        <f t="shared" ref="A75" si="216">IF(ISERROR(F75/G75)," ",IF(F75/G75&gt;0.5,IF(F75/G75&lt;1.5," ","NOT OK"),"NOT OK"))</f>
        <v xml:space="preserve"> </v>
      </c>
      <c r="B75" s="664" t="s">
        <v>23</v>
      </c>
      <c r="C75" s="698">
        <f t="shared" si="208"/>
        <v>14432</v>
      </c>
      <c r="D75" s="746">
        <f t="shared" si="208"/>
        <v>14431</v>
      </c>
      <c r="E75" s="755">
        <f t="shared" si="208"/>
        <v>28863</v>
      </c>
      <c r="F75" s="698">
        <f t="shared" si="208"/>
        <v>15735</v>
      </c>
      <c r="G75" s="746">
        <f t="shared" si="208"/>
        <v>15738</v>
      </c>
      <c r="H75" s="755">
        <f t="shared" si="208"/>
        <v>31473</v>
      </c>
      <c r="I75" s="756">
        <f>IF(E75=0,0,((H75/E75)-1)*100)</f>
        <v>9.0427190520735898</v>
      </c>
      <c r="J75" s="651"/>
      <c r="L75" s="669" t="s">
        <v>23</v>
      </c>
      <c r="M75" s="702">
        <f>'Lcc_BKK+DMK'!M75+Lcc_CNX!M75+Lcc_HDY!M75+Lcc_HKT!M75+Lcc_CEI!M75</f>
        <v>2080024</v>
      </c>
      <c r="N75" s="703">
        <f>'Lcc_BKK+DMK'!N75+Lcc_CNX!N75+Lcc_HDY!N75+Lcc_HKT!N75+Lcc_CEI!N75</f>
        <v>2090253</v>
      </c>
      <c r="O75" s="706">
        <f t="shared" ref="O75" si="217">SUM(M75:N75)</f>
        <v>4170277</v>
      </c>
      <c r="P75" s="749">
        <f>+Lcc_BKK!P75+Lcc_DMK!P75+Lcc_CNX!P75+Lcc_HDY!P75+Lcc_HKT!P75+Lcc_CEI!P75</f>
        <v>2633</v>
      </c>
      <c r="Q75" s="750">
        <f t="shared" ref="Q75" si="218">O75+P75</f>
        <v>4172910</v>
      </c>
      <c r="R75" s="702">
        <f>'Lcc_BKK+DMK'!R75+Lcc_CNX!R75+Lcc_HDY!R75+Lcc_HKT!R75+Lcc_CEI!R75</f>
        <v>2357056</v>
      </c>
      <c r="S75" s="703">
        <f>'Lcc_BKK+DMK'!S75+Lcc_CNX!S75+Lcc_HDY!S75+Lcc_HKT!S75+Lcc_CEI!S75</f>
        <v>2362133</v>
      </c>
      <c r="T75" s="706">
        <f t="shared" ref="T75" si="219">SUM(R75:S75)</f>
        <v>4719189</v>
      </c>
      <c r="U75" s="749">
        <f>+Lcc_BKK!U75+Lcc_DMK!U75+Lcc_CNX!U75+Lcc_HDY!U75+Lcc_HKT!U75+Lcc_CEI!U75</f>
        <v>1036</v>
      </c>
      <c r="V75" s="750">
        <f t="shared" ref="V75" si="220">T75+U75</f>
        <v>4720225</v>
      </c>
      <c r="W75" s="707">
        <f t="shared" ref="W75:W78" si="221">IF(Q75=0,0,((V75/Q75)-1)*100)</f>
        <v>13.115907124764249</v>
      </c>
    </row>
    <row r="76" spans="1:27" ht="14.25" thickTop="1" thickBot="1">
      <c r="A76" s="697" t="str">
        <f>IF(ISERROR(F76/G76)," ",IF(F76/G76&gt;0.5,IF(F76/G76&lt;1.5," ","NOT OK"),"NOT OK"))</f>
        <v xml:space="preserve"> </v>
      </c>
      <c r="B76" s="711" t="s">
        <v>40</v>
      </c>
      <c r="C76" s="712">
        <f>+C73+C74+C75</f>
        <v>44766</v>
      </c>
      <c r="D76" s="712">
        <f t="shared" ref="D76" si="222">+D73+D74+D75</f>
        <v>44694</v>
      </c>
      <c r="E76" s="712">
        <f t="shared" ref="E76" si="223">+E73+E74+E75</f>
        <v>89460</v>
      </c>
      <c r="F76" s="712">
        <f t="shared" ref="F76" si="224">+F73+F74+F75</f>
        <v>49529</v>
      </c>
      <c r="G76" s="712">
        <f t="shared" ref="G76" si="225">+G73+G74+G75</f>
        <v>49535</v>
      </c>
      <c r="H76" s="712">
        <f t="shared" ref="H76" si="226">+H73+H74+H75</f>
        <v>99064</v>
      </c>
      <c r="I76" s="715">
        <f t="shared" ref="I76:I78" si="227">IF(E76=0,0,((H76/E76)-1)*100)</f>
        <v>10.735524256651008</v>
      </c>
      <c r="J76" s="651"/>
      <c r="L76" s="738" t="s">
        <v>40</v>
      </c>
      <c r="M76" s="717">
        <f>+M73+M74+M75</f>
        <v>6806544</v>
      </c>
      <c r="N76" s="718">
        <f t="shared" ref="N76" si="228">+N73+N74+N75</f>
        <v>6803378</v>
      </c>
      <c r="O76" s="719">
        <f t="shared" ref="O76" si="229">+O73+O74+O75</f>
        <v>13609922</v>
      </c>
      <c r="P76" s="718">
        <f t="shared" ref="P76" si="230">+P73+P74+P75</f>
        <v>7343</v>
      </c>
      <c r="Q76" s="719">
        <f t="shared" ref="Q76" si="231">+Q73+Q74+Q75</f>
        <v>13617265</v>
      </c>
      <c r="R76" s="717">
        <f t="shared" ref="R76" si="232">+R73+R74+R75</f>
        <v>7620169</v>
      </c>
      <c r="S76" s="718">
        <f t="shared" ref="S76" si="233">+S73+S74+S75</f>
        <v>7613451</v>
      </c>
      <c r="T76" s="720">
        <f t="shared" ref="T76" si="234">+T73+T74+T75</f>
        <v>15233620</v>
      </c>
      <c r="U76" s="718">
        <f t="shared" ref="U76" si="235">+U73+U74+U75</f>
        <v>4752</v>
      </c>
      <c r="V76" s="720">
        <f t="shared" ref="V76" si="236">+V73+V74+V75</f>
        <v>15238372</v>
      </c>
      <c r="W76" s="721">
        <f t="shared" si="221"/>
        <v>11.904791454084208</v>
      </c>
    </row>
    <row r="77" spans="1:27" ht="14.25" thickTop="1" thickBot="1">
      <c r="A77" s="697" t="str">
        <f>IF(ISERROR(F77/G77)," ",IF(F77/G77&gt;0.5,IF(F77/G77&lt;1.5," ","NOT OK"),"NOT OK"))</f>
        <v xml:space="preserve"> </v>
      </c>
      <c r="B77" s="711" t="s">
        <v>62</v>
      </c>
      <c r="C77" s="712">
        <f>C68+C72+C73+C74+C75</f>
        <v>129432</v>
      </c>
      <c r="D77" s="712">
        <f t="shared" ref="D77:H77" si="237">D68+D72+D73+D74+D75</f>
        <v>130807</v>
      </c>
      <c r="E77" s="712">
        <f t="shared" si="237"/>
        <v>260239</v>
      </c>
      <c r="F77" s="712">
        <f t="shared" si="237"/>
        <v>147769</v>
      </c>
      <c r="G77" s="712">
        <f t="shared" si="237"/>
        <v>147797</v>
      </c>
      <c r="H77" s="712">
        <f t="shared" si="237"/>
        <v>295566</v>
      </c>
      <c r="I77" s="715">
        <f t="shared" si="227"/>
        <v>13.574829291535861</v>
      </c>
      <c r="J77" s="651"/>
      <c r="L77" s="738" t="s">
        <v>62</v>
      </c>
      <c r="M77" s="739">
        <f>M68+M72+M73+M74+M75</f>
        <v>20250867</v>
      </c>
      <c r="N77" s="739">
        <f t="shared" ref="N77:V77" si="238">N68+N72+N73+N74+N75</f>
        <v>20200629</v>
      </c>
      <c r="O77" s="740">
        <f t="shared" si="238"/>
        <v>40451496</v>
      </c>
      <c r="P77" s="739">
        <f t="shared" si="238"/>
        <v>15226</v>
      </c>
      <c r="Q77" s="740">
        <f t="shared" si="238"/>
        <v>40466722</v>
      </c>
      <c r="R77" s="739">
        <f t="shared" si="238"/>
        <v>22915889</v>
      </c>
      <c r="S77" s="739">
        <f t="shared" si="238"/>
        <v>22891726</v>
      </c>
      <c r="T77" s="741">
        <f t="shared" si="238"/>
        <v>45807615</v>
      </c>
      <c r="U77" s="739">
        <f t="shared" si="238"/>
        <v>22055</v>
      </c>
      <c r="V77" s="740">
        <f t="shared" si="238"/>
        <v>45829670</v>
      </c>
      <c r="W77" s="721">
        <f t="shared" si="221"/>
        <v>13.252736408943623</v>
      </c>
      <c r="X77" s="652"/>
      <c r="AA77" s="652"/>
    </row>
    <row r="78" spans="1:27" ht="14.25" thickTop="1" thickBot="1">
      <c r="A78" s="697" t="str">
        <f>IF(ISERROR(F78/G78)," ",IF(F78/G78&gt;0.5,IF(F78/G78&lt;1.5," ","NOT OK"),"NOT OK"))</f>
        <v xml:space="preserve"> </v>
      </c>
      <c r="B78" s="711" t="s">
        <v>63</v>
      </c>
      <c r="C78" s="712">
        <f>+C64+C68+C72+C76</f>
        <v>171793</v>
      </c>
      <c r="D78" s="712">
        <f t="shared" ref="D78:H78" si="239">+D64+D68+D72+D76</f>
        <v>173173</v>
      </c>
      <c r="E78" s="712">
        <f t="shared" si="239"/>
        <v>344966</v>
      </c>
      <c r="F78" s="712">
        <f t="shared" si="239"/>
        <v>195884</v>
      </c>
      <c r="G78" s="712">
        <f t="shared" si="239"/>
        <v>195896</v>
      </c>
      <c r="H78" s="712">
        <f t="shared" si="239"/>
        <v>391780</v>
      </c>
      <c r="I78" s="715">
        <f t="shared" si="227"/>
        <v>13.570612756039724</v>
      </c>
      <c r="J78" s="651"/>
      <c r="L78" s="738" t="s">
        <v>63</v>
      </c>
      <c r="M78" s="717">
        <f>+M64+M68+M72+M76</f>
        <v>26643757</v>
      </c>
      <c r="N78" s="718">
        <f t="shared" ref="N78:V78" si="240">+N64+N68+N72+N76</f>
        <v>26601355</v>
      </c>
      <c r="O78" s="719">
        <f t="shared" si="240"/>
        <v>53245112</v>
      </c>
      <c r="P78" s="718">
        <f t="shared" si="240"/>
        <v>21044</v>
      </c>
      <c r="Q78" s="719">
        <f t="shared" si="240"/>
        <v>53266156</v>
      </c>
      <c r="R78" s="717">
        <f t="shared" si="240"/>
        <v>30025978</v>
      </c>
      <c r="S78" s="718">
        <f t="shared" si="240"/>
        <v>30009607</v>
      </c>
      <c r="T78" s="720">
        <f t="shared" si="240"/>
        <v>60035585</v>
      </c>
      <c r="U78" s="718">
        <f t="shared" si="240"/>
        <v>32167</v>
      </c>
      <c r="V78" s="720">
        <f t="shared" si="240"/>
        <v>60067752</v>
      </c>
      <c r="W78" s="721">
        <f t="shared" si="221"/>
        <v>12.769076109040034</v>
      </c>
      <c r="Z78" s="742"/>
    </row>
    <row r="79" spans="1:27" ht="14.25" thickTop="1" thickBot="1">
      <c r="B79" s="743" t="s">
        <v>60</v>
      </c>
      <c r="C79" s="655"/>
      <c r="D79" s="655"/>
      <c r="E79" s="655"/>
      <c r="F79" s="655"/>
      <c r="G79" s="655"/>
      <c r="H79" s="655"/>
      <c r="I79" s="656"/>
      <c r="J79" s="651"/>
      <c r="L79" s="744" t="s">
        <v>60</v>
      </c>
      <c r="M79" s="658"/>
      <c r="N79" s="658"/>
      <c r="O79" s="658"/>
      <c r="P79" s="658"/>
      <c r="Q79" s="658"/>
      <c r="R79" s="658"/>
      <c r="S79" s="658"/>
      <c r="T79" s="658"/>
      <c r="U79" s="658"/>
      <c r="V79" s="658"/>
      <c r="W79" s="659"/>
    </row>
    <row r="80" spans="1:27" ht="13.5" thickTop="1">
      <c r="L80" s="943" t="s">
        <v>33</v>
      </c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5"/>
    </row>
    <row r="81" spans="1:26" ht="13.5" thickBot="1">
      <c r="L81" s="946" t="s">
        <v>43</v>
      </c>
      <c r="M81" s="947"/>
      <c r="N81" s="947"/>
      <c r="O81" s="947"/>
      <c r="P81" s="947"/>
      <c r="Q81" s="947"/>
      <c r="R81" s="947"/>
      <c r="S81" s="947"/>
      <c r="T81" s="947"/>
      <c r="U81" s="947"/>
      <c r="V81" s="947"/>
      <c r="W81" s="948"/>
    </row>
    <row r="82" spans="1:26" ht="14.25" thickTop="1" thickBot="1">
      <c r="L82" s="757"/>
      <c r="M82" s="758"/>
      <c r="N82" s="758"/>
      <c r="O82" s="758"/>
      <c r="P82" s="758"/>
      <c r="Q82" s="758"/>
      <c r="R82" s="758"/>
      <c r="S82" s="758"/>
      <c r="T82" s="758"/>
      <c r="U82" s="758"/>
      <c r="V82" s="758"/>
      <c r="W82" s="759" t="s">
        <v>34</v>
      </c>
    </row>
    <row r="83" spans="1:26" ht="14.25" thickTop="1" thickBot="1">
      <c r="L83" s="760"/>
      <c r="M83" s="761" t="s">
        <v>64</v>
      </c>
      <c r="N83" s="762"/>
      <c r="O83" s="761"/>
      <c r="P83" s="763"/>
      <c r="Q83" s="762"/>
      <c r="R83" s="763" t="s">
        <v>65</v>
      </c>
      <c r="S83" s="762"/>
      <c r="T83" s="761"/>
      <c r="U83" s="763"/>
      <c r="V83" s="763"/>
      <c r="W83" s="764" t="s">
        <v>2</v>
      </c>
    </row>
    <row r="84" spans="1:26" ht="13.5" thickTop="1">
      <c r="L84" s="765" t="s">
        <v>3</v>
      </c>
      <c r="M84" s="766"/>
      <c r="N84" s="767"/>
      <c r="O84" s="768"/>
      <c r="P84" s="769"/>
      <c r="Q84" s="768"/>
      <c r="R84" s="766"/>
      <c r="S84" s="767"/>
      <c r="T84" s="768"/>
      <c r="U84" s="769"/>
      <c r="V84" s="768"/>
      <c r="W84" s="770" t="s">
        <v>4</v>
      </c>
    </row>
    <row r="85" spans="1:26" ht="13.5" thickBot="1">
      <c r="L85" s="771"/>
      <c r="M85" s="772" t="s">
        <v>35</v>
      </c>
      <c r="N85" s="773" t="s">
        <v>36</v>
      </c>
      <c r="O85" s="774" t="s">
        <v>37</v>
      </c>
      <c r="P85" s="775" t="s">
        <v>32</v>
      </c>
      <c r="Q85" s="774" t="s">
        <v>7</v>
      </c>
      <c r="R85" s="772" t="s">
        <v>35</v>
      </c>
      <c r="S85" s="773" t="s">
        <v>36</v>
      </c>
      <c r="T85" s="774" t="s">
        <v>37</v>
      </c>
      <c r="U85" s="775" t="s">
        <v>32</v>
      </c>
      <c r="V85" s="774" t="s">
        <v>7</v>
      </c>
      <c r="W85" s="776"/>
    </row>
    <row r="86" spans="1:26" ht="5.25" customHeight="1" thickTop="1">
      <c r="L86" s="765"/>
      <c r="M86" s="777"/>
      <c r="N86" s="778"/>
      <c r="O86" s="779"/>
      <c r="P86" s="780"/>
      <c r="Q86" s="779"/>
      <c r="R86" s="777"/>
      <c r="S86" s="778"/>
      <c r="T86" s="779"/>
      <c r="U86" s="780"/>
      <c r="V86" s="779"/>
      <c r="W86" s="781"/>
    </row>
    <row r="87" spans="1:26">
      <c r="A87" s="782"/>
      <c r="L87" s="765" t="s">
        <v>10</v>
      </c>
      <c r="M87" s="783">
        <f>'Lcc_BKK+DMK'!M87+Lcc_CNX!M87+Lcc_HDY!M87+Lcc_HKT!M87+Lcc_CEI!M87</f>
        <v>1136</v>
      </c>
      <c r="N87" s="784">
        <f>'Lcc_BKK+DMK'!N87+Lcc_CNX!N87+Lcc_HDY!N87+Lcc_HKT!N87+Lcc_CEI!N87</f>
        <v>2760</v>
      </c>
      <c r="O87" s="785">
        <f>SUM(M87:N87)</f>
        <v>3896</v>
      </c>
      <c r="P87" s="786">
        <f>'Lcc_BKK+DMK'!P87+Lcc_CNX!P87+Lcc_HDY!P87+Lcc_HKT!P87+Lcc_CEI!P87</f>
        <v>18</v>
      </c>
      <c r="Q87" s="787">
        <f>O87+P87</f>
        <v>3914</v>
      </c>
      <c r="R87" s="783">
        <f>'Lcc_BKK+DMK'!R87+Lcc_CNX!R87+Lcc_HDY!R87+Lcc_HKT!R87+Lcc_CEI!R87</f>
        <v>1740</v>
      </c>
      <c r="S87" s="784">
        <f>'Lcc_BKK+DMK'!S87+Lcc_CNX!S87+Lcc_HDY!S87+Lcc_HKT!S87+Lcc_CEI!S87</f>
        <v>4167</v>
      </c>
      <c r="T87" s="785">
        <f>SUM(R87:S87)</f>
        <v>5907</v>
      </c>
      <c r="U87" s="786">
        <f>'Lcc_BKK+DMK'!U87+Lcc_CNX!U87+Lcc_HDY!U87+Lcc_HKT!U87+Lcc_CEI!U87</f>
        <v>8</v>
      </c>
      <c r="V87" s="787">
        <f>T87+U87</f>
        <v>5915</v>
      </c>
      <c r="W87" s="788">
        <f>IF(Q87=0,0,((V87/Q87)-1)*100)</f>
        <v>51.124169647419528</v>
      </c>
    </row>
    <row r="88" spans="1:26">
      <c r="A88" s="782"/>
      <c r="L88" s="765" t="s">
        <v>11</v>
      </c>
      <c r="M88" s="783">
        <f>'Lcc_BKK+DMK'!M88+Lcc_CNX!M88+Lcc_HDY!M88+Lcc_HKT!M88+Lcc_CEI!M88</f>
        <v>1234</v>
      </c>
      <c r="N88" s="784">
        <f>'Lcc_BKK+DMK'!N88+Lcc_CNX!N88+Lcc_HDY!N88+Lcc_HKT!N88+Lcc_CEI!N88</f>
        <v>2933</v>
      </c>
      <c r="O88" s="785">
        <f t="shared" ref="O88:O89" si="241">SUM(M88:N88)</f>
        <v>4167</v>
      </c>
      <c r="P88" s="786">
        <f>'Lcc_BKK+DMK'!P88+Lcc_CNX!P88+Lcc_HDY!P88+Lcc_HKT!P88+Lcc_CEI!P88</f>
        <v>33</v>
      </c>
      <c r="Q88" s="787">
        <f t="shared" ref="Q88:Q89" si="242">O88+P88</f>
        <v>4200</v>
      </c>
      <c r="R88" s="783">
        <f>'Lcc_BKK+DMK'!R88+Lcc_CNX!R88+Lcc_HDY!R88+Lcc_HKT!R88+Lcc_CEI!R88</f>
        <v>1761</v>
      </c>
      <c r="S88" s="784">
        <f>'Lcc_BKK+DMK'!S88+Lcc_CNX!S88+Lcc_HDY!S88+Lcc_HKT!S88+Lcc_CEI!S88</f>
        <v>4301</v>
      </c>
      <c r="T88" s="785">
        <f t="shared" ref="T88:T89" si="243">SUM(R88:S88)</f>
        <v>6062</v>
      </c>
      <c r="U88" s="786">
        <f>'Lcc_BKK+DMK'!U88+Lcc_CNX!U88+Lcc_HDY!U88+Lcc_HKT!U88+Lcc_CEI!U88</f>
        <v>14</v>
      </c>
      <c r="V88" s="787">
        <f t="shared" ref="V88:V89" si="244">T88+U88</f>
        <v>6076</v>
      </c>
      <c r="W88" s="788">
        <f t="shared" ref="W88:W89" si="245">IF(Q88=0,0,((V88/Q88)-1)*100)</f>
        <v>44.666666666666679</v>
      </c>
      <c r="Z88" s="742"/>
    </row>
    <row r="89" spans="1:26" ht="13.5" thickBot="1">
      <c r="A89" s="782"/>
      <c r="L89" s="771" t="s">
        <v>12</v>
      </c>
      <c r="M89" s="783">
        <f>'Lcc_BKK+DMK'!M89+Lcc_CNX!M89+Lcc_HDY!M89+Lcc_HKT!M89+Lcc_CEI!M89</f>
        <v>1363</v>
      </c>
      <c r="N89" s="784">
        <f>'Lcc_BKK+DMK'!N89+Lcc_CNX!N89+Lcc_HDY!N89+Lcc_HKT!N89+Lcc_CEI!N89</f>
        <v>3008</v>
      </c>
      <c r="O89" s="785">
        <f t="shared" si="241"/>
        <v>4371</v>
      </c>
      <c r="P89" s="786">
        <f>'Lcc_BKK+DMK'!P89+Lcc_CNX!P89+Lcc_HDY!P89+Lcc_HKT!P89+Lcc_CEI!P89</f>
        <v>9</v>
      </c>
      <c r="Q89" s="787">
        <f t="shared" si="242"/>
        <v>4380</v>
      </c>
      <c r="R89" s="783">
        <f>'Lcc_BKK+DMK'!R89+Lcc_CNX!R89+Lcc_HDY!R89+Lcc_HKT!R89+Lcc_CEI!R89</f>
        <v>1702</v>
      </c>
      <c r="S89" s="784">
        <f>'Lcc_BKK+DMK'!S89+Lcc_CNX!S89+Lcc_HDY!S89+Lcc_HKT!S89+Lcc_CEI!S89</f>
        <v>4177</v>
      </c>
      <c r="T89" s="785">
        <f t="shared" si="243"/>
        <v>5879</v>
      </c>
      <c r="U89" s="786">
        <f>'Lcc_BKK+DMK'!U89+Lcc_CNX!U89+Lcc_HDY!U89+Lcc_HKT!U89+Lcc_CEI!U89</f>
        <v>2</v>
      </c>
      <c r="V89" s="787">
        <f t="shared" si="244"/>
        <v>5881</v>
      </c>
      <c r="W89" s="788">
        <f t="shared" si="245"/>
        <v>34.269406392694066</v>
      </c>
      <c r="Z89" s="742"/>
    </row>
    <row r="90" spans="1:26" ht="14.25" thickTop="1" thickBot="1">
      <c r="A90" s="782"/>
      <c r="L90" s="789" t="s">
        <v>57</v>
      </c>
      <c r="M90" s="790">
        <f t="shared" ref="M90:Q90" si="246">+M87+M88+M89</f>
        <v>3733</v>
      </c>
      <c r="N90" s="791">
        <f t="shared" si="246"/>
        <v>8701</v>
      </c>
      <c r="O90" s="792">
        <f t="shared" si="246"/>
        <v>12434</v>
      </c>
      <c r="P90" s="790">
        <f t="shared" si="246"/>
        <v>60</v>
      </c>
      <c r="Q90" s="792">
        <f t="shared" si="246"/>
        <v>12494</v>
      </c>
      <c r="R90" s="790">
        <f t="shared" ref="R90:V90" si="247">+R87+R88+R89</f>
        <v>5203</v>
      </c>
      <c r="S90" s="791">
        <f t="shared" si="247"/>
        <v>12645</v>
      </c>
      <c r="T90" s="792">
        <f t="shared" si="247"/>
        <v>17848</v>
      </c>
      <c r="U90" s="790">
        <f t="shared" si="247"/>
        <v>24</v>
      </c>
      <c r="V90" s="792">
        <f t="shared" si="247"/>
        <v>17872</v>
      </c>
      <c r="W90" s="793">
        <f t="shared" ref="W90:W92" si="248">IF(Q90=0,0,((V90/Q90)-1)*100)</f>
        <v>43.044661437489992</v>
      </c>
      <c r="Y90" s="742"/>
      <c r="Z90" s="742"/>
    </row>
    <row r="91" spans="1:26" ht="13.5" thickTop="1">
      <c r="A91" s="782"/>
      <c r="L91" s="765" t="s">
        <v>13</v>
      </c>
      <c r="M91" s="783">
        <f>'Lcc_BKK+DMK'!M91+Lcc_CNX!M91+Lcc_HDY!M91+Lcc_HKT!M91+Lcc_CEI!M91</f>
        <v>1361</v>
      </c>
      <c r="N91" s="784">
        <f>'Lcc_BKK+DMK'!N91+Lcc_CNX!N91+Lcc_HDY!N91+Lcc_HKT!N91+Lcc_CEI!N91</f>
        <v>3126</v>
      </c>
      <c r="O91" s="785">
        <f t="shared" ref="O91:O92" si="249">SUM(M91:N91)</f>
        <v>4487</v>
      </c>
      <c r="P91" s="786">
        <f>'Lcc_BKK+DMK'!P91+Lcc_CNX!P91+Lcc_HDY!P91+Lcc_HKT!P91+Lcc_CEI!P91</f>
        <v>3</v>
      </c>
      <c r="Q91" s="787">
        <f t="shared" ref="Q91:Q92" si="250">O91+P91</f>
        <v>4490</v>
      </c>
      <c r="R91" s="783">
        <f>'Lcc_BKK+DMK'!R91+Lcc_CNX!R91+Lcc_HDY!R91+Lcc_HKT!R91+Lcc_CEI!R91</f>
        <v>1614</v>
      </c>
      <c r="S91" s="784">
        <f>'Lcc_BKK+DMK'!S91+Lcc_CNX!S91+Lcc_HDY!S91+Lcc_HKT!S91+Lcc_CEI!S91</f>
        <v>3755</v>
      </c>
      <c r="T91" s="785">
        <f t="shared" ref="T91:T92" si="251">SUM(R91:S91)</f>
        <v>5369</v>
      </c>
      <c r="U91" s="786">
        <f>'Lcc_BKK+DMK'!U91+Lcc_CNX!U91+Lcc_HDY!U91+Lcc_HKT!U91+Lcc_CEI!U91</f>
        <v>0</v>
      </c>
      <c r="V91" s="787">
        <f t="shared" ref="V91:V92" si="252">T91+U91</f>
        <v>5369</v>
      </c>
      <c r="W91" s="788">
        <f t="shared" si="248"/>
        <v>19.576837416481062</v>
      </c>
      <c r="Y91" s="742"/>
      <c r="Z91" s="742"/>
    </row>
    <row r="92" spans="1:26">
      <c r="A92" s="782"/>
      <c r="L92" s="765" t="s">
        <v>14</v>
      </c>
      <c r="M92" s="783">
        <f>'Lcc_BKK+DMK'!M92+Lcc_CNX!M92+Lcc_HDY!M92+Lcc_HKT!M92+Lcc_CEI!M92</f>
        <v>976</v>
      </c>
      <c r="N92" s="784">
        <f>'Lcc_BKK+DMK'!N92+Lcc_CNX!N92+Lcc_HDY!N92+Lcc_HKT!N92+Lcc_CEI!N92</f>
        <v>2715</v>
      </c>
      <c r="O92" s="785">
        <f t="shared" si="249"/>
        <v>3691</v>
      </c>
      <c r="P92" s="786">
        <f>'Lcc_BKK+DMK'!P92+Lcc_CNX!P92+Lcc_HDY!P92+Lcc_HKT!P92+Lcc_CEI!P92</f>
        <v>9</v>
      </c>
      <c r="Q92" s="787">
        <f t="shared" si="250"/>
        <v>3700</v>
      </c>
      <c r="R92" s="783">
        <f>'Lcc_BKK+DMK'!R92+Lcc_CNX!R92+Lcc_HDY!R92+Lcc_HKT!R92+Lcc_CEI!R92</f>
        <v>1491</v>
      </c>
      <c r="S92" s="784">
        <f>'Lcc_BKK+DMK'!S92+Lcc_CNX!S92+Lcc_HDY!S92+Lcc_HKT!S92+Lcc_CEI!S92</f>
        <v>3585</v>
      </c>
      <c r="T92" s="785">
        <f t="shared" si="251"/>
        <v>5076</v>
      </c>
      <c r="U92" s="786">
        <f>'Lcc_BKK+DMK'!U92+Lcc_CNX!U92+Lcc_HDY!U92+Lcc_HKT!U92+Lcc_CEI!U92</f>
        <v>13</v>
      </c>
      <c r="V92" s="787">
        <f t="shared" si="252"/>
        <v>5089</v>
      </c>
      <c r="W92" s="788">
        <f t="shared" si="248"/>
        <v>37.540540540540547</v>
      </c>
      <c r="Y92" s="742"/>
      <c r="Z92" s="742"/>
    </row>
    <row r="93" spans="1:26" ht="13.5" thickBot="1">
      <c r="A93" s="782"/>
      <c r="L93" s="765" t="s">
        <v>15</v>
      </c>
      <c r="M93" s="783">
        <f>'Lcc_BKK+DMK'!M93+Lcc_CNX!M93+Lcc_HDY!M93+Lcc_HKT!M93+Lcc_CEI!M93</f>
        <v>1782</v>
      </c>
      <c r="N93" s="784">
        <f>'Lcc_BKK+DMK'!N93+Lcc_CNX!N93+Lcc_HDY!N93+Lcc_HKT!N93+Lcc_CEI!N93</f>
        <v>3821</v>
      </c>
      <c r="O93" s="785">
        <f>SUM(M93:N93)</f>
        <v>5603</v>
      </c>
      <c r="P93" s="786">
        <f>'Lcc_BKK+DMK'!P93+Lcc_CNX!P93+Lcc_HDY!P93+Lcc_HKT!P93+Lcc_CEI!P93</f>
        <v>0</v>
      </c>
      <c r="Q93" s="787">
        <f>O93+P93</f>
        <v>5603</v>
      </c>
      <c r="R93" s="783">
        <f>'Lcc_BKK+DMK'!R93+Lcc_CNX!R93+Lcc_HDY!R93+Lcc_HKT!R93+Lcc_CEI!R93</f>
        <v>2198</v>
      </c>
      <c r="S93" s="784">
        <f>'Lcc_BKK+DMK'!S93+Lcc_CNX!S93+Lcc_HDY!S93+Lcc_HKT!S93+Lcc_CEI!S93</f>
        <v>4738</v>
      </c>
      <c r="T93" s="785">
        <f>SUM(R93:S93)</f>
        <v>6936</v>
      </c>
      <c r="U93" s="786">
        <f>'Lcc_BKK+DMK'!U93+Lcc_CNX!U93+Lcc_HDY!U93+Lcc_HKT!U93+Lcc_CEI!U93</f>
        <v>21</v>
      </c>
      <c r="V93" s="787">
        <f>T93+U93</f>
        <v>6957</v>
      </c>
      <c r="W93" s="788">
        <f>IF(Q93=0,0,((V93/Q93)-1)*100)</f>
        <v>24.165625557736938</v>
      </c>
      <c r="Y93" s="742"/>
      <c r="Z93" s="742"/>
    </row>
    <row r="94" spans="1:26" ht="14.25" thickTop="1" thickBot="1">
      <c r="A94" s="782"/>
      <c r="L94" s="789" t="s">
        <v>61</v>
      </c>
      <c r="M94" s="790">
        <f>+M91+M92+M93</f>
        <v>4119</v>
      </c>
      <c r="N94" s="791">
        <f t="shared" ref="N94:V94" si="253">+N91+N92+N93</f>
        <v>9662</v>
      </c>
      <c r="O94" s="792">
        <f t="shared" si="253"/>
        <v>13781</v>
      </c>
      <c r="P94" s="790">
        <f t="shared" si="253"/>
        <v>12</v>
      </c>
      <c r="Q94" s="792">
        <f t="shared" si="253"/>
        <v>13793</v>
      </c>
      <c r="R94" s="790">
        <f t="shared" si="253"/>
        <v>5303</v>
      </c>
      <c r="S94" s="791">
        <f t="shared" si="253"/>
        <v>12078</v>
      </c>
      <c r="T94" s="792">
        <f t="shared" si="253"/>
        <v>17381</v>
      </c>
      <c r="U94" s="790">
        <f t="shared" si="253"/>
        <v>34</v>
      </c>
      <c r="V94" s="792">
        <f t="shared" si="253"/>
        <v>17415</v>
      </c>
      <c r="W94" s="793">
        <f>IF(Q94=0,0,((V94/Q94)-1)*100)</f>
        <v>26.259696947727118</v>
      </c>
      <c r="Y94" s="742"/>
      <c r="Z94" s="742"/>
    </row>
    <row r="95" spans="1:26" ht="13.5" thickTop="1">
      <c r="A95" s="782"/>
      <c r="L95" s="765" t="s">
        <v>16</v>
      </c>
      <c r="M95" s="783">
        <f>'Lcc_BKK+DMK'!M95+Lcc_CNX!M95+Lcc_HDY!M95+Lcc_HKT!M95+Lcc_CEI!M95</f>
        <v>1524</v>
      </c>
      <c r="N95" s="784">
        <f>'Lcc_BKK+DMK'!N95+Lcc_CNX!N95+Lcc_HDY!N95+Lcc_HKT!N95+Lcc_CEI!N95</f>
        <v>3578</v>
      </c>
      <c r="O95" s="785">
        <f t="shared" ref="O95:O96" si="254">SUM(M95:N95)</f>
        <v>5102</v>
      </c>
      <c r="P95" s="786">
        <f>'Lcc_BKK+DMK'!P95+Lcc_CNX!P95+Lcc_HDY!P95+Lcc_HKT!P95+Lcc_CEI!P95</f>
        <v>17</v>
      </c>
      <c r="Q95" s="787">
        <f t="shared" ref="Q95:Q96" si="255">O95+P95</f>
        <v>5119</v>
      </c>
      <c r="R95" s="783">
        <f>'Lcc_BKK+DMK'!R95+Lcc_CNX!R95+Lcc_HDY!R95+Lcc_HKT!R95+Lcc_CEI!R95</f>
        <v>2147</v>
      </c>
      <c r="S95" s="784">
        <f>'Lcc_BKK+DMK'!S95+Lcc_CNX!S95+Lcc_HDY!S95+Lcc_HKT!S95+Lcc_CEI!S95</f>
        <v>4625</v>
      </c>
      <c r="T95" s="785">
        <f t="shared" ref="T95:T96" si="256">SUM(R95:S95)</f>
        <v>6772</v>
      </c>
      <c r="U95" s="786">
        <f>'Lcc_BKK+DMK'!U95+Lcc_CNX!U95+Lcc_HDY!U95+Lcc_HKT!U95+Lcc_CEI!U95</f>
        <v>0</v>
      </c>
      <c r="V95" s="787">
        <f t="shared" ref="V95:V96" si="257">T95+U95</f>
        <v>6772</v>
      </c>
      <c r="W95" s="788">
        <f t="shared" ref="W95:W96" si="258">IF(Q95=0,0,((V95/Q95)-1)*100)</f>
        <v>32.291463176401635</v>
      </c>
      <c r="Y95" s="742"/>
      <c r="Z95" s="742"/>
    </row>
    <row r="96" spans="1:26">
      <c r="A96" s="782"/>
      <c r="L96" s="765" t="s">
        <v>17</v>
      </c>
      <c r="M96" s="783">
        <f>'Lcc_BKK+DMK'!M96+Lcc_CNX!M96+Lcc_HDY!M96+Lcc_HKT!M96+Lcc_CEI!M96</f>
        <v>1432</v>
      </c>
      <c r="N96" s="784">
        <f>'Lcc_BKK+DMK'!N96+Lcc_CNX!N96+Lcc_HDY!N96+Lcc_HKT!N96+Lcc_CEI!N96</f>
        <v>3733</v>
      </c>
      <c r="O96" s="785">
        <f t="shared" si="254"/>
        <v>5165</v>
      </c>
      <c r="P96" s="786">
        <f>'Lcc_BKK+DMK'!P96+Lcc_CNX!P96+Lcc_HDY!P96+Lcc_HKT!P96+Lcc_CEI!P96</f>
        <v>16</v>
      </c>
      <c r="Q96" s="787">
        <f t="shared" si="255"/>
        <v>5181</v>
      </c>
      <c r="R96" s="783">
        <f>'Lcc_BKK+DMK'!R96+Lcc_CNX!R96+Lcc_HDY!R96+Lcc_HKT!R96+Lcc_CEI!R96</f>
        <v>1981</v>
      </c>
      <c r="S96" s="784">
        <f>'Lcc_BKK+DMK'!S96+Lcc_CNX!S96+Lcc_HDY!S96+Lcc_HKT!S96+Lcc_CEI!S96</f>
        <v>4858</v>
      </c>
      <c r="T96" s="785">
        <f t="shared" si="256"/>
        <v>6839</v>
      </c>
      <c r="U96" s="786">
        <f>'Lcc_BKK+DMK'!U96+Lcc_CNX!U96+Lcc_HDY!U96+Lcc_HKT!U96+Lcc_CEI!U96</f>
        <v>1</v>
      </c>
      <c r="V96" s="787">
        <f t="shared" si="257"/>
        <v>6840</v>
      </c>
      <c r="W96" s="788">
        <f t="shared" si="258"/>
        <v>32.020845396641583</v>
      </c>
      <c r="Y96" s="742"/>
      <c r="Z96" s="742"/>
    </row>
    <row r="97" spans="1:26" ht="13.5" thickBot="1">
      <c r="A97" s="782"/>
      <c r="L97" s="765" t="s">
        <v>18</v>
      </c>
      <c r="M97" s="783">
        <f>'Lcc_BKK+DMK'!M97+Lcc_CNX!M97+Lcc_HDY!M97+Lcc_HKT!M97+Lcc_CEI!M97</f>
        <v>1584</v>
      </c>
      <c r="N97" s="784">
        <f>'Lcc_BKK+DMK'!N97+Lcc_CNX!N97+Lcc_HDY!N97+Lcc_HKT!N97+Lcc_CEI!N97</f>
        <v>3173</v>
      </c>
      <c r="O97" s="785">
        <f>SUM(M97:N97)</f>
        <v>4757</v>
      </c>
      <c r="P97" s="786">
        <f>'Lcc_BKK+DMK'!P97+Lcc_CNX!P97+Lcc_HDY!P97+Lcc_HKT!P97+Lcc_CEI!P97</f>
        <v>9</v>
      </c>
      <c r="Q97" s="787">
        <f>O97+P97</f>
        <v>4766</v>
      </c>
      <c r="R97" s="783">
        <f>'Lcc_BKK+DMK'!R97+Lcc_CNX!R97+Lcc_HDY!R97+Lcc_HKT!R97+Lcc_CEI!R97</f>
        <v>1948</v>
      </c>
      <c r="S97" s="784">
        <f>'Lcc_BKK+DMK'!S97+Lcc_CNX!S97+Lcc_HDY!S97+Lcc_HKT!S97+Lcc_CEI!S97</f>
        <v>4452</v>
      </c>
      <c r="T97" s="785">
        <f>SUM(R97:S97)</f>
        <v>6400</v>
      </c>
      <c r="U97" s="786">
        <f>'Lcc_BKK+DMK'!U97+Lcc_CNX!U97+Lcc_HDY!U97+Lcc_HKT!U97+Lcc_CEI!U97</f>
        <v>1</v>
      </c>
      <c r="V97" s="787">
        <f>T97+U97</f>
        <v>6401</v>
      </c>
      <c r="W97" s="788">
        <f>IF(Q97=0,0,((V97/Q97)-1)*100)</f>
        <v>34.305497272345775</v>
      </c>
      <c r="Y97" s="742"/>
      <c r="Z97" s="742"/>
    </row>
    <row r="98" spans="1:26" ht="14.25" thickTop="1" thickBot="1">
      <c r="A98" s="782" t="str">
        <f>IF(ISERROR(F98/G98)," ",IF(F98/G98&gt;0.5,IF(F98/G98&lt;1.5," ","NOT OK"),"NOT OK"))</f>
        <v xml:space="preserve"> </v>
      </c>
      <c r="L98" s="794" t="s">
        <v>19</v>
      </c>
      <c r="M98" s="795">
        <f>+M95+M96+M97</f>
        <v>4540</v>
      </c>
      <c r="N98" s="795">
        <f t="shared" ref="N98" si="259">+N95+N96+N97</f>
        <v>10484</v>
      </c>
      <c r="O98" s="796">
        <f t="shared" ref="O98" si="260">+O95+O96+O97</f>
        <v>15024</v>
      </c>
      <c r="P98" s="797">
        <f t="shared" ref="P98" si="261">+P95+P96+P97</f>
        <v>42</v>
      </c>
      <c r="Q98" s="796">
        <f t="shared" ref="Q98" si="262">+Q95+Q96+Q97</f>
        <v>15066</v>
      </c>
      <c r="R98" s="795">
        <f t="shared" ref="R98" si="263">+R95+R96+R97</f>
        <v>6076</v>
      </c>
      <c r="S98" s="795">
        <f t="shared" ref="S98" si="264">+S95+S96+S97</f>
        <v>13935</v>
      </c>
      <c r="T98" s="796">
        <f t="shared" ref="T98" si="265">+T95+T96+T97</f>
        <v>20011</v>
      </c>
      <c r="U98" s="797">
        <f t="shared" ref="U98" si="266">+U95+U96+U97</f>
        <v>2</v>
      </c>
      <c r="V98" s="796">
        <f t="shared" ref="V98" si="267">+V95+V96+V97</f>
        <v>20013</v>
      </c>
      <c r="W98" s="798">
        <f>IF(Q98=0,0,((V98/Q98)-1)*100)</f>
        <v>32.835523695738743</v>
      </c>
      <c r="Y98" s="742"/>
      <c r="Z98" s="742"/>
    </row>
    <row r="99" spans="1:26" ht="13.5" thickTop="1">
      <c r="A99" s="782"/>
      <c r="L99" s="765" t="s">
        <v>21</v>
      </c>
      <c r="M99" s="783">
        <f>'Lcc_BKK+DMK'!M99+Lcc_CNX!M99+Lcc_HDY!M99+Lcc_HKT!M99+Lcc_CEI!M99</f>
        <v>1627</v>
      </c>
      <c r="N99" s="784">
        <f>'Lcc_BKK+DMK'!N99+Lcc_CNX!N99+Lcc_HDY!N99+Lcc_HKT!N99+Lcc_CEI!N99</f>
        <v>3335</v>
      </c>
      <c r="O99" s="785">
        <f>SUM(M99:N99)</f>
        <v>4962</v>
      </c>
      <c r="P99" s="786">
        <f>'Lcc_BKK+DMK'!P99+Lcc_CNX!P99+Lcc_HDY!P99+Lcc_HKT!P99+Lcc_CEI!P99</f>
        <v>12</v>
      </c>
      <c r="Q99" s="787">
        <f>O99+P99</f>
        <v>4974</v>
      </c>
      <c r="R99" s="783">
        <f>'Lcc_BKK+DMK'!R99+Lcc_CNX!R99+Lcc_HDY!R99+Lcc_HKT!R99+Lcc_CEI!R99</f>
        <v>2139</v>
      </c>
      <c r="S99" s="784">
        <f>'Lcc_BKK+DMK'!S99+Lcc_CNX!S99+Lcc_HDY!S99+Lcc_HKT!S99+Lcc_CEI!S99</f>
        <v>4047</v>
      </c>
      <c r="T99" s="785">
        <f>SUM(R99:S99)</f>
        <v>6186</v>
      </c>
      <c r="U99" s="786">
        <f>'Lcc_BKK+DMK'!U99+Lcc_CNX!U99+Lcc_HDY!U99+Lcc_HKT!U99+Lcc_CEI!U99</f>
        <v>0</v>
      </c>
      <c r="V99" s="787">
        <f>T99+U99</f>
        <v>6186</v>
      </c>
      <c r="W99" s="788">
        <f>IF(Q99=0,0,((V99/Q99)-1)*100)</f>
        <v>24.36670687575393</v>
      </c>
    </row>
    <row r="100" spans="1:26">
      <c r="A100" s="782"/>
      <c r="L100" s="765" t="s">
        <v>22</v>
      </c>
      <c r="M100" s="783">
        <f>'Lcc_BKK+DMK'!M100+Lcc_CNX!M100+Lcc_HDY!M100+Lcc_HKT!M100+Lcc_CEI!M100</f>
        <v>1599.768</v>
      </c>
      <c r="N100" s="784">
        <f>'Lcc_BKK+DMK'!N100+Lcc_CNX!N100+Lcc_HDY!N100+Lcc_HKT!N100+Lcc_CEI!N100</f>
        <v>3564.0729999999999</v>
      </c>
      <c r="O100" s="785">
        <f t="shared" ref="O100" si="268">SUM(M100:N100)</f>
        <v>5163.8410000000003</v>
      </c>
      <c r="P100" s="786">
        <f>'Lcc_BKK+DMK'!P100+Lcc_CNX!P100+Lcc_HDY!P100+Lcc_HKT!P100+Lcc_CEI!P100</f>
        <v>16</v>
      </c>
      <c r="Q100" s="787">
        <f t="shared" ref="Q100" si="269">O100+P100</f>
        <v>5179.8410000000003</v>
      </c>
      <c r="R100" s="783">
        <f>'Lcc_BKK+DMK'!R100+Lcc_CNX!R100+Lcc_HDY!R100+Lcc_HKT!R100+Lcc_CEI!R100</f>
        <v>1982</v>
      </c>
      <c r="S100" s="784">
        <f>'Lcc_BKK+DMK'!S100+Lcc_CNX!S100+Lcc_HDY!S100+Lcc_HKT!S100+Lcc_CEI!S100</f>
        <v>3590</v>
      </c>
      <c r="T100" s="785">
        <f t="shared" ref="T100" si="270">SUM(R100:S100)</f>
        <v>5572</v>
      </c>
      <c r="U100" s="786">
        <f>'Lcc_BKK+DMK'!U100+Lcc_CNX!U100+Lcc_HDY!U100+Lcc_HKT!U100+Lcc_CEI!U100</f>
        <v>6</v>
      </c>
      <c r="V100" s="787">
        <f t="shared" ref="V100" si="271">T100+U100</f>
        <v>5578</v>
      </c>
      <c r="W100" s="788">
        <f t="shared" ref="W100" si="272">IF(Q100=0,0,((V100/Q100)-1)*100)</f>
        <v>7.6867031246711903</v>
      </c>
    </row>
    <row r="101" spans="1:26" ht="13.5" thickBot="1">
      <c r="A101" s="799"/>
      <c r="L101" s="765" t="s">
        <v>23</v>
      </c>
      <c r="M101" s="783">
        <f>'Lcc_BKK+DMK'!M101+Lcc_CNX!M101+Lcc_HDY!M101+Lcc_HKT!M101+Lcc_CEI!M101</f>
        <v>2139</v>
      </c>
      <c r="N101" s="784">
        <f>'Lcc_BKK+DMK'!N101+Lcc_CNX!N101+Lcc_HDY!N101+Lcc_HKT!N101+Lcc_CEI!N101</f>
        <v>3841</v>
      </c>
      <c r="O101" s="785">
        <f t="shared" ref="O101" si="273">SUM(M101:N101)</f>
        <v>5980</v>
      </c>
      <c r="P101" s="786">
        <f>'Lcc_BKK+DMK'!P101+Lcc_CNX!P101+Lcc_HDY!P101+Lcc_HKT!P101+Lcc_CEI!P101</f>
        <v>2</v>
      </c>
      <c r="Q101" s="787">
        <f t="shared" ref="Q101" si="274">O101+P101</f>
        <v>5982</v>
      </c>
      <c r="R101" s="783">
        <f>'Lcc_BKK+DMK'!R101+Lcc_CNX!R101+Lcc_HDY!R101+Lcc_HKT!R101+Lcc_CEI!R101</f>
        <v>2066</v>
      </c>
      <c r="S101" s="784">
        <f>'Lcc_BKK+DMK'!S101+Lcc_CNX!S101+Lcc_HDY!S101+Lcc_HKT!S101+Lcc_CEI!S101</f>
        <v>3828</v>
      </c>
      <c r="T101" s="785">
        <f t="shared" ref="T101" si="275">SUM(R101:S101)</f>
        <v>5894</v>
      </c>
      <c r="U101" s="786">
        <f>'Lcc_BKK+DMK'!U101+Lcc_CNX!U101+Lcc_HDY!U101+Lcc_HKT!U101+Lcc_CEI!U101</f>
        <v>0</v>
      </c>
      <c r="V101" s="787">
        <f t="shared" ref="V101" si="276">T101+U101</f>
        <v>5894</v>
      </c>
      <c r="W101" s="788">
        <f t="shared" ref="W101:W104" si="277">IF(Q101=0,0,((V101/Q101)-1)*100)</f>
        <v>-1.4710799063858193</v>
      </c>
    </row>
    <row r="102" spans="1:26" ht="14.25" thickTop="1" thickBot="1">
      <c r="A102" s="782"/>
      <c r="L102" s="789" t="s">
        <v>24</v>
      </c>
      <c r="M102" s="790">
        <f>+M99+M100+M101</f>
        <v>5365.768</v>
      </c>
      <c r="N102" s="791">
        <f t="shared" ref="N102:V102" si="278">+N99+N100+N101</f>
        <v>10740.073</v>
      </c>
      <c r="O102" s="792">
        <f t="shared" si="278"/>
        <v>16105.841</v>
      </c>
      <c r="P102" s="790">
        <f t="shared" si="278"/>
        <v>30</v>
      </c>
      <c r="Q102" s="792">
        <f t="shared" si="278"/>
        <v>16135.841</v>
      </c>
      <c r="R102" s="790">
        <f t="shared" si="278"/>
        <v>6187</v>
      </c>
      <c r="S102" s="791">
        <f t="shared" si="278"/>
        <v>11465</v>
      </c>
      <c r="T102" s="792">
        <f t="shared" si="278"/>
        <v>17652</v>
      </c>
      <c r="U102" s="790">
        <f t="shared" si="278"/>
        <v>6</v>
      </c>
      <c r="V102" s="792">
        <f t="shared" si="278"/>
        <v>17658</v>
      </c>
      <c r="W102" s="793">
        <f t="shared" si="277"/>
        <v>9.4334035641526093</v>
      </c>
    </row>
    <row r="103" spans="1:26" ht="14.25" thickTop="1" thickBot="1">
      <c r="A103" s="782" t="str">
        <f>IF(ISERROR(F103/G103)," ",IF(F103/G103&gt;0.5,IF(F103/G103&lt;1.5," ","NOT OK"),"NOT OK"))</f>
        <v xml:space="preserve"> </v>
      </c>
      <c r="L103" s="789" t="s">
        <v>62</v>
      </c>
      <c r="M103" s="790">
        <f>M94+M98+M99+M100+M101</f>
        <v>14024.768</v>
      </c>
      <c r="N103" s="791">
        <f t="shared" ref="N103:V103" si="279">N94+N98+N99+N100+N101</f>
        <v>30886.073</v>
      </c>
      <c r="O103" s="800">
        <f t="shared" si="279"/>
        <v>44910.841</v>
      </c>
      <c r="P103" s="790">
        <f t="shared" si="279"/>
        <v>84</v>
      </c>
      <c r="Q103" s="800">
        <f t="shared" si="279"/>
        <v>44994.841</v>
      </c>
      <c r="R103" s="790">
        <f t="shared" si="279"/>
        <v>17566</v>
      </c>
      <c r="S103" s="791">
        <f t="shared" si="279"/>
        <v>37478</v>
      </c>
      <c r="T103" s="800">
        <f t="shared" si="279"/>
        <v>55044</v>
      </c>
      <c r="U103" s="790">
        <f t="shared" si="279"/>
        <v>42</v>
      </c>
      <c r="V103" s="800">
        <f t="shared" si="279"/>
        <v>55086</v>
      </c>
      <c r="W103" s="793">
        <f t="shared" si="277"/>
        <v>22.427368951031525</v>
      </c>
      <c r="Y103" s="742"/>
      <c r="Z103" s="742"/>
    </row>
    <row r="104" spans="1:26" ht="14.25" thickTop="1" thickBot="1">
      <c r="A104" s="782"/>
      <c r="L104" s="789" t="s">
        <v>63</v>
      </c>
      <c r="M104" s="790">
        <f>+M90+M94+M98+M102</f>
        <v>17757.768</v>
      </c>
      <c r="N104" s="791">
        <f t="shared" ref="N104:V104" si="280">+N90+N94+N98+N102</f>
        <v>39587.073000000004</v>
      </c>
      <c r="O104" s="792">
        <f t="shared" si="280"/>
        <v>57344.841</v>
      </c>
      <c r="P104" s="790">
        <f t="shared" si="280"/>
        <v>144</v>
      </c>
      <c r="Q104" s="792">
        <f t="shared" si="280"/>
        <v>57488.841</v>
      </c>
      <c r="R104" s="790">
        <f t="shared" si="280"/>
        <v>22769</v>
      </c>
      <c r="S104" s="791">
        <f t="shared" si="280"/>
        <v>50123</v>
      </c>
      <c r="T104" s="792">
        <f t="shared" si="280"/>
        <v>72892</v>
      </c>
      <c r="U104" s="790">
        <f t="shared" si="280"/>
        <v>66</v>
      </c>
      <c r="V104" s="792">
        <f t="shared" si="280"/>
        <v>72958</v>
      </c>
      <c r="W104" s="793">
        <f t="shared" si="277"/>
        <v>26.908107262068469</v>
      </c>
      <c r="Y104" s="742"/>
      <c r="Z104" s="742"/>
    </row>
    <row r="105" spans="1:26" ht="14.25" thickTop="1" thickBot="1">
      <c r="A105" s="782"/>
      <c r="L105" s="801" t="s">
        <v>60</v>
      </c>
      <c r="M105" s="758"/>
      <c r="N105" s="758"/>
      <c r="O105" s="758"/>
      <c r="P105" s="758"/>
      <c r="Q105" s="758"/>
      <c r="R105" s="758"/>
      <c r="S105" s="758"/>
      <c r="T105" s="758"/>
      <c r="U105" s="758"/>
      <c r="V105" s="758"/>
      <c r="W105" s="758"/>
    </row>
    <row r="106" spans="1:26" ht="13.5" thickTop="1">
      <c r="L106" s="943" t="s">
        <v>41</v>
      </c>
      <c r="M106" s="944"/>
      <c r="N106" s="944"/>
      <c r="O106" s="944"/>
      <c r="P106" s="944"/>
      <c r="Q106" s="944"/>
      <c r="R106" s="944"/>
      <c r="S106" s="944"/>
      <c r="T106" s="944"/>
      <c r="U106" s="944"/>
      <c r="V106" s="944"/>
      <c r="W106" s="945"/>
    </row>
    <row r="107" spans="1:26" ht="13.5" thickBot="1">
      <c r="L107" s="946" t="s">
        <v>44</v>
      </c>
      <c r="M107" s="947"/>
      <c r="N107" s="947"/>
      <c r="O107" s="947"/>
      <c r="P107" s="947"/>
      <c r="Q107" s="947"/>
      <c r="R107" s="947"/>
      <c r="S107" s="947"/>
      <c r="T107" s="947"/>
      <c r="U107" s="947"/>
      <c r="V107" s="947"/>
      <c r="W107" s="948"/>
    </row>
    <row r="108" spans="1:26" ht="14.25" thickTop="1" thickBot="1">
      <c r="L108" s="757"/>
      <c r="M108" s="758"/>
      <c r="N108" s="758"/>
      <c r="O108" s="758"/>
      <c r="P108" s="758"/>
      <c r="Q108" s="758"/>
      <c r="R108" s="758"/>
      <c r="S108" s="758"/>
      <c r="T108" s="758"/>
      <c r="U108" s="758"/>
      <c r="V108" s="758"/>
      <c r="W108" s="759" t="s">
        <v>34</v>
      </c>
    </row>
    <row r="109" spans="1:26" ht="14.25" thickTop="1" thickBot="1">
      <c r="L109" s="760"/>
      <c r="M109" s="761" t="s">
        <v>64</v>
      </c>
      <c r="N109" s="762"/>
      <c r="O109" s="761"/>
      <c r="P109" s="763"/>
      <c r="Q109" s="762"/>
      <c r="R109" s="763" t="s">
        <v>65</v>
      </c>
      <c r="S109" s="762"/>
      <c r="T109" s="761"/>
      <c r="U109" s="763"/>
      <c r="V109" s="763"/>
      <c r="W109" s="764" t="s">
        <v>2</v>
      </c>
    </row>
    <row r="110" spans="1:26" ht="13.5" thickTop="1">
      <c r="L110" s="765" t="s">
        <v>3</v>
      </c>
      <c r="M110" s="766"/>
      <c r="N110" s="767"/>
      <c r="O110" s="768"/>
      <c r="P110" s="769"/>
      <c r="Q110" s="768"/>
      <c r="R110" s="766"/>
      <c r="S110" s="767"/>
      <c r="T110" s="768"/>
      <c r="U110" s="769"/>
      <c r="V110" s="768"/>
      <c r="W110" s="770" t="s">
        <v>4</v>
      </c>
    </row>
    <row r="111" spans="1:26" ht="13.5" thickBot="1">
      <c r="L111" s="771"/>
      <c r="M111" s="772" t="s">
        <v>35</v>
      </c>
      <c r="N111" s="773" t="s">
        <v>36</v>
      </c>
      <c r="O111" s="774" t="s">
        <v>37</v>
      </c>
      <c r="P111" s="775" t="s">
        <v>32</v>
      </c>
      <c r="Q111" s="774" t="s">
        <v>7</v>
      </c>
      <c r="R111" s="772" t="s">
        <v>35</v>
      </c>
      <c r="S111" s="773" t="s">
        <v>36</v>
      </c>
      <c r="T111" s="774" t="s">
        <v>37</v>
      </c>
      <c r="U111" s="775" t="s">
        <v>32</v>
      </c>
      <c r="V111" s="774" t="s">
        <v>7</v>
      </c>
      <c r="W111" s="802"/>
    </row>
    <row r="112" spans="1:26" ht="6" customHeight="1" thickTop="1">
      <c r="L112" s="765"/>
      <c r="M112" s="777"/>
      <c r="N112" s="778"/>
      <c r="O112" s="779"/>
      <c r="P112" s="780"/>
      <c r="Q112" s="779"/>
      <c r="R112" s="777"/>
      <c r="S112" s="778"/>
      <c r="T112" s="779"/>
      <c r="U112" s="780"/>
      <c r="V112" s="779"/>
      <c r="W112" s="781"/>
    </row>
    <row r="113" spans="1:26">
      <c r="L113" s="765" t="s">
        <v>10</v>
      </c>
      <c r="M113" s="783">
        <f>+'Lcc_BKK+DMK'!M113+Lcc_CNX!M113+Lcc_HDY!M113+Lcc_HKT!M113+Lcc_CEI!M113</f>
        <v>918</v>
      </c>
      <c r="N113" s="784">
        <f>+'Lcc_BKK+DMK'!N113+Lcc_CNX!N113+Lcc_HDY!N113+Lcc_HKT!N113+Lcc_CEI!N113</f>
        <v>1310</v>
      </c>
      <c r="O113" s="785">
        <f>SUM(M113:N113)</f>
        <v>2228</v>
      </c>
      <c r="P113" s="786">
        <f>+'Lcc_BKK+DMK'!P113+Lcc_CNX!P113+Lcc_HDY!P113+Lcc_HKT!P113+Lcc_CEI!P113</f>
        <v>3</v>
      </c>
      <c r="Q113" s="787">
        <f>O113+P113</f>
        <v>2231</v>
      </c>
      <c r="R113" s="783">
        <f>+'Lcc_BKK+DMK'!R113+Lcc_CNX!R113+Lcc_HDY!R113+Lcc_HKT!R113+Lcc_CEI!R113</f>
        <v>700</v>
      </c>
      <c r="S113" s="784">
        <f>+'Lcc_BKK+DMK'!S113+Lcc_CNX!S113+Lcc_HDY!S113+Lcc_HKT!S113+Lcc_CEI!S113</f>
        <v>833</v>
      </c>
      <c r="T113" s="785">
        <f>SUM(R113:S113)</f>
        <v>1533</v>
      </c>
      <c r="U113" s="786">
        <f>+'Lcc_BKK+DMK'!U113+Lcc_CNX!U113+Lcc_HDY!U113+Lcc_HKT!U113+Lcc_CEI!U113</f>
        <v>1</v>
      </c>
      <c r="V113" s="787">
        <f>T113+U113</f>
        <v>1534</v>
      </c>
      <c r="W113" s="788">
        <f>IF(Q113=0,0,((V113/Q113)-1)*100)</f>
        <v>-31.24159569699686</v>
      </c>
    </row>
    <row r="114" spans="1:26">
      <c r="L114" s="765" t="s">
        <v>11</v>
      </c>
      <c r="M114" s="783">
        <f>+'Lcc_BKK+DMK'!M114+Lcc_CNX!M114+Lcc_HDY!M114+Lcc_HKT!M114+Lcc_CEI!M114</f>
        <v>929</v>
      </c>
      <c r="N114" s="784">
        <f>+'Lcc_BKK+DMK'!N114+Lcc_CNX!N114+Lcc_HDY!N114+Lcc_HKT!N114+Lcc_CEI!N114</f>
        <v>1243</v>
      </c>
      <c r="O114" s="785">
        <f t="shared" ref="O114:O115" si="281">SUM(M114:N114)</f>
        <v>2172</v>
      </c>
      <c r="P114" s="786">
        <f>+'Lcc_BKK+DMK'!P114+Lcc_CNX!P114+Lcc_HDY!P114+Lcc_HKT!P114+Lcc_CEI!P114</f>
        <v>0</v>
      </c>
      <c r="Q114" s="787">
        <f t="shared" ref="Q114:Q115" si="282">O114+P114</f>
        <v>2172</v>
      </c>
      <c r="R114" s="783">
        <f>+'Lcc_BKK+DMK'!R114+Lcc_CNX!R114+Lcc_HDY!R114+Lcc_HKT!R114+Lcc_CEI!R114</f>
        <v>796</v>
      </c>
      <c r="S114" s="784">
        <f>+'Lcc_BKK+DMK'!S114+Lcc_CNX!S114+Lcc_HDY!S114+Lcc_HKT!S114+Lcc_CEI!S114</f>
        <v>953</v>
      </c>
      <c r="T114" s="785">
        <f t="shared" ref="T114:T115" si="283">SUM(R114:S114)</f>
        <v>1749</v>
      </c>
      <c r="U114" s="786">
        <f>+'Lcc_BKK+DMK'!U114+Lcc_CNX!U114+Lcc_HDY!U114+Lcc_HKT!U114+Lcc_CEI!U114</f>
        <v>0</v>
      </c>
      <c r="V114" s="787">
        <f t="shared" ref="V114:V115" si="284">T114+U114</f>
        <v>1749</v>
      </c>
      <c r="W114" s="788">
        <f t="shared" ref="W114:W115" si="285">IF(Q114=0,0,((V114/Q114)-1)*100)</f>
        <v>-19.475138121546966</v>
      </c>
    </row>
    <row r="115" spans="1:26" ht="13.5" thickBot="1">
      <c r="L115" s="771" t="s">
        <v>12</v>
      </c>
      <c r="M115" s="783">
        <f>+'Lcc_BKK+DMK'!M115+Lcc_CNX!M115+Lcc_HDY!M115+Lcc_HKT!M115+Lcc_CEI!M115</f>
        <v>1037</v>
      </c>
      <c r="N115" s="784">
        <f>+'Lcc_BKK+DMK'!N115+Lcc_CNX!N115+Lcc_HDY!N115+Lcc_HKT!N115+Lcc_CEI!N115</f>
        <v>1419</v>
      </c>
      <c r="O115" s="785">
        <f t="shared" si="281"/>
        <v>2456</v>
      </c>
      <c r="P115" s="786">
        <f>+'Lcc_BKK+DMK'!P115+Lcc_CNX!P115+Lcc_HDY!P115+Lcc_HKT!P115+Lcc_CEI!P115</f>
        <v>0</v>
      </c>
      <c r="Q115" s="787">
        <f t="shared" si="282"/>
        <v>2456</v>
      </c>
      <c r="R115" s="783">
        <f>+'Lcc_BKK+DMK'!R115+Lcc_CNX!R115+Lcc_HDY!R115+Lcc_HKT!R115+Lcc_CEI!R115</f>
        <v>925</v>
      </c>
      <c r="S115" s="784">
        <f>+'Lcc_BKK+DMK'!S115+Lcc_CNX!S115+Lcc_HDY!S115+Lcc_HKT!S115+Lcc_CEI!S115</f>
        <v>1075</v>
      </c>
      <c r="T115" s="785">
        <f t="shared" si="283"/>
        <v>2000</v>
      </c>
      <c r="U115" s="786">
        <f>+'Lcc_BKK+DMK'!U115+Lcc_CNX!U115+Lcc_HDY!U115+Lcc_HKT!U115+Lcc_CEI!U115</f>
        <v>1</v>
      </c>
      <c r="V115" s="787">
        <f t="shared" si="284"/>
        <v>2001</v>
      </c>
      <c r="W115" s="788">
        <f t="shared" si="285"/>
        <v>-18.526058631921828</v>
      </c>
    </row>
    <row r="116" spans="1:26" ht="14.25" thickTop="1" thickBot="1">
      <c r="L116" s="789" t="s">
        <v>57</v>
      </c>
      <c r="M116" s="790">
        <f t="shared" ref="M116:Q116" si="286">+M113+M114+M115</f>
        <v>2884</v>
      </c>
      <c r="N116" s="791">
        <f t="shared" si="286"/>
        <v>3972</v>
      </c>
      <c r="O116" s="792">
        <f t="shared" si="286"/>
        <v>6856</v>
      </c>
      <c r="P116" s="790">
        <f t="shared" si="286"/>
        <v>3</v>
      </c>
      <c r="Q116" s="792">
        <f t="shared" si="286"/>
        <v>6859</v>
      </c>
      <c r="R116" s="790">
        <f t="shared" ref="R116:V116" si="287">+R113+R114+R115</f>
        <v>2421</v>
      </c>
      <c r="S116" s="791">
        <f t="shared" si="287"/>
        <v>2861</v>
      </c>
      <c r="T116" s="792">
        <f t="shared" si="287"/>
        <v>5282</v>
      </c>
      <c r="U116" s="790">
        <f t="shared" si="287"/>
        <v>2</v>
      </c>
      <c r="V116" s="792">
        <f t="shared" si="287"/>
        <v>5284</v>
      </c>
      <c r="W116" s="793">
        <f t="shared" ref="W116:W118" si="288">IF(Q116=0,0,((V116/Q116)-1)*100)</f>
        <v>-22.962530981192597</v>
      </c>
      <c r="Y116" s="742"/>
      <c r="Z116" s="742"/>
    </row>
    <row r="117" spans="1:26" ht="13.5" thickTop="1">
      <c r="L117" s="765" t="s">
        <v>13</v>
      </c>
      <c r="M117" s="783">
        <f>+'Lcc_BKK+DMK'!M117+Lcc_CNX!M117+Lcc_HDY!M117+Lcc_HKT!M117+Lcc_CEI!M117</f>
        <v>939</v>
      </c>
      <c r="N117" s="784">
        <f>+'Lcc_BKK+DMK'!N117+Lcc_CNX!N117+Lcc_HDY!N117+Lcc_HKT!N117+Lcc_CEI!N117</f>
        <v>1314</v>
      </c>
      <c r="O117" s="785">
        <f t="shared" ref="O117:O118" si="289">SUM(M117:N117)</f>
        <v>2253</v>
      </c>
      <c r="P117" s="786">
        <f>+'Lcc_BKK+DMK'!P117+Lcc_CNX!P117+Lcc_HDY!P117+Lcc_HKT!P117+Lcc_CEI!P117</f>
        <v>0</v>
      </c>
      <c r="Q117" s="787">
        <f t="shared" ref="Q117:Q118" si="290">O117+P117</f>
        <v>2253</v>
      </c>
      <c r="R117" s="783">
        <f>+'Lcc_BKK+DMK'!R117+Lcc_CNX!R117+Lcc_HDY!R117+Lcc_HKT!R117+Lcc_CEI!R117</f>
        <v>1109</v>
      </c>
      <c r="S117" s="784">
        <f>+'Lcc_BKK+DMK'!S117+Lcc_CNX!S117+Lcc_HDY!S117+Lcc_HKT!S117+Lcc_CEI!S117</f>
        <v>1151</v>
      </c>
      <c r="T117" s="785">
        <f t="shared" ref="T117:T118" si="291">SUM(R117:S117)</f>
        <v>2260</v>
      </c>
      <c r="U117" s="786">
        <f>+'Lcc_BKK+DMK'!U117+Lcc_CNX!U117+Lcc_HDY!U117+Lcc_HKT!U117+Lcc_CEI!U117</f>
        <v>0</v>
      </c>
      <c r="V117" s="787">
        <f t="shared" ref="V117:V118" si="292">T117+U117</f>
        <v>2260</v>
      </c>
      <c r="W117" s="788">
        <f t="shared" si="288"/>
        <v>0.31069684864624136</v>
      </c>
      <c r="Y117" s="742"/>
      <c r="Z117" s="742"/>
    </row>
    <row r="118" spans="1:26">
      <c r="L118" s="765" t="s">
        <v>14</v>
      </c>
      <c r="M118" s="783">
        <f>+'Lcc_BKK+DMK'!M118+Lcc_CNX!M118+Lcc_HDY!M118+Lcc_HKT!M118+Lcc_CEI!M118</f>
        <v>1063</v>
      </c>
      <c r="N118" s="784">
        <f>+'Lcc_BKK+DMK'!N118+Lcc_CNX!N118+Lcc_HDY!N118+Lcc_HKT!N118+Lcc_CEI!N118</f>
        <v>1492</v>
      </c>
      <c r="O118" s="785">
        <f t="shared" si="289"/>
        <v>2555</v>
      </c>
      <c r="P118" s="786">
        <f>+'Lcc_BKK+DMK'!P118+Lcc_CNX!P118+Lcc_HDY!P118+Lcc_HKT!P118+Lcc_CEI!P118</f>
        <v>0</v>
      </c>
      <c r="Q118" s="787">
        <f t="shared" si="290"/>
        <v>2555</v>
      </c>
      <c r="R118" s="783">
        <f>+'Lcc_BKK+DMK'!R118+Lcc_CNX!R118+Lcc_HDY!R118+Lcc_HKT!R118+Lcc_CEI!R118</f>
        <v>1010</v>
      </c>
      <c r="S118" s="784">
        <f>+'Lcc_BKK+DMK'!S118+Lcc_CNX!S118+Lcc_HDY!S118+Lcc_HKT!S118+Lcc_CEI!S118</f>
        <v>1221</v>
      </c>
      <c r="T118" s="785">
        <f t="shared" si="291"/>
        <v>2231</v>
      </c>
      <c r="U118" s="786">
        <f>+'Lcc_BKK+DMK'!U118+Lcc_CNX!U118+Lcc_HDY!U118+Lcc_HKT!U118+Lcc_CEI!U118</f>
        <v>0</v>
      </c>
      <c r="V118" s="787">
        <f t="shared" si="292"/>
        <v>2231</v>
      </c>
      <c r="W118" s="788">
        <f t="shared" si="288"/>
        <v>-12.681017612524458</v>
      </c>
      <c r="Y118" s="742"/>
      <c r="Z118" s="742"/>
    </row>
    <row r="119" spans="1:26" ht="13.5" thickBot="1">
      <c r="L119" s="765" t="s">
        <v>15</v>
      </c>
      <c r="M119" s="783">
        <f>+'Lcc_BKK+DMK'!M119+Lcc_CNX!M119+Lcc_HDY!M119+Lcc_HKT!M119+Lcc_CEI!M119</f>
        <v>970</v>
      </c>
      <c r="N119" s="784">
        <f>+'Lcc_BKK+DMK'!N119+Lcc_CNX!N119+Lcc_HDY!N119+Lcc_HKT!N119+Lcc_CEI!N119</f>
        <v>1239</v>
      </c>
      <c r="O119" s="785">
        <f>SUM(M119:N119)</f>
        <v>2209</v>
      </c>
      <c r="P119" s="786">
        <f>+'Lcc_BKK+DMK'!P119+Lcc_CNX!P119+Lcc_HDY!P119+Lcc_HKT!P119+Lcc_CEI!P119</f>
        <v>0</v>
      </c>
      <c r="Q119" s="787">
        <f>O119+P119</f>
        <v>2209</v>
      </c>
      <c r="R119" s="783">
        <f>+'Lcc_BKK+DMK'!R119+Lcc_CNX!R119+Lcc_HDY!R119+Lcc_HKT!R119+Lcc_CEI!R119</f>
        <v>1107</v>
      </c>
      <c r="S119" s="784">
        <f>+'Lcc_BKK+DMK'!S119+Lcc_CNX!S119+Lcc_HDY!S119+Lcc_HKT!S119+Lcc_CEI!S119</f>
        <v>1187</v>
      </c>
      <c r="T119" s="785">
        <f>SUM(R119:S119)</f>
        <v>2294</v>
      </c>
      <c r="U119" s="786">
        <f>+'Lcc_BKK+DMK'!U119+Lcc_CNX!U119+Lcc_HDY!U119+Lcc_HKT!U119+Lcc_CEI!U119</f>
        <v>0</v>
      </c>
      <c r="V119" s="787">
        <f>T119+U119</f>
        <v>2294</v>
      </c>
      <c r="W119" s="788">
        <f>IF(Q119=0,0,((V119/Q119)-1)*100)</f>
        <v>3.847894975101851</v>
      </c>
      <c r="Y119" s="742"/>
      <c r="Z119" s="742"/>
    </row>
    <row r="120" spans="1:26" ht="14.25" thickTop="1" thickBot="1">
      <c r="A120" s="782"/>
      <c r="L120" s="789" t="s">
        <v>61</v>
      </c>
      <c r="M120" s="790">
        <f>+M117+M118+M119</f>
        <v>2972</v>
      </c>
      <c r="N120" s="791">
        <f t="shared" ref="N120" si="293">+N117+N118+N119</f>
        <v>4045</v>
      </c>
      <c r="O120" s="792">
        <f t="shared" ref="O120" si="294">+O117+O118+O119</f>
        <v>7017</v>
      </c>
      <c r="P120" s="790">
        <f t="shared" ref="P120" si="295">+P117+P118+P119</f>
        <v>0</v>
      </c>
      <c r="Q120" s="792">
        <f t="shared" ref="Q120" si="296">+Q117+Q118+Q119</f>
        <v>7017</v>
      </c>
      <c r="R120" s="790">
        <f t="shared" ref="R120" si="297">+R117+R118+R119</f>
        <v>3226</v>
      </c>
      <c r="S120" s="791">
        <f t="shared" ref="S120" si="298">+S117+S118+S119</f>
        <v>3559</v>
      </c>
      <c r="T120" s="792">
        <f t="shared" ref="T120" si="299">+T117+T118+T119</f>
        <v>6785</v>
      </c>
      <c r="U120" s="790">
        <f t="shared" ref="U120" si="300">+U117+U118+U119</f>
        <v>0</v>
      </c>
      <c r="V120" s="792">
        <f t="shared" ref="V120" si="301">+V117+V118+V119</f>
        <v>6785</v>
      </c>
      <c r="W120" s="793">
        <f>IF(Q120=0,0,((V120/Q120)-1)*100)</f>
        <v>-3.306256234858207</v>
      </c>
      <c r="Y120" s="742"/>
      <c r="Z120" s="742"/>
    </row>
    <row r="121" spans="1:26" ht="13.5" thickTop="1">
      <c r="L121" s="765" t="s">
        <v>16</v>
      </c>
      <c r="M121" s="783">
        <f>+'Lcc_BKK+DMK'!M121+Lcc_CNX!M121+Lcc_HDY!M121+Lcc_HKT!M121+Lcc_CEI!M121</f>
        <v>824</v>
      </c>
      <c r="N121" s="784">
        <f>+'Lcc_BKK+DMK'!N121+Lcc_CNX!N121+Lcc_HDY!N121+Lcc_HKT!N121+Lcc_CEI!N121</f>
        <v>1098</v>
      </c>
      <c r="O121" s="785">
        <f t="shared" ref="O121:O122" si="302">SUM(M121:N121)</f>
        <v>1922</v>
      </c>
      <c r="P121" s="786">
        <f>+'Lcc_BKK+DMK'!P121+Lcc_CNX!P121+Lcc_HDY!P121+Lcc_HKT!P121+Lcc_CEI!P121</f>
        <v>0</v>
      </c>
      <c r="Q121" s="787">
        <f t="shared" ref="Q121:Q122" si="303">O121+P121</f>
        <v>1922</v>
      </c>
      <c r="R121" s="783">
        <f>+'Lcc_BKK+DMK'!R121+Lcc_CNX!R121+Lcc_HDY!R121+Lcc_HKT!R121+Lcc_CEI!R121</f>
        <v>846</v>
      </c>
      <c r="S121" s="784">
        <f>+'Lcc_BKK+DMK'!S121+Lcc_CNX!S121+Lcc_HDY!S121+Lcc_HKT!S121+Lcc_CEI!S121</f>
        <v>916</v>
      </c>
      <c r="T121" s="785">
        <f t="shared" ref="T121:T122" si="304">SUM(R121:S121)</f>
        <v>1762</v>
      </c>
      <c r="U121" s="786">
        <f>+'Lcc_BKK+DMK'!U121+Lcc_CNX!U121+Lcc_HDY!U121+Lcc_HKT!U121+Lcc_CEI!U121</f>
        <v>0</v>
      </c>
      <c r="V121" s="787">
        <f t="shared" ref="V121:V122" si="305">T121+U121</f>
        <v>1762</v>
      </c>
      <c r="W121" s="788">
        <f t="shared" ref="W121:W122" si="306">IF(Q121=0,0,((V121/Q121)-1)*100)</f>
        <v>-8.3246618106139429</v>
      </c>
      <c r="Y121" s="742"/>
      <c r="Z121" s="742"/>
    </row>
    <row r="122" spans="1:26">
      <c r="L122" s="765" t="s">
        <v>17</v>
      </c>
      <c r="M122" s="783">
        <f>+'Lcc_BKK+DMK'!M122+Lcc_CNX!M122+Lcc_HDY!M122+Lcc_HKT!M122+Lcc_CEI!M122</f>
        <v>820</v>
      </c>
      <c r="N122" s="784">
        <f>+'Lcc_BKK+DMK'!N122+Lcc_CNX!N122+Lcc_HDY!N122+Lcc_HKT!N122+Lcc_CEI!N122</f>
        <v>1016</v>
      </c>
      <c r="O122" s="785">
        <f t="shared" si="302"/>
        <v>1836</v>
      </c>
      <c r="P122" s="786">
        <f>+'Lcc_BKK+DMK'!P122+Lcc_CNX!P122+Lcc_HDY!P122+Lcc_HKT!P122+Lcc_CEI!P122</f>
        <v>0</v>
      </c>
      <c r="Q122" s="787">
        <f t="shared" si="303"/>
        <v>1836</v>
      </c>
      <c r="R122" s="783">
        <f>+'Lcc_BKK+DMK'!R122+Lcc_CNX!R122+Lcc_HDY!R122+Lcc_HKT!R122+Lcc_CEI!R122</f>
        <v>868</v>
      </c>
      <c r="S122" s="784">
        <f>+'Lcc_BKK+DMK'!S122+Lcc_CNX!S122+Lcc_HDY!S122+Lcc_HKT!S122+Lcc_CEI!S122</f>
        <v>937</v>
      </c>
      <c r="T122" s="785">
        <f t="shared" si="304"/>
        <v>1805</v>
      </c>
      <c r="U122" s="786">
        <f>+'Lcc_BKK+DMK'!U122+Lcc_CNX!U122+Lcc_HDY!U122+Lcc_HKT!U122+Lcc_CEI!U122</f>
        <v>1</v>
      </c>
      <c r="V122" s="787">
        <f t="shared" si="305"/>
        <v>1806</v>
      </c>
      <c r="W122" s="788">
        <f t="shared" si="306"/>
        <v>-1.6339869281045805</v>
      </c>
      <c r="Y122" s="742"/>
      <c r="Z122" s="742"/>
    </row>
    <row r="123" spans="1:26" ht="13.5" thickBot="1">
      <c r="L123" s="765" t="s">
        <v>18</v>
      </c>
      <c r="M123" s="783">
        <f>+'Lcc_BKK+DMK'!M123+Lcc_CNX!M123+Lcc_HDY!M123+Lcc_HKT!M123+Lcc_CEI!M123</f>
        <v>881</v>
      </c>
      <c r="N123" s="784">
        <f>+'Lcc_BKK+DMK'!N123+Lcc_CNX!N123+Lcc_HDY!N123+Lcc_HKT!N123+Lcc_CEI!N123</f>
        <v>1019</v>
      </c>
      <c r="O123" s="785">
        <f>SUM(M123:N123)</f>
        <v>1900</v>
      </c>
      <c r="P123" s="786">
        <f>+'Lcc_BKK+DMK'!P123+Lcc_CNX!P123+Lcc_HDY!P123+Lcc_HKT!P123+Lcc_CEI!P123</f>
        <v>0</v>
      </c>
      <c r="Q123" s="787">
        <f>O123+P123</f>
        <v>1900</v>
      </c>
      <c r="R123" s="783">
        <f>+'Lcc_BKK+DMK'!R123+Lcc_CNX!R123+Lcc_HDY!R123+Lcc_HKT!R123+Lcc_CEI!R123</f>
        <v>875</v>
      </c>
      <c r="S123" s="784">
        <f>+'Lcc_BKK+DMK'!S123+Lcc_CNX!S123+Lcc_HDY!S123+Lcc_HKT!S123+Lcc_CEI!S123</f>
        <v>901</v>
      </c>
      <c r="T123" s="785">
        <f>SUM(R123:S123)</f>
        <v>1776</v>
      </c>
      <c r="U123" s="786">
        <f>+'Lcc_BKK+DMK'!U123+Lcc_CNX!U123+Lcc_HDY!U123+Lcc_HKT!U123+Lcc_CEI!U123</f>
        <v>0</v>
      </c>
      <c r="V123" s="787">
        <f>T123+U123</f>
        <v>1776</v>
      </c>
      <c r="W123" s="788">
        <f>IF(Q123=0,0,((V123/Q123)-1)*100)</f>
        <v>-6.5263157894736796</v>
      </c>
      <c r="Y123" s="742"/>
      <c r="Z123" s="742"/>
    </row>
    <row r="124" spans="1:26" ht="14.25" thickTop="1" thickBot="1">
      <c r="A124" s="782"/>
      <c r="L124" s="794" t="s">
        <v>19</v>
      </c>
      <c r="M124" s="795">
        <f>+M121+M122+M123</f>
        <v>2525</v>
      </c>
      <c r="N124" s="795">
        <f t="shared" ref="N124" si="307">+N121+N122+N123</f>
        <v>3133</v>
      </c>
      <c r="O124" s="796">
        <f t="shared" ref="O124" si="308">+O121+O122+O123</f>
        <v>5658</v>
      </c>
      <c r="P124" s="797">
        <f t="shared" ref="P124" si="309">+P121+P122+P123</f>
        <v>0</v>
      </c>
      <c r="Q124" s="796">
        <f t="shared" ref="Q124" si="310">+Q121+Q122+Q123</f>
        <v>5658</v>
      </c>
      <c r="R124" s="795">
        <f t="shared" ref="R124" si="311">+R121+R122+R123</f>
        <v>2589</v>
      </c>
      <c r="S124" s="795">
        <f t="shared" ref="S124" si="312">+S121+S122+S123</f>
        <v>2754</v>
      </c>
      <c r="T124" s="796">
        <f t="shared" ref="T124" si="313">+T121+T122+T123</f>
        <v>5343</v>
      </c>
      <c r="U124" s="797">
        <f t="shared" ref="U124" si="314">+U121+U122+U123</f>
        <v>1</v>
      </c>
      <c r="V124" s="796">
        <f t="shared" ref="V124" si="315">+V121+V122+V123</f>
        <v>5344</v>
      </c>
      <c r="W124" s="798">
        <f>IF(Q124=0,0,((V124/Q124)-1)*100)</f>
        <v>-5.5496641922941015</v>
      </c>
      <c r="Y124" s="742"/>
      <c r="Z124" s="742"/>
    </row>
    <row r="125" spans="1:26" ht="13.5" thickTop="1">
      <c r="A125" s="803"/>
      <c r="K125" s="803"/>
      <c r="L125" s="765" t="s">
        <v>21</v>
      </c>
      <c r="M125" s="783">
        <f>+'Lcc_BKK+DMK'!M125+Lcc_CNX!M125+Lcc_HDY!M125+Lcc_HKT!M125+Lcc_CEI!M125</f>
        <v>943</v>
      </c>
      <c r="N125" s="784">
        <f>+'Lcc_BKK+DMK'!N125+Lcc_CNX!N125+Lcc_HDY!N125+Lcc_HKT!N125+Lcc_CEI!N125</f>
        <v>1093</v>
      </c>
      <c r="O125" s="785">
        <f>SUM(M125:N125)</f>
        <v>2036</v>
      </c>
      <c r="P125" s="786">
        <f>+'Lcc_BKK+DMK'!P125+Lcc_CNX!P125+Lcc_HDY!P125+Lcc_HKT!P125+Lcc_CEI!P125</f>
        <v>0</v>
      </c>
      <c r="Q125" s="787">
        <f>O125+P125</f>
        <v>2036</v>
      </c>
      <c r="R125" s="783">
        <f>+'Lcc_BKK+DMK'!R125+Lcc_CNX!R125+Lcc_HDY!R125+Lcc_HKT!R125+Lcc_CEI!R125</f>
        <v>898</v>
      </c>
      <c r="S125" s="784">
        <f>+'Lcc_BKK+DMK'!S125+Lcc_CNX!S125+Lcc_HDY!S125+Lcc_HKT!S125+Lcc_CEI!S125</f>
        <v>925</v>
      </c>
      <c r="T125" s="785">
        <f>SUM(R125:S125)</f>
        <v>1823</v>
      </c>
      <c r="U125" s="786">
        <f>+'Lcc_BKK+DMK'!U125+Lcc_CNX!U125+Lcc_HDY!U125+Lcc_HKT!U125+Lcc_CEI!U125</f>
        <v>0</v>
      </c>
      <c r="V125" s="787">
        <f>T125+U125</f>
        <v>1823</v>
      </c>
      <c r="W125" s="788">
        <f>IF(Q125=0,0,((V125/Q125)-1)*100)</f>
        <v>-10.461689587426326</v>
      </c>
    </row>
    <row r="126" spans="1:26">
      <c r="A126" s="803"/>
      <c r="K126" s="803"/>
      <c r="L126" s="765" t="s">
        <v>22</v>
      </c>
      <c r="M126" s="783">
        <f>+'Lcc_BKK+DMK'!M126+Lcc_CNX!M126+Lcc_HDY!M126+Lcc_HKT!M126+Lcc_CEI!M126</f>
        <v>858.36900000000003</v>
      </c>
      <c r="N126" s="784">
        <f>+'Lcc_BKK+DMK'!N126+Lcc_CNX!N126+Lcc_HDY!N126+Lcc_HKT!N126+Lcc_CEI!N126</f>
        <v>1047.3490000000002</v>
      </c>
      <c r="O126" s="785">
        <f t="shared" ref="O126" si="316">SUM(M126:N126)</f>
        <v>1905.7180000000003</v>
      </c>
      <c r="P126" s="786">
        <f>+'Lcc_BKK+DMK'!P126+Lcc_CNX!P126+Lcc_HDY!P126+Lcc_HKT!P126+Lcc_CEI!P126</f>
        <v>1</v>
      </c>
      <c r="Q126" s="787">
        <f t="shared" ref="Q126" si="317">O126+P126</f>
        <v>1906.7180000000003</v>
      </c>
      <c r="R126" s="783">
        <f>+'Lcc_BKK+DMK'!R126+Lcc_CNX!R126+Lcc_HDY!R126+Lcc_HKT!R126+Lcc_CEI!R126</f>
        <v>970</v>
      </c>
      <c r="S126" s="784">
        <f>+'Lcc_BKK+DMK'!S126+Lcc_CNX!S126+Lcc_HDY!S126+Lcc_HKT!S126+Lcc_CEI!S126</f>
        <v>991</v>
      </c>
      <c r="T126" s="785">
        <f t="shared" ref="T126" si="318">SUM(R126:S126)</f>
        <v>1961</v>
      </c>
      <c r="U126" s="786">
        <f>+'Lcc_BKK+DMK'!U126+Lcc_CNX!U126+Lcc_HDY!U126+Lcc_HKT!U126+Lcc_CEI!U126</f>
        <v>0</v>
      </c>
      <c r="V126" s="787">
        <f t="shared" ref="V126" si="319">T126+U126</f>
        <v>1961</v>
      </c>
      <c r="W126" s="788">
        <f t="shared" ref="W126" si="320">IF(Q126=0,0,((V126/Q126)-1)*100)</f>
        <v>2.8468813951512351</v>
      </c>
    </row>
    <row r="127" spans="1:26" ht="13.5" thickBot="1">
      <c r="A127" s="803"/>
      <c r="K127" s="803"/>
      <c r="L127" s="765" t="s">
        <v>23</v>
      </c>
      <c r="M127" s="783">
        <f>+'Lcc_BKK+DMK'!M127+Lcc_CNX!M127+Lcc_HDY!M127+Lcc_HKT!M127+Lcc_CEI!M127</f>
        <v>743</v>
      </c>
      <c r="N127" s="784">
        <f>+'Lcc_BKK+DMK'!N127+Lcc_CNX!N127+Lcc_HDY!N127+Lcc_HKT!N127+Lcc_CEI!N127</f>
        <v>930</v>
      </c>
      <c r="O127" s="785">
        <f t="shared" ref="O127" si="321">SUM(M127:N127)</f>
        <v>1673</v>
      </c>
      <c r="P127" s="786">
        <f>+'Lcc_BKK+DMK'!P127+Lcc_CNX!P127+Lcc_HDY!P127+Lcc_HKT!P127+Lcc_CEI!P127</f>
        <v>0</v>
      </c>
      <c r="Q127" s="787">
        <f t="shared" ref="Q127" si="322">O127+P127</f>
        <v>1673</v>
      </c>
      <c r="R127" s="783">
        <f>+'Lcc_BKK+DMK'!R127+Lcc_CNX!R127+Lcc_HDY!R127+Lcc_HKT!R127+Lcc_CEI!R127</f>
        <v>875</v>
      </c>
      <c r="S127" s="784">
        <f>+'Lcc_BKK+DMK'!S127+Lcc_CNX!S127+Lcc_HDY!S127+Lcc_HKT!S127+Lcc_CEI!S127</f>
        <v>939</v>
      </c>
      <c r="T127" s="785">
        <f t="shared" ref="T127" si="323">SUM(R127:S127)</f>
        <v>1814</v>
      </c>
      <c r="U127" s="786">
        <f>+'Lcc_BKK+DMK'!U127+Lcc_CNX!U127+Lcc_HDY!U127+Lcc_HKT!U127+Lcc_CEI!U127</f>
        <v>0</v>
      </c>
      <c r="V127" s="787">
        <f t="shared" ref="V127" si="324">T127+U127</f>
        <v>1814</v>
      </c>
      <c r="W127" s="788">
        <f t="shared" ref="W127:W130" si="325">IF(Q127=0,0,((V127/Q127)-1)*100)</f>
        <v>8.4279736999402175</v>
      </c>
    </row>
    <row r="128" spans="1:26" ht="14.25" thickTop="1" thickBot="1">
      <c r="A128" s="782"/>
      <c r="L128" s="789" t="s">
        <v>24</v>
      </c>
      <c r="M128" s="790">
        <f>+M125+M126+M127</f>
        <v>2544.3690000000001</v>
      </c>
      <c r="N128" s="791">
        <f t="shared" ref="N128" si="326">+N125+N126+N127</f>
        <v>3070.3490000000002</v>
      </c>
      <c r="O128" s="792">
        <f t="shared" ref="O128" si="327">+O125+O126+O127</f>
        <v>5614.7180000000008</v>
      </c>
      <c r="P128" s="790">
        <f t="shared" ref="P128" si="328">+P125+P126+P127</f>
        <v>1</v>
      </c>
      <c r="Q128" s="792">
        <f t="shared" ref="Q128" si="329">+Q125+Q126+Q127</f>
        <v>5615.7180000000008</v>
      </c>
      <c r="R128" s="790">
        <f t="shared" ref="R128" si="330">+R125+R126+R127</f>
        <v>2743</v>
      </c>
      <c r="S128" s="791">
        <f t="shared" ref="S128" si="331">+S125+S126+S127</f>
        <v>2855</v>
      </c>
      <c r="T128" s="792">
        <f t="shared" ref="T128" si="332">+T125+T126+T127</f>
        <v>5598</v>
      </c>
      <c r="U128" s="790">
        <f t="shared" ref="U128" si="333">+U125+U126+U127</f>
        <v>0</v>
      </c>
      <c r="V128" s="792">
        <f t="shared" ref="V128" si="334">+V125+V126+V127</f>
        <v>5598</v>
      </c>
      <c r="W128" s="793">
        <f t="shared" si="325"/>
        <v>-0.31550729577234371</v>
      </c>
    </row>
    <row r="129" spans="1:28" ht="14.25" thickTop="1" thickBot="1">
      <c r="A129" s="782" t="str">
        <f>IF(ISERROR(F129/G129)," ",IF(F129/G129&gt;0.5,IF(F129/G129&lt;1.5," ","NOT OK"),"NOT OK"))</f>
        <v xml:space="preserve"> </v>
      </c>
      <c r="L129" s="789" t="s">
        <v>62</v>
      </c>
      <c r="M129" s="790">
        <f>M120+M124+M125+M126+M127</f>
        <v>8041.3689999999997</v>
      </c>
      <c r="N129" s="791">
        <f t="shared" ref="N129:V129" si="335">N120+N124+N125+N126+N127</f>
        <v>10248.349</v>
      </c>
      <c r="O129" s="800">
        <f t="shared" si="335"/>
        <v>18289.718000000001</v>
      </c>
      <c r="P129" s="790">
        <f t="shared" si="335"/>
        <v>1</v>
      </c>
      <c r="Q129" s="800">
        <f t="shared" si="335"/>
        <v>18290.718000000001</v>
      </c>
      <c r="R129" s="790">
        <f t="shared" si="335"/>
        <v>8558</v>
      </c>
      <c r="S129" s="791">
        <f t="shared" si="335"/>
        <v>9168</v>
      </c>
      <c r="T129" s="800">
        <f t="shared" si="335"/>
        <v>17726</v>
      </c>
      <c r="U129" s="790">
        <f t="shared" si="335"/>
        <v>1</v>
      </c>
      <c r="V129" s="800">
        <f t="shared" si="335"/>
        <v>17727</v>
      </c>
      <c r="W129" s="793">
        <f t="shared" si="325"/>
        <v>-3.0819894549792948</v>
      </c>
      <c r="Y129" s="742"/>
      <c r="Z129" s="742"/>
    </row>
    <row r="130" spans="1:28" ht="14.25" thickTop="1" thickBot="1">
      <c r="A130" s="782"/>
      <c r="L130" s="789" t="s">
        <v>63</v>
      </c>
      <c r="M130" s="790">
        <f>+M116+M120+M124+M128</f>
        <v>10925.369000000001</v>
      </c>
      <c r="N130" s="791">
        <f t="shared" ref="N130:V130" si="336">+N116+N120+N124+N128</f>
        <v>14220.349</v>
      </c>
      <c r="O130" s="792">
        <f t="shared" si="336"/>
        <v>25145.718000000001</v>
      </c>
      <c r="P130" s="790">
        <f t="shared" si="336"/>
        <v>4</v>
      </c>
      <c r="Q130" s="792">
        <f t="shared" si="336"/>
        <v>25149.718000000001</v>
      </c>
      <c r="R130" s="790">
        <f t="shared" si="336"/>
        <v>10979</v>
      </c>
      <c r="S130" s="791">
        <f t="shared" si="336"/>
        <v>12029</v>
      </c>
      <c r="T130" s="792">
        <f t="shared" si="336"/>
        <v>23008</v>
      </c>
      <c r="U130" s="790">
        <f t="shared" si="336"/>
        <v>3</v>
      </c>
      <c r="V130" s="792">
        <f t="shared" si="336"/>
        <v>23011</v>
      </c>
      <c r="W130" s="793">
        <f t="shared" si="325"/>
        <v>-8.5039442589376115</v>
      </c>
      <c r="Y130" s="742"/>
      <c r="Z130" s="742"/>
    </row>
    <row r="131" spans="1:28" ht="14.25" thickTop="1" thickBot="1">
      <c r="L131" s="801" t="s">
        <v>60</v>
      </c>
      <c r="M131" s="758"/>
      <c r="N131" s="758"/>
      <c r="O131" s="758"/>
      <c r="P131" s="758"/>
      <c r="Q131" s="758"/>
      <c r="R131" s="758"/>
      <c r="S131" s="758"/>
      <c r="T131" s="758"/>
      <c r="U131" s="758"/>
      <c r="V131" s="758"/>
      <c r="W131" s="758"/>
    </row>
    <row r="132" spans="1:28" ht="13.5" thickTop="1">
      <c r="L132" s="943" t="s">
        <v>42</v>
      </c>
      <c r="M132" s="944"/>
      <c r="N132" s="944"/>
      <c r="O132" s="944"/>
      <c r="P132" s="944"/>
      <c r="Q132" s="944"/>
      <c r="R132" s="944"/>
      <c r="S132" s="944"/>
      <c r="T132" s="944"/>
      <c r="U132" s="944"/>
      <c r="V132" s="944"/>
      <c r="W132" s="945"/>
    </row>
    <row r="133" spans="1:28" ht="13.5" thickBot="1">
      <c r="L133" s="946" t="s">
        <v>45</v>
      </c>
      <c r="M133" s="947"/>
      <c r="N133" s="947"/>
      <c r="O133" s="947"/>
      <c r="P133" s="947"/>
      <c r="Q133" s="947"/>
      <c r="R133" s="947"/>
      <c r="S133" s="947"/>
      <c r="T133" s="947"/>
      <c r="U133" s="947"/>
      <c r="V133" s="947"/>
      <c r="W133" s="948"/>
    </row>
    <row r="134" spans="1:28" ht="14.25" thickTop="1" thickBot="1">
      <c r="L134" s="757"/>
      <c r="M134" s="758"/>
      <c r="N134" s="758"/>
      <c r="O134" s="758"/>
      <c r="P134" s="758"/>
      <c r="Q134" s="758"/>
      <c r="R134" s="758"/>
      <c r="S134" s="758"/>
      <c r="T134" s="758"/>
      <c r="U134" s="758"/>
      <c r="V134" s="758"/>
      <c r="W134" s="759" t="s">
        <v>34</v>
      </c>
    </row>
    <row r="135" spans="1:28" ht="14.25" thickTop="1" thickBot="1">
      <c r="L135" s="760"/>
      <c r="M135" s="761" t="s">
        <v>64</v>
      </c>
      <c r="N135" s="762"/>
      <c r="O135" s="761"/>
      <c r="P135" s="763"/>
      <c r="Q135" s="762"/>
      <c r="R135" s="763" t="s">
        <v>65</v>
      </c>
      <c r="S135" s="762"/>
      <c r="T135" s="761"/>
      <c r="U135" s="763"/>
      <c r="V135" s="763"/>
      <c r="W135" s="764" t="s">
        <v>2</v>
      </c>
    </row>
    <row r="136" spans="1:28" ht="13.5" thickTop="1">
      <c r="L136" s="765" t="s">
        <v>3</v>
      </c>
      <c r="M136" s="766"/>
      <c r="N136" s="767"/>
      <c r="O136" s="768"/>
      <c r="P136" s="769"/>
      <c r="Q136" s="804"/>
      <c r="R136" s="766"/>
      <c r="S136" s="767"/>
      <c r="T136" s="768"/>
      <c r="U136" s="769"/>
      <c r="V136" s="804"/>
      <c r="W136" s="770" t="s">
        <v>4</v>
      </c>
    </row>
    <row r="137" spans="1:28" ht="13.5" thickBot="1">
      <c r="L137" s="771"/>
      <c r="M137" s="772" t="s">
        <v>35</v>
      </c>
      <c r="N137" s="773" t="s">
        <v>36</v>
      </c>
      <c r="O137" s="774" t="s">
        <v>37</v>
      </c>
      <c r="P137" s="775" t="s">
        <v>32</v>
      </c>
      <c r="Q137" s="805" t="s">
        <v>7</v>
      </c>
      <c r="R137" s="772" t="s">
        <v>35</v>
      </c>
      <c r="S137" s="773" t="s">
        <v>36</v>
      </c>
      <c r="T137" s="774" t="s">
        <v>37</v>
      </c>
      <c r="U137" s="775" t="s">
        <v>32</v>
      </c>
      <c r="V137" s="805" t="s">
        <v>7</v>
      </c>
      <c r="W137" s="802"/>
    </row>
    <row r="138" spans="1:28" ht="5.25" customHeight="1" thickTop="1">
      <c r="L138" s="765"/>
      <c r="M138" s="777"/>
      <c r="N138" s="778"/>
      <c r="O138" s="779"/>
      <c r="P138" s="780"/>
      <c r="Q138" s="806"/>
      <c r="R138" s="777"/>
      <c r="S138" s="778"/>
      <c r="T138" s="779"/>
      <c r="U138" s="780"/>
      <c r="V138" s="806"/>
      <c r="W138" s="781"/>
    </row>
    <row r="139" spans="1:28">
      <c r="L139" s="765" t="s">
        <v>10</v>
      </c>
      <c r="M139" s="783">
        <f t="shared" ref="M139:N145" si="337">+M87+M113</f>
        <v>2054</v>
      </c>
      <c r="N139" s="784">
        <f t="shared" si="337"/>
        <v>4070</v>
      </c>
      <c r="O139" s="787">
        <f>M139+N139</f>
        <v>6124</v>
      </c>
      <c r="P139" s="786">
        <f t="shared" ref="P139:P145" si="338">+P87+P113</f>
        <v>21</v>
      </c>
      <c r="Q139" s="807">
        <f>O139+P139</f>
        <v>6145</v>
      </c>
      <c r="R139" s="783">
        <f t="shared" ref="R139:S145" si="339">+R87+R113</f>
        <v>2440</v>
      </c>
      <c r="S139" s="784">
        <f t="shared" si="339"/>
        <v>5000</v>
      </c>
      <c r="T139" s="787">
        <f>R139+S139</f>
        <v>7440</v>
      </c>
      <c r="U139" s="786">
        <f t="shared" ref="U139:U145" si="340">+U87+U113</f>
        <v>9</v>
      </c>
      <c r="V139" s="807">
        <f>T139+U139</f>
        <v>7449</v>
      </c>
      <c r="W139" s="788">
        <f>IF(Q139=0,0,((V139/Q139)-1)*100)</f>
        <v>21.220504475183066</v>
      </c>
    </row>
    <row r="140" spans="1:28">
      <c r="L140" s="765" t="s">
        <v>11</v>
      </c>
      <c r="M140" s="783">
        <f t="shared" si="337"/>
        <v>2163</v>
      </c>
      <c r="N140" s="784">
        <f t="shared" si="337"/>
        <v>4176</v>
      </c>
      <c r="O140" s="787">
        <f>M140+N140</f>
        <v>6339</v>
      </c>
      <c r="P140" s="786">
        <f t="shared" si="338"/>
        <v>33</v>
      </c>
      <c r="Q140" s="807">
        <f>O140+P140</f>
        <v>6372</v>
      </c>
      <c r="R140" s="783">
        <f t="shared" si="339"/>
        <v>2557</v>
      </c>
      <c r="S140" s="784">
        <f t="shared" si="339"/>
        <v>5254</v>
      </c>
      <c r="T140" s="787">
        <f>R140+S140</f>
        <v>7811</v>
      </c>
      <c r="U140" s="786">
        <f t="shared" si="340"/>
        <v>14</v>
      </c>
      <c r="V140" s="807">
        <f>T140+U140</f>
        <v>7825</v>
      </c>
      <c r="W140" s="788">
        <f>IF(Q140=0,0,((V140/Q140)-1)*100)</f>
        <v>22.802887633396107</v>
      </c>
      <c r="Z140" s="742"/>
    </row>
    <row r="141" spans="1:28" ht="13.5" thickBot="1">
      <c r="L141" s="771" t="s">
        <v>12</v>
      </c>
      <c r="M141" s="783">
        <f t="shared" si="337"/>
        <v>2400</v>
      </c>
      <c r="N141" s="784">
        <f t="shared" si="337"/>
        <v>4427</v>
      </c>
      <c r="O141" s="787">
        <f>M141+N141</f>
        <v>6827</v>
      </c>
      <c r="P141" s="786">
        <f t="shared" si="338"/>
        <v>9</v>
      </c>
      <c r="Q141" s="807">
        <f>O141+P141</f>
        <v>6836</v>
      </c>
      <c r="R141" s="783">
        <f t="shared" si="339"/>
        <v>2627</v>
      </c>
      <c r="S141" s="784">
        <f t="shared" si="339"/>
        <v>5252</v>
      </c>
      <c r="T141" s="787">
        <f>R141+S141</f>
        <v>7879</v>
      </c>
      <c r="U141" s="786">
        <f t="shared" si="340"/>
        <v>3</v>
      </c>
      <c r="V141" s="807">
        <f>T141+U141</f>
        <v>7882</v>
      </c>
      <c r="W141" s="788">
        <f>IF(Q141=0,0,((V141/Q141)-1)*100)</f>
        <v>15.301345816266831</v>
      </c>
      <c r="Z141" s="742"/>
    </row>
    <row r="142" spans="1:28" ht="14.25" thickTop="1" thickBot="1">
      <c r="L142" s="789" t="s">
        <v>57</v>
      </c>
      <c r="M142" s="790">
        <f t="shared" si="337"/>
        <v>6617</v>
      </c>
      <c r="N142" s="791">
        <f t="shared" si="337"/>
        <v>12673</v>
      </c>
      <c r="O142" s="792">
        <f>M142+N142</f>
        <v>19290</v>
      </c>
      <c r="P142" s="790">
        <f t="shared" si="338"/>
        <v>63</v>
      </c>
      <c r="Q142" s="792">
        <f>O142+P142</f>
        <v>19353</v>
      </c>
      <c r="R142" s="790">
        <f t="shared" si="339"/>
        <v>7624</v>
      </c>
      <c r="S142" s="791">
        <f t="shared" si="339"/>
        <v>15506</v>
      </c>
      <c r="T142" s="792">
        <f>R142+S142</f>
        <v>23130</v>
      </c>
      <c r="U142" s="790">
        <f t="shared" si="340"/>
        <v>26</v>
      </c>
      <c r="V142" s="792">
        <f>T142+U142</f>
        <v>23156</v>
      </c>
      <c r="W142" s="793">
        <f>IF(Q142=0,0,((V142/Q142)-1)*100)</f>
        <v>19.650700149847577</v>
      </c>
      <c r="Y142" s="742"/>
      <c r="Z142" s="742"/>
    </row>
    <row r="143" spans="1:28" ht="13.5" thickTop="1">
      <c r="L143" s="765" t="s">
        <v>13</v>
      </c>
      <c r="M143" s="783">
        <f t="shared" si="337"/>
        <v>2300</v>
      </c>
      <c r="N143" s="784">
        <f t="shared" si="337"/>
        <v>4440</v>
      </c>
      <c r="O143" s="787">
        <f t="shared" ref="O143" si="341">M143+N143</f>
        <v>6740</v>
      </c>
      <c r="P143" s="786">
        <f t="shared" si="338"/>
        <v>3</v>
      </c>
      <c r="Q143" s="807">
        <f t="shared" ref="Q143" si="342">O143+P143</f>
        <v>6743</v>
      </c>
      <c r="R143" s="783">
        <f t="shared" si="339"/>
        <v>2723</v>
      </c>
      <c r="S143" s="784">
        <f t="shared" si="339"/>
        <v>4906</v>
      </c>
      <c r="T143" s="787">
        <f t="shared" ref="T143:T147" si="343">R143+S143</f>
        <v>7629</v>
      </c>
      <c r="U143" s="786">
        <f t="shared" si="340"/>
        <v>0</v>
      </c>
      <c r="V143" s="807">
        <f t="shared" ref="V143:V147" si="344">T143+U143</f>
        <v>7629</v>
      </c>
      <c r="W143" s="788">
        <f t="shared" ref="W143:W147" si="345">IF(Q143=0,0,((V143/Q143)-1)*100)</f>
        <v>13.13955212813287</v>
      </c>
      <c r="Y143" s="742"/>
      <c r="Z143" s="742"/>
    </row>
    <row r="144" spans="1:28">
      <c r="L144" s="765" t="s">
        <v>14</v>
      </c>
      <c r="M144" s="783">
        <f t="shared" si="337"/>
        <v>2039</v>
      </c>
      <c r="N144" s="784">
        <f t="shared" si="337"/>
        <v>4207</v>
      </c>
      <c r="O144" s="787">
        <f>M144+N144</f>
        <v>6246</v>
      </c>
      <c r="P144" s="786">
        <f t="shared" si="338"/>
        <v>9</v>
      </c>
      <c r="Q144" s="807">
        <f>O144+P144</f>
        <v>6255</v>
      </c>
      <c r="R144" s="783">
        <f t="shared" si="339"/>
        <v>2501</v>
      </c>
      <c r="S144" s="784">
        <f t="shared" si="339"/>
        <v>4806</v>
      </c>
      <c r="T144" s="787">
        <f>R144+S144</f>
        <v>7307</v>
      </c>
      <c r="U144" s="786">
        <f t="shared" si="340"/>
        <v>13</v>
      </c>
      <c r="V144" s="807">
        <f>T144+U144</f>
        <v>7320</v>
      </c>
      <c r="W144" s="788">
        <f>IF(Q144=0,0,((V144/Q144)-1)*100)</f>
        <v>17.026378896882498</v>
      </c>
      <c r="Y144" s="742"/>
      <c r="Z144" s="742"/>
      <c r="AB144" s="742"/>
    </row>
    <row r="145" spans="1:26" ht="13.5" thickBot="1">
      <c r="L145" s="765" t="s">
        <v>15</v>
      </c>
      <c r="M145" s="783">
        <f t="shared" si="337"/>
        <v>2752</v>
      </c>
      <c r="N145" s="784">
        <f t="shared" si="337"/>
        <v>5060</v>
      </c>
      <c r="O145" s="787">
        <f>M145+N145</f>
        <v>7812</v>
      </c>
      <c r="P145" s="786">
        <f t="shared" si="338"/>
        <v>0</v>
      </c>
      <c r="Q145" s="807">
        <f>O145+P145</f>
        <v>7812</v>
      </c>
      <c r="R145" s="783">
        <f t="shared" si="339"/>
        <v>3305</v>
      </c>
      <c r="S145" s="784">
        <f t="shared" si="339"/>
        <v>5925</v>
      </c>
      <c r="T145" s="787">
        <f>R145+S145</f>
        <v>9230</v>
      </c>
      <c r="U145" s="786">
        <f t="shared" si="340"/>
        <v>21</v>
      </c>
      <c r="V145" s="807">
        <f>T145+U145</f>
        <v>9251</v>
      </c>
      <c r="W145" s="788">
        <f>IF(Q145=0,0,((V145/Q145)-1)*100)</f>
        <v>18.42037890424988</v>
      </c>
      <c r="Y145" s="742"/>
      <c r="Z145" s="742"/>
    </row>
    <row r="146" spans="1:26" ht="14.25" thickTop="1" thickBot="1">
      <c r="A146" s="782"/>
      <c r="L146" s="789" t="s">
        <v>61</v>
      </c>
      <c r="M146" s="790">
        <f>+M143+M144+M145</f>
        <v>7091</v>
      </c>
      <c r="N146" s="791">
        <f t="shared" ref="N146" si="346">+N143+N144+N145</f>
        <v>13707</v>
      </c>
      <c r="O146" s="792">
        <f t="shared" ref="O146" si="347">+O143+O144+O145</f>
        <v>20798</v>
      </c>
      <c r="P146" s="790">
        <f t="shared" ref="P146" si="348">+P143+P144+P145</f>
        <v>12</v>
      </c>
      <c r="Q146" s="792">
        <f t="shared" ref="Q146" si="349">+Q143+Q144+Q145</f>
        <v>20810</v>
      </c>
      <c r="R146" s="790">
        <f t="shared" ref="R146" si="350">+R143+R144+R145</f>
        <v>8529</v>
      </c>
      <c r="S146" s="791">
        <f t="shared" ref="S146" si="351">+S143+S144+S145</f>
        <v>15637</v>
      </c>
      <c r="T146" s="792">
        <f t="shared" ref="T146" si="352">+T143+T144+T145</f>
        <v>24166</v>
      </c>
      <c r="U146" s="790">
        <f t="shared" ref="U146" si="353">+U143+U144+U145</f>
        <v>34</v>
      </c>
      <c r="V146" s="792">
        <f t="shared" ref="V146" si="354">+V143+V144+V145</f>
        <v>24200</v>
      </c>
      <c r="W146" s="793">
        <f>IF(Q146=0,0,((V146/Q146)-1)*100)</f>
        <v>16.290245074483423</v>
      </c>
      <c r="Y146" s="742"/>
      <c r="Z146" s="742"/>
    </row>
    <row r="147" spans="1:26" ht="13.5" thickTop="1">
      <c r="L147" s="765" t="s">
        <v>16</v>
      </c>
      <c r="M147" s="783">
        <f t="shared" ref="M147:N149" si="355">+M95+M121</f>
        <v>2348</v>
      </c>
      <c r="N147" s="784">
        <f t="shared" si="355"/>
        <v>4676</v>
      </c>
      <c r="O147" s="787">
        <f t="shared" ref="O147" si="356">M147+N147</f>
        <v>7024</v>
      </c>
      <c r="P147" s="786">
        <f>+P95+P121</f>
        <v>17</v>
      </c>
      <c r="Q147" s="807">
        <f t="shared" ref="Q147" si="357">O147+P147</f>
        <v>7041</v>
      </c>
      <c r="R147" s="783">
        <f t="shared" ref="R147:S149" si="358">+R95+R121</f>
        <v>2993</v>
      </c>
      <c r="S147" s="784">
        <f t="shared" si="358"/>
        <v>5541</v>
      </c>
      <c r="T147" s="787">
        <f t="shared" si="343"/>
        <v>8534</v>
      </c>
      <c r="U147" s="786">
        <f>+U95+U121</f>
        <v>0</v>
      </c>
      <c r="V147" s="807">
        <f t="shared" si="344"/>
        <v>8534</v>
      </c>
      <c r="W147" s="788">
        <f t="shared" si="345"/>
        <v>21.2043743786394</v>
      </c>
      <c r="Y147" s="742"/>
      <c r="Z147" s="742"/>
    </row>
    <row r="148" spans="1:26">
      <c r="L148" s="765" t="s">
        <v>17</v>
      </c>
      <c r="M148" s="783">
        <f t="shared" si="355"/>
        <v>2252</v>
      </c>
      <c r="N148" s="784">
        <f t="shared" si="355"/>
        <v>4749</v>
      </c>
      <c r="O148" s="787">
        <f>M148+N148</f>
        <v>7001</v>
      </c>
      <c r="P148" s="786">
        <f>+P96+P122</f>
        <v>16</v>
      </c>
      <c r="Q148" s="807">
        <f>O148+P148</f>
        <v>7017</v>
      </c>
      <c r="R148" s="783">
        <f t="shared" si="358"/>
        <v>2849</v>
      </c>
      <c r="S148" s="784">
        <f t="shared" si="358"/>
        <v>5795</v>
      </c>
      <c r="T148" s="787">
        <f>R148+S148</f>
        <v>8644</v>
      </c>
      <c r="U148" s="786">
        <f>+U96+U122</f>
        <v>2</v>
      </c>
      <c r="V148" s="807">
        <f>T148+U148</f>
        <v>8646</v>
      </c>
      <c r="W148" s="788">
        <f t="shared" ref="W148" si="359">IF(Q148=0,0,((V148/Q148)-1)*100)</f>
        <v>23.215049166310386</v>
      </c>
      <c r="Y148" s="742"/>
      <c r="Z148" s="742"/>
    </row>
    <row r="149" spans="1:26" ht="13.5" thickBot="1">
      <c r="L149" s="765" t="s">
        <v>18</v>
      </c>
      <c r="M149" s="783">
        <f t="shared" si="355"/>
        <v>2465</v>
      </c>
      <c r="N149" s="784">
        <f t="shared" si="355"/>
        <v>4192</v>
      </c>
      <c r="O149" s="785">
        <f>M149+N149</f>
        <v>6657</v>
      </c>
      <c r="P149" s="808">
        <f>+P97+P123</f>
        <v>9</v>
      </c>
      <c r="Q149" s="807">
        <f>O149+P149</f>
        <v>6666</v>
      </c>
      <c r="R149" s="783">
        <f t="shared" si="358"/>
        <v>2823</v>
      </c>
      <c r="S149" s="784">
        <f t="shared" si="358"/>
        <v>5353</v>
      </c>
      <c r="T149" s="785">
        <f>R149+S149</f>
        <v>8176</v>
      </c>
      <c r="U149" s="808">
        <f>+U97+U123</f>
        <v>1</v>
      </c>
      <c r="V149" s="807">
        <f>T149+U149</f>
        <v>8177</v>
      </c>
      <c r="W149" s="788">
        <f>IF(Q149=0,0,((V149/Q149)-1)*100)</f>
        <v>22.667266726672676</v>
      </c>
      <c r="Y149" s="742"/>
      <c r="Z149" s="742"/>
    </row>
    <row r="150" spans="1:26" ht="14.25" thickTop="1" thickBot="1">
      <c r="A150" s="782"/>
      <c r="L150" s="794" t="s">
        <v>19</v>
      </c>
      <c r="M150" s="795">
        <f>+M147+M148+M149</f>
        <v>7065</v>
      </c>
      <c r="N150" s="795">
        <f t="shared" ref="N150" si="360">+N147+N148+N149</f>
        <v>13617</v>
      </c>
      <c r="O150" s="796">
        <f t="shared" ref="O150" si="361">+O147+O148+O149</f>
        <v>20682</v>
      </c>
      <c r="P150" s="797">
        <f t="shared" ref="P150" si="362">+P147+P148+P149</f>
        <v>42</v>
      </c>
      <c r="Q150" s="796">
        <f t="shared" ref="Q150" si="363">+Q147+Q148+Q149</f>
        <v>20724</v>
      </c>
      <c r="R150" s="795">
        <f t="shared" ref="R150" si="364">+R147+R148+R149</f>
        <v>8665</v>
      </c>
      <c r="S150" s="795">
        <f t="shared" ref="S150" si="365">+S147+S148+S149</f>
        <v>16689</v>
      </c>
      <c r="T150" s="796">
        <f t="shared" ref="T150" si="366">+T147+T148+T149</f>
        <v>25354</v>
      </c>
      <c r="U150" s="797">
        <f t="shared" ref="U150" si="367">+U147+U148+U149</f>
        <v>3</v>
      </c>
      <c r="V150" s="796">
        <f t="shared" ref="V150" si="368">+V147+V148+V149</f>
        <v>25357</v>
      </c>
      <c r="W150" s="798">
        <f>IF(Q150=0,0,((V150/Q150)-1)*100)</f>
        <v>22.355722833429837</v>
      </c>
      <c r="Y150" s="742"/>
      <c r="Z150" s="742"/>
    </row>
    <row r="151" spans="1:26" ht="13.5" thickTop="1">
      <c r="A151" s="782"/>
      <c r="L151" s="765" t="s">
        <v>21</v>
      </c>
      <c r="M151" s="783">
        <f t="shared" ref="M151:N153" si="369">+M99+M125</f>
        <v>2570</v>
      </c>
      <c r="N151" s="784">
        <f t="shared" si="369"/>
        <v>4428</v>
      </c>
      <c r="O151" s="785">
        <f>M151+N151</f>
        <v>6998</v>
      </c>
      <c r="P151" s="809">
        <f>+P99+P125</f>
        <v>12</v>
      </c>
      <c r="Q151" s="807">
        <f>O151+P151</f>
        <v>7010</v>
      </c>
      <c r="R151" s="783">
        <f t="shared" ref="R151:S153" si="370">+R99+R125</f>
        <v>3037</v>
      </c>
      <c r="S151" s="784">
        <f t="shared" si="370"/>
        <v>4972</v>
      </c>
      <c r="T151" s="785">
        <f>R151+S151</f>
        <v>8009</v>
      </c>
      <c r="U151" s="809">
        <f>+U99+U125</f>
        <v>0</v>
      </c>
      <c r="V151" s="807">
        <f>T151+U151</f>
        <v>8009</v>
      </c>
      <c r="W151" s="788">
        <f>IF(Q151=0,0,((V151/Q151)-1)*100)</f>
        <v>14.251069900142642</v>
      </c>
    </row>
    <row r="152" spans="1:26">
      <c r="A152" s="782"/>
      <c r="L152" s="765" t="s">
        <v>22</v>
      </c>
      <c r="M152" s="783">
        <f t="shared" si="369"/>
        <v>2458.1370000000002</v>
      </c>
      <c r="N152" s="784">
        <f t="shared" si="369"/>
        <v>4611.4220000000005</v>
      </c>
      <c r="O152" s="785">
        <f t="shared" ref="O152" si="371">M152+N152</f>
        <v>7069.5590000000011</v>
      </c>
      <c r="P152" s="786">
        <f>+P100+P126</f>
        <v>17</v>
      </c>
      <c r="Q152" s="807">
        <f t="shared" ref="Q152" si="372">O152+P152</f>
        <v>7086.5590000000011</v>
      </c>
      <c r="R152" s="783">
        <f t="shared" si="370"/>
        <v>2952</v>
      </c>
      <c r="S152" s="784">
        <f t="shared" si="370"/>
        <v>4581</v>
      </c>
      <c r="T152" s="785">
        <f t="shared" ref="T152" si="373">R152+S152</f>
        <v>7533</v>
      </c>
      <c r="U152" s="786">
        <f>+U100+U126</f>
        <v>6</v>
      </c>
      <c r="V152" s="807">
        <f t="shared" ref="V152" si="374">T152+U152</f>
        <v>7539</v>
      </c>
      <c r="W152" s="788">
        <f t="shared" ref="W152" si="375">IF(Q152=0,0,((V152/Q152)-1)*100)</f>
        <v>6.3844949290621678</v>
      </c>
    </row>
    <row r="153" spans="1:26" ht="13.5" thickBot="1">
      <c r="A153" s="803"/>
      <c r="K153" s="803"/>
      <c r="L153" s="765" t="s">
        <v>23</v>
      </c>
      <c r="M153" s="783">
        <f t="shared" si="369"/>
        <v>2882</v>
      </c>
      <c r="N153" s="784">
        <f t="shared" si="369"/>
        <v>4771</v>
      </c>
      <c r="O153" s="785">
        <f t="shared" ref="O153" si="376">M153+N153</f>
        <v>7653</v>
      </c>
      <c r="P153" s="786">
        <f>+P101+P127</f>
        <v>2</v>
      </c>
      <c r="Q153" s="807">
        <f t="shared" ref="Q153" si="377">O153+P153</f>
        <v>7655</v>
      </c>
      <c r="R153" s="783">
        <f t="shared" si="370"/>
        <v>2941</v>
      </c>
      <c r="S153" s="784">
        <f t="shared" si="370"/>
        <v>4767</v>
      </c>
      <c r="T153" s="785">
        <f>R153+S153</f>
        <v>7708</v>
      </c>
      <c r="U153" s="786">
        <f>+U101+U127</f>
        <v>0</v>
      </c>
      <c r="V153" s="807">
        <f>T153+U153</f>
        <v>7708</v>
      </c>
      <c r="W153" s="788">
        <f>IF(Q153=0,0,((V153/Q153)-1)*100)</f>
        <v>0.69235793598954043</v>
      </c>
    </row>
    <row r="154" spans="1:26" ht="14.25" thickTop="1" thickBot="1">
      <c r="A154" s="782"/>
      <c r="L154" s="789" t="s">
        <v>24</v>
      </c>
      <c r="M154" s="790">
        <f>+M151+M152+M153</f>
        <v>7910.1370000000006</v>
      </c>
      <c r="N154" s="791">
        <f t="shared" ref="N154" si="378">+N151+N152+N153</f>
        <v>13810.422</v>
      </c>
      <c r="O154" s="792">
        <f t="shared" ref="O154" si="379">+O151+O152+O153</f>
        <v>21720.559000000001</v>
      </c>
      <c r="P154" s="790">
        <f t="shared" ref="P154" si="380">+P151+P152+P153</f>
        <v>31</v>
      </c>
      <c r="Q154" s="792">
        <f t="shared" ref="Q154" si="381">+Q151+Q152+Q153</f>
        <v>21751.559000000001</v>
      </c>
      <c r="R154" s="790">
        <f t="shared" ref="R154" si="382">+R151+R152+R153</f>
        <v>8930</v>
      </c>
      <c r="S154" s="791">
        <f t="shared" ref="S154" si="383">+S151+S152+S153</f>
        <v>14320</v>
      </c>
      <c r="T154" s="792">
        <f t="shared" ref="T154" si="384">+T151+T152+T153</f>
        <v>23250</v>
      </c>
      <c r="U154" s="790">
        <f t="shared" ref="U154" si="385">+U151+U152+U153</f>
        <v>6</v>
      </c>
      <c r="V154" s="792">
        <f t="shared" ref="V154" si="386">+V151+V152+V153</f>
        <v>23256</v>
      </c>
      <c r="W154" s="793">
        <f t="shared" ref="W154:W156" si="387">IF(Q154=0,0,((V154/Q154)-1)*100)</f>
        <v>6.9164743547807328</v>
      </c>
    </row>
    <row r="155" spans="1:26" ht="14.25" thickTop="1" thickBot="1">
      <c r="A155" s="782" t="str">
        <f>IF(ISERROR(F155/G155)," ",IF(F155/G155&gt;0.5,IF(F155/G155&lt;1.5," ","NOT OK"),"NOT OK"))</f>
        <v xml:space="preserve"> </v>
      </c>
      <c r="L155" s="789" t="s">
        <v>62</v>
      </c>
      <c r="M155" s="790">
        <f>M146+M150+M151+M152+M153</f>
        <v>22066.136999999999</v>
      </c>
      <c r="N155" s="791">
        <f t="shared" ref="N155:V155" si="388">N146+N150+N151+N152+N153</f>
        <v>41134.421999999999</v>
      </c>
      <c r="O155" s="800">
        <f t="shared" si="388"/>
        <v>63200.559000000001</v>
      </c>
      <c r="P155" s="790">
        <f t="shared" si="388"/>
        <v>85</v>
      </c>
      <c r="Q155" s="800">
        <f t="shared" si="388"/>
        <v>63285.559000000001</v>
      </c>
      <c r="R155" s="790">
        <f t="shared" si="388"/>
        <v>26124</v>
      </c>
      <c r="S155" s="791">
        <f t="shared" si="388"/>
        <v>46646</v>
      </c>
      <c r="T155" s="800">
        <f t="shared" si="388"/>
        <v>72770</v>
      </c>
      <c r="U155" s="790">
        <f t="shared" si="388"/>
        <v>43</v>
      </c>
      <c r="V155" s="800">
        <f t="shared" si="388"/>
        <v>72813</v>
      </c>
      <c r="W155" s="793">
        <f t="shared" si="387"/>
        <v>15.054684118378404</v>
      </c>
      <c r="Y155" s="742"/>
      <c r="Z155" s="742"/>
    </row>
    <row r="156" spans="1:26" ht="14.25" thickTop="1" thickBot="1">
      <c r="A156" s="782"/>
      <c r="L156" s="789" t="s">
        <v>63</v>
      </c>
      <c r="M156" s="790">
        <f>+M142+M146+M150+M154</f>
        <v>28683.137000000002</v>
      </c>
      <c r="N156" s="791">
        <f t="shared" ref="N156:V156" si="389">+N142+N146+N150+N154</f>
        <v>53807.421999999999</v>
      </c>
      <c r="O156" s="792">
        <f t="shared" si="389"/>
        <v>82490.559000000008</v>
      </c>
      <c r="P156" s="790">
        <f t="shared" si="389"/>
        <v>148</v>
      </c>
      <c r="Q156" s="792">
        <f t="shared" si="389"/>
        <v>82638.559000000008</v>
      </c>
      <c r="R156" s="790">
        <f t="shared" si="389"/>
        <v>33748</v>
      </c>
      <c r="S156" s="791">
        <f t="shared" si="389"/>
        <v>62152</v>
      </c>
      <c r="T156" s="792">
        <f t="shared" si="389"/>
        <v>95900</v>
      </c>
      <c r="U156" s="790">
        <f t="shared" si="389"/>
        <v>69</v>
      </c>
      <c r="V156" s="792">
        <f t="shared" si="389"/>
        <v>95969</v>
      </c>
      <c r="W156" s="793">
        <f t="shared" si="387"/>
        <v>16.131018209066283</v>
      </c>
      <c r="Y156" s="742"/>
      <c r="Z156" s="742"/>
    </row>
    <row r="157" spans="1:26" ht="14.25" thickTop="1" thickBot="1">
      <c r="L157" s="801" t="s">
        <v>60</v>
      </c>
      <c r="M157" s="758"/>
      <c r="N157" s="758"/>
      <c r="O157" s="758"/>
      <c r="P157" s="758"/>
      <c r="Q157" s="758"/>
      <c r="R157" s="758"/>
      <c r="S157" s="758"/>
      <c r="T157" s="758"/>
      <c r="U157" s="758"/>
      <c r="V157" s="758"/>
      <c r="W157" s="758"/>
    </row>
    <row r="158" spans="1:26" ht="13.5" thickTop="1">
      <c r="L158" s="949" t="s">
        <v>54</v>
      </c>
      <c r="M158" s="950"/>
      <c r="N158" s="950"/>
      <c r="O158" s="950"/>
      <c r="P158" s="950"/>
      <c r="Q158" s="950"/>
      <c r="R158" s="950"/>
      <c r="S158" s="950"/>
      <c r="T158" s="950"/>
      <c r="U158" s="950"/>
      <c r="V158" s="950"/>
      <c r="W158" s="951"/>
    </row>
    <row r="159" spans="1:26" ht="13.5" customHeight="1" thickBot="1">
      <c r="L159" s="934" t="s">
        <v>51</v>
      </c>
      <c r="M159" s="935"/>
      <c r="N159" s="935"/>
      <c r="O159" s="935"/>
      <c r="P159" s="935"/>
      <c r="Q159" s="935"/>
      <c r="R159" s="935"/>
      <c r="S159" s="935"/>
      <c r="T159" s="935"/>
      <c r="U159" s="935"/>
      <c r="V159" s="935"/>
      <c r="W159" s="936"/>
    </row>
    <row r="160" spans="1:26" ht="14.25" thickTop="1" thickBot="1">
      <c r="L160" s="810"/>
      <c r="M160" s="811"/>
      <c r="N160" s="811"/>
      <c r="O160" s="811"/>
      <c r="P160" s="811"/>
      <c r="Q160" s="811"/>
      <c r="R160" s="811"/>
      <c r="S160" s="811"/>
      <c r="T160" s="811"/>
      <c r="U160" s="811"/>
      <c r="V160" s="811"/>
      <c r="W160" s="812" t="s">
        <v>34</v>
      </c>
    </row>
    <row r="161" spans="12:23" ht="14.25" thickTop="1" thickBot="1">
      <c r="L161" s="813"/>
      <c r="M161" s="814" t="s">
        <v>64</v>
      </c>
      <c r="N161" s="815"/>
      <c r="O161" s="816"/>
      <c r="P161" s="814"/>
      <c r="Q161" s="814"/>
      <c r="R161" s="814" t="s">
        <v>65</v>
      </c>
      <c r="S161" s="815"/>
      <c r="T161" s="816"/>
      <c r="U161" s="814"/>
      <c r="V161" s="814"/>
      <c r="W161" s="817" t="s">
        <v>2</v>
      </c>
    </row>
    <row r="162" spans="12:23" ht="13.5" thickTop="1">
      <c r="L162" s="818" t="s">
        <v>3</v>
      </c>
      <c r="M162" s="819"/>
      <c r="N162" s="820"/>
      <c r="O162" s="821"/>
      <c r="P162" s="822"/>
      <c r="Q162" s="821"/>
      <c r="R162" s="819"/>
      <c r="S162" s="820"/>
      <c r="T162" s="821"/>
      <c r="U162" s="822"/>
      <c r="V162" s="821"/>
      <c r="W162" s="823" t="s">
        <v>4</v>
      </c>
    </row>
    <row r="163" spans="12:23" ht="13.5" thickBot="1">
      <c r="L163" s="824"/>
      <c r="M163" s="825" t="s">
        <v>35</v>
      </c>
      <c r="N163" s="826" t="s">
        <v>36</v>
      </c>
      <c r="O163" s="827" t="s">
        <v>37</v>
      </c>
      <c r="P163" s="828" t="s">
        <v>32</v>
      </c>
      <c r="Q163" s="827" t="s">
        <v>7</v>
      </c>
      <c r="R163" s="825" t="s">
        <v>35</v>
      </c>
      <c r="S163" s="826" t="s">
        <v>36</v>
      </c>
      <c r="T163" s="827" t="s">
        <v>37</v>
      </c>
      <c r="U163" s="828" t="s">
        <v>32</v>
      </c>
      <c r="V163" s="827" t="s">
        <v>7</v>
      </c>
      <c r="W163" s="776"/>
    </row>
    <row r="164" spans="12:23" ht="5.25" customHeight="1" thickTop="1">
      <c r="L164" s="818"/>
      <c r="M164" s="829"/>
      <c r="N164" s="830"/>
      <c r="O164" s="831"/>
      <c r="P164" s="832"/>
      <c r="Q164" s="831"/>
      <c r="R164" s="829"/>
      <c r="S164" s="830"/>
      <c r="T164" s="831"/>
      <c r="U164" s="832"/>
      <c r="V164" s="831"/>
      <c r="W164" s="833"/>
    </row>
    <row r="165" spans="12:23">
      <c r="L165" s="818" t="s">
        <v>10</v>
      </c>
      <c r="M165" s="834">
        <f>'Lcc_BKK+DMK'!M165+Lcc_CNX!M165+Lcc_HDY!M165+Lcc_HKT!M165+Lcc_CEI!M165</f>
        <v>0</v>
      </c>
      <c r="N165" s="835">
        <f>'Lcc_BKK+DMK'!N165+Lcc_CNX!N165+Lcc_HDY!N165+Lcc_HKT!N165+Lcc_CEI!N165</f>
        <v>1</v>
      </c>
      <c r="O165" s="836">
        <f>SUM(M165:N165)</f>
        <v>1</v>
      </c>
      <c r="P165" s="837">
        <f>+'Lcc_BKK+DMK'!P165+Lcc_CNX!P165+Lcc_HDY!P165+Lcc_HKT!P165+Lcc_CEI!P165</f>
        <v>0</v>
      </c>
      <c r="Q165" s="838">
        <f>O165+P165</f>
        <v>1</v>
      </c>
      <c r="R165" s="834">
        <f>'Lcc_BKK+DMK'!R165+Lcc_CNX!R165+Lcc_HDY!R165+Lcc_HKT!R165+Lcc_CEI!R165</f>
        <v>0</v>
      </c>
      <c r="S165" s="835">
        <f>'Lcc_BKK+DMK'!S165+Lcc_CNX!S165+Lcc_HDY!S165+Lcc_HKT!S165+Lcc_CEI!S165</f>
        <v>1</v>
      </c>
      <c r="T165" s="836">
        <f>SUM(R165:S165)</f>
        <v>1</v>
      </c>
      <c r="U165" s="837">
        <f>+'Lcc_BKK+DMK'!U165+Lcc_CNX!U165+Lcc_HDY!U165+Lcc_HKT!U165+Lcc_CEI!U165</f>
        <v>0</v>
      </c>
      <c r="V165" s="838">
        <f>T165+U165</f>
        <v>1</v>
      </c>
      <c r="W165" s="839">
        <f>IF(Q165=0,0,((V165/Q165)-1)*100)</f>
        <v>0</v>
      </c>
    </row>
    <row r="166" spans="12:23">
      <c r="L166" s="818" t="s">
        <v>11</v>
      </c>
      <c r="M166" s="834">
        <f>'Lcc_BKK+DMK'!M166+Lcc_CNX!M166+Lcc_HDY!M166+Lcc_HKT!M166+Lcc_CEI!M166</f>
        <v>0</v>
      </c>
      <c r="N166" s="835">
        <f>'Lcc_BKK+DMK'!N166+Lcc_CNX!N166+Lcc_HDY!N166+Lcc_HKT!N166+Lcc_CEI!N166</f>
        <v>1</v>
      </c>
      <c r="O166" s="836">
        <f t="shared" ref="O166:O167" si="390">SUM(M166:N166)</f>
        <v>1</v>
      </c>
      <c r="P166" s="837">
        <f>+'Lcc_BKK+DMK'!P166+Lcc_CNX!P166+Lcc_HDY!P166+Lcc_HKT!P166+Lcc_CEI!P166</f>
        <v>0</v>
      </c>
      <c r="Q166" s="838">
        <f t="shared" ref="Q166:Q167" si="391">O166+P166</f>
        <v>1</v>
      </c>
      <c r="R166" s="834">
        <f>'Lcc_BKK+DMK'!R166+Lcc_CNX!R166+Lcc_HDY!R166+Lcc_HKT!R166+Lcc_CEI!R166</f>
        <v>0</v>
      </c>
      <c r="S166" s="835">
        <f>'Lcc_BKK+DMK'!S166+Lcc_CNX!S166+Lcc_HDY!S166+Lcc_HKT!S166+Lcc_CEI!S166</f>
        <v>14</v>
      </c>
      <c r="T166" s="836">
        <f t="shared" ref="T166:T167" si="392">SUM(R166:S166)</f>
        <v>14</v>
      </c>
      <c r="U166" s="837">
        <f>+'Lcc_BKK+DMK'!U166+Lcc_CNX!U166+Lcc_HDY!U166+Lcc_HKT!U166+Lcc_CEI!U166</f>
        <v>0</v>
      </c>
      <c r="V166" s="838">
        <f t="shared" ref="V166:V167" si="393">T166+U166</f>
        <v>14</v>
      </c>
      <c r="W166" s="839">
        <f t="shared" ref="W166:W167" si="394">IF(Q166=0,0,((V166/Q166)-1)*100)</f>
        <v>1300</v>
      </c>
    </row>
    <row r="167" spans="12:23" ht="13.5" thickBot="1">
      <c r="L167" s="824" t="s">
        <v>12</v>
      </c>
      <c r="M167" s="834">
        <f>'Lcc_BKK+DMK'!M167+Lcc_CNX!M167+Lcc_HDY!M167+Lcc_HKT!M167+Lcc_CEI!M167</f>
        <v>0</v>
      </c>
      <c r="N167" s="835">
        <f>'Lcc_BKK+DMK'!N167+Lcc_CNX!N167+Lcc_HDY!N167+Lcc_HKT!N167+Lcc_CEI!N167</f>
        <v>1</v>
      </c>
      <c r="O167" s="836">
        <f t="shared" si="390"/>
        <v>1</v>
      </c>
      <c r="P167" s="837">
        <f>+'Lcc_BKK+DMK'!P167+Lcc_CNX!P167+Lcc_HDY!P167+Lcc_HKT!P167+Lcc_CEI!P167</f>
        <v>0</v>
      </c>
      <c r="Q167" s="838">
        <f t="shared" si="391"/>
        <v>1</v>
      </c>
      <c r="R167" s="834">
        <f>'Lcc_BKK+DMK'!R167+Lcc_CNX!R167+Lcc_HDY!R167+Lcc_HKT!R167+Lcc_CEI!R167</f>
        <v>0</v>
      </c>
      <c r="S167" s="835">
        <f>'Lcc_BKK+DMK'!S167+Lcc_CNX!S167+Lcc_HDY!S167+Lcc_HKT!S167+Lcc_CEI!S167</f>
        <v>0</v>
      </c>
      <c r="T167" s="836">
        <f t="shared" si="392"/>
        <v>0</v>
      </c>
      <c r="U167" s="837">
        <f>+'Lcc_BKK+DMK'!U167+Lcc_CNX!U167+Lcc_HDY!U167+Lcc_HKT!U167+Lcc_CEI!U167</f>
        <v>0</v>
      </c>
      <c r="V167" s="838">
        <f t="shared" si="393"/>
        <v>0</v>
      </c>
      <c r="W167" s="839">
        <f t="shared" si="394"/>
        <v>-100</v>
      </c>
    </row>
    <row r="168" spans="12:23" ht="14.25" thickTop="1" thickBot="1">
      <c r="L168" s="840" t="s">
        <v>57</v>
      </c>
      <c r="M168" s="841">
        <f t="shared" ref="M168:Q168" si="395">+M165+M166+M167</f>
        <v>0</v>
      </c>
      <c r="N168" s="842">
        <f t="shared" si="395"/>
        <v>3</v>
      </c>
      <c r="O168" s="843">
        <f t="shared" si="395"/>
        <v>3</v>
      </c>
      <c r="P168" s="841">
        <f t="shared" si="395"/>
        <v>0</v>
      </c>
      <c r="Q168" s="843">
        <f t="shared" si="395"/>
        <v>3</v>
      </c>
      <c r="R168" s="841">
        <f t="shared" ref="R168:V168" si="396">+R165+R166+R167</f>
        <v>0</v>
      </c>
      <c r="S168" s="842">
        <f t="shared" si="396"/>
        <v>15</v>
      </c>
      <c r="T168" s="843">
        <f t="shared" si="396"/>
        <v>15</v>
      </c>
      <c r="U168" s="841">
        <f t="shared" si="396"/>
        <v>0</v>
      </c>
      <c r="V168" s="843">
        <f t="shared" si="396"/>
        <v>15</v>
      </c>
      <c r="W168" s="844">
        <f t="shared" ref="W168:W170" si="397">IF(Q168=0,0,((V168/Q168)-1)*100)</f>
        <v>400</v>
      </c>
    </row>
    <row r="169" spans="12:23" ht="13.5" thickTop="1">
      <c r="L169" s="818" t="s">
        <v>13</v>
      </c>
      <c r="M169" s="834">
        <f>'Lcc_BKK+DMK'!M169+Lcc_CNX!M169+Lcc_HDY!M169+Lcc_HKT!M169+Lcc_CEI!M169</f>
        <v>0</v>
      </c>
      <c r="N169" s="835">
        <f>'Lcc_BKK+DMK'!N169+Lcc_CNX!N169+Lcc_HDY!N169+Lcc_HKT!N169+Lcc_CEI!N169</f>
        <v>3</v>
      </c>
      <c r="O169" s="836">
        <f t="shared" ref="O169:O170" si="398">SUM(M169:N169)</f>
        <v>3</v>
      </c>
      <c r="P169" s="837">
        <f>+'Lcc_BKK+DMK'!P169+Lcc_CNX!P169+Lcc_HDY!P169+Lcc_HKT!P169+Lcc_CEI!P169</f>
        <v>0</v>
      </c>
      <c r="Q169" s="838">
        <f t="shared" ref="Q169:Q170" si="399">O169+P169</f>
        <v>3</v>
      </c>
      <c r="R169" s="834">
        <f>'Lcc_BKK+DMK'!R169+Lcc_CNX!R169+Lcc_HDY!R169+Lcc_HKT!R169+Lcc_CEI!R169</f>
        <v>0</v>
      </c>
      <c r="S169" s="835">
        <f>'Lcc_BKK+DMK'!S169+Lcc_CNX!S169+Lcc_HDY!S169+Lcc_HKT!S169+Lcc_CEI!S169</f>
        <v>1</v>
      </c>
      <c r="T169" s="836">
        <f t="shared" ref="T169:T170" si="400">SUM(R169:S169)</f>
        <v>1</v>
      </c>
      <c r="U169" s="837">
        <f>+'Lcc_BKK+DMK'!U169+Lcc_CNX!U169+Lcc_HDY!U169+Lcc_HKT!U169+Lcc_CEI!U169</f>
        <v>0</v>
      </c>
      <c r="V169" s="838">
        <f t="shared" ref="V169:V170" si="401">T169+U169</f>
        <v>1</v>
      </c>
      <c r="W169" s="839">
        <f t="shared" si="397"/>
        <v>-66.666666666666671</v>
      </c>
    </row>
    <row r="170" spans="12:23">
      <c r="L170" s="818" t="s">
        <v>14</v>
      </c>
      <c r="M170" s="834">
        <f>'Lcc_BKK+DMK'!M170+Lcc_CNX!M170+Lcc_HDY!M170+Lcc_HKT!M170+Lcc_CEI!M170</f>
        <v>1</v>
      </c>
      <c r="N170" s="835">
        <f>'Lcc_BKK+DMK'!N170+Lcc_CNX!N170+Lcc_HDY!N170+Lcc_HKT!N170+Lcc_CEI!N170</f>
        <v>2</v>
      </c>
      <c r="O170" s="836">
        <f t="shared" si="398"/>
        <v>3</v>
      </c>
      <c r="P170" s="837">
        <f>+'Lcc_BKK+DMK'!P170+Lcc_CNX!P170+Lcc_HDY!P170+Lcc_HKT!P170+Lcc_CEI!P170</f>
        <v>0</v>
      </c>
      <c r="Q170" s="838">
        <f t="shared" si="399"/>
        <v>3</v>
      </c>
      <c r="R170" s="834">
        <f>'Lcc_BKK+DMK'!R170+Lcc_CNX!R170+Lcc_HDY!R170+Lcc_HKT!R170+Lcc_CEI!R170</f>
        <v>0</v>
      </c>
      <c r="S170" s="835">
        <f>'Lcc_BKK+DMK'!S170+Lcc_CNX!S170+Lcc_HDY!S170+Lcc_HKT!S170+Lcc_CEI!S170</f>
        <v>1</v>
      </c>
      <c r="T170" s="836">
        <f t="shared" si="400"/>
        <v>1</v>
      </c>
      <c r="U170" s="837">
        <f>+'Lcc_BKK+DMK'!U170+Lcc_CNX!U170+Lcc_HDY!U170+Lcc_HKT!U170+Lcc_CEI!U170</f>
        <v>0</v>
      </c>
      <c r="V170" s="838">
        <f t="shared" si="401"/>
        <v>1</v>
      </c>
      <c r="W170" s="839">
        <f t="shared" si="397"/>
        <v>-66.666666666666671</v>
      </c>
    </row>
    <row r="171" spans="12:23" ht="13.5" thickBot="1">
      <c r="L171" s="818" t="s">
        <v>15</v>
      </c>
      <c r="M171" s="834">
        <f>'Lcc_BKK+DMK'!M171+Lcc_CNX!M171+Lcc_HDY!M171+Lcc_HKT!M171+Lcc_CEI!M171</f>
        <v>0</v>
      </c>
      <c r="N171" s="835">
        <f>'Lcc_BKK+DMK'!N171+Lcc_CNX!N171+Lcc_HDY!N171+Lcc_HKT!N171+Lcc_CEI!N171</f>
        <v>1</v>
      </c>
      <c r="O171" s="836">
        <f>SUM(M171:N171)</f>
        <v>1</v>
      </c>
      <c r="P171" s="837">
        <f>+'Lcc_BKK+DMK'!P171+Lcc_CNX!P171+Lcc_HDY!P171+Lcc_HKT!P171+Lcc_CEI!P171</f>
        <v>0</v>
      </c>
      <c r="Q171" s="838">
        <f>O171+P171</f>
        <v>1</v>
      </c>
      <c r="R171" s="834">
        <f>'Lcc_BKK+DMK'!R171+Lcc_CNX!R171+Lcc_HDY!R171+Lcc_HKT!R171+Lcc_CEI!R171</f>
        <v>0</v>
      </c>
      <c r="S171" s="835">
        <f>'Lcc_BKK+DMK'!S171+Lcc_CNX!S171+Lcc_HDY!S171+Lcc_HKT!S171+Lcc_CEI!S171</f>
        <v>4</v>
      </c>
      <c r="T171" s="836">
        <f>SUM(R171:S171)</f>
        <v>4</v>
      </c>
      <c r="U171" s="837">
        <f>+'Lcc_BKK+DMK'!U171+Lcc_CNX!U171+Lcc_HDY!U171+Lcc_HKT!U171+Lcc_CEI!U171</f>
        <v>0</v>
      </c>
      <c r="V171" s="838">
        <f>T171+U171</f>
        <v>4</v>
      </c>
      <c r="W171" s="839">
        <f>IF(Q171=0,0,((V171/Q171)-1)*100)</f>
        <v>300</v>
      </c>
    </row>
    <row r="172" spans="12:23" ht="14.25" thickTop="1" thickBot="1">
      <c r="L172" s="840" t="s">
        <v>61</v>
      </c>
      <c r="M172" s="841">
        <f>+M169+M170+M171</f>
        <v>1</v>
      </c>
      <c r="N172" s="842">
        <f t="shared" ref="N172:V172" si="402">+N169+N170+N171</f>
        <v>6</v>
      </c>
      <c r="O172" s="843">
        <f t="shared" si="402"/>
        <v>7</v>
      </c>
      <c r="P172" s="841">
        <f t="shared" si="402"/>
        <v>0</v>
      </c>
      <c r="Q172" s="843">
        <f t="shared" si="402"/>
        <v>7</v>
      </c>
      <c r="R172" s="841">
        <f t="shared" si="402"/>
        <v>0</v>
      </c>
      <c r="S172" s="842">
        <f t="shared" si="402"/>
        <v>6</v>
      </c>
      <c r="T172" s="843">
        <f t="shared" si="402"/>
        <v>6</v>
      </c>
      <c r="U172" s="841">
        <f t="shared" si="402"/>
        <v>0</v>
      </c>
      <c r="V172" s="843">
        <f t="shared" si="402"/>
        <v>6</v>
      </c>
      <c r="W172" s="844">
        <f>IF(Q172=0,0,((V172/Q172)-1)*100)</f>
        <v>-14.28571428571429</v>
      </c>
    </row>
    <row r="173" spans="12:23" ht="13.5" thickTop="1">
      <c r="L173" s="818" t="s">
        <v>16</v>
      </c>
      <c r="M173" s="834">
        <f>'Lcc_BKK+DMK'!M173+Lcc_CNX!M173+Lcc_HDY!M173+Lcc_HKT!M173+Lcc_CEI!M173</f>
        <v>0</v>
      </c>
      <c r="N173" s="835">
        <f>'Lcc_BKK+DMK'!N173+Lcc_CNX!N173+Lcc_HDY!N173+Lcc_HKT!N173+Lcc_CEI!N173</f>
        <v>1</v>
      </c>
      <c r="O173" s="836">
        <f t="shared" ref="O173:O174" si="403">SUM(M173:N173)</f>
        <v>1</v>
      </c>
      <c r="P173" s="837">
        <f>+'Lcc_BKK+DMK'!P173+Lcc_CNX!P173+Lcc_HDY!P173+Lcc_HKT!P173+Lcc_CEI!P173</f>
        <v>0</v>
      </c>
      <c r="Q173" s="838">
        <f t="shared" ref="Q173:Q174" si="404">O173+P173</f>
        <v>1</v>
      </c>
      <c r="R173" s="834">
        <f>'Lcc_BKK+DMK'!R173+Lcc_CNX!R173+Lcc_HDY!R173+Lcc_HKT!R173+Lcc_CEI!R173</f>
        <v>0</v>
      </c>
      <c r="S173" s="835">
        <f>'Lcc_BKK+DMK'!S173+Lcc_CNX!S173+Lcc_HDY!S173+Lcc_HKT!S173+Lcc_CEI!S173</f>
        <v>0</v>
      </c>
      <c r="T173" s="836">
        <f t="shared" ref="T173:T174" si="405">SUM(R173:S173)</f>
        <v>0</v>
      </c>
      <c r="U173" s="837">
        <f>+'Lcc_BKK+DMK'!U173+Lcc_CNX!U173+Lcc_HDY!U173+Lcc_HKT!U173+Lcc_CEI!U173</f>
        <v>0</v>
      </c>
      <c r="V173" s="838">
        <f t="shared" ref="V173:V174" si="406">T173+U173</f>
        <v>0</v>
      </c>
      <c r="W173" s="839">
        <f t="shared" ref="W173:W174" si="407">IF(Q173=0,0,((V173/Q173)-1)*100)</f>
        <v>-100</v>
      </c>
    </row>
    <row r="174" spans="12:23">
      <c r="L174" s="818" t="s">
        <v>17</v>
      </c>
      <c r="M174" s="834">
        <f>'Lcc_BKK+DMK'!M174+Lcc_CNX!M174+Lcc_HDY!M174+Lcc_HKT!M174+Lcc_CEI!M174</f>
        <v>0</v>
      </c>
      <c r="N174" s="835">
        <f>'Lcc_BKK+DMK'!N174+Lcc_CNX!N174+Lcc_HDY!N174+Lcc_HKT!N174+Lcc_CEI!N174</f>
        <v>1</v>
      </c>
      <c r="O174" s="836">
        <f t="shared" si="403"/>
        <v>1</v>
      </c>
      <c r="P174" s="837">
        <f>+'Lcc_BKK+DMK'!P174+Lcc_CNX!P174+Lcc_HDY!P174+Lcc_HKT!P174+Lcc_CEI!P174</f>
        <v>0</v>
      </c>
      <c r="Q174" s="838">
        <f t="shared" si="404"/>
        <v>1</v>
      </c>
      <c r="R174" s="834">
        <f>'Lcc_BKK+DMK'!R174+Lcc_CNX!R174+Lcc_HDY!R174+Lcc_HKT!R174+Lcc_CEI!R174</f>
        <v>0</v>
      </c>
      <c r="S174" s="835">
        <f>'Lcc_BKK+DMK'!S174+Lcc_CNX!S174+Lcc_HDY!S174+Lcc_HKT!S174+Lcc_CEI!S174</f>
        <v>1</v>
      </c>
      <c r="T174" s="836">
        <f t="shared" si="405"/>
        <v>1</v>
      </c>
      <c r="U174" s="837">
        <f>+'Lcc_BKK+DMK'!U174+Lcc_CNX!U174+Lcc_HDY!U174+Lcc_HKT!U174+Lcc_CEI!U174</f>
        <v>0</v>
      </c>
      <c r="V174" s="838">
        <f t="shared" si="406"/>
        <v>1</v>
      </c>
      <c r="W174" s="839">
        <f t="shared" si="407"/>
        <v>0</v>
      </c>
    </row>
    <row r="175" spans="12:23" ht="13.5" thickBot="1">
      <c r="L175" s="818" t="s">
        <v>18</v>
      </c>
      <c r="M175" s="834">
        <f>'Lcc_BKK+DMK'!M175+Lcc_CNX!M175+Lcc_HDY!M175+Lcc_HKT!M175+Lcc_CEI!M175</f>
        <v>0</v>
      </c>
      <c r="N175" s="835">
        <f>'Lcc_BKK+DMK'!N175+Lcc_CNX!N175+Lcc_HDY!N175+Lcc_HKT!N175+Lcc_CEI!N175</f>
        <v>1</v>
      </c>
      <c r="O175" s="836">
        <f>SUM(M175:N175)</f>
        <v>1</v>
      </c>
      <c r="P175" s="837">
        <f>+'Lcc_BKK+DMK'!P175+Lcc_CNX!P175+Lcc_HDY!P175+Lcc_HKT!P175+Lcc_CEI!P175</f>
        <v>0</v>
      </c>
      <c r="Q175" s="838">
        <f>O175+P175</f>
        <v>1</v>
      </c>
      <c r="R175" s="834">
        <f>'Lcc_BKK+DMK'!R175+Lcc_CNX!R175+Lcc_HDY!R175+Lcc_HKT!R175+Lcc_CEI!R175</f>
        <v>0</v>
      </c>
      <c r="S175" s="835">
        <f>'Lcc_BKK+DMK'!S175+Lcc_CNX!S175+Lcc_HDY!S175+Lcc_HKT!S175+Lcc_CEI!S175</f>
        <v>0</v>
      </c>
      <c r="T175" s="836">
        <f>SUM(R175:S175)</f>
        <v>0</v>
      </c>
      <c r="U175" s="837">
        <f>+'Lcc_BKK+DMK'!U175+Lcc_CNX!U175+Lcc_HDY!U175+Lcc_HKT!U175+Lcc_CEI!U175</f>
        <v>0</v>
      </c>
      <c r="V175" s="838">
        <f>T175+U175</f>
        <v>0</v>
      </c>
      <c r="W175" s="839">
        <f>IF(Q175=0,0,((V175/Q175)-1)*100)</f>
        <v>-100</v>
      </c>
    </row>
    <row r="176" spans="12:23" ht="14.25" thickTop="1" thickBot="1">
      <c r="L176" s="845" t="s">
        <v>19</v>
      </c>
      <c r="M176" s="846">
        <f>+M173+M174+M175</f>
        <v>0</v>
      </c>
      <c r="N176" s="846">
        <f t="shared" ref="N176" si="408">+N173+N174+N175</f>
        <v>3</v>
      </c>
      <c r="O176" s="847">
        <f t="shared" ref="O176" si="409">+O173+O174+O175</f>
        <v>3</v>
      </c>
      <c r="P176" s="848">
        <f t="shared" ref="P176" si="410">+P173+P174+P175</f>
        <v>0</v>
      </c>
      <c r="Q176" s="847">
        <f t="shared" ref="Q176" si="411">+Q173+Q174+Q175</f>
        <v>3</v>
      </c>
      <c r="R176" s="846">
        <f t="shared" ref="R176" si="412">+R173+R174+R175</f>
        <v>0</v>
      </c>
      <c r="S176" s="846">
        <f t="shared" ref="S176" si="413">+S173+S174+S175</f>
        <v>1</v>
      </c>
      <c r="T176" s="847">
        <f t="shared" ref="T176" si="414">+T173+T174+T175</f>
        <v>1</v>
      </c>
      <c r="U176" s="848">
        <f t="shared" ref="U176" si="415">+U173+U174+U175</f>
        <v>0</v>
      </c>
      <c r="V176" s="847">
        <f t="shared" ref="V176" si="416">+V173+V174+V175</f>
        <v>1</v>
      </c>
      <c r="W176" s="849">
        <f>IF(Q176=0,0,((V176/Q176)-1)*100)</f>
        <v>-66.666666666666671</v>
      </c>
    </row>
    <row r="177" spans="1:27" ht="13.5" thickTop="1">
      <c r="A177" s="803"/>
      <c r="K177" s="803"/>
      <c r="L177" s="818" t="s">
        <v>21</v>
      </c>
      <c r="M177" s="834">
        <f>'Lcc_BKK+DMK'!M177+Lcc_CNX!M177+Lcc_HDY!M177+Lcc_HKT!M177+Lcc_CEI!M177</f>
        <v>0</v>
      </c>
      <c r="N177" s="835">
        <f>'Lcc_BKK+DMK'!N177+Lcc_CNX!N177+Lcc_HDY!N177+Lcc_HKT!N177+Lcc_CEI!N177</f>
        <v>4</v>
      </c>
      <c r="O177" s="836">
        <f>SUM(M177:N177)</f>
        <v>4</v>
      </c>
      <c r="P177" s="837">
        <f>+'Lcc_BKK+DMK'!P177+Lcc_CNX!P177+Lcc_HDY!P177+Lcc_HKT!P177+Lcc_CEI!P177</f>
        <v>0</v>
      </c>
      <c r="Q177" s="838">
        <f>O177+P177</f>
        <v>4</v>
      </c>
      <c r="R177" s="834">
        <f>'Lcc_BKK+DMK'!R177+Lcc_CNX!R177+Lcc_HDY!R177+Lcc_HKT!R177+Lcc_CEI!R177</f>
        <v>0</v>
      </c>
      <c r="S177" s="835">
        <f>'Lcc_BKK+DMK'!S177+Lcc_CNX!S177+Lcc_HDY!S177+Lcc_HKT!S177+Lcc_CEI!S177</f>
        <v>0</v>
      </c>
      <c r="T177" s="836">
        <f>SUM(R177:S177)</f>
        <v>0</v>
      </c>
      <c r="U177" s="837">
        <f>+'Lcc_BKK+DMK'!U177+Lcc_CNX!U177+Lcc_HDY!U177+Lcc_HKT!U177+Lcc_CEI!U177</f>
        <v>0</v>
      </c>
      <c r="V177" s="838">
        <f>T177+U177</f>
        <v>0</v>
      </c>
      <c r="W177" s="839">
        <f>IF(Q177=0,0,((V177/Q177)-1)*100)</f>
        <v>-100</v>
      </c>
    </row>
    <row r="178" spans="1:27">
      <c r="A178" s="803"/>
      <c r="K178" s="803"/>
      <c r="L178" s="818" t="s">
        <v>22</v>
      </c>
      <c r="M178" s="834">
        <f>'Lcc_BKK+DMK'!M178+Lcc_CNX!M178+Lcc_HDY!M178+Lcc_HKT!M178+Lcc_CEI!M178</f>
        <v>0</v>
      </c>
      <c r="N178" s="835">
        <f>'Lcc_BKK+DMK'!N178+Lcc_CNX!N178+Lcc_HDY!N178+Lcc_HKT!N178+Lcc_CEI!N178</f>
        <v>2</v>
      </c>
      <c r="O178" s="836">
        <f t="shared" ref="O178" si="417">SUM(M178:N178)</f>
        <v>2</v>
      </c>
      <c r="P178" s="837">
        <f>+'Lcc_BKK+DMK'!P178+Lcc_CNX!P178+Lcc_HDY!P178+Lcc_HKT!P178+Lcc_CEI!P178</f>
        <v>0</v>
      </c>
      <c r="Q178" s="838">
        <f t="shared" ref="Q178" si="418">O178+P178</f>
        <v>2</v>
      </c>
      <c r="R178" s="834">
        <f>'Lcc_BKK+DMK'!R178+Lcc_CNX!R178+Lcc_HDY!R178+Lcc_HKT!R178+Lcc_CEI!R178</f>
        <v>0</v>
      </c>
      <c r="S178" s="835">
        <f>'Lcc_BKK+DMK'!S178+Lcc_CNX!S178+Lcc_HDY!S178+Lcc_HKT!S178+Lcc_CEI!S178</f>
        <v>6</v>
      </c>
      <c r="T178" s="836">
        <f t="shared" ref="T178" si="419">SUM(R178:S178)</f>
        <v>6</v>
      </c>
      <c r="U178" s="837">
        <f>+'Lcc_BKK+DMK'!U178+Lcc_CNX!U178+Lcc_HDY!U178+Lcc_HKT!U178+Lcc_CEI!U178</f>
        <v>0</v>
      </c>
      <c r="V178" s="838">
        <f t="shared" ref="V178" si="420">T178+U178</f>
        <v>6</v>
      </c>
      <c r="W178" s="839">
        <f t="shared" ref="W178" si="421">IF(Q178=0,0,((V178/Q178)-1)*100)</f>
        <v>200</v>
      </c>
    </row>
    <row r="179" spans="1:27" ht="13.5" thickBot="1">
      <c r="A179" s="803"/>
      <c r="K179" s="803"/>
      <c r="L179" s="818" t="s">
        <v>23</v>
      </c>
      <c r="M179" s="834">
        <f>'Lcc_BKK+DMK'!M179+Lcc_CNX!M179+Lcc_HDY!M179+Lcc_HKT!M179+Lcc_CEI!M179</f>
        <v>2</v>
      </c>
      <c r="N179" s="835">
        <f>'Lcc_BKK+DMK'!N179+Lcc_CNX!N179+Lcc_HDY!N179+Lcc_HKT!N179+Lcc_CEI!N179</f>
        <v>1</v>
      </c>
      <c r="O179" s="836">
        <f t="shared" ref="O179" si="422">SUM(M179:N179)</f>
        <v>3</v>
      </c>
      <c r="P179" s="837">
        <f>+'Lcc_BKK+DMK'!P179+Lcc_CNX!P179+Lcc_HDY!P179+Lcc_HKT!P179+Lcc_CEI!P179</f>
        <v>0</v>
      </c>
      <c r="Q179" s="838">
        <f t="shared" ref="Q179" si="423">O179+P179</f>
        <v>3</v>
      </c>
      <c r="R179" s="834">
        <f>'Lcc_BKK+DMK'!R179+Lcc_CNX!R179+Lcc_HDY!R179+Lcc_HKT!R179+Lcc_CEI!R179</f>
        <v>0</v>
      </c>
      <c r="S179" s="835">
        <f>'Lcc_BKK+DMK'!S179+Lcc_CNX!S179+Lcc_HDY!S179+Lcc_HKT!S179+Lcc_CEI!S179</f>
        <v>0</v>
      </c>
      <c r="T179" s="836">
        <f t="shared" ref="T179" si="424">SUM(R179:S179)</f>
        <v>0</v>
      </c>
      <c r="U179" s="837">
        <f>+'Lcc_BKK+DMK'!U179+Lcc_CNX!U179+Lcc_HDY!U179+Lcc_HKT!U179+Lcc_CEI!U179</f>
        <v>0</v>
      </c>
      <c r="V179" s="838">
        <f t="shared" ref="V179" si="425">T179+U179</f>
        <v>0</v>
      </c>
      <c r="W179" s="839">
        <f t="shared" ref="W179:W182" si="426">IF(Q179=0,0,((V179/Q179)-1)*100)</f>
        <v>-100</v>
      </c>
    </row>
    <row r="180" spans="1:27" ht="14.25" thickTop="1" thickBot="1">
      <c r="L180" s="840" t="s">
        <v>40</v>
      </c>
      <c r="M180" s="841">
        <f>+M177+M178+M179</f>
        <v>2</v>
      </c>
      <c r="N180" s="842">
        <f t="shared" ref="N180:V180" si="427">+N177+N178+N179</f>
        <v>7</v>
      </c>
      <c r="O180" s="843">
        <f t="shared" si="427"/>
        <v>9</v>
      </c>
      <c r="P180" s="841">
        <f t="shared" si="427"/>
        <v>0</v>
      </c>
      <c r="Q180" s="843">
        <f t="shared" si="427"/>
        <v>9</v>
      </c>
      <c r="R180" s="841">
        <f t="shared" si="427"/>
        <v>0</v>
      </c>
      <c r="S180" s="842">
        <f t="shared" si="427"/>
        <v>6</v>
      </c>
      <c r="T180" s="843">
        <f t="shared" si="427"/>
        <v>6</v>
      </c>
      <c r="U180" s="841">
        <f t="shared" si="427"/>
        <v>0</v>
      </c>
      <c r="V180" s="843">
        <f t="shared" si="427"/>
        <v>6</v>
      </c>
      <c r="W180" s="844">
        <f t="shared" si="426"/>
        <v>-33.333333333333336</v>
      </c>
    </row>
    <row r="181" spans="1:27" ht="14.25" thickTop="1" thickBot="1">
      <c r="L181" s="840" t="s">
        <v>62</v>
      </c>
      <c r="M181" s="841">
        <f>M172+M176+M177+M178+M179</f>
        <v>3</v>
      </c>
      <c r="N181" s="842">
        <f t="shared" ref="N181:V181" si="428">N172+N176+N177+N178+N179</f>
        <v>16</v>
      </c>
      <c r="O181" s="843">
        <f t="shared" si="428"/>
        <v>19</v>
      </c>
      <c r="P181" s="841">
        <f t="shared" si="428"/>
        <v>0</v>
      </c>
      <c r="Q181" s="843">
        <f t="shared" si="428"/>
        <v>19</v>
      </c>
      <c r="R181" s="841">
        <f t="shared" si="428"/>
        <v>0</v>
      </c>
      <c r="S181" s="842">
        <f t="shared" si="428"/>
        <v>13</v>
      </c>
      <c r="T181" s="843">
        <f t="shared" si="428"/>
        <v>13</v>
      </c>
      <c r="U181" s="841">
        <f t="shared" si="428"/>
        <v>0</v>
      </c>
      <c r="V181" s="843">
        <f t="shared" si="428"/>
        <v>13</v>
      </c>
      <c r="W181" s="844">
        <f t="shared" si="426"/>
        <v>-31.578947368421051</v>
      </c>
      <c r="X181" s="652"/>
      <c r="AA181" s="652"/>
    </row>
    <row r="182" spans="1:27" ht="14.25" thickTop="1" thickBot="1">
      <c r="L182" s="840" t="s">
        <v>63</v>
      </c>
      <c r="M182" s="841">
        <f>+M168+M172+M176+M180</f>
        <v>3</v>
      </c>
      <c r="N182" s="842">
        <f t="shared" ref="N182:V182" si="429">+N168+N172+N176+N180</f>
        <v>19</v>
      </c>
      <c r="O182" s="843">
        <f t="shared" si="429"/>
        <v>22</v>
      </c>
      <c r="P182" s="841">
        <f t="shared" si="429"/>
        <v>0</v>
      </c>
      <c r="Q182" s="843">
        <f t="shared" si="429"/>
        <v>22</v>
      </c>
      <c r="R182" s="841">
        <f t="shared" si="429"/>
        <v>0</v>
      </c>
      <c r="S182" s="842">
        <f t="shared" si="429"/>
        <v>28</v>
      </c>
      <c r="T182" s="843">
        <f t="shared" si="429"/>
        <v>28</v>
      </c>
      <c r="U182" s="841">
        <f t="shared" si="429"/>
        <v>0</v>
      </c>
      <c r="V182" s="843">
        <f t="shared" si="429"/>
        <v>28</v>
      </c>
      <c r="W182" s="844">
        <f t="shared" si="426"/>
        <v>27.27272727272727</v>
      </c>
    </row>
    <row r="183" spans="1:27" ht="14.25" thickTop="1" thickBot="1">
      <c r="L183" s="850" t="s">
        <v>60</v>
      </c>
      <c r="M183" s="811"/>
      <c r="N183" s="811"/>
      <c r="O183" s="811"/>
      <c r="P183" s="811"/>
      <c r="Q183" s="811"/>
      <c r="R183" s="811"/>
      <c r="S183" s="811"/>
      <c r="T183" s="811"/>
      <c r="U183" s="811"/>
      <c r="V183" s="811"/>
      <c r="W183" s="811"/>
    </row>
    <row r="184" spans="1:27" ht="13.5" customHeight="1" thickTop="1">
      <c r="L184" s="949" t="s">
        <v>55</v>
      </c>
      <c r="M184" s="950"/>
      <c r="N184" s="950"/>
      <c r="O184" s="950"/>
      <c r="P184" s="950"/>
      <c r="Q184" s="950"/>
      <c r="R184" s="950"/>
      <c r="S184" s="950"/>
      <c r="T184" s="950"/>
      <c r="U184" s="950"/>
      <c r="V184" s="950"/>
      <c r="W184" s="951"/>
    </row>
    <row r="185" spans="1:27" ht="13.5" thickBot="1">
      <c r="L185" s="934" t="s">
        <v>52</v>
      </c>
      <c r="M185" s="935"/>
      <c r="N185" s="935"/>
      <c r="O185" s="935"/>
      <c r="P185" s="935"/>
      <c r="Q185" s="935"/>
      <c r="R185" s="935"/>
      <c r="S185" s="935"/>
      <c r="T185" s="935"/>
      <c r="U185" s="935"/>
      <c r="V185" s="935"/>
      <c r="W185" s="936"/>
    </row>
    <row r="186" spans="1:27" ht="14.25" thickTop="1" thickBot="1">
      <c r="L186" s="810"/>
      <c r="M186" s="811"/>
      <c r="N186" s="811"/>
      <c r="O186" s="811"/>
      <c r="P186" s="811"/>
      <c r="Q186" s="811"/>
      <c r="R186" s="811"/>
      <c r="S186" s="811"/>
      <c r="T186" s="811"/>
      <c r="U186" s="811"/>
      <c r="V186" s="811"/>
      <c r="W186" s="812" t="s">
        <v>34</v>
      </c>
    </row>
    <row r="187" spans="1:27" ht="14.25" thickTop="1" thickBot="1">
      <c r="L187" s="813"/>
      <c r="M187" s="814" t="s">
        <v>64</v>
      </c>
      <c r="N187" s="815"/>
      <c r="O187" s="816"/>
      <c r="P187" s="814"/>
      <c r="Q187" s="814"/>
      <c r="R187" s="814" t="s">
        <v>65</v>
      </c>
      <c r="S187" s="815"/>
      <c r="T187" s="816"/>
      <c r="U187" s="814"/>
      <c r="V187" s="814"/>
      <c r="W187" s="817" t="s">
        <v>2</v>
      </c>
    </row>
    <row r="188" spans="1:27" ht="13.5" thickTop="1">
      <c r="L188" s="818" t="s">
        <v>3</v>
      </c>
      <c r="M188" s="819"/>
      <c r="N188" s="820"/>
      <c r="O188" s="821"/>
      <c r="P188" s="822"/>
      <c r="Q188" s="821"/>
      <c r="R188" s="819"/>
      <c r="S188" s="820"/>
      <c r="T188" s="821"/>
      <c r="U188" s="822"/>
      <c r="V188" s="821"/>
      <c r="W188" s="823" t="s">
        <v>4</v>
      </c>
    </row>
    <row r="189" spans="1:27" ht="13.5" thickBot="1">
      <c r="L189" s="824"/>
      <c r="M189" s="825" t="s">
        <v>35</v>
      </c>
      <c r="N189" s="826" t="s">
        <v>36</v>
      </c>
      <c r="O189" s="827" t="s">
        <v>37</v>
      </c>
      <c r="P189" s="828" t="s">
        <v>32</v>
      </c>
      <c r="Q189" s="827" t="s">
        <v>7</v>
      </c>
      <c r="R189" s="825" t="s">
        <v>35</v>
      </c>
      <c r="S189" s="826" t="s">
        <v>36</v>
      </c>
      <c r="T189" s="827" t="s">
        <v>37</v>
      </c>
      <c r="U189" s="828" t="s">
        <v>32</v>
      </c>
      <c r="V189" s="827" t="s">
        <v>7</v>
      </c>
      <c r="W189" s="776"/>
    </row>
    <row r="190" spans="1:27" ht="6" customHeight="1" thickTop="1">
      <c r="L190" s="818"/>
      <c r="M190" s="829"/>
      <c r="N190" s="830"/>
      <c r="O190" s="831"/>
      <c r="P190" s="832"/>
      <c r="Q190" s="831"/>
      <c r="R190" s="829"/>
      <c r="S190" s="830"/>
      <c r="T190" s="831"/>
      <c r="U190" s="832"/>
      <c r="V190" s="831"/>
      <c r="W190" s="833"/>
    </row>
    <row r="191" spans="1:27">
      <c r="L191" s="818" t="s">
        <v>10</v>
      </c>
      <c r="M191" s="834">
        <f>+'Lcc_BKK+DMK'!M191+Lcc_CNX!M191+Lcc_HDY!M191+Lcc_HKT!M191+Lcc_CEI!M191</f>
        <v>306</v>
      </c>
      <c r="N191" s="835">
        <f>+'Lcc_BKK+DMK'!N191+Lcc_CNX!N191+Lcc_HDY!N191+Lcc_HKT!N191+Lcc_CEI!N191</f>
        <v>1095</v>
      </c>
      <c r="O191" s="836">
        <f>SUM(M191:N191)</f>
        <v>1401</v>
      </c>
      <c r="P191" s="837">
        <f>+'Lcc_BKK+DMK'!P191+Lcc_CNX!P191+Lcc_HDY!P191+Lcc_HKT!P191+Lcc_CEI!P191</f>
        <v>0</v>
      </c>
      <c r="Q191" s="838">
        <f>O191+P191</f>
        <v>1401</v>
      </c>
      <c r="R191" s="834">
        <f>+'Lcc_BKK+DMK'!R191+Lcc_CNX!R191+Lcc_HDY!R191+Lcc_HKT!R191+Lcc_CEI!R191</f>
        <v>293</v>
      </c>
      <c r="S191" s="835">
        <f>+'Lcc_BKK+DMK'!S191+Lcc_CNX!S191+Lcc_HDY!S191+Lcc_HKT!S191+Lcc_CEI!S191</f>
        <v>1021</v>
      </c>
      <c r="T191" s="836">
        <f>SUM(R191:S191)</f>
        <v>1314</v>
      </c>
      <c r="U191" s="837">
        <f>+'Lcc_BKK+DMK'!U191+Lcc_CNX!U191+Lcc_HDY!U191+Lcc_HKT!U191+Lcc_CEI!U191</f>
        <v>1</v>
      </c>
      <c r="V191" s="838">
        <f>T191+U191</f>
        <v>1315</v>
      </c>
      <c r="W191" s="839">
        <f>IF(Q191=0,0,((V191/Q191)-1)*100)</f>
        <v>-6.1384725196288343</v>
      </c>
    </row>
    <row r="192" spans="1:27">
      <c r="L192" s="818" t="s">
        <v>11</v>
      </c>
      <c r="M192" s="834">
        <f>+'Lcc_BKK+DMK'!M192+Lcc_CNX!M192+Lcc_HDY!M192+Lcc_HKT!M192+Lcc_CEI!M192</f>
        <v>262</v>
      </c>
      <c r="N192" s="835">
        <f>+'Lcc_BKK+DMK'!N192+Lcc_CNX!N192+Lcc_HDY!N192+Lcc_HKT!N192+Lcc_CEI!N192</f>
        <v>1037</v>
      </c>
      <c r="O192" s="836">
        <f t="shared" ref="O192:O193" si="430">SUM(M192:N192)</f>
        <v>1299</v>
      </c>
      <c r="P192" s="837">
        <f>+'Lcc_BKK+DMK'!P192+Lcc_CNX!P192+Lcc_HDY!P192+Lcc_HKT!P192+Lcc_CEI!P192</f>
        <v>0</v>
      </c>
      <c r="Q192" s="838">
        <f t="shared" ref="Q192:Q193" si="431">O192+P192</f>
        <v>1299</v>
      </c>
      <c r="R192" s="834">
        <f>+'Lcc_BKK+DMK'!R192+Lcc_CNX!R192+Lcc_HDY!R192+Lcc_HKT!R192+Lcc_CEI!R192</f>
        <v>337</v>
      </c>
      <c r="S192" s="835">
        <f>+'Lcc_BKK+DMK'!S192+Lcc_CNX!S192+Lcc_HDY!S192+Lcc_HKT!S192+Lcc_CEI!S192</f>
        <v>1106</v>
      </c>
      <c r="T192" s="836">
        <f t="shared" ref="T192:T193" si="432">SUM(R192:S192)</f>
        <v>1443</v>
      </c>
      <c r="U192" s="837">
        <f>+'Lcc_BKK+DMK'!U192+Lcc_CNX!U192+Lcc_HDY!U192+Lcc_HKT!U192+Lcc_CEI!U192</f>
        <v>0</v>
      </c>
      <c r="V192" s="838">
        <f t="shared" ref="V192:V193" si="433">T192+U192</f>
        <v>1443</v>
      </c>
      <c r="W192" s="839">
        <f t="shared" ref="W192:W193" si="434">IF(Q192=0,0,((V192/Q192)-1)*100)</f>
        <v>11.085450346420323</v>
      </c>
    </row>
    <row r="193" spans="1:27" ht="13.5" thickBot="1">
      <c r="L193" s="824" t="s">
        <v>12</v>
      </c>
      <c r="M193" s="834">
        <f>+'Lcc_BKK+DMK'!M193+Lcc_CNX!M193+Lcc_HDY!M193+Lcc_HKT!M193+Lcc_CEI!M193</f>
        <v>324</v>
      </c>
      <c r="N193" s="835">
        <f>+'Lcc_BKK+DMK'!N193+Lcc_CNX!N193+Lcc_HDY!N193+Lcc_HKT!N193+Lcc_CEI!N193</f>
        <v>1115</v>
      </c>
      <c r="O193" s="836">
        <f t="shared" si="430"/>
        <v>1439</v>
      </c>
      <c r="P193" s="837">
        <f>+'Lcc_BKK+DMK'!P193+Lcc_CNX!P193+Lcc_HDY!P193+Lcc_HKT!P193+Lcc_CEI!P193</f>
        <v>0</v>
      </c>
      <c r="Q193" s="838">
        <f t="shared" si="431"/>
        <v>1439</v>
      </c>
      <c r="R193" s="834">
        <f>+'Lcc_BKK+DMK'!R193+Lcc_CNX!R193+Lcc_HDY!R193+Lcc_HKT!R193+Lcc_CEI!R193</f>
        <v>330</v>
      </c>
      <c r="S193" s="835">
        <f>+'Lcc_BKK+DMK'!S193+Lcc_CNX!S193+Lcc_HDY!S193+Lcc_HKT!S193+Lcc_CEI!S193</f>
        <v>1082</v>
      </c>
      <c r="T193" s="836">
        <f t="shared" si="432"/>
        <v>1412</v>
      </c>
      <c r="U193" s="837">
        <f>+'Lcc_BKK+DMK'!U193+Lcc_CNX!U193+Lcc_HDY!U193+Lcc_HKT!U193+Lcc_CEI!U193</f>
        <v>0</v>
      </c>
      <c r="V193" s="838">
        <f t="shared" si="433"/>
        <v>1412</v>
      </c>
      <c r="W193" s="839">
        <f t="shared" si="434"/>
        <v>-1.8763029881862403</v>
      </c>
    </row>
    <row r="194" spans="1:27" ht="14.25" thickTop="1" thickBot="1">
      <c r="L194" s="840" t="s">
        <v>57</v>
      </c>
      <c r="M194" s="841">
        <f t="shared" ref="M194:Q194" si="435">+M191+M192+M193</f>
        <v>892</v>
      </c>
      <c r="N194" s="842">
        <f t="shared" si="435"/>
        <v>3247</v>
      </c>
      <c r="O194" s="843">
        <f t="shared" si="435"/>
        <v>4139</v>
      </c>
      <c r="P194" s="841">
        <f t="shared" si="435"/>
        <v>0</v>
      </c>
      <c r="Q194" s="843">
        <f t="shared" si="435"/>
        <v>4139</v>
      </c>
      <c r="R194" s="841">
        <f t="shared" ref="R194:V194" si="436">+R191+R192+R193</f>
        <v>960</v>
      </c>
      <c r="S194" s="842">
        <f t="shared" si="436"/>
        <v>3209</v>
      </c>
      <c r="T194" s="843">
        <f t="shared" si="436"/>
        <v>4169</v>
      </c>
      <c r="U194" s="841">
        <f t="shared" si="436"/>
        <v>1</v>
      </c>
      <c r="V194" s="843">
        <f t="shared" si="436"/>
        <v>4170</v>
      </c>
      <c r="W194" s="844">
        <f t="shared" ref="W194:W196" si="437">IF(Q194=0,0,((V194/Q194)-1)*100)</f>
        <v>0.74897318192799212</v>
      </c>
    </row>
    <row r="195" spans="1:27" ht="13.5" thickTop="1">
      <c r="L195" s="818" t="s">
        <v>13</v>
      </c>
      <c r="M195" s="834">
        <f>+'Lcc_BKK+DMK'!M195+Lcc_CNX!M195+Lcc_HDY!M195+Lcc_HKT!M195+Lcc_CEI!M195</f>
        <v>296</v>
      </c>
      <c r="N195" s="835">
        <f>+'Lcc_BKK+DMK'!N195+Lcc_CNX!N195+Lcc_HDY!N195+Lcc_HKT!N195+Lcc_CEI!N195</f>
        <v>994</v>
      </c>
      <c r="O195" s="836">
        <f t="shared" ref="O195:O196" si="438">SUM(M195:N195)</f>
        <v>1290</v>
      </c>
      <c r="P195" s="837">
        <f>+'Lcc_BKK+DMK'!P195+Lcc_CNX!P195+Lcc_HDY!P195+Lcc_HKT!P195+Lcc_CEI!P195</f>
        <v>0</v>
      </c>
      <c r="Q195" s="838">
        <f t="shared" ref="Q195:Q196" si="439">O195+P195</f>
        <v>1290</v>
      </c>
      <c r="R195" s="834">
        <f>+'Lcc_BKK+DMK'!R195+Lcc_CNX!R195+Lcc_HDY!R195+Lcc_HKT!R195+Lcc_CEI!R195</f>
        <v>331</v>
      </c>
      <c r="S195" s="835">
        <f>+'Lcc_BKK+DMK'!S195+Lcc_CNX!S195+Lcc_HDY!S195+Lcc_HKT!S195+Lcc_CEI!S195</f>
        <v>1104</v>
      </c>
      <c r="T195" s="836">
        <f t="shared" ref="T195:T196" si="440">SUM(R195:S195)</f>
        <v>1435</v>
      </c>
      <c r="U195" s="837">
        <f>+'Lcc_BKK+DMK'!U195+Lcc_CNX!U195+Lcc_HDY!U195+Lcc_HKT!U195+Lcc_CEI!U195</f>
        <v>0</v>
      </c>
      <c r="V195" s="838">
        <f t="shared" ref="V195:V196" si="441">T195+U195</f>
        <v>1435</v>
      </c>
      <c r="W195" s="839">
        <f t="shared" si="437"/>
        <v>11.240310077519378</v>
      </c>
    </row>
    <row r="196" spans="1:27">
      <c r="L196" s="818" t="s">
        <v>14</v>
      </c>
      <c r="M196" s="834">
        <f>+'Lcc_BKK+DMK'!M196+Lcc_CNX!M196+Lcc_HDY!M196+Lcc_HKT!M196+Lcc_CEI!M196</f>
        <v>284</v>
      </c>
      <c r="N196" s="835">
        <f>+'Lcc_BKK+DMK'!N196+Lcc_CNX!N196+Lcc_HDY!N196+Lcc_HKT!N196+Lcc_CEI!N196</f>
        <v>1045</v>
      </c>
      <c r="O196" s="836">
        <f t="shared" si="438"/>
        <v>1329</v>
      </c>
      <c r="P196" s="837">
        <f>+'Lcc_BKK+DMK'!P196+Lcc_CNX!P196+Lcc_HDY!P196+Lcc_HKT!P196+Lcc_CEI!P196</f>
        <v>0</v>
      </c>
      <c r="Q196" s="838">
        <f t="shared" si="439"/>
        <v>1329</v>
      </c>
      <c r="R196" s="834">
        <f>+'Lcc_BKK+DMK'!R196+Lcc_CNX!R196+Lcc_HDY!R196+Lcc_HKT!R196+Lcc_CEI!R196</f>
        <v>312</v>
      </c>
      <c r="S196" s="835">
        <f>+'Lcc_BKK+DMK'!S196+Lcc_CNX!S196+Lcc_HDY!S196+Lcc_HKT!S196+Lcc_CEI!S196</f>
        <v>1050</v>
      </c>
      <c r="T196" s="836">
        <f t="shared" si="440"/>
        <v>1362</v>
      </c>
      <c r="U196" s="837">
        <f>+'Lcc_BKK+DMK'!U196+Lcc_CNX!U196+Lcc_HDY!U196+Lcc_HKT!U196+Lcc_CEI!U196</f>
        <v>0</v>
      </c>
      <c r="V196" s="838">
        <f t="shared" si="441"/>
        <v>1362</v>
      </c>
      <c r="W196" s="839">
        <f t="shared" si="437"/>
        <v>2.483069977426644</v>
      </c>
    </row>
    <row r="197" spans="1:27" ht="13.5" thickBot="1">
      <c r="L197" s="818" t="s">
        <v>15</v>
      </c>
      <c r="M197" s="834">
        <f>+'Lcc_BKK+DMK'!M197+Lcc_CNX!M197+Lcc_HDY!M197+Lcc_HKT!M197+Lcc_CEI!M197</f>
        <v>293</v>
      </c>
      <c r="N197" s="835">
        <f>+'Lcc_BKK+DMK'!N197+Lcc_CNX!N197+Lcc_HDY!N197+Lcc_HKT!N197+Lcc_CEI!N197</f>
        <v>1044</v>
      </c>
      <c r="O197" s="836">
        <f>SUM(M197:N197)</f>
        <v>1337</v>
      </c>
      <c r="P197" s="837">
        <f>+'Lcc_BKK+DMK'!P197+Lcc_CNX!P197+Lcc_HDY!P197+Lcc_HKT!P197+Lcc_CEI!P197</f>
        <v>0</v>
      </c>
      <c r="Q197" s="838">
        <f>O197+P197</f>
        <v>1337</v>
      </c>
      <c r="R197" s="834">
        <f>+'Lcc_BKK+DMK'!R197+Lcc_CNX!R197+Lcc_HDY!R197+Lcc_HKT!R197+Lcc_CEI!R197</f>
        <v>356</v>
      </c>
      <c r="S197" s="835">
        <f>+'Lcc_BKK+DMK'!S197+Lcc_CNX!S197+Lcc_HDY!S197+Lcc_HKT!S197+Lcc_CEI!S197</f>
        <v>1183</v>
      </c>
      <c r="T197" s="836">
        <f>SUM(R197:S197)</f>
        <v>1539</v>
      </c>
      <c r="U197" s="837">
        <f>+'Lcc_BKK+DMK'!U197+Lcc_CNX!U197+Lcc_HDY!U197+Lcc_HKT!U197+Lcc_CEI!U197</f>
        <v>0</v>
      </c>
      <c r="V197" s="838">
        <f>T197+U197</f>
        <v>1539</v>
      </c>
      <c r="W197" s="839">
        <f>IF(Q197=0,0,((V197/Q197)-1)*100)</f>
        <v>15.108451757666419</v>
      </c>
    </row>
    <row r="198" spans="1:27" ht="14.25" thickTop="1" thickBot="1">
      <c r="L198" s="840" t="s">
        <v>61</v>
      </c>
      <c r="M198" s="841">
        <f>+M195+M196+M197</f>
        <v>873</v>
      </c>
      <c r="N198" s="842">
        <f t="shared" ref="N198" si="442">+N195+N196+N197</f>
        <v>3083</v>
      </c>
      <c r="O198" s="843">
        <f t="shared" ref="O198" si="443">+O195+O196+O197</f>
        <v>3956</v>
      </c>
      <c r="P198" s="841">
        <f t="shared" ref="P198" si="444">+P195+P196+P197</f>
        <v>0</v>
      </c>
      <c r="Q198" s="843">
        <f t="shared" ref="Q198" si="445">+Q195+Q196+Q197</f>
        <v>3956</v>
      </c>
      <c r="R198" s="841">
        <f t="shared" ref="R198" si="446">+R195+R196+R197</f>
        <v>999</v>
      </c>
      <c r="S198" s="842">
        <f t="shared" ref="S198" si="447">+S195+S196+S197</f>
        <v>3337</v>
      </c>
      <c r="T198" s="843">
        <f t="shared" ref="T198" si="448">+T195+T196+T197</f>
        <v>4336</v>
      </c>
      <c r="U198" s="841">
        <f t="shared" ref="U198" si="449">+U195+U196+U197</f>
        <v>0</v>
      </c>
      <c r="V198" s="843">
        <f t="shared" ref="V198" si="450">+V195+V196+V197</f>
        <v>4336</v>
      </c>
      <c r="W198" s="844">
        <f>IF(Q198=0,0,((V198/Q198)-1)*100)</f>
        <v>9.605662285136507</v>
      </c>
    </row>
    <row r="199" spans="1:27" ht="13.5" thickTop="1">
      <c r="L199" s="818" t="s">
        <v>16</v>
      </c>
      <c r="M199" s="834">
        <f>+'Lcc_BKK+DMK'!M199+Lcc_CNX!M199+Lcc_HDY!M199+Lcc_HKT!M199+Lcc_CEI!M199</f>
        <v>250</v>
      </c>
      <c r="N199" s="835">
        <f>+'Lcc_BKK+DMK'!N199+Lcc_CNX!N199+Lcc_HDY!N199+Lcc_HKT!N199+Lcc_CEI!N199</f>
        <v>838</v>
      </c>
      <c r="O199" s="836">
        <f t="shared" ref="O199:O200" si="451">SUM(M199:N199)</f>
        <v>1088</v>
      </c>
      <c r="P199" s="837">
        <f>+'Lcc_BKK+DMK'!P199+Lcc_CNX!P199+Lcc_HDY!P199+Lcc_HKT!P199+Lcc_CEI!P199</f>
        <v>0</v>
      </c>
      <c r="Q199" s="838">
        <f t="shared" ref="Q199:Q200" si="452">O199+P199</f>
        <v>1088</v>
      </c>
      <c r="R199" s="834">
        <f>+'Lcc_BKK+DMK'!R199+Lcc_CNX!R199+Lcc_HDY!R199+Lcc_HKT!R199+Lcc_CEI!R199</f>
        <v>255</v>
      </c>
      <c r="S199" s="835">
        <f>+'Lcc_BKK+DMK'!S199+Lcc_CNX!S199+Lcc_HDY!S199+Lcc_HKT!S199+Lcc_CEI!S199</f>
        <v>870</v>
      </c>
      <c r="T199" s="836">
        <f t="shared" ref="T199:T200" si="453">SUM(R199:S199)</f>
        <v>1125</v>
      </c>
      <c r="U199" s="837">
        <f>+'Lcc_BKK+DMK'!U199+Lcc_CNX!U199+Lcc_HDY!U199+Lcc_HKT!U199+Lcc_CEI!U199</f>
        <v>0</v>
      </c>
      <c r="V199" s="838">
        <f t="shared" ref="V199:V200" si="454">T199+U199</f>
        <v>1125</v>
      </c>
      <c r="W199" s="839">
        <f t="shared" ref="W199:W200" si="455">IF(Q199=0,0,((V199/Q199)-1)*100)</f>
        <v>3.4007352941176405</v>
      </c>
    </row>
    <row r="200" spans="1:27">
      <c r="L200" s="818" t="s">
        <v>17</v>
      </c>
      <c r="M200" s="834">
        <f>+'Lcc_BKK+DMK'!M200+Lcc_CNX!M200+Lcc_HDY!M200+Lcc_HKT!M200+Lcc_CEI!M200</f>
        <v>286</v>
      </c>
      <c r="N200" s="835">
        <f>+'Lcc_BKK+DMK'!N200+Lcc_CNX!N200+Lcc_HDY!N200+Lcc_HKT!N200+Lcc_CEI!N200</f>
        <v>896</v>
      </c>
      <c r="O200" s="836">
        <f t="shared" si="451"/>
        <v>1182</v>
      </c>
      <c r="P200" s="837">
        <f>+'Lcc_BKK+DMK'!P200+Lcc_CNX!P200+Lcc_HDY!P200+Lcc_HKT!P200+Lcc_CEI!P200</f>
        <v>0</v>
      </c>
      <c r="Q200" s="838">
        <f t="shared" si="452"/>
        <v>1182</v>
      </c>
      <c r="R200" s="834">
        <f>+'Lcc_BKK+DMK'!R200+Lcc_CNX!R200+Lcc_HDY!R200+Lcc_HKT!R200+Lcc_CEI!R200</f>
        <v>278</v>
      </c>
      <c r="S200" s="835">
        <f>+'Lcc_BKK+DMK'!S200+Lcc_CNX!S200+Lcc_HDY!S200+Lcc_HKT!S200+Lcc_CEI!S200</f>
        <v>1062</v>
      </c>
      <c r="T200" s="836">
        <f t="shared" si="453"/>
        <v>1340</v>
      </c>
      <c r="U200" s="837">
        <f>+'Lcc_BKK+DMK'!U200+Lcc_CNX!U200+Lcc_HDY!U200+Lcc_HKT!U200+Lcc_CEI!U200</f>
        <v>0</v>
      </c>
      <c r="V200" s="838">
        <f t="shared" si="454"/>
        <v>1340</v>
      </c>
      <c r="W200" s="839">
        <f t="shared" si="455"/>
        <v>13.367174280879857</v>
      </c>
    </row>
    <row r="201" spans="1:27" ht="13.5" thickBot="1">
      <c r="L201" s="818" t="s">
        <v>18</v>
      </c>
      <c r="M201" s="834">
        <f>+'Lcc_BKK+DMK'!M201+Lcc_CNX!M201+Lcc_HDY!M201+Lcc_HKT!M201+Lcc_CEI!M201</f>
        <v>321</v>
      </c>
      <c r="N201" s="835">
        <f>+'Lcc_BKK+DMK'!N201+Lcc_CNX!N201+Lcc_HDY!N201+Lcc_HKT!N201+Lcc_CEI!N201</f>
        <v>1093</v>
      </c>
      <c r="O201" s="836">
        <f>SUM(M201:N201)</f>
        <v>1414</v>
      </c>
      <c r="P201" s="837">
        <f>+'Lcc_BKK+DMK'!P201+Lcc_CNX!P201+Lcc_HDY!P201+Lcc_HKT!P201+Lcc_CEI!P201</f>
        <v>0</v>
      </c>
      <c r="Q201" s="838">
        <f>O201+P201</f>
        <v>1414</v>
      </c>
      <c r="R201" s="834">
        <f>+'Lcc_BKK+DMK'!R201+Lcc_CNX!R201+Lcc_HDY!R201+Lcc_HKT!R201+Lcc_CEI!R201</f>
        <v>280</v>
      </c>
      <c r="S201" s="835">
        <f>+'Lcc_BKK+DMK'!S201+Lcc_CNX!S201+Lcc_HDY!S201+Lcc_HKT!S201+Lcc_CEI!S201</f>
        <v>1072</v>
      </c>
      <c r="T201" s="836">
        <f>SUM(R201:S201)</f>
        <v>1352</v>
      </c>
      <c r="U201" s="837">
        <f>+'Lcc_BKK+DMK'!U201+Lcc_CNX!U201+Lcc_HDY!U201+Lcc_HKT!U201+Lcc_CEI!U201</f>
        <v>0</v>
      </c>
      <c r="V201" s="838">
        <f>T201+U201</f>
        <v>1352</v>
      </c>
      <c r="W201" s="839">
        <f>IF(Q201=0,0,((V201/Q201)-1)*100)</f>
        <v>-4.3847241867043802</v>
      </c>
    </row>
    <row r="202" spans="1:27" ht="14.25" thickTop="1" thickBot="1">
      <c r="L202" s="845" t="s">
        <v>19</v>
      </c>
      <c r="M202" s="846">
        <f>+M199+M200+M201</f>
        <v>857</v>
      </c>
      <c r="N202" s="846">
        <f t="shared" ref="N202" si="456">+N199+N200+N201</f>
        <v>2827</v>
      </c>
      <c r="O202" s="847">
        <f t="shared" ref="O202" si="457">+O199+O200+O201</f>
        <v>3684</v>
      </c>
      <c r="P202" s="848">
        <f t="shared" ref="P202" si="458">+P199+P200+P201</f>
        <v>0</v>
      </c>
      <c r="Q202" s="847">
        <f t="shared" ref="Q202" si="459">+Q199+Q200+Q201</f>
        <v>3684</v>
      </c>
      <c r="R202" s="846">
        <f t="shared" ref="R202" si="460">+R199+R200+R201</f>
        <v>813</v>
      </c>
      <c r="S202" s="846">
        <f t="shared" ref="S202" si="461">+S199+S200+S201</f>
        <v>3004</v>
      </c>
      <c r="T202" s="847">
        <f t="shared" ref="T202" si="462">+T199+T200+T201</f>
        <v>3817</v>
      </c>
      <c r="U202" s="848">
        <f t="shared" ref="U202" si="463">+U199+U200+U201</f>
        <v>0</v>
      </c>
      <c r="V202" s="847">
        <f t="shared" ref="V202" si="464">+V199+V200+V201</f>
        <v>3817</v>
      </c>
      <c r="W202" s="849">
        <f>IF(Q202=0,0,((V202/Q202)-1)*100)</f>
        <v>3.6102062975027049</v>
      </c>
    </row>
    <row r="203" spans="1:27" ht="13.5" thickTop="1">
      <c r="A203" s="803"/>
      <c r="K203" s="803"/>
      <c r="L203" s="818" t="s">
        <v>21</v>
      </c>
      <c r="M203" s="834">
        <f>+'Lcc_BKK+DMK'!M203+Lcc_CNX!M203+Lcc_HDY!M203+Lcc_HKT!M203+Lcc_CEI!M203</f>
        <v>292</v>
      </c>
      <c r="N203" s="835">
        <f>+'Lcc_BKK+DMK'!N203+Lcc_CNX!N203+Lcc_HDY!N203+Lcc_HKT!N203+Lcc_CEI!N203</f>
        <v>951</v>
      </c>
      <c r="O203" s="836">
        <f>SUM(M203:N203)</f>
        <v>1243</v>
      </c>
      <c r="P203" s="837">
        <f>+'Lcc_BKK+DMK'!P203+Lcc_CNX!P203+Lcc_HDY!P203+Lcc_HKT!P203+Lcc_CEI!P203</f>
        <v>0</v>
      </c>
      <c r="Q203" s="838">
        <f>O203+P203</f>
        <v>1243</v>
      </c>
      <c r="R203" s="834">
        <f>+'Lcc_BKK+DMK'!R203+Lcc_CNX!R203+Lcc_HDY!R203+Lcc_HKT!R203+Lcc_CEI!R203</f>
        <v>260</v>
      </c>
      <c r="S203" s="835">
        <f>+'Lcc_BKK+DMK'!S203+Lcc_CNX!S203+Lcc_HDY!S203+Lcc_HKT!S203+Lcc_CEI!S203</f>
        <v>1004</v>
      </c>
      <c r="T203" s="836">
        <f>SUM(R203:S203)</f>
        <v>1264</v>
      </c>
      <c r="U203" s="837">
        <f>+'Lcc_BKK+DMK'!U203+Lcc_CNX!U203+Lcc_HDY!U203+Lcc_HKT!U203+Lcc_CEI!U203</f>
        <v>0</v>
      </c>
      <c r="V203" s="838">
        <f>T203+U203</f>
        <v>1264</v>
      </c>
      <c r="W203" s="839">
        <f>IF(Q203=0,0,((V203/Q203)-1)*100)</f>
        <v>1.6894609814963824</v>
      </c>
    </row>
    <row r="204" spans="1:27">
      <c r="A204" s="803"/>
      <c r="K204" s="803"/>
      <c r="L204" s="818" t="s">
        <v>22</v>
      </c>
      <c r="M204" s="834">
        <f>+'Lcc_BKK+DMK'!M204+Lcc_CNX!M204+Lcc_HDY!M204+Lcc_HKT!M204+Lcc_CEI!M204</f>
        <v>317</v>
      </c>
      <c r="N204" s="835">
        <f>+'Lcc_BKK+DMK'!N204+Lcc_CNX!N204+Lcc_HDY!N204+Lcc_HKT!N204+Lcc_CEI!N204</f>
        <v>1087</v>
      </c>
      <c r="O204" s="836">
        <f t="shared" ref="O204" si="465">SUM(M204:N204)</f>
        <v>1404</v>
      </c>
      <c r="P204" s="837">
        <f>+'Lcc_BKK+DMK'!P204+Lcc_CNX!P204+Lcc_HDY!P204+Lcc_HKT!P204+Lcc_CEI!P204</f>
        <v>0</v>
      </c>
      <c r="Q204" s="838">
        <f t="shared" ref="Q204" si="466">O204+P204</f>
        <v>1404</v>
      </c>
      <c r="R204" s="834">
        <f>+'Lcc_BKK+DMK'!R204+Lcc_CNX!R204+Lcc_HDY!R204+Lcc_HKT!R204+Lcc_CEI!R204</f>
        <v>271</v>
      </c>
      <c r="S204" s="835">
        <f>+'Lcc_BKK+DMK'!S204+Lcc_CNX!S204+Lcc_HDY!S204+Lcc_HKT!S204+Lcc_CEI!S204</f>
        <v>1154</v>
      </c>
      <c r="T204" s="836">
        <f t="shared" ref="T204" si="467">SUM(R204:S204)</f>
        <v>1425</v>
      </c>
      <c r="U204" s="837">
        <f>+'Lcc_BKK+DMK'!U204+Lcc_CNX!U204+Lcc_HDY!U204+Lcc_HKT!U204+Lcc_CEI!U204</f>
        <v>0</v>
      </c>
      <c r="V204" s="838">
        <f t="shared" ref="V204" si="468">T204+U204</f>
        <v>1425</v>
      </c>
      <c r="W204" s="839">
        <f t="shared" ref="W204" si="469">IF(Q204=0,0,((V204/Q204)-1)*100)</f>
        <v>1.4957264957264904</v>
      </c>
    </row>
    <row r="205" spans="1:27" ht="13.5" thickBot="1">
      <c r="A205" s="803"/>
      <c r="K205" s="803"/>
      <c r="L205" s="818" t="s">
        <v>23</v>
      </c>
      <c r="M205" s="834">
        <f>+'Lcc_BKK+DMK'!M205+Lcc_CNX!M205+Lcc_HDY!M205+Lcc_HKT!M205+Lcc_CEI!M205</f>
        <v>324</v>
      </c>
      <c r="N205" s="835">
        <f>+'Lcc_BKK+DMK'!N205+Lcc_CNX!N205+Lcc_HDY!N205+Lcc_HKT!N205+Lcc_CEI!N205</f>
        <v>1083</v>
      </c>
      <c r="O205" s="836">
        <f t="shared" ref="O205" si="470">SUM(M205:N205)</f>
        <v>1407</v>
      </c>
      <c r="P205" s="837">
        <f>+'Lcc_BKK+DMK'!P205+Lcc_CNX!P205+Lcc_HDY!P205+Lcc_HKT!P205+Lcc_CEI!P205</f>
        <v>1</v>
      </c>
      <c r="Q205" s="838">
        <f t="shared" ref="Q205" si="471">O205+P205</f>
        <v>1408</v>
      </c>
      <c r="R205" s="834">
        <f>+'Lcc_BKK+DMK'!R205+Lcc_CNX!R205+Lcc_HDY!R205+Lcc_HKT!R205+Lcc_CEI!R205</f>
        <v>70</v>
      </c>
      <c r="S205" s="835">
        <f>+'Lcc_BKK+DMK'!S205+Lcc_CNX!S205+Lcc_HDY!S205+Lcc_HKT!S205+Lcc_CEI!S205</f>
        <v>297</v>
      </c>
      <c r="T205" s="836">
        <f t="shared" ref="T205" si="472">SUM(R205:S205)</f>
        <v>367</v>
      </c>
      <c r="U205" s="837">
        <f>+'Lcc_BKK+DMK'!U205+Lcc_CNX!U205+Lcc_HDY!U205+Lcc_HKT!U205+Lcc_CEI!U205</f>
        <v>0</v>
      </c>
      <c r="V205" s="838">
        <f t="shared" ref="V205" si="473">T205+U205</f>
        <v>367</v>
      </c>
      <c r="W205" s="839">
        <f t="shared" ref="W205:W208" si="474">IF(Q205=0,0,((V205/Q205)-1)*100)</f>
        <v>-73.934659090909079</v>
      </c>
    </row>
    <row r="206" spans="1:27" ht="14.25" thickTop="1" thickBot="1">
      <c r="L206" s="840" t="s">
        <v>40</v>
      </c>
      <c r="M206" s="841">
        <f>+M203+M204+M205</f>
        <v>933</v>
      </c>
      <c r="N206" s="842">
        <f t="shared" ref="N206" si="475">+N203+N204+N205</f>
        <v>3121</v>
      </c>
      <c r="O206" s="843">
        <f t="shared" ref="O206" si="476">+O203+O204+O205</f>
        <v>4054</v>
      </c>
      <c r="P206" s="841">
        <f t="shared" ref="P206" si="477">+P203+P204+P205</f>
        <v>1</v>
      </c>
      <c r="Q206" s="843">
        <f t="shared" ref="Q206" si="478">+Q203+Q204+Q205</f>
        <v>4055</v>
      </c>
      <c r="R206" s="841">
        <f t="shared" ref="R206" si="479">+R203+R204+R205</f>
        <v>601</v>
      </c>
      <c r="S206" s="842">
        <f t="shared" ref="S206" si="480">+S203+S204+S205</f>
        <v>2455</v>
      </c>
      <c r="T206" s="843">
        <f t="shared" ref="T206" si="481">+T203+T204+T205</f>
        <v>3056</v>
      </c>
      <c r="U206" s="841">
        <f t="shared" ref="U206" si="482">+U203+U204+U205</f>
        <v>0</v>
      </c>
      <c r="V206" s="843">
        <f t="shared" ref="V206" si="483">+V203+V204+V205</f>
        <v>3056</v>
      </c>
      <c r="W206" s="844">
        <f t="shared" si="474"/>
        <v>-24.636251541307029</v>
      </c>
    </row>
    <row r="207" spans="1:27" ht="14.25" thickTop="1" thickBot="1">
      <c r="L207" s="840" t="s">
        <v>62</v>
      </c>
      <c r="M207" s="841">
        <f>M198+M202+M203+M204+M205</f>
        <v>2663</v>
      </c>
      <c r="N207" s="842">
        <f t="shared" ref="N207:V207" si="484">N198+N202+N203+N204+N205</f>
        <v>9031</v>
      </c>
      <c r="O207" s="843">
        <f t="shared" si="484"/>
        <v>11694</v>
      </c>
      <c r="P207" s="841">
        <f t="shared" si="484"/>
        <v>1</v>
      </c>
      <c r="Q207" s="843">
        <f t="shared" si="484"/>
        <v>11695</v>
      </c>
      <c r="R207" s="841">
        <f t="shared" si="484"/>
        <v>2413</v>
      </c>
      <c r="S207" s="842">
        <f t="shared" si="484"/>
        <v>8796</v>
      </c>
      <c r="T207" s="843">
        <f t="shared" si="484"/>
        <v>11209</v>
      </c>
      <c r="U207" s="841">
        <f t="shared" si="484"/>
        <v>0</v>
      </c>
      <c r="V207" s="843">
        <f t="shared" si="484"/>
        <v>11209</v>
      </c>
      <c r="W207" s="844">
        <f t="shared" si="474"/>
        <v>-4.1556220607097067</v>
      </c>
      <c r="X207" s="652"/>
      <c r="AA207" s="652"/>
    </row>
    <row r="208" spans="1:27" ht="14.25" thickTop="1" thickBot="1">
      <c r="L208" s="840" t="s">
        <v>63</v>
      </c>
      <c r="M208" s="841">
        <f>+M194+M198+M202+M206</f>
        <v>3555</v>
      </c>
      <c r="N208" s="842">
        <f t="shared" ref="N208:V208" si="485">+N194+N198+N202+N206</f>
        <v>12278</v>
      </c>
      <c r="O208" s="843">
        <f t="shared" si="485"/>
        <v>15833</v>
      </c>
      <c r="P208" s="841">
        <f t="shared" si="485"/>
        <v>1</v>
      </c>
      <c r="Q208" s="843">
        <f t="shared" si="485"/>
        <v>15834</v>
      </c>
      <c r="R208" s="841">
        <f t="shared" si="485"/>
        <v>3373</v>
      </c>
      <c r="S208" s="842">
        <f t="shared" si="485"/>
        <v>12005</v>
      </c>
      <c r="T208" s="843">
        <f t="shared" si="485"/>
        <v>15378</v>
      </c>
      <c r="U208" s="841">
        <f t="shared" si="485"/>
        <v>1</v>
      </c>
      <c r="V208" s="843">
        <f t="shared" si="485"/>
        <v>15379</v>
      </c>
      <c r="W208" s="844">
        <f t="shared" si="474"/>
        <v>-2.8735632183908066</v>
      </c>
    </row>
    <row r="209" spans="12:23" ht="13.5" customHeight="1" thickTop="1" thickBot="1">
      <c r="L209" s="850" t="s">
        <v>60</v>
      </c>
      <c r="M209" s="811"/>
      <c r="N209" s="811"/>
      <c r="O209" s="811"/>
      <c r="P209" s="811"/>
      <c r="Q209" s="811"/>
      <c r="R209" s="811"/>
      <c r="S209" s="811"/>
      <c r="T209" s="811"/>
      <c r="U209" s="811"/>
      <c r="V209" s="811"/>
      <c r="W209" s="811"/>
    </row>
    <row r="210" spans="12:23" ht="13.5" thickTop="1">
      <c r="L210" s="937" t="s">
        <v>56</v>
      </c>
      <c r="M210" s="938"/>
      <c r="N210" s="938"/>
      <c r="O210" s="938"/>
      <c r="P210" s="938"/>
      <c r="Q210" s="938"/>
      <c r="R210" s="938"/>
      <c r="S210" s="938"/>
      <c r="T210" s="938"/>
      <c r="U210" s="938"/>
      <c r="V210" s="938"/>
      <c r="W210" s="939"/>
    </row>
    <row r="211" spans="12:23" ht="13.5" thickBot="1">
      <c r="L211" s="940" t="s">
        <v>53</v>
      </c>
      <c r="M211" s="941"/>
      <c r="N211" s="941"/>
      <c r="O211" s="941"/>
      <c r="P211" s="941"/>
      <c r="Q211" s="941"/>
      <c r="R211" s="941"/>
      <c r="S211" s="941"/>
      <c r="T211" s="941"/>
      <c r="U211" s="941"/>
      <c r="V211" s="941"/>
      <c r="W211" s="942"/>
    </row>
    <row r="212" spans="12:23" ht="14.25" thickTop="1" thickBot="1">
      <c r="L212" s="810"/>
      <c r="M212" s="811"/>
      <c r="N212" s="811"/>
      <c r="O212" s="811"/>
      <c r="P212" s="811"/>
      <c r="Q212" s="811"/>
      <c r="R212" s="811"/>
      <c r="S212" s="811"/>
      <c r="T212" s="811"/>
      <c r="U212" s="811"/>
      <c r="V212" s="811"/>
      <c r="W212" s="812" t="s">
        <v>34</v>
      </c>
    </row>
    <row r="213" spans="12:23" ht="13.5" customHeight="1" thickTop="1" thickBot="1">
      <c r="L213" s="813"/>
      <c r="M213" s="814" t="s">
        <v>64</v>
      </c>
      <c r="N213" s="815"/>
      <c r="O213" s="816"/>
      <c r="P213" s="814"/>
      <c r="Q213" s="814"/>
      <c r="R213" s="814" t="s">
        <v>65</v>
      </c>
      <c r="S213" s="815"/>
      <c r="T213" s="816"/>
      <c r="U213" s="814"/>
      <c r="V213" s="814"/>
      <c r="W213" s="817" t="s">
        <v>2</v>
      </c>
    </row>
    <row r="214" spans="12:23" ht="13.5" thickTop="1">
      <c r="L214" s="818" t="s">
        <v>3</v>
      </c>
      <c r="M214" s="819"/>
      <c r="N214" s="820"/>
      <c r="O214" s="821"/>
      <c r="P214" s="822"/>
      <c r="Q214" s="851"/>
      <c r="R214" s="819"/>
      <c r="S214" s="820"/>
      <c r="T214" s="821"/>
      <c r="U214" s="822"/>
      <c r="V214" s="851"/>
      <c r="W214" s="823" t="s">
        <v>4</v>
      </c>
    </row>
    <row r="215" spans="12:23" ht="13.5" thickBot="1">
      <c r="L215" s="824"/>
      <c r="M215" s="825" t="s">
        <v>35</v>
      </c>
      <c r="N215" s="826" t="s">
        <v>36</v>
      </c>
      <c r="O215" s="827" t="s">
        <v>37</v>
      </c>
      <c r="P215" s="828" t="s">
        <v>32</v>
      </c>
      <c r="Q215" s="852" t="s">
        <v>7</v>
      </c>
      <c r="R215" s="825" t="s">
        <v>35</v>
      </c>
      <c r="S215" s="826" t="s">
        <v>36</v>
      </c>
      <c r="T215" s="827" t="s">
        <v>37</v>
      </c>
      <c r="U215" s="828" t="s">
        <v>32</v>
      </c>
      <c r="V215" s="852" t="s">
        <v>7</v>
      </c>
      <c r="W215" s="776"/>
    </row>
    <row r="216" spans="12:23" ht="4.5" customHeight="1" thickTop="1">
      <c r="L216" s="818"/>
      <c r="M216" s="829"/>
      <c r="N216" s="830"/>
      <c r="O216" s="831"/>
      <c r="P216" s="832"/>
      <c r="Q216" s="853"/>
      <c r="R216" s="829"/>
      <c r="S216" s="830"/>
      <c r="T216" s="831"/>
      <c r="U216" s="832"/>
      <c r="V216" s="853"/>
      <c r="W216" s="833"/>
    </row>
    <row r="217" spans="12:23" ht="12.75" customHeight="1">
      <c r="L217" s="818" t="s">
        <v>10</v>
      </c>
      <c r="M217" s="834">
        <f t="shared" ref="M217:N223" si="486">+M165+M191</f>
        <v>306</v>
      </c>
      <c r="N217" s="835">
        <f t="shared" si="486"/>
        <v>1096</v>
      </c>
      <c r="O217" s="838">
        <f>M217+N217</f>
        <v>1402</v>
      </c>
      <c r="P217" s="837">
        <f t="shared" ref="P217:P223" si="487">+P165+P191</f>
        <v>0</v>
      </c>
      <c r="Q217" s="854">
        <f>O217+P217</f>
        <v>1402</v>
      </c>
      <c r="R217" s="834">
        <f t="shared" ref="R217:S223" si="488">+R165+R191</f>
        <v>293</v>
      </c>
      <c r="S217" s="835">
        <f t="shared" si="488"/>
        <v>1022</v>
      </c>
      <c r="T217" s="838">
        <f>R217+S217</f>
        <v>1315</v>
      </c>
      <c r="U217" s="837">
        <f t="shared" ref="U217:U223" si="489">+U165+U191</f>
        <v>1</v>
      </c>
      <c r="V217" s="854">
        <f>T217+U217</f>
        <v>1316</v>
      </c>
      <c r="W217" s="839">
        <f>IF(Q217=0,0,((V217/Q217)-1)*100)</f>
        <v>-6.1340941512125546</v>
      </c>
    </row>
    <row r="218" spans="12:23" ht="12.75" customHeight="1">
      <c r="L218" s="818" t="s">
        <v>11</v>
      </c>
      <c r="M218" s="834">
        <f t="shared" si="486"/>
        <v>262</v>
      </c>
      <c r="N218" s="835">
        <f t="shared" si="486"/>
        <v>1038</v>
      </c>
      <c r="O218" s="838">
        <f>M218+N218</f>
        <v>1300</v>
      </c>
      <c r="P218" s="837">
        <f t="shared" si="487"/>
        <v>0</v>
      </c>
      <c r="Q218" s="854">
        <f>O218+P218</f>
        <v>1300</v>
      </c>
      <c r="R218" s="834">
        <f t="shared" si="488"/>
        <v>337</v>
      </c>
      <c r="S218" s="835">
        <f t="shared" si="488"/>
        <v>1120</v>
      </c>
      <c r="T218" s="838">
        <f>R218+S218</f>
        <v>1457</v>
      </c>
      <c r="U218" s="837">
        <f t="shared" si="489"/>
        <v>0</v>
      </c>
      <c r="V218" s="854">
        <f>T218+U218</f>
        <v>1457</v>
      </c>
      <c r="W218" s="839">
        <f>IF(Q218=0,0,((V218/Q218)-1)*100)</f>
        <v>12.076923076923073</v>
      </c>
    </row>
    <row r="219" spans="12:23" ht="12.75" customHeight="1" thickBot="1">
      <c r="L219" s="824" t="s">
        <v>12</v>
      </c>
      <c r="M219" s="834">
        <f t="shared" si="486"/>
        <v>324</v>
      </c>
      <c r="N219" s="835">
        <f t="shared" si="486"/>
        <v>1116</v>
      </c>
      <c r="O219" s="838">
        <f>M219+N219</f>
        <v>1440</v>
      </c>
      <c r="P219" s="837">
        <f t="shared" si="487"/>
        <v>0</v>
      </c>
      <c r="Q219" s="854">
        <f>O219+P219</f>
        <v>1440</v>
      </c>
      <c r="R219" s="834">
        <f t="shared" si="488"/>
        <v>330</v>
      </c>
      <c r="S219" s="835">
        <f t="shared" si="488"/>
        <v>1082</v>
      </c>
      <c r="T219" s="838">
        <f>R219+S219</f>
        <v>1412</v>
      </c>
      <c r="U219" s="837">
        <f t="shared" si="489"/>
        <v>0</v>
      </c>
      <c r="V219" s="854">
        <f>T219+U219</f>
        <v>1412</v>
      </c>
      <c r="W219" s="839">
        <f>IF(Q219=0,0,((V219/Q219)-1)*100)</f>
        <v>-1.9444444444444486</v>
      </c>
    </row>
    <row r="220" spans="12:23" ht="12.75" customHeight="1" thickTop="1" thickBot="1">
      <c r="L220" s="840" t="s">
        <v>57</v>
      </c>
      <c r="M220" s="841">
        <f t="shared" si="486"/>
        <v>892</v>
      </c>
      <c r="N220" s="842">
        <f t="shared" si="486"/>
        <v>3250</v>
      </c>
      <c r="O220" s="843">
        <f>M220+N220</f>
        <v>4142</v>
      </c>
      <c r="P220" s="841">
        <f t="shared" si="487"/>
        <v>0</v>
      </c>
      <c r="Q220" s="843">
        <f>O220+P220</f>
        <v>4142</v>
      </c>
      <c r="R220" s="841">
        <f t="shared" si="488"/>
        <v>960</v>
      </c>
      <c r="S220" s="842">
        <f t="shared" si="488"/>
        <v>3224</v>
      </c>
      <c r="T220" s="843">
        <f>R220+S220</f>
        <v>4184</v>
      </c>
      <c r="U220" s="841">
        <f t="shared" si="489"/>
        <v>1</v>
      </c>
      <c r="V220" s="843">
        <f>T220+U220</f>
        <v>4185</v>
      </c>
      <c r="W220" s="844">
        <f>IF(Q220=0,0,((V220/Q220)-1)*100)</f>
        <v>1.0381458232737728</v>
      </c>
    </row>
    <row r="221" spans="12:23" ht="12.75" customHeight="1" thickTop="1">
      <c r="L221" s="818" t="s">
        <v>13</v>
      </c>
      <c r="M221" s="834">
        <f t="shared" si="486"/>
        <v>296</v>
      </c>
      <c r="N221" s="835">
        <f t="shared" si="486"/>
        <v>997</v>
      </c>
      <c r="O221" s="838">
        <f t="shared" ref="O221" si="490">M221+N221</f>
        <v>1293</v>
      </c>
      <c r="P221" s="837">
        <f t="shared" si="487"/>
        <v>0</v>
      </c>
      <c r="Q221" s="854">
        <f t="shared" ref="Q221" si="491">O221+P221</f>
        <v>1293</v>
      </c>
      <c r="R221" s="834">
        <f t="shared" si="488"/>
        <v>331</v>
      </c>
      <c r="S221" s="835">
        <f t="shared" si="488"/>
        <v>1105</v>
      </c>
      <c r="T221" s="838">
        <f t="shared" ref="T221:T225" si="492">R221+S221</f>
        <v>1436</v>
      </c>
      <c r="U221" s="837">
        <f t="shared" si="489"/>
        <v>0</v>
      </c>
      <c r="V221" s="854">
        <f t="shared" ref="V221:V225" si="493">T221+U221</f>
        <v>1436</v>
      </c>
      <c r="W221" s="839">
        <f t="shared" ref="W221:W225" si="494">IF(Q221=0,0,((V221/Q221)-1)*100)</f>
        <v>11.059551430781124</v>
      </c>
    </row>
    <row r="222" spans="12:23" ht="12.75" customHeight="1">
      <c r="L222" s="818" t="s">
        <v>14</v>
      </c>
      <c r="M222" s="834">
        <f t="shared" si="486"/>
        <v>285</v>
      </c>
      <c r="N222" s="835">
        <f t="shared" si="486"/>
        <v>1047</v>
      </c>
      <c r="O222" s="838">
        <f>M222+N222</f>
        <v>1332</v>
      </c>
      <c r="P222" s="837">
        <f t="shared" si="487"/>
        <v>0</v>
      </c>
      <c r="Q222" s="854">
        <f>O222+P222</f>
        <v>1332</v>
      </c>
      <c r="R222" s="834">
        <f t="shared" si="488"/>
        <v>312</v>
      </c>
      <c r="S222" s="835">
        <f t="shared" si="488"/>
        <v>1051</v>
      </c>
      <c r="T222" s="838">
        <f>R222+S222</f>
        <v>1363</v>
      </c>
      <c r="U222" s="837">
        <f t="shared" si="489"/>
        <v>0</v>
      </c>
      <c r="V222" s="854">
        <f>T222+U222</f>
        <v>1363</v>
      </c>
      <c r="W222" s="839">
        <f>IF(Q222=0,0,((V222/Q222)-1)*100)</f>
        <v>2.3273273273273221</v>
      </c>
    </row>
    <row r="223" spans="12:23" ht="12.75" customHeight="1" thickBot="1">
      <c r="L223" s="818" t="s">
        <v>15</v>
      </c>
      <c r="M223" s="834">
        <f t="shared" si="486"/>
        <v>293</v>
      </c>
      <c r="N223" s="835">
        <f t="shared" si="486"/>
        <v>1045</v>
      </c>
      <c r="O223" s="838">
        <f>M223+N223</f>
        <v>1338</v>
      </c>
      <c r="P223" s="837">
        <f t="shared" si="487"/>
        <v>0</v>
      </c>
      <c r="Q223" s="854">
        <f>O223+P223</f>
        <v>1338</v>
      </c>
      <c r="R223" s="834">
        <f t="shared" si="488"/>
        <v>356</v>
      </c>
      <c r="S223" s="835">
        <f t="shared" si="488"/>
        <v>1187</v>
      </c>
      <c r="T223" s="838">
        <f>R223+S223</f>
        <v>1543</v>
      </c>
      <c r="U223" s="837">
        <f t="shared" si="489"/>
        <v>0</v>
      </c>
      <c r="V223" s="854">
        <f>T223+U223</f>
        <v>1543</v>
      </c>
      <c r="W223" s="839">
        <f>IF(Q223=0,0,((V223/Q223)-1)*100)</f>
        <v>15.321375186846042</v>
      </c>
    </row>
    <row r="224" spans="12:23" ht="14.25" thickTop="1" thickBot="1">
      <c r="L224" s="840" t="s">
        <v>61</v>
      </c>
      <c r="M224" s="841">
        <f>+M221+M222+M223</f>
        <v>874</v>
      </c>
      <c r="N224" s="842">
        <f t="shared" ref="N224" si="495">+N221+N222+N223</f>
        <v>3089</v>
      </c>
      <c r="O224" s="843">
        <f t="shared" ref="O224" si="496">+O221+O222+O223</f>
        <v>3963</v>
      </c>
      <c r="P224" s="841">
        <f t="shared" ref="P224" si="497">+P221+P222+P223</f>
        <v>0</v>
      </c>
      <c r="Q224" s="843">
        <f t="shared" ref="Q224" si="498">+Q221+Q222+Q223</f>
        <v>3963</v>
      </c>
      <c r="R224" s="841">
        <f t="shared" ref="R224" si="499">+R221+R222+R223</f>
        <v>999</v>
      </c>
      <c r="S224" s="842">
        <f t="shared" ref="S224" si="500">+S221+S222+S223</f>
        <v>3343</v>
      </c>
      <c r="T224" s="843">
        <f t="shared" ref="T224" si="501">+T221+T222+T223</f>
        <v>4342</v>
      </c>
      <c r="U224" s="841">
        <f t="shared" ref="U224" si="502">+U221+U222+U223</f>
        <v>0</v>
      </c>
      <c r="V224" s="843">
        <f t="shared" ref="V224" si="503">+V221+V222+V223</f>
        <v>4342</v>
      </c>
      <c r="W224" s="844">
        <f>IF(Q224=0,0,((V224/Q224)-1)*100)</f>
        <v>9.5634620237194046</v>
      </c>
    </row>
    <row r="225" spans="1:27" ht="12.75" customHeight="1" thickTop="1">
      <c r="L225" s="818" t="s">
        <v>16</v>
      </c>
      <c r="M225" s="834">
        <f t="shared" ref="M225:N227" si="504">+M173+M199</f>
        <v>250</v>
      </c>
      <c r="N225" s="835">
        <f t="shared" si="504"/>
        <v>839</v>
      </c>
      <c r="O225" s="838">
        <f t="shared" ref="O225" si="505">M225+N225</f>
        <v>1089</v>
      </c>
      <c r="P225" s="837">
        <f>+P173+P199</f>
        <v>0</v>
      </c>
      <c r="Q225" s="854">
        <f t="shared" ref="Q225" si="506">O225+P225</f>
        <v>1089</v>
      </c>
      <c r="R225" s="834">
        <f t="shared" ref="R225:S227" si="507">+R173+R199</f>
        <v>255</v>
      </c>
      <c r="S225" s="835">
        <f t="shared" si="507"/>
        <v>870</v>
      </c>
      <c r="T225" s="838">
        <f t="shared" si="492"/>
        <v>1125</v>
      </c>
      <c r="U225" s="837">
        <f>+U173+U199</f>
        <v>0</v>
      </c>
      <c r="V225" s="854">
        <f t="shared" si="493"/>
        <v>1125</v>
      </c>
      <c r="W225" s="839">
        <f t="shared" si="494"/>
        <v>3.3057851239669311</v>
      </c>
    </row>
    <row r="226" spans="1:27" ht="12.75" customHeight="1">
      <c r="L226" s="818" t="s">
        <v>17</v>
      </c>
      <c r="M226" s="834">
        <f t="shared" si="504"/>
        <v>286</v>
      </c>
      <c r="N226" s="835">
        <f t="shared" si="504"/>
        <v>897</v>
      </c>
      <c r="O226" s="838">
        <f>M226+N226</f>
        <v>1183</v>
      </c>
      <c r="P226" s="837">
        <f>+P174+P200</f>
        <v>0</v>
      </c>
      <c r="Q226" s="854">
        <f>O226+P226</f>
        <v>1183</v>
      </c>
      <c r="R226" s="834">
        <f t="shared" si="507"/>
        <v>278</v>
      </c>
      <c r="S226" s="835">
        <f t="shared" si="507"/>
        <v>1063</v>
      </c>
      <c r="T226" s="838">
        <f>R226+S226</f>
        <v>1341</v>
      </c>
      <c r="U226" s="837">
        <f>+U174+U200</f>
        <v>0</v>
      </c>
      <c r="V226" s="854">
        <f>T226+U226</f>
        <v>1341</v>
      </c>
      <c r="W226" s="839">
        <f t="shared" ref="W226" si="508">IF(Q226=0,0,((V226/Q226)-1)*100)</f>
        <v>13.355874894336427</v>
      </c>
    </row>
    <row r="227" spans="1:27" ht="12.75" customHeight="1" thickBot="1">
      <c r="L227" s="818" t="s">
        <v>18</v>
      </c>
      <c r="M227" s="834">
        <f t="shared" si="504"/>
        <v>321</v>
      </c>
      <c r="N227" s="835">
        <f t="shared" si="504"/>
        <v>1094</v>
      </c>
      <c r="O227" s="836">
        <f>M227+N227</f>
        <v>1415</v>
      </c>
      <c r="P227" s="855">
        <f>+P175+P201</f>
        <v>0</v>
      </c>
      <c r="Q227" s="854">
        <f>O227+P227</f>
        <v>1415</v>
      </c>
      <c r="R227" s="834">
        <f t="shared" si="507"/>
        <v>280</v>
      </c>
      <c r="S227" s="835">
        <f t="shared" si="507"/>
        <v>1072</v>
      </c>
      <c r="T227" s="836">
        <f>R227+S227</f>
        <v>1352</v>
      </c>
      <c r="U227" s="855">
        <f>+U175+U201</f>
        <v>0</v>
      </c>
      <c r="V227" s="854">
        <f>T227+U227</f>
        <v>1352</v>
      </c>
      <c r="W227" s="839">
        <f>IF(Q227=0,0,((V227/Q227)-1)*100)</f>
        <v>-4.452296819787982</v>
      </c>
    </row>
    <row r="228" spans="1:27" ht="14.25" thickTop="1" thickBot="1">
      <c r="L228" s="845" t="s">
        <v>19</v>
      </c>
      <c r="M228" s="846">
        <f>+M225+M226+M227</f>
        <v>857</v>
      </c>
      <c r="N228" s="846">
        <f t="shared" ref="N228" si="509">+N225+N226+N227</f>
        <v>2830</v>
      </c>
      <c r="O228" s="847">
        <f t="shared" ref="O228" si="510">+O225+O226+O227</f>
        <v>3687</v>
      </c>
      <c r="P228" s="848">
        <f t="shared" ref="P228" si="511">+P225+P226+P227</f>
        <v>0</v>
      </c>
      <c r="Q228" s="847">
        <f t="shared" ref="Q228" si="512">+Q225+Q226+Q227</f>
        <v>3687</v>
      </c>
      <c r="R228" s="846">
        <f t="shared" ref="R228" si="513">+R225+R226+R227</f>
        <v>813</v>
      </c>
      <c r="S228" s="846">
        <f t="shared" ref="S228" si="514">+S225+S226+S227</f>
        <v>3005</v>
      </c>
      <c r="T228" s="847">
        <f t="shared" ref="T228" si="515">+T225+T226+T227</f>
        <v>3818</v>
      </c>
      <c r="U228" s="848">
        <f t="shared" ref="U228" si="516">+U225+U226+U227</f>
        <v>0</v>
      </c>
      <c r="V228" s="847">
        <f t="shared" ref="V228" si="517">+V225+V226+V227</f>
        <v>3818</v>
      </c>
      <c r="W228" s="849">
        <f>IF(Q228=0,0,((V228/Q228)-1)*100)</f>
        <v>3.5530241388662898</v>
      </c>
    </row>
    <row r="229" spans="1:27" ht="12.75" customHeight="1" thickTop="1">
      <c r="A229" s="803"/>
      <c r="K229" s="803"/>
      <c r="L229" s="818" t="s">
        <v>21</v>
      </c>
      <c r="M229" s="834">
        <f t="shared" ref="M229:N231" si="518">+M177+M203</f>
        <v>292</v>
      </c>
      <c r="N229" s="835">
        <f t="shared" si="518"/>
        <v>955</v>
      </c>
      <c r="O229" s="836">
        <f>M229+N229</f>
        <v>1247</v>
      </c>
      <c r="P229" s="856">
        <f>+P177+P203</f>
        <v>0</v>
      </c>
      <c r="Q229" s="854">
        <f>O229+P229</f>
        <v>1247</v>
      </c>
      <c r="R229" s="834">
        <f t="shared" ref="R229:S231" si="519">+R177+R203</f>
        <v>260</v>
      </c>
      <c r="S229" s="835">
        <f t="shared" si="519"/>
        <v>1004</v>
      </c>
      <c r="T229" s="836">
        <f>R229+S229</f>
        <v>1264</v>
      </c>
      <c r="U229" s="856">
        <f>+U177+U203</f>
        <v>0</v>
      </c>
      <c r="V229" s="854">
        <f>T229+U229</f>
        <v>1264</v>
      </c>
      <c r="W229" s="839">
        <f>IF(Q229=0,0,((V229/Q229)-1)*100)</f>
        <v>1.3632718524458687</v>
      </c>
    </row>
    <row r="230" spans="1:27" ht="12.75" customHeight="1">
      <c r="A230" s="803"/>
      <c r="K230" s="803"/>
      <c r="L230" s="818" t="s">
        <v>22</v>
      </c>
      <c r="M230" s="834">
        <f t="shared" si="518"/>
        <v>317</v>
      </c>
      <c r="N230" s="835">
        <f t="shared" si="518"/>
        <v>1089</v>
      </c>
      <c r="O230" s="836">
        <f t="shared" ref="O230" si="520">M230+N230</f>
        <v>1406</v>
      </c>
      <c r="P230" s="837">
        <f>+P178+P204</f>
        <v>0</v>
      </c>
      <c r="Q230" s="854">
        <f t="shared" ref="Q230" si="521">O230+P230</f>
        <v>1406</v>
      </c>
      <c r="R230" s="834">
        <f t="shared" si="519"/>
        <v>271</v>
      </c>
      <c r="S230" s="835">
        <f t="shared" si="519"/>
        <v>1160</v>
      </c>
      <c r="T230" s="836">
        <f t="shared" ref="T230" si="522">R230+S230</f>
        <v>1431</v>
      </c>
      <c r="U230" s="837">
        <f>+U178+U204</f>
        <v>0</v>
      </c>
      <c r="V230" s="854">
        <f t="shared" ref="V230" si="523">T230+U230</f>
        <v>1431</v>
      </c>
      <c r="W230" s="839">
        <f t="shared" ref="W230" si="524">IF(Q230=0,0,((V230/Q230)-1)*100)</f>
        <v>1.7780938833570348</v>
      </c>
    </row>
    <row r="231" spans="1:27" ht="12.75" customHeight="1" thickBot="1">
      <c r="A231" s="803"/>
      <c r="K231" s="803"/>
      <c r="L231" s="818" t="s">
        <v>23</v>
      </c>
      <c r="M231" s="834">
        <f t="shared" si="518"/>
        <v>326</v>
      </c>
      <c r="N231" s="835">
        <f t="shared" si="518"/>
        <v>1084</v>
      </c>
      <c r="O231" s="836">
        <f t="shared" ref="O231" si="525">M231+N231</f>
        <v>1410</v>
      </c>
      <c r="P231" s="837">
        <f>+P179+P205</f>
        <v>1</v>
      </c>
      <c r="Q231" s="854">
        <f t="shared" ref="Q231" si="526">O231+P231</f>
        <v>1411</v>
      </c>
      <c r="R231" s="834">
        <f t="shared" si="519"/>
        <v>70</v>
      </c>
      <c r="S231" s="835">
        <f t="shared" si="519"/>
        <v>297</v>
      </c>
      <c r="T231" s="836">
        <f>R231+S231</f>
        <v>367</v>
      </c>
      <c r="U231" s="837">
        <f>+U179+U205</f>
        <v>0</v>
      </c>
      <c r="V231" s="854">
        <f>T231+U231</f>
        <v>367</v>
      </c>
      <c r="W231" s="839">
        <f>IF(Q231=0,0,((V231/Q231)-1)*100)</f>
        <v>-73.990077958894403</v>
      </c>
    </row>
    <row r="232" spans="1:27" ht="14.25" thickTop="1" thickBot="1">
      <c r="L232" s="840" t="s">
        <v>40</v>
      </c>
      <c r="M232" s="841">
        <f>+M229+M230+M231</f>
        <v>935</v>
      </c>
      <c r="N232" s="842">
        <f t="shared" ref="N232" si="527">+N229+N230+N231</f>
        <v>3128</v>
      </c>
      <c r="O232" s="843">
        <f t="shared" ref="O232" si="528">+O229+O230+O231</f>
        <v>4063</v>
      </c>
      <c r="P232" s="841">
        <f t="shared" ref="P232" si="529">+P229+P230+P231</f>
        <v>1</v>
      </c>
      <c r="Q232" s="843">
        <f t="shared" ref="Q232" si="530">+Q229+Q230+Q231</f>
        <v>4064</v>
      </c>
      <c r="R232" s="841">
        <f t="shared" ref="R232" si="531">+R229+R230+R231</f>
        <v>601</v>
      </c>
      <c r="S232" s="842">
        <f t="shared" ref="S232" si="532">+S229+S230+S231</f>
        <v>2461</v>
      </c>
      <c r="T232" s="843">
        <f t="shared" ref="T232" si="533">+T229+T230+T231</f>
        <v>3062</v>
      </c>
      <c r="U232" s="841">
        <f t="shared" ref="U232" si="534">+U229+U230+U231</f>
        <v>0</v>
      </c>
      <c r="V232" s="843">
        <f t="shared" ref="V232" si="535">+V229+V230+V231</f>
        <v>3062</v>
      </c>
      <c r="W232" s="844">
        <f t="shared" ref="W232:W234" si="536">IF(Q232=0,0,((V232/Q232)-1)*100)</f>
        <v>-24.655511811023622</v>
      </c>
    </row>
    <row r="233" spans="1:27" ht="14.25" thickTop="1" thickBot="1">
      <c r="L233" s="840" t="s">
        <v>62</v>
      </c>
      <c r="M233" s="841">
        <f>M224+M228+M229+M230+M231</f>
        <v>2666</v>
      </c>
      <c r="N233" s="842">
        <f t="shared" ref="N233:V233" si="537">N224+N228+N229+N230+N231</f>
        <v>9047</v>
      </c>
      <c r="O233" s="843">
        <f t="shared" si="537"/>
        <v>11713</v>
      </c>
      <c r="P233" s="841">
        <f t="shared" si="537"/>
        <v>1</v>
      </c>
      <c r="Q233" s="843">
        <f t="shared" si="537"/>
        <v>11714</v>
      </c>
      <c r="R233" s="841">
        <f t="shared" si="537"/>
        <v>2413</v>
      </c>
      <c r="S233" s="842">
        <f t="shared" si="537"/>
        <v>8809</v>
      </c>
      <c r="T233" s="843">
        <f t="shared" si="537"/>
        <v>11222</v>
      </c>
      <c r="U233" s="841">
        <f t="shared" si="537"/>
        <v>0</v>
      </c>
      <c r="V233" s="843">
        <f t="shared" si="537"/>
        <v>11222</v>
      </c>
      <c r="W233" s="844">
        <f t="shared" si="536"/>
        <v>-4.2001024415229686</v>
      </c>
      <c r="X233" s="652"/>
      <c r="AA233" s="652"/>
    </row>
    <row r="234" spans="1:27" ht="14.25" thickTop="1" thickBot="1">
      <c r="L234" s="840" t="s">
        <v>63</v>
      </c>
      <c r="M234" s="841">
        <f>+M220+M224+M228+M232</f>
        <v>3558</v>
      </c>
      <c r="N234" s="842">
        <f t="shared" ref="N234:V234" si="538">+N220+N224+N228+N232</f>
        <v>12297</v>
      </c>
      <c r="O234" s="843">
        <f t="shared" si="538"/>
        <v>15855</v>
      </c>
      <c r="P234" s="841">
        <f t="shared" si="538"/>
        <v>1</v>
      </c>
      <c r="Q234" s="843">
        <f t="shared" si="538"/>
        <v>15856</v>
      </c>
      <c r="R234" s="841">
        <f t="shared" si="538"/>
        <v>3373</v>
      </c>
      <c r="S234" s="842">
        <f t="shared" si="538"/>
        <v>12033</v>
      </c>
      <c r="T234" s="843">
        <f t="shared" si="538"/>
        <v>15406</v>
      </c>
      <c r="U234" s="841">
        <f t="shared" si="538"/>
        <v>1</v>
      </c>
      <c r="V234" s="843">
        <f t="shared" si="538"/>
        <v>15407</v>
      </c>
      <c r="W234" s="844">
        <f t="shared" si="536"/>
        <v>-2.8317356205852628</v>
      </c>
    </row>
    <row r="235" spans="1:27" ht="13.5" thickTop="1">
      <c r="L235" s="850" t="s">
        <v>60</v>
      </c>
      <c r="M235" s="811"/>
      <c r="N235" s="811"/>
      <c r="O235" s="811"/>
      <c r="P235" s="811"/>
      <c r="Q235" s="811"/>
      <c r="R235" s="811"/>
      <c r="S235" s="811"/>
      <c r="T235" s="811"/>
      <c r="U235" s="811"/>
      <c r="V235" s="811"/>
      <c r="W235" s="811"/>
    </row>
  </sheetData>
  <sheetProtection password="CF53" sheet="1" objects="1" scenarios="1"/>
  <mergeCells count="36">
    <mergeCell ref="L80:W80"/>
    <mergeCell ref="L81:W81"/>
    <mergeCell ref="L106:W106"/>
    <mergeCell ref="L107:W107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  <mergeCell ref="L185:W185"/>
    <mergeCell ref="L210:W210"/>
    <mergeCell ref="L211:W211"/>
    <mergeCell ref="L132:W132"/>
    <mergeCell ref="L133:W133"/>
    <mergeCell ref="L158:W158"/>
    <mergeCell ref="L159:W159"/>
    <mergeCell ref="L184:W184"/>
  </mergeCells>
  <conditionalFormatting sqref="A32:A41 K32:K41 A58:A67 K58:K67 A43:A45 K43:K45 K69:K71 A69:A71 K1:K21 A1:A21 A47 K47 A73 K73 K121:K125 A121:A125 K147:K151 A147:A151 K199:K203 A199:A203 K225:K229 A225:A229 K26:K30 K23:K24 A26:A30 A23:A24 A53:A56 A49 K53:K56 K49 A79:A99 A75 K79:K99 K75 A104:A119 A101:A102 K104:K119 K101:K102 K131:K145 K127 A131:A145 A127 K157:K177 K153 A157:A177 A153 K182:K197 K179:K180 A182:A197 A179:A180 K209:K223 K205 A209:A223 A205 K235:K1048576 K231 A235:A1048576 A231">
    <cfRule type="containsText" dxfId="40" priority="123" operator="containsText" text="NOT OK">
      <formula>NOT(ISERROR(SEARCH("NOT OK",A1)))</formula>
    </cfRule>
  </conditionalFormatting>
  <conditionalFormatting sqref="A31 K31">
    <cfRule type="containsText" dxfId="39" priority="121" operator="containsText" text="NOT OK">
      <formula>NOT(ISERROR(SEARCH("NOT OK",A31)))</formula>
    </cfRule>
  </conditionalFormatting>
  <conditionalFormatting sqref="A57 K57">
    <cfRule type="containsText" dxfId="38" priority="120" operator="containsText" text="NOT OK">
      <formula>NOT(ISERROR(SEARCH("NOT OK",A57)))</formula>
    </cfRule>
  </conditionalFormatting>
  <conditionalFormatting sqref="K42 A42">
    <cfRule type="containsText" dxfId="37" priority="89" operator="containsText" text="NOT OK">
      <formula>NOT(ISERROR(SEARCH("NOT OK",A42)))</formula>
    </cfRule>
  </conditionalFormatting>
  <conditionalFormatting sqref="K68 A68">
    <cfRule type="containsText" dxfId="36" priority="87" operator="containsText" text="NOT OK">
      <formula>NOT(ISERROR(SEARCH("NOT OK",A68)))</formula>
    </cfRule>
  </conditionalFormatting>
  <conditionalFormatting sqref="K120 A120">
    <cfRule type="containsText" dxfId="35" priority="85" operator="containsText" text="NOT OK">
      <formula>NOT(ISERROR(SEARCH("NOT OK",A120)))</formula>
    </cfRule>
  </conditionalFormatting>
  <conditionalFormatting sqref="K146 A146">
    <cfRule type="containsText" dxfId="34" priority="83" operator="containsText" text="NOT OK">
      <formula>NOT(ISERROR(SEARCH("NOT OK",A146)))</formula>
    </cfRule>
  </conditionalFormatting>
  <conditionalFormatting sqref="A198 K198">
    <cfRule type="containsText" dxfId="33" priority="81" operator="containsText" text="NOT OK">
      <formula>NOT(ISERROR(SEARCH("NOT OK",A198)))</formula>
    </cfRule>
  </conditionalFormatting>
  <conditionalFormatting sqref="A224 K224">
    <cfRule type="containsText" dxfId="32" priority="79" operator="containsText" text="NOT OK">
      <formula>NOT(ISERROR(SEARCH("NOT OK",A224)))</formula>
    </cfRule>
  </conditionalFormatting>
  <conditionalFormatting sqref="K25 A25">
    <cfRule type="containsText" dxfId="31" priority="77" operator="containsText" text="NOT OK">
      <formula>NOT(ISERROR(SEARCH("NOT OK",A25)))</formula>
    </cfRule>
  </conditionalFormatting>
  <conditionalFormatting sqref="K103 A103">
    <cfRule type="containsText" dxfId="30" priority="74" operator="containsText" text="NOT OK">
      <formula>NOT(ISERROR(SEARCH("NOT OK",A103)))</formula>
    </cfRule>
  </conditionalFormatting>
  <conditionalFormatting sqref="K181 A181">
    <cfRule type="containsText" dxfId="29" priority="71" operator="containsText" text="NOT OK">
      <formula>NOT(ISERROR(SEARCH("NOT OK",A181)))</formula>
    </cfRule>
  </conditionalFormatting>
  <conditionalFormatting sqref="K46:K47 A46:A47">
    <cfRule type="containsText" dxfId="28" priority="48" operator="containsText" text="NOT OK">
      <formula>NOT(ISERROR(SEARCH("NOT OK",A46)))</formula>
    </cfRule>
  </conditionalFormatting>
  <conditionalFormatting sqref="K72:K73 A72:A73">
    <cfRule type="containsText" dxfId="27" priority="45" operator="containsText" text="NOT OK">
      <formula>NOT(ISERROR(SEARCH("NOT OK",A72)))</formula>
    </cfRule>
  </conditionalFormatting>
  <conditionalFormatting sqref="K22:K24 A22:A24">
    <cfRule type="containsText" dxfId="26" priority="29" operator="containsText" text="NOT OK">
      <formula>NOT(ISERROR(SEARCH("NOT OK",A22)))</formula>
    </cfRule>
  </conditionalFormatting>
  <conditionalFormatting sqref="A48:A49 K48:K49">
    <cfRule type="containsText" dxfId="25" priority="27" operator="containsText" text="NOT OK">
      <formula>NOT(ISERROR(SEARCH("NOT OK",A48)))</formula>
    </cfRule>
  </conditionalFormatting>
  <conditionalFormatting sqref="A74:A75 K74:K75">
    <cfRule type="containsText" dxfId="24" priority="25" operator="containsText" text="NOT OK">
      <formula>NOT(ISERROR(SEARCH("NOT OK",A74)))</formula>
    </cfRule>
  </conditionalFormatting>
  <conditionalFormatting sqref="A100:A102 K100:K102">
    <cfRule type="containsText" dxfId="23" priority="19" operator="containsText" text="NOT OK">
      <formula>NOT(ISERROR(SEARCH("NOT OK",A100)))</formula>
    </cfRule>
  </conditionalFormatting>
  <conditionalFormatting sqref="K230:K231 A230:A231">
    <cfRule type="containsText" dxfId="22" priority="24" operator="containsText" text="NOT OK">
      <formula>NOT(ISERROR(SEARCH("NOT OK",A230)))</formula>
    </cfRule>
  </conditionalFormatting>
  <conditionalFormatting sqref="K204:K205 A204:A205">
    <cfRule type="containsText" dxfId="21" priority="23" operator="containsText" text="NOT OK">
      <formula>NOT(ISERROR(SEARCH("NOT OK",A204)))</formula>
    </cfRule>
  </conditionalFormatting>
  <conditionalFormatting sqref="K178:K180 A178:A180">
    <cfRule type="containsText" dxfId="20" priority="22" operator="containsText" text="NOT OK">
      <formula>NOT(ISERROR(SEARCH("NOT OK",A178)))</formula>
    </cfRule>
  </conditionalFormatting>
  <conditionalFormatting sqref="K152:K153 A152:A153">
    <cfRule type="containsText" dxfId="19" priority="21" operator="containsText" text="NOT OK">
      <formula>NOT(ISERROR(SEARCH("NOT OK",A152)))</formula>
    </cfRule>
  </conditionalFormatting>
  <conditionalFormatting sqref="K126:K127 A126:A127">
    <cfRule type="containsText" dxfId="18" priority="20" operator="containsText" text="NOT OK">
      <formula>NOT(ISERROR(SEARCH("NOT OK",A126)))</formula>
    </cfRule>
  </conditionalFormatting>
  <conditionalFormatting sqref="K52 K50 A52 A50">
    <cfRule type="containsText" dxfId="17" priority="18" operator="containsText" text="NOT OK">
      <formula>NOT(ISERROR(SEARCH("NOT OK",A50)))</formula>
    </cfRule>
  </conditionalFormatting>
  <conditionalFormatting sqref="K51 A51">
    <cfRule type="containsText" dxfId="16" priority="17" operator="containsText" text="NOT OK">
      <formula>NOT(ISERROR(SEARCH("NOT OK",A51)))</formula>
    </cfRule>
  </conditionalFormatting>
  <conditionalFormatting sqref="K50 A50">
    <cfRule type="containsText" dxfId="15" priority="16" operator="containsText" text="NOT OK">
      <formula>NOT(ISERROR(SEARCH("NOT OK",A50)))</formula>
    </cfRule>
  </conditionalFormatting>
  <conditionalFormatting sqref="K78 K76 A78 A76">
    <cfRule type="containsText" dxfId="14" priority="15" operator="containsText" text="NOT OK">
      <formula>NOT(ISERROR(SEARCH("NOT OK",A76)))</formula>
    </cfRule>
  </conditionalFormatting>
  <conditionalFormatting sqref="K77 A77">
    <cfRule type="containsText" dxfId="13" priority="14" operator="containsText" text="NOT OK">
      <formula>NOT(ISERROR(SEARCH("NOT OK",A77)))</formula>
    </cfRule>
  </conditionalFormatting>
  <conditionalFormatting sqref="K76 A76">
    <cfRule type="containsText" dxfId="12" priority="13" operator="containsText" text="NOT OK">
      <formula>NOT(ISERROR(SEARCH("NOT OK",A76)))</formula>
    </cfRule>
  </conditionalFormatting>
  <conditionalFormatting sqref="A130 A128 K130 K128">
    <cfRule type="containsText" dxfId="11" priority="12" operator="containsText" text="NOT OK">
      <formula>NOT(ISERROR(SEARCH("NOT OK",A128)))</formula>
    </cfRule>
  </conditionalFormatting>
  <conditionalFormatting sqref="K129 A129">
    <cfRule type="containsText" dxfId="10" priority="11" operator="containsText" text="NOT OK">
      <formula>NOT(ISERROR(SEARCH("NOT OK",A129)))</formula>
    </cfRule>
  </conditionalFormatting>
  <conditionalFormatting sqref="A128 K128">
    <cfRule type="containsText" dxfId="9" priority="10" operator="containsText" text="NOT OK">
      <formula>NOT(ISERROR(SEARCH("NOT OK",A128)))</formula>
    </cfRule>
  </conditionalFormatting>
  <conditionalFormatting sqref="A156 A154 K156 K154">
    <cfRule type="containsText" dxfId="8" priority="9" operator="containsText" text="NOT OK">
      <formula>NOT(ISERROR(SEARCH("NOT OK",A154)))</formula>
    </cfRule>
  </conditionalFormatting>
  <conditionalFormatting sqref="K155 A155">
    <cfRule type="containsText" dxfId="7" priority="8" operator="containsText" text="NOT OK">
      <formula>NOT(ISERROR(SEARCH("NOT OK",A155)))</formula>
    </cfRule>
  </conditionalFormatting>
  <conditionalFormatting sqref="A154 K154">
    <cfRule type="containsText" dxfId="6" priority="7" operator="containsText" text="NOT OK">
      <formula>NOT(ISERROR(SEARCH("NOT OK",A154)))</formula>
    </cfRule>
  </conditionalFormatting>
  <conditionalFormatting sqref="K208 K206 A208 A206">
    <cfRule type="containsText" dxfId="5" priority="6" operator="containsText" text="NOT OK">
      <formula>NOT(ISERROR(SEARCH("NOT OK",A206)))</formula>
    </cfRule>
  </conditionalFormatting>
  <conditionalFormatting sqref="K207 A207">
    <cfRule type="containsText" dxfId="4" priority="5" operator="containsText" text="NOT OK">
      <formula>NOT(ISERROR(SEARCH("NOT OK",A207)))</formula>
    </cfRule>
  </conditionalFormatting>
  <conditionalFormatting sqref="K206 A206">
    <cfRule type="containsText" dxfId="3" priority="4" operator="containsText" text="NOT OK">
      <formula>NOT(ISERROR(SEARCH("NOT OK",A206)))</formula>
    </cfRule>
  </conditionalFormatting>
  <conditionalFormatting sqref="K234 K232 A234 A232">
    <cfRule type="containsText" dxfId="2" priority="3" operator="containsText" text="NOT OK">
      <formula>NOT(ISERROR(SEARCH("NOT OK",A232)))</formula>
    </cfRule>
  </conditionalFormatting>
  <conditionalFormatting sqref="K233 A233">
    <cfRule type="containsText" dxfId="1" priority="2" operator="containsText" text="NOT OK">
      <formula>NOT(ISERROR(SEARCH("NOT OK",A233)))</formula>
    </cfRule>
  </conditionalFormatting>
  <conditionalFormatting sqref="K232 A232">
    <cfRule type="containsText" dxfId="0" priority="1" operator="containsText" text="NOT OK">
      <formula>NOT(ISERROR(SEARCH("NOT OK",A232)))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2017-10-24T09:59:54Z</cp:lastPrinted>
  <dcterms:created xsi:type="dcterms:W3CDTF">2013-10-03T09:45:59Z</dcterms:created>
  <dcterms:modified xsi:type="dcterms:W3CDTF">2017-10-30T03:54:59Z</dcterms:modified>
</cp:coreProperties>
</file>