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235" yWindow="30" windowWidth="14505" windowHeight="11640" activeTab="7"/>
  </bookViews>
  <sheets>
    <sheet name="Lcc_BKK+DMK" sheetId="20" r:id="rId1"/>
    <sheet name="Lcc_BKK" sheetId="1" r:id="rId2"/>
    <sheet name="Lcc_DMK" sheetId="13" r:id="rId3"/>
    <sheet name="Lcc_CNX" sheetId="14" r:id="rId4"/>
    <sheet name="Lcc_HDY" sheetId="15" r:id="rId5"/>
    <sheet name="Lcc_HKT" sheetId="16" r:id="rId6"/>
    <sheet name="Lcc_CEI" sheetId="17" r:id="rId7"/>
    <sheet name="Lcc_TOTAL" sheetId="19" r:id="rId8"/>
  </sheets>
  <calcPr calcId="125725"/>
</workbook>
</file>

<file path=xl/calcChain.xml><?xml version="1.0" encoding="utf-8"?>
<calcChain xmlns="http://schemas.openxmlformats.org/spreadsheetml/2006/main">
  <c r="U206" i="1"/>
  <c r="S206"/>
  <c r="R206"/>
  <c r="P206"/>
  <c r="N206"/>
  <c r="M206"/>
  <c r="U202"/>
  <c r="S202"/>
  <c r="R202"/>
  <c r="P202"/>
  <c r="N202"/>
  <c r="M202"/>
  <c r="U198"/>
  <c r="S198"/>
  <c r="R198"/>
  <c r="P198"/>
  <c r="N198"/>
  <c r="M198"/>
  <c r="U194"/>
  <c r="S194"/>
  <c r="R194"/>
  <c r="P194"/>
  <c r="N194"/>
  <c r="M194"/>
  <c r="U206" i="13"/>
  <c r="S206"/>
  <c r="R206"/>
  <c r="P206"/>
  <c r="N206"/>
  <c r="M206"/>
  <c r="U202"/>
  <c r="S202"/>
  <c r="R202"/>
  <c r="P202"/>
  <c r="N202"/>
  <c r="M202"/>
  <c r="U198"/>
  <c r="S198"/>
  <c r="R198"/>
  <c r="P198"/>
  <c r="N198"/>
  <c r="M198"/>
  <c r="U194"/>
  <c r="S194"/>
  <c r="R194"/>
  <c r="P194"/>
  <c r="N194"/>
  <c r="M194"/>
  <c r="U206" i="14"/>
  <c r="S206"/>
  <c r="R206"/>
  <c r="P206"/>
  <c r="N206"/>
  <c r="M206"/>
  <c r="U202"/>
  <c r="S202"/>
  <c r="R202"/>
  <c r="P202"/>
  <c r="N202"/>
  <c r="M202"/>
  <c r="U198"/>
  <c r="S198"/>
  <c r="R198"/>
  <c r="P198"/>
  <c r="N198"/>
  <c r="M198"/>
  <c r="U194"/>
  <c r="S194"/>
  <c r="R194"/>
  <c r="P194"/>
  <c r="N194"/>
  <c r="M194"/>
  <c r="U206" i="15"/>
  <c r="S206"/>
  <c r="R206"/>
  <c r="P206"/>
  <c r="N206"/>
  <c r="M206"/>
  <c r="U202"/>
  <c r="S202"/>
  <c r="R202"/>
  <c r="P202"/>
  <c r="N202"/>
  <c r="M202"/>
  <c r="U198"/>
  <c r="S198"/>
  <c r="R198"/>
  <c r="P198"/>
  <c r="N198"/>
  <c r="M198"/>
  <c r="U194"/>
  <c r="S194"/>
  <c r="R194"/>
  <c r="P194"/>
  <c r="N194"/>
  <c r="M194"/>
  <c r="U206" i="16"/>
  <c r="S206"/>
  <c r="R206"/>
  <c r="P206"/>
  <c r="N206"/>
  <c r="M206"/>
  <c r="U202"/>
  <c r="S202"/>
  <c r="R202"/>
  <c r="P202"/>
  <c r="N202"/>
  <c r="M202"/>
  <c r="U198"/>
  <c r="S198"/>
  <c r="R198"/>
  <c r="P198"/>
  <c r="N198"/>
  <c r="M198"/>
  <c r="U194"/>
  <c r="S194"/>
  <c r="R194"/>
  <c r="P194"/>
  <c r="N194"/>
  <c r="M194"/>
  <c r="U206" i="17"/>
  <c r="S206"/>
  <c r="R206"/>
  <c r="P206"/>
  <c r="N206"/>
  <c r="M206"/>
  <c r="U202"/>
  <c r="S202"/>
  <c r="R202"/>
  <c r="P202"/>
  <c r="N202"/>
  <c r="M202"/>
  <c r="U198"/>
  <c r="S198"/>
  <c r="R198"/>
  <c r="P198"/>
  <c r="N198"/>
  <c r="M198"/>
  <c r="U194"/>
  <c r="S194"/>
  <c r="R194"/>
  <c r="P194"/>
  <c r="N194"/>
  <c r="M194"/>
  <c r="S194" i="20"/>
  <c r="R194"/>
  <c r="U180" i="1"/>
  <c r="S180"/>
  <c r="R180"/>
  <c r="P180"/>
  <c r="N180"/>
  <c r="M180"/>
  <c r="U176"/>
  <c r="S176"/>
  <c r="R176"/>
  <c r="P176"/>
  <c r="N176"/>
  <c r="M176"/>
  <c r="U180" i="13"/>
  <c r="S180"/>
  <c r="R180"/>
  <c r="P180"/>
  <c r="N180"/>
  <c r="M180"/>
  <c r="U176"/>
  <c r="S176"/>
  <c r="R176"/>
  <c r="P176"/>
  <c r="N176"/>
  <c r="M176"/>
  <c r="U180" i="14"/>
  <c r="S180"/>
  <c r="R180"/>
  <c r="P180"/>
  <c r="N180"/>
  <c r="M180"/>
  <c r="U176"/>
  <c r="S176"/>
  <c r="R176"/>
  <c r="P176"/>
  <c r="N176"/>
  <c r="M176"/>
  <c r="U180" i="15"/>
  <c r="S180"/>
  <c r="R180"/>
  <c r="P180"/>
  <c r="N180"/>
  <c r="M180"/>
  <c r="U176"/>
  <c r="S176"/>
  <c r="R176"/>
  <c r="P176"/>
  <c r="N176"/>
  <c r="M176"/>
  <c r="U180" i="16"/>
  <c r="S180"/>
  <c r="R180"/>
  <c r="P180"/>
  <c r="N180"/>
  <c r="M180"/>
  <c r="U176"/>
  <c r="S176"/>
  <c r="R176"/>
  <c r="P176"/>
  <c r="N176"/>
  <c r="M176"/>
  <c r="U180" i="17"/>
  <c r="S180"/>
  <c r="R180"/>
  <c r="P180"/>
  <c r="N180"/>
  <c r="M180"/>
  <c r="U176"/>
  <c r="S176"/>
  <c r="R176"/>
  <c r="P176"/>
  <c r="N176"/>
  <c r="M176"/>
  <c r="U172" i="1"/>
  <c r="S172"/>
  <c r="R172"/>
  <c r="P172"/>
  <c r="N172"/>
  <c r="M172"/>
  <c r="U172" i="13"/>
  <c r="S172"/>
  <c r="R172"/>
  <c r="P172"/>
  <c r="N172"/>
  <c r="M172"/>
  <c r="U172" i="14"/>
  <c r="S172"/>
  <c r="R172"/>
  <c r="P172"/>
  <c r="N172"/>
  <c r="M172"/>
  <c r="U172" i="15"/>
  <c r="S172"/>
  <c r="R172"/>
  <c r="P172"/>
  <c r="N172"/>
  <c r="M172"/>
  <c r="U172" i="16"/>
  <c r="S172"/>
  <c r="R172"/>
  <c r="P172"/>
  <c r="N172"/>
  <c r="M172"/>
  <c r="U172" i="17"/>
  <c r="S172"/>
  <c r="R172"/>
  <c r="P172"/>
  <c r="N172"/>
  <c r="M172"/>
  <c r="U168" i="1"/>
  <c r="S168"/>
  <c r="R168"/>
  <c r="P168"/>
  <c r="N168"/>
  <c r="M168"/>
  <c r="U168" i="13"/>
  <c r="S168"/>
  <c r="R168"/>
  <c r="P168"/>
  <c r="N168"/>
  <c r="M168"/>
  <c r="U168" i="14"/>
  <c r="S168"/>
  <c r="R168"/>
  <c r="P168"/>
  <c r="N168"/>
  <c r="M168"/>
  <c r="U168" i="15"/>
  <c r="S168"/>
  <c r="R168"/>
  <c r="P168"/>
  <c r="N168"/>
  <c r="M168"/>
  <c r="U168" i="16"/>
  <c r="S168"/>
  <c r="R168"/>
  <c r="P168"/>
  <c r="N168"/>
  <c r="M168"/>
  <c r="U168" i="17"/>
  <c r="S168"/>
  <c r="R168"/>
  <c r="P168"/>
  <c r="N168"/>
  <c r="M168"/>
  <c r="S168" i="20"/>
  <c r="R168"/>
  <c r="U128" i="1"/>
  <c r="S128"/>
  <c r="R128"/>
  <c r="P128"/>
  <c r="N128"/>
  <c r="M128"/>
  <c r="U128" i="13"/>
  <c r="S128"/>
  <c r="R128"/>
  <c r="P128"/>
  <c r="N128"/>
  <c r="M128"/>
  <c r="U128" i="14"/>
  <c r="S128"/>
  <c r="R128"/>
  <c r="P128"/>
  <c r="N128"/>
  <c r="M128"/>
  <c r="U128" i="15"/>
  <c r="S128"/>
  <c r="R128"/>
  <c r="P128"/>
  <c r="N128"/>
  <c r="M128"/>
  <c r="U128" i="16"/>
  <c r="S128"/>
  <c r="R128"/>
  <c r="P128"/>
  <c r="N128"/>
  <c r="M128"/>
  <c r="U128" i="17"/>
  <c r="S128"/>
  <c r="R128"/>
  <c r="P128"/>
  <c r="N128"/>
  <c r="M128"/>
  <c r="U124" i="1"/>
  <c r="S124"/>
  <c r="R124"/>
  <c r="P124"/>
  <c r="N124"/>
  <c r="M124"/>
  <c r="U124" i="13"/>
  <c r="S124"/>
  <c r="R124"/>
  <c r="P124"/>
  <c r="N124"/>
  <c r="M124"/>
  <c r="U124" i="14"/>
  <c r="S124"/>
  <c r="R124"/>
  <c r="P124"/>
  <c r="N124"/>
  <c r="M124"/>
  <c r="U124" i="15"/>
  <c r="S124"/>
  <c r="R124"/>
  <c r="P124"/>
  <c r="N124"/>
  <c r="M124"/>
  <c r="U124" i="16"/>
  <c r="S124"/>
  <c r="R124"/>
  <c r="P124"/>
  <c r="N124"/>
  <c r="M124"/>
  <c r="U124" i="17"/>
  <c r="S124"/>
  <c r="R124"/>
  <c r="P124"/>
  <c r="N124"/>
  <c r="M124"/>
  <c r="U120" i="1"/>
  <c r="S120"/>
  <c r="R120"/>
  <c r="P120"/>
  <c r="N120"/>
  <c r="M120"/>
  <c r="U120" i="13"/>
  <c r="S120"/>
  <c r="R120"/>
  <c r="P120"/>
  <c r="N120"/>
  <c r="M120"/>
  <c r="U120" i="14"/>
  <c r="S120"/>
  <c r="R120"/>
  <c r="P120"/>
  <c r="N120"/>
  <c r="M120"/>
  <c r="U120" i="15"/>
  <c r="S120"/>
  <c r="R120"/>
  <c r="P120"/>
  <c r="N120"/>
  <c r="M120"/>
  <c r="U120" i="16"/>
  <c r="S120"/>
  <c r="R120"/>
  <c r="P120"/>
  <c r="N120"/>
  <c r="M120"/>
  <c r="U120" i="17"/>
  <c r="S120"/>
  <c r="R120"/>
  <c r="P120"/>
  <c r="N120"/>
  <c r="M120"/>
  <c r="U116" i="1"/>
  <c r="S116"/>
  <c r="R116"/>
  <c r="P116"/>
  <c r="N116"/>
  <c r="M116"/>
  <c r="U116" i="13"/>
  <c r="S116"/>
  <c r="R116"/>
  <c r="P116"/>
  <c r="N116"/>
  <c r="M116"/>
  <c r="U116" i="14"/>
  <c r="S116"/>
  <c r="R116"/>
  <c r="P116"/>
  <c r="N116"/>
  <c r="M116"/>
  <c r="U116" i="15"/>
  <c r="S116"/>
  <c r="R116"/>
  <c r="P116"/>
  <c r="N116"/>
  <c r="M116"/>
  <c r="U116" i="16"/>
  <c r="S116"/>
  <c r="R116"/>
  <c r="P116"/>
  <c r="N116"/>
  <c r="M116"/>
  <c r="U116" i="17"/>
  <c r="S116"/>
  <c r="R116"/>
  <c r="P116"/>
  <c r="N116"/>
  <c r="M116"/>
  <c r="U116" i="20"/>
  <c r="U102" i="1"/>
  <c r="S102"/>
  <c r="R102"/>
  <c r="P102"/>
  <c r="N102"/>
  <c r="M102"/>
  <c r="U102" i="13"/>
  <c r="S102"/>
  <c r="R102"/>
  <c r="P102"/>
  <c r="N102"/>
  <c r="M102"/>
  <c r="U102" i="14"/>
  <c r="S102"/>
  <c r="R102"/>
  <c r="P102"/>
  <c r="N102"/>
  <c r="M102"/>
  <c r="U102" i="15"/>
  <c r="S102"/>
  <c r="R102"/>
  <c r="P102"/>
  <c r="N102"/>
  <c r="M102"/>
  <c r="U102" i="16"/>
  <c r="S102"/>
  <c r="R102"/>
  <c r="P102"/>
  <c r="N102"/>
  <c r="M102"/>
  <c r="U102" i="17"/>
  <c r="S102"/>
  <c r="R102"/>
  <c r="P102"/>
  <c r="N102"/>
  <c r="M102"/>
  <c r="U98" i="1"/>
  <c r="S98"/>
  <c r="R98"/>
  <c r="P98"/>
  <c r="N98"/>
  <c r="M98"/>
  <c r="U98" i="13"/>
  <c r="S98"/>
  <c r="R98"/>
  <c r="P98"/>
  <c r="N98"/>
  <c r="M98"/>
  <c r="U98" i="14"/>
  <c r="S98"/>
  <c r="R98"/>
  <c r="P98"/>
  <c r="N98"/>
  <c r="M98"/>
  <c r="U98" i="15"/>
  <c r="S98"/>
  <c r="R98"/>
  <c r="P98"/>
  <c r="N98"/>
  <c r="M98"/>
  <c r="U98" i="16"/>
  <c r="S98"/>
  <c r="R98"/>
  <c r="P98"/>
  <c r="N98"/>
  <c r="M98"/>
  <c r="U98" i="17"/>
  <c r="S98"/>
  <c r="R98"/>
  <c r="P98"/>
  <c r="N98"/>
  <c r="M98"/>
  <c r="U94" i="1"/>
  <c r="S94"/>
  <c r="R94"/>
  <c r="P94"/>
  <c r="N94"/>
  <c r="M94"/>
  <c r="U94" i="13"/>
  <c r="S94"/>
  <c r="R94"/>
  <c r="P94"/>
  <c r="N94"/>
  <c r="M94"/>
  <c r="U94" i="14"/>
  <c r="S94"/>
  <c r="R94"/>
  <c r="P94"/>
  <c r="N94"/>
  <c r="M94"/>
  <c r="U94" i="15"/>
  <c r="S94"/>
  <c r="R94"/>
  <c r="P94"/>
  <c r="N94"/>
  <c r="M94"/>
  <c r="U94" i="16"/>
  <c r="S94"/>
  <c r="R94"/>
  <c r="P94"/>
  <c r="N94"/>
  <c r="M94"/>
  <c r="U94" i="17"/>
  <c r="S94"/>
  <c r="R94"/>
  <c r="P94"/>
  <c r="N94"/>
  <c r="M94"/>
  <c r="U90" i="1"/>
  <c r="S90"/>
  <c r="R90"/>
  <c r="P90"/>
  <c r="N90"/>
  <c r="U90" i="13"/>
  <c r="S90"/>
  <c r="R90"/>
  <c r="P90"/>
  <c r="N90"/>
  <c r="U90" i="14"/>
  <c r="S90"/>
  <c r="R90"/>
  <c r="P90"/>
  <c r="N90"/>
  <c r="U90" i="15"/>
  <c r="S90"/>
  <c r="R90"/>
  <c r="P90"/>
  <c r="N90"/>
  <c r="U90" i="16"/>
  <c r="S90"/>
  <c r="R90"/>
  <c r="P90"/>
  <c r="N90"/>
  <c r="U90" i="17"/>
  <c r="S90"/>
  <c r="R90"/>
  <c r="P90"/>
  <c r="N90"/>
  <c r="M90" i="1"/>
  <c r="M90" i="13"/>
  <c r="M90" i="14"/>
  <c r="M90" i="15"/>
  <c r="M90" i="16"/>
  <c r="M90" i="17"/>
  <c r="U50" i="1"/>
  <c r="S50"/>
  <c r="R50"/>
  <c r="P50"/>
  <c r="N50"/>
  <c r="M50"/>
  <c r="U50" i="13"/>
  <c r="S50"/>
  <c r="R50"/>
  <c r="P50"/>
  <c r="N50"/>
  <c r="M50"/>
  <c r="U50" i="14"/>
  <c r="S50"/>
  <c r="R50"/>
  <c r="P50"/>
  <c r="N50"/>
  <c r="M50"/>
  <c r="U50" i="15"/>
  <c r="S50"/>
  <c r="R50"/>
  <c r="P50"/>
  <c r="N50"/>
  <c r="M50"/>
  <c r="U50" i="16"/>
  <c r="S50"/>
  <c r="R50"/>
  <c r="P50"/>
  <c r="N50"/>
  <c r="M50"/>
  <c r="U50" i="17"/>
  <c r="S50"/>
  <c r="R50"/>
  <c r="P50"/>
  <c r="N50"/>
  <c r="M50"/>
  <c r="U46" i="1"/>
  <c r="S46"/>
  <c r="R46"/>
  <c r="P46"/>
  <c r="N46"/>
  <c r="M46"/>
  <c r="U46" i="13"/>
  <c r="S46"/>
  <c r="R46"/>
  <c r="P46"/>
  <c r="N46"/>
  <c r="M46"/>
  <c r="U46" i="14"/>
  <c r="S46"/>
  <c r="R46"/>
  <c r="P46"/>
  <c r="N46"/>
  <c r="M46"/>
  <c r="U46" i="15"/>
  <c r="S46"/>
  <c r="R46"/>
  <c r="P46"/>
  <c r="N46"/>
  <c r="M46"/>
  <c r="U46" i="16"/>
  <c r="S46"/>
  <c r="R46"/>
  <c r="P46"/>
  <c r="N46"/>
  <c r="M46"/>
  <c r="U46" i="17"/>
  <c r="S46"/>
  <c r="R46"/>
  <c r="P46"/>
  <c r="N46"/>
  <c r="M46"/>
  <c r="U42" i="1"/>
  <c r="S42"/>
  <c r="R42"/>
  <c r="P42"/>
  <c r="N42"/>
  <c r="M42"/>
  <c r="U42" i="13"/>
  <c r="S42"/>
  <c r="R42"/>
  <c r="P42"/>
  <c r="N42"/>
  <c r="M42"/>
  <c r="U42" i="14"/>
  <c r="S42"/>
  <c r="R42"/>
  <c r="P42"/>
  <c r="N42"/>
  <c r="M42"/>
  <c r="U42" i="15"/>
  <c r="S42"/>
  <c r="R42"/>
  <c r="P42"/>
  <c r="N42"/>
  <c r="M42"/>
  <c r="U42" i="16"/>
  <c r="S42"/>
  <c r="R42"/>
  <c r="P42"/>
  <c r="N42"/>
  <c r="M42"/>
  <c r="U42" i="17"/>
  <c r="S42"/>
  <c r="R42"/>
  <c r="P42"/>
  <c r="N42"/>
  <c r="M42"/>
  <c r="U38" i="1"/>
  <c r="S38"/>
  <c r="R38"/>
  <c r="P38"/>
  <c r="N38"/>
  <c r="M38"/>
  <c r="U38" i="13"/>
  <c r="S38"/>
  <c r="R38"/>
  <c r="P38"/>
  <c r="N38"/>
  <c r="M38"/>
  <c r="U38" i="14"/>
  <c r="S38"/>
  <c r="R38"/>
  <c r="P38"/>
  <c r="N38"/>
  <c r="M38"/>
  <c r="U38" i="15"/>
  <c r="S38"/>
  <c r="R38"/>
  <c r="P38"/>
  <c r="N38"/>
  <c r="M38"/>
  <c r="U38" i="16"/>
  <c r="S38"/>
  <c r="R38"/>
  <c r="P38"/>
  <c r="N38"/>
  <c r="M38"/>
  <c r="U38" i="17"/>
  <c r="S38"/>
  <c r="R38"/>
  <c r="P38"/>
  <c r="N38"/>
  <c r="M38"/>
  <c r="U38" i="19"/>
  <c r="U38" i="20"/>
  <c r="S38"/>
  <c r="R38"/>
  <c r="U24" i="1"/>
  <c r="S24"/>
  <c r="R24"/>
  <c r="P24"/>
  <c r="N24"/>
  <c r="M24"/>
  <c r="U24" i="13"/>
  <c r="S24"/>
  <c r="R24"/>
  <c r="P24"/>
  <c r="N24"/>
  <c r="M24"/>
  <c r="U24" i="14"/>
  <c r="S24"/>
  <c r="R24"/>
  <c r="P24"/>
  <c r="N24"/>
  <c r="M24"/>
  <c r="U24" i="15"/>
  <c r="S24"/>
  <c r="R24"/>
  <c r="P24"/>
  <c r="N24"/>
  <c r="M24"/>
  <c r="U24" i="16"/>
  <c r="S24"/>
  <c r="R24"/>
  <c r="P24"/>
  <c r="N24"/>
  <c r="M24"/>
  <c r="U24" i="17"/>
  <c r="S24"/>
  <c r="R24"/>
  <c r="P24"/>
  <c r="N24"/>
  <c r="M24"/>
  <c r="U20" i="1"/>
  <c r="S20"/>
  <c r="R20"/>
  <c r="P20"/>
  <c r="N20"/>
  <c r="M20"/>
  <c r="U20" i="13"/>
  <c r="S20"/>
  <c r="R20"/>
  <c r="P20"/>
  <c r="N20"/>
  <c r="M20"/>
  <c r="U20" i="14"/>
  <c r="S20"/>
  <c r="R20"/>
  <c r="P20"/>
  <c r="N20"/>
  <c r="M20"/>
  <c r="U20" i="15"/>
  <c r="S20"/>
  <c r="R20"/>
  <c r="P20"/>
  <c r="N20"/>
  <c r="M20"/>
  <c r="U20" i="16"/>
  <c r="S20"/>
  <c r="R20"/>
  <c r="P20"/>
  <c r="N20"/>
  <c r="M20"/>
  <c r="U20" i="17"/>
  <c r="S20"/>
  <c r="R20"/>
  <c r="P20"/>
  <c r="N20"/>
  <c r="M20"/>
  <c r="U16" i="1"/>
  <c r="S16"/>
  <c r="R16"/>
  <c r="P16"/>
  <c r="N16"/>
  <c r="U16" i="13"/>
  <c r="S16"/>
  <c r="R16"/>
  <c r="P16"/>
  <c r="N16"/>
  <c r="M16"/>
  <c r="U16" i="14"/>
  <c r="S16"/>
  <c r="R16"/>
  <c r="P16"/>
  <c r="N16"/>
  <c r="M16"/>
  <c r="U16" i="15"/>
  <c r="S16"/>
  <c r="R16"/>
  <c r="P16"/>
  <c r="N16"/>
  <c r="M16"/>
  <c r="U16" i="16"/>
  <c r="S16"/>
  <c r="R16"/>
  <c r="P16"/>
  <c r="N16"/>
  <c r="M16"/>
  <c r="U16" i="17"/>
  <c r="S16"/>
  <c r="R16"/>
  <c r="P16"/>
  <c r="N16"/>
  <c r="M16"/>
  <c r="U12" i="1"/>
  <c r="S12"/>
  <c r="R12"/>
  <c r="P12"/>
  <c r="N12"/>
  <c r="U12" i="13"/>
  <c r="S12"/>
  <c r="R12"/>
  <c r="P12"/>
  <c r="N12"/>
  <c r="U12" i="14"/>
  <c r="S12"/>
  <c r="R12"/>
  <c r="P12"/>
  <c r="N12"/>
  <c r="U12" i="15"/>
  <c r="S12"/>
  <c r="R12"/>
  <c r="P12"/>
  <c r="N12"/>
  <c r="U12" i="16"/>
  <c r="S12"/>
  <c r="R12"/>
  <c r="P12"/>
  <c r="N12"/>
  <c r="U12" i="17"/>
  <c r="S12"/>
  <c r="R12"/>
  <c r="P12"/>
  <c r="N12"/>
  <c r="U12" i="20"/>
  <c r="S12"/>
  <c r="R12"/>
  <c r="M12" i="1"/>
  <c r="M12" i="13"/>
  <c r="M12" i="14"/>
  <c r="M12" i="15"/>
  <c r="M12" i="16"/>
  <c r="M12" i="17"/>
  <c r="G50" i="1"/>
  <c r="F50"/>
  <c r="D50"/>
  <c r="C50"/>
  <c r="G50" i="13"/>
  <c r="F50"/>
  <c r="D50"/>
  <c r="C50"/>
  <c r="G50" i="14"/>
  <c r="F50"/>
  <c r="D50"/>
  <c r="C50"/>
  <c r="G50" i="15"/>
  <c r="F50"/>
  <c r="D50"/>
  <c r="C50"/>
  <c r="G50" i="16"/>
  <c r="F50"/>
  <c r="D50"/>
  <c r="C50"/>
  <c r="G50" i="17"/>
  <c r="F50"/>
  <c r="D50"/>
  <c r="C50"/>
  <c r="G46" i="1"/>
  <c r="F46"/>
  <c r="D46"/>
  <c r="C46"/>
  <c r="G46" i="13"/>
  <c r="F46"/>
  <c r="D46"/>
  <c r="C46"/>
  <c r="G46" i="14"/>
  <c r="F46"/>
  <c r="D46"/>
  <c r="C46"/>
  <c r="G46" i="15"/>
  <c r="F46"/>
  <c r="D46"/>
  <c r="C46"/>
  <c r="G46" i="16"/>
  <c r="F46"/>
  <c r="D46"/>
  <c r="C46"/>
  <c r="G46" i="17"/>
  <c r="F46"/>
  <c r="D46"/>
  <c r="C46"/>
  <c r="G42" i="1"/>
  <c r="F42"/>
  <c r="D42"/>
  <c r="C42"/>
  <c r="G42" i="13"/>
  <c r="F42"/>
  <c r="D42"/>
  <c r="C42"/>
  <c r="G42" i="14"/>
  <c r="F42"/>
  <c r="D42"/>
  <c r="C42"/>
  <c r="G42" i="15"/>
  <c r="F42"/>
  <c r="D42"/>
  <c r="C42"/>
  <c r="G42" i="16"/>
  <c r="F42"/>
  <c r="D42"/>
  <c r="C42"/>
  <c r="G42" i="17"/>
  <c r="F42"/>
  <c r="D42"/>
  <c r="C42"/>
  <c r="G38" i="1"/>
  <c r="F38"/>
  <c r="D38"/>
  <c r="C38"/>
  <c r="G38" i="13"/>
  <c r="F38"/>
  <c r="D38"/>
  <c r="C38"/>
  <c r="G38" i="14"/>
  <c r="F38"/>
  <c r="D38"/>
  <c r="C38"/>
  <c r="G38" i="15"/>
  <c r="F38"/>
  <c r="D38"/>
  <c r="C38"/>
  <c r="G38" i="16"/>
  <c r="F38"/>
  <c r="D38"/>
  <c r="C38"/>
  <c r="G38" i="17"/>
  <c r="F38"/>
  <c r="D38"/>
  <c r="C38"/>
  <c r="G24" i="1"/>
  <c r="F24"/>
  <c r="G24" i="13"/>
  <c r="F24"/>
  <c r="D24"/>
  <c r="C24"/>
  <c r="G24" i="14"/>
  <c r="F24"/>
  <c r="D24"/>
  <c r="C24"/>
  <c r="G24" i="15"/>
  <c r="F24"/>
  <c r="D24"/>
  <c r="C24"/>
  <c r="G24" i="16"/>
  <c r="F24"/>
  <c r="D24"/>
  <c r="C24"/>
  <c r="G24" i="17"/>
  <c r="F24"/>
  <c r="D24"/>
  <c r="C24"/>
  <c r="G20" i="1"/>
  <c r="F20"/>
  <c r="D20"/>
  <c r="C20"/>
  <c r="G20" i="13"/>
  <c r="F20"/>
  <c r="D20"/>
  <c r="C20"/>
  <c r="G20" i="14"/>
  <c r="F20"/>
  <c r="D20"/>
  <c r="C20"/>
  <c r="G20" i="15"/>
  <c r="F20"/>
  <c r="D20"/>
  <c r="C20"/>
  <c r="G20" i="16"/>
  <c r="F20"/>
  <c r="D20"/>
  <c r="C20"/>
  <c r="G20" i="17"/>
  <c r="F20"/>
  <c r="D20"/>
  <c r="C20"/>
  <c r="G16" i="1"/>
  <c r="F16"/>
  <c r="D16"/>
  <c r="G16" i="13"/>
  <c r="F16"/>
  <c r="D16"/>
  <c r="C16"/>
  <c r="G16" i="14"/>
  <c r="F16"/>
  <c r="D16"/>
  <c r="C16"/>
  <c r="G16" i="15"/>
  <c r="F16"/>
  <c r="D16"/>
  <c r="C16"/>
  <c r="G16" i="16"/>
  <c r="F16"/>
  <c r="D16"/>
  <c r="C16"/>
  <c r="G16" i="17"/>
  <c r="F16"/>
  <c r="D16"/>
  <c r="C16"/>
  <c r="G12" i="1"/>
  <c r="F12"/>
  <c r="D12"/>
  <c r="G12" i="13"/>
  <c r="F12"/>
  <c r="D12"/>
  <c r="G12" i="14"/>
  <c r="F12"/>
  <c r="D12"/>
  <c r="G12" i="15"/>
  <c r="F12"/>
  <c r="D12"/>
  <c r="G12" i="16"/>
  <c r="F12"/>
  <c r="D12"/>
  <c r="G12" i="17"/>
  <c r="F12"/>
  <c r="D12"/>
  <c r="C12" i="1"/>
  <c r="C12" i="13"/>
  <c r="C12" i="14"/>
  <c r="C12" i="15"/>
  <c r="C12" i="16"/>
  <c r="C12" i="17"/>
  <c r="T99" i="13" l="1"/>
  <c r="S115" i="20" l="1"/>
  <c r="R115"/>
  <c r="S114"/>
  <c r="R114"/>
  <c r="S113"/>
  <c r="R113"/>
  <c r="S89"/>
  <c r="R89"/>
  <c r="S88"/>
  <c r="R88"/>
  <c r="S87"/>
  <c r="S90" s="1"/>
  <c r="R87"/>
  <c r="R90" l="1"/>
  <c r="S116"/>
  <c r="R116"/>
  <c r="U18" i="19"/>
  <c r="U23"/>
  <c r="U22"/>
  <c r="U21"/>
  <c r="U19"/>
  <c r="U17"/>
  <c r="U15"/>
  <c r="U14"/>
  <c r="U13"/>
  <c r="U11"/>
  <c r="U10"/>
  <c r="U16" l="1"/>
  <c r="U20"/>
  <c r="U24"/>
  <c r="F70" i="1"/>
  <c r="G70"/>
  <c r="S193" i="19"/>
  <c r="R193"/>
  <c r="S192"/>
  <c r="R192"/>
  <c r="S191"/>
  <c r="R191"/>
  <c r="S167"/>
  <c r="R167"/>
  <c r="S166"/>
  <c r="R166"/>
  <c r="S165"/>
  <c r="S168" s="1"/>
  <c r="R165"/>
  <c r="U115"/>
  <c r="U114"/>
  <c r="U113"/>
  <c r="U116" s="1"/>
  <c r="S115"/>
  <c r="R115"/>
  <c r="S114"/>
  <c r="R114"/>
  <c r="S113"/>
  <c r="R113"/>
  <c r="S89"/>
  <c r="R89"/>
  <c r="S88"/>
  <c r="R88"/>
  <c r="S87"/>
  <c r="R87"/>
  <c r="R90" s="1"/>
  <c r="S37"/>
  <c r="R37"/>
  <c r="S36"/>
  <c r="R36"/>
  <c r="S35"/>
  <c r="R35"/>
  <c r="S38" l="1"/>
  <c r="S116"/>
  <c r="R168"/>
  <c r="R38"/>
  <c r="R116"/>
  <c r="S194"/>
  <c r="S90"/>
  <c r="R194"/>
  <c r="U14" i="20"/>
  <c r="T119" i="13"/>
  <c r="T15"/>
  <c r="U207" i="1" l="1"/>
  <c r="U208" s="1"/>
  <c r="S207"/>
  <c r="S208" s="1"/>
  <c r="R207"/>
  <c r="R208" s="1"/>
  <c r="P207"/>
  <c r="P208" s="1"/>
  <c r="N207"/>
  <c r="N208" s="1"/>
  <c r="M207"/>
  <c r="M208" s="1"/>
  <c r="U207" i="13"/>
  <c r="U208" s="1"/>
  <c r="S207"/>
  <c r="S208" s="1"/>
  <c r="R207"/>
  <c r="R208" s="1"/>
  <c r="P207"/>
  <c r="P208" s="1"/>
  <c r="N207"/>
  <c r="N208" s="1"/>
  <c r="M207"/>
  <c r="M208" s="1"/>
  <c r="U207" i="14"/>
  <c r="U208" s="1"/>
  <c r="S207"/>
  <c r="S208" s="1"/>
  <c r="R207"/>
  <c r="R208" s="1"/>
  <c r="P207"/>
  <c r="P208" s="1"/>
  <c r="N207"/>
  <c r="N208" s="1"/>
  <c r="M207"/>
  <c r="M208" s="1"/>
  <c r="U207" i="15"/>
  <c r="U208" s="1"/>
  <c r="S207"/>
  <c r="S208" s="1"/>
  <c r="R207"/>
  <c r="R208" s="1"/>
  <c r="P207"/>
  <c r="P208" s="1"/>
  <c r="N207"/>
  <c r="N208" s="1"/>
  <c r="M207"/>
  <c r="M208" s="1"/>
  <c r="U207" i="16"/>
  <c r="U208" s="1"/>
  <c r="S207"/>
  <c r="S208" s="1"/>
  <c r="R207"/>
  <c r="R208" s="1"/>
  <c r="P207"/>
  <c r="P208" s="1"/>
  <c r="N207"/>
  <c r="N208" s="1"/>
  <c r="M207"/>
  <c r="M208" s="1"/>
  <c r="U207" i="17"/>
  <c r="U208" s="1"/>
  <c r="S207"/>
  <c r="S208" s="1"/>
  <c r="R207"/>
  <c r="R208" s="1"/>
  <c r="P207"/>
  <c r="P208" s="1"/>
  <c r="N207"/>
  <c r="N208" s="1"/>
  <c r="M207"/>
  <c r="M208" s="1"/>
  <c r="U181" i="1"/>
  <c r="U182" s="1"/>
  <c r="S181"/>
  <c r="S182" s="1"/>
  <c r="R181"/>
  <c r="R182" s="1"/>
  <c r="P181"/>
  <c r="P182" s="1"/>
  <c r="N181"/>
  <c r="N182" s="1"/>
  <c r="U181" i="13"/>
  <c r="U182" s="1"/>
  <c r="S181"/>
  <c r="S182" s="1"/>
  <c r="R181"/>
  <c r="R182" s="1"/>
  <c r="P181"/>
  <c r="P182" s="1"/>
  <c r="N181"/>
  <c r="N182" s="1"/>
  <c r="U181" i="14"/>
  <c r="U182" s="1"/>
  <c r="S181"/>
  <c r="S182" s="1"/>
  <c r="R181"/>
  <c r="R182" s="1"/>
  <c r="P181"/>
  <c r="P182" s="1"/>
  <c r="N181"/>
  <c r="N182" s="1"/>
  <c r="U181" i="15"/>
  <c r="U182" s="1"/>
  <c r="S181"/>
  <c r="S182" s="1"/>
  <c r="R181"/>
  <c r="R182" s="1"/>
  <c r="P181"/>
  <c r="P182" s="1"/>
  <c r="N181"/>
  <c r="N182" s="1"/>
  <c r="U181" i="16"/>
  <c r="U182" s="1"/>
  <c r="S181"/>
  <c r="S182" s="1"/>
  <c r="R181"/>
  <c r="R182" s="1"/>
  <c r="P181"/>
  <c r="P182" s="1"/>
  <c r="N181"/>
  <c r="N182" s="1"/>
  <c r="U181" i="17"/>
  <c r="U182" s="1"/>
  <c r="S181"/>
  <c r="S182" s="1"/>
  <c r="R181"/>
  <c r="R182" s="1"/>
  <c r="P181"/>
  <c r="P182" s="1"/>
  <c r="N181"/>
  <c r="N182" s="1"/>
  <c r="M181" i="1"/>
  <c r="M182" s="1"/>
  <c r="M181" i="13"/>
  <c r="M182" s="1"/>
  <c r="M181" i="14"/>
  <c r="M182" s="1"/>
  <c r="M181" i="15"/>
  <c r="M182" s="1"/>
  <c r="M181" i="16"/>
  <c r="M182" s="1"/>
  <c r="M181" i="17"/>
  <c r="M182" s="1"/>
  <c r="U129" i="1"/>
  <c r="S129"/>
  <c r="R129"/>
  <c r="P129"/>
  <c r="N129"/>
  <c r="U129" i="13"/>
  <c r="S129"/>
  <c r="R129"/>
  <c r="P129"/>
  <c r="N129"/>
  <c r="U129" i="14"/>
  <c r="S129"/>
  <c r="R129"/>
  <c r="P129"/>
  <c r="N129"/>
  <c r="U129" i="15"/>
  <c r="S129"/>
  <c r="R129"/>
  <c r="P129"/>
  <c r="N129"/>
  <c r="U129" i="16"/>
  <c r="S129"/>
  <c r="R129"/>
  <c r="P129"/>
  <c r="N129"/>
  <c r="U129" i="17"/>
  <c r="S129"/>
  <c r="R129"/>
  <c r="P129"/>
  <c r="N129"/>
  <c r="M129" i="1"/>
  <c r="M129" i="13"/>
  <c r="M129" i="14"/>
  <c r="M129" i="15"/>
  <c r="M129" i="16"/>
  <c r="M129" i="17"/>
  <c r="U103" i="1"/>
  <c r="S103"/>
  <c r="R103"/>
  <c r="P103"/>
  <c r="N103"/>
  <c r="U103" i="13"/>
  <c r="S103"/>
  <c r="R103"/>
  <c r="P103"/>
  <c r="N103"/>
  <c r="U103" i="14"/>
  <c r="S103"/>
  <c r="R103"/>
  <c r="P103"/>
  <c r="N103"/>
  <c r="U103" i="15"/>
  <c r="S103"/>
  <c r="R103"/>
  <c r="P103"/>
  <c r="N103"/>
  <c r="U103" i="16"/>
  <c r="S103"/>
  <c r="R103"/>
  <c r="P103"/>
  <c r="N103"/>
  <c r="U103" i="17"/>
  <c r="S103"/>
  <c r="R103"/>
  <c r="P103"/>
  <c r="N103"/>
  <c r="M103" i="1"/>
  <c r="M103" i="13"/>
  <c r="M103" i="14"/>
  <c r="M103" i="15"/>
  <c r="M103" i="16"/>
  <c r="M103" i="17"/>
  <c r="U51" i="1"/>
  <c r="U52" s="1"/>
  <c r="S51"/>
  <c r="S52" s="1"/>
  <c r="R51"/>
  <c r="R52" s="1"/>
  <c r="P51"/>
  <c r="P52" s="1"/>
  <c r="N51"/>
  <c r="N52" s="1"/>
  <c r="U51" i="13"/>
  <c r="U52" s="1"/>
  <c r="S51"/>
  <c r="S52" s="1"/>
  <c r="R51"/>
  <c r="R52" s="1"/>
  <c r="P51"/>
  <c r="P52" s="1"/>
  <c r="N51"/>
  <c r="N52" s="1"/>
  <c r="U51" i="14"/>
  <c r="U52" s="1"/>
  <c r="S51"/>
  <c r="S52" s="1"/>
  <c r="R51"/>
  <c r="R52" s="1"/>
  <c r="P51"/>
  <c r="P52" s="1"/>
  <c r="N51"/>
  <c r="N52" s="1"/>
  <c r="U51" i="15"/>
  <c r="U52" s="1"/>
  <c r="S51"/>
  <c r="S52" s="1"/>
  <c r="R51"/>
  <c r="R52" s="1"/>
  <c r="P51"/>
  <c r="P52" s="1"/>
  <c r="N51"/>
  <c r="N52" s="1"/>
  <c r="U51" i="16"/>
  <c r="U52" s="1"/>
  <c r="S51"/>
  <c r="S52" s="1"/>
  <c r="R51"/>
  <c r="R52" s="1"/>
  <c r="P51"/>
  <c r="P52" s="1"/>
  <c r="N51"/>
  <c r="N52" s="1"/>
  <c r="U51" i="17"/>
  <c r="U52" s="1"/>
  <c r="S51"/>
  <c r="S52" s="1"/>
  <c r="R51"/>
  <c r="R52" s="1"/>
  <c r="P51"/>
  <c r="P52" s="1"/>
  <c r="N51"/>
  <c r="N52" s="1"/>
  <c r="M51" i="1"/>
  <c r="M52" s="1"/>
  <c r="M51" i="13"/>
  <c r="M52" s="1"/>
  <c r="M51" i="14"/>
  <c r="M52" s="1"/>
  <c r="M51" i="15"/>
  <c r="M52" s="1"/>
  <c r="M51" i="16"/>
  <c r="M52" s="1"/>
  <c r="M51" i="17"/>
  <c r="M52" s="1"/>
  <c r="G51" i="1"/>
  <c r="G52" s="1"/>
  <c r="F51"/>
  <c r="F52" s="1"/>
  <c r="D51"/>
  <c r="D52" s="1"/>
  <c r="G51" i="13"/>
  <c r="G52" s="1"/>
  <c r="F51"/>
  <c r="F52" s="1"/>
  <c r="D51"/>
  <c r="D52" s="1"/>
  <c r="G51" i="14"/>
  <c r="G52" s="1"/>
  <c r="F51"/>
  <c r="F52" s="1"/>
  <c r="D51"/>
  <c r="D52" s="1"/>
  <c r="G51" i="15"/>
  <c r="G52" s="1"/>
  <c r="F51"/>
  <c r="F52" s="1"/>
  <c r="D51"/>
  <c r="D52" s="1"/>
  <c r="G51" i="16"/>
  <c r="G52" s="1"/>
  <c r="F51"/>
  <c r="F52" s="1"/>
  <c r="D51"/>
  <c r="D52" s="1"/>
  <c r="G51" i="17"/>
  <c r="G52" s="1"/>
  <c r="F51"/>
  <c r="F52" s="1"/>
  <c r="D51"/>
  <c r="D52" s="1"/>
  <c r="C51" i="1"/>
  <c r="C52" s="1"/>
  <c r="C51" i="13"/>
  <c r="C52" s="1"/>
  <c r="C51" i="14"/>
  <c r="C52" s="1"/>
  <c r="C51" i="15"/>
  <c r="C52" s="1"/>
  <c r="C51" i="16"/>
  <c r="C52" s="1"/>
  <c r="C51" i="17"/>
  <c r="C52" s="1"/>
  <c r="U25" i="1"/>
  <c r="U26" s="1"/>
  <c r="S25"/>
  <c r="S26" s="1"/>
  <c r="R25"/>
  <c r="R26" s="1"/>
  <c r="P25"/>
  <c r="P26" s="1"/>
  <c r="N25"/>
  <c r="N26" s="1"/>
  <c r="U25" i="13"/>
  <c r="U26" s="1"/>
  <c r="S25"/>
  <c r="S26" s="1"/>
  <c r="R25"/>
  <c r="R26" s="1"/>
  <c r="P25"/>
  <c r="P26" s="1"/>
  <c r="N25"/>
  <c r="N26" s="1"/>
  <c r="U25" i="14"/>
  <c r="U26" s="1"/>
  <c r="S25"/>
  <c r="S26" s="1"/>
  <c r="R25"/>
  <c r="R26" s="1"/>
  <c r="P25"/>
  <c r="P26" s="1"/>
  <c r="N25"/>
  <c r="N26" s="1"/>
  <c r="U25" i="15"/>
  <c r="U26" s="1"/>
  <c r="S25"/>
  <c r="S26" s="1"/>
  <c r="R25"/>
  <c r="R26" s="1"/>
  <c r="P25"/>
  <c r="P26" s="1"/>
  <c r="N25"/>
  <c r="N26" s="1"/>
  <c r="U25" i="16"/>
  <c r="U26" s="1"/>
  <c r="S25"/>
  <c r="S26" s="1"/>
  <c r="R25"/>
  <c r="R26" s="1"/>
  <c r="P25"/>
  <c r="P26" s="1"/>
  <c r="N25"/>
  <c r="N26" s="1"/>
  <c r="U25" i="17"/>
  <c r="U26" s="1"/>
  <c r="S25"/>
  <c r="S26" s="1"/>
  <c r="R25"/>
  <c r="R26" s="1"/>
  <c r="P25"/>
  <c r="P26" s="1"/>
  <c r="N25"/>
  <c r="N26" s="1"/>
  <c r="G25" i="1"/>
  <c r="G26" s="1"/>
  <c r="F25"/>
  <c r="F26" s="1"/>
  <c r="G25" i="13"/>
  <c r="G26" s="1"/>
  <c r="F25"/>
  <c r="F26" s="1"/>
  <c r="D25"/>
  <c r="D26" s="1"/>
  <c r="G25" i="14"/>
  <c r="G26" s="1"/>
  <c r="F25"/>
  <c r="F26" s="1"/>
  <c r="D25"/>
  <c r="D26" s="1"/>
  <c r="G25" i="15"/>
  <c r="G26" s="1"/>
  <c r="F25"/>
  <c r="F26" s="1"/>
  <c r="D25"/>
  <c r="D26" s="1"/>
  <c r="G25" i="16"/>
  <c r="G26" s="1"/>
  <c r="F25"/>
  <c r="F26" s="1"/>
  <c r="D25"/>
  <c r="D26" s="1"/>
  <c r="G25" i="17"/>
  <c r="G26" s="1"/>
  <c r="F25"/>
  <c r="F26" s="1"/>
  <c r="D25"/>
  <c r="D26" s="1"/>
  <c r="M25" i="13"/>
  <c r="M26" s="1"/>
  <c r="M25" i="14"/>
  <c r="M26" s="1"/>
  <c r="M25" i="15"/>
  <c r="M26" s="1"/>
  <c r="M25" i="16"/>
  <c r="M26" s="1"/>
  <c r="M25" i="17"/>
  <c r="M26" s="1"/>
  <c r="U9" i="19"/>
  <c r="U12" s="1"/>
  <c r="S11"/>
  <c r="R11"/>
  <c r="S10"/>
  <c r="R10"/>
  <c r="S9"/>
  <c r="R9"/>
  <c r="S14" i="20"/>
  <c r="S14" i="19" s="1"/>
  <c r="R14" i="20"/>
  <c r="G14"/>
  <c r="G14" i="19" s="1"/>
  <c r="F14" i="20"/>
  <c r="F14" i="19" s="1"/>
  <c r="S12" l="1"/>
  <c r="R12"/>
  <c r="T10"/>
  <c r="V10" s="1"/>
  <c r="U25"/>
  <c r="U26" s="1"/>
  <c r="T11"/>
  <c r="V11" s="1"/>
  <c r="R14"/>
  <c r="T14" s="1"/>
  <c r="V14" s="1"/>
  <c r="T14" i="20"/>
  <c r="V14" s="1"/>
  <c r="T9" i="19"/>
  <c r="H14" i="1"/>
  <c r="H14" i="13"/>
  <c r="H14" i="14"/>
  <c r="H14" i="15"/>
  <c r="H14" i="16"/>
  <c r="H14" i="17"/>
  <c r="H14" i="19"/>
  <c r="H14" i="20"/>
  <c r="H13" i="1"/>
  <c r="H13" i="13"/>
  <c r="H13" i="14"/>
  <c r="H13" i="15"/>
  <c r="H13" i="16"/>
  <c r="H13" i="17"/>
  <c r="V9" i="19" l="1"/>
  <c r="V12" s="1"/>
  <c r="T12"/>
  <c r="U75" i="16"/>
  <c r="U74"/>
  <c r="U73"/>
  <c r="U71"/>
  <c r="U70"/>
  <c r="U69"/>
  <c r="U72" s="1"/>
  <c r="U67"/>
  <c r="U66"/>
  <c r="U65"/>
  <c r="U63"/>
  <c r="U62"/>
  <c r="U61"/>
  <c r="N14" i="20"/>
  <c r="M14"/>
  <c r="D14"/>
  <c r="C14"/>
  <c r="U76" i="16" l="1"/>
  <c r="U64"/>
  <c r="U68"/>
  <c r="N14" i="19"/>
  <c r="M14"/>
  <c r="D14"/>
  <c r="C14"/>
  <c r="U77" i="16" l="1"/>
  <c r="M221" i="1"/>
  <c r="M221" i="13"/>
  <c r="M221" i="14"/>
  <c r="M221" i="15"/>
  <c r="M221" i="16"/>
  <c r="M221" i="17"/>
  <c r="O14" i="20" l="1"/>
  <c r="E14"/>
  <c r="Q14" l="1"/>
  <c r="W14" s="1"/>
  <c r="I14"/>
  <c r="N193" l="1"/>
  <c r="N193" i="19" s="1"/>
  <c r="M193" i="20"/>
  <c r="M193" i="19" s="1"/>
  <c r="N192" i="20"/>
  <c r="N192" i="19" s="1"/>
  <c r="M192" i="20"/>
  <c r="M192" i="19" s="1"/>
  <c r="N191" i="20"/>
  <c r="M191"/>
  <c r="N167"/>
  <c r="N167" i="19" s="1"/>
  <c r="M167" i="20"/>
  <c r="M167" i="19" s="1"/>
  <c r="N166" i="20"/>
  <c r="N166" i="19" s="1"/>
  <c r="M166" i="20"/>
  <c r="M166" i="19" s="1"/>
  <c r="N165" i="20"/>
  <c r="M165"/>
  <c r="P115"/>
  <c r="P115" i="19" s="1"/>
  <c r="P114" i="20"/>
  <c r="P114" i="19" s="1"/>
  <c r="P113" i="20"/>
  <c r="N115"/>
  <c r="N115" i="19" s="1"/>
  <c r="M115" i="20"/>
  <c r="M115" i="19" s="1"/>
  <c r="N114" i="20"/>
  <c r="N114" i="19" s="1"/>
  <c r="M114" i="20"/>
  <c r="M114" i="19" s="1"/>
  <c r="N113" i="20"/>
  <c r="M113"/>
  <c r="N89"/>
  <c r="N89" i="19" s="1"/>
  <c r="M89" i="20"/>
  <c r="M89" i="19" s="1"/>
  <c r="N88" i="20"/>
  <c r="M88"/>
  <c r="N87"/>
  <c r="M87"/>
  <c r="P37"/>
  <c r="P37" i="19" s="1"/>
  <c r="P36" i="20"/>
  <c r="P36" i="19" s="1"/>
  <c r="P35" i="20"/>
  <c r="N37"/>
  <c r="N37" i="19" s="1"/>
  <c r="M37" i="20"/>
  <c r="M37" i="19" s="1"/>
  <c r="N36" i="20"/>
  <c r="N36" i="19" s="1"/>
  <c r="M36" i="20"/>
  <c r="M36" i="19" s="1"/>
  <c r="N35" i="20"/>
  <c r="M35"/>
  <c r="P11"/>
  <c r="P11" i="19" s="1"/>
  <c r="P10" i="20"/>
  <c r="P10" i="19" s="1"/>
  <c r="P9" i="20"/>
  <c r="G11"/>
  <c r="G11" i="19" s="1"/>
  <c r="F11" i="20"/>
  <c r="F11" i="19" s="1"/>
  <c r="G10" i="20"/>
  <c r="G10" i="19" s="1"/>
  <c r="F10" i="20"/>
  <c r="F10" i="19" s="1"/>
  <c r="G9" i="20"/>
  <c r="F9"/>
  <c r="G37"/>
  <c r="G37" i="19" s="1"/>
  <c r="F37" i="20"/>
  <c r="F37" i="19" s="1"/>
  <c r="G36" i="20"/>
  <c r="G36" i="19" s="1"/>
  <c r="F36" i="20"/>
  <c r="F36" i="19" s="1"/>
  <c r="G35" i="20"/>
  <c r="F35"/>
  <c r="D37"/>
  <c r="D37" i="19" s="1"/>
  <c r="C37" i="20"/>
  <c r="C37" i="19" s="1"/>
  <c r="D36" i="20"/>
  <c r="D36" i="19" s="1"/>
  <c r="C36" i="20"/>
  <c r="C36" i="19" s="1"/>
  <c r="D35" i="20"/>
  <c r="C35"/>
  <c r="D11"/>
  <c r="D11" i="19" s="1"/>
  <c r="C11" i="20"/>
  <c r="C11" i="19" s="1"/>
  <c r="D10" i="20"/>
  <c r="D10" i="19" s="1"/>
  <c r="C10" i="20"/>
  <c r="C10" i="19" s="1"/>
  <c r="D9" i="20"/>
  <c r="C9"/>
  <c r="N11"/>
  <c r="N11" i="19" s="1"/>
  <c r="M11" i="20"/>
  <c r="M11" i="19" s="1"/>
  <c r="N10" i="20"/>
  <c r="N10" i="19" s="1"/>
  <c r="M10" i="20"/>
  <c r="M10" i="19" s="1"/>
  <c r="N9" i="20"/>
  <c r="M9"/>
  <c r="M113" i="19" l="1"/>
  <c r="M116" s="1"/>
  <c r="M116" i="20"/>
  <c r="N191" i="19"/>
  <c r="N194" s="1"/>
  <c r="N194" i="20"/>
  <c r="F9" i="19"/>
  <c r="F12" s="1"/>
  <c r="F12" i="20"/>
  <c r="P35" i="19"/>
  <c r="P38" s="1"/>
  <c r="P38" i="20"/>
  <c r="N87" i="19"/>
  <c r="N90" s="1"/>
  <c r="N90" i="20"/>
  <c r="M191" i="19"/>
  <c r="M194" s="1"/>
  <c r="M194" i="20"/>
  <c r="D35" i="19"/>
  <c r="D38" s="1"/>
  <c r="D38" i="20"/>
  <c r="M9" i="19"/>
  <c r="M12" s="1"/>
  <c r="M12" i="20"/>
  <c r="C35" i="19"/>
  <c r="C38" s="1"/>
  <c r="C38" i="20"/>
  <c r="D9" i="19"/>
  <c r="D12" s="1"/>
  <c r="D12" i="20"/>
  <c r="G35" i="19"/>
  <c r="G38" s="1"/>
  <c r="G38" i="20"/>
  <c r="C9" i="19"/>
  <c r="C12" s="1"/>
  <c r="C12" i="20"/>
  <c r="F35" i="19"/>
  <c r="F38" s="1"/>
  <c r="F38" i="20"/>
  <c r="P9" i="19"/>
  <c r="P12" s="1"/>
  <c r="P12" i="20"/>
  <c r="N35" i="19"/>
  <c r="N38" s="1"/>
  <c r="N38" i="20"/>
  <c r="M87" i="19"/>
  <c r="M90" i="20"/>
  <c r="P113" i="19"/>
  <c r="P116" s="1"/>
  <c r="P116" i="20"/>
  <c r="N165" i="19"/>
  <c r="N168" s="1"/>
  <c r="N168" i="20"/>
  <c r="N9" i="19"/>
  <c r="N12" s="1"/>
  <c r="N12" i="20"/>
  <c r="G9" i="19"/>
  <c r="G12" s="1"/>
  <c r="G12" i="20"/>
  <c r="M35" i="19"/>
  <c r="M38" s="1"/>
  <c r="M38" i="20"/>
  <c r="N113" i="19"/>
  <c r="N116" s="1"/>
  <c r="N116" i="20"/>
  <c r="M165" i="19"/>
  <c r="M168" s="1"/>
  <c r="M168" i="20"/>
  <c r="M88" i="19"/>
  <c r="N88"/>
  <c r="F65" i="14"/>
  <c r="G65"/>
  <c r="T195" i="16"/>
  <c r="T169"/>
  <c r="O193" i="13"/>
  <c r="Q193" s="1"/>
  <c r="O192"/>
  <c r="Q192" s="1"/>
  <c r="O191"/>
  <c r="O205"/>
  <c r="Q205" s="1"/>
  <c r="O204"/>
  <c r="Q204" s="1"/>
  <c r="O203"/>
  <c r="O201"/>
  <c r="Q201" s="1"/>
  <c r="O200"/>
  <c r="Q200" s="1"/>
  <c r="O199"/>
  <c r="O202" s="1"/>
  <c r="O197"/>
  <c r="Q197" s="1"/>
  <c r="O196"/>
  <c r="Q196" s="1"/>
  <c r="O195"/>
  <c r="O193" i="14"/>
  <c r="Q193" s="1"/>
  <c r="O192"/>
  <c r="Q192" s="1"/>
  <c r="O191"/>
  <c r="O205"/>
  <c r="Q205" s="1"/>
  <c r="O204"/>
  <c r="Q204" s="1"/>
  <c r="O203"/>
  <c r="O201"/>
  <c r="Q201" s="1"/>
  <c r="O200"/>
  <c r="Q200" s="1"/>
  <c r="O199"/>
  <c r="O202" s="1"/>
  <c r="O197"/>
  <c r="Q197" s="1"/>
  <c r="O196"/>
  <c r="Q196" s="1"/>
  <c r="O195"/>
  <c r="O193" i="15"/>
  <c r="Q193" s="1"/>
  <c r="O192"/>
  <c r="Q192" s="1"/>
  <c r="O191"/>
  <c r="O205"/>
  <c r="Q205" s="1"/>
  <c r="O204"/>
  <c r="Q204" s="1"/>
  <c r="O203"/>
  <c r="O201"/>
  <c r="Q201" s="1"/>
  <c r="O200"/>
  <c r="Q200" s="1"/>
  <c r="O199"/>
  <c r="O202" s="1"/>
  <c r="O197"/>
  <c r="Q197" s="1"/>
  <c r="O196"/>
  <c r="Q196" s="1"/>
  <c r="O195"/>
  <c r="O193" i="16"/>
  <c r="Q193" s="1"/>
  <c r="O192"/>
  <c r="Q192" s="1"/>
  <c r="O191"/>
  <c r="O205"/>
  <c r="Q205" s="1"/>
  <c r="O204"/>
  <c r="Q204" s="1"/>
  <c r="O203"/>
  <c r="O201"/>
  <c r="Q201" s="1"/>
  <c r="O200"/>
  <c r="Q200" s="1"/>
  <c r="O199"/>
  <c r="O202" s="1"/>
  <c r="O197"/>
  <c r="Q197" s="1"/>
  <c r="O196"/>
  <c r="Q196" s="1"/>
  <c r="O195"/>
  <c r="O193" i="17"/>
  <c r="Q193" s="1"/>
  <c r="O192"/>
  <c r="Q192" s="1"/>
  <c r="O191"/>
  <c r="O205"/>
  <c r="Q205" s="1"/>
  <c r="O204"/>
  <c r="Q204" s="1"/>
  <c r="O203"/>
  <c r="O201"/>
  <c r="Q201" s="1"/>
  <c r="O200"/>
  <c r="Q200" s="1"/>
  <c r="O199"/>
  <c r="O202" s="1"/>
  <c r="O197"/>
  <c r="Q197" s="1"/>
  <c r="O196"/>
  <c r="Q196" s="1"/>
  <c r="O195"/>
  <c r="O193" i="1"/>
  <c r="Q193" s="1"/>
  <c r="O192"/>
  <c r="Q192" s="1"/>
  <c r="O191"/>
  <c r="O205"/>
  <c r="Q205" s="1"/>
  <c r="O204"/>
  <c r="Q204" s="1"/>
  <c r="O203"/>
  <c r="O201"/>
  <c r="Q201" s="1"/>
  <c r="O200"/>
  <c r="Q200" s="1"/>
  <c r="O199"/>
  <c r="O202" s="1"/>
  <c r="O197"/>
  <c r="Q197" s="1"/>
  <c r="O196"/>
  <c r="Q196" s="1"/>
  <c r="O195"/>
  <c r="O167" i="13"/>
  <c r="Q167" s="1"/>
  <c r="O166"/>
  <c r="O165"/>
  <c r="O179"/>
  <c r="Q179" s="1"/>
  <c r="O178"/>
  <c r="Q178" s="1"/>
  <c r="O177"/>
  <c r="O175"/>
  <c r="Q175" s="1"/>
  <c r="O174"/>
  <c r="Q174" s="1"/>
  <c r="O173"/>
  <c r="O176" s="1"/>
  <c r="O171"/>
  <c r="Q171" s="1"/>
  <c r="O170"/>
  <c r="Q170" s="1"/>
  <c r="O169"/>
  <c r="O167" i="14"/>
  <c r="Q167" s="1"/>
  <c r="O166"/>
  <c r="O165"/>
  <c r="O179"/>
  <c r="Q179" s="1"/>
  <c r="O178"/>
  <c r="Q178" s="1"/>
  <c r="O177"/>
  <c r="O175"/>
  <c r="Q175" s="1"/>
  <c r="O174"/>
  <c r="Q174" s="1"/>
  <c r="O173"/>
  <c r="O176" s="1"/>
  <c r="O171"/>
  <c r="Q171" s="1"/>
  <c r="O170"/>
  <c r="Q170" s="1"/>
  <c r="O169"/>
  <c r="O167" i="15"/>
  <c r="Q167" s="1"/>
  <c r="O166"/>
  <c r="O165"/>
  <c r="O179"/>
  <c r="Q179" s="1"/>
  <c r="O178"/>
  <c r="Q178" s="1"/>
  <c r="O177"/>
  <c r="O175"/>
  <c r="Q175" s="1"/>
  <c r="O174"/>
  <c r="Q174" s="1"/>
  <c r="O173"/>
  <c r="O176" s="1"/>
  <c r="O171"/>
  <c r="Q171" s="1"/>
  <c r="O170"/>
  <c r="Q170" s="1"/>
  <c r="O169"/>
  <c r="O167" i="16"/>
  <c r="Q167" s="1"/>
  <c r="O166"/>
  <c r="O165"/>
  <c r="O179"/>
  <c r="Q179" s="1"/>
  <c r="O178"/>
  <c r="Q178" s="1"/>
  <c r="O177"/>
  <c r="O175"/>
  <c r="Q175" s="1"/>
  <c r="O174"/>
  <c r="Q174" s="1"/>
  <c r="O173"/>
  <c r="O176" s="1"/>
  <c r="O171"/>
  <c r="Q171" s="1"/>
  <c r="O170"/>
  <c r="Q170" s="1"/>
  <c r="O169"/>
  <c r="O167" i="17"/>
  <c r="Q167" s="1"/>
  <c r="O166"/>
  <c r="O165"/>
  <c r="O179"/>
  <c r="Q179" s="1"/>
  <c r="O178"/>
  <c r="Q178" s="1"/>
  <c r="O177"/>
  <c r="O175"/>
  <c r="Q175" s="1"/>
  <c r="O174"/>
  <c r="Q174" s="1"/>
  <c r="O173"/>
  <c r="O176" s="1"/>
  <c r="O171"/>
  <c r="Q171" s="1"/>
  <c r="O170"/>
  <c r="Q170" s="1"/>
  <c r="O169"/>
  <c r="O167" i="1"/>
  <c r="Q167" s="1"/>
  <c r="O166"/>
  <c r="O165"/>
  <c r="O179"/>
  <c r="Q179" s="1"/>
  <c r="O178"/>
  <c r="Q178" s="1"/>
  <c r="O177"/>
  <c r="O175"/>
  <c r="Q175" s="1"/>
  <c r="O174"/>
  <c r="Q174" s="1"/>
  <c r="O173"/>
  <c r="O176" s="1"/>
  <c r="O171"/>
  <c r="Q171" s="1"/>
  <c r="O170"/>
  <c r="Q170" s="1"/>
  <c r="O169"/>
  <c r="P130" i="13"/>
  <c r="N130"/>
  <c r="M130"/>
  <c r="O115"/>
  <c r="Q115" s="1"/>
  <c r="O114"/>
  <c r="Q114" s="1"/>
  <c r="O113"/>
  <c r="O127"/>
  <c r="Q127" s="1"/>
  <c r="O126"/>
  <c r="Q126" s="1"/>
  <c r="O125"/>
  <c r="O128" s="1"/>
  <c r="O123"/>
  <c r="Q123" s="1"/>
  <c r="O122"/>
  <c r="Q122" s="1"/>
  <c r="O121"/>
  <c r="O119"/>
  <c r="Q119" s="1"/>
  <c r="O118"/>
  <c r="Q118" s="1"/>
  <c r="O117"/>
  <c r="P130" i="14"/>
  <c r="N130"/>
  <c r="M130"/>
  <c r="O115"/>
  <c r="Q115" s="1"/>
  <c r="O114"/>
  <c r="Q114" s="1"/>
  <c r="O113"/>
  <c r="O127"/>
  <c r="Q127" s="1"/>
  <c r="O126"/>
  <c r="Q126" s="1"/>
  <c r="O125"/>
  <c r="O123"/>
  <c r="Q123" s="1"/>
  <c r="O122"/>
  <c r="Q122" s="1"/>
  <c r="O121"/>
  <c r="O119"/>
  <c r="Q119" s="1"/>
  <c r="O118"/>
  <c r="Q118" s="1"/>
  <c r="O117"/>
  <c r="P130" i="15"/>
  <c r="N130"/>
  <c r="M130"/>
  <c r="O115"/>
  <c r="Q115" s="1"/>
  <c r="O114"/>
  <c r="Q114" s="1"/>
  <c r="O113"/>
  <c r="O127"/>
  <c r="Q127" s="1"/>
  <c r="O126"/>
  <c r="Q126" s="1"/>
  <c r="O125"/>
  <c r="O123"/>
  <c r="Q123" s="1"/>
  <c r="O122"/>
  <c r="Q122" s="1"/>
  <c r="O121"/>
  <c r="O119"/>
  <c r="Q119" s="1"/>
  <c r="O118"/>
  <c r="Q118" s="1"/>
  <c r="O117"/>
  <c r="O120" s="1"/>
  <c r="P130" i="16"/>
  <c r="N130"/>
  <c r="M130"/>
  <c r="O115"/>
  <c r="Q115" s="1"/>
  <c r="O114"/>
  <c r="Q114" s="1"/>
  <c r="O113"/>
  <c r="O127"/>
  <c r="Q127" s="1"/>
  <c r="O126"/>
  <c r="Q126" s="1"/>
  <c r="O125"/>
  <c r="O123"/>
  <c r="Q123" s="1"/>
  <c r="O122"/>
  <c r="Q122" s="1"/>
  <c r="O121"/>
  <c r="O124" s="1"/>
  <c r="O119"/>
  <c r="Q119" s="1"/>
  <c r="O118"/>
  <c r="Q118" s="1"/>
  <c r="O117"/>
  <c r="P130" i="17"/>
  <c r="N130"/>
  <c r="M130"/>
  <c r="O115"/>
  <c r="Q115" s="1"/>
  <c r="O114"/>
  <c r="Q114" s="1"/>
  <c r="O113"/>
  <c r="O127"/>
  <c r="Q127" s="1"/>
  <c r="O126"/>
  <c r="Q126" s="1"/>
  <c r="O125"/>
  <c r="O128" s="1"/>
  <c r="O123"/>
  <c r="Q123" s="1"/>
  <c r="O122"/>
  <c r="Q122" s="1"/>
  <c r="O121"/>
  <c r="O119"/>
  <c r="Q119" s="1"/>
  <c r="O118"/>
  <c r="Q118" s="1"/>
  <c r="O117"/>
  <c r="P130" i="1"/>
  <c r="N130"/>
  <c r="M130"/>
  <c r="O115"/>
  <c r="Q115" s="1"/>
  <c r="O114"/>
  <c r="Q114" s="1"/>
  <c r="O113"/>
  <c r="O116" s="1"/>
  <c r="O127"/>
  <c r="Q127" s="1"/>
  <c r="O126"/>
  <c r="Q126" s="1"/>
  <c r="O125"/>
  <c r="O123"/>
  <c r="Q123" s="1"/>
  <c r="O122"/>
  <c r="Q122" s="1"/>
  <c r="O121"/>
  <c r="O119"/>
  <c r="Q119" s="1"/>
  <c r="O118"/>
  <c r="Q118" s="1"/>
  <c r="O117"/>
  <c r="P104" i="13"/>
  <c r="N104"/>
  <c r="M104"/>
  <c r="O89"/>
  <c r="Q89" s="1"/>
  <c r="O88"/>
  <c r="Q88" s="1"/>
  <c r="O87"/>
  <c r="O101"/>
  <c r="Q101" s="1"/>
  <c r="O100"/>
  <c r="Q100" s="1"/>
  <c r="O99"/>
  <c r="O97"/>
  <c r="Q97" s="1"/>
  <c r="O96"/>
  <c r="Q96" s="1"/>
  <c r="O95"/>
  <c r="O93"/>
  <c r="Q93" s="1"/>
  <c r="O92"/>
  <c r="Q92" s="1"/>
  <c r="O91"/>
  <c r="O94" s="1"/>
  <c r="P104" i="14"/>
  <c r="N104"/>
  <c r="M104"/>
  <c r="O89"/>
  <c r="Q89" s="1"/>
  <c r="O88"/>
  <c r="Q88" s="1"/>
  <c r="O87"/>
  <c r="O101"/>
  <c r="Q101" s="1"/>
  <c r="O100"/>
  <c r="Q100" s="1"/>
  <c r="O99"/>
  <c r="O97"/>
  <c r="Q97" s="1"/>
  <c r="O96"/>
  <c r="Q96" s="1"/>
  <c r="O95"/>
  <c r="O98" s="1"/>
  <c r="O93"/>
  <c r="Q93" s="1"/>
  <c r="O92"/>
  <c r="Q92" s="1"/>
  <c r="O91"/>
  <c r="P104" i="15"/>
  <c r="N104"/>
  <c r="M104"/>
  <c r="O89"/>
  <c r="Q89" s="1"/>
  <c r="O88"/>
  <c r="Q88" s="1"/>
  <c r="O87"/>
  <c r="O101"/>
  <c r="Q101" s="1"/>
  <c r="O100"/>
  <c r="Q100" s="1"/>
  <c r="O99"/>
  <c r="O102" s="1"/>
  <c r="O97"/>
  <c r="Q97" s="1"/>
  <c r="O96"/>
  <c r="Q96" s="1"/>
  <c r="O95"/>
  <c r="O93"/>
  <c r="Q93" s="1"/>
  <c r="O92"/>
  <c r="Q92" s="1"/>
  <c r="O91"/>
  <c r="P104" i="16"/>
  <c r="N104"/>
  <c r="M104"/>
  <c r="O89"/>
  <c r="Q89" s="1"/>
  <c r="O88"/>
  <c r="Q88" s="1"/>
  <c r="O87"/>
  <c r="O101"/>
  <c r="Q101" s="1"/>
  <c r="O100"/>
  <c r="Q100" s="1"/>
  <c r="O99"/>
  <c r="O97"/>
  <c r="Q97" s="1"/>
  <c r="O96"/>
  <c r="Q96" s="1"/>
  <c r="O95"/>
  <c r="O93"/>
  <c r="Q93" s="1"/>
  <c r="O92"/>
  <c r="Q92" s="1"/>
  <c r="O91"/>
  <c r="P104" i="17"/>
  <c r="N104"/>
  <c r="M104"/>
  <c r="O89"/>
  <c r="Q89" s="1"/>
  <c r="O88"/>
  <c r="Q88" s="1"/>
  <c r="O87"/>
  <c r="O101"/>
  <c r="Q101" s="1"/>
  <c r="O100"/>
  <c r="Q100" s="1"/>
  <c r="O99"/>
  <c r="O97"/>
  <c r="Q97" s="1"/>
  <c r="O96"/>
  <c r="Q96" s="1"/>
  <c r="O95"/>
  <c r="O93"/>
  <c r="Q93" s="1"/>
  <c r="O92"/>
  <c r="Q92" s="1"/>
  <c r="O91"/>
  <c r="O94" s="1"/>
  <c r="P104" i="1"/>
  <c r="N104"/>
  <c r="M104"/>
  <c r="O89"/>
  <c r="Q89" s="1"/>
  <c r="O88"/>
  <c r="Q88" s="1"/>
  <c r="O87"/>
  <c r="O101"/>
  <c r="Q101" s="1"/>
  <c r="O100"/>
  <c r="Q100" s="1"/>
  <c r="O99"/>
  <c r="O97"/>
  <c r="Q97" s="1"/>
  <c r="O96"/>
  <c r="Q96" s="1"/>
  <c r="O95"/>
  <c r="O98" s="1"/>
  <c r="O93"/>
  <c r="Q93" s="1"/>
  <c r="O92"/>
  <c r="Q92" s="1"/>
  <c r="O91"/>
  <c r="O37" i="13"/>
  <c r="Q37" s="1"/>
  <c r="O36"/>
  <c r="Q36" s="1"/>
  <c r="O35"/>
  <c r="O49"/>
  <c r="Q49" s="1"/>
  <c r="O48"/>
  <c r="Q48" s="1"/>
  <c r="O47"/>
  <c r="O45"/>
  <c r="Q45" s="1"/>
  <c r="O44"/>
  <c r="Q44" s="1"/>
  <c r="O43"/>
  <c r="O46" s="1"/>
  <c r="O41"/>
  <c r="Q41" s="1"/>
  <c r="O40"/>
  <c r="O39"/>
  <c r="O37" i="14"/>
  <c r="Q37" s="1"/>
  <c r="O36"/>
  <c r="Q36" s="1"/>
  <c r="O35"/>
  <c r="O49"/>
  <c r="Q49" s="1"/>
  <c r="O48"/>
  <c r="Q48" s="1"/>
  <c r="O47"/>
  <c r="O45"/>
  <c r="Q45" s="1"/>
  <c r="O44"/>
  <c r="Q44" s="1"/>
  <c r="O43"/>
  <c r="O46" s="1"/>
  <c r="O41"/>
  <c r="Q41" s="1"/>
  <c r="O40"/>
  <c r="O39"/>
  <c r="O37" i="15"/>
  <c r="Q37" s="1"/>
  <c r="O36"/>
  <c r="Q36" s="1"/>
  <c r="O35"/>
  <c r="O49"/>
  <c r="Q49" s="1"/>
  <c r="O48"/>
  <c r="Q48" s="1"/>
  <c r="O47"/>
  <c r="O45"/>
  <c r="Q45" s="1"/>
  <c r="O44"/>
  <c r="Q44" s="1"/>
  <c r="O43"/>
  <c r="O46" s="1"/>
  <c r="O41"/>
  <c r="Q41" s="1"/>
  <c r="O40"/>
  <c r="O39"/>
  <c r="O37" i="16"/>
  <c r="Q37" s="1"/>
  <c r="O36"/>
  <c r="Q36" s="1"/>
  <c r="O35"/>
  <c r="O49"/>
  <c r="Q49" s="1"/>
  <c r="O48"/>
  <c r="Q48" s="1"/>
  <c r="O47"/>
  <c r="O45"/>
  <c r="Q45" s="1"/>
  <c r="O44"/>
  <c r="Q44" s="1"/>
  <c r="O43"/>
  <c r="O46" s="1"/>
  <c r="O41"/>
  <c r="Q41" s="1"/>
  <c r="O40"/>
  <c r="O39"/>
  <c r="O37" i="17"/>
  <c r="Q37" s="1"/>
  <c r="O36"/>
  <c r="Q36" s="1"/>
  <c r="O35"/>
  <c r="O49"/>
  <c r="Q49" s="1"/>
  <c r="O48"/>
  <c r="Q48" s="1"/>
  <c r="O47"/>
  <c r="O45"/>
  <c r="Q45" s="1"/>
  <c r="O44"/>
  <c r="Q44" s="1"/>
  <c r="O43"/>
  <c r="O46" s="1"/>
  <c r="O41"/>
  <c r="Q41" s="1"/>
  <c r="O40"/>
  <c r="O39"/>
  <c r="O37" i="1"/>
  <c r="Q37" s="1"/>
  <c r="O36"/>
  <c r="Q36" s="1"/>
  <c r="O35"/>
  <c r="O49"/>
  <c r="Q49" s="1"/>
  <c r="O48"/>
  <c r="Q48" s="1"/>
  <c r="O47"/>
  <c r="O45"/>
  <c r="Q45" s="1"/>
  <c r="O44"/>
  <c r="Q44" s="1"/>
  <c r="O43"/>
  <c r="O46" s="1"/>
  <c r="O41"/>
  <c r="Q41" s="1"/>
  <c r="O40"/>
  <c r="O39"/>
  <c r="O11" i="13"/>
  <c r="Q11" s="1"/>
  <c r="O10"/>
  <c r="Q10" s="1"/>
  <c r="O9"/>
  <c r="O23"/>
  <c r="Q23" s="1"/>
  <c r="O22"/>
  <c r="Q22" s="1"/>
  <c r="O21"/>
  <c r="O19"/>
  <c r="Q19" s="1"/>
  <c r="O18"/>
  <c r="Q18" s="1"/>
  <c r="O17"/>
  <c r="O20" s="1"/>
  <c r="O15"/>
  <c r="Q15" s="1"/>
  <c r="O14"/>
  <c r="Q14" s="1"/>
  <c r="O13"/>
  <c r="O11" i="14"/>
  <c r="Q11" s="1"/>
  <c r="O10"/>
  <c r="Q10" s="1"/>
  <c r="O9"/>
  <c r="O23"/>
  <c r="Q23" s="1"/>
  <c r="O22"/>
  <c r="Q22" s="1"/>
  <c r="O21"/>
  <c r="O19"/>
  <c r="Q19" s="1"/>
  <c r="O18"/>
  <c r="Q18" s="1"/>
  <c r="O17"/>
  <c r="O20" s="1"/>
  <c r="O15"/>
  <c r="Q15" s="1"/>
  <c r="O14"/>
  <c r="Q14" s="1"/>
  <c r="O13"/>
  <c r="O11" i="15"/>
  <c r="Q11" s="1"/>
  <c r="O10"/>
  <c r="Q10" s="1"/>
  <c r="O9"/>
  <c r="O23"/>
  <c r="Q23" s="1"/>
  <c r="O22"/>
  <c r="Q22" s="1"/>
  <c r="O21"/>
  <c r="O19"/>
  <c r="Q19" s="1"/>
  <c r="O18"/>
  <c r="Q18" s="1"/>
  <c r="O17"/>
  <c r="O20" s="1"/>
  <c r="O15"/>
  <c r="Q15" s="1"/>
  <c r="O14"/>
  <c r="Q14" s="1"/>
  <c r="O13"/>
  <c r="O11" i="16"/>
  <c r="Q11" s="1"/>
  <c r="O10"/>
  <c r="Q10" s="1"/>
  <c r="O9"/>
  <c r="O23"/>
  <c r="Q23" s="1"/>
  <c r="O22"/>
  <c r="Q22" s="1"/>
  <c r="O21"/>
  <c r="O19"/>
  <c r="Q19" s="1"/>
  <c r="O18"/>
  <c r="Q18" s="1"/>
  <c r="O17"/>
  <c r="O20" s="1"/>
  <c r="O15"/>
  <c r="Q15" s="1"/>
  <c r="O14"/>
  <c r="Q14" s="1"/>
  <c r="O13"/>
  <c r="O11" i="17"/>
  <c r="Q11" s="1"/>
  <c r="O10"/>
  <c r="Q10" s="1"/>
  <c r="O9"/>
  <c r="O23"/>
  <c r="Q23" s="1"/>
  <c r="O22"/>
  <c r="Q22" s="1"/>
  <c r="O21"/>
  <c r="O19"/>
  <c r="Q19" s="1"/>
  <c r="O18"/>
  <c r="Q18" s="1"/>
  <c r="O17"/>
  <c r="O20" s="1"/>
  <c r="O15"/>
  <c r="Q15" s="1"/>
  <c r="O14"/>
  <c r="Q14" s="1"/>
  <c r="O13"/>
  <c r="O11" i="1"/>
  <c r="Q11" s="1"/>
  <c r="O10"/>
  <c r="Q10" s="1"/>
  <c r="O9"/>
  <c r="O23"/>
  <c r="Q23" s="1"/>
  <c r="O22"/>
  <c r="Q22" s="1"/>
  <c r="O21"/>
  <c r="O19"/>
  <c r="Q19" s="1"/>
  <c r="O18"/>
  <c r="Q18" s="1"/>
  <c r="O17"/>
  <c r="O20" s="1"/>
  <c r="O15"/>
  <c r="Q15" s="1"/>
  <c r="O14"/>
  <c r="Q14" s="1"/>
  <c r="M13"/>
  <c r="D22"/>
  <c r="C22"/>
  <c r="C24" s="1"/>
  <c r="C13"/>
  <c r="C16" s="1"/>
  <c r="Q87" i="16" l="1"/>
  <c r="Q90" s="1"/>
  <c r="O90"/>
  <c r="Q113" i="14"/>
  <c r="Q116" s="1"/>
  <c r="O116"/>
  <c r="O24" i="1"/>
  <c r="O24" i="17"/>
  <c r="O24" i="16"/>
  <c r="O24" i="15"/>
  <c r="O24" i="14"/>
  <c r="O24" i="13"/>
  <c r="O50" i="1"/>
  <c r="O50" i="17"/>
  <c r="O50" i="16"/>
  <c r="O50" i="15"/>
  <c r="O50" i="14"/>
  <c r="O50" i="13"/>
  <c r="O102" i="1"/>
  <c r="O98" i="17"/>
  <c r="O94" i="16"/>
  <c r="O90" i="15"/>
  <c r="O102" i="14"/>
  <c r="O104" s="1"/>
  <c r="O98" i="13"/>
  <c r="O120" i="1"/>
  <c r="O129" s="1"/>
  <c r="O116" i="17"/>
  <c r="O128" i="16"/>
  <c r="O124" i="15"/>
  <c r="O120" i="14"/>
  <c r="O116" i="13"/>
  <c r="O180" i="1"/>
  <c r="O180" i="17"/>
  <c r="O180" i="16"/>
  <c r="O180" i="15"/>
  <c r="O180" i="14"/>
  <c r="O180" i="13"/>
  <c r="O206" i="1"/>
  <c r="O206" i="17"/>
  <c r="O206" i="16"/>
  <c r="O206" i="15"/>
  <c r="O206" i="14"/>
  <c r="O206" i="13"/>
  <c r="Q9" i="14"/>
  <c r="Q12" s="1"/>
  <c r="O12"/>
  <c r="Q165"/>
  <c r="O168"/>
  <c r="Q191"/>
  <c r="Q194" s="1"/>
  <c r="O194"/>
  <c r="O12" i="16"/>
  <c r="O98"/>
  <c r="O94" i="15"/>
  <c r="O120" i="17"/>
  <c r="O124" i="14"/>
  <c r="O168" i="1"/>
  <c r="O168" i="17"/>
  <c r="O168" i="16"/>
  <c r="O168" i="15"/>
  <c r="O168" i="13"/>
  <c r="O194" i="1"/>
  <c r="O194" i="17"/>
  <c r="O194" i="16"/>
  <c r="O194" i="15"/>
  <c r="O194" i="13"/>
  <c r="D25" i="1"/>
  <c r="D26" s="1"/>
  <c r="D24"/>
  <c r="Q9" i="17"/>
  <c r="Q12" s="1"/>
  <c r="O12"/>
  <c r="Q35" i="1"/>
  <c r="Q38" s="1"/>
  <c r="O38"/>
  <c r="Q35" i="17"/>
  <c r="Q38" s="1"/>
  <c r="O38"/>
  <c r="Q35" i="16"/>
  <c r="Q38" s="1"/>
  <c r="O38"/>
  <c r="Q35" i="15"/>
  <c r="Q38" s="1"/>
  <c r="O38"/>
  <c r="Q35" i="14"/>
  <c r="Q38" s="1"/>
  <c r="O38"/>
  <c r="Q35" i="13"/>
  <c r="Q38" s="1"/>
  <c r="O38"/>
  <c r="M25" i="1"/>
  <c r="M26" s="1"/>
  <c r="M16"/>
  <c r="Q87" i="17"/>
  <c r="Q90" s="1"/>
  <c r="O90"/>
  <c r="Q87" i="13"/>
  <c r="Q90" s="1"/>
  <c r="O90"/>
  <c r="O12" i="1"/>
  <c r="O12" i="15"/>
  <c r="O12" i="13"/>
  <c r="O90" i="1"/>
  <c r="O102" i="17"/>
  <c r="O103" s="1"/>
  <c r="O90" i="14"/>
  <c r="O102" i="13"/>
  <c r="O124" i="1"/>
  <c r="O116" i="16"/>
  <c r="O128" i="15"/>
  <c r="O120" i="13"/>
  <c r="O129" s="1"/>
  <c r="O16" i="17"/>
  <c r="O16" i="16"/>
  <c r="O16" i="15"/>
  <c r="O16" i="14"/>
  <c r="O25" s="1"/>
  <c r="O26" s="1"/>
  <c r="O16" i="13"/>
  <c r="O42" i="1"/>
  <c r="O51" s="1"/>
  <c r="O52" s="1"/>
  <c r="O42" i="17"/>
  <c r="O42" i="16"/>
  <c r="O42" i="15"/>
  <c r="O42" i="14"/>
  <c r="O42" i="13"/>
  <c r="O94" i="1"/>
  <c r="O103" s="1"/>
  <c r="O102" i="16"/>
  <c r="O98" i="15"/>
  <c r="O94" i="14"/>
  <c r="O128" i="1"/>
  <c r="O124" i="17"/>
  <c r="O120" i="16"/>
  <c r="O116" i="15"/>
  <c r="O128" i="14"/>
  <c r="O124" i="13"/>
  <c r="O172" i="1"/>
  <c r="O172" i="17"/>
  <c r="O172" i="16"/>
  <c r="O172" i="15"/>
  <c r="O172" i="14"/>
  <c r="O172" i="13"/>
  <c r="O198" i="1"/>
  <c r="O198" i="17"/>
  <c r="O198" i="16"/>
  <c r="O198" i="15"/>
  <c r="O198" i="14"/>
  <c r="O207" s="1"/>
  <c r="O208" s="1"/>
  <c r="O198" i="13"/>
  <c r="M90" i="19"/>
  <c r="Q21" i="15"/>
  <c r="Q24" s="1"/>
  <c r="Q125"/>
  <c r="Q128" s="1"/>
  <c r="Q21" i="1"/>
  <c r="Q24" s="1"/>
  <c r="Q21" i="14"/>
  <c r="Q24" s="1"/>
  <c r="Q125"/>
  <c r="Q128" s="1"/>
  <c r="Q203" i="1"/>
  <c r="Q206" s="1"/>
  <c r="Q203" i="14"/>
  <c r="Q206" s="1"/>
  <c r="O130" i="1"/>
  <c r="Q125" i="13"/>
  <c r="Q128" s="1"/>
  <c r="Q177" i="15"/>
  <c r="Q180" s="1"/>
  <c r="Q47"/>
  <c r="Q50" s="1"/>
  <c r="O51" i="14"/>
  <c r="O52" s="1"/>
  <c r="Q17" i="16"/>
  <c r="Q20" s="1"/>
  <c r="Q17" i="14"/>
  <c r="Q20" s="1"/>
  <c r="Q43"/>
  <c r="Q46" s="1"/>
  <c r="Q121" i="15"/>
  <c r="Q124" s="1"/>
  <c r="Q95" i="16"/>
  <c r="Q98" s="1"/>
  <c r="Q95" i="14"/>
  <c r="Q98" s="1"/>
  <c r="Q199"/>
  <c r="Q202" s="1"/>
  <c r="O181" i="16"/>
  <c r="O182" s="1"/>
  <c r="O181" i="15"/>
  <c r="O207" i="17"/>
  <c r="O208" s="1"/>
  <c r="V169" i="16"/>
  <c r="O181" i="1"/>
  <c r="O182" s="1"/>
  <c r="O129" i="14"/>
  <c r="O129" i="15"/>
  <c r="O129" i="17"/>
  <c r="O129" i="16"/>
  <c r="O103"/>
  <c r="O25"/>
  <c r="O26" s="1"/>
  <c r="O51" i="17"/>
  <c r="O52" s="1"/>
  <c r="O51" i="15"/>
  <c r="O52" s="1"/>
  <c r="O25" i="17"/>
  <c r="O26" s="1"/>
  <c r="V195" i="16"/>
  <c r="Q40" i="17"/>
  <c r="Q40" i="15"/>
  <c r="Q40" i="13"/>
  <c r="Q40" i="1"/>
  <c r="Q40" i="16"/>
  <c r="Q40" i="14"/>
  <c r="Q13" i="17"/>
  <c r="Q16" s="1"/>
  <c r="Q13" i="13"/>
  <c r="Q16" s="1"/>
  <c r="Q13" i="14"/>
  <c r="Q16" s="1"/>
  <c r="Q39" i="17"/>
  <c r="Q42" s="1"/>
  <c r="Q39" i="15"/>
  <c r="Q169" i="17"/>
  <c r="Q172" s="1"/>
  <c r="Q169" i="13"/>
  <c r="Q172" s="1"/>
  <c r="Q166" i="1"/>
  <c r="Q166" i="17"/>
  <c r="Q166" i="16"/>
  <c r="Q166" i="15"/>
  <c r="Q166" i="14"/>
  <c r="Q166" i="13"/>
  <c r="Q117" i="17"/>
  <c r="Q120" s="1"/>
  <c r="Q91" i="16"/>
  <c r="Q94" s="1"/>
  <c r="Q91" i="15"/>
  <c r="Q94" s="1"/>
  <c r="Q117" i="1"/>
  <c r="Q120" s="1"/>
  <c r="O13"/>
  <c r="O16" s="1"/>
  <c r="Q121"/>
  <c r="Q124" s="1"/>
  <c r="Q125"/>
  <c r="Q128" s="1"/>
  <c r="Q125" i="17"/>
  <c r="Q128" s="1"/>
  <c r="Q117" i="13"/>
  <c r="Q191" i="17"/>
  <c r="Q194" s="1"/>
  <c r="Q195" i="16"/>
  <c r="Q198" s="1"/>
  <c r="Q199"/>
  <c r="Q202" s="1"/>
  <c r="Q17" i="1"/>
  <c r="Q20" s="1"/>
  <c r="Q9"/>
  <c r="Q12" s="1"/>
  <c r="Q17" i="17"/>
  <c r="Q20" s="1"/>
  <c r="Q13" i="16"/>
  <c r="Q21"/>
  <c r="Q24" s="1"/>
  <c r="Q9" i="13"/>
  <c r="Q12" s="1"/>
  <c r="Q43" i="17"/>
  <c r="Q46" s="1"/>
  <c r="Q47"/>
  <c r="Q50" s="1"/>
  <c r="Q47" i="13"/>
  <c r="Q50" s="1"/>
  <c r="Q91" i="1"/>
  <c r="Q94" s="1"/>
  <c r="Q95" i="15"/>
  <c r="Q98" s="1"/>
  <c r="Q99"/>
  <c r="Q102" s="1"/>
  <c r="Q99" i="14"/>
  <c r="Q102" s="1"/>
  <c r="Q87"/>
  <c r="Q90" s="1"/>
  <c r="Q113" i="17"/>
  <c r="Q116" s="1"/>
  <c r="Q117" i="16"/>
  <c r="Q120" s="1"/>
  <c r="Q121"/>
  <c r="Q124" s="1"/>
  <c r="Q113"/>
  <c r="Q116" s="1"/>
  <c r="Q113" i="13"/>
  <c r="Q116" s="1"/>
  <c r="Q173" i="16"/>
  <c r="Q176" s="1"/>
  <c r="Q199" i="15"/>
  <c r="Q202" s="1"/>
  <c r="Q203"/>
  <c r="Q206" s="1"/>
  <c r="Q195" i="13"/>
  <c r="Q198" s="1"/>
  <c r="Q203"/>
  <c r="Q206" s="1"/>
  <c r="Q21" i="17"/>
  <c r="Q24" s="1"/>
  <c r="Q9" i="16"/>
  <c r="Q12" s="1"/>
  <c r="Q13" i="15"/>
  <c r="Q17"/>
  <c r="Q20" s="1"/>
  <c r="Q9"/>
  <c r="Q12" s="1"/>
  <c r="Q17" i="13"/>
  <c r="Q20" s="1"/>
  <c r="Q39" i="1"/>
  <c r="Q47"/>
  <c r="Q50" s="1"/>
  <c r="Q39" i="16"/>
  <c r="Q42" s="1"/>
  <c r="Q43"/>
  <c r="Q46" s="1"/>
  <c r="Q39" i="13"/>
  <c r="Q42" s="1"/>
  <c r="Q95" i="1"/>
  <c r="Q98" s="1"/>
  <c r="Q99"/>
  <c r="Q102" s="1"/>
  <c r="Q91" i="17"/>
  <c r="Q94" s="1"/>
  <c r="Q99"/>
  <c r="Q102" s="1"/>
  <c r="O104" i="16"/>
  <c r="Q91" i="13"/>
  <c r="Q99"/>
  <c r="Q102" s="1"/>
  <c r="Q117" i="15"/>
  <c r="Q121" i="14"/>
  <c r="Q124" s="1"/>
  <c r="Q177" i="1"/>
  <c r="Q180" s="1"/>
  <c r="Q195" i="17"/>
  <c r="Q198" s="1"/>
  <c r="Q191" i="13"/>
  <c r="Q194" s="1"/>
  <c r="Q191" i="1"/>
  <c r="Q194" s="1"/>
  <c r="Q199" i="17"/>
  <c r="Q202" s="1"/>
  <c r="Q203" i="16"/>
  <c r="Q206" s="1"/>
  <c r="Q191" i="15"/>
  <c r="Q194" s="1"/>
  <c r="Q195" i="14"/>
  <c r="Q198" s="1"/>
  <c r="Q199" i="13"/>
  <c r="Q202" s="1"/>
  <c r="Q195" i="1"/>
  <c r="Q198" s="1"/>
  <c r="Q203" i="17"/>
  <c r="Q206" s="1"/>
  <c r="Q191" i="16"/>
  <c r="Q194" s="1"/>
  <c r="Q195" i="15"/>
  <c r="Q198" s="1"/>
  <c r="Q199" i="1"/>
  <c r="Q202" s="1"/>
  <c r="Q165"/>
  <c r="Q173" i="17"/>
  <c r="Q176" s="1"/>
  <c r="Q177" i="16"/>
  <c r="Q180" s="1"/>
  <c r="Q165" i="15"/>
  <c r="Q168" s="1"/>
  <c r="Q169" i="14"/>
  <c r="Q172" s="1"/>
  <c r="Q173" i="13"/>
  <c r="Q176" s="1"/>
  <c r="Q169" i="1"/>
  <c r="Q172" s="1"/>
  <c r="Q177" i="17"/>
  <c r="Q165" i="16"/>
  <c r="Q169" i="15"/>
  <c r="Q172" s="1"/>
  <c r="Q173" i="14"/>
  <c r="Q176" s="1"/>
  <c r="Q177" i="13"/>
  <c r="Q180" s="1"/>
  <c r="Q173" i="1"/>
  <c r="Q176" s="1"/>
  <c r="Q165" i="17"/>
  <c r="Q168" s="1"/>
  <c r="Q169" i="16"/>
  <c r="Q173" i="15"/>
  <c r="Q176" s="1"/>
  <c r="Q177" i="14"/>
  <c r="Q180" s="1"/>
  <c r="Q165" i="13"/>
  <c r="Q168" s="1"/>
  <c r="Q113" i="1"/>
  <c r="Q116" s="1"/>
  <c r="Q121" i="17"/>
  <c r="Q124" s="1"/>
  <c r="Q125" i="16"/>
  <c r="Q128" s="1"/>
  <c r="Q113" i="15"/>
  <c r="Q116" s="1"/>
  <c r="Q117" i="14"/>
  <c r="Q121" i="13"/>
  <c r="Q124" s="1"/>
  <c r="Q87" i="1"/>
  <c r="Q95" i="17"/>
  <c r="Q98" s="1"/>
  <c r="Q99" i="16"/>
  <c r="Q87" i="15"/>
  <c r="Q90" s="1"/>
  <c r="Q91" i="14"/>
  <c r="Q94" s="1"/>
  <c r="Q95" i="13"/>
  <c r="Q98" s="1"/>
  <c r="Q43" i="1"/>
  <c r="Q46" s="1"/>
  <c r="Q47" i="16"/>
  <c r="Q50" s="1"/>
  <c r="Q43" i="15"/>
  <c r="Q46" s="1"/>
  <c r="Q39" i="14"/>
  <c r="Q42" s="1"/>
  <c r="Q47"/>
  <c r="Q50" s="1"/>
  <c r="Q43" i="13"/>
  <c r="Q46" s="1"/>
  <c r="Q21"/>
  <c r="S63" i="14"/>
  <c r="R63"/>
  <c r="S62"/>
  <c r="R62"/>
  <c r="S61"/>
  <c r="S64" s="1"/>
  <c r="R61"/>
  <c r="Q25" i="16" l="1"/>
  <c r="Q26" s="1"/>
  <c r="Q16"/>
  <c r="Q104"/>
  <c r="Q102"/>
  <c r="Q129" i="14"/>
  <c r="Q120"/>
  <c r="Q181" i="16"/>
  <c r="Q182" s="1"/>
  <c r="Q172"/>
  <c r="Q103" i="13"/>
  <c r="Q94"/>
  <c r="Q129"/>
  <c r="Q120"/>
  <c r="R64" i="14"/>
  <c r="O182" i="15"/>
  <c r="Q180" i="17"/>
  <c r="Q181" s="1"/>
  <c r="Q24" i="13"/>
  <c r="Q25" s="1"/>
  <c r="Q26" s="1"/>
  <c r="Q90" i="1"/>
  <c r="Q104" s="1"/>
  <c r="Q120" i="15"/>
  <c r="Q129" s="1"/>
  <c r="Q16"/>
  <c r="Q25" s="1"/>
  <c r="Q26" s="1"/>
  <c r="Q168" i="16"/>
  <c r="Q168" i="1"/>
  <c r="Q42"/>
  <c r="Q42" i="15"/>
  <c r="Q51" s="1"/>
  <c r="Q52" s="1"/>
  <c r="Q168" i="14"/>
  <c r="Q51" i="17"/>
  <c r="Q52" s="1"/>
  <c r="Q103" i="14"/>
  <c r="Q181"/>
  <c r="Q207" i="17"/>
  <c r="Q208" s="1"/>
  <c r="Q104" i="13"/>
  <c r="Q103" i="17"/>
  <c r="W103" s="1"/>
  <c r="Q207" i="13"/>
  <c r="Q208" s="1"/>
  <c r="Q129" i="16"/>
  <c r="Q207"/>
  <c r="Q208" s="1"/>
  <c r="Q130" i="1"/>
  <c r="Q181" i="13"/>
  <c r="Q182" s="1"/>
  <c r="O103" i="15"/>
  <c r="O181" i="14"/>
  <c r="O182" s="1"/>
  <c r="O104" i="1"/>
  <c r="O130" i="17"/>
  <c r="Q130" i="13"/>
  <c r="Q207" i="1"/>
  <c r="Q25" i="14"/>
  <c r="Q26" s="1"/>
  <c r="O181" i="13"/>
  <c r="O182" s="1"/>
  <c r="Q104" i="17"/>
  <c r="W104" s="1"/>
  <c r="Q207" i="15"/>
  <c r="Q208" s="1"/>
  <c r="Q103"/>
  <c r="W103" s="1"/>
  <c r="Q103" i="16"/>
  <c r="Q130"/>
  <c r="Q207" i="14"/>
  <c r="Q208" s="1"/>
  <c r="Q181" i="1"/>
  <c r="Q182" s="1"/>
  <c r="O104" i="13"/>
  <c r="Q103" i="1"/>
  <c r="Q104" i="14"/>
  <c r="Q130" i="17"/>
  <c r="Q129"/>
  <c r="O25" i="13"/>
  <c r="O26" s="1"/>
  <c r="O207" i="15"/>
  <c r="O208" s="1"/>
  <c r="O181" i="17"/>
  <c r="O182" s="1"/>
  <c r="C25" i="14"/>
  <c r="C26" s="1"/>
  <c r="O207" i="16"/>
  <c r="O208" s="1"/>
  <c r="O103" i="14"/>
  <c r="O51" i="16"/>
  <c r="O52" s="1"/>
  <c r="O130" i="13"/>
  <c r="O104" i="17"/>
  <c r="O25" i="15"/>
  <c r="O26" s="1"/>
  <c r="C25"/>
  <c r="C26" s="1"/>
  <c r="O130" i="16"/>
  <c r="O207" i="13"/>
  <c r="O208" s="1"/>
  <c r="Q181" i="15"/>
  <c r="Q182" s="1"/>
  <c r="Q130" i="14"/>
  <c r="O103" i="13"/>
  <c r="Q130" i="15"/>
  <c r="Q104"/>
  <c r="W104" s="1"/>
  <c r="W208" i="17"/>
  <c r="Q129" i="1"/>
  <c r="W129" s="1"/>
  <c r="O207"/>
  <c r="O208" s="1"/>
  <c r="O51" i="13"/>
  <c r="O52" s="1"/>
  <c r="O104" i="15"/>
  <c r="O130" i="14"/>
  <c r="O25" i="1"/>
  <c r="O26" s="1"/>
  <c r="O130" i="15"/>
  <c r="W181" i="14"/>
  <c r="Q51" i="16"/>
  <c r="Q52" s="1"/>
  <c r="W198" i="14"/>
  <c r="W198" i="17"/>
  <c r="W198" i="1"/>
  <c r="W198" i="16"/>
  <c r="Q51" i="14"/>
  <c r="Q52" s="1"/>
  <c r="Q51" i="1"/>
  <c r="Q52" s="1"/>
  <c r="Q51" i="13"/>
  <c r="Q52" s="1"/>
  <c r="Q25" i="17"/>
  <c r="Q26" s="1"/>
  <c r="Q13" i="1"/>
  <c r="T62" i="14"/>
  <c r="T61"/>
  <c r="T63"/>
  <c r="U63" i="1"/>
  <c r="U62"/>
  <c r="U61"/>
  <c r="U63" i="13"/>
  <c r="U62"/>
  <c r="U61"/>
  <c r="U64" s="1"/>
  <c r="U63" i="14"/>
  <c r="U62"/>
  <c r="U61"/>
  <c r="U63" i="15"/>
  <c r="U62"/>
  <c r="U61"/>
  <c r="U63" i="17"/>
  <c r="U62"/>
  <c r="U61"/>
  <c r="U130" i="1"/>
  <c r="S130"/>
  <c r="R130"/>
  <c r="U130" i="13"/>
  <c r="S130"/>
  <c r="R130"/>
  <c r="U130" i="14"/>
  <c r="S130"/>
  <c r="R130"/>
  <c r="U130" i="16"/>
  <c r="S130"/>
  <c r="R130"/>
  <c r="U130" i="17"/>
  <c r="S130"/>
  <c r="R130"/>
  <c r="U130" i="15"/>
  <c r="S130"/>
  <c r="R130"/>
  <c r="U104" i="1"/>
  <c r="S104"/>
  <c r="R104"/>
  <c r="U104" i="13"/>
  <c r="S104"/>
  <c r="R104"/>
  <c r="U104" i="14"/>
  <c r="S104"/>
  <c r="R104"/>
  <c r="U104" i="16"/>
  <c r="S104"/>
  <c r="R104"/>
  <c r="U104" i="17"/>
  <c r="S104"/>
  <c r="R104"/>
  <c r="U104" i="15"/>
  <c r="S104"/>
  <c r="R104"/>
  <c r="Q182" i="17" l="1"/>
  <c r="W182" s="1"/>
  <c r="W181"/>
  <c r="U64"/>
  <c r="U64" i="1"/>
  <c r="T64" i="14"/>
  <c r="W181" i="16"/>
  <c r="Q182" i="14"/>
  <c r="W182" s="1"/>
  <c r="Q16" i="1"/>
  <c r="Q25" s="1"/>
  <c r="Q26" s="1"/>
  <c r="U64" i="15"/>
  <c r="U64" i="14"/>
  <c r="W207" i="17"/>
  <c r="W207" i="1"/>
  <c r="Q208"/>
  <c r="W208" s="1"/>
  <c r="W207" i="14"/>
  <c r="W181" i="1"/>
  <c r="C25" i="13"/>
  <c r="C26" s="1"/>
  <c r="C25" i="16"/>
  <c r="C26" s="1"/>
  <c r="W181" i="15"/>
  <c r="W51" i="1"/>
  <c r="W25" i="17"/>
  <c r="W208" i="14"/>
  <c r="W16" i="17"/>
  <c r="W172" i="14"/>
  <c r="V61"/>
  <c r="V64" s="1"/>
  <c r="V63"/>
  <c r="V62"/>
  <c r="W172" i="1"/>
  <c r="W182" i="15"/>
  <c r="W182" i="1"/>
  <c r="W130"/>
  <c r="W120"/>
  <c r="U78" i="16"/>
  <c r="W172" i="15"/>
  <c r="W94"/>
  <c r="W94" i="17"/>
  <c r="W172" i="16"/>
  <c r="W172" i="17"/>
  <c r="C25" l="1"/>
  <c r="C26" s="1"/>
  <c r="C25" i="1"/>
  <c r="C26" s="1"/>
  <c r="W182" i="16"/>
  <c r="W26" i="17"/>
  <c r="S139" i="15"/>
  <c r="R139"/>
  <c r="S101" i="20" l="1"/>
  <c r="S100"/>
  <c r="S99"/>
  <c r="S97"/>
  <c r="S96"/>
  <c r="S96" i="19" s="1"/>
  <c r="S95" i="20"/>
  <c r="S93"/>
  <c r="S93" i="19" s="1"/>
  <c r="S92" i="20"/>
  <c r="S91"/>
  <c r="C61" i="1"/>
  <c r="C61" i="13"/>
  <c r="C61" i="15"/>
  <c r="C61" i="16"/>
  <c r="C61" i="17"/>
  <c r="U219" i="1"/>
  <c r="S219"/>
  <c r="R219"/>
  <c r="P219"/>
  <c r="N219"/>
  <c r="M219"/>
  <c r="U218"/>
  <c r="S218"/>
  <c r="R218"/>
  <c r="P218"/>
  <c r="N218"/>
  <c r="M218"/>
  <c r="U217"/>
  <c r="U220" s="1"/>
  <c r="S217"/>
  <c r="R217"/>
  <c r="P217"/>
  <c r="P220" s="1"/>
  <c r="N217"/>
  <c r="N220" s="1"/>
  <c r="M217"/>
  <c r="U231"/>
  <c r="S231"/>
  <c r="R231"/>
  <c r="P231"/>
  <c r="N231"/>
  <c r="M231"/>
  <c r="U230"/>
  <c r="S230"/>
  <c r="R230"/>
  <c r="P230"/>
  <c r="N230"/>
  <c r="M230"/>
  <c r="U229"/>
  <c r="S229"/>
  <c r="S232" s="1"/>
  <c r="R229"/>
  <c r="R232" s="1"/>
  <c r="P229"/>
  <c r="N229"/>
  <c r="M229"/>
  <c r="M232" s="1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S224" s="1"/>
  <c r="R221"/>
  <c r="R224" s="1"/>
  <c r="P221"/>
  <c r="N221"/>
  <c r="T193"/>
  <c r="V193" s="1"/>
  <c r="W193"/>
  <c r="T192"/>
  <c r="V192" s="1"/>
  <c r="W192"/>
  <c r="T191"/>
  <c r="T205"/>
  <c r="V205" s="1"/>
  <c r="T204"/>
  <c r="V204" s="1"/>
  <c r="T203"/>
  <c r="T201"/>
  <c r="T200"/>
  <c r="V200" s="1"/>
  <c r="T199"/>
  <c r="T197"/>
  <c r="V197" s="1"/>
  <c r="T196"/>
  <c r="V196" s="1"/>
  <c r="T195"/>
  <c r="T198" s="1"/>
  <c r="T167"/>
  <c r="V167" s="1"/>
  <c r="W167"/>
  <c r="T166"/>
  <c r="V166" s="1"/>
  <c r="W166"/>
  <c r="T165"/>
  <c r="T179"/>
  <c r="V179" s="1"/>
  <c r="T178"/>
  <c r="V178" s="1"/>
  <c r="T177"/>
  <c r="T175"/>
  <c r="T174"/>
  <c r="V174" s="1"/>
  <c r="T173"/>
  <c r="T171"/>
  <c r="V171" s="1"/>
  <c r="T170"/>
  <c r="V170" s="1"/>
  <c r="T169"/>
  <c r="U141"/>
  <c r="S141"/>
  <c r="R141"/>
  <c r="P141"/>
  <c r="N141"/>
  <c r="M141"/>
  <c r="U140"/>
  <c r="S140"/>
  <c r="R140"/>
  <c r="P140"/>
  <c r="N140"/>
  <c r="M140"/>
  <c r="U139"/>
  <c r="U142" s="1"/>
  <c r="S139"/>
  <c r="S142" s="1"/>
  <c r="R139"/>
  <c r="P139"/>
  <c r="N139"/>
  <c r="N142" s="1"/>
  <c r="M139"/>
  <c r="M142" s="1"/>
  <c r="U153"/>
  <c r="S153"/>
  <c r="R153"/>
  <c r="P153"/>
  <c r="N153"/>
  <c r="M153"/>
  <c r="U152"/>
  <c r="S152"/>
  <c r="R152"/>
  <c r="P152"/>
  <c r="N152"/>
  <c r="M152"/>
  <c r="U151"/>
  <c r="S151"/>
  <c r="R151"/>
  <c r="R154" s="1"/>
  <c r="P151"/>
  <c r="P154" s="1"/>
  <c r="N151"/>
  <c r="M151"/>
  <c r="U149"/>
  <c r="S149"/>
  <c r="R149"/>
  <c r="P149"/>
  <c r="N149"/>
  <c r="M149"/>
  <c r="U148"/>
  <c r="S148"/>
  <c r="R148"/>
  <c r="P148"/>
  <c r="N148"/>
  <c r="M148"/>
  <c r="U147"/>
  <c r="U150" s="1"/>
  <c r="S147"/>
  <c r="S150" s="1"/>
  <c r="R147"/>
  <c r="P147"/>
  <c r="N147"/>
  <c r="N150" s="1"/>
  <c r="M147"/>
  <c r="M150" s="1"/>
  <c r="U145"/>
  <c r="S145"/>
  <c r="R145"/>
  <c r="P145"/>
  <c r="N145"/>
  <c r="M145"/>
  <c r="U144"/>
  <c r="S144"/>
  <c r="R144"/>
  <c r="P144"/>
  <c r="N144"/>
  <c r="M144"/>
  <c r="U143"/>
  <c r="S143"/>
  <c r="R143"/>
  <c r="R146" s="1"/>
  <c r="P143"/>
  <c r="P146" s="1"/>
  <c r="N143"/>
  <c r="M143"/>
  <c r="T115"/>
  <c r="V115" s="1"/>
  <c r="W115"/>
  <c r="T114"/>
  <c r="V114" s="1"/>
  <c r="T113"/>
  <c r="T127"/>
  <c r="V127" s="1"/>
  <c r="T126"/>
  <c r="V126" s="1"/>
  <c r="T125"/>
  <c r="T123"/>
  <c r="T122"/>
  <c r="V122" s="1"/>
  <c r="T121"/>
  <c r="T119"/>
  <c r="V119" s="1"/>
  <c r="T118"/>
  <c r="V118" s="1"/>
  <c r="T117"/>
  <c r="T89"/>
  <c r="V89" s="1"/>
  <c r="T88"/>
  <c r="V88" s="1"/>
  <c r="T87"/>
  <c r="T101"/>
  <c r="V101" s="1"/>
  <c r="T100"/>
  <c r="V100" s="1"/>
  <c r="T99"/>
  <c r="T97"/>
  <c r="T96"/>
  <c r="V96" s="1"/>
  <c r="T95"/>
  <c r="T98" s="1"/>
  <c r="T93"/>
  <c r="V93" s="1"/>
  <c r="T92"/>
  <c r="V92" s="1"/>
  <c r="T91"/>
  <c r="S63"/>
  <c r="R63"/>
  <c r="P63"/>
  <c r="N63"/>
  <c r="M63"/>
  <c r="G63"/>
  <c r="F63"/>
  <c r="D63"/>
  <c r="C63"/>
  <c r="S62"/>
  <c r="R62"/>
  <c r="P62"/>
  <c r="N62"/>
  <c r="M62"/>
  <c r="G62"/>
  <c r="F62"/>
  <c r="D62"/>
  <c r="C62"/>
  <c r="S61"/>
  <c r="R61"/>
  <c r="P61"/>
  <c r="P64" s="1"/>
  <c r="N61"/>
  <c r="M61"/>
  <c r="G61"/>
  <c r="F61"/>
  <c r="F64" s="1"/>
  <c r="D61"/>
  <c r="U75"/>
  <c r="S75"/>
  <c r="R75"/>
  <c r="P75"/>
  <c r="N75"/>
  <c r="M75"/>
  <c r="G75"/>
  <c r="F75"/>
  <c r="D75"/>
  <c r="C75"/>
  <c r="U74"/>
  <c r="S74"/>
  <c r="R74"/>
  <c r="P74"/>
  <c r="N74"/>
  <c r="M74"/>
  <c r="D74"/>
  <c r="C74"/>
  <c r="U73"/>
  <c r="U76" s="1"/>
  <c r="S73"/>
  <c r="R73"/>
  <c r="P73"/>
  <c r="P76" s="1"/>
  <c r="N73"/>
  <c r="N76" s="1"/>
  <c r="M73"/>
  <c r="G73"/>
  <c r="F73"/>
  <c r="D73"/>
  <c r="D76" s="1"/>
  <c r="C73"/>
  <c r="U71"/>
  <c r="S71"/>
  <c r="R71"/>
  <c r="N71"/>
  <c r="M71"/>
  <c r="G71"/>
  <c r="F71"/>
  <c r="D71"/>
  <c r="C71"/>
  <c r="U70"/>
  <c r="S70"/>
  <c r="R70"/>
  <c r="P70"/>
  <c r="N70"/>
  <c r="M70"/>
  <c r="D70"/>
  <c r="C70"/>
  <c r="U69"/>
  <c r="S69"/>
  <c r="S72" s="1"/>
  <c r="R69"/>
  <c r="P69"/>
  <c r="N69"/>
  <c r="N72" s="1"/>
  <c r="M69"/>
  <c r="M72" s="1"/>
  <c r="G69"/>
  <c r="F69"/>
  <c r="D69"/>
  <c r="D72" s="1"/>
  <c r="C69"/>
  <c r="C72" s="1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P65"/>
  <c r="N65"/>
  <c r="N68" s="1"/>
  <c r="M65"/>
  <c r="G65"/>
  <c r="G68" s="1"/>
  <c r="D65"/>
  <c r="D68" s="1"/>
  <c r="C65"/>
  <c r="C68" s="1"/>
  <c r="T37"/>
  <c r="V37" s="1"/>
  <c r="W37"/>
  <c r="H37"/>
  <c r="E37"/>
  <c r="I37" s="1"/>
  <c r="T36"/>
  <c r="V36" s="1"/>
  <c r="W36"/>
  <c r="H36"/>
  <c r="E36"/>
  <c r="I36" s="1"/>
  <c r="T35"/>
  <c r="H35"/>
  <c r="H38" s="1"/>
  <c r="E35"/>
  <c r="T49"/>
  <c r="V49" s="1"/>
  <c r="H49"/>
  <c r="E49"/>
  <c r="T48"/>
  <c r="V48" s="1"/>
  <c r="H48"/>
  <c r="E48"/>
  <c r="T47"/>
  <c r="H47"/>
  <c r="E47"/>
  <c r="E50" s="1"/>
  <c r="T45"/>
  <c r="H45"/>
  <c r="E45"/>
  <c r="T44"/>
  <c r="V44" s="1"/>
  <c r="H44"/>
  <c r="E44"/>
  <c r="T43"/>
  <c r="H43"/>
  <c r="H46" s="1"/>
  <c r="E43"/>
  <c r="T41"/>
  <c r="V41" s="1"/>
  <c r="H41"/>
  <c r="E41"/>
  <c r="T40"/>
  <c r="V40" s="1"/>
  <c r="H40"/>
  <c r="E40"/>
  <c r="T39"/>
  <c r="T42" s="1"/>
  <c r="H39"/>
  <c r="E39"/>
  <c r="T11"/>
  <c r="V11" s="1"/>
  <c r="H11"/>
  <c r="E11"/>
  <c r="T10"/>
  <c r="V10" s="1"/>
  <c r="H10"/>
  <c r="E10"/>
  <c r="T9"/>
  <c r="H9"/>
  <c r="E9"/>
  <c r="T23"/>
  <c r="V23" s="1"/>
  <c r="H23"/>
  <c r="E23"/>
  <c r="T22"/>
  <c r="V22" s="1"/>
  <c r="G74"/>
  <c r="E22"/>
  <c r="T21"/>
  <c r="H21"/>
  <c r="E21"/>
  <c r="E24" s="1"/>
  <c r="T19"/>
  <c r="H19"/>
  <c r="E19"/>
  <c r="T18"/>
  <c r="V18" s="1"/>
  <c r="H18"/>
  <c r="E18"/>
  <c r="T17"/>
  <c r="H17"/>
  <c r="H20" s="1"/>
  <c r="E17"/>
  <c r="T15"/>
  <c r="V15" s="1"/>
  <c r="H15"/>
  <c r="H16" s="1"/>
  <c r="E15"/>
  <c r="T14"/>
  <c r="V14" s="1"/>
  <c r="E14"/>
  <c r="T13"/>
  <c r="E13"/>
  <c r="E16" s="1"/>
  <c r="T180" l="1"/>
  <c r="V121"/>
  <c r="T124"/>
  <c r="T129" s="1"/>
  <c r="V9"/>
  <c r="V12" s="1"/>
  <c r="T12"/>
  <c r="V35"/>
  <c r="V38" s="1"/>
  <c r="T38"/>
  <c r="V165"/>
  <c r="V168" s="1"/>
  <c r="T168"/>
  <c r="V199"/>
  <c r="T202"/>
  <c r="E20"/>
  <c r="H42"/>
  <c r="E46"/>
  <c r="E51" s="1"/>
  <c r="E52" s="1"/>
  <c r="M68"/>
  <c r="U68"/>
  <c r="G72"/>
  <c r="R72"/>
  <c r="C76"/>
  <c r="M76"/>
  <c r="S76"/>
  <c r="D64"/>
  <c r="N64"/>
  <c r="T102"/>
  <c r="T128"/>
  <c r="N146"/>
  <c r="U146"/>
  <c r="R150"/>
  <c r="N154"/>
  <c r="U154"/>
  <c r="R142"/>
  <c r="P224"/>
  <c r="M224"/>
  <c r="P232"/>
  <c r="P233" s="1"/>
  <c r="P234" s="1"/>
  <c r="M220"/>
  <c r="S220"/>
  <c r="V87"/>
  <c r="V90" s="1"/>
  <c r="T90"/>
  <c r="V113"/>
  <c r="V116" s="1"/>
  <c r="T116"/>
  <c r="T50"/>
  <c r="T51" s="1"/>
  <c r="T52" s="1"/>
  <c r="S68"/>
  <c r="F72"/>
  <c r="G76"/>
  <c r="G77" s="1"/>
  <c r="G78" s="1"/>
  <c r="R76"/>
  <c r="M64"/>
  <c r="S64"/>
  <c r="M146"/>
  <c r="M156" s="1"/>
  <c r="S146"/>
  <c r="P150"/>
  <c r="M154"/>
  <c r="S154"/>
  <c r="S155" s="1"/>
  <c r="P142"/>
  <c r="T172"/>
  <c r="T206"/>
  <c r="N224"/>
  <c r="U224"/>
  <c r="N232"/>
  <c r="U232"/>
  <c r="R220"/>
  <c r="V17"/>
  <c r="T20"/>
  <c r="V43"/>
  <c r="V46" s="1"/>
  <c r="T46"/>
  <c r="V191"/>
  <c r="V194" s="1"/>
  <c r="T194"/>
  <c r="T24"/>
  <c r="H12"/>
  <c r="E42"/>
  <c r="T16"/>
  <c r="H24"/>
  <c r="E12"/>
  <c r="H50"/>
  <c r="E38"/>
  <c r="P68"/>
  <c r="U72"/>
  <c r="G64"/>
  <c r="R64"/>
  <c r="T94"/>
  <c r="T120"/>
  <c r="T176"/>
  <c r="C64"/>
  <c r="S98" i="20"/>
  <c r="S94"/>
  <c r="S102"/>
  <c r="S101" i="19"/>
  <c r="S100"/>
  <c r="V47" i="1"/>
  <c r="V50" s="1"/>
  <c r="V203"/>
  <c r="V206" s="1"/>
  <c r="V177"/>
  <c r="V180" s="1"/>
  <c r="V125"/>
  <c r="V128" s="1"/>
  <c r="V99"/>
  <c r="V102" s="1"/>
  <c r="V21"/>
  <c r="V24" s="1"/>
  <c r="S99" i="19"/>
  <c r="P228" i="1"/>
  <c r="N228"/>
  <c r="H69"/>
  <c r="H72" s="1"/>
  <c r="R228"/>
  <c r="R233" s="1"/>
  <c r="R234" s="1"/>
  <c r="H70"/>
  <c r="M228"/>
  <c r="S228"/>
  <c r="S233" s="1"/>
  <c r="S234" s="1"/>
  <c r="V45"/>
  <c r="V19"/>
  <c r="U228"/>
  <c r="V201"/>
  <c r="V175"/>
  <c r="V123"/>
  <c r="V97"/>
  <c r="S97" i="19"/>
  <c r="V95" i="1"/>
  <c r="S92" i="19"/>
  <c r="S95"/>
  <c r="M233" i="1"/>
  <c r="M234" s="1"/>
  <c r="N233"/>
  <c r="N234" s="1"/>
  <c r="U233"/>
  <c r="U234" s="1"/>
  <c r="V169"/>
  <c r="V172" s="1"/>
  <c r="T181"/>
  <c r="T182" s="1"/>
  <c r="N155"/>
  <c r="P155"/>
  <c r="R155"/>
  <c r="V117"/>
  <c r="H51"/>
  <c r="H52" s="1"/>
  <c r="D77"/>
  <c r="D78" s="1"/>
  <c r="V91"/>
  <c r="V94" s="1"/>
  <c r="T103"/>
  <c r="N77"/>
  <c r="N78" s="1"/>
  <c r="V39"/>
  <c r="T25"/>
  <c r="T26" s="1"/>
  <c r="V13"/>
  <c r="V16" s="1"/>
  <c r="V195"/>
  <c r="S91" i="19"/>
  <c r="W114" i="1"/>
  <c r="W89"/>
  <c r="W10"/>
  <c r="O218"/>
  <c r="Q218" s="1"/>
  <c r="W218" s="1"/>
  <c r="O231"/>
  <c r="Q231" s="1"/>
  <c r="O217"/>
  <c r="O219"/>
  <c r="Q219" s="1"/>
  <c r="W219" s="1"/>
  <c r="T75"/>
  <c r="V75" s="1"/>
  <c r="Q69"/>
  <c r="T63"/>
  <c r="V63" s="1"/>
  <c r="H66"/>
  <c r="E75"/>
  <c r="T144"/>
  <c r="V144" s="1"/>
  <c r="T149"/>
  <c r="T152"/>
  <c r="V152" s="1"/>
  <c r="T139"/>
  <c r="I48"/>
  <c r="T73"/>
  <c r="O144"/>
  <c r="Q144" s="1"/>
  <c r="I14"/>
  <c r="E74"/>
  <c r="O67"/>
  <c r="T148"/>
  <c r="V148" s="1"/>
  <c r="E73"/>
  <c r="I41"/>
  <c r="W118"/>
  <c r="T225"/>
  <c r="V225" s="1"/>
  <c r="W45"/>
  <c r="O65"/>
  <c r="W171"/>
  <c r="W175"/>
  <c r="W40"/>
  <c r="I21"/>
  <c r="H62"/>
  <c r="W122"/>
  <c r="T153"/>
  <c r="V153" s="1"/>
  <c r="W196"/>
  <c r="W204"/>
  <c r="O223"/>
  <c r="Q223" s="1"/>
  <c r="T231"/>
  <c r="V231" s="1"/>
  <c r="T219"/>
  <c r="V219" s="1"/>
  <c r="W44"/>
  <c r="T67"/>
  <c r="V67" s="1"/>
  <c r="T71"/>
  <c r="T62"/>
  <c r="V62" s="1"/>
  <c r="O148"/>
  <c r="Q148" s="1"/>
  <c r="O152"/>
  <c r="Q152" s="1"/>
  <c r="O139"/>
  <c r="W174"/>
  <c r="T221"/>
  <c r="T227"/>
  <c r="T218"/>
  <c r="V218" s="1"/>
  <c r="W123"/>
  <c r="W197"/>
  <c r="H61"/>
  <c r="P71"/>
  <c r="P72" s="1"/>
  <c r="H63"/>
  <c r="T143"/>
  <c r="W200"/>
  <c r="W203"/>
  <c r="T223"/>
  <c r="V223" s="1"/>
  <c r="T226"/>
  <c r="V226" s="1"/>
  <c r="O227"/>
  <c r="Q227" s="1"/>
  <c r="O230"/>
  <c r="Q230" s="1"/>
  <c r="O71"/>
  <c r="O73"/>
  <c r="W205"/>
  <c r="O222"/>
  <c r="Q222" s="1"/>
  <c r="I39"/>
  <c r="E65"/>
  <c r="H67"/>
  <c r="I44"/>
  <c r="O66"/>
  <c r="O75"/>
  <c r="O63"/>
  <c r="W101"/>
  <c r="W127"/>
  <c r="E67"/>
  <c r="I10"/>
  <c r="I40"/>
  <c r="F65"/>
  <c r="F68" s="1"/>
  <c r="T69"/>
  <c r="O74"/>
  <c r="T145"/>
  <c r="V145" s="1"/>
  <c r="O141"/>
  <c r="Q141" s="1"/>
  <c r="V173"/>
  <c r="V176" s="1"/>
  <c r="W178"/>
  <c r="O225"/>
  <c r="Q62"/>
  <c r="Q70"/>
  <c r="W18"/>
  <c r="E69"/>
  <c r="I17"/>
  <c r="I45"/>
  <c r="H71"/>
  <c r="E70"/>
  <c r="I18"/>
  <c r="O69"/>
  <c r="O143"/>
  <c r="W177"/>
  <c r="R65"/>
  <c r="E71"/>
  <c r="I19"/>
  <c r="H22"/>
  <c r="F74"/>
  <c r="F76" s="1"/>
  <c r="W22"/>
  <c r="Q74"/>
  <c r="E63"/>
  <c r="I11"/>
  <c r="I47"/>
  <c r="W48"/>
  <c r="T70"/>
  <c r="V70" s="1"/>
  <c r="O62"/>
  <c r="I43"/>
  <c r="Q66"/>
  <c r="O70"/>
  <c r="E62"/>
  <c r="Q63"/>
  <c r="T151"/>
  <c r="T154" s="1"/>
  <c r="O226"/>
  <c r="Q226" s="1"/>
  <c r="I15"/>
  <c r="W17"/>
  <c r="W49"/>
  <c r="W100"/>
  <c r="Q65"/>
  <c r="I49"/>
  <c r="H75"/>
  <c r="I35"/>
  <c r="W96"/>
  <c r="O151"/>
  <c r="T217"/>
  <c r="W15"/>
  <c r="Q67"/>
  <c r="E61"/>
  <c r="I9"/>
  <c r="W92"/>
  <c r="W125"/>
  <c r="W126"/>
  <c r="W170"/>
  <c r="Q75"/>
  <c r="W23"/>
  <c r="H73"/>
  <c r="I23"/>
  <c r="W41"/>
  <c r="T61"/>
  <c r="W119"/>
  <c r="W201"/>
  <c r="E66"/>
  <c r="W14"/>
  <c r="T66"/>
  <c r="V66" s="1"/>
  <c r="O149"/>
  <c r="Q149" s="1"/>
  <c r="T140"/>
  <c r="V140" s="1"/>
  <c r="T141"/>
  <c r="V141" s="1"/>
  <c r="O221"/>
  <c r="O224" s="1"/>
  <c r="T229"/>
  <c r="T74"/>
  <c r="V74" s="1"/>
  <c r="O61"/>
  <c r="O64" s="1"/>
  <c r="O145"/>
  <c r="Q145" s="1"/>
  <c r="O147"/>
  <c r="O150" s="1"/>
  <c r="T147"/>
  <c r="T150" s="1"/>
  <c r="O153"/>
  <c r="Q153" s="1"/>
  <c r="O140"/>
  <c r="T222"/>
  <c r="V222" s="1"/>
  <c r="O229"/>
  <c r="T230"/>
  <c r="V230" s="1"/>
  <c r="W179"/>
  <c r="R68" l="1"/>
  <c r="R77" s="1"/>
  <c r="R78" s="1"/>
  <c r="V217"/>
  <c r="V220" s="1"/>
  <c r="T220"/>
  <c r="V139"/>
  <c r="V142" s="1"/>
  <c r="T142"/>
  <c r="T156" s="1"/>
  <c r="Q68"/>
  <c r="O68"/>
  <c r="T232"/>
  <c r="T233" s="1"/>
  <c r="T234" s="1"/>
  <c r="O232"/>
  <c r="H25"/>
  <c r="H26" s="1"/>
  <c r="E72"/>
  <c r="O142"/>
  <c r="E76"/>
  <c r="E77" s="1"/>
  <c r="E78" s="1"/>
  <c r="S94" i="19"/>
  <c r="V202" i="1"/>
  <c r="V124"/>
  <c r="V69"/>
  <c r="W69" s="1"/>
  <c r="T72"/>
  <c r="V51"/>
  <c r="V52" s="1"/>
  <c r="V42"/>
  <c r="V129"/>
  <c r="V120"/>
  <c r="W95"/>
  <c r="V98"/>
  <c r="Q72"/>
  <c r="E64"/>
  <c r="O154"/>
  <c r="O72"/>
  <c r="E68"/>
  <c r="O76"/>
  <c r="T146"/>
  <c r="T224"/>
  <c r="T76"/>
  <c r="O220"/>
  <c r="S98" i="19"/>
  <c r="S102"/>
  <c r="S104" s="1"/>
  <c r="V61" i="1"/>
  <c r="V64" s="1"/>
  <c r="T64"/>
  <c r="V198"/>
  <c r="V207" s="1"/>
  <c r="V208" s="1"/>
  <c r="O146"/>
  <c r="H64"/>
  <c r="V20"/>
  <c r="U156"/>
  <c r="S77"/>
  <c r="S78" s="1"/>
  <c r="W21"/>
  <c r="P77"/>
  <c r="P78" s="1"/>
  <c r="T207"/>
  <c r="T208" s="1"/>
  <c r="N156"/>
  <c r="M77"/>
  <c r="M78" s="1"/>
  <c r="M155"/>
  <c r="U155"/>
  <c r="P156"/>
  <c r="E25"/>
  <c r="E26" s="1"/>
  <c r="F77"/>
  <c r="F78" s="1"/>
  <c r="S156"/>
  <c r="T104"/>
  <c r="U77"/>
  <c r="U78" s="1"/>
  <c r="R156"/>
  <c r="T130"/>
  <c r="C77"/>
  <c r="C78" s="1"/>
  <c r="S104" i="20"/>
  <c r="S103"/>
  <c r="V229" i="1"/>
  <c r="V232" s="1"/>
  <c r="V151"/>
  <c r="V154" s="1"/>
  <c r="V73"/>
  <c r="V76" s="1"/>
  <c r="Q225"/>
  <c r="Q228" s="1"/>
  <c r="O228"/>
  <c r="O233" s="1"/>
  <c r="O234" s="1"/>
  <c r="W19"/>
  <c r="V181"/>
  <c r="V182" s="1"/>
  <c r="V103"/>
  <c r="V71"/>
  <c r="V227"/>
  <c r="V228" s="1"/>
  <c r="T228"/>
  <c r="W97"/>
  <c r="V149"/>
  <c r="W149" s="1"/>
  <c r="V147"/>
  <c r="T155"/>
  <c r="O155"/>
  <c r="O77"/>
  <c r="O78" s="1"/>
  <c r="V25"/>
  <c r="V26" s="1"/>
  <c r="I16"/>
  <c r="W13"/>
  <c r="V143"/>
  <c r="V146" s="1"/>
  <c r="V221"/>
  <c r="H65"/>
  <c r="H68" s="1"/>
  <c r="I42"/>
  <c r="W91"/>
  <c r="W39"/>
  <c r="I38"/>
  <c r="I12"/>
  <c r="V104"/>
  <c r="V130"/>
  <c r="I13"/>
  <c r="W88"/>
  <c r="W116"/>
  <c r="W191"/>
  <c r="W9"/>
  <c r="Q61"/>
  <c r="Q64" s="1"/>
  <c r="Q140"/>
  <c r="W168"/>
  <c r="W11"/>
  <c r="Q217"/>
  <c r="Q220" s="1"/>
  <c r="W194"/>
  <c r="W63"/>
  <c r="W141"/>
  <c r="W62"/>
  <c r="I70"/>
  <c r="W35"/>
  <c r="I66"/>
  <c r="W176"/>
  <c r="I62"/>
  <c r="W75"/>
  <c r="W231"/>
  <c r="W87"/>
  <c r="Q139"/>
  <c r="Q142" s="1"/>
  <c r="I75"/>
  <c r="W67"/>
  <c r="W223"/>
  <c r="W180"/>
  <c r="W222"/>
  <c r="W153"/>
  <c r="W173"/>
  <c r="W227"/>
  <c r="I63"/>
  <c r="W121"/>
  <c r="W144"/>
  <c r="W169"/>
  <c r="W99"/>
  <c r="I61"/>
  <c r="W230"/>
  <c r="I73"/>
  <c r="Q71"/>
  <c r="W152"/>
  <c r="W148"/>
  <c r="W145"/>
  <c r="W195"/>
  <c r="W226"/>
  <c r="W124"/>
  <c r="Q73"/>
  <c r="I67"/>
  <c r="W206"/>
  <c r="W74"/>
  <c r="I71"/>
  <c r="Q221"/>
  <c r="Q224" s="1"/>
  <c r="H74"/>
  <c r="I74" s="1"/>
  <c r="I22"/>
  <c r="W47"/>
  <c r="Q229"/>
  <c r="Q232" s="1"/>
  <c r="Q147"/>
  <c r="Q150" s="1"/>
  <c r="W165"/>
  <c r="W113"/>
  <c r="W202"/>
  <c r="W199"/>
  <c r="W117"/>
  <c r="T65"/>
  <c r="W128"/>
  <c r="W43"/>
  <c r="W66"/>
  <c r="W70"/>
  <c r="I69"/>
  <c r="Q151"/>
  <c r="Q143"/>
  <c r="Q146" s="1"/>
  <c r="T68" l="1"/>
  <c r="T77" s="1"/>
  <c r="T78" s="1"/>
  <c r="V224"/>
  <c r="V233" s="1"/>
  <c r="V234" s="1"/>
  <c r="V150"/>
  <c r="H76"/>
  <c r="Q154"/>
  <c r="Q155" s="1"/>
  <c r="Q76"/>
  <c r="Q77" s="1"/>
  <c r="Q78" s="1"/>
  <c r="V72"/>
  <c r="Q233"/>
  <c r="S103" i="19"/>
  <c r="O156" i="1"/>
  <c r="I25"/>
  <c r="W225"/>
  <c r="W232"/>
  <c r="W24"/>
  <c r="I50"/>
  <c r="W103"/>
  <c r="W102"/>
  <c r="V155"/>
  <c r="I51"/>
  <c r="I20"/>
  <c r="W25"/>
  <c r="W98"/>
  <c r="W224"/>
  <c r="W146"/>
  <c r="W42"/>
  <c r="W16"/>
  <c r="V65"/>
  <c r="I52"/>
  <c r="I65"/>
  <c r="I68"/>
  <c r="V156"/>
  <c r="I64"/>
  <c r="W90"/>
  <c r="W12"/>
  <c r="W140"/>
  <c r="W217"/>
  <c r="W38"/>
  <c r="W220"/>
  <c r="W139"/>
  <c r="W71"/>
  <c r="W73"/>
  <c r="W229"/>
  <c r="W221"/>
  <c r="W61"/>
  <c r="W143"/>
  <c r="W151"/>
  <c r="W147"/>
  <c r="W50"/>
  <c r="I24"/>
  <c r="Q156" l="1"/>
  <c r="V68"/>
  <c r="V77" s="1"/>
  <c r="W233"/>
  <c r="Q234"/>
  <c r="W234" s="1"/>
  <c r="H77"/>
  <c r="I76"/>
  <c r="I77"/>
  <c r="W154"/>
  <c r="W155"/>
  <c r="W228"/>
  <c r="I46"/>
  <c r="I72"/>
  <c r="W26"/>
  <c r="W52"/>
  <c r="I26"/>
  <c r="W104"/>
  <c r="W64"/>
  <c r="W94"/>
  <c r="W142"/>
  <c r="W65"/>
  <c r="V78" l="1"/>
  <c r="W78" s="1"/>
  <c r="W77"/>
  <c r="H78"/>
  <c r="W76"/>
  <c r="W156"/>
  <c r="W46"/>
  <c r="W20"/>
  <c r="W68"/>
  <c r="W93"/>
  <c r="I78" l="1"/>
  <c r="W150"/>
  <c r="W72"/>
  <c r="E47" i="15"/>
  <c r="C61" i="14" l="1"/>
  <c r="U205" i="20" l="1"/>
  <c r="U204"/>
  <c r="U203"/>
  <c r="U206" s="1"/>
  <c r="U201"/>
  <c r="U200"/>
  <c r="U200" i="19" s="1"/>
  <c r="U199" i="20"/>
  <c r="U197"/>
  <c r="U197" i="19" s="1"/>
  <c r="U196" i="20"/>
  <c r="U196" i="19" s="1"/>
  <c r="U195" i="20"/>
  <c r="U193"/>
  <c r="U193" i="19" s="1"/>
  <c r="U192" i="20"/>
  <c r="U192" i="19" s="1"/>
  <c r="S205" i="20"/>
  <c r="R205"/>
  <c r="S204"/>
  <c r="R204"/>
  <c r="S203"/>
  <c r="R203"/>
  <c r="S201"/>
  <c r="R201"/>
  <c r="S200"/>
  <c r="S200" i="19" s="1"/>
  <c r="R200" i="20"/>
  <c r="R200" i="19" s="1"/>
  <c r="S199" i="20"/>
  <c r="R199"/>
  <c r="R202" s="1"/>
  <c r="S197"/>
  <c r="S197" i="19" s="1"/>
  <c r="R197" i="20"/>
  <c r="R197" i="19" s="1"/>
  <c r="S196" i="20"/>
  <c r="S196" i="19" s="1"/>
  <c r="R196" i="20"/>
  <c r="R196" i="19" s="1"/>
  <c r="S195" i="20"/>
  <c r="R195"/>
  <c r="P205"/>
  <c r="P205" i="19" s="1"/>
  <c r="P204" i="20"/>
  <c r="P204" i="19" s="1"/>
  <c r="P203" i="20"/>
  <c r="P201"/>
  <c r="P201" i="19" s="1"/>
  <c r="P200" i="20"/>
  <c r="P200" i="19" s="1"/>
  <c r="P199" i="20"/>
  <c r="P202" s="1"/>
  <c r="P197"/>
  <c r="P197" i="19" s="1"/>
  <c r="P196" i="20"/>
  <c r="P196" i="19" s="1"/>
  <c r="P195" i="20"/>
  <c r="P193"/>
  <c r="P193" i="19" s="1"/>
  <c r="P192" i="20"/>
  <c r="P192" i="19" s="1"/>
  <c r="N205" i="20"/>
  <c r="N205" i="19" s="1"/>
  <c r="M205" i="20"/>
  <c r="M205" i="19" s="1"/>
  <c r="N204" i="20"/>
  <c r="N204" i="19" s="1"/>
  <c r="M204" i="20"/>
  <c r="M204" i="19" s="1"/>
  <c r="N203" i="20"/>
  <c r="M203"/>
  <c r="N201"/>
  <c r="N201" i="19" s="1"/>
  <c r="M201" i="20"/>
  <c r="M201" i="19" s="1"/>
  <c r="N200" i="20"/>
  <c r="N200" i="19" s="1"/>
  <c r="M200" i="20"/>
  <c r="M200" i="19" s="1"/>
  <c r="N199" i="20"/>
  <c r="N202" s="1"/>
  <c r="M199"/>
  <c r="N197"/>
  <c r="N197" i="19" s="1"/>
  <c r="M197" i="20"/>
  <c r="M197" i="19" s="1"/>
  <c r="N196" i="20"/>
  <c r="N196" i="19" s="1"/>
  <c r="M196" i="20"/>
  <c r="M196" i="19" s="1"/>
  <c r="N195" i="20"/>
  <c r="M195"/>
  <c r="U179"/>
  <c r="U178"/>
  <c r="U177"/>
  <c r="U175"/>
  <c r="U174"/>
  <c r="U174" i="19" s="1"/>
  <c r="U173" i="20"/>
  <c r="U171"/>
  <c r="U171" i="19" s="1"/>
  <c r="U170" i="20"/>
  <c r="U170" i="19" s="1"/>
  <c r="U169" i="20"/>
  <c r="U172" s="1"/>
  <c r="U167"/>
  <c r="U167" i="19" s="1"/>
  <c r="U166" i="20"/>
  <c r="U166" i="19" s="1"/>
  <c r="S179" i="20"/>
  <c r="R179"/>
  <c r="S178"/>
  <c r="R178"/>
  <c r="S177"/>
  <c r="R177"/>
  <c r="S175"/>
  <c r="R175"/>
  <c r="S174"/>
  <c r="S174" i="19" s="1"/>
  <c r="R174" i="20"/>
  <c r="R174" i="19" s="1"/>
  <c r="S173" i="20"/>
  <c r="R173"/>
  <c r="S171"/>
  <c r="S171" i="19" s="1"/>
  <c r="R171" i="20"/>
  <c r="R171" i="19" s="1"/>
  <c r="S170" i="20"/>
  <c r="S170" i="19" s="1"/>
  <c r="R170" i="20"/>
  <c r="R170" i="19" s="1"/>
  <c r="S169" i="20"/>
  <c r="S172" s="1"/>
  <c r="R169"/>
  <c r="R172" s="1"/>
  <c r="P179"/>
  <c r="P179" i="19" s="1"/>
  <c r="P178" i="20"/>
  <c r="P178" i="19" s="1"/>
  <c r="P177" i="20"/>
  <c r="P180" s="1"/>
  <c r="P175"/>
  <c r="P175" i="19" s="1"/>
  <c r="P174" i="20"/>
  <c r="P174" i="19" s="1"/>
  <c r="P173" i="20"/>
  <c r="P171"/>
  <c r="P171" i="19" s="1"/>
  <c r="P170" i="20"/>
  <c r="P170" i="19" s="1"/>
  <c r="P169" i="20"/>
  <c r="P167"/>
  <c r="P167" i="19" s="1"/>
  <c r="P166" i="20"/>
  <c r="P166" i="19" s="1"/>
  <c r="N179" i="20"/>
  <c r="N179" i="19" s="1"/>
  <c r="M179" i="20"/>
  <c r="M179" i="19" s="1"/>
  <c r="N178" i="20"/>
  <c r="N178" i="19" s="1"/>
  <c r="M178" i="20"/>
  <c r="M178" i="19" s="1"/>
  <c r="N177" i="20"/>
  <c r="N180" s="1"/>
  <c r="M177"/>
  <c r="N175"/>
  <c r="N175" i="19" s="1"/>
  <c r="M175" i="20"/>
  <c r="M175" i="19" s="1"/>
  <c r="N174" i="20"/>
  <c r="N174" i="19" s="1"/>
  <c r="M174" i="20"/>
  <c r="M174" i="19" s="1"/>
  <c r="N173" i="20"/>
  <c r="M173"/>
  <c r="M176" s="1"/>
  <c r="N171"/>
  <c r="N171" i="19" s="1"/>
  <c r="M171" i="20"/>
  <c r="M171" i="19" s="1"/>
  <c r="N170" i="20"/>
  <c r="N170" i="19" s="1"/>
  <c r="M170" i="20"/>
  <c r="M170" i="19" s="1"/>
  <c r="N169" i="20"/>
  <c r="N172" s="1"/>
  <c r="M169"/>
  <c r="U127"/>
  <c r="U126"/>
  <c r="U125"/>
  <c r="U128" s="1"/>
  <c r="U123"/>
  <c r="U122"/>
  <c r="U122" i="19" s="1"/>
  <c r="U121" i="20"/>
  <c r="U124" s="1"/>
  <c r="U119"/>
  <c r="U119" i="19" s="1"/>
  <c r="U118" i="20"/>
  <c r="U118" i="19" s="1"/>
  <c r="U117" i="20"/>
  <c r="S127"/>
  <c r="R127"/>
  <c r="S126"/>
  <c r="R126"/>
  <c r="S125"/>
  <c r="R125"/>
  <c r="R128" s="1"/>
  <c r="S123"/>
  <c r="R123"/>
  <c r="S122"/>
  <c r="S122" i="19" s="1"/>
  <c r="R122" i="20"/>
  <c r="R122" i="19" s="1"/>
  <c r="S121" i="20"/>
  <c r="R121"/>
  <c r="S119"/>
  <c r="S119" i="19" s="1"/>
  <c r="R119" i="20"/>
  <c r="R119" i="19" s="1"/>
  <c r="S118" i="20"/>
  <c r="S118" i="19" s="1"/>
  <c r="R118" i="20"/>
  <c r="R118" i="19" s="1"/>
  <c r="S117" i="20"/>
  <c r="S120" s="1"/>
  <c r="R117"/>
  <c r="R120" s="1"/>
  <c r="P127"/>
  <c r="P127" i="19" s="1"/>
  <c r="P126" i="20"/>
  <c r="P126" i="19" s="1"/>
  <c r="P125" i="20"/>
  <c r="P123"/>
  <c r="P123" i="19" s="1"/>
  <c r="P122" i="20"/>
  <c r="P122" i="19" s="1"/>
  <c r="P121" i="20"/>
  <c r="P119"/>
  <c r="P119" i="19" s="1"/>
  <c r="P118" i="20"/>
  <c r="P118" i="19" s="1"/>
  <c r="P117" i="20"/>
  <c r="N127"/>
  <c r="N127" i="19" s="1"/>
  <c r="M127" i="20"/>
  <c r="M127" i="19" s="1"/>
  <c r="N126" i="20"/>
  <c r="N126" i="19" s="1"/>
  <c r="M126" i="20"/>
  <c r="M126" i="19" s="1"/>
  <c r="N125" i="20"/>
  <c r="M125"/>
  <c r="M128" s="1"/>
  <c r="N123"/>
  <c r="N123" i="19" s="1"/>
  <c r="M123" i="20"/>
  <c r="M123" i="19" s="1"/>
  <c r="N122" i="20"/>
  <c r="N122" i="19" s="1"/>
  <c r="M122" i="20"/>
  <c r="M122" i="19" s="1"/>
  <c r="N121" i="20"/>
  <c r="N124" s="1"/>
  <c r="M121"/>
  <c r="M124" s="1"/>
  <c r="N119"/>
  <c r="N119" i="19" s="1"/>
  <c r="M119" i="20"/>
  <c r="M119" i="19" s="1"/>
  <c r="N118" i="20"/>
  <c r="N118" i="19" s="1"/>
  <c r="M118" i="20"/>
  <c r="M118" i="19" s="1"/>
  <c r="N117" i="20"/>
  <c r="M117"/>
  <c r="M120" s="1"/>
  <c r="U101"/>
  <c r="U100"/>
  <c r="U99"/>
  <c r="U97"/>
  <c r="U96"/>
  <c r="U96" i="19" s="1"/>
  <c r="U95" i="20"/>
  <c r="U93"/>
  <c r="U93" i="19" s="1"/>
  <c r="U92" i="20"/>
  <c r="U92" i="19" s="1"/>
  <c r="U91" i="20"/>
  <c r="U89"/>
  <c r="U89" i="19" s="1"/>
  <c r="U88" i="20"/>
  <c r="R101"/>
  <c r="R100"/>
  <c r="R99"/>
  <c r="R97"/>
  <c r="R96"/>
  <c r="R96" i="19" s="1"/>
  <c r="T96" s="1"/>
  <c r="R95" i="20"/>
  <c r="R93"/>
  <c r="R93" i="19" s="1"/>
  <c r="T93" s="1"/>
  <c r="R92" i="20"/>
  <c r="R91"/>
  <c r="R94" s="1"/>
  <c r="T89" i="19"/>
  <c r="P101" i="20"/>
  <c r="P101" i="19" s="1"/>
  <c r="P100" i="20"/>
  <c r="P100" i="19" s="1"/>
  <c r="P99" i="20"/>
  <c r="P102" s="1"/>
  <c r="P97"/>
  <c r="P97" i="19" s="1"/>
  <c r="P96" i="20"/>
  <c r="P96" i="19" s="1"/>
  <c r="P95" i="20"/>
  <c r="P93"/>
  <c r="P93" i="19" s="1"/>
  <c r="P92" i="20"/>
  <c r="P92" i="19" s="1"/>
  <c r="P91" i="20"/>
  <c r="P89"/>
  <c r="P89" i="19" s="1"/>
  <c r="P88" i="20"/>
  <c r="N101"/>
  <c r="N101" i="19" s="1"/>
  <c r="M101" i="20"/>
  <c r="M101" i="19" s="1"/>
  <c r="N100" i="20"/>
  <c r="N100" i="19" s="1"/>
  <c r="M100" i="20"/>
  <c r="M100" i="19" s="1"/>
  <c r="N99" i="20"/>
  <c r="N102" s="1"/>
  <c r="M99"/>
  <c r="M102" s="1"/>
  <c r="N97"/>
  <c r="N97" i="19" s="1"/>
  <c r="M97" i="20"/>
  <c r="M97" i="19" s="1"/>
  <c r="N96" i="20"/>
  <c r="N96" i="19" s="1"/>
  <c r="M96" i="20"/>
  <c r="M96" i="19" s="1"/>
  <c r="N95" i="20"/>
  <c r="M95"/>
  <c r="M98" s="1"/>
  <c r="N93"/>
  <c r="N93" i="19" s="1"/>
  <c r="M93" i="20"/>
  <c r="M93" i="19" s="1"/>
  <c r="N92" i="20"/>
  <c r="M92"/>
  <c r="N91"/>
  <c r="N94" s="1"/>
  <c r="M91"/>
  <c r="M94" s="1"/>
  <c r="U191"/>
  <c r="P191"/>
  <c r="P194" s="1"/>
  <c r="U165"/>
  <c r="P165"/>
  <c r="P168" s="1"/>
  <c r="U87"/>
  <c r="T87" i="19"/>
  <c r="P87" i="20"/>
  <c r="P90" s="1"/>
  <c r="U49"/>
  <c r="U48"/>
  <c r="U47"/>
  <c r="U45"/>
  <c r="U44"/>
  <c r="U44" i="19" s="1"/>
  <c r="U43" i="20"/>
  <c r="U41"/>
  <c r="U41" i="19" s="1"/>
  <c r="U40" i="20"/>
  <c r="U39"/>
  <c r="S49"/>
  <c r="R49"/>
  <c r="S48"/>
  <c r="R48"/>
  <c r="S47"/>
  <c r="R47"/>
  <c r="S45"/>
  <c r="R45"/>
  <c r="S44"/>
  <c r="S44" i="19" s="1"/>
  <c r="R44" i="20"/>
  <c r="R44" i="19" s="1"/>
  <c r="S43" i="20"/>
  <c r="S46" s="1"/>
  <c r="R43"/>
  <c r="S41"/>
  <c r="S41" i="19" s="1"/>
  <c r="R41" i="20"/>
  <c r="R41" i="19" s="1"/>
  <c r="S40" i="20"/>
  <c r="R40"/>
  <c r="S39"/>
  <c r="R39"/>
  <c r="R42" s="1"/>
  <c r="P49"/>
  <c r="P49" i="19" s="1"/>
  <c r="P48" i="20"/>
  <c r="P48" i="19" s="1"/>
  <c r="P47" i="20"/>
  <c r="P45"/>
  <c r="P45" i="19" s="1"/>
  <c r="P44" i="20"/>
  <c r="P44" i="19" s="1"/>
  <c r="P43" i="20"/>
  <c r="P41"/>
  <c r="P41" i="19" s="1"/>
  <c r="P40" i="20"/>
  <c r="P39"/>
  <c r="N49"/>
  <c r="N49" i="19" s="1"/>
  <c r="M49" i="20"/>
  <c r="M49" i="19" s="1"/>
  <c r="N48" i="20"/>
  <c r="N48" i="19" s="1"/>
  <c r="M48" i="20"/>
  <c r="M48" i="19" s="1"/>
  <c r="N47" i="20"/>
  <c r="M47"/>
  <c r="N45"/>
  <c r="N45" i="19" s="1"/>
  <c r="M45" i="20"/>
  <c r="M45" i="19" s="1"/>
  <c r="N44" i="20"/>
  <c r="N44" i="19" s="1"/>
  <c r="M44" i="20"/>
  <c r="M44" i="19" s="1"/>
  <c r="N43" i="20"/>
  <c r="N46" s="1"/>
  <c r="M43"/>
  <c r="M46" s="1"/>
  <c r="N41"/>
  <c r="N41" i="19" s="1"/>
  <c r="M41" i="20"/>
  <c r="M41" i="19" s="1"/>
  <c r="N40" i="20"/>
  <c r="M40"/>
  <c r="N39"/>
  <c r="M39"/>
  <c r="U23"/>
  <c r="U22"/>
  <c r="U21"/>
  <c r="U19"/>
  <c r="U18"/>
  <c r="U17"/>
  <c r="U20" s="1"/>
  <c r="U15"/>
  <c r="U13"/>
  <c r="S23"/>
  <c r="R23"/>
  <c r="S22"/>
  <c r="R22"/>
  <c r="S21"/>
  <c r="S24" s="1"/>
  <c r="R21"/>
  <c r="R24" s="1"/>
  <c r="S19"/>
  <c r="R19"/>
  <c r="S18"/>
  <c r="S18" i="19" s="1"/>
  <c r="R18" i="20"/>
  <c r="R18" i="19" s="1"/>
  <c r="S17" i="20"/>
  <c r="R17"/>
  <c r="S15"/>
  <c r="S15" i="19" s="1"/>
  <c r="R15" i="20"/>
  <c r="R15" i="19" s="1"/>
  <c r="S13" i="20"/>
  <c r="R13"/>
  <c r="R63" i="19"/>
  <c r="S62"/>
  <c r="P23" i="20"/>
  <c r="P23" i="19" s="1"/>
  <c r="P22" i="20"/>
  <c r="P22" i="19" s="1"/>
  <c r="P21" i="20"/>
  <c r="P24" s="1"/>
  <c r="P19"/>
  <c r="P19" i="19" s="1"/>
  <c r="P18" i="20"/>
  <c r="P18" i="19" s="1"/>
  <c r="P17" i="20"/>
  <c r="P15"/>
  <c r="P15" i="19" s="1"/>
  <c r="P13" i="20"/>
  <c r="P16" s="1"/>
  <c r="N23"/>
  <c r="N23" i="19" s="1"/>
  <c r="M23" i="20"/>
  <c r="M23" i="19" s="1"/>
  <c r="N22" i="20"/>
  <c r="N22" i="19" s="1"/>
  <c r="M22" i="20"/>
  <c r="M22" i="19" s="1"/>
  <c r="N21" i="20"/>
  <c r="M21"/>
  <c r="N19"/>
  <c r="N19" i="19" s="1"/>
  <c r="M19" i="20"/>
  <c r="M19" i="19" s="1"/>
  <c r="N18" i="20"/>
  <c r="N18" i="19" s="1"/>
  <c r="M18" i="20"/>
  <c r="M18" i="19" s="1"/>
  <c r="N17" i="20"/>
  <c r="N20" s="1"/>
  <c r="M17"/>
  <c r="M20" s="1"/>
  <c r="N15"/>
  <c r="N15" i="19" s="1"/>
  <c r="M15" i="20"/>
  <c r="M15" i="19" s="1"/>
  <c r="N13" i="20"/>
  <c r="N16" s="1"/>
  <c r="M13"/>
  <c r="M16" s="1"/>
  <c r="G49"/>
  <c r="F49"/>
  <c r="G48"/>
  <c r="F48"/>
  <c r="G47"/>
  <c r="F47"/>
  <c r="G45"/>
  <c r="F45"/>
  <c r="G44"/>
  <c r="G44" i="19" s="1"/>
  <c r="F44" i="20"/>
  <c r="F44" i="19" s="1"/>
  <c r="G43" i="20"/>
  <c r="F43"/>
  <c r="G41"/>
  <c r="G41" i="19" s="1"/>
  <c r="F41" i="20"/>
  <c r="F41" i="19" s="1"/>
  <c r="G40" i="20"/>
  <c r="F40"/>
  <c r="G39"/>
  <c r="G42" s="1"/>
  <c r="F39"/>
  <c r="D49"/>
  <c r="D49" i="19" s="1"/>
  <c r="C49" i="20"/>
  <c r="C49" i="19" s="1"/>
  <c r="D48" i="20"/>
  <c r="D48" i="19" s="1"/>
  <c r="C48" i="20"/>
  <c r="C48" i="19" s="1"/>
  <c r="D47" i="20"/>
  <c r="C47"/>
  <c r="D45"/>
  <c r="D45" i="19" s="1"/>
  <c r="C45" i="20"/>
  <c r="C45" i="19" s="1"/>
  <c r="D44" i="20"/>
  <c r="D44" i="19" s="1"/>
  <c r="C44" i="20"/>
  <c r="C44" i="19" s="1"/>
  <c r="D43" i="20"/>
  <c r="D46" s="1"/>
  <c r="C43"/>
  <c r="D41"/>
  <c r="D41" i="19" s="1"/>
  <c r="C41" i="20"/>
  <c r="C41" i="19" s="1"/>
  <c r="D40" i="20"/>
  <c r="C40"/>
  <c r="D39"/>
  <c r="C39"/>
  <c r="G23"/>
  <c r="F23"/>
  <c r="G22"/>
  <c r="F22"/>
  <c r="G21"/>
  <c r="G24" s="1"/>
  <c r="F21"/>
  <c r="G19"/>
  <c r="F19"/>
  <c r="G18"/>
  <c r="F18"/>
  <c r="G17"/>
  <c r="F17"/>
  <c r="G15"/>
  <c r="G15" i="19" s="1"/>
  <c r="F15" i="20"/>
  <c r="F15" i="19" s="1"/>
  <c r="G13" i="20"/>
  <c r="F13"/>
  <c r="D23"/>
  <c r="D23" i="19" s="1"/>
  <c r="C23" i="20"/>
  <c r="C23" i="19" s="1"/>
  <c r="D22" i="20"/>
  <c r="D22" i="19" s="1"/>
  <c r="C22" i="20"/>
  <c r="C22" i="19" s="1"/>
  <c r="D21" i="20"/>
  <c r="D24" s="1"/>
  <c r="C21"/>
  <c r="D19"/>
  <c r="D19" i="19" s="1"/>
  <c r="C19" i="20"/>
  <c r="C19" i="19" s="1"/>
  <c r="D18" i="20"/>
  <c r="D18" i="19" s="1"/>
  <c r="C18" i="20"/>
  <c r="C18" i="19" s="1"/>
  <c r="D17" i="20"/>
  <c r="D20" s="1"/>
  <c r="C17"/>
  <c r="D15"/>
  <c r="D15" i="19" s="1"/>
  <c r="C15" i="20"/>
  <c r="C15" i="19" s="1"/>
  <c r="D13" i="20"/>
  <c r="C13"/>
  <c r="R180" l="1"/>
  <c r="G50"/>
  <c r="N24"/>
  <c r="S20"/>
  <c r="U42"/>
  <c r="P94"/>
  <c r="P103" s="1"/>
  <c r="U98"/>
  <c r="P120"/>
  <c r="S124"/>
  <c r="M172"/>
  <c r="M180"/>
  <c r="P172"/>
  <c r="S176"/>
  <c r="M202"/>
  <c r="S198"/>
  <c r="S206"/>
  <c r="F24"/>
  <c r="C46"/>
  <c r="C51" s="1"/>
  <c r="C52" s="1"/>
  <c r="F42"/>
  <c r="F50"/>
  <c r="M24"/>
  <c r="P20"/>
  <c r="R20"/>
  <c r="S42"/>
  <c r="N120"/>
  <c r="N128"/>
  <c r="N129" s="1"/>
  <c r="R124"/>
  <c r="U120"/>
  <c r="N176"/>
  <c r="P176"/>
  <c r="P181" s="1"/>
  <c r="P182" s="1"/>
  <c r="R50"/>
  <c r="U50"/>
  <c r="C21" i="19"/>
  <c r="C24" s="1"/>
  <c r="C24" i="20"/>
  <c r="U87" i="19"/>
  <c r="U90" i="20"/>
  <c r="U191" i="19"/>
  <c r="U194" s="1"/>
  <c r="U194" i="20"/>
  <c r="R16"/>
  <c r="U16"/>
  <c r="M42"/>
  <c r="M50"/>
  <c r="P50"/>
  <c r="S50"/>
  <c r="U46"/>
  <c r="N98"/>
  <c r="N103" s="1"/>
  <c r="P98"/>
  <c r="U102"/>
  <c r="P124"/>
  <c r="R176"/>
  <c r="U180"/>
  <c r="N198"/>
  <c r="N206"/>
  <c r="R198"/>
  <c r="R206"/>
  <c r="U198"/>
  <c r="G17" i="19"/>
  <c r="G20" i="20"/>
  <c r="G43" i="19"/>
  <c r="G46" i="20"/>
  <c r="D16"/>
  <c r="G16"/>
  <c r="D42"/>
  <c r="D50"/>
  <c r="P128"/>
  <c r="P129" s="1"/>
  <c r="S128"/>
  <c r="S180"/>
  <c r="M198"/>
  <c r="M206"/>
  <c r="P198"/>
  <c r="S202"/>
  <c r="U202"/>
  <c r="C17" i="19"/>
  <c r="C20" s="1"/>
  <c r="C20" i="20"/>
  <c r="F17" i="19"/>
  <c r="F20" i="20"/>
  <c r="F43" i="19"/>
  <c r="F46" s="1"/>
  <c r="F46" i="20"/>
  <c r="U165" i="19"/>
  <c r="U168" s="1"/>
  <c r="U168" i="20"/>
  <c r="C16"/>
  <c r="F16"/>
  <c r="C42"/>
  <c r="C50"/>
  <c r="P42"/>
  <c r="P51" s="1"/>
  <c r="P52" s="1"/>
  <c r="R98"/>
  <c r="U94"/>
  <c r="S16"/>
  <c r="U24"/>
  <c r="U25" s="1"/>
  <c r="U26" s="1"/>
  <c r="N42"/>
  <c r="N51" s="1"/>
  <c r="N52" s="1"/>
  <c r="N50"/>
  <c r="P46"/>
  <c r="R46"/>
  <c r="R102"/>
  <c r="U176"/>
  <c r="P206"/>
  <c r="D47" i="19"/>
  <c r="D50" s="1"/>
  <c r="D21"/>
  <c r="D24" s="1"/>
  <c r="N21"/>
  <c r="N24" s="1"/>
  <c r="N47"/>
  <c r="N50" s="1"/>
  <c r="N125"/>
  <c r="N128" s="1"/>
  <c r="N203"/>
  <c r="N206" s="1"/>
  <c r="M21"/>
  <c r="M24" s="1"/>
  <c r="M47"/>
  <c r="M50" s="1"/>
  <c r="P47"/>
  <c r="P50" s="1"/>
  <c r="P99"/>
  <c r="P102" s="1"/>
  <c r="M125"/>
  <c r="M128" s="1"/>
  <c r="P125"/>
  <c r="P128" s="1"/>
  <c r="P177"/>
  <c r="P180" s="1"/>
  <c r="M203"/>
  <c r="M206" s="1"/>
  <c r="N99"/>
  <c r="N102" s="1"/>
  <c r="N177"/>
  <c r="N180" s="1"/>
  <c r="P21"/>
  <c r="P24" s="1"/>
  <c r="C47"/>
  <c r="C50" s="1"/>
  <c r="M99"/>
  <c r="M102" s="1"/>
  <c r="M177"/>
  <c r="M180" s="1"/>
  <c r="P203"/>
  <c r="P206" s="1"/>
  <c r="U205"/>
  <c r="S205"/>
  <c r="R205"/>
  <c r="U179"/>
  <c r="S179"/>
  <c r="R179"/>
  <c r="U127"/>
  <c r="S127"/>
  <c r="S153" s="1"/>
  <c r="R127"/>
  <c r="R153" s="1"/>
  <c r="U101"/>
  <c r="R101"/>
  <c r="U49"/>
  <c r="S49"/>
  <c r="R49"/>
  <c r="S23"/>
  <c r="R23"/>
  <c r="R75" s="1"/>
  <c r="F49"/>
  <c r="G49"/>
  <c r="G23"/>
  <c r="F23"/>
  <c r="U204"/>
  <c r="S204"/>
  <c r="R204"/>
  <c r="U178"/>
  <c r="S178"/>
  <c r="R178"/>
  <c r="U126"/>
  <c r="S126"/>
  <c r="S152" s="1"/>
  <c r="R126"/>
  <c r="U100"/>
  <c r="R100"/>
  <c r="U48"/>
  <c r="U74" s="1"/>
  <c r="R48"/>
  <c r="S48"/>
  <c r="S22"/>
  <c r="R22"/>
  <c r="G48"/>
  <c r="F48"/>
  <c r="G22"/>
  <c r="F22"/>
  <c r="H22" s="1"/>
  <c r="U203"/>
  <c r="U206" s="1"/>
  <c r="U177"/>
  <c r="R177"/>
  <c r="S177"/>
  <c r="R203"/>
  <c r="S203"/>
  <c r="U125"/>
  <c r="S125"/>
  <c r="S128" s="1"/>
  <c r="R125"/>
  <c r="R128" s="1"/>
  <c r="U99"/>
  <c r="U102" s="1"/>
  <c r="R99"/>
  <c r="R102" s="1"/>
  <c r="U47"/>
  <c r="S47"/>
  <c r="S50" s="1"/>
  <c r="R47"/>
  <c r="S21"/>
  <c r="R21"/>
  <c r="R24" s="1"/>
  <c r="G47"/>
  <c r="G50" s="1"/>
  <c r="F47"/>
  <c r="G21"/>
  <c r="G24" s="1"/>
  <c r="F21"/>
  <c r="F24" s="1"/>
  <c r="M17"/>
  <c r="M20" s="1"/>
  <c r="M43"/>
  <c r="M46" s="1"/>
  <c r="D43"/>
  <c r="D46" s="1"/>
  <c r="P43"/>
  <c r="P46" s="1"/>
  <c r="N95"/>
  <c r="N98" s="1"/>
  <c r="P95"/>
  <c r="P98" s="1"/>
  <c r="P121"/>
  <c r="P124" s="1"/>
  <c r="N173"/>
  <c r="N176" s="1"/>
  <c r="P173"/>
  <c r="P176" s="1"/>
  <c r="P17"/>
  <c r="P20" s="1"/>
  <c r="M95"/>
  <c r="M98" s="1"/>
  <c r="M173"/>
  <c r="M176" s="1"/>
  <c r="C43"/>
  <c r="C46" s="1"/>
  <c r="N43"/>
  <c r="N46" s="1"/>
  <c r="N121"/>
  <c r="N124" s="1"/>
  <c r="N199"/>
  <c r="N202" s="1"/>
  <c r="P199"/>
  <c r="P202" s="1"/>
  <c r="D17"/>
  <c r="D20" s="1"/>
  <c r="N17"/>
  <c r="N20" s="1"/>
  <c r="M121"/>
  <c r="M124" s="1"/>
  <c r="M199"/>
  <c r="M202" s="1"/>
  <c r="U201"/>
  <c r="S201"/>
  <c r="R201"/>
  <c r="U175"/>
  <c r="S175"/>
  <c r="R175"/>
  <c r="U123"/>
  <c r="S123"/>
  <c r="R123"/>
  <c r="U97"/>
  <c r="R97"/>
  <c r="R149" s="1"/>
  <c r="U45"/>
  <c r="S45"/>
  <c r="R45"/>
  <c r="S19"/>
  <c r="R19"/>
  <c r="G45"/>
  <c r="F45"/>
  <c r="G19"/>
  <c r="G71" s="1"/>
  <c r="F19"/>
  <c r="V96"/>
  <c r="T122"/>
  <c r="V122" s="1"/>
  <c r="T174"/>
  <c r="V174" s="1"/>
  <c r="T44"/>
  <c r="V44" s="1"/>
  <c r="T15"/>
  <c r="V15" s="1"/>
  <c r="T18"/>
  <c r="V18" s="1"/>
  <c r="H44"/>
  <c r="N181" i="20"/>
  <c r="N182" s="1"/>
  <c r="T200" i="19"/>
  <c r="V200" s="1"/>
  <c r="U70"/>
  <c r="G18"/>
  <c r="F18"/>
  <c r="N92"/>
  <c r="R92"/>
  <c r="U88"/>
  <c r="M92"/>
  <c r="M144" s="1"/>
  <c r="P88"/>
  <c r="P140" s="1"/>
  <c r="U95"/>
  <c r="U98" s="1"/>
  <c r="U121"/>
  <c r="U124" s="1"/>
  <c r="R121"/>
  <c r="R124" s="1"/>
  <c r="S121"/>
  <c r="R95"/>
  <c r="U43"/>
  <c r="R43"/>
  <c r="R46" s="1"/>
  <c r="S43"/>
  <c r="S46" s="1"/>
  <c r="S17"/>
  <c r="R17"/>
  <c r="P207" i="20"/>
  <c r="P208" s="1"/>
  <c r="N207"/>
  <c r="N208" s="1"/>
  <c r="M129"/>
  <c r="M25"/>
  <c r="M26" s="1"/>
  <c r="P25"/>
  <c r="P26" s="1"/>
  <c r="D51"/>
  <c r="D52" s="1"/>
  <c r="D25"/>
  <c r="D26" s="1"/>
  <c r="N25"/>
  <c r="N26" s="1"/>
  <c r="S13" i="19"/>
  <c r="S16" s="1"/>
  <c r="R13"/>
  <c r="R16" s="1"/>
  <c r="F66" i="20"/>
  <c r="F40" i="19"/>
  <c r="F66" s="1"/>
  <c r="G66" i="20"/>
  <c r="G40" i="19"/>
  <c r="V93"/>
  <c r="V89"/>
  <c r="V87"/>
  <c r="H13" i="20"/>
  <c r="S199" i="19"/>
  <c r="S202" s="1"/>
  <c r="U199"/>
  <c r="U202" s="1"/>
  <c r="R199"/>
  <c r="R173"/>
  <c r="R176" s="1"/>
  <c r="S173"/>
  <c r="S176" s="1"/>
  <c r="U173"/>
  <c r="D13"/>
  <c r="D16" s="1"/>
  <c r="D39"/>
  <c r="D42" s="1"/>
  <c r="M40"/>
  <c r="M66" s="1"/>
  <c r="M66" i="20"/>
  <c r="P39" i="19"/>
  <c r="U40"/>
  <c r="U66" i="20"/>
  <c r="D40" i="19"/>
  <c r="D66" i="20"/>
  <c r="G39" i="19"/>
  <c r="G42" s="1"/>
  <c r="N39"/>
  <c r="R40"/>
  <c r="R66" i="20"/>
  <c r="N117" i="19"/>
  <c r="N195"/>
  <c r="U195"/>
  <c r="U198" s="1"/>
  <c r="C40"/>
  <c r="C66" i="20"/>
  <c r="F39" i="19"/>
  <c r="M39"/>
  <c r="M117"/>
  <c r="M195"/>
  <c r="P195"/>
  <c r="N13"/>
  <c r="N40"/>
  <c r="N66" i="20"/>
  <c r="P40" i="19"/>
  <c r="P66" i="20"/>
  <c r="N91" i="19"/>
  <c r="N94" s="1"/>
  <c r="U91"/>
  <c r="U94" s="1"/>
  <c r="N169"/>
  <c r="U169"/>
  <c r="U172" s="1"/>
  <c r="G13"/>
  <c r="G16" s="1"/>
  <c r="C13"/>
  <c r="C16" s="1"/>
  <c r="F13"/>
  <c r="F16" s="1"/>
  <c r="C39"/>
  <c r="M13"/>
  <c r="M16" s="1"/>
  <c r="P13"/>
  <c r="S40"/>
  <c r="S66" i="20"/>
  <c r="M91" i="19"/>
  <c r="P91"/>
  <c r="P117"/>
  <c r="M169"/>
  <c r="M221" i="20"/>
  <c r="P169" i="19"/>
  <c r="R195"/>
  <c r="R198" s="1"/>
  <c r="S195"/>
  <c r="S198" s="1"/>
  <c r="S169"/>
  <c r="S172" s="1"/>
  <c r="R169"/>
  <c r="R172" s="1"/>
  <c r="U117"/>
  <c r="U120" s="1"/>
  <c r="S117"/>
  <c r="S120" s="1"/>
  <c r="R117"/>
  <c r="R120" s="1"/>
  <c r="R91"/>
  <c r="R94" s="1"/>
  <c r="U39"/>
  <c r="U42" s="1"/>
  <c r="S39"/>
  <c r="R39"/>
  <c r="R42" s="1"/>
  <c r="R67"/>
  <c r="U67"/>
  <c r="U75"/>
  <c r="S70"/>
  <c r="O11"/>
  <c r="Q11" s="1"/>
  <c r="O19"/>
  <c r="Q19" s="1"/>
  <c r="T36"/>
  <c r="V36" s="1"/>
  <c r="T41"/>
  <c r="V41" s="1"/>
  <c r="O89"/>
  <c r="Q89" s="1"/>
  <c r="O97"/>
  <c r="Q97" s="1"/>
  <c r="O100"/>
  <c r="Q100" s="1"/>
  <c r="O115"/>
  <c r="Q115" s="1"/>
  <c r="O118"/>
  <c r="Q118" s="1"/>
  <c r="O123"/>
  <c r="Q123" s="1"/>
  <c r="O126"/>
  <c r="Q126" s="1"/>
  <c r="T114"/>
  <c r="V114" s="1"/>
  <c r="T119"/>
  <c r="V119" s="1"/>
  <c r="O167"/>
  <c r="Q167" s="1"/>
  <c r="O170"/>
  <c r="Q170" s="1"/>
  <c r="O175"/>
  <c r="Q175" s="1"/>
  <c r="T166"/>
  <c r="V166" s="1"/>
  <c r="T171"/>
  <c r="O193"/>
  <c r="Q193" s="1"/>
  <c r="O196"/>
  <c r="Q196" s="1"/>
  <c r="O201"/>
  <c r="Q201" s="1"/>
  <c r="O204"/>
  <c r="Q204" s="1"/>
  <c r="T192"/>
  <c r="V192" s="1"/>
  <c r="T197"/>
  <c r="T205"/>
  <c r="R62"/>
  <c r="T62" s="1"/>
  <c r="R70"/>
  <c r="T100"/>
  <c r="R61"/>
  <c r="S61"/>
  <c r="S63"/>
  <c r="T63" s="1"/>
  <c r="U63" i="20"/>
  <c r="U63" i="19"/>
  <c r="T35"/>
  <c r="T165"/>
  <c r="T191"/>
  <c r="T88"/>
  <c r="T90" s="1"/>
  <c r="T113"/>
  <c r="U61" i="20"/>
  <c r="U64" s="1"/>
  <c r="U62"/>
  <c r="U62" i="19"/>
  <c r="O10"/>
  <c r="O15"/>
  <c r="Q15" s="1"/>
  <c r="O18"/>
  <c r="Q18" s="1"/>
  <c r="O23"/>
  <c r="Q23" s="1"/>
  <c r="O36"/>
  <c r="O41"/>
  <c r="Q41" s="1"/>
  <c r="O44"/>
  <c r="Q44" s="1"/>
  <c r="O49"/>
  <c r="Q49" s="1"/>
  <c r="T37"/>
  <c r="V37" s="1"/>
  <c r="O88"/>
  <c r="O93"/>
  <c r="Q93" s="1"/>
  <c r="O96"/>
  <c r="Q96" s="1"/>
  <c r="O101"/>
  <c r="Q101" s="1"/>
  <c r="T115"/>
  <c r="V115" s="1"/>
  <c r="T118"/>
  <c r="V118" s="1"/>
  <c r="T167"/>
  <c r="V167" s="1"/>
  <c r="T170"/>
  <c r="V170" s="1"/>
  <c r="O192"/>
  <c r="Q192" s="1"/>
  <c r="O197"/>
  <c r="Q197" s="1"/>
  <c r="O200"/>
  <c r="Q200" s="1"/>
  <c r="O205"/>
  <c r="Q205" s="1"/>
  <c r="T193"/>
  <c r="V193" s="1"/>
  <c r="T196"/>
  <c r="V196" s="1"/>
  <c r="S67"/>
  <c r="S75"/>
  <c r="P191"/>
  <c r="P194" s="1"/>
  <c r="O178"/>
  <c r="Q178" s="1"/>
  <c r="P165"/>
  <c r="P168" s="1"/>
  <c r="O177"/>
  <c r="O166"/>
  <c r="O171"/>
  <c r="Q171" s="1"/>
  <c r="O174"/>
  <c r="Q174" s="1"/>
  <c r="O179"/>
  <c r="Q179" s="1"/>
  <c r="O119"/>
  <c r="Q119" s="1"/>
  <c r="O127"/>
  <c r="Q127" s="1"/>
  <c r="O114"/>
  <c r="Q114" s="1"/>
  <c r="O122"/>
  <c r="Q122" s="1"/>
  <c r="P87"/>
  <c r="P90" s="1"/>
  <c r="O99"/>
  <c r="M104" i="20"/>
  <c r="O47" i="19"/>
  <c r="O37"/>
  <c r="Q37" s="1"/>
  <c r="O45"/>
  <c r="Q45" s="1"/>
  <c r="O48"/>
  <c r="Q48" s="1"/>
  <c r="O22"/>
  <c r="Q22" s="1"/>
  <c r="O21"/>
  <c r="H41"/>
  <c r="H43"/>
  <c r="C61" i="20"/>
  <c r="U231"/>
  <c r="S231"/>
  <c r="R231"/>
  <c r="P231"/>
  <c r="N231"/>
  <c r="M231"/>
  <c r="U230"/>
  <c r="S230"/>
  <c r="R230"/>
  <c r="P230"/>
  <c r="N230"/>
  <c r="M230"/>
  <c r="U229"/>
  <c r="S229"/>
  <c r="S232" s="1"/>
  <c r="R229"/>
  <c r="R232" s="1"/>
  <c r="P229"/>
  <c r="N229"/>
  <c r="M229"/>
  <c r="M232" s="1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S224" s="1"/>
  <c r="R221"/>
  <c r="R224" s="1"/>
  <c r="P221"/>
  <c r="N221"/>
  <c r="U219"/>
  <c r="S219"/>
  <c r="R219"/>
  <c r="P219"/>
  <c r="N219"/>
  <c r="M219"/>
  <c r="U218"/>
  <c r="S218"/>
  <c r="R218"/>
  <c r="P218"/>
  <c r="N218"/>
  <c r="M218"/>
  <c r="U217"/>
  <c r="U220" s="1"/>
  <c r="S217"/>
  <c r="S220" s="1"/>
  <c r="R217"/>
  <c r="P217"/>
  <c r="N217"/>
  <c r="N220" s="1"/>
  <c r="M217"/>
  <c r="M220" s="1"/>
  <c r="T205"/>
  <c r="O205"/>
  <c r="Q205" s="1"/>
  <c r="T204"/>
  <c r="O204"/>
  <c r="Q204" s="1"/>
  <c r="T203"/>
  <c r="O203"/>
  <c r="T201"/>
  <c r="O201"/>
  <c r="Q201" s="1"/>
  <c r="T200"/>
  <c r="O200"/>
  <c r="T199"/>
  <c r="T202" s="1"/>
  <c r="O199"/>
  <c r="O202" s="1"/>
  <c r="T197"/>
  <c r="V197" s="1"/>
  <c r="O197"/>
  <c r="Q197" s="1"/>
  <c r="T196"/>
  <c r="V196" s="1"/>
  <c r="O196"/>
  <c r="Q196" s="1"/>
  <c r="T195"/>
  <c r="O195"/>
  <c r="T193"/>
  <c r="V193" s="1"/>
  <c r="O193"/>
  <c r="Q193" s="1"/>
  <c r="T192"/>
  <c r="V192" s="1"/>
  <c r="O192"/>
  <c r="Q192" s="1"/>
  <c r="T191"/>
  <c r="O191"/>
  <c r="O194" s="1"/>
  <c r="T179"/>
  <c r="O179"/>
  <c r="Q179" s="1"/>
  <c r="T178"/>
  <c r="O178"/>
  <c r="Q178" s="1"/>
  <c r="T177"/>
  <c r="O177"/>
  <c r="T175"/>
  <c r="O175"/>
  <c r="Q175" s="1"/>
  <c r="T174"/>
  <c r="O174"/>
  <c r="Q174" s="1"/>
  <c r="T173"/>
  <c r="T176" s="1"/>
  <c r="O173"/>
  <c r="O176" s="1"/>
  <c r="T171"/>
  <c r="V171" s="1"/>
  <c r="O171"/>
  <c r="Q171" s="1"/>
  <c r="T170"/>
  <c r="V170" s="1"/>
  <c r="O170"/>
  <c r="Q170" s="1"/>
  <c r="T169"/>
  <c r="O169"/>
  <c r="T167"/>
  <c r="V167" s="1"/>
  <c r="O167"/>
  <c r="Q167" s="1"/>
  <c r="T166"/>
  <c r="V166" s="1"/>
  <c r="O166"/>
  <c r="Q166" s="1"/>
  <c r="T165"/>
  <c r="O165"/>
  <c r="O168" s="1"/>
  <c r="U153"/>
  <c r="S153"/>
  <c r="R153"/>
  <c r="P153"/>
  <c r="N153"/>
  <c r="M153"/>
  <c r="U152"/>
  <c r="S152"/>
  <c r="R152"/>
  <c r="P152"/>
  <c r="N152"/>
  <c r="M152"/>
  <c r="U151"/>
  <c r="S151"/>
  <c r="R151"/>
  <c r="R154" s="1"/>
  <c r="P151"/>
  <c r="P154" s="1"/>
  <c r="N151"/>
  <c r="M151"/>
  <c r="U149"/>
  <c r="S149"/>
  <c r="R149"/>
  <c r="P149"/>
  <c r="N149"/>
  <c r="M149"/>
  <c r="U148"/>
  <c r="S148"/>
  <c r="R148"/>
  <c r="P148"/>
  <c r="N148"/>
  <c r="M148"/>
  <c r="U147"/>
  <c r="U150" s="1"/>
  <c r="S147"/>
  <c r="S150" s="1"/>
  <c r="R147"/>
  <c r="P147"/>
  <c r="N147"/>
  <c r="N150" s="1"/>
  <c r="M147"/>
  <c r="M150" s="1"/>
  <c r="U145"/>
  <c r="S145"/>
  <c r="R145"/>
  <c r="P145"/>
  <c r="N145"/>
  <c r="M145"/>
  <c r="U144"/>
  <c r="S144"/>
  <c r="R144"/>
  <c r="P144"/>
  <c r="N144"/>
  <c r="M144"/>
  <c r="U143"/>
  <c r="S143"/>
  <c r="R143"/>
  <c r="R146" s="1"/>
  <c r="P143"/>
  <c r="P146" s="1"/>
  <c r="N143"/>
  <c r="M143"/>
  <c r="U141"/>
  <c r="S141"/>
  <c r="R141"/>
  <c r="P141"/>
  <c r="N141"/>
  <c r="M141"/>
  <c r="U140"/>
  <c r="S140"/>
  <c r="R140"/>
  <c r="P140"/>
  <c r="N140"/>
  <c r="M140"/>
  <c r="U139"/>
  <c r="U142" s="1"/>
  <c r="S139"/>
  <c r="S142" s="1"/>
  <c r="R139"/>
  <c r="P139"/>
  <c r="N139"/>
  <c r="N142" s="1"/>
  <c r="M139"/>
  <c r="M142" s="1"/>
  <c r="T127"/>
  <c r="O127"/>
  <c r="Q127" s="1"/>
  <c r="T126"/>
  <c r="O126"/>
  <c r="Q126" s="1"/>
  <c r="T125"/>
  <c r="O125"/>
  <c r="T123"/>
  <c r="O123"/>
  <c r="Q123" s="1"/>
  <c r="T122"/>
  <c r="O122"/>
  <c r="Q122" s="1"/>
  <c r="T121"/>
  <c r="T124" s="1"/>
  <c r="O121"/>
  <c r="O124" s="1"/>
  <c r="T119"/>
  <c r="V119" s="1"/>
  <c r="O119"/>
  <c r="Q119" s="1"/>
  <c r="T118"/>
  <c r="V118" s="1"/>
  <c r="O118"/>
  <c r="Q118" s="1"/>
  <c r="T117"/>
  <c r="O117"/>
  <c r="T115"/>
  <c r="V115" s="1"/>
  <c r="O115"/>
  <c r="Q115" s="1"/>
  <c r="T114"/>
  <c r="V114" s="1"/>
  <c r="O114"/>
  <c r="Q114" s="1"/>
  <c r="T113"/>
  <c r="O113"/>
  <c r="O116" s="1"/>
  <c r="T101"/>
  <c r="O101"/>
  <c r="Q101" s="1"/>
  <c r="T100"/>
  <c r="O100"/>
  <c r="Q100" s="1"/>
  <c r="T99"/>
  <c r="O99"/>
  <c r="T97"/>
  <c r="O97"/>
  <c r="Q97" s="1"/>
  <c r="T96"/>
  <c r="O96"/>
  <c r="Q96" s="1"/>
  <c r="T95"/>
  <c r="T98" s="1"/>
  <c r="O95"/>
  <c r="O98" s="1"/>
  <c r="T93"/>
  <c r="V93" s="1"/>
  <c r="O93"/>
  <c r="Q93" s="1"/>
  <c r="T92"/>
  <c r="O92"/>
  <c r="Q92" s="1"/>
  <c r="T91"/>
  <c r="O91"/>
  <c r="T89"/>
  <c r="V89" s="1"/>
  <c r="O89"/>
  <c r="Q89" s="1"/>
  <c r="T88"/>
  <c r="V88" s="1"/>
  <c r="O88"/>
  <c r="T87"/>
  <c r="O87"/>
  <c r="O90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R76" s="1"/>
  <c r="P73"/>
  <c r="P76" s="1"/>
  <c r="N73"/>
  <c r="M73"/>
  <c r="G73"/>
  <c r="G76" s="1"/>
  <c r="F73"/>
  <c r="F76" s="1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U72" s="1"/>
  <c r="S69"/>
  <c r="S72" s="1"/>
  <c r="R69"/>
  <c r="P69"/>
  <c r="N69"/>
  <c r="N72" s="1"/>
  <c r="M69"/>
  <c r="M72" s="1"/>
  <c r="G69"/>
  <c r="F69"/>
  <c r="D69"/>
  <c r="D72" s="1"/>
  <c r="C69"/>
  <c r="C72" s="1"/>
  <c r="U67"/>
  <c r="S67"/>
  <c r="R67"/>
  <c r="P67"/>
  <c r="N67"/>
  <c r="M67"/>
  <c r="G67"/>
  <c r="F67"/>
  <c r="D67"/>
  <c r="C67"/>
  <c r="U65"/>
  <c r="S65"/>
  <c r="S68" s="1"/>
  <c r="R65"/>
  <c r="P65"/>
  <c r="N65"/>
  <c r="N68" s="1"/>
  <c r="M65"/>
  <c r="M68" s="1"/>
  <c r="G65"/>
  <c r="F65"/>
  <c r="D65"/>
  <c r="C65"/>
  <c r="C68" s="1"/>
  <c r="S63"/>
  <c r="R63"/>
  <c r="P63"/>
  <c r="N63"/>
  <c r="M63"/>
  <c r="G63"/>
  <c r="F63"/>
  <c r="D63"/>
  <c r="C63"/>
  <c r="S62"/>
  <c r="R62"/>
  <c r="P62"/>
  <c r="N62"/>
  <c r="M62"/>
  <c r="G62"/>
  <c r="F62"/>
  <c r="D62"/>
  <c r="C62"/>
  <c r="S61"/>
  <c r="S64" s="1"/>
  <c r="R61"/>
  <c r="R64" s="1"/>
  <c r="P61"/>
  <c r="N61"/>
  <c r="M61"/>
  <c r="M64" s="1"/>
  <c r="G61"/>
  <c r="G64" s="1"/>
  <c r="F61"/>
  <c r="D61"/>
  <c r="T49"/>
  <c r="O49"/>
  <c r="Q49" s="1"/>
  <c r="H49"/>
  <c r="E49"/>
  <c r="T48"/>
  <c r="O48"/>
  <c r="Q48" s="1"/>
  <c r="H48"/>
  <c r="E48"/>
  <c r="T47"/>
  <c r="T50" s="1"/>
  <c r="O47"/>
  <c r="O50" s="1"/>
  <c r="H47"/>
  <c r="H50" s="1"/>
  <c r="E47"/>
  <c r="E50" s="1"/>
  <c r="T45"/>
  <c r="O45"/>
  <c r="Q45" s="1"/>
  <c r="H45"/>
  <c r="E45"/>
  <c r="T44"/>
  <c r="O44"/>
  <c r="Q44" s="1"/>
  <c r="H44"/>
  <c r="E44"/>
  <c r="T43"/>
  <c r="T46" s="1"/>
  <c r="O43"/>
  <c r="O46" s="1"/>
  <c r="H43"/>
  <c r="H46" s="1"/>
  <c r="E43"/>
  <c r="E46" s="1"/>
  <c r="T41"/>
  <c r="V41" s="1"/>
  <c r="O41"/>
  <c r="Q41" s="1"/>
  <c r="H41"/>
  <c r="E41"/>
  <c r="T40"/>
  <c r="V40" s="1"/>
  <c r="O40"/>
  <c r="H40"/>
  <c r="H66" s="1"/>
  <c r="E40"/>
  <c r="E66" s="1"/>
  <c r="T39"/>
  <c r="T42" s="1"/>
  <c r="O39"/>
  <c r="O42" s="1"/>
  <c r="H39"/>
  <c r="H42" s="1"/>
  <c r="E39"/>
  <c r="T37"/>
  <c r="V37" s="1"/>
  <c r="O37"/>
  <c r="Q37" s="1"/>
  <c r="H37"/>
  <c r="E37"/>
  <c r="T36"/>
  <c r="V36" s="1"/>
  <c r="O36"/>
  <c r="Q36" s="1"/>
  <c r="H36"/>
  <c r="E36"/>
  <c r="T35"/>
  <c r="O35"/>
  <c r="O38" s="1"/>
  <c r="H35"/>
  <c r="H38" s="1"/>
  <c r="E35"/>
  <c r="E38" s="1"/>
  <c r="T23"/>
  <c r="O23"/>
  <c r="Q23" s="1"/>
  <c r="H23"/>
  <c r="E23"/>
  <c r="T22"/>
  <c r="O22"/>
  <c r="Q22" s="1"/>
  <c r="H22"/>
  <c r="E22"/>
  <c r="T21"/>
  <c r="T24" s="1"/>
  <c r="O21"/>
  <c r="O24" s="1"/>
  <c r="H21"/>
  <c r="H24" s="1"/>
  <c r="E21"/>
  <c r="E24" s="1"/>
  <c r="T19"/>
  <c r="O19"/>
  <c r="Q19" s="1"/>
  <c r="H19"/>
  <c r="E19"/>
  <c r="T18"/>
  <c r="O18"/>
  <c r="Q18" s="1"/>
  <c r="H18"/>
  <c r="E18"/>
  <c r="T17"/>
  <c r="T20" s="1"/>
  <c r="O17"/>
  <c r="O20" s="1"/>
  <c r="H17"/>
  <c r="H20" s="1"/>
  <c r="E17"/>
  <c r="E20" s="1"/>
  <c r="T15"/>
  <c r="V15" s="1"/>
  <c r="O15"/>
  <c r="Q15" s="1"/>
  <c r="H15"/>
  <c r="E15"/>
  <c r="T13"/>
  <c r="T16" s="1"/>
  <c r="O13"/>
  <c r="O16" s="1"/>
  <c r="E13"/>
  <c r="E16" s="1"/>
  <c r="T11"/>
  <c r="V11" s="1"/>
  <c r="O11"/>
  <c r="Q11" s="1"/>
  <c r="H11"/>
  <c r="E11"/>
  <c r="T10"/>
  <c r="V10" s="1"/>
  <c r="O10"/>
  <c r="Q10" s="1"/>
  <c r="H10"/>
  <c r="E10"/>
  <c r="T9"/>
  <c r="O9"/>
  <c r="O12" s="1"/>
  <c r="H9"/>
  <c r="H12" s="1"/>
  <c r="E9"/>
  <c r="E12" s="1"/>
  <c r="R231" i="19"/>
  <c r="P231"/>
  <c r="N231"/>
  <c r="M231"/>
  <c r="P230"/>
  <c r="N230"/>
  <c r="M230"/>
  <c r="P227"/>
  <c r="N227"/>
  <c r="M227"/>
  <c r="P226"/>
  <c r="N226"/>
  <c r="M226"/>
  <c r="U223"/>
  <c r="S223"/>
  <c r="R223"/>
  <c r="P223"/>
  <c r="N223"/>
  <c r="M223"/>
  <c r="U222"/>
  <c r="S222"/>
  <c r="R222"/>
  <c r="P222"/>
  <c r="N222"/>
  <c r="M222"/>
  <c r="U219"/>
  <c r="S219"/>
  <c r="R219"/>
  <c r="P219"/>
  <c r="N219"/>
  <c r="M219"/>
  <c r="U218"/>
  <c r="S218"/>
  <c r="P218"/>
  <c r="N218"/>
  <c r="M218"/>
  <c r="N217"/>
  <c r="U153"/>
  <c r="P153"/>
  <c r="N153"/>
  <c r="M153"/>
  <c r="P152"/>
  <c r="N152"/>
  <c r="M152"/>
  <c r="N151"/>
  <c r="M151"/>
  <c r="P149"/>
  <c r="N149"/>
  <c r="M149"/>
  <c r="S148"/>
  <c r="R148"/>
  <c r="P148"/>
  <c r="N148"/>
  <c r="M148"/>
  <c r="U145"/>
  <c r="S145"/>
  <c r="R145"/>
  <c r="P145"/>
  <c r="N145"/>
  <c r="M145"/>
  <c r="U144"/>
  <c r="S144"/>
  <c r="R144"/>
  <c r="P144"/>
  <c r="U141"/>
  <c r="S141"/>
  <c r="R141"/>
  <c r="P141"/>
  <c r="N141"/>
  <c r="M141"/>
  <c r="S140"/>
  <c r="N140"/>
  <c r="M140"/>
  <c r="P75"/>
  <c r="N75"/>
  <c r="M75"/>
  <c r="G75"/>
  <c r="D75"/>
  <c r="C75"/>
  <c r="P74"/>
  <c r="N74"/>
  <c r="M74"/>
  <c r="D74"/>
  <c r="C74"/>
  <c r="N73"/>
  <c r="M73"/>
  <c r="C73"/>
  <c r="C76" s="1"/>
  <c r="P71"/>
  <c r="N71"/>
  <c r="M71"/>
  <c r="D71"/>
  <c r="C71"/>
  <c r="P70"/>
  <c r="N70"/>
  <c r="M70"/>
  <c r="D70"/>
  <c r="C70"/>
  <c r="G69"/>
  <c r="P67"/>
  <c r="N67"/>
  <c r="M67"/>
  <c r="G67"/>
  <c r="F67"/>
  <c r="D67"/>
  <c r="C67"/>
  <c r="G66"/>
  <c r="P63"/>
  <c r="N63"/>
  <c r="M63"/>
  <c r="G63"/>
  <c r="F63"/>
  <c r="D63"/>
  <c r="C63"/>
  <c r="P62"/>
  <c r="N62"/>
  <c r="M62"/>
  <c r="D62"/>
  <c r="C62"/>
  <c r="P61"/>
  <c r="E49"/>
  <c r="E48"/>
  <c r="E45"/>
  <c r="E44"/>
  <c r="E41"/>
  <c r="H37"/>
  <c r="E37"/>
  <c r="E36"/>
  <c r="E35"/>
  <c r="E23"/>
  <c r="E22"/>
  <c r="H21"/>
  <c r="E19"/>
  <c r="E18"/>
  <c r="H17"/>
  <c r="H15"/>
  <c r="E15"/>
  <c r="H11"/>
  <c r="E11"/>
  <c r="H10"/>
  <c r="E10"/>
  <c r="U231" i="13"/>
  <c r="S231"/>
  <c r="R231"/>
  <c r="P231"/>
  <c r="N231"/>
  <c r="M231"/>
  <c r="U230"/>
  <c r="S230"/>
  <c r="R230"/>
  <c r="P230"/>
  <c r="N230"/>
  <c r="M230"/>
  <c r="U229"/>
  <c r="U232" s="1"/>
  <c r="S229"/>
  <c r="R229"/>
  <c r="P229"/>
  <c r="P232" s="1"/>
  <c r="N229"/>
  <c r="N232" s="1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M224" s="1"/>
  <c r="U221"/>
  <c r="U224" s="1"/>
  <c r="S221"/>
  <c r="R221"/>
  <c r="P221"/>
  <c r="P224" s="1"/>
  <c r="N221"/>
  <c r="N224" s="1"/>
  <c r="U219"/>
  <c r="S219"/>
  <c r="R219"/>
  <c r="P219"/>
  <c r="N219"/>
  <c r="M219"/>
  <c r="U218"/>
  <c r="S218"/>
  <c r="R218"/>
  <c r="P218"/>
  <c r="N218"/>
  <c r="M218"/>
  <c r="U217"/>
  <c r="S217"/>
  <c r="R217"/>
  <c r="R220" s="1"/>
  <c r="P217"/>
  <c r="P220" s="1"/>
  <c r="N217"/>
  <c r="M217"/>
  <c r="T205"/>
  <c r="T204"/>
  <c r="T203"/>
  <c r="T201"/>
  <c r="T200"/>
  <c r="T199"/>
  <c r="T202" s="1"/>
  <c r="T197"/>
  <c r="V197" s="1"/>
  <c r="T196"/>
  <c r="V196" s="1"/>
  <c r="T195"/>
  <c r="T198" s="1"/>
  <c r="T193"/>
  <c r="V193" s="1"/>
  <c r="T192"/>
  <c r="V192" s="1"/>
  <c r="T191"/>
  <c r="T179"/>
  <c r="T178"/>
  <c r="T177"/>
  <c r="T175"/>
  <c r="T174"/>
  <c r="T173"/>
  <c r="T176" s="1"/>
  <c r="T171"/>
  <c r="V171" s="1"/>
  <c r="T170"/>
  <c r="V170" s="1"/>
  <c r="T169"/>
  <c r="T172" s="1"/>
  <c r="W169"/>
  <c r="T167"/>
  <c r="V167" s="1"/>
  <c r="T166"/>
  <c r="V166" s="1"/>
  <c r="T165"/>
  <c r="U231" i="14"/>
  <c r="S231"/>
  <c r="R231"/>
  <c r="P231"/>
  <c r="N231"/>
  <c r="M231"/>
  <c r="U230"/>
  <c r="S230"/>
  <c r="R230"/>
  <c r="P230"/>
  <c r="N230"/>
  <c r="M230"/>
  <c r="U229"/>
  <c r="U232" s="1"/>
  <c r="S229"/>
  <c r="R229"/>
  <c r="P229"/>
  <c r="P232" s="1"/>
  <c r="N229"/>
  <c r="N232" s="1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M224" s="1"/>
  <c r="U221"/>
  <c r="U224" s="1"/>
  <c r="S221"/>
  <c r="R221"/>
  <c r="P221"/>
  <c r="P224" s="1"/>
  <c r="N221"/>
  <c r="N224" s="1"/>
  <c r="U219"/>
  <c r="S219"/>
  <c r="R219"/>
  <c r="P219"/>
  <c r="N219"/>
  <c r="M219"/>
  <c r="U218"/>
  <c r="S218"/>
  <c r="R218"/>
  <c r="P218"/>
  <c r="N218"/>
  <c r="M218"/>
  <c r="U217"/>
  <c r="S217"/>
  <c r="R217"/>
  <c r="R220" s="1"/>
  <c r="P217"/>
  <c r="P220" s="1"/>
  <c r="N217"/>
  <c r="M217"/>
  <c r="T205"/>
  <c r="W205"/>
  <c r="T204"/>
  <c r="V204" s="1"/>
  <c r="W204"/>
  <c r="T203"/>
  <c r="T206" s="1"/>
  <c r="W203"/>
  <c r="T201"/>
  <c r="W201"/>
  <c r="T200"/>
  <c r="V200" s="1"/>
  <c r="W200"/>
  <c r="T199"/>
  <c r="T197"/>
  <c r="W197"/>
  <c r="T196"/>
  <c r="V196" s="1"/>
  <c r="W196"/>
  <c r="T195"/>
  <c r="W195"/>
  <c r="T193"/>
  <c r="T192"/>
  <c r="V192" s="1"/>
  <c r="T191"/>
  <c r="T179"/>
  <c r="W179"/>
  <c r="T178"/>
  <c r="V178" s="1"/>
  <c r="W178"/>
  <c r="T177"/>
  <c r="T180" s="1"/>
  <c r="W177"/>
  <c r="T175"/>
  <c r="W175"/>
  <c r="T174"/>
  <c r="V174" s="1"/>
  <c r="W174"/>
  <c r="T173"/>
  <c r="W173"/>
  <c r="T171"/>
  <c r="W171"/>
  <c r="T170"/>
  <c r="V170" s="1"/>
  <c r="W170"/>
  <c r="T169"/>
  <c r="T167"/>
  <c r="V167" s="1"/>
  <c r="W167"/>
  <c r="T166"/>
  <c r="V166" s="1"/>
  <c r="W166"/>
  <c r="T165"/>
  <c r="U231" i="15"/>
  <c r="S231"/>
  <c r="R231"/>
  <c r="P231"/>
  <c r="N231"/>
  <c r="M231"/>
  <c r="U230"/>
  <c r="S230"/>
  <c r="R230"/>
  <c r="P230"/>
  <c r="N230"/>
  <c r="M230"/>
  <c r="U229"/>
  <c r="S229"/>
  <c r="R229"/>
  <c r="P229"/>
  <c r="P232" s="1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M224" s="1"/>
  <c r="U221"/>
  <c r="S221"/>
  <c r="R221"/>
  <c r="R224" s="1"/>
  <c r="P221"/>
  <c r="P224" s="1"/>
  <c r="N221"/>
  <c r="U219"/>
  <c r="S219"/>
  <c r="R219"/>
  <c r="P219"/>
  <c r="N219"/>
  <c r="M219"/>
  <c r="U218"/>
  <c r="S218"/>
  <c r="R218"/>
  <c r="P218"/>
  <c r="N218"/>
  <c r="M218"/>
  <c r="U217"/>
  <c r="S217"/>
  <c r="S220" s="1"/>
  <c r="R217"/>
  <c r="R220" s="1"/>
  <c r="P217"/>
  <c r="N217"/>
  <c r="M217"/>
  <c r="M220" s="1"/>
  <c r="T205"/>
  <c r="T206" s="1"/>
  <c r="T204"/>
  <c r="V204" s="1"/>
  <c r="T203"/>
  <c r="T201"/>
  <c r="T200"/>
  <c r="V200" s="1"/>
  <c r="T199"/>
  <c r="T197"/>
  <c r="V197" s="1"/>
  <c r="T196"/>
  <c r="T195"/>
  <c r="T198" s="1"/>
  <c r="T193"/>
  <c r="V193" s="1"/>
  <c r="T192"/>
  <c r="V192" s="1"/>
  <c r="T191"/>
  <c r="T179"/>
  <c r="W179"/>
  <c r="T178"/>
  <c r="V178" s="1"/>
  <c r="T177"/>
  <c r="W177"/>
  <c r="T175"/>
  <c r="W175"/>
  <c r="T174"/>
  <c r="V174" s="1"/>
  <c r="W174"/>
  <c r="T173"/>
  <c r="T171"/>
  <c r="V171" s="1"/>
  <c r="W171"/>
  <c r="T170"/>
  <c r="V170" s="1"/>
  <c r="T169"/>
  <c r="W169"/>
  <c r="T167"/>
  <c r="V167" s="1"/>
  <c r="W167"/>
  <c r="T166"/>
  <c r="V166" s="1"/>
  <c r="W166"/>
  <c r="T165"/>
  <c r="U231" i="16"/>
  <c r="S231"/>
  <c r="R231"/>
  <c r="P231"/>
  <c r="N231"/>
  <c r="M231"/>
  <c r="U230"/>
  <c r="S230"/>
  <c r="R230"/>
  <c r="P230"/>
  <c r="N230"/>
  <c r="M230"/>
  <c r="U229"/>
  <c r="U232" s="1"/>
  <c r="S229"/>
  <c r="R229"/>
  <c r="P229"/>
  <c r="P232" s="1"/>
  <c r="N229"/>
  <c r="N232" s="1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M224" s="1"/>
  <c r="U221"/>
  <c r="U224" s="1"/>
  <c r="S221"/>
  <c r="R221"/>
  <c r="P221"/>
  <c r="P224" s="1"/>
  <c r="N221"/>
  <c r="N224" s="1"/>
  <c r="U219"/>
  <c r="S219"/>
  <c r="R219"/>
  <c r="P219"/>
  <c r="N219"/>
  <c r="M219"/>
  <c r="U218"/>
  <c r="S218"/>
  <c r="R218"/>
  <c r="P218"/>
  <c r="N218"/>
  <c r="M218"/>
  <c r="U217"/>
  <c r="S217"/>
  <c r="R217"/>
  <c r="R220" s="1"/>
  <c r="P217"/>
  <c r="P220" s="1"/>
  <c r="N217"/>
  <c r="M217"/>
  <c r="T205"/>
  <c r="V205" s="1"/>
  <c r="W205"/>
  <c r="T204"/>
  <c r="T203"/>
  <c r="W203"/>
  <c r="T201"/>
  <c r="W201"/>
  <c r="T200"/>
  <c r="V200" s="1"/>
  <c r="W200"/>
  <c r="T199"/>
  <c r="T197"/>
  <c r="V197" s="1"/>
  <c r="W197"/>
  <c r="T196"/>
  <c r="T198" s="1"/>
  <c r="W196"/>
  <c r="T193"/>
  <c r="V193" s="1"/>
  <c r="T192"/>
  <c r="V192" s="1"/>
  <c r="T191"/>
  <c r="T179"/>
  <c r="V179" s="1"/>
  <c r="W179"/>
  <c r="T178"/>
  <c r="V178" s="1"/>
  <c r="W178"/>
  <c r="T177"/>
  <c r="T180" s="1"/>
  <c r="T175"/>
  <c r="W175"/>
  <c r="T174"/>
  <c r="V174" s="1"/>
  <c r="W174"/>
  <c r="T173"/>
  <c r="T171"/>
  <c r="V171" s="1"/>
  <c r="W171"/>
  <c r="T170"/>
  <c r="T172" s="1"/>
  <c r="W170"/>
  <c r="T167"/>
  <c r="V167" s="1"/>
  <c r="W167"/>
  <c r="T166"/>
  <c r="V166" s="1"/>
  <c r="W166"/>
  <c r="T165"/>
  <c r="U231" i="17"/>
  <c r="S231"/>
  <c r="R231"/>
  <c r="P231"/>
  <c r="N231"/>
  <c r="M231"/>
  <c r="U230"/>
  <c r="S230"/>
  <c r="R230"/>
  <c r="P230"/>
  <c r="N230"/>
  <c r="M230"/>
  <c r="U229"/>
  <c r="U232" s="1"/>
  <c r="S229"/>
  <c r="S232" s="1"/>
  <c r="R229"/>
  <c r="P229"/>
  <c r="N229"/>
  <c r="N232" s="1"/>
  <c r="M229"/>
  <c r="M232" s="1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U224" s="1"/>
  <c r="S221"/>
  <c r="S224" s="1"/>
  <c r="R221"/>
  <c r="P221"/>
  <c r="N221"/>
  <c r="N224" s="1"/>
  <c r="U219"/>
  <c r="S219"/>
  <c r="R219"/>
  <c r="P219"/>
  <c r="N219"/>
  <c r="M219"/>
  <c r="U218"/>
  <c r="S218"/>
  <c r="R218"/>
  <c r="P218"/>
  <c r="N218"/>
  <c r="M218"/>
  <c r="U217"/>
  <c r="U220" s="1"/>
  <c r="S217"/>
  <c r="R217"/>
  <c r="P217"/>
  <c r="P220" s="1"/>
  <c r="N217"/>
  <c r="N220" s="1"/>
  <c r="M217"/>
  <c r="T205"/>
  <c r="W205"/>
  <c r="T204"/>
  <c r="W204"/>
  <c r="T203"/>
  <c r="T201"/>
  <c r="W201"/>
  <c r="T200"/>
  <c r="W200"/>
  <c r="T199"/>
  <c r="T202" s="1"/>
  <c r="T197"/>
  <c r="W197"/>
  <c r="T196"/>
  <c r="V196" s="1"/>
  <c r="W196"/>
  <c r="T195"/>
  <c r="T198" s="1"/>
  <c r="T193"/>
  <c r="V193" s="1"/>
  <c r="W193"/>
  <c r="T192"/>
  <c r="V192" s="1"/>
  <c r="W192"/>
  <c r="T191"/>
  <c r="T179"/>
  <c r="W179"/>
  <c r="T178"/>
  <c r="W178"/>
  <c r="T177"/>
  <c r="T175"/>
  <c r="W175"/>
  <c r="T174"/>
  <c r="W174"/>
  <c r="T173"/>
  <c r="T176" s="1"/>
  <c r="T171"/>
  <c r="W171"/>
  <c r="T170"/>
  <c r="V170" s="1"/>
  <c r="W170"/>
  <c r="T169"/>
  <c r="T167"/>
  <c r="V167" s="1"/>
  <c r="W167"/>
  <c r="T166"/>
  <c r="V166" s="1"/>
  <c r="W166"/>
  <c r="T165"/>
  <c r="R180" i="19" l="1"/>
  <c r="V169" i="17"/>
  <c r="T172"/>
  <c r="V199" i="16"/>
  <c r="T202"/>
  <c r="V165" i="14"/>
  <c r="V168" s="1"/>
  <c r="T168"/>
  <c r="V165" i="17"/>
  <c r="V168" s="1"/>
  <c r="T168"/>
  <c r="V191"/>
  <c r="V194" s="1"/>
  <c r="T194"/>
  <c r="V173" i="16"/>
  <c r="T176"/>
  <c r="V173" i="15"/>
  <c r="V176" s="1"/>
  <c r="T176"/>
  <c r="V199"/>
  <c r="T202"/>
  <c r="V199" i="14"/>
  <c r="V202" s="1"/>
  <c r="T202"/>
  <c r="S220" i="17"/>
  <c r="N220" i="16"/>
  <c r="M232"/>
  <c r="T172" i="15"/>
  <c r="P220"/>
  <c r="N224"/>
  <c r="U224"/>
  <c r="U233" s="1"/>
  <c r="U234" s="1"/>
  <c r="N232"/>
  <c r="U232"/>
  <c r="T176" i="14"/>
  <c r="N220"/>
  <c r="U220"/>
  <c r="S224"/>
  <c r="M232"/>
  <c r="S232"/>
  <c r="T180" i="13"/>
  <c r="T206"/>
  <c r="N220"/>
  <c r="U220"/>
  <c r="S224"/>
  <c r="M232"/>
  <c r="S232"/>
  <c r="P64" i="19"/>
  <c r="P151"/>
  <c r="P154" s="1"/>
  <c r="N229"/>
  <c r="N232" s="1"/>
  <c r="G68" i="20"/>
  <c r="G72"/>
  <c r="R72"/>
  <c r="D76"/>
  <c r="N76"/>
  <c r="U76"/>
  <c r="R142"/>
  <c r="N146"/>
  <c r="U146"/>
  <c r="R150"/>
  <c r="R155" s="1"/>
  <c r="N154"/>
  <c r="U154"/>
  <c r="R220"/>
  <c r="P224"/>
  <c r="P232"/>
  <c r="O180" i="19"/>
  <c r="S42"/>
  <c r="M42"/>
  <c r="M51" s="1"/>
  <c r="M52" s="1"/>
  <c r="U176"/>
  <c r="S124"/>
  <c r="S130" s="1"/>
  <c r="F50"/>
  <c r="R50"/>
  <c r="V177" i="17"/>
  <c r="T180"/>
  <c r="V203"/>
  <c r="T206"/>
  <c r="V165" i="16"/>
  <c r="V168" s="1"/>
  <c r="T168"/>
  <c r="V191" i="14"/>
  <c r="T194"/>
  <c r="V191" i="13"/>
  <c r="V194" s="1"/>
  <c r="T194"/>
  <c r="M220" i="17"/>
  <c r="R224"/>
  <c r="R232"/>
  <c r="U220" i="16"/>
  <c r="S224"/>
  <c r="S232"/>
  <c r="R220" i="17"/>
  <c r="P224"/>
  <c r="M224"/>
  <c r="P232"/>
  <c r="T206" i="16"/>
  <c r="M220"/>
  <c r="S220"/>
  <c r="R224"/>
  <c r="R233" s="1"/>
  <c r="R234" s="1"/>
  <c r="R232"/>
  <c r="N220" i="15"/>
  <c r="U220"/>
  <c r="S224"/>
  <c r="S233" s="1"/>
  <c r="S234" s="1"/>
  <c r="M232"/>
  <c r="S232"/>
  <c r="T198" i="14"/>
  <c r="M220"/>
  <c r="S220"/>
  <c r="R224"/>
  <c r="R232"/>
  <c r="M220" i="13"/>
  <c r="S220"/>
  <c r="R224"/>
  <c r="R232"/>
  <c r="E21" i="19"/>
  <c r="E24" s="1"/>
  <c r="E38"/>
  <c r="N76"/>
  <c r="N154"/>
  <c r="M229"/>
  <c r="M232" s="1"/>
  <c r="O24"/>
  <c r="O203"/>
  <c r="O206" s="1"/>
  <c r="M224" i="20"/>
  <c r="M94" i="19"/>
  <c r="M104" s="1"/>
  <c r="P42"/>
  <c r="V191" i="16"/>
  <c r="V194" s="1"/>
  <c r="T194"/>
  <c r="V165" i="15"/>
  <c r="V168" s="1"/>
  <c r="T168"/>
  <c r="V191"/>
  <c r="V194" s="1"/>
  <c r="T194"/>
  <c r="V169" i="14"/>
  <c r="V172" s="1"/>
  <c r="T172"/>
  <c r="V165" i="13"/>
  <c r="V168" s="1"/>
  <c r="T168"/>
  <c r="V165" i="20"/>
  <c r="V168" s="1"/>
  <c r="T168"/>
  <c r="V191"/>
  <c r="V194" s="1"/>
  <c r="T194"/>
  <c r="T180" i="15"/>
  <c r="R232"/>
  <c r="M69" i="19"/>
  <c r="M72" s="1"/>
  <c r="M154"/>
  <c r="U68" i="20"/>
  <c r="U77" s="1"/>
  <c r="U78" s="1"/>
  <c r="R64" i="19"/>
  <c r="R20"/>
  <c r="S180"/>
  <c r="F75"/>
  <c r="U231"/>
  <c r="M120"/>
  <c r="M129" s="1"/>
  <c r="V35" i="20"/>
  <c r="V38" s="1"/>
  <c r="T38"/>
  <c r="V87"/>
  <c r="V90" s="1"/>
  <c r="T90"/>
  <c r="V113"/>
  <c r="V116" s="1"/>
  <c r="T116"/>
  <c r="V113" i="19"/>
  <c r="V116" s="1"/>
  <c r="T116"/>
  <c r="V35"/>
  <c r="V38" s="1"/>
  <c r="T38"/>
  <c r="M172"/>
  <c r="M181" s="1"/>
  <c r="M182" s="1"/>
  <c r="N16"/>
  <c r="N25" s="1"/>
  <c r="N26" s="1"/>
  <c r="S73"/>
  <c r="S24"/>
  <c r="S25" s="1"/>
  <c r="S26" s="1"/>
  <c r="P73"/>
  <c r="P76" s="1"/>
  <c r="M147"/>
  <c r="M150" s="1"/>
  <c r="N220"/>
  <c r="N225"/>
  <c r="N228" s="1"/>
  <c r="D68" i="20"/>
  <c r="O102" i="19"/>
  <c r="O125"/>
  <c r="O128" s="1"/>
  <c r="S64"/>
  <c r="C42"/>
  <c r="S20"/>
  <c r="R98"/>
  <c r="U128"/>
  <c r="R206"/>
  <c r="G20"/>
  <c r="U73"/>
  <c r="U76" s="1"/>
  <c r="U50"/>
  <c r="V191"/>
  <c r="V194" s="1"/>
  <c r="T194"/>
  <c r="P172"/>
  <c r="P181" s="1"/>
  <c r="P182" s="1"/>
  <c r="P94"/>
  <c r="P103" s="1"/>
  <c r="M198"/>
  <c r="M207" s="1"/>
  <c r="M208" s="1"/>
  <c r="N120"/>
  <c r="N129" s="1"/>
  <c r="E47"/>
  <c r="E50" s="1"/>
  <c r="F69"/>
  <c r="M76"/>
  <c r="F64" i="20"/>
  <c r="P64"/>
  <c r="R68"/>
  <c r="R77" s="1"/>
  <c r="R78" s="1"/>
  <c r="T94"/>
  <c r="T102"/>
  <c r="T120"/>
  <c r="T128"/>
  <c r="T172"/>
  <c r="T180"/>
  <c r="T198"/>
  <c r="T206"/>
  <c r="C64"/>
  <c r="O50" i="19"/>
  <c r="R202"/>
  <c r="T127"/>
  <c r="G46"/>
  <c r="U90"/>
  <c r="V165"/>
  <c r="V168" s="1"/>
  <c r="T168"/>
  <c r="U69"/>
  <c r="U46"/>
  <c r="V9" i="20"/>
  <c r="V12" s="1"/>
  <c r="T12"/>
  <c r="E42"/>
  <c r="E51" s="1"/>
  <c r="E52" s="1"/>
  <c r="P129" i="19"/>
  <c r="P120"/>
  <c r="N172"/>
  <c r="N181" s="1"/>
  <c r="N182" s="1"/>
  <c r="P198"/>
  <c r="P207" s="1"/>
  <c r="P208" s="1"/>
  <c r="N198"/>
  <c r="N207" s="1"/>
  <c r="N208" s="1"/>
  <c r="H20"/>
  <c r="P69"/>
  <c r="P72" s="1"/>
  <c r="D73"/>
  <c r="D76" s="1"/>
  <c r="U147"/>
  <c r="S151"/>
  <c r="S154" s="1"/>
  <c r="P229"/>
  <c r="P232" s="1"/>
  <c r="D64" i="20"/>
  <c r="N64"/>
  <c r="F68"/>
  <c r="P68"/>
  <c r="F72"/>
  <c r="F77" s="1"/>
  <c r="F78" s="1"/>
  <c r="P72"/>
  <c r="C76"/>
  <c r="M76"/>
  <c r="S76"/>
  <c r="S77" s="1"/>
  <c r="S78" s="1"/>
  <c r="O94"/>
  <c r="O102"/>
  <c r="O120"/>
  <c r="O128"/>
  <c r="P142"/>
  <c r="M146"/>
  <c r="S146"/>
  <c r="P150"/>
  <c r="P155" s="1"/>
  <c r="M154"/>
  <c r="S154"/>
  <c r="O172"/>
  <c r="O180"/>
  <c r="O181" s="1"/>
  <c r="O182" s="1"/>
  <c r="O198"/>
  <c r="O206"/>
  <c r="P220"/>
  <c r="N224"/>
  <c r="N233" s="1"/>
  <c r="N234" s="1"/>
  <c r="U224"/>
  <c r="N232"/>
  <c r="U232"/>
  <c r="F42" i="19"/>
  <c r="F51" s="1"/>
  <c r="F52" s="1"/>
  <c r="N42"/>
  <c r="H16" i="20"/>
  <c r="U180" i="19"/>
  <c r="U181" s="1"/>
  <c r="U182" s="1"/>
  <c r="S206"/>
  <c r="F20"/>
  <c r="H23"/>
  <c r="H24" s="1"/>
  <c r="M25"/>
  <c r="M26" s="1"/>
  <c r="N130"/>
  <c r="Q99" i="20"/>
  <c r="Q102" s="1"/>
  <c r="Q125"/>
  <c r="Q128" s="1"/>
  <c r="Q177"/>
  <c r="Q180" s="1"/>
  <c r="M103"/>
  <c r="N104"/>
  <c r="M130"/>
  <c r="N130"/>
  <c r="P130" i="19"/>
  <c r="D25"/>
  <c r="D26" s="1"/>
  <c r="M181" i="20"/>
  <c r="M182" s="1"/>
  <c r="M207"/>
  <c r="M208" s="1"/>
  <c r="P130"/>
  <c r="P104"/>
  <c r="M51"/>
  <c r="M52" s="1"/>
  <c r="V205" i="17"/>
  <c r="V179"/>
  <c r="T23" i="19"/>
  <c r="V179" i="15"/>
  <c r="V205"/>
  <c r="V205" i="14"/>
  <c r="V179"/>
  <c r="U207" i="20"/>
  <c r="U208" s="1"/>
  <c r="S207"/>
  <c r="S208" s="1"/>
  <c r="V205" i="13"/>
  <c r="W205" s="1"/>
  <c r="V205" i="19"/>
  <c r="R207" i="20"/>
  <c r="R208" s="1"/>
  <c r="V205"/>
  <c r="U181"/>
  <c r="U182" s="1"/>
  <c r="S181"/>
  <c r="S182" s="1"/>
  <c r="S231" i="19"/>
  <c r="V179" i="13"/>
  <c r="R181" i="19"/>
  <c r="R182" s="1"/>
  <c r="R181" i="20"/>
  <c r="R182" s="1"/>
  <c r="T179" i="19"/>
  <c r="V179" i="20"/>
  <c r="U130"/>
  <c r="U129"/>
  <c r="V127" i="19"/>
  <c r="S130" i="20"/>
  <c r="S129"/>
  <c r="V127"/>
  <c r="R130"/>
  <c r="R129"/>
  <c r="U103"/>
  <c r="U104"/>
  <c r="T101" i="19"/>
  <c r="V101" i="20"/>
  <c r="R104"/>
  <c r="R103"/>
  <c r="U51"/>
  <c r="U52" s="1"/>
  <c r="S51"/>
  <c r="S52" s="1"/>
  <c r="T49" i="19"/>
  <c r="V49" i="20"/>
  <c r="R51"/>
  <c r="R52" s="1"/>
  <c r="V23" i="19"/>
  <c r="W23" s="1"/>
  <c r="S25" i="20"/>
  <c r="S26" s="1"/>
  <c r="V23"/>
  <c r="R25"/>
  <c r="R26" s="1"/>
  <c r="H51"/>
  <c r="H52" s="1"/>
  <c r="F51"/>
  <c r="F52" s="1"/>
  <c r="H49" i="19"/>
  <c r="G51" i="20"/>
  <c r="G52" s="1"/>
  <c r="G25"/>
  <c r="G26" s="1"/>
  <c r="F25"/>
  <c r="F26" s="1"/>
  <c r="U152" i="19"/>
  <c r="U140"/>
  <c r="O173"/>
  <c r="O176" s="1"/>
  <c r="O43"/>
  <c r="O46" s="1"/>
  <c r="U151"/>
  <c r="U154" s="1"/>
  <c r="T204"/>
  <c r="T177"/>
  <c r="H19"/>
  <c r="R227"/>
  <c r="F74"/>
  <c r="C69"/>
  <c r="C72" s="1"/>
  <c r="N69"/>
  <c r="N72" s="1"/>
  <c r="N147"/>
  <c r="N150" s="1"/>
  <c r="M225"/>
  <c r="M228" s="1"/>
  <c r="O17"/>
  <c r="O20" s="1"/>
  <c r="O121"/>
  <c r="O124" s="1"/>
  <c r="I44"/>
  <c r="P225"/>
  <c r="P228" s="1"/>
  <c r="E43"/>
  <c r="E46" s="1"/>
  <c r="P147"/>
  <c r="P150" s="1"/>
  <c r="O95"/>
  <c r="O98" s="1"/>
  <c r="G73"/>
  <c r="T125"/>
  <c r="H18"/>
  <c r="R229"/>
  <c r="U229"/>
  <c r="G74"/>
  <c r="T48"/>
  <c r="V48" s="1"/>
  <c r="W48" s="1"/>
  <c r="R152"/>
  <c r="T178"/>
  <c r="V178" s="1"/>
  <c r="W178" s="1"/>
  <c r="U230"/>
  <c r="H48"/>
  <c r="I48" s="1"/>
  <c r="T203"/>
  <c r="V203" s="1"/>
  <c r="S143"/>
  <c r="S146" s="1"/>
  <c r="S230"/>
  <c r="T126"/>
  <c r="V126" s="1"/>
  <c r="W126" s="1"/>
  <c r="T22"/>
  <c r="V22" s="1"/>
  <c r="W22" s="1"/>
  <c r="R230"/>
  <c r="R74"/>
  <c r="S74"/>
  <c r="V204" i="17"/>
  <c r="V178"/>
  <c r="V204" i="13"/>
  <c r="W204" s="1"/>
  <c r="V204" i="20"/>
  <c r="V178"/>
  <c r="W178" s="1"/>
  <c r="V178" i="13"/>
  <c r="W178" s="1"/>
  <c r="V126" i="20"/>
  <c r="W126" s="1"/>
  <c r="V100" i="19"/>
  <c r="V100" i="20"/>
  <c r="W100" s="1"/>
  <c r="V48"/>
  <c r="V22"/>
  <c r="W22" s="1"/>
  <c r="T21" i="19"/>
  <c r="H47"/>
  <c r="R73"/>
  <c r="S229"/>
  <c r="R151"/>
  <c r="V203" i="16"/>
  <c r="V206" s="1"/>
  <c r="V177"/>
  <c r="V180" s="1"/>
  <c r="F73" i="19"/>
  <c r="V177" i="14"/>
  <c r="V180" s="1"/>
  <c r="V203"/>
  <c r="T47" i="19"/>
  <c r="V203" i="15"/>
  <c r="V177"/>
  <c r="V177" i="13"/>
  <c r="V180" s="1"/>
  <c r="V177" i="20"/>
  <c r="V203" i="13"/>
  <c r="V206" s="1"/>
  <c r="V203" i="20"/>
  <c r="V125"/>
  <c r="T99" i="19"/>
  <c r="V99" i="20"/>
  <c r="W99" s="1"/>
  <c r="V47"/>
  <c r="T201" i="19"/>
  <c r="V201" s="1"/>
  <c r="W201" s="1"/>
  <c r="W96"/>
  <c r="F25"/>
  <c r="F26" s="1"/>
  <c r="N228" i="17"/>
  <c r="W122" i="19"/>
  <c r="N228" i="16"/>
  <c r="N233" s="1"/>
  <c r="N234" s="1"/>
  <c r="M228" i="14"/>
  <c r="M228" i="13"/>
  <c r="M233" s="1"/>
  <c r="M234" s="1"/>
  <c r="P228" i="16"/>
  <c r="M228" i="15"/>
  <c r="M233" s="1"/>
  <c r="M234" s="1"/>
  <c r="N228" i="14"/>
  <c r="N228" i="13"/>
  <c r="N233" s="1"/>
  <c r="N234" s="1"/>
  <c r="P228" i="20"/>
  <c r="G25" i="19"/>
  <c r="G26" s="1"/>
  <c r="W174"/>
  <c r="O199"/>
  <c r="O202" s="1"/>
  <c r="M228" i="17"/>
  <c r="Q17" i="20"/>
  <c r="Q20" s="1"/>
  <c r="O25"/>
  <c r="O26" s="1"/>
  <c r="Q95"/>
  <c r="Q98" s="1"/>
  <c r="R228" i="15"/>
  <c r="S228" i="14"/>
  <c r="S233" s="1"/>
  <c r="S234" s="1"/>
  <c r="S228" i="13"/>
  <c r="R228" i="17"/>
  <c r="M228" i="16"/>
  <c r="S228"/>
  <c r="S233" s="1"/>
  <c r="S234" s="1"/>
  <c r="P228" i="15"/>
  <c r="R228" i="14"/>
  <c r="R233" s="1"/>
  <c r="R234" s="1"/>
  <c r="R228" i="13"/>
  <c r="M228" i="20"/>
  <c r="S228"/>
  <c r="S129" i="19"/>
  <c r="Q43" i="20"/>
  <c r="Q46" s="1"/>
  <c r="Q121"/>
  <c r="Q124" s="1"/>
  <c r="Q199"/>
  <c r="U228" i="16"/>
  <c r="U233" s="1"/>
  <c r="U234" s="1"/>
  <c r="P228" i="17"/>
  <c r="R228" i="16"/>
  <c r="N228" i="15"/>
  <c r="U228"/>
  <c r="P228" i="14"/>
  <c r="P228" i="13"/>
  <c r="P233" s="1"/>
  <c r="P234" s="1"/>
  <c r="R228" i="20"/>
  <c r="R233" s="1"/>
  <c r="R234" s="1"/>
  <c r="S228" i="17"/>
  <c r="S233" s="1"/>
  <c r="S234" s="1"/>
  <c r="U228"/>
  <c r="S228" i="15"/>
  <c r="U228" i="14"/>
  <c r="U228" i="13"/>
  <c r="R129" i="19"/>
  <c r="R207"/>
  <c r="R208" s="1"/>
  <c r="Q173" i="20"/>
  <c r="Q176" s="1"/>
  <c r="N228"/>
  <c r="V201" i="17"/>
  <c r="U227" i="19"/>
  <c r="V175" i="17"/>
  <c r="V201" i="15"/>
  <c r="V175"/>
  <c r="S149" i="19"/>
  <c r="S71"/>
  <c r="T45"/>
  <c r="V45" s="1"/>
  <c r="R71"/>
  <c r="U207"/>
  <c r="U208" s="1"/>
  <c r="U228" i="20"/>
  <c r="T175" i="19"/>
  <c r="V175" s="1"/>
  <c r="W175" s="1"/>
  <c r="S227"/>
  <c r="V201" i="16"/>
  <c r="V175"/>
  <c r="T123" i="19"/>
  <c r="V123" s="1"/>
  <c r="W123" s="1"/>
  <c r="T19"/>
  <c r="V19" s="1"/>
  <c r="V175" i="14"/>
  <c r="V201"/>
  <c r="F71" i="19"/>
  <c r="H45"/>
  <c r="H46" s="1"/>
  <c r="V201" i="20"/>
  <c r="V201" i="13"/>
  <c r="W201" s="1"/>
  <c r="V175" i="20"/>
  <c r="V175" i="13"/>
  <c r="U149" i="19"/>
  <c r="V123" i="20"/>
  <c r="W123" s="1"/>
  <c r="V97"/>
  <c r="W97" s="1"/>
  <c r="T97" i="19"/>
  <c r="U71"/>
  <c r="V45" i="20"/>
  <c r="V19"/>
  <c r="W44" i="19"/>
  <c r="N103"/>
  <c r="T13"/>
  <c r="O92"/>
  <c r="Q92" s="1"/>
  <c r="T17"/>
  <c r="W200"/>
  <c r="W18"/>
  <c r="U148"/>
  <c r="G70"/>
  <c r="G72" s="1"/>
  <c r="V200" i="17"/>
  <c r="V174"/>
  <c r="F70" i="19"/>
  <c r="V200" i="13"/>
  <c r="V200" i="20"/>
  <c r="U226" i="19"/>
  <c r="S226"/>
  <c r="V174" i="20"/>
  <c r="R226" i="19"/>
  <c r="V174" i="13"/>
  <c r="V122" i="20"/>
  <c r="W122" s="1"/>
  <c r="V96"/>
  <c r="V44"/>
  <c r="W44" s="1"/>
  <c r="V18"/>
  <c r="W18" s="1"/>
  <c r="N144" i="19"/>
  <c r="P104"/>
  <c r="P233" i="17"/>
  <c r="P234" s="1"/>
  <c r="M103" i="19"/>
  <c r="Q88" i="20"/>
  <c r="W88" s="1"/>
  <c r="V88" i="19"/>
  <c r="V90" s="1"/>
  <c r="V92" i="20"/>
  <c r="T92" i="19"/>
  <c r="V92" s="1"/>
  <c r="W92" s="1"/>
  <c r="V199" i="17"/>
  <c r="V173"/>
  <c r="V176" s="1"/>
  <c r="V199" i="20"/>
  <c r="V199" i="13"/>
  <c r="V202" s="1"/>
  <c r="V173"/>
  <c r="V176" s="1"/>
  <c r="T121" i="19"/>
  <c r="T124" s="1"/>
  <c r="S147"/>
  <c r="V121" i="20"/>
  <c r="R147" i="19"/>
  <c r="R150" s="1"/>
  <c r="V95" i="20"/>
  <c r="V98" s="1"/>
  <c r="T95" i="19"/>
  <c r="T98" s="1"/>
  <c r="V43" i="20"/>
  <c r="T43" i="19"/>
  <c r="S69"/>
  <c r="S72" s="1"/>
  <c r="V17" i="20"/>
  <c r="R69" i="19"/>
  <c r="R72" s="1"/>
  <c r="U233" i="13"/>
  <c r="P233" i="16"/>
  <c r="P234" s="1"/>
  <c r="M233"/>
  <c r="M234" s="1"/>
  <c r="P233" i="20"/>
  <c r="P234" s="1"/>
  <c r="T207" i="16"/>
  <c r="T208" s="1"/>
  <c r="V169" i="20"/>
  <c r="V172" s="1"/>
  <c r="R233" i="17"/>
  <c r="R234" s="1"/>
  <c r="N143" i="19"/>
  <c r="N146" s="1"/>
  <c r="V169" i="15"/>
  <c r="V172" s="1"/>
  <c r="V169" i="13"/>
  <c r="V172" s="1"/>
  <c r="N233" i="17"/>
  <c r="N234" s="1"/>
  <c r="U233"/>
  <c r="U234" s="1"/>
  <c r="R233" i="15"/>
  <c r="R234" s="1"/>
  <c r="P233" i="14"/>
  <c r="P234" s="1"/>
  <c r="M233"/>
  <c r="S233" i="13"/>
  <c r="S234" s="1"/>
  <c r="O207" i="20"/>
  <c r="O208" s="1"/>
  <c r="U233"/>
  <c r="U234" s="1"/>
  <c r="T199" i="19"/>
  <c r="T181" i="16"/>
  <c r="T182" s="1"/>
  <c r="P233" i="15"/>
  <c r="P234" s="1"/>
  <c r="U233" i="14"/>
  <c r="U234" s="1"/>
  <c r="R233" i="13"/>
  <c r="R234" s="1"/>
  <c r="S233" i="20"/>
  <c r="S234" s="1"/>
  <c r="V197" i="17"/>
  <c r="V171"/>
  <c r="V197" i="14"/>
  <c r="V197" i="19"/>
  <c r="W197" s="1"/>
  <c r="V171" i="14"/>
  <c r="V171" i="19"/>
  <c r="M155" i="20"/>
  <c r="U155"/>
  <c r="O129"/>
  <c r="U221" i="19"/>
  <c r="U224" s="1"/>
  <c r="E40"/>
  <c r="D65"/>
  <c r="V117" i="20"/>
  <c r="V120" s="1"/>
  <c r="G65" i="19"/>
  <c r="G68" s="1"/>
  <c r="M143"/>
  <c r="D77" i="20"/>
  <c r="M77"/>
  <c r="M78" s="1"/>
  <c r="R143" i="19"/>
  <c r="N77" i="20"/>
  <c r="N78" s="1"/>
  <c r="V91"/>
  <c r="V94" s="1"/>
  <c r="S221" i="19"/>
  <c r="S224" s="1"/>
  <c r="O103" i="20"/>
  <c r="S225" i="19"/>
  <c r="G51"/>
  <c r="G52" s="1"/>
  <c r="R225"/>
  <c r="C77" i="20"/>
  <c r="C78" s="1"/>
  <c r="N221" i="19"/>
  <c r="G77" i="20"/>
  <c r="G78" s="1"/>
  <c r="C65" i="19"/>
  <c r="E39"/>
  <c r="M65"/>
  <c r="V39" i="20"/>
  <c r="V42" s="1"/>
  <c r="N65" i="19"/>
  <c r="N51"/>
  <c r="N52" s="1"/>
  <c r="F65"/>
  <c r="F68" s="1"/>
  <c r="P65"/>
  <c r="P143"/>
  <c r="C51"/>
  <c r="C52" s="1"/>
  <c r="P51"/>
  <c r="P52" s="1"/>
  <c r="D51"/>
  <c r="D52" s="1"/>
  <c r="P221"/>
  <c r="U225"/>
  <c r="E13"/>
  <c r="E25" i="20"/>
  <c r="E26" s="1"/>
  <c r="R25" i="19"/>
  <c r="R26" s="1"/>
  <c r="H25" i="20"/>
  <c r="H26" s="1"/>
  <c r="V13"/>
  <c r="V16" s="1"/>
  <c r="T40" i="19"/>
  <c r="V40" s="1"/>
  <c r="O40"/>
  <c r="Q40" s="1"/>
  <c r="T173"/>
  <c r="T176" s="1"/>
  <c r="V63"/>
  <c r="H40"/>
  <c r="H66" s="1"/>
  <c r="V170" i="16"/>
  <c r="V195" i="15"/>
  <c r="W193" i="14"/>
  <c r="V193"/>
  <c r="V62" i="19"/>
  <c r="V196" i="16"/>
  <c r="V198" s="1"/>
  <c r="H13" i="19"/>
  <c r="H16" s="1"/>
  <c r="V195" i="17"/>
  <c r="V198" s="1"/>
  <c r="V204" i="16"/>
  <c r="W204" s="1"/>
  <c r="V195" i="14"/>
  <c r="V198" s="1"/>
  <c r="V195" i="13"/>
  <c r="V198" s="1"/>
  <c r="V21" i="20"/>
  <c r="V195"/>
  <c r="V198" s="1"/>
  <c r="V196" i="15"/>
  <c r="W196" s="1"/>
  <c r="O195" i="19"/>
  <c r="O198" s="1"/>
  <c r="O169"/>
  <c r="O172" s="1"/>
  <c r="O117"/>
  <c r="H65" i="20"/>
  <c r="O39" i="19"/>
  <c r="O42" s="1"/>
  <c r="Q40" i="20"/>
  <c r="Q66" s="1"/>
  <c r="O66"/>
  <c r="U156"/>
  <c r="U65" i="19"/>
  <c r="T91"/>
  <c r="M221"/>
  <c r="H39"/>
  <c r="H42" s="1"/>
  <c r="O13"/>
  <c r="O91"/>
  <c r="O94" s="1"/>
  <c r="C66"/>
  <c r="U143"/>
  <c r="U146" s="1"/>
  <c r="E67" i="20"/>
  <c r="Q169"/>
  <c r="Q172" s="1"/>
  <c r="Q195"/>
  <c r="Q198" s="1"/>
  <c r="P14" i="19"/>
  <c r="T66" i="20"/>
  <c r="V66" s="1"/>
  <c r="M156"/>
  <c r="S65" i="19"/>
  <c r="N66"/>
  <c r="O66" s="1"/>
  <c r="D66"/>
  <c r="T169"/>
  <c r="T172" s="1"/>
  <c r="R65"/>
  <c r="T67"/>
  <c r="V67" s="1"/>
  <c r="E14"/>
  <c r="T117"/>
  <c r="T120" s="1"/>
  <c r="T195"/>
  <c r="T198" s="1"/>
  <c r="T39"/>
  <c r="T42" s="1"/>
  <c r="R221"/>
  <c r="R224" s="1"/>
  <c r="T75"/>
  <c r="O14"/>
  <c r="Q166"/>
  <c r="T70"/>
  <c r="Q88"/>
  <c r="Q36"/>
  <c r="Q10"/>
  <c r="Q117" i="20"/>
  <c r="Q91"/>
  <c r="Q94" s="1"/>
  <c r="P217" i="19"/>
  <c r="P220" s="1"/>
  <c r="D61"/>
  <c r="D64" s="1"/>
  <c r="T73"/>
  <c r="U61"/>
  <c r="U64" s="1"/>
  <c r="T61"/>
  <c r="T64" s="1"/>
  <c r="Q203"/>
  <c r="Q206" s="1"/>
  <c r="O191"/>
  <c r="O194" s="1"/>
  <c r="Q177"/>
  <c r="Q180" s="1"/>
  <c r="O165"/>
  <c r="O168" s="1"/>
  <c r="Q173"/>
  <c r="Q176" s="1"/>
  <c r="Q121"/>
  <c r="Q124" s="1"/>
  <c r="O113"/>
  <c r="O116" s="1"/>
  <c r="M130"/>
  <c r="Q125"/>
  <c r="Q128" s="1"/>
  <c r="Q95"/>
  <c r="Q98" s="1"/>
  <c r="O87"/>
  <c r="O90" s="1"/>
  <c r="Q99"/>
  <c r="Q102" s="1"/>
  <c r="Q47"/>
  <c r="Q50" s="1"/>
  <c r="Q43"/>
  <c r="Q46" s="1"/>
  <c r="O35"/>
  <c r="O9"/>
  <c r="O12" s="1"/>
  <c r="Q21"/>
  <c r="Q24" s="1"/>
  <c r="W167"/>
  <c r="W167" i="20"/>
  <c r="W193"/>
  <c r="W193" i="19"/>
  <c r="W115" i="20"/>
  <c r="W89"/>
  <c r="W11"/>
  <c r="M139" i="19"/>
  <c r="M142" s="1"/>
  <c r="W193" i="16"/>
  <c r="W193" i="15"/>
  <c r="H35" i="19"/>
  <c r="N61"/>
  <c r="N64" s="1"/>
  <c r="E9"/>
  <c r="E12" s="1"/>
  <c r="S217"/>
  <c r="S220" s="1"/>
  <c r="M61"/>
  <c r="M64" s="1"/>
  <c r="E17"/>
  <c r="E20" s="1"/>
  <c r="R139"/>
  <c r="W192"/>
  <c r="N139"/>
  <c r="N142" s="1"/>
  <c r="P139"/>
  <c r="P142" s="1"/>
  <c r="H36"/>
  <c r="D69"/>
  <c r="D72" s="1"/>
  <c r="G62"/>
  <c r="F62"/>
  <c r="R218"/>
  <c r="T218" s="1"/>
  <c r="V218" s="1"/>
  <c r="W192" i="14"/>
  <c r="W166" i="20"/>
  <c r="W192"/>
  <c r="W192" i="13"/>
  <c r="R140" i="19"/>
  <c r="W10" i="20"/>
  <c r="M217" i="19"/>
  <c r="M220" s="1"/>
  <c r="Q35" i="20"/>
  <c r="Q38" s="1"/>
  <c r="S139" i="19"/>
  <c r="S142" s="1"/>
  <c r="U139"/>
  <c r="W36" i="20"/>
  <c r="W192" i="16"/>
  <c r="U217" i="19"/>
  <c r="U220" s="1"/>
  <c r="R217"/>
  <c r="R220" s="1"/>
  <c r="H9"/>
  <c r="H12" s="1"/>
  <c r="G61"/>
  <c r="F61"/>
  <c r="F64" s="1"/>
  <c r="Q165" i="20"/>
  <c r="Q168" s="1"/>
  <c r="Q87"/>
  <c r="Q90" s="1"/>
  <c r="C61" i="19"/>
  <c r="C64" s="1"/>
  <c r="Q9" i="20"/>
  <c r="Q12" s="1"/>
  <c r="Q113"/>
  <c r="Q116" s="1"/>
  <c r="Q191"/>
  <c r="Q194" s="1"/>
  <c r="H69"/>
  <c r="H71"/>
  <c r="H67" i="19"/>
  <c r="E63" i="20"/>
  <c r="I44"/>
  <c r="T219" i="13"/>
  <c r="V219" s="1"/>
  <c r="H70" i="19"/>
  <c r="H71"/>
  <c r="T226" i="14"/>
  <c r="V226" s="1"/>
  <c r="T229"/>
  <c r="T232" s="1"/>
  <c r="W204" i="15"/>
  <c r="W205"/>
  <c r="W197"/>
  <c r="O230" i="13"/>
  <c r="Q230" s="1"/>
  <c r="O217" i="17"/>
  <c r="T231" i="16"/>
  <c r="V231" s="1"/>
  <c r="O218"/>
  <c r="Q218" s="1"/>
  <c r="O218" i="15"/>
  <c r="Q218" s="1"/>
  <c r="O223"/>
  <c r="Q223" s="1"/>
  <c r="T225" i="14"/>
  <c r="V225" s="1"/>
  <c r="T230"/>
  <c r="V230" s="1"/>
  <c r="I22" i="19"/>
  <c r="E74" i="20"/>
  <c r="T62"/>
  <c r="V62" s="1"/>
  <c r="T223"/>
  <c r="V223" s="1"/>
  <c r="T221" i="14"/>
  <c r="T224" s="1"/>
  <c r="O227"/>
  <c r="Q227" s="1"/>
  <c r="W227" s="1"/>
  <c r="E67" i="19"/>
  <c r="O74" i="20"/>
  <c r="O219" i="15"/>
  <c r="Q219" s="1"/>
  <c r="T217" i="14"/>
  <c r="T226" i="13"/>
  <c r="O145" i="19"/>
  <c r="Q145" s="1"/>
  <c r="W170"/>
  <c r="T219" i="17"/>
  <c r="V219" s="1"/>
  <c r="T222"/>
  <c r="V222" s="1"/>
  <c r="T227"/>
  <c r="T230"/>
  <c r="T218" i="16"/>
  <c r="V218" s="1"/>
  <c r="T219" i="15"/>
  <c r="V219" s="1"/>
  <c r="T225"/>
  <c r="V225" s="1"/>
  <c r="T227"/>
  <c r="O217" i="14"/>
  <c r="T230" i="13"/>
  <c r="T148" i="19"/>
  <c r="I23" i="20"/>
  <c r="I45"/>
  <c r="T231" i="17"/>
  <c r="I45" i="19"/>
  <c r="T231"/>
  <c r="H61" i="20"/>
  <c r="H62"/>
  <c r="I17"/>
  <c r="T140"/>
  <c r="V140" s="1"/>
  <c r="T143"/>
  <c r="T148"/>
  <c r="T153"/>
  <c r="O219" i="17"/>
  <c r="Q219" s="1"/>
  <c r="W219" s="1"/>
  <c r="T219" i="16"/>
  <c r="V219" s="1"/>
  <c r="T222"/>
  <c r="V222" s="1"/>
  <c r="T227"/>
  <c r="T230"/>
  <c r="V230" s="1"/>
  <c r="T223"/>
  <c r="V223" s="1"/>
  <c r="T221" i="15"/>
  <c r="T226"/>
  <c r="V226" s="1"/>
  <c r="T231"/>
  <c r="T218" i="14"/>
  <c r="V218" s="1"/>
  <c r="O231"/>
  <c r="Q231" s="1"/>
  <c r="W231" s="1"/>
  <c r="W197" i="13"/>
  <c r="T227"/>
  <c r="T153" i="19"/>
  <c r="O227"/>
  <c r="Q227" s="1"/>
  <c r="O230"/>
  <c r="Q230" s="1"/>
  <c r="I37" i="20"/>
  <c r="T69"/>
  <c r="T71"/>
  <c r="O226"/>
  <c r="Q226" s="1"/>
  <c r="W206" i="17"/>
  <c r="T221"/>
  <c r="T224" s="1"/>
  <c r="T223"/>
  <c r="T226"/>
  <c r="O217" i="15"/>
  <c r="O219" i="14"/>
  <c r="Q219" s="1"/>
  <c r="T222"/>
  <c r="V222" s="1"/>
  <c r="T223" i="13"/>
  <c r="V223" s="1"/>
  <c r="T231"/>
  <c r="H74" i="19"/>
  <c r="T144"/>
  <c r="V144" s="1"/>
  <c r="O231"/>
  <c r="Q231" s="1"/>
  <c r="I15" i="20"/>
  <c r="H73"/>
  <c r="H75"/>
  <c r="O219"/>
  <c r="Q219" s="1"/>
  <c r="T231"/>
  <c r="W177" i="13"/>
  <c r="T229" i="16"/>
  <c r="O225" i="14"/>
  <c r="H63" i="19"/>
  <c r="E74"/>
  <c r="O67"/>
  <c r="O71"/>
  <c r="O153"/>
  <c r="Q153" s="1"/>
  <c r="O223"/>
  <c r="Q223" s="1"/>
  <c r="H63" i="20"/>
  <c r="Q21"/>
  <c r="Q24" s="1"/>
  <c r="T65"/>
  <c r="T68" s="1"/>
  <c r="T67"/>
  <c r="V67" s="1"/>
  <c r="T73"/>
  <c r="T75"/>
  <c r="W118"/>
  <c r="W127"/>
  <c r="O153"/>
  <c r="Q153" s="1"/>
  <c r="T227"/>
  <c r="T230"/>
  <c r="O222" i="17"/>
  <c r="Q222" s="1"/>
  <c r="W222" s="1"/>
  <c r="T229"/>
  <c r="T221" i="16"/>
  <c r="T226"/>
  <c r="V226" s="1"/>
  <c r="T223" i="15"/>
  <c r="V223" s="1"/>
  <c r="T230"/>
  <c r="V230" s="1"/>
  <c r="V173" i="14"/>
  <c r="W196" i="13"/>
  <c r="T218"/>
  <c r="V218" s="1"/>
  <c r="O219" i="19"/>
  <c r="Q219" s="1"/>
  <c r="H67" i="20"/>
  <c r="H70"/>
  <c r="H74"/>
  <c r="W171" i="13"/>
  <c r="W174"/>
  <c r="T219" i="14"/>
  <c r="V219" s="1"/>
  <c r="T223"/>
  <c r="T227"/>
  <c r="T231"/>
  <c r="W175" i="13"/>
  <c r="W179"/>
  <c r="T222"/>
  <c r="V222" s="1"/>
  <c r="O226"/>
  <c r="Q226" s="1"/>
  <c r="I37" i="19"/>
  <c r="W41"/>
  <c r="I49"/>
  <c r="O63"/>
  <c r="O70"/>
  <c r="O141"/>
  <c r="Q141" s="1"/>
  <c r="T152"/>
  <c r="T222"/>
  <c r="V222" s="1"/>
  <c r="I40" i="20"/>
  <c r="I41"/>
  <c r="I48"/>
  <c r="T144"/>
  <c r="V144" s="1"/>
  <c r="T149"/>
  <c r="W170"/>
  <c r="O225"/>
  <c r="W196" i="19"/>
  <c r="T223"/>
  <c r="W205"/>
  <c r="O226"/>
  <c r="Q226" s="1"/>
  <c r="T219"/>
  <c r="V219" s="1"/>
  <c r="O222"/>
  <c r="Q222" s="1"/>
  <c r="O218"/>
  <c r="Q218" s="1"/>
  <c r="W118"/>
  <c r="T145"/>
  <c r="V145" s="1"/>
  <c r="W119"/>
  <c r="W115"/>
  <c r="W127"/>
  <c r="O149"/>
  <c r="Q149" s="1"/>
  <c r="T141"/>
  <c r="V141" s="1"/>
  <c r="W89"/>
  <c r="W100"/>
  <c r="O151"/>
  <c r="W37"/>
  <c r="O73"/>
  <c r="O75"/>
  <c r="Q75"/>
  <c r="Q70"/>
  <c r="W15"/>
  <c r="O62"/>
  <c r="O74"/>
  <c r="I41"/>
  <c r="E75"/>
  <c r="I10"/>
  <c r="I18"/>
  <c r="I11"/>
  <c r="I19"/>
  <c r="H69"/>
  <c r="H72" s="1"/>
  <c r="I15"/>
  <c r="W205" i="20"/>
  <c r="T219"/>
  <c r="V219" s="1"/>
  <c r="T222"/>
  <c r="V222" s="1"/>
  <c r="W196"/>
  <c r="W201"/>
  <c r="W204"/>
  <c r="O231"/>
  <c r="Q231" s="1"/>
  <c r="W171"/>
  <c r="W174"/>
  <c r="T226"/>
  <c r="V173"/>
  <c r="V176" s="1"/>
  <c r="T218"/>
  <c r="V218" s="1"/>
  <c r="O222"/>
  <c r="Q222" s="1"/>
  <c r="W119"/>
  <c r="T145"/>
  <c r="V145" s="1"/>
  <c r="T147"/>
  <c r="T152"/>
  <c r="T151"/>
  <c r="T141"/>
  <c r="V141" s="1"/>
  <c r="W101"/>
  <c r="W92"/>
  <c r="W96"/>
  <c r="T139"/>
  <c r="W41"/>
  <c r="T63"/>
  <c r="V63" s="1"/>
  <c r="Q39"/>
  <c r="O62"/>
  <c r="O75"/>
  <c r="W23"/>
  <c r="T70"/>
  <c r="T74"/>
  <c r="W15"/>
  <c r="T61"/>
  <c r="O63"/>
  <c r="O70"/>
  <c r="I49"/>
  <c r="I36"/>
  <c r="E70"/>
  <c r="I35"/>
  <c r="I19"/>
  <c r="I11"/>
  <c r="I9"/>
  <c r="Q74"/>
  <c r="O230"/>
  <c r="Q230" s="1"/>
  <c r="O229"/>
  <c r="O232" s="1"/>
  <c r="O227"/>
  <c r="Q227" s="1"/>
  <c r="Q200"/>
  <c r="O223"/>
  <c r="Q223" s="1"/>
  <c r="O217"/>
  <c r="O218"/>
  <c r="Q218" s="1"/>
  <c r="O221"/>
  <c r="O224" s="1"/>
  <c r="O151"/>
  <c r="O147"/>
  <c r="O149"/>
  <c r="Q149" s="1"/>
  <c r="O143"/>
  <c r="O146" s="1"/>
  <c r="O141"/>
  <c r="Q141" s="1"/>
  <c r="O145"/>
  <c r="Q145" s="1"/>
  <c r="O139"/>
  <c r="Q47"/>
  <c r="Q50" s="1"/>
  <c r="O71"/>
  <c r="O67"/>
  <c r="Q13"/>
  <c r="Q16" s="1"/>
  <c r="I43"/>
  <c r="E61"/>
  <c r="E62"/>
  <c r="E69"/>
  <c r="I18"/>
  <c r="E71"/>
  <c r="I10"/>
  <c r="Q62"/>
  <c r="Q70"/>
  <c r="Q63"/>
  <c r="Q71"/>
  <c r="W19"/>
  <c r="W48"/>
  <c r="W197"/>
  <c r="Q67"/>
  <c r="Q75"/>
  <c r="Q203"/>
  <c r="Q206" s="1"/>
  <c r="E65"/>
  <c r="E68" s="1"/>
  <c r="E73"/>
  <c r="E75"/>
  <c r="O61"/>
  <c r="O65"/>
  <c r="O69"/>
  <c r="O73"/>
  <c r="O140"/>
  <c r="Q140" s="1"/>
  <c r="O144"/>
  <c r="Q144" s="1"/>
  <c r="O148"/>
  <c r="Q148" s="1"/>
  <c r="O152"/>
  <c r="Q152" s="1"/>
  <c r="T217"/>
  <c r="T221"/>
  <c r="T225"/>
  <c r="T229"/>
  <c r="I13"/>
  <c r="I21"/>
  <c r="I22"/>
  <c r="I39"/>
  <c r="I47"/>
  <c r="Q63" i="19"/>
  <c r="O69"/>
  <c r="Q71"/>
  <c r="Q74"/>
  <c r="T151"/>
  <c r="E62"/>
  <c r="E63"/>
  <c r="Q67"/>
  <c r="E71"/>
  <c r="E70"/>
  <c r="O140"/>
  <c r="O144"/>
  <c r="Q144" s="1"/>
  <c r="O148"/>
  <c r="Q148" s="1"/>
  <c r="O152"/>
  <c r="Q152" s="1"/>
  <c r="T229"/>
  <c r="O219" i="13"/>
  <c r="Q219" s="1"/>
  <c r="O217"/>
  <c r="O220" s="1"/>
  <c r="O218"/>
  <c r="Q218" s="1"/>
  <c r="O229" i="14"/>
  <c r="O227" i="15"/>
  <c r="Q227" s="1"/>
  <c r="W202" i="14"/>
  <c r="O227" i="16"/>
  <c r="Q227" s="1"/>
  <c r="W227" s="1"/>
  <c r="W195"/>
  <c r="O231" i="17"/>
  <c r="Q231" s="1"/>
  <c r="W231" s="1"/>
  <c r="W180" i="16"/>
  <c r="O230" i="15"/>
  <c r="Q230" s="1"/>
  <c r="O231"/>
  <c r="Q231" s="1"/>
  <c r="O225" i="17"/>
  <c r="O230"/>
  <c r="Q230" s="1"/>
  <c r="W230" s="1"/>
  <c r="O229" i="15"/>
  <c r="W200" i="13"/>
  <c r="W202" i="16"/>
  <c r="O226"/>
  <c r="Q226" s="1"/>
  <c r="W226" s="1"/>
  <c r="W200" i="15"/>
  <c r="O221" i="14"/>
  <c r="O222" i="13"/>
  <c r="Q222" s="1"/>
  <c r="W195" i="15"/>
  <c r="O223" i="13"/>
  <c r="Q223" s="1"/>
  <c r="O223" i="17"/>
  <c r="Q223" s="1"/>
  <c r="W223" s="1"/>
  <c r="O221" i="16"/>
  <c r="O223" i="14"/>
  <c r="Q223" s="1"/>
  <c r="W223" s="1"/>
  <c r="W180" i="15"/>
  <c r="O231" i="13"/>
  <c r="Q231" s="1"/>
  <c r="W177" i="16"/>
  <c r="O229"/>
  <c r="O229" i="13"/>
  <c r="O226" i="15"/>
  <c r="Q226" s="1"/>
  <c r="O227" i="17"/>
  <c r="Q227" s="1"/>
  <c r="W227" s="1"/>
  <c r="W176" i="15"/>
  <c r="O227" i="13"/>
  <c r="Q227" s="1"/>
  <c r="O225"/>
  <c r="W170" i="15"/>
  <c r="O222"/>
  <c r="Q222" s="1"/>
  <c r="O221" i="13"/>
  <c r="O224" s="1"/>
  <c r="W176" i="17"/>
  <c r="W173"/>
  <c r="T217" i="16"/>
  <c r="W195" i="17"/>
  <c r="W203"/>
  <c r="O218"/>
  <c r="Q218" s="1"/>
  <c r="W218" s="1"/>
  <c r="T218"/>
  <c r="V218" s="1"/>
  <c r="O221"/>
  <c r="O226"/>
  <c r="Q226" s="1"/>
  <c r="W226" s="1"/>
  <c r="O229"/>
  <c r="W199" i="16"/>
  <c r="W180" i="17"/>
  <c r="W177"/>
  <c r="O217" i="16"/>
  <c r="O222"/>
  <c r="Q222" s="1"/>
  <c r="W222" s="1"/>
  <c r="O219"/>
  <c r="Q219" s="1"/>
  <c r="T217" i="17"/>
  <c r="T225"/>
  <c r="O223" i="16"/>
  <c r="Q223" s="1"/>
  <c r="W223" s="1"/>
  <c r="O225"/>
  <c r="T225"/>
  <c r="V225" s="1"/>
  <c r="O230"/>
  <c r="Q230" s="1"/>
  <c r="O231"/>
  <c r="Q231" s="1"/>
  <c r="W231" s="1"/>
  <c r="W178" i="15"/>
  <c r="W192"/>
  <c r="O221"/>
  <c r="T229"/>
  <c r="T222"/>
  <c r="V222" s="1"/>
  <c r="W170" i="13"/>
  <c r="T217" i="15"/>
  <c r="T218"/>
  <c r="V218" s="1"/>
  <c r="O225"/>
  <c r="W176" i="14"/>
  <c r="W180"/>
  <c r="W206"/>
  <c r="W169"/>
  <c r="W191"/>
  <c r="W199"/>
  <c r="W165" i="13"/>
  <c r="W173"/>
  <c r="O218" i="14"/>
  <c r="Q218" s="1"/>
  <c r="O222"/>
  <c r="Q222" s="1"/>
  <c r="W222" s="1"/>
  <c r="O226"/>
  <c r="Q226" s="1"/>
  <c r="W226" s="1"/>
  <c r="O230"/>
  <c r="Q230" s="1"/>
  <c r="W230" s="1"/>
  <c r="T217" i="13"/>
  <c r="T221"/>
  <c r="T224" s="1"/>
  <c r="T225"/>
  <c r="T229"/>
  <c r="T232" s="1"/>
  <c r="Q217" i="15" l="1"/>
  <c r="Q220" s="1"/>
  <c r="O220"/>
  <c r="O232" i="16"/>
  <c r="V172" i="17"/>
  <c r="O224"/>
  <c r="O233" s="1"/>
  <c r="O234" s="1"/>
  <c r="O232" i="13"/>
  <c r="O232" i="15"/>
  <c r="I43" i="19"/>
  <c r="T224" i="20"/>
  <c r="O68"/>
  <c r="O229" i="19"/>
  <c r="V176" i="14"/>
  <c r="T224" i="16"/>
  <c r="T233" s="1"/>
  <c r="T234" s="1"/>
  <c r="T232" i="15"/>
  <c r="O220" i="17"/>
  <c r="E16" i="19"/>
  <c r="C68"/>
  <c r="T46"/>
  <c r="V202" i="17"/>
  <c r="V50" i="20"/>
  <c r="V180" i="15"/>
  <c r="V181" s="1"/>
  <c r="V182" s="1"/>
  <c r="R154" i="19"/>
  <c r="F72"/>
  <c r="U51"/>
  <c r="U52" s="1"/>
  <c r="V180" i="17"/>
  <c r="V217" i="20"/>
  <c r="V220" s="1"/>
  <c r="T220"/>
  <c r="V229" i="17"/>
  <c r="T232"/>
  <c r="V217" i="14"/>
  <c r="V220" s="1"/>
  <c r="T220"/>
  <c r="O232"/>
  <c r="O220"/>
  <c r="Q17" i="19"/>
  <c r="Q20" s="1"/>
  <c r="T94"/>
  <c r="V24" i="20"/>
  <c r="M234" i="14"/>
  <c r="U234" i="13"/>
  <c r="V128" i="20"/>
  <c r="V206" i="14"/>
  <c r="V202" i="15"/>
  <c r="V207" s="1"/>
  <c r="V208" s="1"/>
  <c r="V176" i="16"/>
  <c r="V202"/>
  <c r="V217"/>
  <c r="V220" s="1"/>
  <c r="T220"/>
  <c r="V217" i="17"/>
  <c r="V220" s="1"/>
  <c r="T220"/>
  <c r="V61" i="20"/>
  <c r="V64" s="1"/>
  <c r="T64"/>
  <c r="V217" i="13"/>
  <c r="V220" s="1"/>
  <c r="T220"/>
  <c r="V217" i="15"/>
  <c r="V220" s="1"/>
  <c r="T220"/>
  <c r="V181" i="16"/>
  <c r="V182" s="1"/>
  <c r="V172"/>
  <c r="V198" i="15"/>
  <c r="O224" i="14"/>
  <c r="O233" s="1"/>
  <c r="O234" s="1"/>
  <c r="W121" i="20"/>
  <c r="I21" i="19"/>
  <c r="O224" i="15"/>
  <c r="O220" i="16"/>
  <c r="O232" i="17"/>
  <c r="O224" i="16"/>
  <c r="O72" i="19"/>
  <c r="T232" i="20"/>
  <c r="O76"/>
  <c r="Q69"/>
  <c r="Q72" s="1"/>
  <c r="E72"/>
  <c r="T150"/>
  <c r="T232" i="16"/>
  <c r="T224" i="15"/>
  <c r="E73" i="19"/>
  <c r="G64"/>
  <c r="S150"/>
  <c r="V202" i="20"/>
  <c r="R76" i="19"/>
  <c r="T230"/>
  <c r="V230" s="1"/>
  <c r="W230" s="1"/>
  <c r="U232"/>
  <c r="G76"/>
  <c r="T206"/>
  <c r="V206" i="15"/>
  <c r="V194" i="14"/>
  <c r="V206" i="17"/>
  <c r="Q35" i="19"/>
  <c r="Q38" s="1"/>
  <c r="O38"/>
  <c r="M77"/>
  <c r="M78" s="1"/>
  <c r="M68"/>
  <c r="V139" i="20"/>
  <c r="V142" s="1"/>
  <c r="T142"/>
  <c r="I35" i="19"/>
  <c r="H38"/>
  <c r="V21"/>
  <c r="V24" s="1"/>
  <c r="T24"/>
  <c r="T154"/>
  <c r="O72" i="20"/>
  <c r="O142"/>
  <c r="Q42"/>
  <c r="Q51" s="1"/>
  <c r="Q52" s="1"/>
  <c r="O154" i="19"/>
  <c r="O225"/>
  <c r="O232"/>
  <c r="E76"/>
  <c r="H72" i="20"/>
  <c r="O16" i="19"/>
  <c r="H68" i="20"/>
  <c r="E42" i="19"/>
  <c r="D78" i="20"/>
  <c r="D68" i="19"/>
  <c r="V206" i="20"/>
  <c r="V207" s="1"/>
  <c r="V208" s="1"/>
  <c r="V204" i="19"/>
  <c r="W204" s="1"/>
  <c r="S232"/>
  <c r="S76"/>
  <c r="H73"/>
  <c r="H50"/>
  <c r="H51" s="1"/>
  <c r="H52" s="1"/>
  <c r="M233"/>
  <c r="M234" s="1"/>
  <c r="M224"/>
  <c r="O120"/>
  <c r="O129" s="1"/>
  <c r="P155"/>
  <c r="P146"/>
  <c r="N224"/>
  <c r="N233" s="1"/>
  <c r="N234" s="1"/>
  <c r="V177"/>
  <c r="T180"/>
  <c r="T76" i="20"/>
  <c r="Q202"/>
  <c r="Q207" s="1"/>
  <c r="Q208" s="1"/>
  <c r="O64"/>
  <c r="E76"/>
  <c r="E64"/>
  <c r="O154"/>
  <c r="T154"/>
  <c r="O76" i="19"/>
  <c r="W177" i="20"/>
  <c r="T232" i="19"/>
  <c r="T202"/>
  <c r="V20" i="20"/>
  <c r="T102" i="19"/>
  <c r="V180" i="20"/>
  <c r="V181" s="1"/>
  <c r="V182" s="1"/>
  <c r="T50" i="19"/>
  <c r="U150"/>
  <c r="V13"/>
  <c r="V16" s="1"/>
  <c r="T16"/>
  <c r="T25" s="1"/>
  <c r="T26" s="1"/>
  <c r="Q120" i="20"/>
  <c r="Q129" s="1"/>
  <c r="P224" i="19"/>
  <c r="P233" s="1"/>
  <c r="P234" s="1"/>
  <c r="R146"/>
  <c r="R155" s="1"/>
  <c r="M146"/>
  <c r="M155" s="1"/>
  <c r="V17"/>
  <c r="V20" s="1"/>
  <c r="T20"/>
  <c r="R232"/>
  <c r="O150" i="20"/>
  <c r="O220"/>
  <c r="O147" i="19"/>
  <c r="O150" s="1"/>
  <c r="H76" i="20"/>
  <c r="T72"/>
  <c r="T146"/>
  <c r="H64"/>
  <c r="U142" i="19"/>
  <c r="R142"/>
  <c r="N68"/>
  <c r="V46" i="20"/>
  <c r="V124"/>
  <c r="V102"/>
  <c r="V103" s="1"/>
  <c r="F76" i="19"/>
  <c r="U72"/>
  <c r="V125"/>
  <c r="V128" s="1"/>
  <c r="T128"/>
  <c r="T130" s="1"/>
  <c r="P16"/>
  <c r="P25" s="1"/>
  <c r="P26" s="1"/>
  <c r="S155" i="20"/>
  <c r="S156"/>
  <c r="R156"/>
  <c r="U129" i="19"/>
  <c r="U103"/>
  <c r="H75"/>
  <c r="I75" s="1"/>
  <c r="I23"/>
  <c r="G77"/>
  <c r="Q229" i="14"/>
  <c r="Q232" s="1"/>
  <c r="N233"/>
  <c r="N234" s="1"/>
  <c r="M233" i="20"/>
  <c r="M234" s="1"/>
  <c r="M233" i="17"/>
  <c r="M234" s="1"/>
  <c r="R51" i="19"/>
  <c r="R52" s="1"/>
  <c r="U104"/>
  <c r="R130"/>
  <c r="U130"/>
  <c r="S181"/>
  <c r="S182" s="1"/>
  <c r="S207"/>
  <c r="S208" s="1"/>
  <c r="O104" i="20"/>
  <c r="N155"/>
  <c r="N233" i="15"/>
  <c r="N234" s="1"/>
  <c r="V25" i="20"/>
  <c r="V26" s="1"/>
  <c r="P156"/>
  <c r="O51"/>
  <c r="O52" s="1"/>
  <c r="O207" i="19"/>
  <c r="O208" s="1"/>
  <c r="Q151" i="20"/>
  <c r="Q154" s="1"/>
  <c r="S51" i="19"/>
  <c r="S52" s="1"/>
  <c r="O181"/>
  <c r="O182" s="1"/>
  <c r="O130" i="20"/>
  <c r="Q229" i="16"/>
  <c r="Q232" s="1"/>
  <c r="Q229" i="15"/>
  <c r="Q232" s="1"/>
  <c r="Q229" i="20"/>
  <c r="Q232" s="1"/>
  <c r="Q151" i="19"/>
  <c r="Q154" s="1"/>
  <c r="Q229"/>
  <c r="Q232" s="1"/>
  <c r="P77" i="20"/>
  <c r="P78" s="1"/>
  <c r="Q181"/>
  <c r="Q182" s="1"/>
  <c r="Q103"/>
  <c r="N104" i="19"/>
  <c r="N156" i="20"/>
  <c r="T207" i="17"/>
  <c r="T208" s="1"/>
  <c r="V231"/>
  <c r="T181"/>
  <c r="T182" s="1"/>
  <c r="T181" i="15"/>
  <c r="T182" s="1"/>
  <c r="V231"/>
  <c r="T207"/>
  <c r="T208" s="1"/>
  <c r="T207" i="14"/>
  <c r="T208" s="1"/>
  <c r="V231"/>
  <c r="T181"/>
  <c r="T182" s="1"/>
  <c r="T207" i="20"/>
  <c r="T208" s="1"/>
  <c r="T207" i="13"/>
  <c r="T208" s="1"/>
  <c r="V231" i="20"/>
  <c r="V231" i="13"/>
  <c r="V231" i="19"/>
  <c r="V179"/>
  <c r="T181" i="13"/>
  <c r="T182" s="1"/>
  <c r="T181" i="20"/>
  <c r="T182" s="1"/>
  <c r="W179"/>
  <c r="T130"/>
  <c r="T129"/>
  <c r="V153"/>
  <c r="V101" i="19"/>
  <c r="R104"/>
  <c r="R103"/>
  <c r="V153"/>
  <c r="T104" i="20"/>
  <c r="T103"/>
  <c r="W49"/>
  <c r="T51"/>
  <c r="T52" s="1"/>
  <c r="V49" i="19"/>
  <c r="V75"/>
  <c r="T25" i="20"/>
  <c r="T26" s="1"/>
  <c r="V75"/>
  <c r="Q199" i="19"/>
  <c r="Q202" s="1"/>
  <c r="W17" i="20"/>
  <c r="T74" i="19"/>
  <c r="V74" s="1"/>
  <c r="W74" s="1"/>
  <c r="I47"/>
  <c r="I52" i="20"/>
  <c r="T143" i="19"/>
  <c r="T146" s="1"/>
  <c r="W201" i="15"/>
  <c r="R228" i="19"/>
  <c r="V230" i="17"/>
  <c r="V230" i="20"/>
  <c r="V230" i="13"/>
  <c r="V152" i="20"/>
  <c r="W152" s="1"/>
  <c r="V152" i="19"/>
  <c r="W152" s="1"/>
  <c r="V74" i="20"/>
  <c r="W74" s="1"/>
  <c r="W43"/>
  <c r="Q104"/>
  <c r="T71" i="19"/>
  <c r="V71" s="1"/>
  <c r="T207"/>
  <c r="T208" s="1"/>
  <c r="O228" i="15"/>
  <c r="V229" i="16"/>
  <c r="V232" s="1"/>
  <c r="V229" i="14"/>
  <c r="V232" s="1"/>
  <c r="V47" i="19"/>
  <c r="V229" i="15"/>
  <c r="V229" i="13"/>
  <c r="V232" s="1"/>
  <c r="V229" i="19"/>
  <c r="V229" i="20"/>
  <c r="V232" s="1"/>
  <c r="V151"/>
  <c r="V99" i="19"/>
  <c r="V151"/>
  <c r="V73"/>
  <c r="V76" s="1"/>
  <c r="V73" i="20"/>
  <c r="O228" i="16"/>
  <c r="O233" s="1"/>
  <c r="O234" s="1"/>
  <c r="Q225" i="17"/>
  <c r="O228"/>
  <c r="Q147" i="20"/>
  <c r="Q150" s="1"/>
  <c r="Q147" i="19"/>
  <c r="Q150" s="1"/>
  <c r="Q225" i="20"/>
  <c r="Q228" s="1"/>
  <c r="O228"/>
  <c r="O228" i="19"/>
  <c r="T226"/>
  <c r="V226" s="1"/>
  <c r="W226" s="1"/>
  <c r="V51" i="20"/>
  <c r="V52" s="1"/>
  <c r="V129"/>
  <c r="V181" i="14"/>
  <c r="V182" s="1"/>
  <c r="S156" i="19"/>
  <c r="U155"/>
  <c r="V181" i="13"/>
  <c r="V182" s="1"/>
  <c r="E69" i="19"/>
  <c r="E72" s="1"/>
  <c r="V207" i="13"/>
  <c r="V208" s="1"/>
  <c r="F77" i="19"/>
  <c r="F78" s="1"/>
  <c r="V181" i="17"/>
  <c r="V182" s="1"/>
  <c r="Q225" i="13"/>
  <c r="Q228" s="1"/>
  <c r="O228"/>
  <c r="Q225" i="14"/>
  <c r="O228"/>
  <c r="S228" i="19"/>
  <c r="S233" s="1"/>
  <c r="S234" s="1"/>
  <c r="V227" i="17"/>
  <c r="T228"/>
  <c r="V227" i="15"/>
  <c r="V228" s="1"/>
  <c r="T228"/>
  <c r="T149" i="19"/>
  <c r="V149" s="1"/>
  <c r="W45" i="20"/>
  <c r="W45" i="19"/>
  <c r="W19"/>
  <c r="U228"/>
  <c r="T227"/>
  <c r="W175" i="20"/>
  <c r="V227" i="16"/>
  <c r="V228" s="1"/>
  <c r="T228"/>
  <c r="V227" i="14"/>
  <c r="V228" s="1"/>
  <c r="T228"/>
  <c r="V227" i="13"/>
  <c r="T228"/>
  <c r="V227" i="20"/>
  <c r="T228"/>
  <c r="V97" i="19"/>
  <c r="V149" i="20"/>
  <c r="W149" s="1"/>
  <c r="V71"/>
  <c r="W71" s="1"/>
  <c r="P156" i="19"/>
  <c r="O103"/>
  <c r="W40" i="20"/>
  <c r="N155" i="19"/>
  <c r="T147"/>
  <c r="V226" i="17"/>
  <c r="V226" i="20"/>
  <c r="W226" s="1"/>
  <c r="V226" i="13"/>
  <c r="W226" s="1"/>
  <c r="V148" i="20"/>
  <c r="W148" s="1"/>
  <c r="V148" i="19"/>
  <c r="W148" s="1"/>
  <c r="V70"/>
  <c r="W70" s="1"/>
  <c r="V70" i="20"/>
  <c r="W70" s="1"/>
  <c r="I25"/>
  <c r="V225" i="17"/>
  <c r="V225" i="20"/>
  <c r="V225" i="13"/>
  <c r="V173" i="19"/>
  <c r="V121"/>
  <c r="V95"/>
  <c r="V98" s="1"/>
  <c r="V147" i="20"/>
  <c r="V43" i="19"/>
  <c r="V69" i="20"/>
  <c r="T69" i="19"/>
  <c r="T72" s="1"/>
  <c r="I40"/>
  <c r="O233" i="20"/>
  <c r="O234" s="1"/>
  <c r="V207" i="17"/>
  <c r="V208" s="1"/>
  <c r="V199" i="19"/>
  <c r="V202" s="1"/>
  <c r="W198" i="20"/>
  <c r="W198" i="13"/>
  <c r="O233" i="15"/>
  <c r="O234" s="1"/>
  <c r="V207" i="14"/>
  <c r="V208" s="1"/>
  <c r="W171" i="19"/>
  <c r="V223" i="17"/>
  <c r="V223" i="19"/>
  <c r="V223" i="14"/>
  <c r="Q169" i="19"/>
  <c r="E77" i="20"/>
  <c r="E78" s="1"/>
  <c r="O143" i="19"/>
  <c r="O221"/>
  <c r="O155" i="20"/>
  <c r="T221" i="19"/>
  <c r="D77"/>
  <c r="D78" s="1"/>
  <c r="V143" i="20"/>
  <c r="V146" s="1"/>
  <c r="E65" i="19"/>
  <c r="O65"/>
  <c r="O68" s="1"/>
  <c r="T225"/>
  <c r="C77"/>
  <c r="C78" s="1"/>
  <c r="O77" i="20"/>
  <c r="O78" s="1"/>
  <c r="H77"/>
  <c r="H78" s="1"/>
  <c r="N77" i="19"/>
  <c r="N78" s="1"/>
  <c r="V39"/>
  <c r="V42" s="1"/>
  <c r="I13"/>
  <c r="E25"/>
  <c r="E26" s="1"/>
  <c r="O51"/>
  <c r="Q25" i="20"/>
  <c r="Q26" s="1"/>
  <c r="O25" i="19"/>
  <c r="O26" s="1"/>
  <c r="V143"/>
  <c r="V146" s="1"/>
  <c r="I16" i="20"/>
  <c r="Q13" i="19"/>
  <c r="W40"/>
  <c r="I17"/>
  <c r="Q195"/>
  <c r="Q117"/>
  <c r="V221" i="20"/>
  <c r="V224" s="1"/>
  <c r="V221" i="16"/>
  <c r="V221" i="17"/>
  <c r="V221" i="13"/>
  <c r="V224" s="1"/>
  <c r="V65" i="20"/>
  <c r="V68" s="1"/>
  <c r="V117" i="19"/>
  <c r="V120" s="1"/>
  <c r="V195"/>
  <c r="V169"/>
  <c r="V172" s="1"/>
  <c r="V221" i="15"/>
  <c r="V224" s="1"/>
  <c r="V221" i="14"/>
  <c r="V224" s="1"/>
  <c r="V61" i="19"/>
  <c r="V64" s="1"/>
  <c r="V91"/>
  <c r="V94" s="1"/>
  <c r="W172" i="13"/>
  <c r="Q39" i="19"/>
  <c r="H65"/>
  <c r="H68" s="1"/>
  <c r="Q91"/>
  <c r="P66"/>
  <c r="I39"/>
  <c r="Q221" i="13"/>
  <c r="Q224" s="1"/>
  <c r="Q221" i="14"/>
  <c r="Q224" s="1"/>
  <c r="Q221" i="20"/>
  <c r="Q221" i="16"/>
  <c r="Q224" s="1"/>
  <c r="W231" i="13"/>
  <c r="I70" i="19"/>
  <c r="T65"/>
  <c r="U66"/>
  <c r="U68" s="1"/>
  <c r="S66"/>
  <c r="S68" s="1"/>
  <c r="Q14"/>
  <c r="I14"/>
  <c r="W231" i="15"/>
  <c r="E66" i="19"/>
  <c r="I66" s="1"/>
  <c r="W10"/>
  <c r="Q62"/>
  <c r="W117" i="20"/>
  <c r="I69"/>
  <c r="I12"/>
  <c r="I38"/>
  <c r="R66" i="19"/>
  <c r="R68" s="1"/>
  <c r="W166" i="13"/>
  <c r="Q143" i="20"/>
  <c r="W165"/>
  <c r="T217" i="19"/>
  <c r="T220" s="1"/>
  <c r="Q69"/>
  <c r="Q72" s="1"/>
  <c r="W222" i="13"/>
  <c r="W193"/>
  <c r="W219" i="14"/>
  <c r="W230" i="16"/>
  <c r="W222" i="15"/>
  <c r="Q191" i="19"/>
  <c r="Q194" s="1"/>
  <c r="W167" i="13"/>
  <c r="W223"/>
  <c r="Q165" i="19"/>
  <c r="Q168" s="1"/>
  <c r="Q113"/>
  <c r="Q116" s="1"/>
  <c r="Q87"/>
  <c r="O104"/>
  <c r="Q9"/>
  <c r="Q12" s="1"/>
  <c r="Q61" i="20"/>
  <c r="Q64" s="1"/>
  <c r="E61" i="19"/>
  <c r="E64" s="1"/>
  <c r="W37" i="20"/>
  <c r="O139" i="19"/>
  <c r="O142" s="1"/>
  <c r="V130" i="20"/>
  <c r="W11" i="19"/>
  <c r="W219" i="20"/>
  <c r="W219" i="13"/>
  <c r="W219" i="19"/>
  <c r="W141" i="20"/>
  <c r="W141" i="19"/>
  <c r="W63" i="20"/>
  <c r="W230" i="15"/>
  <c r="W223"/>
  <c r="W226"/>
  <c r="I75" i="20"/>
  <c r="O61" i="19"/>
  <c r="O64" s="1"/>
  <c r="W223" i="20"/>
  <c r="W194" i="16"/>
  <c r="W168" i="17"/>
  <c r="W168" i="15"/>
  <c r="W194" i="17"/>
  <c r="W168" i="14"/>
  <c r="W168" i="16"/>
  <c r="W194" i="13"/>
  <c r="W219" i="16"/>
  <c r="W219" i="15"/>
  <c r="I73" i="20"/>
  <c r="I71"/>
  <c r="W75" i="19"/>
  <c r="Q140"/>
  <c r="O217"/>
  <c r="O220" s="1"/>
  <c r="H62"/>
  <c r="I62" s="1"/>
  <c r="T139"/>
  <c r="I36"/>
  <c r="I71"/>
  <c r="W114"/>
  <c r="W218" i="15"/>
  <c r="W36" i="19"/>
  <c r="W88"/>
  <c r="T140"/>
  <c r="V140" s="1"/>
  <c r="W218" i="20"/>
  <c r="W218" i="19"/>
  <c r="W218" i="13"/>
  <c r="W114" i="20"/>
  <c r="I62"/>
  <c r="I73" i="19"/>
  <c r="I65" i="20"/>
  <c r="W67" i="19"/>
  <c r="Q217" i="13"/>
  <c r="Q220" s="1"/>
  <c r="Q217" i="17"/>
  <c r="Q220" s="1"/>
  <c r="W191" i="13"/>
  <c r="I63" i="20"/>
  <c r="W191" i="15"/>
  <c r="W87" i="20"/>
  <c r="W165" i="14"/>
  <c r="Q217"/>
  <c r="Q220" s="1"/>
  <c r="W218" i="16"/>
  <c r="I9" i="19"/>
  <c r="H61"/>
  <c r="I67"/>
  <c r="I61" i="20"/>
  <c r="Q139"/>
  <c r="Q142" s="1"/>
  <c r="Q217"/>
  <c r="Q220" s="1"/>
  <c r="W191"/>
  <c r="W153"/>
  <c r="W195"/>
  <c r="W67"/>
  <c r="W169"/>
  <c r="W35"/>
  <c r="I74"/>
  <c r="I74" i="19"/>
  <c r="W75" i="20"/>
  <c r="I70"/>
  <c r="W230" i="13"/>
  <c r="W199" i="15"/>
  <c r="W230" i="20"/>
  <c r="I63" i="19"/>
  <c r="W113" i="20"/>
  <c r="I67"/>
  <c r="W144"/>
  <c r="W91"/>
  <c r="W144" i="19"/>
  <c r="W21"/>
  <c r="Q73"/>
  <c r="Q76" s="1"/>
  <c r="W200" i="20"/>
  <c r="W222"/>
  <c r="W21"/>
  <c r="W153" i="19"/>
  <c r="Q225"/>
  <c r="Q228" s="1"/>
  <c r="W222"/>
  <c r="W177"/>
  <c r="W125"/>
  <c r="W145"/>
  <c r="W35"/>
  <c r="W17"/>
  <c r="W173" i="20"/>
  <c r="W140"/>
  <c r="W145"/>
  <c r="W125"/>
  <c r="W95"/>
  <c r="W39"/>
  <c r="Q73"/>
  <c r="W9"/>
  <c r="Q65"/>
  <c r="Q68" s="1"/>
  <c r="W203"/>
  <c r="W199"/>
  <c r="W13"/>
  <c r="W47"/>
  <c r="W203" i="19"/>
  <c r="W173" i="15"/>
  <c r="W203"/>
  <c r="Q229" i="13"/>
  <c r="Q232" s="1"/>
  <c r="W169" i="16"/>
  <c r="W165" i="15"/>
  <c r="W173" i="16"/>
  <c r="Q229" i="17"/>
  <c r="Q232" s="1"/>
  <c r="Q221"/>
  <c r="Q224" s="1"/>
  <c r="W203" i="13"/>
  <c r="Q225" i="16"/>
  <c r="Q228" s="1"/>
  <c r="W191"/>
  <c r="W165" i="17"/>
  <c r="W199"/>
  <c r="W195" i="13"/>
  <c r="W165" i="16"/>
  <c r="Q217"/>
  <c r="Q220" s="1"/>
  <c r="W169" i="17"/>
  <c r="W199" i="13"/>
  <c r="Q225" i="15"/>
  <c r="Q228" s="1"/>
  <c r="Q221"/>
  <c r="Q224" s="1"/>
  <c r="W191" i="17"/>
  <c r="R233" i="19" l="1"/>
  <c r="R234" s="1"/>
  <c r="M156"/>
  <c r="V233" i="16"/>
  <c r="V234" s="1"/>
  <c r="V224"/>
  <c r="G78" i="19"/>
  <c r="V206"/>
  <c r="V207" s="1"/>
  <c r="V208" s="1"/>
  <c r="H64"/>
  <c r="O130"/>
  <c r="V224" i="17"/>
  <c r="O52" i="19"/>
  <c r="V232" i="15"/>
  <c r="V233" s="1"/>
  <c r="V234" s="1"/>
  <c r="V232" i="17"/>
  <c r="V139" i="19"/>
  <c r="V142" s="1"/>
  <c r="T142"/>
  <c r="Q103"/>
  <c r="Q94"/>
  <c r="O155"/>
  <c r="O146"/>
  <c r="W47"/>
  <c r="V50"/>
  <c r="R156"/>
  <c r="V180"/>
  <c r="Q42"/>
  <c r="Q51" s="1"/>
  <c r="Q52" s="1"/>
  <c r="Q198"/>
  <c r="Q207" s="1"/>
  <c r="Q208" s="1"/>
  <c r="O224"/>
  <c r="O233" s="1"/>
  <c r="O234" s="1"/>
  <c r="W151" i="20"/>
  <c r="V154"/>
  <c r="V150"/>
  <c r="V76"/>
  <c r="Q130"/>
  <c r="T76" i="19"/>
  <c r="Q155" i="20"/>
  <c r="Q146"/>
  <c r="Q224"/>
  <c r="Q233" s="1"/>
  <c r="Q234" s="1"/>
  <c r="V198" i="19"/>
  <c r="Q120"/>
  <c r="Q129" s="1"/>
  <c r="Q181"/>
  <c r="Q182" s="1"/>
  <c r="Q172"/>
  <c r="W43"/>
  <c r="V46"/>
  <c r="W173"/>
  <c r="V176"/>
  <c r="W99"/>
  <c r="V102"/>
  <c r="P77"/>
  <c r="P78" s="1"/>
  <c r="E68"/>
  <c r="P68"/>
  <c r="H76"/>
  <c r="H77" s="1"/>
  <c r="Q77" i="20"/>
  <c r="Q78" s="1"/>
  <c r="Q76"/>
  <c r="Q90" i="19"/>
  <c r="Q104" s="1"/>
  <c r="T224"/>
  <c r="W69" i="20"/>
  <c r="V72"/>
  <c r="W121" i="19"/>
  <c r="V124"/>
  <c r="V147"/>
  <c r="V150" s="1"/>
  <c r="T150"/>
  <c r="T68"/>
  <c r="V232"/>
  <c r="V154"/>
  <c r="Q16"/>
  <c r="V104" i="20"/>
  <c r="Q233" i="15"/>
  <c r="Q234" s="1"/>
  <c r="T129" i="19"/>
  <c r="E51"/>
  <c r="E52" s="1"/>
  <c r="U156"/>
  <c r="H25"/>
  <c r="U233"/>
  <c r="U234" s="1"/>
  <c r="W229" i="14"/>
  <c r="O233" i="13"/>
  <c r="O234" s="1"/>
  <c r="S155" i="19"/>
  <c r="W229" i="16"/>
  <c r="V207"/>
  <c r="N156" i="19"/>
  <c r="O156" i="20"/>
  <c r="O77" i="19"/>
  <c r="O78" s="1"/>
  <c r="T233" i="17"/>
  <c r="T234" s="1"/>
  <c r="T233" i="15"/>
  <c r="T234" s="1"/>
  <c r="T233" i="14"/>
  <c r="T234" s="1"/>
  <c r="W231" i="20"/>
  <c r="W231" i="19"/>
  <c r="T233" i="20"/>
  <c r="T234" s="1"/>
  <c r="W179" i="19"/>
  <c r="T181"/>
  <c r="T182" s="1"/>
  <c r="T233" i="13"/>
  <c r="T234" s="1"/>
  <c r="T156" i="20"/>
  <c r="T155"/>
  <c r="T104" i="19"/>
  <c r="T103"/>
  <c r="W101"/>
  <c r="T51"/>
  <c r="T52" s="1"/>
  <c r="W49"/>
  <c r="T77" i="20"/>
  <c r="T78" s="1"/>
  <c r="I51"/>
  <c r="Q156"/>
  <c r="I69" i="19"/>
  <c r="I24" i="20"/>
  <c r="W208" i="15"/>
  <c r="W208" i="13"/>
  <c r="W227" i="15"/>
  <c r="W207" i="13"/>
  <c r="W181" i="20"/>
  <c r="W180"/>
  <c r="W181" i="13"/>
  <c r="W180"/>
  <c r="W129" i="20"/>
  <c r="W128"/>
  <c r="W147"/>
  <c r="V228" i="13"/>
  <c r="V233" s="1"/>
  <c r="V234" s="1"/>
  <c r="T156" i="19"/>
  <c r="W225" i="14"/>
  <c r="Q228"/>
  <c r="Q233" s="1"/>
  <c r="Q234" s="1"/>
  <c r="W225" i="17"/>
  <c r="Q228"/>
  <c r="Q233" s="1"/>
  <c r="Q234" s="1"/>
  <c r="V130" i="19"/>
  <c r="T228"/>
  <c r="V228" i="17"/>
  <c r="V233" s="1"/>
  <c r="V234" s="1"/>
  <c r="W71" i="19"/>
  <c r="V228" i="20"/>
  <c r="V233" s="1"/>
  <c r="V234" s="1"/>
  <c r="V227" i="19"/>
  <c r="W227" i="20"/>
  <c r="W227" i="13"/>
  <c r="W149" i="19"/>
  <c r="W97"/>
  <c r="W207" i="20"/>
  <c r="I46"/>
  <c r="W198" i="15"/>
  <c r="W207"/>
  <c r="W51" i="20"/>
  <c r="I16" i="19"/>
  <c r="W16" i="20"/>
  <c r="W25"/>
  <c r="W95" i="19"/>
  <c r="V69"/>
  <c r="W202" i="13"/>
  <c r="W169" i="19"/>
  <c r="Q143"/>
  <c r="W199"/>
  <c r="V225"/>
  <c r="W224" i="15"/>
  <c r="W224" i="17"/>
  <c r="V233" i="14"/>
  <c r="V234" s="1"/>
  <c r="W221" i="16"/>
  <c r="Q233"/>
  <c r="Q234" s="1"/>
  <c r="W198" i="19"/>
  <c r="W221" i="13"/>
  <c r="Q233"/>
  <c r="Q234" s="1"/>
  <c r="W224" i="14"/>
  <c r="V221" i="19"/>
  <c r="V224" s="1"/>
  <c r="W223"/>
  <c r="Q25"/>
  <c r="Q26" s="1"/>
  <c r="Q221"/>
  <c r="W146" i="20"/>
  <c r="W91" i="19"/>
  <c r="I26" i="20"/>
  <c r="V65" i="19"/>
  <c r="V68" s="1"/>
  <c r="E77"/>
  <c r="E78" s="1"/>
  <c r="W195"/>
  <c r="V217"/>
  <c r="V220" s="1"/>
  <c r="Q65"/>
  <c r="W120" i="20"/>
  <c r="W93"/>
  <c r="W93" i="19"/>
  <c r="I65"/>
  <c r="W117"/>
  <c r="I42" i="20"/>
  <c r="W42"/>
  <c r="I42" i="19"/>
  <c r="W39"/>
  <c r="W13"/>
  <c r="O156"/>
  <c r="W221" i="14"/>
  <c r="Q66" i="19"/>
  <c r="T66"/>
  <c r="V66" s="1"/>
  <c r="W143" i="20"/>
  <c r="W65"/>
  <c r="I68"/>
  <c r="I66"/>
  <c r="W194" i="14"/>
  <c r="W38" i="20"/>
  <c r="W12"/>
  <c r="W113" i="19"/>
  <c r="W73"/>
  <c r="Q61"/>
  <c r="Q64" s="1"/>
  <c r="W165"/>
  <c r="W168" i="13"/>
  <c r="Q139" i="19"/>
  <c r="Q142" s="1"/>
  <c r="W90" i="20"/>
  <c r="W217" i="15"/>
  <c r="W194" i="20"/>
  <c r="W218" i="14"/>
  <c r="W166" i="19"/>
  <c r="W168" i="20"/>
  <c r="I12" i="19"/>
  <c r="W116" i="20"/>
  <c r="W63" i="19"/>
  <c r="W217" i="13"/>
  <c r="I38" i="19"/>
  <c r="W220" i="17"/>
  <c r="W194" i="15"/>
  <c r="W220" i="14"/>
  <c r="W217" i="20"/>
  <c r="W191" i="19"/>
  <c r="W87"/>
  <c r="I64" i="20"/>
  <c r="W194" i="19"/>
  <c r="W140"/>
  <c r="Q217"/>
  <c r="Q220" s="1"/>
  <c r="W168"/>
  <c r="W90"/>
  <c r="W62"/>
  <c r="W62" i="20"/>
  <c r="I61" i="19"/>
  <c r="W217" i="17"/>
  <c r="W217" i="14"/>
  <c r="W9" i="19"/>
  <c r="W229" i="20"/>
  <c r="W139"/>
  <c r="W229" i="19"/>
  <c r="W221" i="20"/>
  <c r="W73"/>
  <c r="W229" i="15"/>
  <c r="W61" i="20"/>
  <c r="W147" i="19"/>
  <c r="W151"/>
  <c r="W225" i="20"/>
  <c r="W229" i="13"/>
  <c r="W221" i="17"/>
  <c r="W225" i="13"/>
  <c r="W221" i="15"/>
  <c r="W225"/>
  <c r="W202" i="17"/>
  <c r="W225" i="16"/>
  <c r="W176"/>
  <c r="W229" i="17"/>
  <c r="W217" i="16"/>
  <c r="W224" i="20" l="1"/>
  <c r="Q130" i="19"/>
  <c r="T233"/>
  <c r="T234" s="1"/>
  <c r="H78"/>
  <c r="W69"/>
  <c r="V72"/>
  <c r="Q68"/>
  <c r="Q77" s="1"/>
  <c r="Q78" s="1"/>
  <c r="Q224"/>
  <c r="Q233" s="1"/>
  <c r="Q234" s="1"/>
  <c r="Q146"/>
  <c r="Q156" s="1"/>
  <c r="W207" i="16"/>
  <c r="V208"/>
  <c r="W208" s="1"/>
  <c r="H26" i="19"/>
  <c r="I26" s="1"/>
  <c r="V155" i="20"/>
  <c r="V156"/>
  <c r="V156" i="19"/>
  <c r="I25"/>
  <c r="U77"/>
  <c r="U78" s="1"/>
  <c r="V77" i="20"/>
  <c r="V78" s="1"/>
  <c r="W78" s="1"/>
  <c r="T155" i="19"/>
  <c r="V155"/>
  <c r="V129"/>
  <c r="R77"/>
  <c r="R78" s="1"/>
  <c r="C25"/>
  <c r="C26" s="1"/>
  <c r="V25"/>
  <c r="V26" s="1"/>
  <c r="S77"/>
  <c r="S78" s="1"/>
  <c r="C25" i="20"/>
  <c r="C26" s="1"/>
  <c r="V181" i="19"/>
  <c r="V104"/>
  <c r="W104" s="1"/>
  <c r="V103"/>
  <c r="V51"/>
  <c r="V52" s="1"/>
  <c r="W232" i="20"/>
  <c r="W233" i="14"/>
  <c r="W234" i="17"/>
  <c r="W206" i="16"/>
  <c r="W234" i="14"/>
  <c r="W24" i="20"/>
  <c r="W233"/>
  <c r="W207" i="19"/>
  <c r="W206"/>
  <c r="W206" i="20"/>
  <c r="W206" i="15"/>
  <c r="W206" i="13"/>
  <c r="W102" i="20"/>
  <c r="W155"/>
  <c r="W103"/>
  <c r="I77"/>
  <c r="W233" i="15"/>
  <c r="I50" i="20"/>
  <c r="I50" i="19"/>
  <c r="W50" i="20"/>
  <c r="I24" i="19"/>
  <c r="I77"/>
  <c r="V228"/>
  <c r="V233" s="1"/>
  <c r="V234" s="1"/>
  <c r="W227"/>
  <c r="W182" i="13"/>
  <c r="W202" i="15"/>
  <c r="W233" i="13"/>
  <c r="W208" i="20"/>
  <c r="I20"/>
  <c r="I51" i="19"/>
  <c r="W16"/>
  <c r="W176" i="20"/>
  <c r="W182"/>
  <c r="W202"/>
  <c r="W124"/>
  <c r="W176" i="13"/>
  <c r="W228" i="17"/>
  <c r="W221" i="19"/>
  <c r="W104" i="20"/>
  <c r="W224" i="19"/>
  <c r="W143"/>
  <c r="W52" i="20"/>
  <c r="I78"/>
  <c r="W26"/>
  <c r="W225" i="19"/>
  <c r="W208"/>
  <c r="W224" i="13"/>
  <c r="W224" i="16"/>
  <c r="I52" i="19"/>
  <c r="W130" i="20"/>
  <c r="W120" i="19"/>
  <c r="W65"/>
  <c r="W94"/>
  <c r="W42"/>
  <c r="W116"/>
  <c r="W66" i="20"/>
  <c r="W68"/>
  <c r="W172"/>
  <c r="W142"/>
  <c r="W94"/>
  <c r="W14" i="19"/>
  <c r="W220" i="15"/>
  <c r="W172" i="19"/>
  <c r="W139"/>
  <c r="W220" i="13"/>
  <c r="W220" i="16"/>
  <c r="W220" i="20"/>
  <c r="W64"/>
  <c r="I64" i="19"/>
  <c r="W217"/>
  <c r="W12"/>
  <c r="W38"/>
  <c r="W61"/>
  <c r="W146" l="1"/>
  <c r="Q155"/>
  <c r="W155"/>
  <c r="W181"/>
  <c r="V182"/>
  <c r="W182" s="1"/>
  <c r="T77"/>
  <c r="T78" s="1"/>
  <c r="W234"/>
  <c r="V77"/>
  <c r="V78" s="1"/>
  <c r="W52"/>
  <c r="W154" i="20"/>
  <c r="W76"/>
  <c r="I76" i="19"/>
  <c r="W25"/>
  <c r="W232" i="15"/>
  <c r="W232" i="13"/>
  <c r="W232" i="14"/>
  <c r="W233" i="16"/>
  <c r="W232"/>
  <c r="W233" i="17"/>
  <c r="W232"/>
  <c r="W77" i="20"/>
  <c r="W129" i="19"/>
  <c r="W103"/>
  <c r="I76" i="20"/>
  <c r="W51" i="19"/>
  <c r="I78"/>
  <c r="W202"/>
  <c r="W228" i="16"/>
  <c r="W176" i="19"/>
  <c r="W72" i="20"/>
  <c r="W234" i="15"/>
  <c r="I72" i="20"/>
  <c r="W98" i="19"/>
  <c r="W46" i="20"/>
  <c r="W228" i="15"/>
  <c r="W64" i="19"/>
  <c r="W234" i="16"/>
  <c r="W234" i="13"/>
  <c r="W234" i="20"/>
  <c r="W228" i="14"/>
  <c r="W156" i="20"/>
  <c r="W26" i="19"/>
  <c r="W130"/>
  <c r="W98" i="20"/>
  <c r="I46" i="19"/>
  <c r="W46"/>
  <c r="W20" i="20"/>
  <c r="I20" i="19"/>
  <c r="W68"/>
  <c r="I68"/>
  <c r="W66"/>
  <c r="W142"/>
  <c r="W220"/>
  <c r="S75" i="13"/>
  <c r="R75"/>
  <c r="S74"/>
  <c r="R74"/>
  <c r="S73"/>
  <c r="S76" s="1"/>
  <c r="R73"/>
  <c r="S71"/>
  <c r="R71"/>
  <c r="S70"/>
  <c r="R70"/>
  <c r="S69"/>
  <c r="R69"/>
  <c r="R72" s="1"/>
  <c r="S67"/>
  <c r="R67"/>
  <c r="S66"/>
  <c r="R66"/>
  <c r="S65"/>
  <c r="S68" s="1"/>
  <c r="R65"/>
  <c r="S75" i="14"/>
  <c r="R75"/>
  <c r="S74"/>
  <c r="R74"/>
  <c r="S73"/>
  <c r="R73"/>
  <c r="R76" s="1"/>
  <c r="S71"/>
  <c r="R71"/>
  <c r="S70"/>
  <c r="R70"/>
  <c r="S69"/>
  <c r="S72" s="1"/>
  <c r="R69"/>
  <c r="S67"/>
  <c r="R67"/>
  <c r="S66"/>
  <c r="R66"/>
  <c r="S65"/>
  <c r="R65"/>
  <c r="R68" s="1"/>
  <c r="S75" i="15"/>
  <c r="R75"/>
  <c r="S74"/>
  <c r="R74"/>
  <c r="S73"/>
  <c r="S76" s="1"/>
  <c r="R73"/>
  <c r="S71"/>
  <c r="R71"/>
  <c r="S70"/>
  <c r="R70"/>
  <c r="S69"/>
  <c r="R69"/>
  <c r="R72" s="1"/>
  <c r="S67"/>
  <c r="R67"/>
  <c r="S66"/>
  <c r="R66"/>
  <c r="S65"/>
  <c r="S68" s="1"/>
  <c r="R65"/>
  <c r="S75" i="16"/>
  <c r="R75"/>
  <c r="S74"/>
  <c r="R74"/>
  <c r="S73"/>
  <c r="R73"/>
  <c r="S71"/>
  <c r="R71"/>
  <c r="S70"/>
  <c r="R70"/>
  <c r="S69"/>
  <c r="S72" s="1"/>
  <c r="R69"/>
  <c r="S67"/>
  <c r="R67"/>
  <c r="S66"/>
  <c r="R66"/>
  <c r="S65"/>
  <c r="R65"/>
  <c r="R68" s="1"/>
  <c r="S75" i="17"/>
  <c r="R75"/>
  <c r="S74"/>
  <c r="R74"/>
  <c r="S73"/>
  <c r="S76" s="1"/>
  <c r="R73"/>
  <c r="S71"/>
  <c r="R71"/>
  <c r="S70"/>
  <c r="R70"/>
  <c r="S69"/>
  <c r="R69"/>
  <c r="R72" s="1"/>
  <c r="S67"/>
  <c r="R67"/>
  <c r="S66"/>
  <c r="R66"/>
  <c r="S65"/>
  <c r="S68" s="1"/>
  <c r="R65"/>
  <c r="S63" i="13"/>
  <c r="R63"/>
  <c r="S62"/>
  <c r="R62"/>
  <c r="S61"/>
  <c r="R61"/>
  <c r="R64" s="1"/>
  <c r="S63" i="15"/>
  <c r="R63"/>
  <c r="S62"/>
  <c r="R62"/>
  <c r="S61"/>
  <c r="S64" s="1"/>
  <c r="R61"/>
  <c r="S63" i="16"/>
  <c r="R63"/>
  <c r="S62"/>
  <c r="R62"/>
  <c r="S61"/>
  <c r="R61"/>
  <c r="R64" s="1"/>
  <c r="S63" i="17"/>
  <c r="R63"/>
  <c r="S62"/>
  <c r="R62"/>
  <c r="S61"/>
  <c r="S64" s="1"/>
  <c r="R61"/>
  <c r="P75" i="13"/>
  <c r="P74"/>
  <c r="P73"/>
  <c r="P71"/>
  <c r="P70"/>
  <c r="P69"/>
  <c r="P72" s="1"/>
  <c r="P67"/>
  <c r="P66"/>
  <c r="P65"/>
  <c r="P63"/>
  <c r="P62"/>
  <c r="P61"/>
  <c r="P75" i="14"/>
  <c r="P74"/>
  <c r="P73"/>
  <c r="P71"/>
  <c r="P70"/>
  <c r="P69"/>
  <c r="P72" s="1"/>
  <c r="P67"/>
  <c r="P66"/>
  <c r="P65"/>
  <c r="P63"/>
  <c r="P62"/>
  <c r="P61"/>
  <c r="P75" i="15"/>
  <c r="P74"/>
  <c r="P73"/>
  <c r="P71"/>
  <c r="P70"/>
  <c r="P69"/>
  <c r="P72" s="1"/>
  <c r="P67"/>
  <c r="P66"/>
  <c r="P65"/>
  <c r="P63"/>
  <c r="P62"/>
  <c r="P61"/>
  <c r="P75" i="16"/>
  <c r="P74"/>
  <c r="P73"/>
  <c r="P71"/>
  <c r="P70"/>
  <c r="P69"/>
  <c r="P72" s="1"/>
  <c r="P67"/>
  <c r="P66"/>
  <c r="P65"/>
  <c r="P63"/>
  <c r="P62"/>
  <c r="P61"/>
  <c r="P75" i="17"/>
  <c r="P74"/>
  <c r="P73"/>
  <c r="P71"/>
  <c r="P70"/>
  <c r="P69"/>
  <c r="P72" s="1"/>
  <c r="P67"/>
  <c r="P66"/>
  <c r="P65"/>
  <c r="P63"/>
  <c r="P62"/>
  <c r="P61"/>
  <c r="N75" i="13"/>
  <c r="M75"/>
  <c r="N74"/>
  <c r="M74"/>
  <c r="N73"/>
  <c r="M73"/>
  <c r="M76" s="1"/>
  <c r="N71"/>
  <c r="M71"/>
  <c r="N70"/>
  <c r="M70"/>
  <c r="N69"/>
  <c r="N72" s="1"/>
  <c r="M69"/>
  <c r="N67"/>
  <c r="M67"/>
  <c r="N66"/>
  <c r="M66"/>
  <c r="N65"/>
  <c r="M65"/>
  <c r="M68" s="1"/>
  <c r="N63"/>
  <c r="M63"/>
  <c r="N62"/>
  <c r="M62"/>
  <c r="N75" i="14"/>
  <c r="M75"/>
  <c r="N74"/>
  <c r="M74"/>
  <c r="N73"/>
  <c r="N76" s="1"/>
  <c r="M73"/>
  <c r="N71"/>
  <c r="M71"/>
  <c r="N70"/>
  <c r="M70"/>
  <c r="N69"/>
  <c r="M69"/>
  <c r="M72" s="1"/>
  <c r="N67"/>
  <c r="M67"/>
  <c r="N66"/>
  <c r="M66"/>
  <c r="N65"/>
  <c r="N68" s="1"/>
  <c r="M65"/>
  <c r="N63"/>
  <c r="M63"/>
  <c r="N62"/>
  <c r="M62"/>
  <c r="N75" i="15"/>
  <c r="M75"/>
  <c r="N74"/>
  <c r="M74"/>
  <c r="N73"/>
  <c r="M73"/>
  <c r="M76" s="1"/>
  <c r="N71"/>
  <c r="M71"/>
  <c r="N70"/>
  <c r="M70"/>
  <c r="N69"/>
  <c r="N72" s="1"/>
  <c r="M69"/>
  <c r="N67"/>
  <c r="M67"/>
  <c r="N66"/>
  <c r="M66"/>
  <c r="N65"/>
  <c r="N68" s="1"/>
  <c r="M65"/>
  <c r="M68" s="1"/>
  <c r="N63"/>
  <c r="M63"/>
  <c r="N62"/>
  <c r="M62"/>
  <c r="N75" i="16"/>
  <c r="M75"/>
  <c r="N74"/>
  <c r="M74"/>
  <c r="N73"/>
  <c r="N76" s="1"/>
  <c r="M73"/>
  <c r="N71"/>
  <c r="M71"/>
  <c r="N70"/>
  <c r="M70"/>
  <c r="N69"/>
  <c r="N72" s="1"/>
  <c r="M69"/>
  <c r="M72" s="1"/>
  <c r="N67"/>
  <c r="M67"/>
  <c r="N66"/>
  <c r="M66"/>
  <c r="N65"/>
  <c r="N68" s="1"/>
  <c r="M65"/>
  <c r="N63"/>
  <c r="M63"/>
  <c r="N62"/>
  <c r="M62"/>
  <c r="N75" i="17"/>
  <c r="M75"/>
  <c r="N74"/>
  <c r="M74"/>
  <c r="N73"/>
  <c r="N76" s="1"/>
  <c r="M73"/>
  <c r="M76" s="1"/>
  <c r="N71"/>
  <c r="M71"/>
  <c r="N70"/>
  <c r="M70"/>
  <c r="N69"/>
  <c r="N72" s="1"/>
  <c r="M69"/>
  <c r="N67"/>
  <c r="M67"/>
  <c r="N66"/>
  <c r="M66"/>
  <c r="N65"/>
  <c r="N68" s="1"/>
  <c r="M65"/>
  <c r="M68" s="1"/>
  <c r="N63"/>
  <c r="M63"/>
  <c r="N62"/>
  <c r="M62"/>
  <c r="N61" i="13"/>
  <c r="N64" s="1"/>
  <c r="N61" i="14"/>
  <c r="N64" s="1"/>
  <c r="N61" i="15"/>
  <c r="N64" s="1"/>
  <c r="N61" i="16"/>
  <c r="N64" s="1"/>
  <c r="N61" i="17"/>
  <c r="N64" s="1"/>
  <c r="M61" i="13"/>
  <c r="M61" i="14"/>
  <c r="M61" i="15"/>
  <c r="M64" s="1"/>
  <c r="M61" i="16"/>
  <c r="M61" i="17"/>
  <c r="N141" i="13"/>
  <c r="N140"/>
  <c r="N141" i="14"/>
  <c r="N140"/>
  <c r="N141" i="15"/>
  <c r="N140"/>
  <c r="N141" i="16"/>
  <c r="N140"/>
  <c r="N141" i="17"/>
  <c r="N140"/>
  <c r="N139" i="13"/>
  <c r="N139" i="14"/>
  <c r="N142" s="1"/>
  <c r="N139" i="15"/>
  <c r="N139" i="16"/>
  <c r="N142" s="1"/>
  <c r="N139" i="17"/>
  <c r="M141" i="13"/>
  <c r="M140"/>
  <c r="M141" i="14"/>
  <c r="M140"/>
  <c r="M141" i="15"/>
  <c r="M140"/>
  <c r="M141" i="16"/>
  <c r="M140"/>
  <c r="M141" i="17"/>
  <c r="M140"/>
  <c r="M139" i="13"/>
  <c r="M142" s="1"/>
  <c r="M139" i="14"/>
  <c r="M139" i="15"/>
  <c r="M142" s="1"/>
  <c r="M139" i="16"/>
  <c r="M139" i="17"/>
  <c r="M142" s="1"/>
  <c r="M143"/>
  <c r="N143"/>
  <c r="M144"/>
  <c r="N144"/>
  <c r="M145"/>
  <c r="N145"/>
  <c r="M143" i="16"/>
  <c r="N143"/>
  <c r="M144"/>
  <c r="N144"/>
  <c r="M145"/>
  <c r="N145"/>
  <c r="M143" i="15"/>
  <c r="N143"/>
  <c r="M144"/>
  <c r="N144"/>
  <c r="M145"/>
  <c r="N145"/>
  <c r="M143" i="14"/>
  <c r="N143"/>
  <c r="N146" s="1"/>
  <c r="M144"/>
  <c r="N144"/>
  <c r="M145"/>
  <c r="N145"/>
  <c r="M143" i="13"/>
  <c r="N143"/>
  <c r="M144"/>
  <c r="N144"/>
  <c r="M145"/>
  <c r="N145"/>
  <c r="M147" i="17"/>
  <c r="N147"/>
  <c r="M148"/>
  <c r="N148"/>
  <c r="M149"/>
  <c r="N149"/>
  <c r="M147" i="16"/>
  <c r="N147"/>
  <c r="M148"/>
  <c r="N148"/>
  <c r="M149"/>
  <c r="N149"/>
  <c r="M147" i="15"/>
  <c r="N147"/>
  <c r="N150" s="1"/>
  <c r="M148"/>
  <c r="N148"/>
  <c r="M149"/>
  <c r="N149"/>
  <c r="M147" i="14"/>
  <c r="N147"/>
  <c r="M148"/>
  <c r="N148"/>
  <c r="M149"/>
  <c r="N149"/>
  <c r="M147" i="13"/>
  <c r="N147"/>
  <c r="N150" s="1"/>
  <c r="M148"/>
  <c r="N148"/>
  <c r="M149"/>
  <c r="N149"/>
  <c r="M151" i="17"/>
  <c r="N151"/>
  <c r="M152"/>
  <c r="N152"/>
  <c r="M153"/>
  <c r="N153"/>
  <c r="M151" i="16"/>
  <c r="N151"/>
  <c r="M152"/>
  <c r="N152"/>
  <c r="M153"/>
  <c r="N153"/>
  <c r="M151" i="15"/>
  <c r="N151"/>
  <c r="M152"/>
  <c r="N152"/>
  <c r="M153"/>
  <c r="N153"/>
  <c r="M151" i="14"/>
  <c r="N151"/>
  <c r="N154" s="1"/>
  <c r="M152"/>
  <c r="N152"/>
  <c r="M153"/>
  <c r="N153"/>
  <c r="M151" i="13"/>
  <c r="N151"/>
  <c r="M152"/>
  <c r="N152"/>
  <c r="M153"/>
  <c r="N153"/>
  <c r="P139" i="17"/>
  <c r="P140"/>
  <c r="P141"/>
  <c r="P139" i="16"/>
  <c r="P140"/>
  <c r="P141"/>
  <c r="P139" i="15"/>
  <c r="P140"/>
  <c r="P141"/>
  <c r="P139" i="14"/>
  <c r="P142" s="1"/>
  <c r="P140"/>
  <c r="P141"/>
  <c r="P139" i="13"/>
  <c r="P140"/>
  <c r="P141"/>
  <c r="P143" i="17"/>
  <c r="P144"/>
  <c r="P145"/>
  <c r="P143" i="16"/>
  <c r="P144"/>
  <c r="P145"/>
  <c r="P143" i="15"/>
  <c r="P146" s="1"/>
  <c r="P144"/>
  <c r="P145"/>
  <c r="P143" i="14"/>
  <c r="P144"/>
  <c r="P145"/>
  <c r="P143" i="13"/>
  <c r="P144"/>
  <c r="P145"/>
  <c r="P146" i="16" l="1"/>
  <c r="P142" i="15"/>
  <c r="M154" i="13"/>
  <c r="M155" s="1"/>
  <c r="M154" i="15"/>
  <c r="M154" i="17"/>
  <c r="M150" i="14"/>
  <c r="M150" i="16"/>
  <c r="M146" i="13"/>
  <c r="M146" i="15"/>
  <c r="M146" i="17"/>
  <c r="M142" i="14"/>
  <c r="M156" s="1"/>
  <c r="N142" i="17"/>
  <c r="N142" i="13"/>
  <c r="M64" i="16"/>
  <c r="P76" i="17"/>
  <c r="P76" i="16"/>
  <c r="P76" i="15"/>
  <c r="P76" i="14"/>
  <c r="P76" i="13"/>
  <c r="N150" i="17"/>
  <c r="P146" i="13"/>
  <c r="P146" i="17"/>
  <c r="N154" i="13"/>
  <c r="N155" s="1"/>
  <c r="N150" i="14"/>
  <c r="N150" i="16"/>
  <c r="N146" i="15"/>
  <c r="N146" i="17"/>
  <c r="M64"/>
  <c r="M64" i="13"/>
  <c r="M72" i="17"/>
  <c r="M68" i="16"/>
  <c r="M76"/>
  <c r="M72" i="15"/>
  <c r="M68" i="14"/>
  <c r="M76"/>
  <c r="M72" i="13"/>
  <c r="P64" i="17"/>
  <c r="P64" i="16"/>
  <c r="P64" i="15"/>
  <c r="P64" i="14"/>
  <c r="P64" i="13"/>
  <c r="R64" i="17"/>
  <c r="R64" i="15"/>
  <c r="R68" i="17"/>
  <c r="R76"/>
  <c r="R72" i="16"/>
  <c r="R68" i="15"/>
  <c r="R77" s="1"/>
  <c r="R78" s="1"/>
  <c r="R76"/>
  <c r="R72" i="14"/>
  <c r="R68" i="13"/>
  <c r="R76"/>
  <c r="R77" s="1"/>
  <c r="R78" s="1"/>
  <c r="N154" i="16"/>
  <c r="N146"/>
  <c r="R76"/>
  <c r="P142"/>
  <c r="N154" i="15"/>
  <c r="N154" i="17"/>
  <c r="N146" i="13"/>
  <c r="P146" i="14"/>
  <c r="P142" i="13"/>
  <c r="P142" i="17"/>
  <c r="M154" i="14"/>
  <c r="M154" i="16"/>
  <c r="M150" i="13"/>
  <c r="M150" i="15"/>
  <c r="M150" i="17"/>
  <c r="M146" i="14"/>
  <c r="M146" i="16"/>
  <c r="M142"/>
  <c r="N142" i="15"/>
  <c r="M64" i="14"/>
  <c r="N76" i="15"/>
  <c r="N72" i="14"/>
  <c r="N68" i="13"/>
  <c r="N76"/>
  <c r="P68" i="17"/>
  <c r="P68" i="16"/>
  <c r="P68" i="15"/>
  <c r="P68" i="14"/>
  <c r="P77" s="1"/>
  <c r="P78" s="1"/>
  <c r="P68" i="13"/>
  <c r="S64" i="16"/>
  <c r="S64" i="13"/>
  <c r="S72" i="17"/>
  <c r="S77" s="1"/>
  <c r="S78" s="1"/>
  <c r="S68" i="16"/>
  <c r="S76"/>
  <c r="S72" i="15"/>
  <c r="S68" i="14"/>
  <c r="S76"/>
  <c r="S72" i="13"/>
  <c r="S77" s="1"/>
  <c r="S78" s="1"/>
  <c r="M156" i="17"/>
  <c r="S77" i="15"/>
  <c r="S78" s="1"/>
  <c r="W154" i="19"/>
  <c r="W233"/>
  <c r="W180"/>
  <c r="W128"/>
  <c r="W102"/>
  <c r="W76"/>
  <c r="W50"/>
  <c r="R77" i="14"/>
  <c r="R78" s="1"/>
  <c r="W228" i="19"/>
  <c r="W77"/>
  <c r="W228" i="13"/>
  <c r="W228" i="20"/>
  <c r="W156" i="19"/>
  <c r="W150" i="20"/>
  <c r="W124" i="19"/>
  <c r="I72"/>
  <c r="N155" i="15"/>
  <c r="N155" i="17"/>
  <c r="N155" i="16"/>
  <c r="M155" i="15"/>
  <c r="N77" i="16"/>
  <c r="N78" s="1"/>
  <c r="N77" i="14"/>
  <c r="N78" s="1"/>
  <c r="M77"/>
  <c r="M78" s="1"/>
  <c r="W78" i="19"/>
  <c r="R77" i="17"/>
  <c r="R78" s="1"/>
  <c r="N77"/>
  <c r="N78" s="1"/>
  <c r="P77"/>
  <c r="P78" s="1"/>
  <c r="P77" i="15"/>
  <c r="P78" s="1"/>
  <c r="P77" i="13"/>
  <c r="P78" s="1"/>
  <c r="M77"/>
  <c r="M78" s="1"/>
  <c r="M77" i="16"/>
  <c r="M78" s="1"/>
  <c r="R77" l="1"/>
  <c r="R78" s="1"/>
  <c r="N156" i="17"/>
  <c r="P77" i="16"/>
  <c r="P78" s="1"/>
  <c r="S77" i="14"/>
  <c r="S78" s="1"/>
  <c r="N156"/>
  <c r="S77" i="16"/>
  <c r="S78" s="1"/>
  <c r="M156"/>
  <c r="N156" i="13"/>
  <c r="N77" i="15"/>
  <c r="N78" s="1"/>
  <c r="N155" i="14"/>
  <c r="M155"/>
  <c r="M156" i="13"/>
  <c r="N156" i="16"/>
  <c r="M77" i="15"/>
  <c r="M78" s="1"/>
  <c r="N77" i="13"/>
  <c r="N78" s="1"/>
  <c r="M155" i="17"/>
  <c r="M155" i="16"/>
  <c r="M156" i="15"/>
  <c r="M77" i="17"/>
  <c r="M78" s="1"/>
  <c r="N156" i="15"/>
  <c r="W232" i="19"/>
  <c r="W72"/>
  <c r="W150"/>
  <c r="U75" i="13"/>
  <c r="U74"/>
  <c r="U73"/>
  <c r="U71"/>
  <c r="U70"/>
  <c r="U69"/>
  <c r="U67"/>
  <c r="U66"/>
  <c r="U65"/>
  <c r="U75" i="14"/>
  <c r="U74"/>
  <c r="U73"/>
  <c r="U76" s="1"/>
  <c r="U71"/>
  <c r="U70"/>
  <c r="U69"/>
  <c r="U67"/>
  <c r="U66"/>
  <c r="U65"/>
  <c r="U75" i="15"/>
  <c r="U74"/>
  <c r="U73"/>
  <c r="U71"/>
  <c r="U70"/>
  <c r="U69"/>
  <c r="U72" s="1"/>
  <c r="U67"/>
  <c r="U66"/>
  <c r="U65"/>
  <c r="U75" i="17"/>
  <c r="U74"/>
  <c r="U73"/>
  <c r="U71"/>
  <c r="U70"/>
  <c r="U69"/>
  <c r="U67"/>
  <c r="U66"/>
  <c r="U65"/>
  <c r="U68" s="1"/>
  <c r="T13" i="13"/>
  <c r="T13" i="14"/>
  <c r="T13" i="15"/>
  <c r="T13" i="16"/>
  <c r="T13" i="17"/>
  <c r="E17" i="13"/>
  <c r="E15"/>
  <c r="E14"/>
  <c r="E13"/>
  <c r="U76" i="17" l="1"/>
  <c r="U68" i="14"/>
  <c r="U72" i="13"/>
  <c r="U68" i="15"/>
  <c r="U72" i="14"/>
  <c r="U77" s="1"/>
  <c r="U78" s="1"/>
  <c r="U76" i="13"/>
  <c r="E16"/>
  <c r="U72" i="17"/>
  <c r="U76" i="15"/>
  <c r="U77" s="1"/>
  <c r="U78" s="1"/>
  <c r="U68" i="13"/>
  <c r="U77" i="17"/>
  <c r="U78" s="1"/>
  <c r="U77" i="13"/>
  <c r="U78" s="1"/>
  <c r="W20" i="19"/>
  <c r="W24"/>
  <c r="V13" i="17"/>
  <c r="V13" i="14"/>
  <c r="V13" i="15"/>
  <c r="V13" i="16"/>
  <c r="V13" i="13"/>
  <c r="U153" i="17" l="1"/>
  <c r="S153"/>
  <c r="R153"/>
  <c r="P153"/>
  <c r="U152"/>
  <c r="S152"/>
  <c r="R152"/>
  <c r="P152"/>
  <c r="U151"/>
  <c r="U154" s="1"/>
  <c r="S151"/>
  <c r="S154" s="1"/>
  <c r="R151"/>
  <c r="R154" s="1"/>
  <c r="P151"/>
  <c r="P154" s="1"/>
  <c r="U149"/>
  <c r="S149"/>
  <c r="R149"/>
  <c r="P149"/>
  <c r="U148"/>
  <c r="S148"/>
  <c r="R148"/>
  <c r="P148"/>
  <c r="U147"/>
  <c r="U150" s="1"/>
  <c r="S147"/>
  <c r="S150" s="1"/>
  <c r="R147"/>
  <c r="R150" s="1"/>
  <c r="P147"/>
  <c r="O147"/>
  <c r="U145"/>
  <c r="S145"/>
  <c r="R145"/>
  <c r="O145"/>
  <c r="Q145" s="1"/>
  <c r="U144"/>
  <c r="S144"/>
  <c r="R144"/>
  <c r="O144"/>
  <c r="Q144" s="1"/>
  <c r="U143"/>
  <c r="U146" s="1"/>
  <c r="S143"/>
  <c r="S146" s="1"/>
  <c r="R143"/>
  <c r="R146" s="1"/>
  <c r="U141"/>
  <c r="S141"/>
  <c r="R141"/>
  <c r="U140"/>
  <c r="S140"/>
  <c r="R140"/>
  <c r="U139"/>
  <c r="U142" s="1"/>
  <c r="S139"/>
  <c r="R139"/>
  <c r="O139"/>
  <c r="T127"/>
  <c r="T126"/>
  <c r="T125"/>
  <c r="T123"/>
  <c r="T122"/>
  <c r="T121"/>
  <c r="T119"/>
  <c r="T118"/>
  <c r="T117"/>
  <c r="T120" s="1"/>
  <c r="T115"/>
  <c r="V115" s="1"/>
  <c r="T114"/>
  <c r="T113"/>
  <c r="T101"/>
  <c r="W101"/>
  <c r="T100"/>
  <c r="W100"/>
  <c r="T99"/>
  <c r="T97"/>
  <c r="W97"/>
  <c r="T96"/>
  <c r="W96"/>
  <c r="T95"/>
  <c r="T93"/>
  <c r="V93" s="1"/>
  <c r="W93"/>
  <c r="T92"/>
  <c r="V92" s="1"/>
  <c r="W92"/>
  <c r="T91"/>
  <c r="T89"/>
  <c r="V89" s="1"/>
  <c r="W89"/>
  <c r="T88"/>
  <c r="T87"/>
  <c r="T75"/>
  <c r="G75"/>
  <c r="F75"/>
  <c r="T74"/>
  <c r="G74"/>
  <c r="F74"/>
  <c r="T73"/>
  <c r="G73"/>
  <c r="F73"/>
  <c r="T71"/>
  <c r="G71"/>
  <c r="F71"/>
  <c r="T70"/>
  <c r="G70"/>
  <c r="F70"/>
  <c r="T69"/>
  <c r="G69"/>
  <c r="F69"/>
  <c r="F72" s="1"/>
  <c r="T67"/>
  <c r="V67" s="1"/>
  <c r="G67"/>
  <c r="F67"/>
  <c r="T66"/>
  <c r="V66" s="1"/>
  <c r="G66"/>
  <c r="F66"/>
  <c r="T65"/>
  <c r="G65"/>
  <c r="G68" s="1"/>
  <c r="F65"/>
  <c r="O63"/>
  <c r="D63"/>
  <c r="C63"/>
  <c r="D62"/>
  <c r="C62"/>
  <c r="O61"/>
  <c r="D61"/>
  <c r="D64" s="1"/>
  <c r="T49"/>
  <c r="H49"/>
  <c r="T48"/>
  <c r="H48"/>
  <c r="T47"/>
  <c r="H47"/>
  <c r="T45"/>
  <c r="H45"/>
  <c r="T44"/>
  <c r="H44"/>
  <c r="T43"/>
  <c r="T46" s="1"/>
  <c r="H43"/>
  <c r="H46" s="1"/>
  <c r="T41"/>
  <c r="V41" s="1"/>
  <c r="H41"/>
  <c r="T40"/>
  <c r="V40" s="1"/>
  <c r="H40"/>
  <c r="T39"/>
  <c r="H39"/>
  <c r="T37"/>
  <c r="V37" s="1"/>
  <c r="E37"/>
  <c r="E36"/>
  <c r="H35"/>
  <c r="E35"/>
  <c r="T23"/>
  <c r="H23"/>
  <c r="T22"/>
  <c r="H22"/>
  <c r="T21"/>
  <c r="H21"/>
  <c r="T19"/>
  <c r="H19"/>
  <c r="T18"/>
  <c r="H18"/>
  <c r="T17"/>
  <c r="H17"/>
  <c r="H20" s="1"/>
  <c r="T15"/>
  <c r="V15" s="1"/>
  <c r="H15"/>
  <c r="H16" s="1"/>
  <c r="T14"/>
  <c r="E11"/>
  <c r="I11" s="1"/>
  <c r="F62"/>
  <c r="E10"/>
  <c r="I10" s="1"/>
  <c r="E9"/>
  <c r="U153" i="15"/>
  <c r="S153"/>
  <c r="R153"/>
  <c r="P153"/>
  <c r="U152"/>
  <c r="S152"/>
  <c r="R152"/>
  <c r="P152"/>
  <c r="U151"/>
  <c r="P151"/>
  <c r="P154" s="1"/>
  <c r="U149"/>
  <c r="S149"/>
  <c r="R149"/>
  <c r="P149"/>
  <c r="O149"/>
  <c r="U148"/>
  <c r="S148"/>
  <c r="R148"/>
  <c r="P148"/>
  <c r="U147"/>
  <c r="U150" s="1"/>
  <c r="S147"/>
  <c r="S150" s="1"/>
  <c r="R147"/>
  <c r="R150" s="1"/>
  <c r="P147"/>
  <c r="U145"/>
  <c r="S145"/>
  <c r="R145"/>
  <c r="U144"/>
  <c r="S144"/>
  <c r="R144"/>
  <c r="U143"/>
  <c r="U146" s="1"/>
  <c r="S143"/>
  <c r="R143"/>
  <c r="O143"/>
  <c r="U141"/>
  <c r="S141"/>
  <c r="R141"/>
  <c r="O141"/>
  <c r="Q141" s="1"/>
  <c r="U140"/>
  <c r="S140"/>
  <c r="S142" s="1"/>
  <c r="R140"/>
  <c r="R142" s="1"/>
  <c r="U139"/>
  <c r="U142" s="1"/>
  <c r="T127"/>
  <c r="V127" s="1"/>
  <c r="T126"/>
  <c r="V126" s="1"/>
  <c r="T125"/>
  <c r="T123"/>
  <c r="T122"/>
  <c r="V122" s="1"/>
  <c r="T121"/>
  <c r="T119"/>
  <c r="V119" s="1"/>
  <c r="T118"/>
  <c r="V118" s="1"/>
  <c r="T117"/>
  <c r="T120" s="1"/>
  <c r="T115"/>
  <c r="V115" s="1"/>
  <c r="T114"/>
  <c r="T113"/>
  <c r="T101"/>
  <c r="W101"/>
  <c r="T100"/>
  <c r="V100" s="1"/>
  <c r="W100"/>
  <c r="T99"/>
  <c r="T102" s="1"/>
  <c r="T97"/>
  <c r="W97"/>
  <c r="T96"/>
  <c r="V96" s="1"/>
  <c r="W96"/>
  <c r="T95"/>
  <c r="T93"/>
  <c r="V93" s="1"/>
  <c r="W93"/>
  <c r="T92"/>
  <c r="V92" s="1"/>
  <c r="W92"/>
  <c r="T91"/>
  <c r="T89"/>
  <c r="V89" s="1"/>
  <c r="W89"/>
  <c r="T88"/>
  <c r="V88" s="1"/>
  <c r="T87"/>
  <c r="T75"/>
  <c r="G75"/>
  <c r="F75"/>
  <c r="T74"/>
  <c r="V74" s="1"/>
  <c r="G74"/>
  <c r="F74"/>
  <c r="T73"/>
  <c r="G73"/>
  <c r="F73"/>
  <c r="F76" s="1"/>
  <c r="T71"/>
  <c r="G71"/>
  <c r="F71"/>
  <c r="T70"/>
  <c r="V70" s="1"/>
  <c r="G70"/>
  <c r="F70"/>
  <c r="T69"/>
  <c r="G69"/>
  <c r="G72" s="1"/>
  <c r="F69"/>
  <c r="F72" s="1"/>
  <c r="T67"/>
  <c r="V67" s="1"/>
  <c r="G67"/>
  <c r="F67"/>
  <c r="T66"/>
  <c r="V66" s="1"/>
  <c r="G66"/>
  <c r="F66"/>
  <c r="T65"/>
  <c r="T68" s="1"/>
  <c r="G65"/>
  <c r="G68" s="1"/>
  <c r="F65"/>
  <c r="D63"/>
  <c r="C63"/>
  <c r="D62"/>
  <c r="C62"/>
  <c r="O61"/>
  <c r="D61"/>
  <c r="D64" s="1"/>
  <c r="T49"/>
  <c r="H49"/>
  <c r="T48"/>
  <c r="V48" s="1"/>
  <c r="H48"/>
  <c r="T47"/>
  <c r="T50" s="1"/>
  <c r="H47"/>
  <c r="T45"/>
  <c r="H45"/>
  <c r="T44"/>
  <c r="V44" s="1"/>
  <c r="H44"/>
  <c r="T43"/>
  <c r="H43"/>
  <c r="H46" s="1"/>
  <c r="T41"/>
  <c r="V41" s="1"/>
  <c r="H41"/>
  <c r="T40"/>
  <c r="V40" s="1"/>
  <c r="H40"/>
  <c r="T39"/>
  <c r="T42" s="1"/>
  <c r="H39"/>
  <c r="E37"/>
  <c r="E36"/>
  <c r="E35"/>
  <c r="E38" s="1"/>
  <c r="T23"/>
  <c r="H23"/>
  <c r="T22"/>
  <c r="V22" s="1"/>
  <c r="H22"/>
  <c r="T21"/>
  <c r="H21"/>
  <c r="T19"/>
  <c r="H19"/>
  <c r="T18"/>
  <c r="V18" s="1"/>
  <c r="H18"/>
  <c r="T17"/>
  <c r="H17"/>
  <c r="H20" s="1"/>
  <c r="T15"/>
  <c r="V15" s="1"/>
  <c r="H15"/>
  <c r="H16" s="1"/>
  <c r="T14"/>
  <c r="T16" s="1"/>
  <c r="E11"/>
  <c r="E10"/>
  <c r="E9"/>
  <c r="U153" i="14"/>
  <c r="S153"/>
  <c r="R153"/>
  <c r="P153"/>
  <c r="U152"/>
  <c r="S152"/>
  <c r="R152"/>
  <c r="P152"/>
  <c r="U151"/>
  <c r="U154" s="1"/>
  <c r="S151"/>
  <c r="S154" s="1"/>
  <c r="R151"/>
  <c r="R154" s="1"/>
  <c r="P151"/>
  <c r="P154" s="1"/>
  <c r="U149"/>
  <c r="S149"/>
  <c r="R149"/>
  <c r="P149"/>
  <c r="U148"/>
  <c r="S148"/>
  <c r="R148"/>
  <c r="P148"/>
  <c r="U147"/>
  <c r="U150" s="1"/>
  <c r="S147"/>
  <c r="S150" s="1"/>
  <c r="R147"/>
  <c r="R150" s="1"/>
  <c r="P147"/>
  <c r="U145"/>
  <c r="S145"/>
  <c r="R145"/>
  <c r="O145"/>
  <c r="Q145" s="1"/>
  <c r="U144"/>
  <c r="S144"/>
  <c r="R144"/>
  <c r="U143"/>
  <c r="S143"/>
  <c r="S146" s="1"/>
  <c r="R143"/>
  <c r="R146" s="1"/>
  <c r="U141"/>
  <c r="S141"/>
  <c r="R141"/>
  <c r="U140"/>
  <c r="S140"/>
  <c r="R140"/>
  <c r="U139"/>
  <c r="U142" s="1"/>
  <c r="S139"/>
  <c r="S142" s="1"/>
  <c r="R139"/>
  <c r="T127"/>
  <c r="T126"/>
  <c r="V126" s="1"/>
  <c r="T125"/>
  <c r="T123"/>
  <c r="T122"/>
  <c r="V122" s="1"/>
  <c r="T121"/>
  <c r="T119"/>
  <c r="V119" s="1"/>
  <c r="T118"/>
  <c r="V118" s="1"/>
  <c r="T117"/>
  <c r="T115"/>
  <c r="V115" s="1"/>
  <c r="T114"/>
  <c r="T113"/>
  <c r="T101"/>
  <c r="T100"/>
  <c r="V100" s="1"/>
  <c r="T99"/>
  <c r="T97"/>
  <c r="T96"/>
  <c r="V96" s="1"/>
  <c r="T95"/>
  <c r="T93"/>
  <c r="V93" s="1"/>
  <c r="T92"/>
  <c r="V92" s="1"/>
  <c r="T91"/>
  <c r="T89"/>
  <c r="V89" s="1"/>
  <c r="T88"/>
  <c r="T87"/>
  <c r="T75"/>
  <c r="G75"/>
  <c r="F75"/>
  <c r="T74"/>
  <c r="V74" s="1"/>
  <c r="G74"/>
  <c r="F74"/>
  <c r="T73"/>
  <c r="T76" s="1"/>
  <c r="G73"/>
  <c r="F73"/>
  <c r="T71"/>
  <c r="G71"/>
  <c r="F71"/>
  <c r="T70"/>
  <c r="V70" s="1"/>
  <c r="G70"/>
  <c r="F70"/>
  <c r="T69"/>
  <c r="G69"/>
  <c r="F69"/>
  <c r="F72" s="1"/>
  <c r="T67"/>
  <c r="V67" s="1"/>
  <c r="G67"/>
  <c r="F67"/>
  <c r="T66"/>
  <c r="V66" s="1"/>
  <c r="G66"/>
  <c r="G68" s="1"/>
  <c r="F66"/>
  <c r="T65"/>
  <c r="D63"/>
  <c r="C63"/>
  <c r="O62"/>
  <c r="D62"/>
  <c r="C62"/>
  <c r="C64" s="1"/>
  <c r="O61"/>
  <c r="D61"/>
  <c r="T49"/>
  <c r="H49"/>
  <c r="T48"/>
  <c r="V48" s="1"/>
  <c r="H48"/>
  <c r="T47"/>
  <c r="H47"/>
  <c r="H50" s="1"/>
  <c r="T45"/>
  <c r="H45"/>
  <c r="T44"/>
  <c r="V44" s="1"/>
  <c r="H44"/>
  <c r="T43"/>
  <c r="H43"/>
  <c r="T41"/>
  <c r="V41" s="1"/>
  <c r="H41"/>
  <c r="T40"/>
  <c r="V40" s="1"/>
  <c r="H40"/>
  <c r="T39"/>
  <c r="H39"/>
  <c r="E37"/>
  <c r="E36"/>
  <c r="E35"/>
  <c r="T23"/>
  <c r="H23"/>
  <c r="T22"/>
  <c r="V22" s="1"/>
  <c r="H22"/>
  <c r="T21"/>
  <c r="T24" s="1"/>
  <c r="H21"/>
  <c r="H24" s="1"/>
  <c r="T19"/>
  <c r="H19"/>
  <c r="T18"/>
  <c r="V18" s="1"/>
  <c r="H18"/>
  <c r="T17"/>
  <c r="H17"/>
  <c r="T15"/>
  <c r="V15" s="1"/>
  <c r="H15"/>
  <c r="H16" s="1"/>
  <c r="T14"/>
  <c r="G63"/>
  <c r="E11"/>
  <c r="F62"/>
  <c r="E10"/>
  <c r="E9"/>
  <c r="U153" i="13"/>
  <c r="S153"/>
  <c r="R153"/>
  <c r="P153"/>
  <c r="U152"/>
  <c r="S152"/>
  <c r="R152"/>
  <c r="P152"/>
  <c r="U151"/>
  <c r="U154" s="1"/>
  <c r="S151"/>
  <c r="S154" s="1"/>
  <c r="R151"/>
  <c r="R154" s="1"/>
  <c r="P151"/>
  <c r="P154" s="1"/>
  <c r="U149"/>
  <c r="S149"/>
  <c r="R149"/>
  <c r="P149"/>
  <c r="U148"/>
  <c r="S148"/>
  <c r="R148"/>
  <c r="P148"/>
  <c r="O148"/>
  <c r="U147"/>
  <c r="U150" s="1"/>
  <c r="S147"/>
  <c r="R147"/>
  <c r="R150" s="1"/>
  <c r="P147"/>
  <c r="P150" s="1"/>
  <c r="U145"/>
  <c r="S145"/>
  <c r="R145"/>
  <c r="O145"/>
  <c r="Q145" s="1"/>
  <c r="U144"/>
  <c r="S144"/>
  <c r="R144"/>
  <c r="U143"/>
  <c r="U146" s="1"/>
  <c r="S143"/>
  <c r="S146" s="1"/>
  <c r="R143"/>
  <c r="U141"/>
  <c r="S141"/>
  <c r="R141"/>
  <c r="U140"/>
  <c r="S140"/>
  <c r="R140"/>
  <c r="O140"/>
  <c r="U139"/>
  <c r="S139"/>
  <c r="R139"/>
  <c r="R142" s="1"/>
  <c r="T127"/>
  <c r="T126"/>
  <c r="T125"/>
  <c r="T123"/>
  <c r="T122"/>
  <c r="T121"/>
  <c r="V119"/>
  <c r="T118"/>
  <c r="V118" s="1"/>
  <c r="T117"/>
  <c r="T115"/>
  <c r="V115" s="1"/>
  <c r="T114"/>
  <c r="T113"/>
  <c r="T101"/>
  <c r="T100"/>
  <c r="V99"/>
  <c r="T97"/>
  <c r="T96"/>
  <c r="T95"/>
  <c r="T93"/>
  <c r="V93" s="1"/>
  <c r="T92"/>
  <c r="V92" s="1"/>
  <c r="T91"/>
  <c r="T89"/>
  <c r="V89" s="1"/>
  <c r="T88"/>
  <c r="T87"/>
  <c r="T75"/>
  <c r="G75"/>
  <c r="F75"/>
  <c r="T74"/>
  <c r="G74"/>
  <c r="F74"/>
  <c r="T73"/>
  <c r="G73"/>
  <c r="G76" s="1"/>
  <c r="F73"/>
  <c r="F76" s="1"/>
  <c r="T71"/>
  <c r="G71"/>
  <c r="F71"/>
  <c r="T70"/>
  <c r="G70"/>
  <c r="F70"/>
  <c r="T69"/>
  <c r="T72" s="1"/>
  <c r="G69"/>
  <c r="G72" s="1"/>
  <c r="F69"/>
  <c r="T67"/>
  <c r="V67" s="1"/>
  <c r="G67"/>
  <c r="F67"/>
  <c r="T66"/>
  <c r="V66" s="1"/>
  <c r="G66"/>
  <c r="F66"/>
  <c r="T65"/>
  <c r="T68" s="1"/>
  <c r="G65"/>
  <c r="F65"/>
  <c r="D63"/>
  <c r="C63"/>
  <c r="D62"/>
  <c r="C62"/>
  <c r="D61"/>
  <c r="D64" s="1"/>
  <c r="T49"/>
  <c r="H49"/>
  <c r="T48"/>
  <c r="H48"/>
  <c r="T47"/>
  <c r="T50" s="1"/>
  <c r="H47"/>
  <c r="T45"/>
  <c r="H45"/>
  <c r="T44"/>
  <c r="H44"/>
  <c r="T43"/>
  <c r="H43"/>
  <c r="H46" s="1"/>
  <c r="T41"/>
  <c r="V41" s="1"/>
  <c r="H41"/>
  <c r="T40"/>
  <c r="V40" s="1"/>
  <c r="H40"/>
  <c r="T39"/>
  <c r="T42" s="1"/>
  <c r="H39"/>
  <c r="E37"/>
  <c r="E36"/>
  <c r="H35"/>
  <c r="E35"/>
  <c r="T23"/>
  <c r="H23"/>
  <c r="T22"/>
  <c r="H22"/>
  <c r="T21"/>
  <c r="H21"/>
  <c r="H24" s="1"/>
  <c r="T19"/>
  <c r="H19"/>
  <c r="T18"/>
  <c r="H18"/>
  <c r="T17"/>
  <c r="T20" s="1"/>
  <c r="H17"/>
  <c r="V15"/>
  <c r="H15"/>
  <c r="H16" s="1"/>
  <c r="T14"/>
  <c r="T16" s="1"/>
  <c r="E11"/>
  <c r="E10"/>
  <c r="G61"/>
  <c r="E9"/>
  <c r="E12" s="1"/>
  <c r="H49" i="16"/>
  <c r="H48"/>
  <c r="H47"/>
  <c r="H50" s="1"/>
  <c r="H45"/>
  <c r="H44"/>
  <c r="H43"/>
  <c r="H41"/>
  <c r="H40"/>
  <c r="H39"/>
  <c r="E37"/>
  <c r="E36"/>
  <c r="E35"/>
  <c r="E38" s="1"/>
  <c r="T49"/>
  <c r="V49" s="1"/>
  <c r="T48"/>
  <c r="V48" s="1"/>
  <c r="T47"/>
  <c r="T50" s="1"/>
  <c r="T45"/>
  <c r="T44"/>
  <c r="V44" s="1"/>
  <c r="T43"/>
  <c r="T41"/>
  <c r="V41" s="1"/>
  <c r="T40"/>
  <c r="V40" s="1"/>
  <c r="T39"/>
  <c r="T101"/>
  <c r="V101" s="1"/>
  <c r="T100"/>
  <c r="V100" s="1"/>
  <c r="T99"/>
  <c r="T102" s="1"/>
  <c r="T97"/>
  <c r="T96"/>
  <c r="V96" s="1"/>
  <c r="T95"/>
  <c r="T93"/>
  <c r="V93" s="1"/>
  <c r="T92"/>
  <c r="V92" s="1"/>
  <c r="T91"/>
  <c r="T89"/>
  <c r="V89" s="1"/>
  <c r="T88"/>
  <c r="T87"/>
  <c r="T127"/>
  <c r="V127" s="1"/>
  <c r="T126"/>
  <c r="V126" s="1"/>
  <c r="T125"/>
  <c r="T128" s="1"/>
  <c r="T123"/>
  <c r="T122"/>
  <c r="V122" s="1"/>
  <c r="T121"/>
  <c r="T119"/>
  <c r="V119" s="1"/>
  <c r="T118"/>
  <c r="V118" s="1"/>
  <c r="T117"/>
  <c r="T115"/>
  <c r="V115" s="1"/>
  <c r="T114"/>
  <c r="T113"/>
  <c r="U153"/>
  <c r="S153"/>
  <c r="R153"/>
  <c r="P153"/>
  <c r="U152"/>
  <c r="S152"/>
  <c r="R152"/>
  <c r="P152"/>
  <c r="U151"/>
  <c r="U154" s="1"/>
  <c r="S151"/>
  <c r="S154" s="1"/>
  <c r="R151"/>
  <c r="R154" s="1"/>
  <c r="P151"/>
  <c r="P154" s="1"/>
  <c r="U149"/>
  <c r="S149"/>
  <c r="R149"/>
  <c r="P149"/>
  <c r="U148"/>
  <c r="S148"/>
  <c r="R148"/>
  <c r="P148"/>
  <c r="U147"/>
  <c r="U150" s="1"/>
  <c r="S147"/>
  <c r="S150" s="1"/>
  <c r="R147"/>
  <c r="R150" s="1"/>
  <c r="P147"/>
  <c r="P150" s="1"/>
  <c r="U145"/>
  <c r="S145"/>
  <c r="R145"/>
  <c r="U144"/>
  <c r="S144"/>
  <c r="R144"/>
  <c r="U143"/>
  <c r="U146" s="1"/>
  <c r="S143"/>
  <c r="R143"/>
  <c r="U141"/>
  <c r="S141"/>
  <c r="R141"/>
  <c r="U140"/>
  <c r="S140"/>
  <c r="R140"/>
  <c r="U139"/>
  <c r="S139"/>
  <c r="R139"/>
  <c r="R142" s="1"/>
  <c r="T75"/>
  <c r="V75" s="1"/>
  <c r="T74"/>
  <c r="V74" s="1"/>
  <c r="T73"/>
  <c r="T71"/>
  <c r="T70"/>
  <c r="V70" s="1"/>
  <c r="T69"/>
  <c r="T67"/>
  <c r="V67" s="1"/>
  <c r="T66"/>
  <c r="V66" s="1"/>
  <c r="V69" l="1"/>
  <c r="T72"/>
  <c r="V113"/>
  <c r="T116"/>
  <c r="V87"/>
  <c r="T90"/>
  <c r="V17" i="14"/>
  <c r="T20"/>
  <c r="V69"/>
  <c r="T72"/>
  <c r="V87"/>
  <c r="T90"/>
  <c r="V113"/>
  <c r="T116"/>
  <c r="V95" i="15"/>
  <c r="T98"/>
  <c r="V121"/>
  <c r="T124"/>
  <c r="V47" i="17"/>
  <c r="T50"/>
  <c r="V73"/>
  <c r="T76"/>
  <c r="P155"/>
  <c r="P150"/>
  <c r="U142" i="16"/>
  <c r="S146"/>
  <c r="T42"/>
  <c r="H42"/>
  <c r="H20" i="13"/>
  <c r="E38"/>
  <c r="H42"/>
  <c r="H50"/>
  <c r="G68"/>
  <c r="F72"/>
  <c r="T98"/>
  <c r="T102"/>
  <c r="T124"/>
  <c r="U142"/>
  <c r="R146"/>
  <c r="S150"/>
  <c r="T16" i="14"/>
  <c r="H46"/>
  <c r="D64"/>
  <c r="F68"/>
  <c r="G76"/>
  <c r="R142"/>
  <c r="T24" i="15"/>
  <c r="H42"/>
  <c r="H50"/>
  <c r="C64"/>
  <c r="F68"/>
  <c r="T76"/>
  <c r="S146"/>
  <c r="P150"/>
  <c r="R154"/>
  <c r="H24" i="17"/>
  <c r="T42"/>
  <c r="F68"/>
  <c r="T98"/>
  <c r="T124"/>
  <c r="S142"/>
  <c r="V43" i="16"/>
  <c r="T46"/>
  <c r="P155" i="14"/>
  <c r="P150"/>
  <c r="V43" i="15"/>
  <c r="T46"/>
  <c r="V69"/>
  <c r="T72"/>
  <c r="V87"/>
  <c r="V90" s="1"/>
  <c r="T90"/>
  <c r="V87" i="17"/>
  <c r="T90"/>
  <c r="V125"/>
  <c r="T128"/>
  <c r="T76" i="16"/>
  <c r="S142"/>
  <c r="R146"/>
  <c r="T120"/>
  <c r="T94"/>
  <c r="H46"/>
  <c r="T24" i="13"/>
  <c r="T46"/>
  <c r="C64"/>
  <c r="F68"/>
  <c r="T76"/>
  <c r="T128"/>
  <c r="S142"/>
  <c r="E12" i="14"/>
  <c r="H20"/>
  <c r="E38"/>
  <c r="T42"/>
  <c r="T50"/>
  <c r="T68"/>
  <c r="G72"/>
  <c r="F76"/>
  <c r="T94"/>
  <c r="T120"/>
  <c r="U146"/>
  <c r="E12" i="15"/>
  <c r="H24"/>
  <c r="G76"/>
  <c r="T94"/>
  <c r="R146"/>
  <c r="E12" i="17"/>
  <c r="T16"/>
  <c r="T20"/>
  <c r="H42"/>
  <c r="H50"/>
  <c r="C64"/>
  <c r="T72"/>
  <c r="G76"/>
  <c r="T94"/>
  <c r="R142"/>
  <c r="V121" i="16"/>
  <c r="T124"/>
  <c r="V95"/>
  <c r="T98"/>
  <c r="V87" i="13"/>
  <c r="T90"/>
  <c r="V113"/>
  <c r="T116"/>
  <c r="H65" i="14"/>
  <c r="H42"/>
  <c r="V95"/>
  <c r="T98"/>
  <c r="V121"/>
  <c r="T124"/>
  <c r="V17" i="15"/>
  <c r="T20"/>
  <c r="V113"/>
  <c r="T116"/>
  <c r="V113" i="17"/>
  <c r="T116"/>
  <c r="U154" i="15"/>
  <c r="E38" i="17"/>
  <c r="T68"/>
  <c r="G72"/>
  <c r="F76"/>
  <c r="V43" i="14"/>
  <c r="T46"/>
  <c r="V21" i="17"/>
  <c r="T24"/>
  <c r="V99"/>
  <c r="T102"/>
  <c r="T94" i="13"/>
  <c r="T120"/>
  <c r="T102" i="14"/>
  <c r="T128"/>
  <c r="S154" i="15"/>
  <c r="T128"/>
  <c r="P156" i="17"/>
  <c r="V125" i="15"/>
  <c r="V128" s="1"/>
  <c r="P156" i="14"/>
  <c r="V127" i="17"/>
  <c r="U156"/>
  <c r="V101"/>
  <c r="V49"/>
  <c r="V23"/>
  <c r="V75"/>
  <c r="S156" i="15"/>
  <c r="V101"/>
  <c r="V49"/>
  <c r="V23"/>
  <c r="V75"/>
  <c r="U156" i="14"/>
  <c r="V127"/>
  <c r="V101"/>
  <c r="V49"/>
  <c r="V75"/>
  <c r="V23"/>
  <c r="V127" i="13"/>
  <c r="V101"/>
  <c r="R156"/>
  <c r="V49"/>
  <c r="V75"/>
  <c r="V23"/>
  <c r="H51"/>
  <c r="V126" i="17"/>
  <c r="W126" s="1"/>
  <c r="V100"/>
  <c r="V48"/>
  <c r="V22"/>
  <c r="V74"/>
  <c r="V126" i="13"/>
  <c r="W126" s="1"/>
  <c r="V100"/>
  <c r="V102" s="1"/>
  <c r="V48"/>
  <c r="V74"/>
  <c r="V22"/>
  <c r="W22" s="1"/>
  <c r="V125" i="16"/>
  <c r="V128" s="1"/>
  <c r="V99"/>
  <c r="V102" s="1"/>
  <c r="V47"/>
  <c r="V50" s="1"/>
  <c r="V73"/>
  <c r="V76" s="1"/>
  <c r="V125" i="14"/>
  <c r="V128" s="1"/>
  <c r="V99"/>
  <c r="V102" s="1"/>
  <c r="V47"/>
  <c r="V21"/>
  <c r="V73"/>
  <c r="V76" s="1"/>
  <c r="V99" i="15"/>
  <c r="V102" s="1"/>
  <c r="V47"/>
  <c r="V50" s="1"/>
  <c r="V21"/>
  <c r="V24" s="1"/>
  <c r="V73"/>
  <c r="V76" s="1"/>
  <c r="V125" i="13"/>
  <c r="V128" s="1"/>
  <c r="V47"/>
  <c r="V21"/>
  <c r="V73"/>
  <c r="V76" s="1"/>
  <c r="P155" i="16"/>
  <c r="P155" i="15"/>
  <c r="P155" i="13"/>
  <c r="U156" i="16"/>
  <c r="H25" i="14"/>
  <c r="R155" i="17"/>
  <c r="S155" i="14"/>
  <c r="H25" i="15"/>
  <c r="H25" i="17"/>
  <c r="U155"/>
  <c r="S155"/>
  <c r="V123"/>
  <c r="W123" s="1"/>
  <c r="V97"/>
  <c r="V45"/>
  <c r="V71"/>
  <c r="V19"/>
  <c r="V123" i="15"/>
  <c r="V97"/>
  <c r="V45"/>
  <c r="V19"/>
  <c r="V71"/>
  <c r="V123" i="16"/>
  <c r="V97"/>
  <c r="V45"/>
  <c r="V71"/>
  <c r="V123" i="14"/>
  <c r="V97"/>
  <c r="V45"/>
  <c r="V71"/>
  <c r="V19"/>
  <c r="V123" i="13"/>
  <c r="V97"/>
  <c r="W97" s="1"/>
  <c r="V45"/>
  <c r="V19"/>
  <c r="V71"/>
  <c r="V122" i="17"/>
  <c r="W122" s="1"/>
  <c r="V96"/>
  <c r="V44"/>
  <c r="V70"/>
  <c r="V18"/>
  <c r="V122" i="13"/>
  <c r="V96"/>
  <c r="W96" s="1"/>
  <c r="V44"/>
  <c r="V18"/>
  <c r="W18" s="1"/>
  <c r="V70"/>
  <c r="F77" i="14"/>
  <c r="G77"/>
  <c r="V121" i="17"/>
  <c r="V124" s="1"/>
  <c r="V95"/>
  <c r="V98" s="1"/>
  <c r="V43"/>
  <c r="V46" s="1"/>
  <c r="V17"/>
  <c r="V69"/>
  <c r="V72" s="1"/>
  <c r="V121" i="13"/>
  <c r="V124" s="1"/>
  <c r="V95"/>
  <c r="V43"/>
  <c r="V69"/>
  <c r="V72" s="1"/>
  <c r="V17"/>
  <c r="I17"/>
  <c r="U155" i="14"/>
  <c r="U155" i="15"/>
  <c r="S155" i="13"/>
  <c r="R155" i="14"/>
  <c r="S155" i="16"/>
  <c r="U155" i="13"/>
  <c r="S156" i="14"/>
  <c r="S155" i="15"/>
  <c r="R155" i="16"/>
  <c r="R155" i="15"/>
  <c r="R155" i="13"/>
  <c r="T129" i="15"/>
  <c r="V117" i="14"/>
  <c r="V120" s="1"/>
  <c r="V117" i="16"/>
  <c r="T129"/>
  <c r="V117" i="13"/>
  <c r="V120" s="1"/>
  <c r="H51" i="14"/>
  <c r="G77" i="17"/>
  <c r="V91" i="16"/>
  <c r="V94" s="1"/>
  <c r="T103"/>
  <c r="V91" i="13"/>
  <c r="V94" s="1"/>
  <c r="V91" i="14"/>
  <c r="V94" s="1"/>
  <c r="V91" i="17"/>
  <c r="V94" s="1"/>
  <c r="V91" i="15"/>
  <c r="V94" s="1"/>
  <c r="F77"/>
  <c r="F77" i="13"/>
  <c r="G77" i="15"/>
  <c r="H51" i="17"/>
  <c r="V65"/>
  <c r="V68" s="1"/>
  <c r="V65" i="15"/>
  <c r="V68" s="1"/>
  <c r="G77" i="13"/>
  <c r="F77" i="17"/>
  <c r="H51" i="15"/>
  <c r="V39" i="16"/>
  <c r="V42" s="1"/>
  <c r="T51"/>
  <c r="V39" i="13"/>
  <c r="V42" s="1"/>
  <c r="V39" i="15"/>
  <c r="V42" s="1"/>
  <c r="V39" i="17"/>
  <c r="V42" s="1"/>
  <c r="V39" i="14"/>
  <c r="V42" s="1"/>
  <c r="I15" i="13"/>
  <c r="H25"/>
  <c r="V14"/>
  <c r="V16" s="1"/>
  <c r="V14" i="15"/>
  <c r="V16" s="1"/>
  <c r="V14" i="14"/>
  <c r="V16" s="1"/>
  <c r="V14" i="17"/>
  <c r="V16" s="1"/>
  <c r="V114" i="13"/>
  <c r="V65" i="14"/>
  <c r="V68" s="1"/>
  <c r="V117" i="15"/>
  <c r="V118" i="17"/>
  <c r="W118" s="1"/>
  <c r="V65" i="13"/>
  <c r="V68" s="1"/>
  <c r="V88" i="14"/>
  <c r="V114"/>
  <c r="V114" i="15"/>
  <c r="V117" i="17"/>
  <c r="V120" s="1"/>
  <c r="V88"/>
  <c r="V114" i="16"/>
  <c r="V88"/>
  <c r="V88" i="13"/>
  <c r="V114" i="17"/>
  <c r="V119"/>
  <c r="W119" s="1"/>
  <c r="H65" i="15"/>
  <c r="H65" i="17"/>
  <c r="H65" i="13"/>
  <c r="T65" i="16"/>
  <c r="I13" i="13"/>
  <c r="W115"/>
  <c r="W89"/>
  <c r="W88" i="15"/>
  <c r="Q140" i="13"/>
  <c r="W88" i="17"/>
  <c r="W115"/>
  <c r="W37"/>
  <c r="W115" i="16"/>
  <c r="W89"/>
  <c r="W115" i="15"/>
  <c r="H71" i="14"/>
  <c r="I9" i="17"/>
  <c r="W89" i="14"/>
  <c r="W115"/>
  <c r="W100"/>
  <c r="W126"/>
  <c r="W127"/>
  <c r="W122"/>
  <c r="W119"/>
  <c r="W118"/>
  <c r="W101"/>
  <c r="W96"/>
  <c r="Q62"/>
  <c r="W127" i="17"/>
  <c r="W127" i="16"/>
  <c r="W126"/>
  <c r="W122"/>
  <c r="W119"/>
  <c r="W118"/>
  <c r="W96"/>
  <c r="W92"/>
  <c r="W127" i="15"/>
  <c r="W122"/>
  <c r="W119"/>
  <c r="W118"/>
  <c r="W101" i="16"/>
  <c r="W100"/>
  <c r="W126" i="15"/>
  <c r="Q149"/>
  <c r="H73"/>
  <c r="H75"/>
  <c r="H67"/>
  <c r="H73" i="17"/>
  <c r="H75"/>
  <c r="T145" i="13"/>
  <c r="W92"/>
  <c r="W100"/>
  <c r="H70" i="17"/>
  <c r="T153" i="14"/>
  <c r="H70" i="15"/>
  <c r="W118" i="13"/>
  <c r="T145" i="15"/>
  <c r="V145" s="1"/>
  <c r="Q63" i="14"/>
  <c r="W63" s="1"/>
  <c r="Q62" i="15"/>
  <c r="T139"/>
  <c r="T139" i="17"/>
  <c r="E62" i="15"/>
  <c r="Q63" i="17"/>
  <c r="Q63" i="16"/>
  <c r="T143" i="13"/>
  <c r="T151"/>
  <c r="E63" i="14"/>
  <c r="Q63" i="15"/>
  <c r="E63" i="17"/>
  <c r="T147"/>
  <c r="I35" i="13"/>
  <c r="W119"/>
  <c r="W127"/>
  <c r="T141" i="17"/>
  <c r="V141" s="1"/>
  <c r="T149"/>
  <c r="Q62" i="16"/>
  <c r="W92" i="14"/>
  <c r="W99" i="15"/>
  <c r="W102"/>
  <c r="T147"/>
  <c r="T151"/>
  <c r="Q62" i="17"/>
  <c r="I35"/>
  <c r="W102"/>
  <c r="W99"/>
  <c r="Q62" i="13"/>
  <c r="Q63"/>
  <c r="E63"/>
  <c r="Q148"/>
  <c r="Q147" i="17"/>
  <c r="Q143" i="15"/>
  <c r="Q139" i="17"/>
  <c r="W23" i="13"/>
  <c r="H11" i="17"/>
  <c r="T62"/>
  <c r="V62" s="1"/>
  <c r="T37" i="14"/>
  <c r="V37" s="1"/>
  <c r="G63" i="15"/>
  <c r="H35"/>
  <c r="H75" i="13"/>
  <c r="H73"/>
  <c r="I14"/>
  <c r="H70"/>
  <c r="H71"/>
  <c r="T35" i="17"/>
  <c r="T9"/>
  <c r="T11"/>
  <c r="V11" s="1"/>
  <c r="T62" i="13"/>
  <c r="V62" s="1"/>
  <c r="T139"/>
  <c r="H11" i="14"/>
  <c r="I11" s="1"/>
  <c r="H67"/>
  <c r="H70"/>
  <c r="E19"/>
  <c r="I19" s="1"/>
  <c r="O148"/>
  <c r="Q148" s="1"/>
  <c r="O151"/>
  <c r="G61" i="15"/>
  <c r="E63"/>
  <c r="T37"/>
  <c r="V37" s="1"/>
  <c r="O153"/>
  <c r="Q153" s="1"/>
  <c r="H10" i="17"/>
  <c r="H71"/>
  <c r="T37" i="13"/>
  <c r="V37" s="1"/>
  <c r="O152"/>
  <c r="Q152" s="1"/>
  <c r="T10" i="14"/>
  <c r="V10" s="1"/>
  <c r="O63"/>
  <c r="O64" s="1"/>
  <c r="T139"/>
  <c r="T147"/>
  <c r="T11" i="15"/>
  <c r="V11" s="1"/>
  <c r="T10" i="13"/>
  <c r="V10" s="1"/>
  <c r="O141"/>
  <c r="Q141" s="1"/>
  <c r="O144"/>
  <c r="Q144" s="1"/>
  <c r="H11"/>
  <c r="G62"/>
  <c r="G64" s="1"/>
  <c r="O62"/>
  <c r="T63"/>
  <c r="V63" s="1"/>
  <c r="T141"/>
  <c r="V141" s="1"/>
  <c r="T147"/>
  <c r="T149"/>
  <c r="G61" i="14"/>
  <c r="H35"/>
  <c r="T143"/>
  <c r="T145"/>
  <c r="T62" i="15"/>
  <c r="V62" s="1"/>
  <c r="T141"/>
  <c r="V141" s="1"/>
  <c r="O145"/>
  <c r="Q145" s="1"/>
  <c r="G61" i="17"/>
  <c r="T10"/>
  <c r="V10" s="1"/>
  <c r="G63"/>
  <c r="O62"/>
  <c r="O64" s="1"/>
  <c r="O141"/>
  <c r="Q141" s="1"/>
  <c r="T143"/>
  <c r="T145"/>
  <c r="O149"/>
  <c r="Q149" s="1"/>
  <c r="T151"/>
  <c r="T153"/>
  <c r="O153" i="14"/>
  <c r="Q153" s="1"/>
  <c r="F63" i="15"/>
  <c r="T61"/>
  <c r="O62"/>
  <c r="O64" s="1"/>
  <c r="T143"/>
  <c r="E15" i="17"/>
  <c r="I15" s="1"/>
  <c r="H69"/>
  <c r="H72" s="1"/>
  <c r="E61" i="13"/>
  <c r="F62"/>
  <c r="O149"/>
  <c r="Q149" s="1"/>
  <c r="O140" i="14"/>
  <c r="O143"/>
  <c r="T9" i="15"/>
  <c r="H69"/>
  <c r="O139"/>
  <c r="O147"/>
  <c r="O150" s="1"/>
  <c r="T36" i="17"/>
  <c r="V36" s="1"/>
  <c r="O140"/>
  <c r="O142" s="1"/>
  <c r="O143"/>
  <c r="O146" s="1"/>
  <c r="O148"/>
  <c r="Q148" s="1"/>
  <c r="O151"/>
  <c r="G63" i="13"/>
  <c r="H67"/>
  <c r="F63"/>
  <c r="O153"/>
  <c r="Q153" s="1"/>
  <c r="E62" i="14"/>
  <c r="H73"/>
  <c r="H75"/>
  <c r="O139"/>
  <c r="O142" s="1"/>
  <c r="T141"/>
  <c r="V141" s="1"/>
  <c r="O149"/>
  <c r="Q149" s="1"/>
  <c r="O152"/>
  <c r="Q152" s="1"/>
  <c r="F62" i="15"/>
  <c r="H71"/>
  <c r="O63"/>
  <c r="O140"/>
  <c r="O144"/>
  <c r="Q144" s="1"/>
  <c r="O148"/>
  <c r="Q148" s="1"/>
  <c r="O152"/>
  <c r="Q152" s="1"/>
  <c r="E62" i="17"/>
  <c r="H67"/>
  <c r="E19"/>
  <c r="I19" s="1"/>
  <c r="T63"/>
  <c r="V63" s="1"/>
  <c r="O153"/>
  <c r="Q153" s="1"/>
  <c r="G62" i="14"/>
  <c r="G62" i="15"/>
  <c r="G62" i="17"/>
  <c r="T61"/>
  <c r="T35" i="13"/>
  <c r="O139"/>
  <c r="O142" s="1"/>
  <c r="O143"/>
  <c r="O147"/>
  <c r="O150" s="1"/>
  <c r="O151"/>
  <c r="O154" s="1"/>
  <c r="T153"/>
  <c r="T9" i="14"/>
  <c r="T11"/>
  <c r="T36"/>
  <c r="V36" s="1"/>
  <c r="H69"/>
  <c r="H72" s="1"/>
  <c r="O141"/>
  <c r="Q141" s="1"/>
  <c r="O144"/>
  <c r="Q144" s="1"/>
  <c r="O147"/>
  <c r="O150" s="1"/>
  <c r="T149"/>
  <c r="T151"/>
  <c r="T10" i="15"/>
  <c r="V10" s="1"/>
  <c r="H11"/>
  <c r="E19"/>
  <c r="I19" s="1"/>
  <c r="T36"/>
  <c r="V36" s="1"/>
  <c r="T63"/>
  <c r="V63" s="1"/>
  <c r="T36" i="13"/>
  <c r="V36" s="1"/>
  <c r="H69"/>
  <c r="H72" s="1"/>
  <c r="O63"/>
  <c r="F63" i="14"/>
  <c r="T149" i="15"/>
  <c r="O151"/>
  <c r="O154" s="1"/>
  <c r="T153"/>
  <c r="E23" i="17"/>
  <c r="I23" s="1"/>
  <c r="F63"/>
  <c r="O152"/>
  <c r="Q152" s="1"/>
  <c r="T61" i="13"/>
  <c r="H9" i="17"/>
  <c r="H12" s="1"/>
  <c r="E14"/>
  <c r="I14" s="1"/>
  <c r="E18"/>
  <c r="I18" s="1"/>
  <c r="E22"/>
  <c r="I22" s="1"/>
  <c r="H37"/>
  <c r="F61"/>
  <c r="F64" s="1"/>
  <c r="E13"/>
  <c r="E17"/>
  <c r="E21"/>
  <c r="E24" s="1"/>
  <c r="H36"/>
  <c r="H38" s="1"/>
  <c r="E61"/>
  <c r="H66"/>
  <c r="H74"/>
  <c r="T140"/>
  <c r="T144"/>
  <c r="T148"/>
  <c r="T152"/>
  <c r="H9" i="15"/>
  <c r="H12" s="1"/>
  <c r="E14"/>
  <c r="I14" s="1"/>
  <c r="E18"/>
  <c r="I18" s="1"/>
  <c r="E22"/>
  <c r="I22" s="1"/>
  <c r="H37"/>
  <c r="F61"/>
  <c r="F64" s="1"/>
  <c r="E13"/>
  <c r="E17"/>
  <c r="E20" s="1"/>
  <c r="E21"/>
  <c r="T35"/>
  <c r="H36"/>
  <c r="E61"/>
  <c r="E64" s="1"/>
  <c r="H66"/>
  <c r="H74"/>
  <c r="H10"/>
  <c r="I10" s="1"/>
  <c r="E15"/>
  <c r="I15" s="1"/>
  <c r="E23"/>
  <c r="I23" s="1"/>
  <c r="T140"/>
  <c r="V140" s="1"/>
  <c r="T144"/>
  <c r="V144" s="1"/>
  <c r="T148"/>
  <c r="V148" s="1"/>
  <c r="T152"/>
  <c r="V152" s="1"/>
  <c r="H9" i="14"/>
  <c r="E14"/>
  <c r="I14" s="1"/>
  <c r="E18"/>
  <c r="I18" s="1"/>
  <c r="E22"/>
  <c r="I22" s="1"/>
  <c r="H37"/>
  <c r="I37" s="1"/>
  <c r="F61"/>
  <c r="E13"/>
  <c r="E16" s="1"/>
  <c r="E17"/>
  <c r="E21"/>
  <c r="T35"/>
  <c r="H36"/>
  <c r="E61"/>
  <c r="E64" s="1"/>
  <c r="H66"/>
  <c r="H74"/>
  <c r="H10"/>
  <c r="E15"/>
  <c r="I15" s="1"/>
  <c r="E23"/>
  <c r="I23" s="1"/>
  <c r="T140"/>
  <c r="T144"/>
  <c r="V144" s="1"/>
  <c r="T148"/>
  <c r="V148" s="1"/>
  <c r="T152"/>
  <c r="V152" s="1"/>
  <c r="T9" i="13"/>
  <c r="W15"/>
  <c r="H9"/>
  <c r="H37"/>
  <c r="F61"/>
  <c r="F64" s="1"/>
  <c r="E62"/>
  <c r="T11"/>
  <c r="H36"/>
  <c r="H38" s="1"/>
  <c r="H66"/>
  <c r="H74"/>
  <c r="H10"/>
  <c r="W19"/>
  <c r="O61"/>
  <c r="O64" s="1"/>
  <c r="T140"/>
  <c r="T144"/>
  <c r="V144" s="1"/>
  <c r="T148"/>
  <c r="T152"/>
  <c r="H36" i="16"/>
  <c r="H37"/>
  <c r="T36"/>
  <c r="V36" s="1"/>
  <c r="H35"/>
  <c r="T151"/>
  <c r="T37"/>
  <c r="V37" s="1"/>
  <c r="T35"/>
  <c r="O147"/>
  <c r="O153"/>
  <c r="Q153" s="1"/>
  <c r="T149"/>
  <c r="T148"/>
  <c r="V148" s="1"/>
  <c r="T147"/>
  <c r="T140"/>
  <c r="O148"/>
  <c r="Q148" s="1"/>
  <c r="O140"/>
  <c r="T144"/>
  <c r="V144" s="1"/>
  <c r="O145"/>
  <c r="Q145" s="1"/>
  <c r="T152"/>
  <c r="V152" s="1"/>
  <c r="O152"/>
  <c r="Q152" s="1"/>
  <c r="O151"/>
  <c r="T153"/>
  <c r="V153" s="1"/>
  <c r="T141"/>
  <c r="V141" s="1"/>
  <c r="T143"/>
  <c r="O144"/>
  <c r="Q144" s="1"/>
  <c r="O149"/>
  <c r="Q149" s="1"/>
  <c r="O143"/>
  <c r="T145"/>
  <c r="V145" s="1"/>
  <c r="O141"/>
  <c r="Q141" s="1"/>
  <c r="T61"/>
  <c r="T62"/>
  <c r="V62" s="1"/>
  <c r="O139"/>
  <c r="O142" s="1"/>
  <c r="T63"/>
  <c r="V63" s="1"/>
  <c r="T139"/>
  <c r="V35" l="1"/>
  <c r="V38" s="1"/>
  <c r="T38"/>
  <c r="V35" i="15"/>
  <c r="V38" s="1"/>
  <c r="T38"/>
  <c r="V139" i="13"/>
  <c r="T142"/>
  <c r="V35" i="17"/>
  <c r="V38" s="1"/>
  <c r="T38"/>
  <c r="V147" i="15"/>
  <c r="T150"/>
  <c r="V139"/>
  <c r="V142" s="1"/>
  <c r="T142"/>
  <c r="T77" i="16"/>
  <c r="T68"/>
  <c r="V120" i="15"/>
  <c r="O146" i="16"/>
  <c r="E24" i="14"/>
  <c r="H12"/>
  <c r="E64" i="17"/>
  <c r="E16"/>
  <c r="H72" i="15"/>
  <c r="T146" i="14"/>
  <c r="T150" i="13"/>
  <c r="H76"/>
  <c r="H76" i="17"/>
  <c r="F78"/>
  <c r="H52"/>
  <c r="V98" i="13"/>
  <c r="V50"/>
  <c r="V50" i="14"/>
  <c r="V116" i="17"/>
  <c r="V20" i="15"/>
  <c r="V98" i="14"/>
  <c r="V116" i="13"/>
  <c r="V98" i="16"/>
  <c r="V76" i="17"/>
  <c r="V124" i="15"/>
  <c r="V129" s="1"/>
  <c r="V116" i="14"/>
  <c r="V72"/>
  <c r="V90" i="16"/>
  <c r="V72"/>
  <c r="V139"/>
  <c r="T142"/>
  <c r="V147"/>
  <c r="T150"/>
  <c r="V9" i="13"/>
  <c r="T12"/>
  <c r="V35" i="14"/>
  <c r="V38" s="1"/>
  <c r="T38"/>
  <c r="V61" i="13"/>
  <c r="V64" s="1"/>
  <c r="T64"/>
  <c r="V9" i="14"/>
  <c r="T12"/>
  <c r="V61" i="15"/>
  <c r="V64" s="1"/>
  <c r="T64"/>
  <c r="V151" i="17"/>
  <c r="T154"/>
  <c r="V139" i="14"/>
  <c r="T142"/>
  <c r="V9" i="17"/>
  <c r="V12" s="1"/>
  <c r="T12"/>
  <c r="V139"/>
  <c r="T142"/>
  <c r="T146" i="16"/>
  <c r="O154"/>
  <c r="O150"/>
  <c r="H38"/>
  <c r="F64" i="14"/>
  <c r="F78" s="1"/>
  <c r="E16" i="15"/>
  <c r="E20" i="17"/>
  <c r="T154" i="15"/>
  <c r="T154" i="14"/>
  <c r="O146" i="13"/>
  <c r="H76" i="14"/>
  <c r="O142" i="15"/>
  <c r="G64" i="17"/>
  <c r="G78" s="1"/>
  <c r="T146" i="13"/>
  <c r="H76" i="15"/>
  <c r="H68"/>
  <c r="F78"/>
  <c r="V46" i="13"/>
  <c r="V20" i="17"/>
  <c r="V24" i="13"/>
  <c r="V24" i="14"/>
  <c r="V24" i="17"/>
  <c r="O150"/>
  <c r="V128"/>
  <c r="V46" i="15"/>
  <c r="V46" i="16"/>
  <c r="V61"/>
  <c r="V64" s="1"/>
  <c r="T64"/>
  <c r="V61" i="17"/>
  <c r="V64" s="1"/>
  <c r="T64"/>
  <c r="V147" i="14"/>
  <c r="T150"/>
  <c r="V120" i="16"/>
  <c r="T154"/>
  <c r="O146" i="14"/>
  <c r="E64" i="13"/>
  <c r="T146" i="17"/>
  <c r="G64" i="14"/>
  <c r="G78" s="1"/>
  <c r="O154"/>
  <c r="H38" i="15"/>
  <c r="H52" s="1"/>
  <c r="Q150" i="17"/>
  <c r="T150"/>
  <c r="T154" i="13"/>
  <c r="H68" i="17"/>
  <c r="F78" i="13"/>
  <c r="H26" i="15"/>
  <c r="V116"/>
  <c r="V124" i="14"/>
  <c r="H68"/>
  <c r="V90" i="13"/>
  <c r="V124" i="16"/>
  <c r="V129" s="1"/>
  <c r="V50" i="17"/>
  <c r="V98" i="15"/>
  <c r="V90" i="14"/>
  <c r="V20"/>
  <c r="V116" i="16"/>
  <c r="V35" i="13"/>
  <c r="V38" s="1"/>
  <c r="T38"/>
  <c r="V9" i="15"/>
  <c r="V12" s="1"/>
  <c r="T12"/>
  <c r="H12" i="13"/>
  <c r="H26" s="1"/>
  <c r="E20" i="14"/>
  <c r="E24" i="15"/>
  <c r="O154" i="17"/>
  <c r="T146" i="15"/>
  <c r="H38" i="14"/>
  <c r="H52" s="1"/>
  <c r="G64" i="15"/>
  <c r="G78" s="1"/>
  <c r="Q146"/>
  <c r="H68" i="13"/>
  <c r="T52" i="16"/>
  <c r="G78" i="13"/>
  <c r="V20"/>
  <c r="H26" i="17"/>
  <c r="H26" i="14"/>
  <c r="H52" i="13"/>
  <c r="V102" i="17"/>
  <c r="V46" i="14"/>
  <c r="O146" i="15"/>
  <c r="V90" i="17"/>
  <c r="V72" i="15"/>
  <c r="R156"/>
  <c r="T104" i="16"/>
  <c r="I21" i="14"/>
  <c r="V51" i="16"/>
  <c r="V103"/>
  <c r="U155"/>
  <c r="S156" i="13"/>
  <c r="U156"/>
  <c r="R156" i="14"/>
  <c r="V129"/>
  <c r="U156" i="15"/>
  <c r="R156" i="17"/>
  <c r="S156"/>
  <c r="P156" i="13"/>
  <c r="T130" i="15"/>
  <c r="P156" i="16"/>
  <c r="P156" i="15"/>
  <c r="R156" i="16"/>
  <c r="I21" i="15"/>
  <c r="I21" i="17"/>
  <c r="H51" i="16"/>
  <c r="H52" s="1"/>
  <c r="S156"/>
  <c r="T130"/>
  <c r="T130" i="17"/>
  <c r="T129"/>
  <c r="T104"/>
  <c r="T103"/>
  <c r="V153"/>
  <c r="T51"/>
  <c r="T52" s="1"/>
  <c r="T25"/>
  <c r="T26" s="1"/>
  <c r="T77"/>
  <c r="T78" s="1"/>
  <c r="V153" i="15"/>
  <c r="V103"/>
  <c r="T104"/>
  <c r="T103"/>
  <c r="V51"/>
  <c r="V52" s="1"/>
  <c r="T51"/>
  <c r="T52" s="1"/>
  <c r="T25"/>
  <c r="T26" s="1"/>
  <c r="V77"/>
  <c r="V78" s="1"/>
  <c r="T77"/>
  <c r="T78" s="1"/>
  <c r="T130" i="14"/>
  <c r="T129"/>
  <c r="V103"/>
  <c r="T104"/>
  <c r="T103"/>
  <c r="V153"/>
  <c r="V51"/>
  <c r="T51"/>
  <c r="T52" s="1"/>
  <c r="V77"/>
  <c r="V78" s="1"/>
  <c r="T77"/>
  <c r="T78" s="1"/>
  <c r="T25"/>
  <c r="T26" s="1"/>
  <c r="T130" i="13"/>
  <c r="T129"/>
  <c r="W101"/>
  <c r="T104"/>
  <c r="T103"/>
  <c r="V153"/>
  <c r="T51"/>
  <c r="T52" s="1"/>
  <c r="T77"/>
  <c r="T78" s="1"/>
  <c r="T25"/>
  <c r="T26" s="1"/>
  <c r="W123" i="14"/>
  <c r="V152" i="17"/>
  <c r="W152" s="1"/>
  <c r="V152" i="13"/>
  <c r="W152" s="1"/>
  <c r="W97" i="16"/>
  <c r="W123" i="15"/>
  <c r="V151" i="16"/>
  <c r="V154" s="1"/>
  <c r="V151" i="14"/>
  <c r="V154" s="1"/>
  <c r="V151" i="15"/>
  <c r="V151" i="13"/>
  <c r="V77"/>
  <c r="V78" s="1"/>
  <c r="I17" i="14"/>
  <c r="I17" i="17"/>
  <c r="V129" i="13"/>
  <c r="V77" i="17"/>
  <c r="V78" s="1"/>
  <c r="O156"/>
  <c r="I17" i="15"/>
  <c r="V51" i="13"/>
  <c r="V52" s="1"/>
  <c r="V103"/>
  <c r="V25" i="17"/>
  <c r="V26" s="1"/>
  <c r="V51"/>
  <c r="V52" s="1"/>
  <c r="V103"/>
  <c r="V149"/>
  <c r="W149" s="1"/>
  <c r="V149" i="15"/>
  <c r="W123" i="16"/>
  <c r="V149"/>
  <c r="W97" i="14"/>
  <c r="V149"/>
  <c r="W123" i="13"/>
  <c r="V149"/>
  <c r="W149" s="1"/>
  <c r="V148" i="17"/>
  <c r="W148" s="1"/>
  <c r="W122" i="13"/>
  <c r="V148"/>
  <c r="W148" s="1"/>
  <c r="H77" i="14"/>
  <c r="I12" i="17"/>
  <c r="V147"/>
  <c r="V147" i="13"/>
  <c r="V150" s="1"/>
  <c r="O155"/>
  <c r="O156" i="14"/>
  <c r="V143" i="17"/>
  <c r="V143" i="13"/>
  <c r="O155" i="16"/>
  <c r="V143" i="15"/>
  <c r="V146" s="1"/>
  <c r="V143" i="14"/>
  <c r="V143" i="16"/>
  <c r="V129" i="17"/>
  <c r="E25"/>
  <c r="E26" s="1"/>
  <c r="H77" i="13"/>
  <c r="H77" i="15"/>
  <c r="H77" i="17"/>
  <c r="V25" i="14"/>
  <c r="I16" i="13"/>
  <c r="E25" i="14"/>
  <c r="E26" s="1"/>
  <c r="V25" i="13"/>
  <c r="E25" i="15"/>
  <c r="E26" s="1"/>
  <c r="V25"/>
  <c r="V26" s="1"/>
  <c r="I13" i="17"/>
  <c r="V140" i="16"/>
  <c r="V144" i="17"/>
  <c r="W144" s="1"/>
  <c r="V145"/>
  <c r="W145" s="1"/>
  <c r="V65" i="16"/>
  <c r="V140" i="14"/>
  <c r="V145"/>
  <c r="W145" s="1"/>
  <c r="V140" i="13"/>
  <c r="V11"/>
  <c r="W11" s="1"/>
  <c r="V140" i="17"/>
  <c r="V11" i="14"/>
  <c r="W11" s="1"/>
  <c r="V145" i="13"/>
  <c r="W145" s="1"/>
  <c r="W37"/>
  <c r="W37" i="14"/>
  <c r="I13"/>
  <c r="I13" i="15"/>
  <c r="V130"/>
  <c r="V130" i="17"/>
  <c r="V104" i="14"/>
  <c r="V104" i="17"/>
  <c r="V130" i="14"/>
  <c r="V104" i="15"/>
  <c r="V130" i="16"/>
  <c r="V130" i="13"/>
  <c r="V104" i="16"/>
  <c r="W99" i="13"/>
  <c r="V104"/>
  <c r="W141"/>
  <c r="I11"/>
  <c r="I37"/>
  <c r="W114" i="14"/>
  <c r="W88" i="13"/>
  <c r="W114"/>
  <c r="W116" i="17"/>
  <c r="W114" i="15"/>
  <c r="W114" i="17"/>
  <c r="W114" i="16"/>
  <c r="W88"/>
  <c r="Q140" i="15"/>
  <c r="Q140" i="17"/>
  <c r="Q142" s="1"/>
  <c r="Q140" i="14"/>
  <c r="Q140" i="16"/>
  <c r="W141" i="17"/>
  <c r="W63"/>
  <c r="W11"/>
  <c r="I37"/>
  <c r="W141" i="16"/>
  <c r="W63"/>
  <c r="I37"/>
  <c r="W63" i="15"/>
  <c r="I37"/>
  <c r="I11"/>
  <c r="W62" i="14"/>
  <c r="W88"/>
  <c r="I36"/>
  <c r="I10"/>
  <c r="W10" i="17"/>
  <c r="W62"/>
  <c r="W62" i="16"/>
  <c r="I36"/>
  <c r="W10" i="15"/>
  <c r="I36" i="13"/>
  <c r="I10"/>
  <c r="W91" i="14"/>
  <c r="W99"/>
  <c r="W141"/>
  <c r="W153"/>
  <c r="W87" i="15"/>
  <c r="W87" i="16"/>
  <c r="W87" i="17"/>
  <c r="W87" i="13"/>
  <c r="W87" i="14"/>
  <c r="I36" i="15"/>
  <c r="W152" i="14"/>
  <c r="W148"/>
  <c r="W144"/>
  <c r="I35" i="15"/>
  <c r="I9"/>
  <c r="I9" i="13"/>
  <c r="I35" i="16"/>
  <c r="I35" i="14"/>
  <c r="I9"/>
  <c r="W153" i="17"/>
  <c r="W62" i="15"/>
  <c r="W99" i="16"/>
  <c r="W144"/>
  <c r="H62" i="17"/>
  <c r="I36"/>
  <c r="W152" i="16"/>
  <c r="W148"/>
  <c r="W145"/>
  <c r="W153"/>
  <c r="W152" i="15"/>
  <c r="W148"/>
  <c r="W144"/>
  <c r="W145"/>
  <c r="W21"/>
  <c r="W21" i="17"/>
  <c r="W15" i="15"/>
  <c r="W19" i="17"/>
  <c r="W117"/>
  <c r="W91"/>
  <c r="W95" i="16"/>
  <c r="W113" i="17"/>
  <c r="W153" i="13"/>
  <c r="W22" i="14"/>
  <c r="W19" i="15"/>
  <c r="W22"/>
  <c r="W22" i="17"/>
  <c r="W23" i="14"/>
  <c r="W125" i="15"/>
  <c r="Q61"/>
  <c r="Q64" s="1"/>
  <c r="W113" i="14"/>
  <c r="W113" i="16"/>
  <c r="W125"/>
  <c r="W98" i="17"/>
  <c r="W95"/>
  <c r="Q61" i="16"/>
  <c r="Q64" s="1"/>
  <c r="W18" i="14"/>
  <c r="W18" i="15"/>
  <c r="W18" i="17"/>
  <c r="W15"/>
  <c r="Q61"/>
  <c r="Q64" s="1"/>
  <c r="W9"/>
  <c r="W121" i="14"/>
  <c r="W95"/>
  <c r="Q61"/>
  <c r="Q64" s="1"/>
  <c r="W91" i="16"/>
  <c r="W121" i="17"/>
  <c r="W113" i="15"/>
  <c r="W125" i="14"/>
  <c r="W19"/>
  <c r="W14" i="15"/>
  <c r="W14" i="17"/>
  <c r="W125"/>
  <c r="W117" i="15"/>
  <c r="W91"/>
  <c r="W121" i="16"/>
  <c r="W117"/>
  <c r="W121" i="15"/>
  <c r="W95"/>
  <c r="W98"/>
  <c r="W117" i="14"/>
  <c r="W144" i="13"/>
  <c r="W113"/>
  <c r="Q61"/>
  <c r="Q64" s="1"/>
  <c r="W95"/>
  <c r="W91"/>
  <c r="W125"/>
  <c r="W121"/>
  <c r="W117"/>
  <c r="Q151" i="15"/>
  <c r="Q154" s="1"/>
  <c r="Q151" i="13"/>
  <c r="Q154" s="1"/>
  <c r="Q151" i="17"/>
  <c r="Q154" s="1"/>
  <c r="Q151" i="14"/>
  <c r="Q154" s="1"/>
  <c r="Q151" i="16"/>
  <c r="Q154" s="1"/>
  <c r="Q147" i="14"/>
  <c r="Q150" s="1"/>
  <c r="Q147" i="13"/>
  <c r="Q150" s="1"/>
  <c r="Q147" i="16"/>
  <c r="Q150" s="1"/>
  <c r="Q147" i="15"/>
  <c r="Q150" s="1"/>
  <c r="Q143" i="13"/>
  <c r="Q143" i="17"/>
  <c r="Q143" i="14"/>
  <c r="Q146" s="1"/>
  <c r="Q143" i="16"/>
  <c r="Q139"/>
  <c r="Q142" s="1"/>
  <c r="Q139" i="13"/>
  <c r="Q142" s="1"/>
  <c r="Q139" i="15"/>
  <c r="Q142" s="1"/>
  <c r="Q139" i="14"/>
  <c r="Q142" s="1"/>
  <c r="H63"/>
  <c r="I63" s="1"/>
  <c r="H63" i="13"/>
  <c r="W14"/>
  <c r="H62" i="14"/>
  <c r="H63" i="15"/>
  <c r="H63" i="17"/>
  <c r="H61"/>
  <c r="H64" s="1"/>
  <c r="H62" i="15"/>
  <c r="I62" s="1"/>
  <c r="H61"/>
  <c r="H61" i="14"/>
  <c r="H61" i="13"/>
  <c r="H64" s="1"/>
  <c r="H62"/>
  <c r="Q155" i="16" l="1"/>
  <c r="Q146"/>
  <c r="V68"/>
  <c r="V77" s="1"/>
  <c r="V78" s="1"/>
  <c r="V146"/>
  <c r="H78" i="15"/>
  <c r="V146" i="13"/>
  <c r="V154" i="15"/>
  <c r="V150" i="14"/>
  <c r="V142" i="17"/>
  <c r="V142" i="14"/>
  <c r="V12" i="13"/>
  <c r="V142" i="16"/>
  <c r="T78"/>
  <c r="V150" i="15"/>
  <c r="V155" s="1"/>
  <c r="V142" i="13"/>
  <c r="Q146"/>
  <c r="Q155" s="1"/>
  <c r="Q155" i="17"/>
  <c r="Q146"/>
  <c r="H64" i="15"/>
  <c r="H64" i="14"/>
  <c r="H78" s="1"/>
  <c r="V26" i="13"/>
  <c r="H78" i="17"/>
  <c r="V154" i="13"/>
  <c r="V26" i="14"/>
  <c r="V154" i="17"/>
  <c r="V12" i="14"/>
  <c r="V150" i="16"/>
  <c r="V155" s="1"/>
  <c r="H78" i="13"/>
  <c r="V146" i="14"/>
  <c r="V146" i="17"/>
  <c r="V150"/>
  <c r="V155" s="1"/>
  <c r="W51" i="14"/>
  <c r="V52"/>
  <c r="W51" i="16"/>
  <c r="V52"/>
  <c r="Q156" i="13"/>
  <c r="Q156" i="16"/>
  <c r="Q156" i="15"/>
  <c r="T155" i="16"/>
  <c r="O156"/>
  <c r="Q155" i="15"/>
  <c r="T156" i="16"/>
  <c r="O156" i="13"/>
  <c r="Q156" i="17"/>
  <c r="O155" i="15"/>
  <c r="O155" i="17"/>
  <c r="O156" i="15"/>
  <c r="Q155" i="14"/>
  <c r="Q156"/>
  <c r="O155"/>
  <c r="T156" i="17"/>
  <c r="T155"/>
  <c r="W153" i="15"/>
  <c r="T156"/>
  <c r="T155"/>
  <c r="T156" i="14"/>
  <c r="T155"/>
  <c r="T156" i="13"/>
  <c r="T155"/>
  <c r="I25" i="15"/>
  <c r="W149" i="14"/>
  <c r="I25" i="17"/>
  <c r="I25" i="14"/>
  <c r="W129" i="17"/>
  <c r="I26"/>
  <c r="W103" i="13"/>
  <c r="W128"/>
  <c r="W129" i="14"/>
  <c r="W128"/>
  <c r="W129" i="16"/>
  <c r="W128"/>
  <c r="W129" i="13"/>
  <c r="W129" i="15"/>
  <c r="W128"/>
  <c r="W103" i="16"/>
  <c r="W102"/>
  <c r="W103" i="14"/>
  <c r="W102"/>
  <c r="W102" i="13"/>
  <c r="W149" i="16"/>
  <c r="W51" i="15"/>
  <c r="W51" i="13"/>
  <c r="W149" i="15"/>
  <c r="W124" i="17"/>
  <c r="W25" i="15"/>
  <c r="W51" i="17"/>
  <c r="W98" i="16"/>
  <c r="W98" i="14"/>
  <c r="W124" i="16"/>
  <c r="W124" i="14"/>
  <c r="W124" i="15"/>
  <c r="I16" i="17"/>
  <c r="W146" i="16"/>
  <c r="W146" i="15"/>
  <c r="V155" i="13"/>
  <c r="V155" i="14"/>
  <c r="W98" i="13"/>
  <c r="W16" i="14"/>
  <c r="W16" i="15"/>
  <c r="W16" i="13"/>
  <c r="I16" i="14"/>
  <c r="I16" i="15"/>
  <c r="V156" i="17"/>
  <c r="W130" i="14"/>
  <c r="W120"/>
  <c r="W130" i="15"/>
  <c r="W120"/>
  <c r="W93" i="14"/>
  <c r="W130" i="16"/>
  <c r="W120"/>
  <c r="W120" i="17"/>
  <c r="W120" i="13"/>
  <c r="V156" i="16"/>
  <c r="V156" i="14"/>
  <c r="V156" i="15"/>
  <c r="W116" i="14"/>
  <c r="I38"/>
  <c r="W116" i="13"/>
  <c r="I12"/>
  <c r="I38"/>
  <c r="I63"/>
  <c r="W63"/>
  <c r="W90"/>
  <c r="W90" i="16"/>
  <c r="W140"/>
  <c r="W116"/>
  <c r="W90" i="15"/>
  <c r="W116"/>
  <c r="W90" i="17"/>
  <c r="W90" i="14"/>
  <c r="W140" i="15"/>
  <c r="W140" i="17"/>
  <c r="W140" i="14"/>
  <c r="I12"/>
  <c r="I38" i="15"/>
  <c r="I12"/>
  <c r="I38" i="16"/>
  <c r="I63" i="17"/>
  <c r="W37" i="16"/>
  <c r="W141" i="15"/>
  <c r="W37"/>
  <c r="W11"/>
  <c r="I63"/>
  <c r="W36" i="14"/>
  <c r="W10"/>
  <c r="I62"/>
  <c r="W36" i="17"/>
  <c r="I62"/>
  <c r="W36" i="16"/>
  <c r="W140" i="13"/>
  <c r="W36"/>
  <c r="W10"/>
  <c r="W62"/>
  <c r="I62"/>
  <c r="W143" i="15"/>
  <c r="W35" i="14"/>
  <c r="W9"/>
  <c r="W36" i="15"/>
  <c r="I61" i="17"/>
  <c r="I61" i="15"/>
  <c r="I61" i="13"/>
  <c r="I61" i="14"/>
  <c r="W139" i="17"/>
  <c r="W35"/>
  <c r="W35" i="16"/>
  <c r="W9" i="15"/>
  <c r="W35"/>
  <c r="W147" i="17"/>
  <c r="W35" i="13"/>
  <c r="W61" i="17"/>
  <c r="W61" i="14"/>
  <c r="W61" i="15"/>
  <c r="W61" i="13"/>
  <c r="W61" i="16"/>
  <c r="W9" i="13"/>
  <c r="W151" i="16"/>
  <c r="W151" i="17"/>
  <c r="W151" i="14"/>
  <c r="W151" i="13"/>
  <c r="W151" i="15"/>
  <c r="W147" i="16"/>
  <c r="W147" i="13"/>
  <c r="W147" i="15"/>
  <c r="W147" i="14"/>
  <c r="W143" i="17"/>
  <c r="W143" i="14"/>
  <c r="W143" i="16"/>
  <c r="W143" i="13"/>
  <c r="W139" i="14"/>
  <c r="W139" i="16"/>
  <c r="W139" i="15"/>
  <c r="W139" i="13"/>
  <c r="W21" i="14"/>
  <c r="W13" i="15"/>
  <c r="W17"/>
  <c r="W17" i="17"/>
  <c r="W20"/>
  <c r="W13"/>
  <c r="W23"/>
  <c r="W23" i="15"/>
  <c r="W21" i="13"/>
  <c r="W17"/>
  <c r="V156" l="1"/>
  <c r="W155"/>
  <c r="W155" i="17"/>
  <c r="W154" i="14"/>
  <c r="I24" i="17"/>
  <c r="W128"/>
  <c r="I24" i="14"/>
  <c r="W24" i="13"/>
  <c r="W24" i="15"/>
  <c r="W154"/>
  <c r="W155" i="16"/>
  <c r="W154"/>
  <c r="W155" i="15"/>
  <c r="I24"/>
  <c r="W155" i="14"/>
  <c r="W25"/>
  <c r="W25" i="13"/>
  <c r="W130"/>
  <c r="I20" i="15"/>
  <c r="W20" i="13"/>
  <c r="W20" i="15"/>
  <c r="I20" i="14"/>
  <c r="W130" i="17"/>
  <c r="W146" i="13"/>
  <c r="W146" i="14"/>
  <c r="W146" i="17"/>
  <c r="I26" i="15"/>
  <c r="I26" i="14"/>
  <c r="W93" i="16"/>
  <c r="W104" i="13"/>
  <c r="W104" i="16"/>
  <c r="W104" i="14"/>
  <c r="W64" i="15"/>
  <c r="W42" i="14"/>
  <c r="W12"/>
  <c r="W64" i="16"/>
  <c r="W38" i="14"/>
  <c r="W94" i="13"/>
  <c r="W94" i="16"/>
  <c r="W94" i="14"/>
  <c r="W64"/>
  <c r="W142" i="16"/>
  <c r="W142" i="17"/>
  <c r="I64" i="15"/>
  <c r="W38"/>
  <c r="W38" i="16"/>
  <c r="W142" i="13"/>
  <c r="W64"/>
  <c r="W38"/>
  <c r="W142" i="15"/>
  <c r="W142" i="14"/>
  <c r="W12" i="17"/>
  <c r="W12" i="13"/>
  <c r="I64" i="14"/>
  <c r="W12" i="15"/>
  <c r="I64" i="13"/>
  <c r="W24" i="17"/>
  <c r="W154" l="1"/>
  <c r="W154" i="13"/>
  <c r="W26" i="14"/>
  <c r="W24"/>
  <c r="I20" i="17"/>
  <c r="W150" i="15"/>
  <c r="W156"/>
  <c r="W156" i="13"/>
  <c r="W156" i="16"/>
  <c r="W156" i="14"/>
  <c r="W156" i="17"/>
  <c r="W124" i="13"/>
  <c r="W52" i="15"/>
  <c r="W52" i="16"/>
  <c r="W52" i="13"/>
  <c r="W52" i="17"/>
  <c r="W52" i="14"/>
  <c r="W26" i="13"/>
  <c r="W26" i="15"/>
  <c r="W93" i="13"/>
  <c r="W42" i="16"/>
  <c r="W42" i="17"/>
  <c r="W42" i="13"/>
  <c r="W42" i="15"/>
  <c r="G75" i="16"/>
  <c r="F75"/>
  <c r="G74"/>
  <c r="F74"/>
  <c r="G73"/>
  <c r="F73"/>
  <c r="G71"/>
  <c r="F71"/>
  <c r="G70"/>
  <c r="F70"/>
  <c r="G69"/>
  <c r="G72" s="1"/>
  <c r="F69"/>
  <c r="F72" s="1"/>
  <c r="G67"/>
  <c r="F67"/>
  <c r="G66"/>
  <c r="F66"/>
  <c r="G65"/>
  <c r="F65"/>
  <c r="D63"/>
  <c r="C63"/>
  <c r="D62"/>
  <c r="C62"/>
  <c r="D61"/>
  <c r="D64" s="1"/>
  <c r="T23"/>
  <c r="V23" s="1"/>
  <c r="H23"/>
  <c r="T22"/>
  <c r="V22" s="1"/>
  <c r="H22"/>
  <c r="H74" s="1"/>
  <c r="T21"/>
  <c r="H21"/>
  <c r="T19"/>
  <c r="H19"/>
  <c r="T18"/>
  <c r="V18" s="1"/>
  <c r="H18"/>
  <c r="H70" s="1"/>
  <c r="T17"/>
  <c r="H17"/>
  <c r="T15"/>
  <c r="V15" s="1"/>
  <c r="H15"/>
  <c r="H16" s="1"/>
  <c r="T14"/>
  <c r="H66"/>
  <c r="E11"/>
  <c r="E10"/>
  <c r="G61"/>
  <c r="E9"/>
  <c r="E12" s="1"/>
  <c r="E19" i="13"/>
  <c r="I19" s="1"/>
  <c r="H24" i="16" l="1"/>
  <c r="G68"/>
  <c r="G76"/>
  <c r="H69"/>
  <c r="H72" s="1"/>
  <c r="H20"/>
  <c r="V17"/>
  <c r="V20" s="1"/>
  <c r="T20"/>
  <c r="T24"/>
  <c r="T16"/>
  <c r="T25" s="1"/>
  <c r="C64"/>
  <c r="F68"/>
  <c r="F76"/>
  <c r="V21"/>
  <c r="V24" s="1"/>
  <c r="H73"/>
  <c r="V19"/>
  <c r="H71"/>
  <c r="W150" i="14"/>
  <c r="W150" i="13"/>
  <c r="W150" i="17"/>
  <c r="W150" i="16"/>
  <c r="H67"/>
  <c r="V14"/>
  <c r="V16" s="1"/>
  <c r="H65"/>
  <c r="E62"/>
  <c r="E63"/>
  <c r="E22" i="13"/>
  <c r="I22" s="1"/>
  <c r="E23"/>
  <c r="I23" s="1"/>
  <c r="E21"/>
  <c r="E24" s="1"/>
  <c r="E18"/>
  <c r="E20" s="1"/>
  <c r="D75" i="17"/>
  <c r="D75" i="14"/>
  <c r="D75" i="15"/>
  <c r="D75" i="13"/>
  <c r="D74" i="15"/>
  <c r="D74" i="13"/>
  <c r="D74" i="17"/>
  <c r="D74" i="14"/>
  <c r="D74" i="16"/>
  <c r="E48"/>
  <c r="I48" s="1"/>
  <c r="D70" i="15"/>
  <c r="D70" i="13"/>
  <c r="D70" i="17"/>
  <c r="D70" i="14"/>
  <c r="E44" i="16"/>
  <c r="I44" s="1"/>
  <c r="D69" i="17"/>
  <c r="D69" i="14"/>
  <c r="D69" i="15"/>
  <c r="D69" i="13"/>
  <c r="D69" i="16"/>
  <c r="D67" i="15"/>
  <c r="D67" i="13"/>
  <c r="D67" i="17"/>
  <c r="D67" i="14"/>
  <c r="E41" i="16"/>
  <c r="I41" s="1"/>
  <c r="D66" i="15"/>
  <c r="D66" i="13"/>
  <c r="D66" i="16"/>
  <c r="D66" i="17"/>
  <c r="D66" i="14"/>
  <c r="C66" i="16"/>
  <c r="C71"/>
  <c r="C65"/>
  <c r="O61"/>
  <c r="O62"/>
  <c r="O63"/>
  <c r="G63"/>
  <c r="H75"/>
  <c r="E15"/>
  <c r="I15" s="1"/>
  <c r="E23"/>
  <c r="H10"/>
  <c r="E61"/>
  <c r="G62"/>
  <c r="G64" s="1"/>
  <c r="D65"/>
  <c r="D68" s="1"/>
  <c r="D67"/>
  <c r="D70"/>
  <c r="F61"/>
  <c r="F63"/>
  <c r="D75"/>
  <c r="E17"/>
  <c r="E18"/>
  <c r="I18" s="1"/>
  <c r="E19"/>
  <c r="I19" s="1"/>
  <c r="C69"/>
  <c r="C73"/>
  <c r="E13"/>
  <c r="E16" s="1"/>
  <c r="E14"/>
  <c r="I14" s="1"/>
  <c r="E21"/>
  <c r="E22"/>
  <c r="F62"/>
  <c r="H9"/>
  <c r="T9"/>
  <c r="T10"/>
  <c r="V10" s="1"/>
  <c r="H11"/>
  <c r="T11"/>
  <c r="V11" s="1"/>
  <c r="T26" l="1"/>
  <c r="V9"/>
  <c r="V12" s="1"/>
  <c r="T12"/>
  <c r="D72" i="13"/>
  <c r="E20" i="16"/>
  <c r="E64"/>
  <c r="O64"/>
  <c r="H68"/>
  <c r="H12"/>
  <c r="H76"/>
  <c r="H77" s="1"/>
  <c r="H78" s="1"/>
  <c r="F64"/>
  <c r="E24"/>
  <c r="I21" i="13"/>
  <c r="H25" i="16"/>
  <c r="F77"/>
  <c r="G77"/>
  <c r="G78" s="1"/>
  <c r="I17"/>
  <c r="I18" i="13"/>
  <c r="V25" i="16"/>
  <c r="V26" s="1"/>
  <c r="E25"/>
  <c r="E26" s="1"/>
  <c r="I13"/>
  <c r="I11"/>
  <c r="I10"/>
  <c r="I9"/>
  <c r="I23"/>
  <c r="I22"/>
  <c r="I21"/>
  <c r="W14"/>
  <c r="W15" i="14"/>
  <c r="W18" i="16"/>
  <c r="W19"/>
  <c r="W21"/>
  <c r="W22"/>
  <c r="W14" i="14"/>
  <c r="W15" i="16"/>
  <c r="O69"/>
  <c r="W49"/>
  <c r="O75" i="14"/>
  <c r="O74" i="15"/>
  <c r="O74" i="13"/>
  <c r="W48" i="16"/>
  <c r="O74" i="17"/>
  <c r="O74" i="14"/>
  <c r="O74" i="16"/>
  <c r="O73"/>
  <c r="O71" i="15"/>
  <c r="O71" i="14"/>
  <c r="O71" i="17"/>
  <c r="W45" i="16"/>
  <c r="O71" i="13"/>
  <c r="O70" i="16"/>
  <c r="O70" i="17"/>
  <c r="W44" i="16"/>
  <c r="O70" i="15"/>
  <c r="O70" i="13"/>
  <c r="O70" i="14"/>
  <c r="O67" i="16"/>
  <c r="O67" i="17"/>
  <c r="O67" i="15"/>
  <c r="W41" i="14"/>
  <c r="O67"/>
  <c r="W41" i="16"/>
  <c r="O67" i="13"/>
  <c r="O66" i="15"/>
  <c r="O66" i="13"/>
  <c r="W40" i="16"/>
  <c r="Q66" i="17"/>
  <c r="W66" s="1"/>
  <c r="O66"/>
  <c r="W40" i="14"/>
  <c r="O66"/>
  <c r="O65" i="16"/>
  <c r="E49"/>
  <c r="C75"/>
  <c r="E49" i="14"/>
  <c r="C75"/>
  <c r="C75" i="13"/>
  <c r="E49"/>
  <c r="C75" i="17"/>
  <c r="E49"/>
  <c r="E49" i="15"/>
  <c r="C75"/>
  <c r="C74" i="16"/>
  <c r="C76" s="1"/>
  <c r="E48" i="15"/>
  <c r="C74"/>
  <c r="E48" i="14"/>
  <c r="C74"/>
  <c r="C74" i="13"/>
  <c r="E48"/>
  <c r="C74" i="17"/>
  <c r="E48"/>
  <c r="D73"/>
  <c r="D76" s="1"/>
  <c r="D73" i="14"/>
  <c r="D76" s="1"/>
  <c r="D73" i="15"/>
  <c r="D76" s="1"/>
  <c r="D73" i="13"/>
  <c r="D76" s="1"/>
  <c r="D73" i="16"/>
  <c r="D76" s="1"/>
  <c r="I47" i="15"/>
  <c r="C73"/>
  <c r="C73" i="14"/>
  <c r="C76" s="1"/>
  <c r="E47"/>
  <c r="E47" i="13"/>
  <c r="C73"/>
  <c r="E47" i="16"/>
  <c r="E47" i="17"/>
  <c r="E50" s="1"/>
  <c r="C73"/>
  <c r="C76" s="1"/>
  <c r="C70" i="16"/>
  <c r="C72" s="1"/>
  <c r="C70" i="14"/>
  <c r="E44"/>
  <c r="E44" i="17"/>
  <c r="C70"/>
  <c r="E44" i="13"/>
  <c r="C70"/>
  <c r="C70" i="15"/>
  <c r="E44"/>
  <c r="E43" i="16"/>
  <c r="C69" i="15"/>
  <c r="E43"/>
  <c r="E46" s="1"/>
  <c r="C69" i="14"/>
  <c r="C72" s="1"/>
  <c r="E43"/>
  <c r="C69" i="13"/>
  <c r="E43"/>
  <c r="E43" i="17"/>
  <c r="C69"/>
  <c r="C67" i="16"/>
  <c r="C68" s="1"/>
  <c r="C67" i="14"/>
  <c r="E41"/>
  <c r="E41" i="17"/>
  <c r="C67"/>
  <c r="C67" i="13"/>
  <c r="E41"/>
  <c r="E41" i="15"/>
  <c r="C67"/>
  <c r="E40" i="16"/>
  <c r="C66" i="17"/>
  <c r="E40"/>
  <c r="C66" i="15"/>
  <c r="E40"/>
  <c r="E40" i="14"/>
  <c r="C66"/>
  <c r="E40" i="13"/>
  <c r="C66"/>
  <c r="D71" i="16"/>
  <c r="D72" s="1"/>
  <c r="D71" i="13"/>
  <c r="D71" i="14"/>
  <c r="D72" s="1"/>
  <c r="D71" i="17"/>
  <c r="D72" s="1"/>
  <c r="D71" i="15"/>
  <c r="D72" s="1"/>
  <c r="E45" i="14"/>
  <c r="I45" s="1"/>
  <c r="C71"/>
  <c r="E45" i="13"/>
  <c r="I45" s="1"/>
  <c r="C71"/>
  <c r="E45" i="16"/>
  <c r="I45" s="1"/>
  <c r="C71" i="17"/>
  <c r="E45"/>
  <c r="I45" s="1"/>
  <c r="C71" i="15"/>
  <c r="E45"/>
  <c r="I45" s="1"/>
  <c r="D65" i="14"/>
  <c r="D65" i="15"/>
  <c r="D68" s="1"/>
  <c r="D65" i="13"/>
  <c r="D65" i="17"/>
  <c r="E39" i="13"/>
  <c r="C65"/>
  <c r="C68" s="1"/>
  <c r="E39" i="17"/>
  <c r="E42" s="1"/>
  <c r="C65"/>
  <c r="E39" i="15"/>
  <c r="C65"/>
  <c r="C68" s="1"/>
  <c r="E39" i="16"/>
  <c r="C65" i="14"/>
  <c r="E39"/>
  <c r="O71" i="16"/>
  <c r="O66"/>
  <c r="O75"/>
  <c r="H62"/>
  <c r="H63"/>
  <c r="E67"/>
  <c r="I67" s="1"/>
  <c r="E74"/>
  <c r="I74" s="1"/>
  <c r="E70"/>
  <c r="I70" s="1"/>
  <c r="H61"/>
  <c r="H64" s="1"/>
  <c r="D77" i="17" l="1"/>
  <c r="D78" s="1"/>
  <c r="D68"/>
  <c r="C76" i="15"/>
  <c r="C68" i="14"/>
  <c r="C77" s="1"/>
  <c r="C78" s="1"/>
  <c r="C68" i="17"/>
  <c r="C72"/>
  <c r="E46" i="14"/>
  <c r="E46" i="16"/>
  <c r="E50"/>
  <c r="F78"/>
  <c r="D68" i="13"/>
  <c r="D77" s="1"/>
  <c r="D78" s="1"/>
  <c r="D77" i="14"/>
  <c r="D78" s="1"/>
  <c r="D68"/>
  <c r="E46" i="13"/>
  <c r="E50"/>
  <c r="E42" i="16"/>
  <c r="E46" i="17"/>
  <c r="C76" i="13"/>
  <c r="O76" i="16"/>
  <c r="H26"/>
  <c r="E42" i="14"/>
  <c r="E42" i="15"/>
  <c r="E42" i="13"/>
  <c r="C72"/>
  <c r="C72" i="15"/>
  <c r="E50" i="14"/>
  <c r="E50" i="15"/>
  <c r="E51" s="1"/>
  <c r="E52" s="1"/>
  <c r="O68" i="16"/>
  <c r="O72"/>
  <c r="I47" i="14"/>
  <c r="I47" i="13"/>
  <c r="D77" i="15"/>
  <c r="D78" s="1"/>
  <c r="D77" i="16"/>
  <c r="D78" s="1"/>
  <c r="I47"/>
  <c r="I47" i="17"/>
  <c r="E51"/>
  <c r="E52" s="1"/>
  <c r="C77" i="16"/>
  <c r="C78" s="1"/>
  <c r="E25" i="13"/>
  <c r="I24"/>
  <c r="I16" i="16"/>
  <c r="C77" i="13"/>
  <c r="C78" s="1"/>
  <c r="E51"/>
  <c r="E52" s="1"/>
  <c r="W16" i="16"/>
  <c r="I39" i="14"/>
  <c r="I39" i="15"/>
  <c r="I39" i="13"/>
  <c r="I39" i="17"/>
  <c r="I12" i="16"/>
  <c r="W11"/>
  <c r="I63"/>
  <c r="W10"/>
  <c r="I62"/>
  <c r="I61"/>
  <c r="W9"/>
  <c r="W44" i="14"/>
  <c r="Q70"/>
  <c r="W70" s="1"/>
  <c r="W44" i="15"/>
  <c r="Q70"/>
  <c r="W70" s="1"/>
  <c r="W48" i="14"/>
  <c r="Q74"/>
  <c r="W74" s="1"/>
  <c r="W49" i="17"/>
  <c r="Q75"/>
  <c r="W75" s="1"/>
  <c r="W45"/>
  <c r="Q71"/>
  <c r="W71" s="1"/>
  <c r="W48"/>
  <c r="Q74"/>
  <c r="W74" s="1"/>
  <c r="W48" i="15"/>
  <c r="Q74"/>
  <c r="W74" s="1"/>
  <c r="Q67" i="16"/>
  <c r="W67" s="1"/>
  <c r="Q74"/>
  <c r="W74" s="1"/>
  <c r="Q70"/>
  <c r="W70" s="1"/>
  <c r="Q66"/>
  <c r="W66" s="1"/>
  <c r="W40" i="15"/>
  <c r="Q66"/>
  <c r="W66" s="1"/>
  <c r="W41"/>
  <c r="Q67"/>
  <c r="W67" s="1"/>
  <c r="W45" i="14"/>
  <c r="Q71"/>
  <c r="W71" s="1"/>
  <c r="W49" i="15"/>
  <c r="Q75"/>
  <c r="W75" s="1"/>
  <c r="W41" i="17"/>
  <c r="Q67"/>
  <c r="W67" s="1"/>
  <c r="W44"/>
  <c r="Q70"/>
  <c r="W70" s="1"/>
  <c r="W45" i="15"/>
  <c r="Q71"/>
  <c r="W71" s="1"/>
  <c r="W49" i="14"/>
  <c r="Q75"/>
  <c r="W75" s="1"/>
  <c r="Q75" i="16"/>
  <c r="W75" s="1"/>
  <c r="Q66" i="14"/>
  <c r="W66" s="1"/>
  <c r="Q71" i="16"/>
  <c r="W71" s="1"/>
  <c r="Q67" i="14"/>
  <c r="W67" s="1"/>
  <c r="W47" i="13"/>
  <c r="Q73"/>
  <c r="W48"/>
  <c r="Q74"/>
  <c r="W74" s="1"/>
  <c r="W45"/>
  <c r="Q71"/>
  <c r="W71" s="1"/>
  <c r="W44"/>
  <c r="Q70"/>
  <c r="W70" s="1"/>
  <c r="W40"/>
  <c r="Q66"/>
  <c r="W66" s="1"/>
  <c r="W41"/>
  <c r="Q67"/>
  <c r="W67" s="1"/>
  <c r="Q73" i="16"/>
  <c r="Q76" s="1"/>
  <c r="Q73" i="17"/>
  <c r="Q76" s="1"/>
  <c r="Q73" i="15"/>
  <c r="Q76" s="1"/>
  <c r="Q69" i="16"/>
  <c r="Q72" s="1"/>
  <c r="Q69" i="17"/>
  <c r="Q72" s="1"/>
  <c r="Q69" i="15"/>
  <c r="Q72" s="1"/>
  <c r="Q65"/>
  <c r="Q65" i="16"/>
  <c r="W40" i="17"/>
  <c r="E74" i="15"/>
  <c r="I74" s="1"/>
  <c r="I48"/>
  <c r="E75" i="17"/>
  <c r="I75" s="1"/>
  <c r="I49"/>
  <c r="E75" i="15"/>
  <c r="I75" s="1"/>
  <c r="I49"/>
  <c r="E75" i="16"/>
  <c r="I75" s="1"/>
  <c r="I49"/>
  <c r="E74" i="17"/>
  <c r="I74" s="1"/>
  <c r="I48"/>
  <c r="E69" i="16"/>
  <c r="I43"/>
  <c r="E69" i="15"/>
  <c r="I43"/>
  <c r="E70"/>
  <c r="I70" s="1"/>
  <c r="I44"/>
  <c r="E69" i="17"/>
  <c r="E72" s="1"/>
  <c r="I43"/>
  <c r="E70"/>
  <c r="I70" s="1"/>
  <c r="I44"/>
  <c r="E67"/>
  <c r="I67" s="1"/>
  <c r="I41"/>
  <c r="E66" i="15"/>
  <c r="I66" s="1"/>
  <c r="I40"/>
  <c r="E66" i="17"/>
  <c r="I66" s="1"/>
  <c r="I40"/>
  <c r="E65" i="16"/>
  <c r="I39"/>
  <c r="E67" i="15"/>
  <c r="I67" s="1"/>
  <c r="I41"/>
  <c r="E66" i="16"/>
  <c r="I66" s="1"/>
  <c r="I40"/>
  <c r="E75" i="14"/>
  <c r="I75" s="1"/>
  <c r="I49"/>
  <c r="O65"/>
  <c r="O68" s="1"/>
  <c r="O73"/>
  <c r="O76" s="1"/>
  <c r="W17"/>
  <c r="W20"/>
  <c r="E67"/>
  <c r="I67" s="1"/>
  <c r="I41"/>
  <c r="Q65"/>
  <c r="Q68" s="1"/>
  <c r="O69" i="15"/>
  <c r="O72" s="1"/>
  <c r="W13" i="14"/>
  <c r="E66"/>
  <c r="I66" s="1"/>
  <c r="I40"/>
  <c r="E69"/>
  <c r="I43"/>
  <c r="E70"/>
  <c r="I70" s="1"/>
  <c r="I44"/>
  <c r="W13" i="16"/>
  <c r="E74" i="14"/>
  <c r="I74" s="1"/>
  <c r="I48"/>
  <c r="Q69"/>
  <c r="Q72" s="1"/>
  <c r="Q73"/>
  <c r="Q76" s="1"/>
  <c r="W17" i="16"/>
  <c r="O75" i="17"/>
  <c r="O75" i="15"/>
  <c r="W23" i="16"/>
  <c r="Q69" i="13"/>
  <c r="Q65"/>
  <c r="Q68" s="1"/>
  <c r="W13"/>
  <c r="E75"/>
  <c r="I75" s="1"/>
  <c r="I49"/>
  <c r="E74"/>
  <c r="I74" s="1"/>
  <c r="I48"/>
  <c r="E70"/>
  <c r="I70" s="1"/>
  <c r="I44"/>
  <c r="E69"/>
  <c r="E72" s="1"/>
  <c r="I43"/>
  <c r="E67"/>
  <c r="I67" s="1"/>
  <c r="I41"/>
  <c r="E66"/>
  <c r="I66" s="1"/>
  <c r="I40"/>
  <c r="I20"/>
  <c r="O75"/>
  <c r="Q75"/>
  <c r="O69"/>
  <c r="O72" s="1"/>
  <c r="O69" i="14"/>
  <c r="O72" s="1"/>
  <c r="O69" i="17"/>
  <c r="O72" s="1"/>
  <c r="O73" i="13"/>
  <c r="O76" s="1"/>
  <c r="O73" i="17"/>
  <c r="O73" i="15"/>
  <c r="O65"/>
  <c r="O68" s="1"/>
  <c r="O65" i="13"/>
  <c r="O68" s="1"/>
  <c r="O65" i="17"/>
  <c r="E73" i="16"/>
  <c r="E76" s="1"/>
  <c r="E73" i="17"/>
  <c r="E73" i="14"/>
  <c r="E76" s="1"/>
  <c r="E73" i="15"/>
  <c r="E76" s="1"/>
  <c r="E73" i="13"/>
  <c r="E71" i="16"/>
  <c r="I71" s="1"/>
  <c r="E71" i="15"/>
  <c r="I71" s="1"/>
  <c r="E71" i="13"/>
  <c r="I71" s="1"/>
  <c r="E71" i="14"/>
  <c r="I71" s="1"/>
  <c r="E71" i="17"/>
  <c r="I71" s="1"/>
  <c r="E65" i="14"/>
  <c r="E68" s="1"/>
  <c r="E65" i="13"/>
  <c r="E65" i="15"/>
  <c r="E65" i="17"/>
  <c r="O76" l="1"/>
  <c r="E68" i="15"/>
  <c r="E76" i="13"/>
  <c r="O76" i="15"/>
  <c r="E72" i="14"/>
  <c r="Q68" i="15"/>
  <c r="O68" i="17"/>
  <c r="O77" s="1"/>
  <c r="O78" s="1"/>
  <c r="E68" i="13"/>
  <c r="E72" i="15"/>
  <c r="Q76" i="13"/>
  <c r="E68" i="17"/>
  <c r="E76"/>
  <c r="Q72" i="13"/>
  <c r="E68" i="16"/>
  <c r="E72"/>
  <c r="Q68"/>
  <c r="I25" i="13"/>
  <c r="E26"/>
  <c r="I26" s="1"/>
  <c r="W73" i="15"/>
  <c r="I73" i="13"/>
  <c r="I73" i="17"/>
  <c r="O77" i="15"/>
  <c r="O78" s="1"/>
  <c r="E51" i="16"/>
  <c r="E52" s="1"/>
  <c r="I52" s="1"/>
  <c r="E51" i="14"/>
  <c r="E52" s="1"/>
  <c r="I73" i="16"/>
  <c r="I73" i="14"/>
  <c r="W73" i="16"/>
  <c r="O77" i="13"/>
  <c r="O78" s="1"/>
  <c r="O77" i="14"/>
  <c r="O78" s="1"/>
  <c r="C77" i="15"/>
  <c r="C78" s="1"/>
  <c r="O77" i="16"/>
  <c r="O78" s="1"/>
  <c r="C77" i="17"/>
  <c r="C78" s="1"/>
  <c r="I73" i="15"/>
  <c r="W73" i="17"/>
  <c r="W73" i="13"/>
  <c r="I51" i="15"/>
  <c r="W24" i="16"/>
  <c r="I24"/>
  <c r="I25"/>
  <c r="I69" i="17"/>
  <c r="I69" i="16"/>
  <c r="I69" i="15"/>
  <c r="I69" i="13"/>
  <c r="I69" i="14"/>
  <c r="W25" i="16"/>
  <c r="I42" i="15"/>
  <c r="W20" i="16"/>
  <c r="I26"/>
  <c r="I42" i="17"/>
  <c r="Q77" i="16"/>
  <c r="Q78" s="1"/>
  <c r="Q77" i="14"/>
  <c r="Q78" s="1"/>
  <c r="Q77" i="13"/>
  <c r="Q78" s="1"/>
  <c r="I42"/>
  <c r="I42" i="14"/>
  <c r="I65" i="16"/>
  <c r="I42"/>
  <c r="I65" i="15"/>
  <c r="I65" i="14"/>
  <c r="I65" i="17"/>
  <c r="I65" i="13"/>
  <c r="I64" i="16"/>
  <c r="W12"/>
  <c r="W39" i="17"/>
  <c r="Q65"/>
  <c r="Q68" s="1"/>
  <c r="W47" i="15"/>
  <c r="W50"/>
  <c r="W47" i="16"/>
  <c r="W50"/>
  <c r="W47" i="17"/>
  <c r="W43"/>
  <c r="W46"/>
  <c r="W43" i="16"/>
  <c r="W46"/>
  <c r="W46" i="15"/>
  <c r="W43"/>
  <c r="W39" i="16"/>
  <c r="W39" i="15"/>
  <c r="W65" i="16"/>
  <c r="W69" i="15"/>
  <c r="W69" i="17"/>
  <c r="W73" i="14"/>
  <c r="W43"/>
  <c r="W46"/>
  <c r="W65" i="15"/>
  <c r="W69" i="14"/>
  <c r="W65"/>
  <c r="W50"/>
  <c r="W47"/>
  <c r="W39"/>
  <c r="W69" i="16"/>
  <c r="W43" i="13"/>
  <c r="W46"/>
  <c r="W39"/>
  <c r="W69"/>
  <c r="W65"/>
  <c r="W49"/>
  <c r="E77" i="17" l="1"/>
  <c r="E77" i="13"/>
  <c r="E78" s="1"/>
  <c r="I78" s="1"/>
  <c r="E77" i="16"/>
  <c r="Q77" i="15"/>
  <c r="E77"/>
  <c r="E78" s="1"/>
  <c r="I78" s="1"/>
  <c r="E77" i="14"/>
  <c r="W77" i="13"/>
  <c r="W77" i="14"/>
  <c r="I76" i="17"/>
  <c r="I38"/>
  <c r="I51"/>
  <c r="I51" i="14"/>
  <c r="I51" i="13"/>
  <c r="I51" i="16"/>
  <c r="I72" i="17"/>
  <c r="I46" i="16"/>
  <c r="I52" i="15"/>
  <c r="I52" i="17"/>
  <c r="W68" i="16"/>
  <c r="W68" i="14"/>
  <c r="I52"/>
  <c r="I52" i="13"/>
  <c r="I20" i="16"/>
  <c r="W68" i="15"/>
  <c r="W68" i="13"/>
  <c r="I68" i="14"/>
  <c r="W26" i="16"/>
  <c r="I68" i="13"/>
  <c r="I68" i="15"/>
  <c r="I68" i="17"/>
  <c r="I68" i="16"/>
  <c r="W65" i="17"/>
  <c r="I64"/>
  <c r="W50"/>
  <c r="W38"/>
  <c r="W64"/>
  <c r="W75" i="13"/>
  <c r="W50"/>
  <c r="W77" i="15" l="1"/>
  <c r="Q78"/>
  <c r="W78" s="1"/>
  <c r="I77" i="17"/>
  <c r="E78"/>
  <c r="I78" s="1"/>
  <c r="I77" i="14"/>
  <c r="E78"/>
  <c r="I78" s="1"/>
  <c r="I77" i="16"/>
  <c r="E78"/>
  <c r="I78" s="1"/>
  <c r="I77" i="15"/>
  <c r="I77" i="13"/>
  <c r="Q77" i="17"/>
  <c r="Q78" s="1"/>
  <c r="I50"/>
  <c r="W76" i="15"/>
  <c r="W76" i="14"/>
  <c r="W76" i="16"/>
  <c r="I76" i="15"/>
  <c r="I50"/>
  <c r="W77" i="16"/>
  <c r="I50" i="14"/>
  <c r="I76"/>
  <c r="I76" i="13"/>
  <c r="I50"/>
  <c r="I50" i="16"/>
  <c r="I76"/>
  <c r="I46" i="17"/>
  <c r="I72" i="15"/>
  <c r="I46"/>
  <c r="I72" i="16"/>
  <c r="W68" i="17"/>
  <c r="W78" i="13"/>
  <c r="W72"/>
  <c r="W78" i="16"/>
  <c r="W78" i="14"/>
  <c r="I46"/>
  <c r="I46" i="13"/>
  <c r="W76"/>
  <c r="W77" i="17" l="1"/>
  <c r="W76"/>
  <c r="W78"/>
  <c r="W72" i="14"/>
  <c r="W72" i="15"/>
  <c r="W72" i="16"/>
  <c r="I72" i="14"/>
  <c r="I72" i="13"/>
  <c r="W72" i="17" l="1"/>
</calcChain>
</file>

<file path=xl/sharedStrings.xml><?xml version="1.0" encoding="utf-8"?>
<sst xmlns="http://schemas.openxmlformats.org/spreadsheetml/2006/main" count="3416" uniqueCount="63">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</sst>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5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456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12" borderId="37" xfId="7" applyNumberFormat="1" applyFont="1" applyFill="1" applyBorder="1" applyAlignment="1" applyProtection="1">
      <alignment vertical="center"/>
    </xf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3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3" borderId="14" xfId="1" applyNumberFormat="1" applyFont="1" applyFill="1" applyBorder="1"/>
    <xf numFmtId="189" fontId="12" fillId="14" borderId="21" xfId="1" applyNumberFormat="1" applyFont="1" applyFill="1" applyBorder="1"/>
    <xf numFmtId="189" fontId="12" fillId="14" borderId="34" xfId="1" applyNumberFormat="1" applyFont="1" applyFill="1" applyBorder="1" applyAlignment="1" applyProtection="1">
      <alignment vertical="center"/>
    </xf>
    <xf numFmtId="189" fontId="12" fillId="13" borderId="7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12" fillId="14" borderId="28" xfId="1" applyNumberFormat="1" applyFont="1" applyFill="1" applyBorder="1" applyAlignment="1" applyProtection="1">
      <alignment vertical="center"/>
    </xf>
    <xf numFmtId="189" fontId="12" fillId="13" borderId="1" xfId="1" applyNumberFormat="1" applyFont="1" applyFill="1" applyBorder="1"/>
    <xf numFmtId="189" fontId="21" fillId="14" borderId="28" xfId="1" applyNumberFormat="1" applyFont="1" applyFill="1" applyBorder="1" applyAlignment="1" applyProtection="1">
      <alignment vertical="center"/>
    </xf>
    <xf numFmtId="189" fontId="21" fillId="13" borderId="1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24" fillId="6" borderId="38" xfId="4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10" fillId="12" borderId="34" xfId="7" applyNumberFormat="1" applyFont="1" applyFill="1" applyBorder="1" applyAlignment="1" applyProtection="1">
      <alignment vertical="center"/>
    </xf>
    <xf numFmtId="189" fontId="10" fillId="11" borderId="15" xfId="8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189" fontId="15" fillId="7" borderId="34" xfId="3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4" borderId="39" xfId="1" applyNumberFormat="1" applyFont="1" applyFill="1" applyBorder="1"/>
    <xf numFmtId="189" fontId="19" fillId="0" borderId="31" xfId="1" applyNumberFormat="1" applyFont="1" applyFill="1" applyBorder="1"/>
    <xf numFmtId="189" fontId="19" fillId="14" borderId="40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8" fontId="29" fillId="0" borderId="15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4" xfId="1" applyNumberFormat="1" applyFont="1" applyBorder="1"/>
    <xf numFmtId="189" fontId="29" fillId="17" borderId="37" xfId="7" applyNumberFormat="1" applyFont="1" applyFill="1" applyBorder="1" applyAlignment="1" applyProtection="1">
      <alignment vertical="center"/>
    </xf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8" fillId="16" borderId="6" xfId="8" applyFont="1" applyFill="1" applyBorder="1" applyAlignment="1">
      <alignment horizontal="center"/>
    </xf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0" fontId="29" fillId="16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89" fontId="29" fillId="17" borderId="12" xfId="7" applyNumberFormat="1" applyFont="1" applyFill="1" applyBorder="1"/>
    <xf numFmtId="189" fontId="29" fillId="0" borderId="5" xfId="1" applyNumberFormat="1" applyFont="1" applyBorder="1"/>
    <xf numFmtId="189" fontId="29" fillId="17" borderId="32" xfId="7" applyNumberFormat="1" applyFont="1" applyFill="1" applyBorder="1" applyAlignment="1" applyProtection="1">
      <alignment vertical="center"/>
    </xf>
    <xf numFmtId="189" fontId="29" fillId="0" borderId="2" xfId="1" applyNumberFormat="1" applyFont="1" applyBorder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189" fontId="15" fillId="7" borderId="41" xfId="3" applyNumberFormat="1" applyFont="1" applyFill="1" applyBorder="1" applyAlignment="1" applyProtection="1">
      <alignment vertical="center"/>
    </xf>
    <xf numFmtId="0" fontId="10" fillId="0" borderId="42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17" borderId="28" xfId="7" applyNumberFormat="1" applyFont="1" applyFill="1" applyBorder="1" applyAlignment="1" applyProtection="1">
      <alignment vertical="center"/>
    </xf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9" fontId="4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3" xfId="1" applyNumberFormat="1" applyFont="1" applyFill="1" applyBorder="1" applyAlignment="1">
      <alignment vertical="center"/>
    </xf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15" xfId="8" applyFont="1" applyFill="1" applyBorder="1" applyAlignment="1">
      <alignment horizontal="center"/>
    </xf>
    <xf numFmtId="0" fontId="29" fillId="15" borderId="0" xfId="8" applyFont="1" applyFill="1" applyBorder="1" applyAlignment="1">
      <alignment horizontal="center"/>
    </xf>
    <xf numFmtId="189" fontId="28" fillId="15" borderId="15" xfId="8" applyNumberFormat="1" applyFont="1" applyFill="1" applyBorder="1"/>
    <xf numFmtId="189" fontId="28" fillId="15" borderId="0" xfId="8" applyNumberFormat="1" applyFont="1" applyFill="1" applyBorder="1"/>
    <xf numFmtId="189" fontId="33" fillId="13" borderId="0" xfId="1" applyNumberFormat="1" applyFont="1" applyFill="1" applyBorder="1"/>
    <xf numFmtId="189" fontId="33" fillId="14" borderId="11" xfId="1" applyNumberFormat="1" applyFont="1" applyFill="1" applyBorder="1"/>
    <xf numFmtId="189" fontId="33" fillId="14" borderId="13" xfId="1" applyNumberFormat="1" applyFont="1" applyFill="1" applyBorder="1"/>
    <xf numFmtId="189" fontId="33" fillId="13" borderId="29" xfId="1" applyNumberFormat="1" applyFont="1" applyFill="1" applyBorder="1"/>
    <xf numFmtId="189" fontId="33" fillId="13" borderId="14" xfId="1" applyNumberFormat="1" applyFont="1" applyFill="1" applyBorder="1"/>
    <xf numFmtId="189" fontId="33" fillId="13" borderId="16" xfId="1" applyNumberFormat="1" applyFont="1" applyFill="1" applyBorder="1"/>
    <xf numFmtId="189" fontId="33" fillId="14" borderId="22" xfId="1" applyNumberFormat="1" applyFont="1" applyFill="1" applyBorder="1"/>
    <xf numFmtId="189" fontId="33" fillId="14" borderId="21" xfId="1" applyNumberFormat="1" applyFont="1" applyFill="1" applyBorder="1"/>
    <xf numFmtId="189" fontId="34" fillId="6" borderId="14" xfId="4" applyNumberFormat="1" applyFont="1" applyFill="1" applyBorder="1"/>
    <xf numFmtId="189" fontId="34" fillId="7" borderId="21" xfId="3" applyNumberFormat="1" applyFont="1" applyFill="1" applyBorder="1"/>
    <xf numFmtId="189" fontId="34" fillId="6" borderId="15" xfId="4" applyNumberFormat="1" applyFont="1" applyFill="1" applyBorder="1"/>
    <xf numFmtId="189" fontId="34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28" fillId="17" borderId="44" xfId="7" applyNumberFormat="1" applyFont="1" applyFill="1" applyBorder="1" applyAlignment="1" applyProtection="1">
      <alignment vertical="center"/>
    </xf>
    <xf numFmtId="189" fontId="34" fillId="7" borderId="34" xfId="3" applyNumberFormat="1" applyFont="1" applyFill="1" applyBorder="1" applyAlignment="1" applyProtection="1">
      <alignment vertical="center"/>
    </xf>
    <xf numFmtId="189" fontId="34" fillId="6" borderId="16" xfId="4" applyNumberFormat="1" applyFont="1" applyFill="1" applyBorder="1"/>
    <xf numFmtId="189" fontId="19" fillId="0" borderId="0" xfId="0" applyNumberFormat="1" applyFont="1"/>
    <xf numFmtId="189" fontId="26" fillId="12" borderId="44" xfId="7" applyNumberFormat="1" applyFont="1" applyFill="1" applyBorder="1" applyAlignment="1" applyProtection="1">
      <alignment vertical="center"/>
    </xf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5" xfId="4" applyNumberFormat="1" applyFont="1" applyFill="1" applyBorder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5" fillId="7" borderId="28" xfId="1" applyNumberFormat="1" applyFont="1" applyFill="1" applyBorder="1" applyAlignment="1" applyProtection="1">
      <alignment vertical="center"/>
    </xf>
    <xf numFmtId="189" fontId="16" fillId="12" borderId="21" xfId="1" applyNumberFormat="1" applyFont="1" applyFill="1" applyBorder="1"/>
    <xf numFmtId="189" fontId="16" fillId="12" borderId="28" xfId="1" applyNumberFormat="1" applyFont="1" applyFill="1" applyBorder="1" applyAlignment="1" applyProtection="1">
      <alignment vertical="center"/>
    </xf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6" xfId="7" applyNumberFormat="1" applyFont="1" applyFill="1" applyBorder="1" applyAlignment="1" applyProtection="1">
      <alignment vertical="center"/>
    </xf>
    <xf numFmtId="189" fontId="29" fillId="17" borderId="46" xfId="1" applyNumberFormat="1" applyFont="1" applyFill="1" applyBorder="1" applyAlignment="1" applyProtection="1">
      <alignment vertic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</cellXfs>
  <cellStyles count="9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W235"/>
  <sheetViews>
    <sheetView topLeftCell="H67" zoomScaleNormal="100" workbookViewId="0">
      <selection activeCell="C22" sqref="C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2.28515625" style="1" customWidth="1"/>
    <col min="14" max="14" width="12.42578125" style="1" customWidth="1"/>
    <col min="15" max="15" width="14.140625" style="1" bestFit="1" customWidth="1"/>
    <col min="16" max="16" width="11" style="1" customWidth="1"/>
    <col min="17" max="17" width="13.28515625" style="1" customWidth="1"/>
    <col min="18" max="19" width="12.7109375" style="1" customWidth="1"/>
    <col min="20" max="20" width="14.140625" style="1" bestFit="1" customWidth="1"/>
    <col min="21" max="21" width="11" style="1" customWidth="1"/>
    <col min="22" max="22" width="13.2851562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4"/>
      <c r="N6" s="15"/>
      <c r="O6" s="16"/>
      <c r="P6" s="17"/>
      <c r="Q6" s="18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230" t="s">
        <v>7</v>
      </c>
      <c r="F7" s="117" t="s">
        <v>5</v>
      </c>
      <c r="G7" s="118" t="s">
        <v>6</v>
      </c>
      <c r="H7" s="230" t="s">
        <v>7</v>
      </c>
      <c r="I7" s="120"/>
      <c r="J7" s="3"/>
      <c r="K7" s="3"/>
      <c r="L7" s="22"/>
      <c r="M7" s="23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86"/>
      <c r="I8" s="124"/>
      <c r="J8" s="3"/>
      <c r="K8" s="3"/>
      <c r="L8" s="13"/>
      <c r="M8" s="29"/>
      <c r="N8" s="30"/>
      <c r="O8" s="31"/>
      <c r="P8" s="32"/>
      <c r="Q8" s="31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f>Lcc_BKK!C9+Lcc_DMK!C9</f>
        <v>1830</v>
      </c>
      <c r="D9" s="126">
        <f>Lcc_BKK!D9+Lcc_DMK!D9</f>
        <v>1830</v>
      </c>
      <c r="E9" s="366">
        <f>SUM(C9:D9)</f>
        <v>3660</v>
      </c>
      <c r="F9" s="125">
        <f>Lcc_BKK!F9+Lcc_DMK!F9</f>
        <v>2567</v>
      </c>
      <c r="G9" s="127">
        <f>Lcc_BKK!G9+Lcc_DMK!G9</f>
        <v>2569</v>
      </c>
      <c r="H9" s="362">
        <f>SUM(F9:G9)</f>
        <v>5136</v>
      </c>
      <c r="I9" s="128">
        <f t="shared" ref="I9:I11" si="0">IF(E9=0,0,((H9/E9)-1)*100)</f>
        <v>40.327868852459027</v>
      </c>
      <c r="J9" s="3"/>
      <c r="K9" s="6"/>
      <c r="L9" s="13" t="s">
        <v>10</v>
      </c>
      <c r="M9" s="36">
        <f>Lcc_BKK!M9+Lcc_DMK!M9</f>
        <v>255830</v>
      </c>
      <c r="N9" s="37">
        <f>Lcc_BKK!N9+Lcc_DMK!N9</f>
        <v>267120</v>
      </c>
      <c r="O9" s="370">
        <f>SUM(M9:N9)</f>
        <v>522950</v>
      </c>
      <c r="P9" s="38">
        <f>Lcc_BKK!P9+Lcc_DMK!P9</f>
        <v>0</v>
      </c>
      <c r="Q9" s="370">
        <f>O9+P9</f>
        <v>522950</v>
      </c>
      <c r="R9" s="39">
        <v>343943</v>
      </c>
      <c r="S9" s="37">
        <v>353194</v>
      </c>
      <c r="T9" s="370">
        <f>SUM(R9:S9)</f>
        <v>697137</v>
      </c>
      <c r="U9" s="38">
        <v>0</v>
      </c>
      <c r="V9" s="372">
        <f>T9+U9</f>
        <v>697137</v>
      </c>
      <c r="W9" s="40">
        <f t="shared" ref="W9:W11" si="1">IF(Q9=0,0,((V9/Q9)-1)*100)</f>
        <v>33.308538101156905</v>
      </c>
    </row>
    <row r="10" spans="2:23">
      <c r="B10" s="111" t="s">
        <v>11</v>
      </c>
      <c r="C10" s="125">
        <f>Lcc_BKK!C10+Lcc_DMK!C10</f>
        <v>1830</v>
      </c>
      <c r="D10" s="126">
        <f>Lcc_BKK!D10+Lcc_DMK!D10</f>
        <v>1827</v>
      </c>
      <c r="E10" s="366">
        <f>SUM(C10:D10)</f>
        <v>3657</v>
      </c>
      <c r="F10" s="125">
        <f>Lcc_BKK!F10+Lcc_DMK!F10</f>
        <v>2582</v>
      </c>
      <c r="G10" s="127">
        <f>Lcc_BKK!G10+Lcc_DMK!G10</f>
        <v>2583</v>
      </c>
      <c r="H10" s="362">
        <f>SUM(F10:G10)</f>
        <v>5165</v>
      </c>
      <c r="I10" s="128">
        <f t="shared" si="0"/>
        <v>41.235985780694563</v>
      </c>
      <c r="J10" s="3"/>
      <c r="K10" s="6"/>
      <c r="L10" s="13" t="s">
        <v>11</v>
      </c>
      <c r="M10" s="36">
        <f>Lcc_BKK!M10+Lcc_DMK!M10</f>
        <v>283585</v>
      </c>
      <c r="N10" s="37">
        <f>Lcc_BKK!N10+Lcc_DMK!N10</f>
        <v>274554</v>
      </c>
      <c r="O10" s="370">
        <f t="shared" ref="O10:O11" si="2">SUM(M10:N10)</f>
        <v>558139</v>
      </c>
      <c r="P10" s="38">
        <f>Lcc_BKK!P10+Lcc_DMK!P10</f>
        <v>0</v>
      </c>
      <c r="Q10" s="370">
        <f t="shared" ref="Q10:Q11" si="3">O10+P10</f>
        <v>558139</v>
      </c>
      <c r="R10" s="39">
        <v>365017</v>
      </c>
      <c r="S10" s="37">
        <v>353609</v>
      </c>
      <c r="T10" s="370">
        <f t="shared" ref="T10:T11" si="4">SUM(R10:S10)</f>
        <v>718626</v>
      </c>
      <c r="U10" s="38">
        <v>2</v>
      </c>
      <c r="V10" s="370">
        <f>T10+U10</f>
        <v>718628</v>
      </c>
      <c r="W10" s="40">
        <f t="shared" si="1"/>
        <v>28.754306722877267</v>
      </c>
    </row>
    <row r="11" spans="2:23" ht="13.5" thickBot="1">
      <c r="B11" s="116" t="s">
        <v>12</v>
      </c>
      <c r="C11" s="129">
        <f>Lcc_BKK!C11+Lcc_DMK!C11</f>
        <v>1958</v>
      </c>
      <c r="D11" s="130">
        <f>Lcc_BKK!D11+Lcc_DMK!D11</f>
        <v>1960</v>
      </c>
      <c r="E11" s="366">
        <f>SUM(C11:D11)</f>
        <v>3918</v>
      </c>
      <c r="F11" s="129">
        <f>Lcc_BKK!F11+Lcc_DMK!F11</f>
        <v>2777</v>
      </c>
      <c r="G11" s="131">
        <f>Lcc_BKK!G11+Lcc_DMK!G11</f>
        <v>2774</v>
      </c>
      <c r="H11" s="362">
        <f>SUM(F11:G11)</f>
        <v>5551</v>
      </c>
      <c r="I11" s="128">
        <f t="shared" si="0"/>
        <v>41.679428279734566</v>
      </c>
      <c r="J11" s="3"/>
      <c r="K11" s="6"/>
      <c r="L11" s="22" t="s">
        <v>12</v>
      </c>
      <c r="M11" s="36">
        <f>Lcc_BKK!M11+Lcc_DMK!M11</f>
        <v>302082</v>
      </c>
      <c r="N11" s="37">
        <f>Lcc_BKK!N11+Lcc_DMK!N11</f>
        <v>299498</v>
      </c>
      <c r="O11" s="370">
        <f t="shared" si="2"/>
        <v>601580</v>
      </c>
      <c r="P11" s="38">
        <f>Lcc_BKK!P11+Lcc_DMK!P11</f>
        <v>150</v>
      </c>
      <c r="Q11" s="370">
        <f t="shared" si="3"/>
        <v>601730</v>
      </c>
      <c r="R11" s="39">
        <v>380907</v>
      </c>
      <c r="S11" s="37">
        <v>378981</v>
      </c>
      <c r="T11" s="370">
        <f t="shared" si="4"/>
        <v>759888</v>
      </c>
      <c r="U11" s="38">
        <v>5</v>
      </c>
      <c r="V11" s="393">
        <f>T11+U11</f>
        <v>759893</v>
      </c>
      <c r="W11" s="40">
        <f t="shared" si="1"/>
        <v>26.284712412543843</v>
      </c>
    </row>
    <row r="12" spans="2:23" ht="14.25" thickTop="1" thickBot="1">
      <c r="B12" s="132" t="s">
        <v>57</v>
      </c>
      <c r="C12" s="133">
        <f>+C9+C10+C11</f>
        <v>5618</v>
      </c>
      <c r="D12" s="134">
        <f t="shared" ref="D12:H12" si="5">+D9+D10+D11</f>
        <v>5617</v>
      </c>
      <c r="E12" s="369">
        <f t="shared" si="5"/>
        <v>11235</v>
      </c>
      <c r="F12" s="133">
        <f t="shared" si="5"/>
        <v>7926</v>
      </c>
      <c r="G12" s="135">
        <f t="shared" si="5"/>
        <v>7926</v>
      </c>
      <c r="H12" s="368">
        <f t="shared" si="5"/>
        <v>15852</v>
      </c>
      <c r="I12" s="136">
        <f>IF(E12=0,0,((H12/E12)-1)*100)</f>
        <v>41.094793057409888</v>
      </c>
      <c r="J12" s="3"/>
      <c r="K12" s="3"/>
      <c r="L12" s="41" t="s">
        <v>57</v>
      </c>
      <c r="M12" s="42">
        <f>+M9+M10+M11</f>
        <v>841497</v>
      </c>
      <c r="N12" s="43">
        <f t="shared" ref="N12:V12" si="6">+N9+N10+N11</f>
        <v>841172</v>
      </c>
      <c r="O12" s="371">
        <f t="shared" si="6"/>
        <v>1682669</v>
      </c>
      <c r="P12" s="44">
        <f t="shared" si="6"/>
        <v>150</v>
      </c>
      <c r="Q12" s="371">
        <f t="shared" si="6"/>
        <v>1682819</v>
      </c>
      <c r="R12" s="45">
        <f t="shared" si="6"/>
        <v>1089867</v>
      </c>
      <c r="S12" s="43">
        <f t="shared" si="6"/>
        <v>1085784</v>
      </c>
      <c r="T12" s="371">
        <f t="shared" si="6"/>
        <v>2175651</v>
      </c>
      <c r="U12" s="43">
        <f t="shared" si="6"/>
        <v>7</v>
      </c>
      <c r="V12" s="371">
        <f t="shared" si="6"/>
        <v>2175658</v>
      </c>
      <c r="W12" s="46">
        <f>IF(Q12=0,0,((V12/Q12)-1)*100)</f>
        <v>29.28651269090734</v>
      </c>
    </row>
    <row r="13" spans="2:23" ht="13.5" thickTop="1">
      <c r="B13" s="111" t="s">
        <v>13</v>
      </c>
      <c r="C13" s="125">
        <f>Lcc_BKK!C13+Lcc_DMK!C13</f>
        <v>2075</v>
      </c>
      <c r="D13" s="126">
        <f>Lcc_BKK!D13+Lcc_DMK!D13</f>
        <v>2090</v>
      </c>
      <c r="E13" s="366">
        <f>SUM(C13:D13)</f>
        <v>4165</v>
      </c>
      <c r="F13" s="125">
        <f>Lcc_BKK!F13+Lcc_DMK!F13</f>
        <v>2861</v>
      </c>
      <c r="G13" s="127">
        <f>Lcc_BKK!G13+Lcc_DMK!G13</f>
        <v>2863</v>
      </c>
      <c r="H13" s="362">
        <f>SUM(F13:G13)</f>
        <v>5724</v>
      </c>
      <c r="I13" s="128">
        <f t="shared" ref="I13:I24" si="7">IF(E13=0,0,((H13/E13)-1)*100)</f>
        <v>37.430972388955588</v>
      </c>
      <c r="J13" s="3"/>
      <c r="K13" s="3"/>
      <c r="L13" s="13" t="s">
        <v>13</v>
      </c>
      <c r="M13" s="36">
        <f>Lcc_BKK!M13+Lcc_DMK!M13</f>
        <v>304117</v>
      </c>
      <c r="N13" s="37">
        <f>Lcc_BKK!N13+Lcc_DMK!N13</f>
        <v>314247</v>
      </c>
      <c r="O13" s="370">
        <f t="shared" ref="O13" si="8">SUM(M13:N13)</f>
        <v>618364</v>
      </c>
      <c r="P13" s="38">
        <f>Lcc_BKK!P13+Lcc_DMK!P13</f>
        <v>0</v>
      </c>
      <c r="Q13" s="370">
        <f t="shared" ref="Q13" si="9">O13+P13</f>
        <v>618364</v>
      </c>
      <c r="R13" s="39">
        <f>Lcc_BKK!R13+Lcc_DMK!R13</f>
        <v>348587</v>
      </c>
      <c r="S13" s="37">
        <f>Lcc_BKK!S13+Lcc_DMK!S13</f>
        <v>345856</v>
      </c>
      <c r="T13" s="370">
        <f>SUM(R13:S13)</f>
        <v>694443</v>
      </c>
      <c r="U13" s="38">
        <f>Lcc_BKK!U13+Lcc_DMK!U13</f>
        <v>470</v>
      </c>
      <c r="V13" s="372">
        <f>T13+U13</f>
        <v>694913</v>
      </c>
      <c r="W13" s="40">
        <f t="shared" ref="W13:W24" si="10">IF(Q13=0,0,((V13/Q13)-1)*100)</f>
        <v>12.379278224476199</v>
      </c>
    </row>
    <row r="14" spans="2:23">
      <c r="B14" s="111" t="s">
        <v>14</v>
      </c>
      <c r="C14" s="125">
        <f>Lcc_BKK!C14+Lcc_DMK!C14</f>
        <v>2016</v>
      </c>
      <c r="D14" s="127">
        <f>Lcc_BKK!D14+Lcc_DMK!D14</f>
        <v>2014</v>
      </c>
      <c r="E14" s="366">
        <f t="shared" ref="E14" si="11">SUM(C14:D14)</f>
        <v>4030</v>
      </c>
      <c r="F14" s="125">
        <f>Lcc_BKK!F14+Lcc_DMK!F14</f>
        <v>2497</v>
      </c>
      <c r="G14" s="127">
        <f>Lcc_BKK!G14+Lcc_DMK!G14</f>
        <v>2494</v>
      </c>
      <c r="H14" s="362">
        <f>SUM(F14:G14)</f>
        <v>4991</v>
      </c>
      <c r="I14" s="128">
        <f t="shared" si="7"/>
        <v>23.84615384615385</v>
      </c>
      <c r="J14" s="3"/>
      <c r="K14" s="7"/>
      <c r="L14" s="13" t="s">
        <v>14</v>
      </c>
      <c r="M14" s="39">
        <f>Lcc_BKK!M14+Lcc_DMK!M14</f>
        <v>289667</v>
      </c>
      <c r="N14" s="37">
        <f>Lcc_BKK!N14+Lcc_DMK!N14</f>
        <v>299498</v>
      </c>
      <c r="O14" s="370">
        <f t="shared" ref="O14" si="12">SUM(M14:N14)</f>
        <v>589165</v>
      </c>
      <c r="P14" s="150">
        <v>0</v>
      </c>
      <c r="Q14" s="370">
        <f t="shared" ref="Q14" si="13">O14+P14</f>
        <v>589165</v>
      </c>
      <c r="R14" s="39">
        <f>Lcc_BKK!R14+Lcc_DMK!R14</f>
        <v>303066</v>
      </c>
      <c r="S14" s="37">
        <f>Lcc_BKK!S14+Lcc_DMK!S14</f>
        <v>321314</v>
      </c>
      <c r="T14" s="370">
        <f>SUM(R14:S14)</f>
        <v>624380</v>
      </c>
      <c r="U14" s="38">
        <f>Lcc_BKK!U14+Lcc_DMK!U14</f>
        <v>246</v>
      </c>
      <c r="V14" s="372">
        <f>T14+U14</f>
        <v>624626</v>
      </c>
      <c r="W14" s="40">
        <f t="shared" si="10"/>
        <v>6.0188571962014104</v>
      </c>
    </row>
    <row r="15" spans="2:23" ht="13.5" thickBot="1">
      <c r="B15" s="111" t="s">
        <v>15</v>
      </c>
      <c r="C15" s="125">
        <f>Lcc_BKK!C15+Lcc_DMK!C15</f>
        <v>2157</v>
      </c>
      <c r="D15" s="126">
        <f>Lcc_BKK!D15+Lcc_DMK!D15</f>
        <v>2160</v>
      </c>
      <c r="E15" s="366">
        <f>SUM(C15:D15)</f>
        <v>4317</v>
      </c>
      <c r="F15" s="125">
        <f>Lcc_BKK!F15+Lcc_DMK!F15</f>
        <v>2561</v>
      </c>
      <c r="G15" s="127">
        <f>Lcc_BKK!G15+Lcc_DMK!G15</f>
        <v>2564</v>
      </c>
      <c r="H15" s="362">
        <f>SUM(F15:G15)</f>
        <v>5125</v>
      </c>
      <c r="I15" s="128">
        <f>IF(E15=0,0,((H15/E15)-1)*100)</f>
        <v>18.71670141301831</v>
      </c>
      <c r="J15" s="7"/>
      <c r="K15" s="3"/>
      <c r="L15" s="13" t="s">
        <v>15</v>
      </c>
      <c r="M15" s="36">
        <f>Lcc_BKK!M15+Lcc_DMK!M15</f>
        <v>333412</v>
      </c>
      <c r="N15" s="37">
        <f>Lcc_BKK!N15+Lcc_DMK!N15</f>
        <v>337363</v>
      </c>
      <c r="O15" s="370">
        <f>SUM(M15:N15)</f>
        <v>670775</v>
      </c>
      <c r="P15" s="38">
        <f>Lcc_BKK!P15+Lcc_DMK!P15</f>
        <v>0</v>
      </c>
      <c r="Q15" s="370">
        <f>O15+P15</f>
        <v>670775</v>
      </c>
      <c r="R15" s="39">
        <f>Lcc_BKK!R15+Lcc_DMK!R15</f>
        <v>347255</v>
      </c>
      <c r="S15" s="37">
        <f>Lcc_BKK!S15+Lcc_DMK!S15</f>
        <v>355279</v>
      </c>
      <c r="T15" s="203">
        <f t="shared" ref="T15" si="14">SUM(R15:S15)</f>
        <v>702534</v>
      </c>
      <c r="U15" s="38">
        <f>Lcc_BKK!U15+Lcc_DMK!U15</f>
        <v>254</v>
      </c>
      <c r="V15" s="206">
        <f>T15+U15</f>
        <v>702788</v>
      </c>
      <c r="W15" s="40">
        <f>IF(Q15=0,0,((V15/Q15)-1)*100)</f>
        <v>4.7725392270135281</v>
      </c>
    </row>
    <row r="16" spans="2:23" ht="14.25" thickTop="1" thickBot="1">
      <c r="B16" s="132" t="s">
        <v>61</v>
      </c>
      <c r="C16" s="133">
        <f>+C13+C14+C15</f>
        <v>6248</v>
      </c>
      <c r="D16" s="135">
        <f t="shared" ref="D16" si="15">+D13+D14+D15</f>
        <v>6264</v>
      </c>
      <c r="E16" s="369">
        <f t="shared" ref="E16" si="16">+E13+E14+E15</f>
        <v>12512</v>
      </c>
      <c r="F16" s="133">
        <f t="shared" ref="F16" si="17">+F13+F14+F15</f>
        <v>7919</v>
      </c>
      <c r="G16" s="135">
        <f t="shared" ref="G16" si="18">+G13+G14+G15</f>
        <v>7921</v>
      </c>
      <c r="H16" s="363">
        <f t="shared" ref="H16" si="19">+H13+H14+H15</f>
        <v>15840</v>
      </c>
      <c r="I16" s="137">
        <f>IF(E16=0,0,((H16/E16)-1)*100)</f>
        <v>26.598465473145772</v>
      </c>
      <c r="J16" s="7"/>
      <c r="K16" s="7"/>
      <c r="L16" s="41" t="s">
        <v>61</v>
      </c>
      <c r="M16" s="45">
        <f>+M13+M14+M15</f>
        <v>927196</v>
      </c>
      <c r="N16" s="43">
        <f t="shared" ref="N16" si="20">+N13+N14+N15</f>
        <v>951108</v>
      </c>
      <c r="O16" s="371">
        <f t="shared" ref="O16" si="21">+O13+O14+O15</f>
        <v>1878304</v>
      </c>
      <c r="P16" s="43">
        <f t="shared" ref="P16" si="22">+P13+P14+P15</f>
        <v>0</v>
      </c>
      <c r="Q16" s="371">
        <f t="shared" ref="Q16" si="23">+Q13+Q14+Q15</f>
        <v>1878304</v>
      </c>
      <c r="R16" s="45">
        <f t="shared" ref="R16" si="24">+R13+R14+R15</f>
        <v>998908</v>
      </c>
      <c r="S16" s="43">
        <f t="shared" ref="S16" si="25">+S13+S14+S15</f>
        <v>1022449</v>
      </c>
      <c r="T16" s="371">
        <f t="shared" ref="T16" si="26">+T13+T14+T15</f>
        <v>2021357</v>
      </c>
      <c r="U16" s="43">
        <f t="shared" ref="U16" si="27">+U13+U14+U15</f>
        <v>970</v>
      </c>
      <c r="V16" s="371">
        <f t="shared" ref="V16" si="28">+V13+V14+V15</f>
        <v>2022327</v>
      </c>
      <c r="W16" s="46">
        <f>IF(Q16=0,0,((V16/Q16)-1)*100)</f>
        <v>7.6677151302451563</v>
      </c>
    </row>
    <row r="17" spans="2:23" ht="13.5" thickTop="1">
      <c r="B17" s="111" t="s">
        <v>16</v>
      </c>
      <c r="C17" s="138">
        <f>Lcc_BKK!C17+Lcc_DMK!C17</f>
        <v>2238</v>
      </c>
      <c r="D17" s="139">
        <f>Lcc_BKK!D17+Lcc_DMK!D17</f>
        <v>2234</v>
      </c>
      <c r="E17" s="181">
        <f>SUM(C17:D17)</f>
        <v>4472</v>
      </c>
      <c r="F17" s="138">
        <f>Lcc_BKK!F17+Lcc_DMK!F17</f>
        <v>2599</v>
      </c>
      <c r="G17" s="140">
        <f>Lcc_BKK!G17+Lcc_DMK!G17</f>
        <v>2598</v>
      </c>
      <c r="H17" s="362">
        <f t="shared" ref="H17:H23" si="29">SUM(F17:G17)</f>
        <v>5197</v>
      </c>
      <c r="I17" s="128">
        <f t="shared" si="7"/>
        <v>16.211985688729879</v>
      </c>
      <c r="J17" s="3"/>
      <c r="K17" s="3"/>
      <c r="L17" s="13" t="s">
        <v>16</v>
      </c>
      <c r="M17" s="36">
        <f>Lcc_BKK!M17+Lcc_DMK!M17</f>
        <v>332134</v>
      </c>
      <c r="N17" s="37">
        <f>Lcc_BKK!N17+Lcc_DMK!N17</f>
        <v>331537</v>
      </c>
      <c r="O17" s="370">
        <f t="shared" ref="O17:O19" si="30">SUM(M17:N17)</f>
        <v>663671</v>
      </c>
      <c r="P17" s="38">
        <f>Lcc_BKK!P17+Lcc_DMK!P17</f>
        <v>0</v>
      </c>
      <c r="Q17" s="370">
        <f t="shared" ref="Q17:Q19" si="31">O17+P17</f>
        <v>663671</v>
      </c>
      <c r="R17" s="39">
        <f>Lcc_BKK!R17+Lcc_DMK!R17</f>
        <v>363934</v>
      </c>
      <c r="S17" s="37">
        <f>Lcc_BKK!S17+Lcc_DMK!S17</f>
        <v>358816</v>
      </c>
      <c r="T17" s="203">
        <f t="shared" ref="T17:T19" si="32">SUM(R17:S17)</f>
        <v>722750</v>
      </c>
      <c r="U17" s="38">
        <f>Lcc_BKK!U17+Lcc_DMK!U17</f>
        <v>0</v>
      </c>
      <c r="V17" s="206">
        <f>T17+U17</f>
        <v>722750</v>
      </c>
      <c r="W17" s="40">
        <f t="shared" si="10"/>
        <v>8.9018504650647756</v>
      </c>
    </row>
    <row r="18" spans="2:23">
      <c r="B18" s="111" t="s">
        <v>17</v>
      </c>
      <c r="C18" s="138">
        <f>Lcc_BKK!C18+Lcc_DMK!C18</f>
        <v>2292</v>
      </c>
      <c r="D18" s="139">
        <f>Lcc_BKK!D18+Lcc_DMK!D18</f>
        <v>2295</v>
      </c>
      <c r="E18" s="181">
        <f>SUM(C18:D18)</f>
        <v>4587</v>
      </c>
      <c r="F18" s="138">
        <f>Lcc_BKK!F18+Lcc_DMK!F18</f>
        <v>2522</v>
      </c>
      <c r="G18" s="140">
        <f>Lcc_BKK!G18+Lcc_DMK!G18</f>
        <v>2520</v>
      </c>
      <c r="H18" s="187">
        <f>SUM(F18:G18)</f>
        <v>5042</v>
      </c>
      <c r="I18" s="128">
        <f>IF(E18=0,0,((H18/E18)-1)*100)</f>
        <v>9.9193372574667649</v>
      </c>
      <c r="J18" s="3"/>
      <c r="K18" s="3"/>
      <c r="L18" s="13" t="s">
        <v>17</v>
      </c>
      <c r="M18" s="36">
        <f>Lcc_BKK!M18+Lcc_DMK!M18</f>
        <v>326923</v>
      </c>
      <c r="N18" s="37">
        <f>Lcc_BKK!N18+Lcc_DMK!N18</f>
        <v>325637</v>
      </c>
      <c r="O18" s="370">
        <f>SUM(M18:N18)</f>
        <v>652560</v>
      </c>
      <c r="P18" s="38">
        <f>Lcc_BKK!P18+Lcc_DMK!P18</f>
        <v>0</v>
      </c>
      <c r="Q18" s="370">
        <f>O18+P18</f>
        <v>652560</v>
      </c>
      <c r="R18" s="39">
        <f>Lcc_BKK!R18+Lcc_DMK!R18</f>
        <v>330892</v>
      </c>
      <c r="S18" s="37">
        <f>Lcc_BKK!S18+Lcc_DMK!S18</f>
        <v>333707</v>
      </c>
      <c r="T18" s="203">
        <f>SUM(R18:S18)</f>
        <v>664599</v>
      </c>
      <c r="U18" s="38">
        <f>Lcc_BKK!U18+Lcc_DMK!U18</f>
        <v>0</v>
      </c>
      <c r="V18" s="206">
        <f>T18+U18</f>
        <v>664599</v>
      </c>
      <c r="W18" s="40">
        <f>IF(Q18=0,0,((V18/Q18)-1)*100)</f>
        <v>1.8448878264067714</v>
      </c>
    </row>
    <row r="19" spans="2:23" ht="13.5" thickBot="1">
      <c r="B19" s="111" t="s">
        <v>18</v>
      </c>
      <c r="C19" s="138">
        <f>Lcc_BKK!C19+Lcc_DMK!C19</f>
        <v>2285</v>
      </c>
      <c r="D19" s="139">
        <f>Lcc_BKK!D19+Lcc_DMK!D19</f>
        <v>2284</v>
      </c>
      <c r="E19" s="181">
        <f t="shared" ref="E19:E23" si="33">SUM(C19:D19)</f>
        <v>4569</v>
      </c>
      <c r="F19" s="138">
        <f>Lcc_BKK!F19+Lcc_DMK!F19</f>
        <v>2184</v>
      </c>
      <c r="G19" s="140">
        <f>Lcc_BKK!G19+Lcc_DMK!G19</f>
        <v>2180</v>
      </c>
      <c r="H19" s="187">
        <f t="shared" si="29"/>
        <v>4364</v>
      </c>
      <c r="I19" s="128">
        <f t="shared" si="7"/>
        <v>-4.4867585905012053</v>
      </c>
      <c r="J19" s="8"/>
      <c r="K19" s="3"/>
      <c r="L19" s="13" t="s">
        <v>18</v>
      </c>
      <c r="M19" s="36">
        <f>Lcc_BKK!M19+Lcc_DMK!M19</f>
        <v>341047</v>
      </c>
      <c r="N19" s="37">
        <f>Lcc_BKK!N19+Lcc_DMK!N19</f>
        <v>336794</v>
      </c>
      <c r="O19" s="370">
        <f t="shared" si="30"/>
        <v>677841</v>
      </c>
      <c r="P19" s="38">
        <f>Lcc_BKK!P19+Lcc_DMK!P19</f>
        <v>0</v>
      </c>
      <c r="Q19" s="370">
        <f t="shared" si="31"/>
        <v>677841</v>
      </c>
      <c r="R19" s="39">
        <f>Lcc_BKK!R19+Lcc_DMK!R19</f>
        <v>291937</v>
      </c>
      <c r="S19" s="37">
        <f>Lcc_BKK!S19+Lcc_DMK!S19</f>
        <v>287567</v>
      </c>
      <c r="T19" s="203">
        <f t="shared" si="32"/>
        <v>579504</v>
      </c>
      <c r="U19" s="150">
        <f>Lcc_BKK!U19+Lcc_DMK!U19</f>
        <v>114</v>
      </c>
      <c r="V19" s="203">
        <f>T19+U19</f>
        <v>579618</v>
      </c>
      <c r="W19" s="40">
        <f t="shared" si="10"/>
        <v>-14.490566371759749</v>
      </c>
    </row>
    <row r="20" spans="2:23" ht="15.75" customHeight="1" thickTop="1" thickBot="1">
      <c r="B20" s="141" t="s">
        <v>19</v>
      </c>
      <c r="C20" s="142">
        <f>+C17+C18+C19</f>
        <v>6815</v>
      </c>
      <c r="D20" s="143">
        <f t="shared" ref="D20" si="34">+D17+D18+D19</f>
        <v>6813</v>
      </c>
      <c r="E20" s="183">
        <f t="shared" ref="E20" si="35">+E17+E18+E19</f>
        <v>13628</v>
      </c>
      <c r="F20" s="133">
        <f t="shared" ref="F20" si="36">+F17+F18+F19</f>
        <v>7305</v>
      </c>
      <c r="G20" s="144">
        <f t="shared" ref="G20" si="37">+G17+G18+G19</f>
        <v>7298</v>
      </c>
      <c r="H20" s="189">
        <f t="shared" ref="H20" si="38">+H17+H18+H19</f>
        <v>14603</v>
      </c>
      <c r="I20" s="136">
        <f t="shared" si="7"/>
        <v>7.1543880246551117</v>
      </c>
      <c r="J20" s="9"/>
      <c r="K20" s="10"/>
      <c r="L20" s="47" t="s">
        <v>19</v>
      </c>
      <c r="M20" s="48">
        <f>+M17+M18+M19</f>
        <v>1000104</v>
      </c>
      <c r="N20" s="49">
        <f t="shared" ref="N20" si="39">+N17+N18+N19</f>
        <v>993968</v>
      </c>
      <c r="O20" s="392">
        <f t="shared" ref="O20" si="40">+O17+O18+O19</f>
        <v>1994072</v>
      </c>
      <c r="P20" s="49">
        <f t="shared" ref="P20" si="41">+P17+P18+P19</f>
        <v>0</v>
      </c>
      <c r="Q20" s="392">
        <f t="shared" ref="Q20" si="42">+Q17+Q18+Q19</f>
        <v>1994072</v>
      </c>
      <c r="R20" s="48">
        <f t="shared" ref="R20" si="43">+R17+R18+R19</f>
        <v>986763</v>
      </c>
      <c r="S20" s="49">
        <f t="shared" ref="S20" si="44">+S17+S18+S19</f>
        <v>980090</v>
      </c>
      <c r="T20" s="205">
        <f t="shared" ref="T20" si="45">+T17+T18+T19</f>
        <v>1966853</v>
      </c>
      <c r="U20" s="49">
        <f t="shared" ref="U20" si="46">+U17+U18+U19</f>
        <v>114</v>
      </c>
      <c r="V20" s="205">
        <f t="shared" ref="V20" si="47">+V17+V18+V19</f>
        <v>1966967</v>
      </c>
      <c r="W20" s="50">
        <f t="shared" si="10"/>
        <v>-1.3592789026675045</v>
      </c>
    </row>
    <row r="21" spans="2:23" ht="13.5" thickTop="1">
      <c r="B21" s="111" t="s">
        <v>20</v>
      </c>
      <c r="C21" s="125">
        <f>Lcc_BKK!C21+Lcc_DMK!C21</f>
        <v>2455</v>
      </c>
      <c r="D21" s="126">
        <f>Lcc_BKK!D21+Lcc_DMK!D21</f>
        <v>2453</v>
      </c>
      <c r="E21" s="184">
        <f t="shared" si="33"/>
        <v>4908</v>
      </c>
      <c r="F21" s="125">
        <f>Lcc_BKK!F21+Lcc_DMK!F21</f>
        <v>2259</v>
      </c>
      <c r="G21" s="127">
        <f>Lcc_BKK!G21+Lcc_DMK!G21</f>
        <v>2260</v>
      </c>
      <c r="H21" s="190">
        <f t="shared" si="29"/>
        <v>4519</v>
      </c>
      <c r="I21" s="128">
        <f t="shared" si="7"/>
        <v>-7.9258353708231422</v>
      </c>
      <c r="J21" s="3"/>
      <c r="K21" s="3"/>
      <c r="L21" s="13" t="s">
        <v>21</v>
      </c>
      <c r="M21" s="36">
        <f>Lcc_BKK!M21+Lcc_DMK!M21</f>
        <v>354059</v>
      </c>
      <c r="N21" s="37">
        <f>Lcc_BKK!N21+Lcc_DMK!N21</f>
        <v>356671</v>
      </c>
      <c r="O21" s="370">
        <f t="shared" ref="O21:O23" si="48">SUM(M21:N21)</f>
        <v>710730</v>
      </c>
      <c r="P21" s="38">
        <f>Lcc_BKK!P21+Lcc_DMK!P21</f>
        <v>0</v>
      </c>
      <c r="Q21" s="370">
        <f t="shared" ref="Q21:Q23" si="49">O21+P21</f>
        <v>710730</v>
      </c>
      <c r="R21" s="39">
        <f>Lcc_BKK!R21+Lcc_DMK!R21</f>
        <v>340377</v>
      </c>
      <c r="S21" s="37">
        <f>Lcc_BKK!S21+Lcc_DMK!S21</f>
        <v>330992</v>
      </c>
      <c r="T21" s="203">
        <f t="shared" ref="T21:T23" si="50">SUM(R21:S21)</f>
        <v>671369</v>
      </c>
      <c r="U21" s="150">
        <f>Lcc_BKK!U21+Lcc_DMK!U21</f>
        <v>152</v>
      </c>
      <c r="V21" s="370">
        <f>T21+U21</f>
        <v>671521</v>
      </c>
      <c r="W21" s="40">
        <f t="shared" si="10"/>
        <v>-5.5167222433272878</v>
      </c>
    </row>
    <row r="22" spans="2:23">
      <c r="B22" s="111" t="s">
        <v>22</v>
      </c>
      <c r="C22" s="125">
        <f>Lcc_BKK!C22+Lcc_DMK!C22</f>
        <v>2540</v>
      </c>
      <c r="D22" s="126">
        <f>Lcc_BKK!D22+Lcc_DMK!D22</f>
        <v>2539</v>
      </c>
      <c r="E22" s="181">
        <f t="shared" si="33"/>
        <v>5079</v>
      </c>
      <c r="F22" s="125">
        <f>Lcc_BKK!F22+Lcc_DMK!F22</f>
        <v>2315</v>
      </c>
      <c r="G22" s="127">
        <f>Lcc_BKK!G22+Lcc_DMK!G22</f>
        <v>2313</v>
      </c>
      <c r="H22" s="181">
        <f t="shared" si="29"/>
        <v>4628</v>
      </c>
      <c r="I22" s="128">
        <f t="shared" si="7"/>
        <v>-8.8797007284898584</v>
      </c>
      <c r="J22" s="3"/>
      <c r="K22" s="3"/>
      <c r="L22" s="13" t="s">
        <v>22</v>
      </c>
      <c r="M22" s="36">
        <f>Lcc_BKK!M22+Lcc_DMK!M22</f>
        <v>355460</v>
      </c>
      <c r="N22" s="37">
        <f>Lcc_BKK!N22+Lcc_DMK!N22</f>
        <v>362873</v>
      </c>
      <c r="O22" s="203">
        <f t="shared" si="48"/>
        <v>718333</v>
      </c>
      <c r="P22" s="38">
        <f>Lcc_BKK!P22+Lcc_DMK!P22</f>
        <v>322</v>
      </c>
      <c r="Q22" s="203">
        <f t="shared" si="49"/>
        <v>718655</v>
      </c>
      <c r="R22" s="39">
        <f>Lcc_BKK!R22+Lcc_DMK!R22</f>
        <v>350897</v>
      </c>
      <c r="S22" s="37">
        <f>Lcc_BKK!S22+Lcc_DMK!S22</f>
        <v>356264</v>
      </c>
      <c r="T22" s="203">
        <f t="shared" si="50"/>
        <v>707161</v>
      </c>
      <c r="U22" s="150">
        <f>Lcc_BKK!U22+Lcc_DMK!U22</f>
        <v>479</v>
      </c>
      <c r="V22" s="370">
        <f>T22+U22</f>
        <v>707640</v>
      </c>
      <c r="W22" s="40">
        <f t="shared" si="10"/>
        <v>-1.5327243253021261</v>
      </c>
    </row>
    <row r="23" spans="2:23" ht="13.5" thickBot="1">
      <c r="B23" s="111" t="s">
        <v>23</v>
      </c>
      <c r="C23" s="125">
        <f>Lcc_BKK!C23+Lcc_DMK!C23</f>
        <v>2406</v>
      </c>
      <c r="D23" s="145">
        <f>Lcc_BKK!D23+Lcc_DMK!D23</f>
        <v>2406</v>
      </c>
      <c r="E23" s="185">
        <f t="shared" si="33"/>
        <v>4812</v>
      </c>
      <c r="F23" s="125">
        <f>Lcc_BKK!F23+Lcc_DMK!F23</f>
        <v>2264</v>
      </c>
      <c r="G23" s="146">
        <f>Lcc_BKK!G23+Lcc_DMK!G23</f>
        <v>2261</v>
      </c>
      <c r="H23" s="367">
        <f t="shared" si="29"/>
        <v>4525</v>
      </c>
      <c r="I23" s="147">
        <f t="shared" si="7"/>
        <v>-5.9642560266001681</v>
      </c>
      <c r="J23" s="3"/>
      <c r="K23" s="3"/>
      <c r="L23" s="13" t="s">
        <v>23</v>
      </c>
      <c r="M23" s="36">
        <f>Lcc_BKK!M23+Lcc_DMK!M23</f>
        <v>335981</v>
      </c>
      <c r="N23" s="37">
        <f>Lcc_BKK!N23+Lcc_DMK!N23</f>
        <v>338541</v>
      </c>
      <c r="O23" s="370">
        <f t="shared" si="48"/>
        <v>674522</v>
      </c>
      <c r="P23" s="38">
        <f>Lcc_BKK!P23+Lcc_DMK!P23</f>
        <v>126</v>
      </c>
      <c r="Q23" s="370">
        <f t="shared" si="49"/>
        <v>674648</v>
      </c>
      <c r="R23" s="39">
        <f>Lcc_BKK!R23+Lcc_DMK!R23</f>
        <v>339876</v>
      </c>
      <c r="S23" s="37">
        <f>Lcc_BKK!S23+Lcc_DMK!S23</f>
        <v>337647</v>
      </c>
      <c r="T23" s="203">
        <f t="shared" si="50"/>
        <v>677523</v>
      </c>
      <c r="U23" s="38">
        <f>Lcc_BKK!U23+Lcc_DMK!U23</f>
        <v>443</v>
      </c>
      <c r="V23" s="372">
        <f>T23+U23</f>
        <v>677966</v>
      </c>
      <c r="W23" s="40">
        <f t="shared" si="10"/>
        <v>0.49181202641970234</v>
      </c>
    </row>
    <row r="24" spans="2:23" ht="14.25" thickTop="1" thickBot="1">
      <c r="B24" s="132" t="s">
        <v>24</v>
      </c>
      <c r="C24" s="133">
        <f>+C21+C22+C23</f>
        <v>7401</v>
      </c>
      <c r="D24" s="134">
        <f t="shared" ref="D24" si="51">+D21+D22+D23</f>
        <v>7398</v>
      </c>
      <c r="E24" s="182">
        <f t="shared" ref="E24" si="52">+E21+E22+E23</f>
        <v>14799</v>
      </c>
      <c r="F24" s="133">
        <f t="shared" ref="F24" si="53">+F21+F22+F23</f>
        <v>6838</v>
      </c>
      <c r="G24" s="135">
        <f t="shared" ref="G24" si="54">+G21+G22+G23</f>
        <v>6834</v>
      </c>
      <c r="H24" s="368">
        <f t="shared" ref="H24" si="55">+H21+H22+H23</f>
        <v>13672</v>
      </c>
      <c r="I24" s="136">
        <f t="shared" si="7"/>
        <v>-7.6153794175282119</v>
      </c>
      <c r="J24" s="3"/>
      <c r="K24" s="3"/>
      <c r="L24" s="41" t="s">
        <v>24</v>
      </c>
      <c r="M24" s="42">
        <f>+M21+M22+M23</f>
        <v>1045500</v>
      </c>
      <c r="N24" s="43">
        <f t="shared" ref="N24" si="56">+N21+N22+N23</f>
        <v>1058085</v>
      </c>
      <c r="O24" s="371">
        <f t="shared" ref="O24" si="57">+O21+O22+O23</f>
        <v>2103585</v>
      </c>
      <c r="P24" s="44">
        <f t="shared" ref="P24" si="58">+P21+P22+P23</f>
        <v>448</v>
      </c>
      <c r="Q24" s="371">
        <f t="shared" ref="Q24" si="59">+Q21+Q22+Q23</f>
        <v>2104033</v>
      </c>
      <c r="R24" s="45">
        <f t="shared" ref="R24" si="60">+R21+R22+R23</f>
        <v>1031150</v>
      </c>
      <c r="S24" s="43">
        <f t="shared" ref="S24" si="61">+S21+S22+S23</f>
        <v>1024903</v>
      </c>
      <c r="T24" s="371">
        <f t="shared" ref="T24" si="62">+T21+T22+T23</f>
        <v>2056053</v>
      </c>
      <c r="U24" s="44">
        <f t="shared" ref="U24" si="63">+U21+U22+U23</f>
        <v>1074</v>
      </c>
      <c r="V24" s="373">
        <f t="shared" ref="V24" si="64">+V21+V22+V23</f>
        <v>2057127</v>
      </c>
      <c r="W24" s="46">
        <f t="shared" si="10"/>
        <v>-2.2293376577268487</v>
      </c>
    </row>
    <row r="25" spans="2:23" ht="14.25" thickTop="1" thickBot="1">
      <c r="B25" s="132" t="s">
        <v>62</v>
      </c>
      <c r="C25" s="133">
        <f>+C16+C20+C24</f>
        <v>20464</v>
      </c>
      <c r="D25" s="135">
        <f t="shared" ref="D25:H25" si="65">+D16+D20+D24</f>
        <v>20475</v>
      </c>
      <c r="E25" s="369">
        <f t="shared" si="65"/>
        <v>40939</v>
      </c>
      <c r="F25" s="133">
        <f t="shared" si="65"/>
        <v>22062</v>
      </c>
      <c r="G25" s="135">
        <f t="shared" si="65"/>
        <v>22053</v>
      </c>
      <c r="H25" s="363">
        <f t="shared" si="65"/>
        <v>44115</v>
      </c>
      <c r="I25" s="137">
        <f>IF(E25=0,0,((H25/E25)-1)*100)</f>
        <v>7.7578836805979545</v>
      </c>
      <c r="J25" s="3"/>
      <c r="K25" s="3"/>
      <c r="L25" s="41" t="s">
        <v>62</v>
      </c>
      <c r="M25" s="45">
        <f t="shared" ref="M25:V25" si="66">+M16+M20+M24</f>
        <v>2972800</v>
      </c>
      <c r="N25" s="43">
        <f t="shared" si="66"/>
        <v>3003161</v>
      </c>
      <c r="O25" s="371">
        <f t="shared" si="66"/>
        <v>5975961</v>
      </c>
      <c r="P25" s="43">
        <f t="shared" si="66"/>
        <v>448</v>
      </c>
      <c r="Q25" s="371">
        <f t="shared" si="66"/>
        <v>5976409</v>
      </c>
      <c r="R25" s="45">
        <f t="shared" si="66"/>
        <v>3016821</v>
      </c>
      <c r="S25" s="43">
        <f t="shared" si="66"/>
        <v>3027442</v>
      </c>
      <c r="T25" s="371">
        <f t="shared" si="66"/>
        <v>6044263</v>
      </c>
      <c r="U25" s="43">
        <f t="shared" si="66"/>
        <v>2158</v>
      </c>
      <c r="V25" s="371">
        <f t="shared" si="66"/>
        <v>6046421</v>
      </c>
      <c r="W25" s="46">
        <f>IF(Q25=0,0,((V25/Q25)-1)*100)</f>
        <v>1.1714727020858184</v>
      </c>
    </row>
    <row r="26" spans="2:23" ht="14.25" thickTop="1" thickBot="1">
      <c r="B26" s="132" t="s">
        <v>7</v>
      </c>
      <c r="C26" s="133">
        <f>+C25+C12</f>
        <v>26082</v>
      </c>
      <c r="D26" s="135">
        <f t="shared" ref="D26:H26" si="67">+D25+D12</f>
        <v>26092</v>
      </c>
      <c r="E26" s="369">
        <f t="shared" si="67"/>
        <v>52174</v>
      </c>
      <c r="F26" s="133">
        <f t="shared" si="67"/>
        <v>29988</v>
      </c>
      <c r="G26" s="135">
        <f t="shared" si="67"/>
        <v>29979</v>
      </c>
      <c r="H26" s="363">
        <f t="shared" si="67"/>
        <v>59967</v>
      </c>
      <c r="I26" s="137">
        <f>IF(E26=0,0,((H26/E26)-1)*100)</f>
        <v>14.93655843906927</v>
      </c>
      <c r="J26" s="7"/>
      <c r="K26" s="7"/>
      <c r="L26" s="41" t="s">
        <v>7</v>
      </c>
      <c r="M26" s="45">
        <f>+M25+M12</f>
        <v>3814297</v>
      </c>
      <c r="N26" s="43">
        <f t="shared" ref="N26:V26" si="68">+N25+N12</f>
        <v>3844333</v>
      </c>
      <c r="O26" s="371">
        <f t="shared" si="68"/>
        <v>7658630</v>
      </c>
      <c r="P26" s="43">
        <f t="shared" si="68"/>
        <v>598</v>
      </c>
      <c r="Q26" s="371">
        <f t="shared" si="68"/>
        <v>7659228</v>
      </c>
      <c r="R26" s="45">
        <f t="shared" si="68"/>
        <v>4106688</v>
      </c>
      <c r="S26" s="43">
        <f t="shared" si="68"/>
        <v>4113226</v>
      </c>
      <c r="T26" s="371">
        <f t="shared" si="68"/>
        <v>8219914</v>
      </c>
      <c r="U26" s="43">
        <f t="shared" si="68"/>
        <v>2165</v>
      </c>
      <c r="V26" s="371">
        <f t="shared" si="68"/>
        <v>8222079</v>
      </c>
      <c r="W26" s="46">
        <f>IF(Q26=0,0,((V26/Q26)-1)*100)</f>
        <v>7.3486649046091923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230" t="s">
        <v>7</v>
      </c>
      <c r="F33" s="117" t="s">
        <v>5</v>
      </c>
      <c r="G33" s="118" t="s">
        <v>6</v>
      </c>
      <c r="H33" s="230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f>Lcc_BKK!C35+Lcc_DMK!C35</f>
        <v>2880</v>
      </c>
      <c r="D35" s="126">
        <f>Lcc_BKK!D35+Lcc_DMK!D35</f>
        <v>2878</v>
      </c>
      <c r="E35" s="366">
        <f>SUM(C35:D35)</f>
        <v>5758</v>
      </c>
      <c r="F35" s="125">
        <f>Lcc_BKK!F35+Lcc_DMK!F35</f>
        <v>3582</v>
      </c>
      <c r="G35" s="127">
        <f>Lcc_BKK!G35+Lcc_DMK!G35</f>
        <v>3583</v>
      </c>
      <c r="H35" s="362">
        <f t="shared" ref="H35:H37" si="69">SUM(F35:G35)</f>
        <v>7165</v>
      </c>
      <c r="I35" s="128">
        <f t="shared" ref="I35:I37" si="70">IF(E35=0,0,((H35/E35)-1)*100)</f>
        <v>24.435567905522749</v>
      </c>
      <c r="J35" s="3"/>
      <c r="K35" s="6"/>
      <c r="L35" s="13" t="s">
        <v>10</v>
      </c>
      <c r="M35" s="36">
        <f>Lcc_BKK!M35+Lcc_DMK!M35</f>
        <v>391967</v>
      </c>
      <c r="N35" s="37">
        <f>Lcc_BKK!N35+Lcc_DMK!N35</f>
        <v>396520</v>
      </c>
      <c r="O35" s="370">
        <f>SUM(M35:N35)</f>
        <v>788487</v>
      </c>
      <c r="P35" s="38">
        <f>Lcc_BKK!P35+Lcc_DMK!P35</f>
        <v>0</v>
      </c>
      <c r="Q35" s="370">
        <f>O35+P35</f>
        <v>788487</v>
      </c>
      <c r="R35" s="39">
        <v>499606</v>
      </c>
      <c r="S35" s="37">
        <v>504114</v>
      </c>
      <c r="T35" s="370">
        <f>SUM(R35:S35)</f>
        <v>1003720</v>
      </c>
      <c r="U35" s="38">
        <v>0</v>
      </c>
      <c r="V35" s="206">
        <f>T35+U35</f>
        <v>1003720</v>
      </c>
      <c r="W35" s="40">
        <f t="shared" ref="W35:W37" si="71">IF(Q35=0,0,((V35/Q35)-1)*100)</f>
        <v>27.296962410287051</v>
      </c>
    </row>
    <row r="36" spans="2:23">
      <c r="B36" s="111" t="s">
        <v>11</v>
      </c>
      <c r="C36" s="125">
        <f>Lcc_BKK!C36+Lcc_DMK!C36</f>
        <v>2790</v>
      </c>
      <c r="D36" s="126">
        <f>Lcc_BKK!D36+Lcc_DMK!D36</f>
        <v>2787</v>
      </c>
      <c r="E36" s="366">
        <f t="shared" ref="E36:E37" si="72">SUM(C36:D36)</f>
        <v>5577</v>
      </c>
      <c r="F36" s="125">
        <f>Lcc_BKK!F36+Lcc_DMK!F36</f>
        <v>3718</v>
      </c>
      <c r="G36" s="127">
        <f>Lcc_BKK!G36+Lcc_DMK!G36</f>
        <v>3718</v>
      </c>
      <c r="H36" s="362">
        <f t="shared" si="69"/>
        <v>7436</v>
      </c>
      <c r="I36" s="128">
        <f t="shared" si="70"/>
        <v>33.333333333333329</v>
      </c>
      <c r="J36" s="3"/>
      <c r="K36" s="6"/>
      <c r="L36" s="13" t="s">
        <v>11</v>
      </c>
      <c r="M36" s="36">
        <f>Lcc_BKK!M36+Lcc_DMK!M36</f>
        <v>388531</v>
      </c>
      <c r="N36" s="37">
        <f>Lcc_BKK!N36+Lcc_DMK!N36</f>
        <v>388248</v>
      </c>
      <c r="O36" s="370">
        <f t="shared" ref="O36:O37" si="73">SUM(M36:N36)</f>
        <v>776779</v>
      </c>
      <c r="P36" s="38">
        <f>Lcc_BKK!P36+Lcc_DMK!P36</f>
        <v>0</v>
      </c>
      <c r="Q36" s="370">
        <f t="shared" ref="Q36:Q37" si="74">O36+P36</f>
        <v>776779</v>
      </c>
      <c r="R36" s="39">
        <v>495336</v>
      </c>
      <c r="S36" s="37">
        <v>496980</v>
      </c>
      <c r="T36" s="370">
        <f t="shared" ref="T36:T37" si="75">SUM(R36:S36)</f>
        <v>992316</v>
      </c>
      <c r="U36" s="38">
        <v>0</v>
      </c>
      <c r="V36" s="372">
        <f>T36+U36</f>
        <v>992316</v>
      </c>
      <c r="W36" s="40">
        <f t="shared" si="71"/>
        <v>27.747531794757574</v>
      </c>
    </row>
    <row r="37" spans="2:23" ht="13.5" thickBot="1">
      <c r="B37" s="116" t="s">
        <v>12</v>
      </c>
      <c r="C37" s="129">
        <f>Lcc_BKK!C37+Lcc_DMK!C37</f>
        <v>3123</v>
      </c>
      <c r="D37" s="130">
        <f>Lcc_BKK!D37+Lcc_DMK!D37</f>
        <v>3119</v>
      </c>
      <c r="E37" s="366">
        <f t="shared" si="72"/>
        <v>6242</v>
      </c>
      <c r="F37" s="129">
        <f>Lcc_BKK!F37+Lcc_DMK!F37</f>
        <v>4174</v>
      </c>
      <c r="G37" s="131">
        <f>Lcc_BKK!G37+Lcc_DMK!G37</f>
        <v>4178</v>
      </c>
      <c r="H37" s="362">
        <f t="shared" si="69"/>
        <v>8352</v>
      </c>
      <c r="I37" s="128">
        <f t="shared" si="70"/>
        <v>33.803268183274596</v>
      </c>
      <c r="J37" s="3"/>
      <c r="K37" s="6"/>
      <c r="L37" s="22" t="s">
        <v>12</v>
      </c>
      <c r="M37" s="36">
        <f>Lcc_BKK!M37+Lcc_DMK!M37</f>
        <v>409985</v>
      </c>
      <c r="N37" s="37">
        <f>Lcc_BKK!N37+Lcc_DMK!N37</f>
        <v>454303</v>
      </c>
      <c r="O37" s="370">
        <f t="shared" si="73"/>
        <v>864288</v>
      </c>
      <c r="P37" s="38">
        <f>Lcc_BKK!P37+Lcc_DMK!P37</f>
        <v>0</v>
      </c>
      <c r="Q37" s="370">
        <f t="shared" si="74"/>
        <v>864288</v>
      </c>
      <c r="R37" s="39">
        <v>517604</v>
      </c>
      <c r="S37" s="37">
        <v>577262</v>
      </c>
      <c r="T37" s="370">
        <f t="shared" si="75"/>
        <v>1094866</v>
      </c>
      <c r="U37" s="38">
        <v>735</v>
      </c>
      <c r="V37" s="372">
        <f>T37+U37</f>
        <v>1095601</v>
      </c>
      <c r="W37" s="40">
        <f t="shared" si="71"/>
        <v>26.763416824021611</v>
      </c>
    </row>
    <row r="38" spans="2:23" ht="14.25" thickTop="1" thickBot="1">
      <c r="B38" s="132" t="s">
        <v>57</v>
      </c>
      <c r="C38" s="133">
        <f>+C35+C36+C37</f>
        <v>8793</v>
      </c>
      <c r="D38" s="134">
        <f t="shared" ref="D38" si="76">+D35+D36+D37</f>
        <v>8784</v>
      </c>
      <c r="E38" s="369">
        <f t="shared" ref="E38" si="77">+E35+E36+E37</f>
        <v>17577</v>
      </c>
      <c r="F38" s="133">
        <f t="shared" ref="F38" si="78">+F35+F36+F37</f>
        <v>11474</v>
      </c>
      <c r="G38" s="135">
        <f t="shared" ref="G38" si="79">+G35+G36+G37</f>
        <v>11479</v>
      </c>
      <c r="H38" s="368">
        <f t="shared" ref="H38" si="80">+H35+H36+H37</f>
        <v>22953</v>
      </c>
      <c r="I38" s="136">
        <f>IF(E38=0,0,((H38/E38)-1)*100)</f>
        <v>30.585424133811223</v>
      </c>
      <c r="J38" s="3"/>
      <c r="K38" s="3"/>
      <c r="L38" s="41" t="s">
        <v>57</v>
      </c>
      <c r="M38" s="42">
        <f>+M35+M36+M37</f>
        <v>1190483</v>
      </c>
      <c r="N38" s="43">
        <f t="shared" ref="N38" si="81">+N35+N36+N37</f>
        <v>1239071</v>
      </c>
      <c r="O38" s="371">
        <f t="shared" ref="O38" si="82">+O35+O36+O37</f>
        <v>2429554</v>
      </c>
      <c r="P38" s="44">
        <f t="shared" ref="P38" si="83">+P35+P36+P37</f>
        <v>0</v>
      </c>
      <c r="Q38" s="371">
        <f t="shared" ref="Q38" si="84">+Q35+Q36+Q37</f>
        <v>2429554</v>
      </c>
      <c r="R38" s="45">
        <f t="shared" ref="R38" si="85">+R35+R36+R37</f>
        <v>1512546</v>
      </c>
      <c r="S38" s="43">
        <f t="shared" ref="S38" si="86">+S35+S36+S37</f>
        <v>1578356</v>
      </c>
      <c r="T38" s="371">
        <f t="shared" ref="T38" si="87">+T35+T36+T37</f>
        <v>3090902</v>
      </c>
      <c r="U38" s="43">
        <f t="shared" ref="U38" si="88">+U35+U36+U37</f>
        <v>735</v>
      </c>
      <c r="V38" s="371">
        <f t="shared" ref="V38" si="89">+V35+V36+V37</f>
        <v>3091637</v>
      </c>
      <c r="W38" s="46">
        <f>IF(Q38=0,0,((V38/Q38)-1)*100)</f>
        <v>27.251215655219021</v>
      </c>
    </row>
    <row r="39" spans="2:23" ht="13.5" thickTop="1">
      <c r="B39" s="111" t="s">
        <v>13</v>
      </c>
      <c r="C39" s="125">
        <f>Lcc_BKK!C39+Lcc_DMK!C39</f>
        <v>3234</v>
      </c>
      <c r="D39" s="126">
        <f>Lcc_BKK!D39+Lcc_DMK!D39</f>
        <v>3234</v>
      </c>
      <c r="E39" s="366">
        <f t="shared" ref="E39:E40" si="90">SUM(C39:D39)</f>
        <v>6468</v>
      </c>
      <c r="F39" s="125">
        <f>Lcc_BKK!F39+Lcc_DMK!F39</f>
        <v>4336</v>
      </c>
      <c r="G39" s="127">
        <f>Lcc_BKK!G39+Lcc_DMK!G39</f>
        <v>4337</v>
      </c>
      <c r="H39" s="362">
        <f t="shared" ref="H39:H40" si="91">SUM(F39:G39)</f>
        <v>8673</v>
      </c>
      <c r="I39" s="128">
        <f t="shared" ref="I39:I50" si="92">IF(E39=0,0,((H39/E39)-1)*100)</f>
        <v>34.090909090909079</v>
      </c>
      <c r="J39" s="3"/>
      <c r="K39" s="3"/>
      <c r="L39" s="13" t="s">
        <v>13</v>
      </c>
      <c r="M39" s="36">
        <f>Lcc_BKK!M39+Lcc_DMK!M39</f>
        <v>465115</v>
      </c>
      <c r="N39" s="37">
        <f>Lcc_BKK!N39+Lcc_DMK!N39</f>
        <v>429073</v>
      </c>
      <c r="O39" s="370">
        <f t="shared" ref="O39:O40" si="93">SUM(M39:N39)</f>
        <v>894188</v>
      </c>
      <c r="P39" s="38">
        <f>Lcc_BKK!P39+Lcc_DMK!P39</f>
        <v>0</v>
      </c>
      <c r="Q39" s="370">
        <f t="shared" ref="Q39:Q40" si="94">O39+P39</f>
        <v>894188</v>
      </c>
      <c r="R39" s="39">
        <f>Lcc_BKK!R39+Lcc_DMK!R39</f>
        <v>564776</v>
      </c>
      <c r="S39" s="37">
        <f>Lcc_BKK!S39+Lcc_DMK!S39</f>
        <v>532467</v>
      </c>
      <c r="T39" s="370">
        <f t="shared" ref="T39:T40" si="95">SUM(R39:S39)</f>
        <v>1097243</v>
      </c>
      <c r="U39" s="38">
        <f>Lcc_BKK!U39+Lcc_DMK!U39</f>
        <v>702</v>
      </c>
      <c r="V39" s="372">
        <f>T39+U39</f>
        <v>1097945</v>
      </c>
      <c r="W39" s="40">
        <f t="shared" ref="W39:W50" si="96">IF(Q39=0,0,((V39/Q39)-1)*100)</f>
        <v>22.786818879251335</v>
      </c>
    </row>
    <row r="40" spans="2:23">
      <c r="B40" s="111" t="s">
        <v>14</v>
      </c>
      <c r="C40" s="125">
        <f>Lcc_BKK!C40+Lcc_DMK!C40</f>
        <v>2929</v>
      </c>
      <c r="D40" s="126">
        <f>Lcc_BKK!D40+Lcc_DMK!D40</f>
        <v>2928</v>
      </c>
      <c r="E40" s="366">
        <f t="shared" si="90"/>
        <v>5857</v>
      </c>
      <c r="F40" s="125">
        <f>Lcc_BKK!F40+Lcc_DMK!F40</f>
        <v>3900</v>
      </c>
      <c r="G40" s="127">
        <f>Lcc_BKK!G40+Lcc_DMK!G40</f>
        <v>3899</v>
      </c>
      <c r="H40" s="362">
        <f t="shared" si="91"/>
        <v>7799</v>
      </c>
      <c r="I40" s="128">
        <f t="shared" si="92"/>
        <v>33.156906266006494</v>
      </c>
      <c r="J40" s="3"/>
      <c r="K40" s="3"/>
      <c r="L40" s="13" t="s">
        <v>14</v>
      </c>
      <c r="M40" s="36">
        <f>Lcc_BKK!M40+Lcc_DMK!M40</f>
        <v>429969</v>
      </c>
      <c r="N40" s="37">
        <f>Lcc_BKK!N40+Lcc_DMK!N40</f>
        <v>419169</v>
      </c>
      <c r="O40" s="370">
        <f t="shared" si="93"/>
        <v>849138</v>
      </c>
      <c r="P40" s="38">
        <f>Lcc_BKK!P40+Lcc_DMK!P40</f>
        <v>0</v>
      </c>
      <c r="Q40" s="370">
        <f t="shared" si="94"/>
        <v>849138</v>
      </c>
      <c r="R40" s="39">
        <f>Lcc_BKK!R40+Lcc_DMK!R40</f>
        <v>533755</v>
      </c>
      <c r="S40" s="37">
        <f>Lcc_BKK!S40+Lcc_DMK!S40</f>
        <v>507924</v>
      </c>
      <c r="T40" s="370">
        <f t="shared" si="95"/>
        <v>1041679</v>
      </c>
      <c r="U40" s="38">
        <f>Lcc_BKK!U40+Lcc_DMK!U40</f>
        <v>118</v>
      </c>
      <c r="V40" s="372">
        <f>T40+U40</f>
        <v>1041797</v>
      </c>
      <c r="W40" s="40">
        <f t="shared" si="96"/>
        <v>22.688773791774718</v>
      </c>
    </row>
    <row r="41" spans="2:23" ht="13.5" thickBot="1">
      <c r="B41" s="111" t="s">
        <v>15</v>
      </c>
      <c r="C41" s="125">
        <f>Lcc_BKK!C41+Lcc_DMK!C41</f>
        <v>3264</v>
      </c>
      <c r="D41" s="126">
        <f>Lcc_BKK!D41+Lcc_DMK!D41</f>
        <v>3262</v>
      </c>
      <c r="E41" s="366">
        <f>SUM(C41:D41)</f>
        <v>6526</v>
      </c>
      <c r="F41" s="125">
        <f>Lcc_BKK!F41+Lcc_DMK!F41</f>
        <v>4360</v>
      </c>
      <c r="G41" s="127">
        <f>Lcc_BKK!G41+Lcc_DMK!G41</f>
        <v>4363</v>
      </c>
      <c r="H41" s="362">
        <f>SUM(F41:G41)</f>
        <v>8723</v>
      </c>
      <c r="I41" s="128">
        <f>IF(E41=0,0,((H41/E41)-1)*100)</f>
        <v>33.665338645418316</v>
      </c>
      <c r="J41" s="3"/>
      <c r="K41" s="3"/>
      <c r="L41" s="13" t="s">
        <v>15</v>
      </c>
      <c r="M41" s="36">
        <f>Lcc_BKK!M41+Lcc_DMK!M41</f>
        <v>495608</v>
      </c>
      <c r="N41" s="37">
        <f>Lcc_BKK!N41+Lcc_DMK!N41</f>
        <v>491693</v>
      </c>
      <c r="O41" s="370">
        <f>SUM(M41:N41)</f>
        <v>987301</v>
      </c>
      <c r="P41" s="38">
        <f>Lcc_BKK!P41+Lcc_DMK!P41</f>
        <v>0</v>
      </c>
      <c r="Q41" s="370">
        <f>O41+P41</f>
        <v>987301</v>
      </c>
      <c r="R41" s="39">
        <f>Lcc_BKK!R41+Lcc_DMK!R41</f>
        <v>638553</v>
      </c>
      <c r="S41" s="37">
        <f>Lcc_BKK!S41+Lcc_DMK!S41</f>
        <v>631233</v>
      </c>
      <c r="T41" s="370">
        <f>SUM(R41:S41)</f>
        <v>1269786</v>
      </c>
      <c r="U41" s="38">
        <f>Lcc_BKK!U41+Lcc_DMK!U41</f>
        <v>466</v>
      </c>
      <c r="V41" s="372">
        <f>T41+U41</f>
        <v>1270252</v>
      </c>
      <c r="W41" s="40">
        <f>IF(Q41=0,0,((V41/Q41)-1)*100)</f>
        <v>28.659041163738319</v>
      </c>
    </row>
    <row r="42" spans="2:23" ht="14.25" thickTop="1" thickBot="1">
      <c r="B42" s="132" t="s">
        <v>61</v>
      </c>
      <c r="C42" s="133">
        <f>+C39+C40+C41</f>
        <v>9427</v>
      </c>
      <c r="D42" s="135">
        <f t="shared" ref="D42" si="97">+D39+D40+D41</f>
        <v>9424</v>
      </c>
      <c r="E42" s="369">
        <f t="shared" ref="E42" si="98">+E39+E40+E41</f>
        <v>18851</v>
      </c>
      <c r="F42" s="133">
        <f t="shared" ref="F42" si="99">+F39+F40+F41</f>
        <v>12596</v>
      </c>
      <c r="G42" s="135">
        <f t="shared" ref="G42" si="100">+G39+G40+G41</f>
        <v>12599</v>
      </c>
      <c r="H42" s="363">
        <f t="shared" ref="H42" si="101">+H39+H40+H41</f>
        <v>25195</v>
      </c>
      <c r="I42" s="137">
        <f>IF(E42=0,0,((H42/E42)-1)*100)</f>
        <v>33.653387088218125</v>
      </c>
      <c r="J42" s="7"/>
      <c r="K42" s="7"/>
      <c r="L42" s="41" t="s">
        <v>61</v>
      </c>
      <c r="M42" s="45">
        <f>+M39+M40+M41</f>
        <v>1390692</v>
      </c>
      <c r="N42" s="43">
        <f t="shared" ref="N42" si="102">+N39+N40+N41</f>
        <v>1339935</v>
      </c>
      <c r="O42" s="371">
        <f t="shared" ref="O42" si="103">+O39+O40+O41</f>
        <v>2730627</v>
      </c>
      <c r="P42" s="43">
        <f t="shared" ref="P42" si="104">+P39+P40+P41</f>
        <v>0</v>
      </c>
      <c r="Q42" s="371">
        <f t="shared" ref="Q42" si="105">+Q39+Q40+Q41</f>
        <v>2730627</v>
      </c>
      <c r="R42" s="45">
        <f t="shared" ref="R42" si="106">+R39+R40+R41</f>
        <v>1737084</v>
      </c>
      <c r="S42" s="43">
        <f t="shared" ref="S42" si="107">+S39+S40+S41</f>
        <v>1671624</v>
      </c>
      <c r="T42" s="371">
        <f t="shared" ref="T42" si="108">+T39+T40+T41</f>
        <v>3408708</v>
      </c>
      <c r="U42" s="43">
        <f t="shared" ref="U42" si="109">+U39+U40+U41</f>
        <v>1286</v>
      </c>
      <c r="V42" s="371">
        <f t="shared" ref="V42" si="110">+V39+V40+V41</f>
        <v>3409994</v>
      </c>
      <c r="W42" s="46">
        <f>IF(Q42=0,0,((V42/Q42)-1)*100)</f>
        <v>24.879524006757414</v>
      </c>
    </row>
    <row r="43" spans="2:23" ht="13.5" thickTop="1">
      <c r="B43" s="111" t="s">
        <v>16</v>
      </c>
      <c r="C43" s="138">
        <f>Lcc_BKK!C43+Lcc_DMK!C43</f>
        <v>3173</v>
      </c>
      <c r="D43" s="139">
        <f>Lcc_BKK!D43+Lcc_DMK!D43</f>
        <v>3174</v>
      </c>
      <c r="E43" s="181">
        <f t="shared" ref="E43:E45" si="111">SUM(C43:D43)</f>
        <v>6347</v>
      </c>
      <c r="F43" s="138">
        <f>Lcc_BKK!F43+Lcc_DMK!F43</f>
        <v>4517</v>
      </c>
      <c r="G43" s="140">
        <f>Lcc_BKK!G43+Lcc_DMK!G43</f>
        <v>4518</v>
      </c>
      <c r="H43" s="362">
        <f t="shared" ref="H43:H45" si="112">SUM(F43:G43)</f>
        <v>9035</v>
      </c>
      <c r="I43" s="128">
        <f t="shared" si="92"/>
        <v>42.350716874113758</v>
      </c>
      <c r="J43" s="3"/>
      <c r="K43" s="3"/>
      <c r="L43" s="13" t="s">
        <v>16</v>
      </c>
      <c r="M43" s="36">
        <f>Lcc_BKK!M43+Lcc_DMK!M43</f>
        <v>462644</v>
      </c>
      <c r="N43" s="37">
        <f>Lcc_BKK!N43+Lcc_DMK!N43</f>
        <v>461231</v>
      </c>
      <c r="O43" s="203">
        <f t="shared" ref="O43:O45" si="113">SUM(M43:N43)</f>
        <v>923875</v>
      </c>
      <c r="P43" s="38">
        <f>Lcc_BKK!P43+Lcc_DMK!P43</f>
        <v>65</v>
      </c>
      <c r="Q43" s="203">
        <f t="shared" ref="Q43:Q45" si="114">O43+P43</f>
        <v>923940</v>
      </c>
      <c r="R43" s="39">
        <f>Lcc_BKK!R43+Lcc_DMK!R43</f>
        <v>640962</v>
      </c>
      <c r="S43" s="37">
        <f>Lcc_BKK!S43+Lcc_DMK!S43</f>
        <v>644579</v>
      </c>
      <c r="T43" s="203">
        <f t="shared" ref="T43:T45" si="115">SUM(R43:S43)</f>
        <v>1285541</v>
      </c>
      <c r="U43" s="38">
        <f>Lcc_BKK!U43+Lcc_DMK!U43</f>
        <v>257</v>
      </c>
      <c r="V43" s="330">
        <f>T43+U43</f>
        <v>1285798</v>
      </c>
      <c r="W43" s="40">
        <f t="shared" si="96"/>
        <v>39.164664372145388</v>
      </c>
    </row>
    <row r="44" spans="2:23">
      <c r="B44" s="111" t="s">
        <v>17</v>
      </c>
      <c r="C44" s="138">
        <f>Lcc_BKK!C44+Lcc_DMK!C44</f>
        <v>3006</v>
      </c>
      <c r="D44" s="139">
        <f>Lcc_BKK!D44+Lcc_DMK!D44</f>
        <v>3008</v>
      </c>
      <c r="E44" s="181">
        <f>SUM(C44:D44)</f>
        <v>6014</v>
      </c>
      <c r="F44" s="138">
        <f>Lcc_BKK!F44+Lcc_DMK!F44</f>
        <v>4421</v>
      </c>
      <c r="G44" s="140">
        <f>Lcc_BKK!G44+Lcc_DMK!G44</f>
        <v>4417</v>
      </c>
      <c r="H44" s="362">
        <f>SUM(F44:G44)</f>
        <v>8838</v>
      </c>
      <c r="I44" s="128">
        <f>IF(E44=0,0,((H44/E44)-1)*100)</f>
        <v>46.95710009976721</v>
      </c>
      <c r="J44" s="3"/>
      <c r="K44" s="3"/>
      <c r="L44" s="13" t="s">
        <v>17</v>
      </c>
      <c r="M44" s="36">
        <f>Lcc_BKK!M44+Lcc_DMK!M44</f>
        <v>427082</v>
      </c>
      <c r="N44" s="37">
        <f>Lcc_BKK!N44+Lcc_DMK!N44</f>
        <v>421934</v>
      </c>
      <c r="O44" s="203">
        <f>SUM(M44:N44)</f>
        <v>849016</v>
      </c>
      <c r="P44" s="38">
        <f>Lcc_BKK!P44+Lcc_DMK!P44</f>
        <v>0</v>
      </c>
      <c r="Q44" s="203">
        <f>O44+P44</f>
        <v>849016</v>
      </c>
      <c r="R44" s="39">
        <f>Lcc_BKK!R44+Lcc_DMK!R44</f>
        <v>588480</v>
      </c>
      <c r="S44" s="37">
        <f>Lcc_BKK!S44+Lcc_DMK!S44</f>
        <v>588204</v>
      </c>
      <c r="T44" s="203">
        <f>SUM(R44:S44)</f>
        <v>1176684</v>
      </c>
      <c r="U44" s="150">
        <f>Lcc_BKK!U44+Lcc_DMK!U44</f>
        <v>298</v>
      </c>
      <c r="V44" s="203">
        <f>T44+U44</f>
        <v>1176982</v>
      </c>
      <c r="W44" s="40">
        <f>IF(Q44=0,0,((V44/Q44)-1)*100)</f>
        <v>38.628953989088544</v>
      </c>
    </row>
    <row r="45" spans="2:23" ht="13.5" thickBot="1">
      <c r="B45" s="111" t="s">
        <v>18</v>
      </c>
      <c r="C45" s="138">
        <f>Lcc_BKK!C45+Lcc_DMK!C45</f>
        <v>2963</v>
      </c>
      <c r="D45" s="139">
        <f>Lcc_BKK!D45+Lcc_DMK!D45</f>
        <v>2964</v>
      </c>
      <c r="E45" s="181">
        <f t="shared" si="111"/>
        <v>5927</v>
      </c>
      <c r="F45" s="138">
        <f>Lcc_BKK!F45+Lcc_DMK!F45</f>
        <v>3923</v>
      </c>
      <c r="G45" s="140">
        <f>Lcc_BKK!G45+Lcc_DMK!G45</f>
        <v>3926</v>
      </c>
      <c r="H45" s="362">
        <f t="shared" si="112"/>
        <v>7849</v>
      </c>
      <c r="I45" s="128">
        <f t="shared" si="92"/>
        <v>32.427872448118777</v>
      </c>
      <c r="J45" s="3"/>
      <c r="K45" s="3"/>
      <c r="L45" s="13" t="s">
        <v>18</v>
      </c>
      <c r="M45" s="36">
        <f>Lcc_BKK!M45+Lcc_DMK!M45</f>
        <v>388497</v>
      </c>
      <c r="N45" s="37">
        <f>Lcc_BKK!N45+Lcc_DMK!N45</f>
        <v>388653</v>
      </c>
      <c r="O45" s="203">
        <f t="shared" si="113"/>
        <v>777150</v>
      </c>
      <c r="P45" s="38">
        <f>Lcc_BKK!P45+Lcc_DMK!P45</f>
        <v>377</v>
      </c>
      <c r="Q45" s="203">
        <f t="shared" si="114"/>
        <v>777527</v>
      </c>
      <c r="R45" s="39">
        <f>Lcc_BKK!R45+Lcc_DMK!R45</f>
        <v>526610</v>
      </c>
      <c r="S45" s="37">
        <f>Lcc_BKK!S45+Lcc_DMK!S45</f>
        <v>528480</v>
      </c>
      <c r="T45" s="203">
        <f t="shared" si="115"/>
        <v>1055090</v>
      </c>
      <c r="U45" s="150">
        <f>Lcc_BKK!U45+Lcc_DMK!U45</f>
        <v>144</v>
      </c>
      <c r="V45" s="399">
        <f>T45+U45</f>
        <v>1055234</v>
      </c>
      <c r="W45" s="40">
        <f t="shared" si="96"/>
        <v>35.716701799423035</v>
      </c>
    </row>
    <row r="46" spans="2:23" ht="16.5" thickTop="1" thickBot="1">
      <c r="B46" s="141" t="s">
        <v>19</v>
      </c>
      <c r="C46" s="142">
        <f>+C43+C44+C45</f>
        <v>9142</v>
      </c>
      <c r="D46" s="143">
        <f t="shared" ref="D46" si="116">+D43+D44+D45</f>
        <v>9146</v>
      </c>
      <c r="E46" s="183">
        <f t="shared" ref="E46" si="117">+E43+E44+E45</f>
        <v>18288</v>
      </c>
      <c r="F46" s="133">
        <f t="shared" ref="F46" si="118">+F43+F44+F45</f>
        <v>12861</v>
      </c>
      <c r="G46" s="144">
        <f t="shared" ref="G46" si="119">+G43+G44+G45</f>
        <v>12861</v>
      </c>
      <c r="H46" s="364">
        <f t="shared" ref="H46" si="120">+H43+H44+H45</f>
        <v>25722</v>
      </c>
      <c r="I46" s="136">
        <f t="shared" si="92"/>
        <v>40.649606299212593</v>
      </c>
      <c r="J46" s="9"/>
      <c r="K46" s="10"/>
      <c r="L46" s="47" t="s">
        <v>19</v>
      </c>
      <c r="M46" s="48">
        <f>+M43+M44+M45</f>
        <v>1278223</v>
      </c>
      <c r="N46" s="49">
        <f t="shared" ref="N46" si="121">+N43+N44+N45</f>
        <v>1271818</v>
      </c>
      <c r="O46" s="205">
        <f t="shared" ref="O46" si="122">+O43+O44+O45</f>
        <v>2550041</v>
      </c>
      <c r="P46" s="49">
        <f t="shared" ref="P46" si="123">+P43+P44+P45</f>
        <v>442</v>
      </c>
      <c r="Q46" s="205">
        <f t="shared" ref="Q46" si="124">+Q43+Q44+Q45</f>
        <v>2550483</v>
      </c>
      <c r="R46" s="48">
        <f t="shared" ref="R46" si="125">+R43+R44+R45</f>
        <v>1756052</v>
      </c>
      <c r="S46" s="49">
        <f t="shared" ref="S46" si="126">+S43+S44+S45</f>
        <v>1761263</v>
      </c>
      <c r="T46" s="205">
        <f t="shared" ref="T46" si="127">+T43+T44+T45</f>
        <v>3517315</v>
      </c>
      <c r="U46" s="49">
        <f t="shared" ref="U46" si="128">+U43+U44+U45</f>
        <v>699</v>
      </c>
      <c r="V46" s="205">
        <f t="shared" ref="V46" si="129">+V43+V44+V45</f>
        <v>3518014</v>
      </c>
      <c r="W46" s="50">
        <f t="shared" si="96"/>
        <v>37.935206782401607</v>
      </c>
    </row>
    <row r="47" spans="2:23" ht="13.5" thickTop="1">
      <c r="B47" s="111" t="s">
        <v>20</v>
      </c>
      <c r="C47" s="125">
        <f>Lcc_BKK!C47+Lcc_DMK!C47</f>
        <v>3155</v>
      </c>
      <c r="D47" s="126">
        <f>Lcc_BKK!D47+Lcc_DMK!D47</f>
        <v>3152</v>
      </c>
      <c r="E47" s="184">
        <f t="shared" ref="E47:E49" si="130">SUM(C47:D47)</f>
        <v>6307</v>
      </c>
      <c r="F47" s="125">
        <f>Lcc_BKK!F47+Lcc_DMK!F47</f>
        <v>4195</v>
      </c>
      <c r="G47" s="127">
        <f>Lcc_BKK!G47+Lcc_DMK!G47</f>
        <v>4191</v>
      </c>
      <c r="H47" s="365">
        <f t="shared" ref="H47:H49" si="131">SUM(F47:G47)</f>
        <v>8386</v>
      </c>
      <c r="I47" s="128">
        <f t="shared" si="92"/>
        <v>32.963374028856826</v>
      </c>
      <c r="J47" s="3"/>
      <c r="K47" s="3"/>
      <c r="L47" s="13" t="s">
        <v>21</v>
      </c>
      <c r="M47" s="36">
        <f>Lcc_BKK!M47+Lcc_DMK!M47</f>
        <v>430674</v>
      </c>
      <c r="N47" s="37">
        <f>Lcc_BKK!N47+Lcc_DMK!N47</f>
        <v>432912</v>
      </c>
      <c r="O47" s="203">
        <f t="shared" ref="O47:O49" si="132">SUM(M47:N47)</f>
        <v>863586</v>
      </c>
      <c r="P47" s="38">
        <f>Lcc_BKK!P47+Lcc_DMK!P47</f>
        <v>108</v>
      </c>
      <c r="Q47" s="203">
        <f t="shared" ref="Q47:Q49" si="133">O47+P47</f>
        <v>863694</v>
      </c>
      <c r="R47" s="39">
        <f>Lcc_BKK!R47+Lcc_DMK!R47</f>
        <v>605057</v>
      </c>
      <c r="S47" s="37">
        <f>Lcc_BKK!S47+Lcc_DMK!S47</f>
        <v>614751</v>
      </c>
      <c r="T47" s="203">
        <f t="shared" ref="T47:T49" si="134">SUM(R47:S47)</f>
        <v>1219808</v>
      </c>
      <c r="U47" s="38">
        <f>Lcc_BKK!U47+Lcc_DMK!U47</f>
        <v>126</v>
      </c>
      <c r="V47" s="203">
        <f>T47+U47</f>
        <v>1219934</v>
      </c>
      <c r="W47" s="40">
        <f t="shared" si="96"/>
        <v>41.246089471502636</v>
      </c>
    </row>
    <row r="48" spans="2:23">
      <c r="B48" s="111" t="s">
        <v>22</v>
      </c>
      <c r="C48" s="125">
        <f>Lcc_BKK!C48+Lcc_DMK!C48</f>
        <v>3214</v>
      </c>
      <c r="D48" s="126">
        <f>Lcc_BKK!D48+Lcc_DMK!D48</f>
        <v>3212</v>
      </c>
      <c r="E48" s="181">
        <f t="shared" si="130"/>
        <v>6426</v>
      </c>
      <c r="F48" s="125">
        <f>Lcc_BKK!F48+Lcc_DMK!F48</f>
        <v>4382</v>
      </c>
      <c r="G48" s="127">
        <f>Lcc_BKK!G48+Lcc_DMK!G48</f>
        <v>4384</v>
      </c>
      <c r="H48" s="366">
        <f t="shared" si="131"/>
        <v>8766</v>
      </c>
      <c r="I48" s="128">
        <f t="shared" si="92"/>
        <v>36.414565826330538</v>
      </c>
      <c r="J48" s="3"/>
      <c r="K48" s="3"/>
      <c r="L48" s="13" t="s">
        <v>22</v>
      </c>
      <c r="M48" s="36">
        <f>Lcc_BKK!M48+Lcc_DMK!M48</f>
        <v>465661</v>
      </c>
      <c r="N48" s="37">
        <f>Lcc_BKK!N48+Lcc_DMK!N48</f>
        <v>454727</v>
      </c>
      <c r="O48" s="203">
        <f t="shared" si="132"/>
        <v>920388</v>
      </c>
      <c r="P48" s="38">
        <f>Lcc_BKK!P48+Lcc_DMK!P48</f>
        <v>310</v>
      </c>
      <c r="Q48" s="203">
        <f t="shared" si="133"/>
        <v>920698</v>
      </c>
      <c r="R48" s="39">
        <f>Lcc_BKK!R48+Lcc_DMK!R48</f>
        <v>658533</v>
      </c>
      <c r="S48" s="37">
        <f>Lcc_BKK!S48+Lcc_DMK!S48</f>
        <v>639311</v>
      </c>
      <c r="T48" s="203">
        <f t="shared" si="134"/>
        <v>1297844</v>
      </c>
      <c r="U48" s="38">
        <f>Lcc_BKK!U48+Lcc_DMK!U48</f>
        <v>162</v>
      </c>
      <c r="V48" s="203">
        <f>T48+U48</f>
        <v>1298006</v>
      </c>
      <c r="W48" s="40">
        <f t="shared" si="96"/>
        <v>40.980647291511431</v>
      </c>
    </row>
    <row r="49" spans="2:23" ht="13.5" thickBot="1">
      <c r="B49" s="111" t="s">
        <v>23</v>
      </c>
      <c r="C49" s="125">
        <f>Lcc_BKK!C49+Lcc_DMK!C49</f>
        <v>3065</v>
      </c>
      <c r="D49" s="145">
        <f>Lcc_BKK!D49+Lcc_DMK!D49</f>
        <v>3065</v>
      </c>
      <c r="E49" s="367">
        <f t="shared" si="130"/>
        <v>6130</v>
      </c>
      <c r="F49" s="125">
        <f>Lcc_BKK!F49+Lcc_DMK!F49</f>
        <v>4163</v>
      </c>
      <c r="G49" s="146">
        <f>Lcc_BKK!G49+Lcc_DMK!G49</f>
        <v>4166</v>
      </c>
      <c r="H49" s="367">
        <f t="shared" si="131"/>
        <v>8329</v>
      </c>
      <c r="I49" s="147">
        <f t="shared" si="92"/>
        <v>35.872756933115824</v>
      </c>
      <c r="J49" s="3"/>
      <c r="K49" s="3"/>
      <c r="L49" s="13" t="s">
        <v>23</v>
      </c>
      <c r="M49" s="36">
        <f>Lcc_BKK!M49+Lcc_DMK!M49</f>
        <v>408854</v>
      </c>
      <c r="N49" s="37">
        <f>Lcc_BKK!N49+Lcc_DMK!N49</f>
        <v>407353</v>
      </c>
      <c r="O49" s="203">
        <f t="shared" si="132"/>
        <v>816207</v>
      </c>
      <c r="P49" s="38">
        <f>Lcc_BKK!P49+Lcc_DMK!P49</f>
        <v>116</v>
      </c>
      <c r="Q49" s="203">
        <f t="shared" si="133"/>
        <v>816323</v>
      </c>
      <c r="R49" s="39">
        <f>Lcc_BKK!R49+Lcc_DMK!R49</f>
        <v>584201</v>
      </c>
      <c r="S49" s="37">
        <f>Lcc_BKK!S49+Lcc_DMK!S49</f>
        <v>592353</v>
      </c>
      <c r="T49" s="203">
        <f t="shared" si="134"/>
        <v>1176554</v>
      </c>
      <c r="U49" s="38">
        <f>Lcc_BKK!U49+Lcc_DMK!U49</f>
        <v>218</v>
      </c>
      <c r="V49" s="327">
        <f>T49+U49</f>
        <v>1176772</v>
      </c>
      <c r="W49" s="40">
        <f t="shared" si="96"/>
        <v>44.155193471211774</v>
      </c>
    </row>
    <row r="50" spans="2:23" ht="14.25" thickTop="1" thickBot="1">
      <c r="B50" s="132" t="s">
        <v>24</v>
      </c>
      <c r="C50" s="133">
        <f>+C47+C48+C49</f>
        <v>9434</v>
      </c>
      <c r="D50" s="134">
        <f t="shared" ref="D50" si="135">+D47+D48+D49</f>
        <v>9429</v>
      </c>
      <c r="E50" s="369">
        <f t="shared" ref="E50" si="136">+E47+E48+E49</f>
        <v>18863</v>
      </c>
      <c r="F50" s="133">
        <f t="shared" ref="F50" si="137">+F47+F48+F49</f>
        <v>12740</v>
      </c>
      <c r="G50" s="135">
        <f t="shared" ref="G50" si="138">+G47+G48+G49</f>
        <v>12741</v>
      </c>
      <c r="H50" s="368">
        <f t="shared" ref="H50" si="139">+H47+H48+H49</f>
        <v>25481</v>
      </c>
      <c r="I50" s="136">
        <f t="shared" si="92"/>
        <v>35.084557069395103</v>
      </c>
      <c r="J50" s="3"/>
      <c r="K50" s="3"/>
      <c r="L50" s="41" t="s">
        <v>24</v>
      </c>
      <c r="M50" s="42">
        <f>+M47+M48+M49</f>
        <v>1305189</v>
      </c>
      <c r="N50" s="43">
        <f t="shared" ref="N50" si="140">+N47+N48+N49</f>
        <v>1294992</v>
      </c>
      <c r="O50" s="204">
        <f t="shared" ref="O50" si="141">+O47+O48+O49</f>
        <v>2600181</v>
      </c>
      <c r="P50" s="44">
        <f t="shared" ref="P50" si="142">+P47+P48+P49</f>
        <v>534</v>
      </c>
      <c r="Q50" s="204">
        <f t="shared" ref="Q50" si="143">+Q47+Q48+Q49</f>
        <v>2600715</v>
      </c>
      <c r="R50" s="45">
        <f t="shared" ref="R50" si="144">+R47+R48+R49</f>
        <v>1847791</v>
      </c>
      <c r="S50" s="43">
        <f t="shared" ref="S50" si="145">+S47+S48+S49</f>
        <v>1846415</v>
      </c>
      <c r="T50" s="204">
        <f t="shared" ref="T50" si="146">+T47+T48+T49</f>
        <v>3694206</v>
      </c>
      <c r="U50" s="44">
        <f t="shared" ref="U50" si="147">+U47+U48+U49</f>
        <v>506</v>
      </c>
      <c r="V50" s="207">
        <f t="shared" ref="V50" si="148">+V47+V48+V49</f>
        <v>3694712</v>
      </c>
      <c r="W50" s="46">
        <f t="shared" si="96"/>
        <v>42.065239751376062</v>
      </c>
    </row>
    <row r="51" spans="2:23" ht="14.25" thickTop="1" thickBot="1">
      <c r="B51" s="132" t="s">
        <v>62</v>
      </c>
      <c r="C51" s="133">
        <f t="shared" ref="C51:H51" si="149">+C42+C46+C50</f>
        <v>28003</v>
      </c>
      <c r="D51" s="135">
        <f t="shared" si="149"/>
        <v>27999</v>
      </c>
      <c r="E51" s="369">
        <f t="shared" si="149"/>
        <v>56002</v>
      </c>
      <c r="F51" s="133">
        <f t="shared" si="149"/>
        <v>38197</v>
      </c>
      <c r="G51" s="135">
        <f t="shared" si="149"/>
        <v>38201</v>
      </c>
      <c r="H51" s="363">
        <f t="shared" si="149"/>
        <v>76398</v>
      </c>
      <c r="I51" s="137">
        <f>IF(E51=0,0,((H51/E51)-1)*100)</f>
        <v>36.420127852576691</v>
      </c>
      <c r="J51" s="3"/>
      <c r="K51" s="3"/>
      <c r="L51" s="41" t="s">
        <v>62</v>
      </c>
      <c r="M51" s="45">
        <f t="shared" ref="M51:V51" si="150">+M42+M46+M50</f>
        <v>3974104</v>
      </c>
      <c r="N51" s="43">
        <f t="shared" si="150"/>
        <v>3906745</v>
      </c>
      <c r="O51" s="371">
        <f t="shared" si="150"/>
        <v>7880849</v>
      </c>
      <c r="P51" s="43">
        <f t="shared" si="150"/>
        <v>976</v>
      </c>
      <c r="Q51" s="371">
        <f t="shared" si="150"/>
        <v>7881825</v>
      </c>
      <c r="R51" s="45">
        <f t="shared" si="150"/>
        <v>5340927</v>
      </c>
      <c r="S51" s="43">
        <f t="shared" si="150"/>
        <v>5279302</v>
      </c>
      <c r="T51" s="371">
        <f t="shared" si="150"/>
        <v>10620229</v>
      </c>
      <c r="U51" s="43">
        <f t="shared" si="150"/>
        <v>2491</v>
      </c>
      <c r="V51" s="371">
        <f t="shared" si="150"/>
        <v>10622720</v>
      </c>
      <c r="W51" s="46">
        <f>IF(Q51=0,0,((V51/Q51)-1)*100)</f>
        <v>34.77487764572291</v>
      </c>
    </row>
    <row r="52" spans="2:23" ht="14.25" thickTop="1" thickBot="1">
      <c r="B52" s="132" t="s">
        <v>7</v>
      </c>
      <c r="C52" s="133">
        <f>+C51+C38</f>
        <v>36796</v>
      </c>
      <c r="D52" s="135">
        <f t="shared" ref="D52" si="151">+D51+D38</f>
        <v>36783</v>
      </c>
      <c r="E52" s="369">
        <f t="shared" ref="E52" si="152">+E51+E38</f>
        <v>73579</v>
      </c>
      <c r="F52" s="133">
        <f t="shared" ref="F52" si="153">+F51+F38</f>
        <v>49671</v>
      </c>
      <c r="G52" s="135">
        <f t="shared" ref="G52" si="154">+G51+G38</f>
        <v>49680</v>
      </c>
      <c r="H52" s="363">
        <f t="shared" ref="H52" si="155">+H51+H38</f>
        <v>99351</v>
      </c>
      <c r="I52" s="137">
        <f>IF(E52=0,0,((H52/E52)-1)*100)</f>
        <v>35.026298264450453</v>
      </c>
      <c r="J52" s="7"/>
      <c r="K52" s="7"/>
      <c r="L52" s="41" t="s">
        <v>7</v>
      </c>
      <c r="M52" s="45">
        <f>+M51+M38</f>
        <v>5164587</v>
      </c>
      <c r="N52" s="43">
        <f t="shared" ref="N52" si="156">+N51+N38</f>
        <v>5145816</v>
      </c>
      <c r="O52" s="371">
        <f t="shared" ref="O52" si="157">+O51+O38</f>
        <v>10310403</v>
      </c>
      <c r="P52" s="43">
        <f t="shared" ref="P52" si="158">+P51+P38</f>
        <v>976</v>
      </c>
      <c r="Q52" s="371">
        <f t="shared" ref="Q52" si="159">+Q51+Q38</f>
        <v>10311379</v>
      </c>
      <c r="R52" s="45">
        <f t="shared" ref="R52" si="160">+R51+R38</f>
        <v>6853473</v>
      </c>
      <c r="S52" s="43">
        <f t="shared" ref="S52" si="161">+S51+S38</f>
        <v>6857658</v>
      </c>
      <c r="T52" s="371">
        <f t="shared" ref="T52" si="162">+T51+T38</f>
        <v>13711131</v>
      </c>
      <c r="U52" s="43">
        <f t="shared" ref="U52" si="163">+U51+U38</f>
        <v>3226</v>
      </c>
      <c r="V52" s="371">
        <f t="shared" ref="V52" si="164">+V51+V38</f>
        <v>13714357</v>
      </c>
      <c r="W52" s="46">
        <f>IF(Q52=0,0,((V52/Q52)-1)*100)</f>
        <v>33.002161980468372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230" t="s">
        <v>7</v>
      </c>
      <c r="F59" s="117" t="s">
        <v>5</v>
      </c>
      <c r="G59" s="118" t="s">
        <v>6</v>
      </c>
      <c r="H59" s="230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65">+C9+C35</f>
        <v>4710</v>
      </c>
      <c r="D61" s="127">
        <f t="shared" si="165"/>
        <v>4708</v>
      </c>
      <c r="E61" s="362">
        <f t="shared" si="165"/>
        <v>9418</v>
      </c>
      <c r="F61" s="125">
        <f t="shared" si="165"/>
        <v>6149</v>
      </c>
      <c r="G61" s="127">
        <f t="shared" si="165"/>
        <v>6152</v>
      </c>
      <c r="H61" s="362">
        <f t="shared" si="165"/>
        <v>12301</v>
      </c>
      <c r="I61" s="128">
        <f t="shared" ref="I61:I63" si="166">IF(E61=0,0,((H61/E61)-1)*100)</f>
        <v>30.611594818432785</v>
      </c>
      <c r="J61" s="3"/>
      <c r="K61" s="6"/>
      <c r="L61" s="13" t="s">
        <v>10</v>
      </c>
      <c r="M61" s="36">
        <f t="shared" ref="M61:N63" si="167">+M9+M35</f>
        <v>647797</v>
      </c>
      <c r="N61" s="37">
        <f t="shared" si="167"/>
        <v>663640</v>
      </c>
      <c r="O61" s="203">
        <f>SUM(M61:N61)</f>
        <v>1311437</v>
      </c>
      <c r="P61" s="38">
        <f t="shared" ref="P61:S63" si="168">+P9+P35</f>
        <v>0</v>
      </c>
      <c r="Q61" s="203">
        <f t="shared" si="168"/>
        <v>1311437</v>
      </c>
      <c r="R61" s="39">
        <f t="shared" si="168"/>
        <v>843549</v>
      </c>
      <c r="S61" s="37">
        <f t="shared" si="168"/>
        <v>857308</v>
      </c>
      <c r="T61" s="203">
        <f>SUM(R61:S61)</f>
        <v>1700857</v>
      </c>
      <c r="U61" s="38">
        <f>U9+U35</f>
        <v>0</v>
      </c>
      <c r="V61" s="372">
        <f>+T61+U61</f>
        <v>1700857</v>
      </c>
      <c r="W61" s="40">
        <f t="shared" ref="W61:W63" si="169">IF(Q61=0,0,((V61/Q61)-1)*100)</f>
        <v>29.694144667261945</v>
      </c>
    </row>
    <row r="62" spans="2:23">
      <c r="B62" s="111" t="s">
        <v>11</v>
      </c>
      <c r="C62" s="125">
        <f t="shared" si="165"/>
        <v>4620</v>
      </c>
      <c r="D62" s="127">
        <f t="shared" si="165"/>
        <v>4614</v>
      </c>
      <c r="E62" s="362">
        <f t="shared" si="165"/>
        <v>9234</v>
      </c>
      <c r="F62" s="125">
        <f t="shared" si="165"/>
        <v>6300</v>
      </c>
      <c r="G62" s="127">
        <f t="shared" si="165"/>
        <v>6301</v>
      </c>
      <c r="H62" s="362">
        <f t="shared" si="165"/>
        <v>12601</v>
      </c>
      <c r="I62" s="128">
        <f t="shared" si="166"/>
        <v>36.463071258392901</v>
      </c>
      <c r="J62" s="3"/>
      <c r="K62" s="6"/>
      <c r="L62" s="13" t="s">
        <v>11</v>
      </c>
      <c r="M62" s="36">
        <f t="shared" si="167"/>
        <v>672116</v>
      </c>
      <c r="N62" s="37">
        <f t="shared" si="167"/>
        <v>662802</v>
      </c>
      <c r="O62" s="370">
        <f t="shared" ref="O62:O63" si="170">SUM(M62:N62)</f>
        <v>1334918</v>
      </c>
      <c r="P62" s="38">
        <f t="shared" si="168"/>
        <v>0</v>
      </c>
      <c r="Q62" s="370">
        <f t="shared" si="168"/>
        <v>1334918</v>
      </c>
      <c r="R62" s="39">
        <f t="shared" si="168"/>
        <v>860353</v>
      </c>
      <c r="S62" s="37">
        <f t="shared" si="168"/>
        <v>850589</v>
      </c>
      <c r="T62" s="370">
        <f t="shared" ref="T62:T63" si="171">SUM(R62:S62)</f>
        <v>1710942</v>
      </c>
      <c r="U62" s="38">
        <f>U10+U36</f>
        <v>2</v>
      </c>
      <c r="V62" s="372">
        <f>+T62+U62</f>
        <v>1710944</v>
      </c>
      <c r="W62" s="40">
        <f t="shared" si="169"/>
        <v>28.168471771299821</v>
      </c>
    </row>
    <row r="63" spans="2:23" ht="13.5" thickBot="1">
      <c r="B63" s="116" t="s">
        <v>12</v>
      </c>
      <c r="C63" s="129">
        <f t="shared" si="165"/>
        <v>5081</v>
      </c>
      <c r="D63" s="131">
        <f t="shared" si="165"/>
        <v>5079</v>
      </c>
      <c r="E63" s="362">
        <f t="shared" si="165"/>
        <v>10160</v>
      </c>
      <c r="F63" s="129">
        <f t="shared" si="165"/>
        <v>6951</v>
      </c>
      <c r="G63" s="131">
        <f t="shared" si="165"/>
        <v>6952</v>
      </c>
      <c r="H63" s="362">
        <f t="shared" si="165"/>
        <v>13903</v>
      </c>
      <c r="I63" s="128">
        <f t="shared" si="166"/>
        <v>36.840551181102363</v>
      </c>
      <c r="J63" s="3"/>
      <c r="K63" s="6"/>
      <c r="L63" s="22" t="s">
        <v>12</v>
      </c>
      <c r="M63" s="36">
        <f t="shared" si="167"/>
        <v>712067</v>
      </c>
      <c r="N63" s="37">
        <f t="shared" si="167"/>
        <v>753801</v>
      </c>
      <c r="O63" s="370">
        <f t="shared" si="170"/>
        <v>1465868</v>
      </c>
      <c r="P63" s="38">
        <f t="shared" si="168"/>
        <v>150</v>
      </c>
      <c r="Q63" s="370">
        <f t="shared" si="168"/>
        <v>1466018</v>
      </c>
      <c r="R63" s="39">
        <f t="shared" si="168"/>
        <v>898511</v>
      </c>
      <c r="S63" s="37">
        <f t="shared" si="168"/>
        <v>956243</v>
      </c>
      <c r="T63" s="370">
        <f t="shared" si="171"/>
        <v>1854754</v>
      </c>
      <c r="U63" s="38">
        <f>U11+U37</f>
        <v>740</v>
      </c>
      <c r="V63" s="372">
        <f>+T63+U63</f>
        <v>1855494</v>
      </c>
      <c r="W63" s="40">
        <f t="shared" si="169"/>
        <v>26.566931647496816</v>
      </c>
    </row>
    <row r="64" spans="2:23" ht="14.25" thickTop="1" thickBot="1">
      <c r="B64" s="132" t="s">
        <v>57</v>
      </c>
      <c r="C64" s="133">
        <f>+C61+C62+C63</f>
        <v>14411</v>
      </c>
      <c r="D64" s="134">
        <f t="shared" ref="D64" si="172">+D61+D62+D63</f>
        <v>14401</v>
      </c>
      <c r="E64" s="369">
        <f t="shared" ref="E64" si="173">+E61+E62+E63</f>
        <v>28812</v>
      </c>
      <c r="F64" s="133">
        <f t="shared" ref="F64" si="174">+F61+F62+F63</f>
        <v>19400</v>
      </c>
      <c r="G64" s="135">
        <f t="shared" ref="G64" si="175">+G61+G62+G63</f>
        <v>19405</v>
      </c>
      <c r="H64" s="368">
        <f t="shared" ref="H64" si="176">+H61+H62+H63</f>
        <v>38805</v>
      </c>
      <c r="I64" s="136">
        <f>IF(E64=0,0,((H64/E64)-1)*100)</f>
        <v>34.68346522282382</v>
      </c>
      <c r="J64" s="3"/>
      <c r="K64" s="3"/>
      <c r="L64" s="41" t="s">
        <v>57</v>
      </c>
      <c r="M64" s="42">
        <f>+M61+M62+M63</f>
        <v>2031980</v>
      </c>
      <c r="N64" s="43">
        <f t="shared" ref="N64" si="177">+N61+N62+N63</f>
        <v>2080243</v>
      </c>
      <c r="O64" s="371">
        <f t="shared" ref="O64" si="178">+O61+O62+O63</f>
        <v>4112223</v>
      </c>
      <c r="P64" s="44">
        <f t="shared" ref="P64" si="179">+P61+P62+P63</f>
        <v>150</v>
      </c>
      <c r="Q64" s="371">
        <f t="shared" ref="Q64" si="180">+Q61+Q62+Q63</f>
        <v>4112373</v>
      </c>
      <c r="R64" s="45">
        <f t="shared" ref="R64" si="181">+R61+R62+R63</f>
        <v>2602413</v>
      </c>
      <c r="S64" s="43">
        <f t="shared" ref="S64" si="182">+S61+S62+S63</f>
        <v>2664140</v>
      </c>
      <c r="T64" s="371">
        <f t="shared" ref="T64" si="183">+T61+T62+T63</f>
        <v>5266553</v>
      </c>
      <c r="U64" s="43">
        <f t="shared" ref="U64" si="184">+U61+U62+U63</f>
        <v>742</v>
      </c>
      <c r="V64" s="371">
        <f t="shared" ref="V64" si="185">+V61+V62+V63</f>
        <v>5267295</v>
      </c>
      <c r="W64" s="46">
        <f>IF(Q64=0,0,((V64/Q64)-1)*100)</f>
        <v>28.084077003715379</v>
      </c>
    </row>
    <row r="65" spans="2:23" ht="13.5" thickTop="1">
      <c r="B65" s="111" t="s">
        <v>13</v>
      </c>
      <c r="C65" s="125">
        <f t="shared" ref="C65:H67" si="186">+C13+C39</f>
        <v>5309</v>
      </c>
      <c r="D65" s="127">
        <f t="shared" si="186"/>
        <v>5324</v>
      </c>
      <c r="E65" s="362">
        <f t="shared" si="186"/>
        <v>10633</v>
      </c>
      <c r="F65" s="125">
        <f t="shared" si="186"/>
        <v>7197</v>
      </c>
      <c r="G65" s="127">
        <f t="shared" si="186"/>
        <v>7200</v>
      </c>
      <c r="H65" s="362">
        <f t="shared" si="186"/>
        <v>14397</v>
      </c>
      <c r="I65" s="128">
        <f t="shared" ref="I65:I76" si="187">IF(E65=0,0,((H65/E65)-1)*100)</f>
        <v>35.399228815950345</v>
      </c>
      <c r="J65" s="3"/>
      <c r="K65" s="3"/>
      <c r="L65" s="13" t="s">
        <v>13</v>
      </c>
      <c r="M65" s="36">
        <f t="shared" ref="M65:N67" si="188">+M13+M39</f>
        <v>769232</v>
      </c>
      <c r="N65" s="37">
        <f t="shared" si="188"/>
        <v>743320</v>
      </c>
      <c r="O65" s="370">
        <f t="shared" ref="O65" si="189">SUM(M65:N65)</f>
        <v>1512552</v>
      </c>
      <c r="P65" s="38">
        <f t="shared" ref="P65:S67" si="190">+P13+P39</f>
        <v>0</v>
      </c>
      <c r="Q65" s="370">
        <f t="shared" si="190"/>
        <v>1512552</v>
      </c>
      <c r="R65" s="39">
        <f t="shared" si="190"/>
        <v>913363</v>
      </c>
      <c r="S65" s="37">
        <f t="shared" si="190"/>
        <v>878323</v>
      </c>
      <c r="T65" s="370">
        <f t="shared" ref="T65" si="191">SUM(R65:S65)</f>
        <v>1791686</v>
      </c>
      <c r="U65" s="38">
        <f>U13+U39</f>
        <v>1172</v>
      </c>
      <c r="V65" s="372">
        <f>+T65+U65</f>
        <v>1792858</v>
      </c>
      <c r="W65" s="40">
        <f t="shared" ref="W65:W76" si="192">IF(Q65=0,0,((V65/Q65)-1)*100)</f>
        <v>18.531990966260992</v>
      </c>
    </row>
    <row r="66" spans="2:23">
      <c r="B66" s="111" t="s">
        <v>14</v>
      </c>
      <c r="C66" s="125">
        <f t="shared" si="186"/>
        <v>4945</v>
      </c>
      <c r="D66" s="127">
        <f t="shared" si="186"/>
        <v>4942</v>
      </c>
      <c r="E66" s="362">
        <f t="shared" si="186"/>
        <v>9887</v>
      </c>
      <c r="F66" s="125">
        <f t="shared" si="186"/>
        <v>6397</v>
      </c>
      <c r="G66" s="127">
        <f t="shared" si="186"/>
        <v>6393</v>
      </c>
      <c r="H66" s="362">
        <f t="shared" si="186"/>
        <v>12790</v>
      </c>
      <c r="I66" s="128">
        <f t="shared" si="187"/>
        <v>29.361788206736115</v>
      </c>
      <c r="J66" s="3"/>
      <c r="K66" s="3"/>
      <c r="L66" s="13" t="s">
        <v>14</v>
      </c>
      <c r="M66" s="36">
        <f t="shared" si="188"/>
        <v>719636</v>
      </c>
      <c r="N66" s="37">
        <f t="shared" si="188"/>
        <v>718667</v>
      </c>
      <c r="O66" s="370">
        <f>+O14+O40</f>
        <v>1438303</v>
      </c>
      <c r="P66" s="38">
        <f t="shared" si="190"/>
        <v>0</v>
      </c>
      <c r="Q66" s="370">
        <f t="shared" si="190"/>
        <v>1438303</v>
      </c>
      <c r="R66" s="39">
        <f t="shared" si="190"/>
        <v>836821</v>
      </c>
      <c r="S66" s="37">
        <f t="shared" si="190"/>
        <v>829238</v>
      </c>
      <c r="T66" s="370">
        <f>+T14+T40</f>
        <v>1666059</v>
      </c>
      <c r="U66" s="38">
        <f>+U14+U40</f>
        <v>364</v>
      </c>
      <c r="V66" s="372">
        <f>+T66+U66</f>
        <v>1666423</v>
      </c>
      <c r="W66" s="40">
        <f t="shared" si="192"/>
        <v>15.860357657600655</v>
      </c>
    </row>
    <row r="67" spans="2:23" ht="13.5" thickBot="1">
      <c r="B67" s="111" t="s">
        <v>15</v>
      </c>
      <c r="C67" s="125">
        <f t="shared" si="186"/>
        <v>5421</v>
      </c>
      <c r="D67" s="127">
        <f t="shared" si="186"/>
        <v>5422</v>
      </c>
      <c r="E67" s="362">
        <f t="shared" si="186"/>
        <v>10843</v>
      </c>
      <c r="F67" s="125">
        <f t="shared" si="186"/>
        <v>6921</v>
      </c>
      <c r="G67" s="127">
        <f t="shared" si="186"/>
        <v>6927</v>
      </c>
      <c r="H67" s="362">
        <f t="shared" si="186"/>
        <v>13848</v>
      </c>
      <c r="I67" s="128">
        <f>IF(E67=0,0,((H67/E67)-1)*100)</f>
        <v>27.713732361892475</v>
      </c>
      <c r="J67" s="3"/>
      <c r="K67" s="3"/>
      <c r="L67" s="13" t="s">
        <v>15</v>
      </c>
      <c r="M67" s="36">
        <f t="shared" si="188"/>
        <v>829020</v>
      </c>
      <c r="N67" s="37">
        <f t="shared" si="188"/>
        <v>829056</v>
      </c>
      <c r="O67" s="370">
        <f>SUM(M67:N67)</f>
        <v>1658076</v>
      </c>
      <c r="P67" s="38">
        <f t="shared" si="190"/>
        <v>0</v>
      </c>
      <c r="Q67" s="370">
        <f t="shared" si="190"/>
        <v>1658076</v>
      </c>
      <c r="R67" s="39">
        <f t="shared" si="190"/>
        <v>985808</v>
      </c>
      <c r="S67" s="37">
        <f t="shared" si="190"/>
        <v>986512</v>
      </c>
      <c r="T67" s="203">
        <f>SUM(R67:S67)</f>
        <v>1972320</v>
      </c>
      <c r="U67" s="38">
        <f>U15+U41</f>
        <v>720</v>
      </c>
      <c r="V67" s="206">
        <f>+T67+U67</f>
        <v>1973040</v>
      </c>
      <c r="W67" s="40">
        <f>IF(Q67=0,0,((V67/Q67)-1)*100)</f>
        <v>18.995751702575745</v>
      </c>
    </row>
    <row r="68" spans="2:23" ht="14.25" thickTop="1" thickBot="1">
      <c r="B68" s="132" t="s">
        <v>61</v>
      </c>
      <c r="C68" s="133">
        <f>+C65+C66+C67</f>
        <v>15675</v>
      </c>
      <c r="D68" s="135">
        <f t="shared" ref="D68" si="193">+D65+D66+D67</f>
        <v>15688</v>
      </c>
      <c r="E68" s="369">
        <f t="shared" ref="E68" si="194">+E65+E66+E67</f>
        <v>31363</v>
      </c>
      <c r="F68" s="133">
        <f t="shared" ref="F68" si="195">+F65+F66+F67</f>
        <v>20515</v>
      </c>
      <c r="G68" s="135">
        <f t="shared" ref="G68" si="196">+G65+G66+G67</f>
        <v>20520</v>
      </c>
      <c r="H68" s="363">
        <f t="shared" ref="H68" si="197">+H65+H66+H67</f>
        <v>41035</v>
      </c>
      <c r="I68" s="137">
        <f>IF(E68=0,0,((H68/E68)-1)*100)</f>
        <v>30.838886586104653</v>
      </c>
      <c r="J68" s="7"/>
      <c r="K68" s="7"/>
      <c r="L68" s="41" t="s">
        <v>61</v>
      </c>
      <c r="M68" s="45">
        <f>+M65+M66+M67</f>
        <v>2317888</v>
      </c>
      <c r="N68" s="43">
        <f t="shared" ref="N68" si="198">+N65+N66+N67</f>
        <v>2291043</v>
      </c>
      <c r="O68" s="371">
        <f t="shared" ref="O68" si="199">+O65+O66+O67</f>
        <v>4608931</v>
      </c>
      <c r="P68" s="43">
        <f t="shared" ref="P68" si="200">+P65+P66+P67</f>
        <v>0</v>
      </c>
      <c r="Q68" s="371">
        <f t="shared" ref="Q68" si="201">+Q65+Q66+Q67</f>
        <v>4608931</v>
      </c>
      <c r="R68" s="45">
        <f t="shared" ref="R68" si="202">+R65+R66+R67</f>
        <v>2735992</v>
      </c>
      <c r="S68" s="43">
        <f t="shared" ref="S68" si="203">+S65+S66+S67</f>
        <v>2694073</v>
      </c>
      <c r="T68" s="371">
        <f t="shared" ref="T68" si="204">+T65+T66+T67</f>
        <v>5430065</v>
      </c>
      <c r="U68" s="43">
        <f t="shared" ref="U68" si="205">+U65+U66+U67</f>
        <v>2256</v>
      </c>
      <c r="V68" s="371">
        <f t="shared" ref="V68" si="206">+V65+V66+V67</f>
        <v>5432321</v>
      </c>
      <c r="W68" s="46">
        <f>IF(Q68=0,0,((V68/Q68)-1)*100)</f>
        <v>17.86509713423785</v>
      </c>
    </row>
    <row r="69" spans="2:23" ht="13.5" thickTop="1">
      <c r="B69" s="111" t="s">
        <v>16</v>
      </c>
      <c r="C69" s="138">
        <f t="shared" ref="C69:H71" si="207">+C17+C43</f>
        <v>5411</v>
      </c>
      <c r="D69" s="140">
        <f t="shared" si="207"/>
        <v>5408</v>
      </c>
      <c r="E69" s="362">
        <f t="shared" si="207"/>
        <v>10819</v>
      </c>
      <c r="F69" s="138">
        <f t="shared" si="207"/>
        <v>7116</v>
      </c>
      <c r="G69" s="140">
        <f t="shared" si="207"/>
        <v>7116</v>
      </c>
      <c r="H69" s="362">
        <f t="shared" si="207"/>
        <v>14232</v>
      </c>
      <c r="I69" s="128">
        <f t="shared" si="187"/>
        <v>31.546353637119886</v>
      </c>
      <c r="J69" s="3"/>
      <c r="K69" s="3"/>
      <c r="L69" s="13" t="s">
        <v>16</v>
      </c>
      <c r="M69" s="36">
        <f t="shared" ref="M69:N71" si="208">+M17+M43</f>
        <v>794778</v>
      </c>
      <c r="N69" s="37">
        <f t="shared" si="208"/>
        <v>792768</v>
      </c>
      <c r="O69" s="370">
        <f t="shared" ref="O69:O71" si="209">SUM(M69:N69)</f>
        <v>1587546</v>
      </c>
      <c r="P69" s="38">
        <f t="shared" ref="P69:S71" si="210">+P17+P43</f>
        <v>65</v>
      </c>
      <c r="Q69" s="203">
        <f t="shared" si="210"/>
        <v>1587611</v>
      </c>
      <c r="R69" s="39">
        <f t="shared" si="210"/>
        <v>1004896</v>
      </c>
      <c r="S69" s="37">
        <f t="shared" si="210"/>
        <v>1003395</v>
      </c>
      <c r="T69" s="203">
        <f t="shared" ref="T69:T71" si="211">SUM(R69:S69)</f>
        <v>2008291</v>
      </c>
      <c r="U69" s="38">
        <f>U17+U43</f>
        <v>257</v>
      </c>
      <c r="V69" s="206">
        <f>+T69+U69</f>
        <v>2008548</v>
      </c>
      <c r="W69" s="40">
        <f t="shared" si="192"/>
        <v>26.513862652753104</v>
      </c>
    </row>
    <row r="70" spans="2:23">
      <c r="B70" s="111" t="s">
        <v>17</v>
      </c>
      <c r="C70" s="138">
        <f t="shared" si="207"/>
        <v>5298</v>
      </c>
      <c r="D70" s="140">
        <f t="shared" si="207"/>
        <v>5303</v>
      </c>
      <c r="E70" s="187">
        <f t="shared" si="207"/>
        <v>10601</v>
      </c>
      <c r="F70" s="138">
        <f t="shared" si="207"/>
        <v>6943</v>
      </c>
      <c r="G70" s="140">
        <f t="shared" si="207"/>
        <v>6937</v>
      </c>
      <c r="H70" s="187">
        <f t="shared" si="207"/>
        <v>13880</v>
      </c>
      <c r="I70" s="128">
        <f>IF(E70=0,0,((H70/E70)-1)*100)</f>
        <v>30.93104424110933</v>
      </c>
      <c r="J70" s="3"/>
      <c r="K70" s="3"/>
      <c r="L70" s="13" t="s">
        <v>17</v>
      </c>
      <c r="M70" s="36">
        <f t="shared" si="208"/>
        <v>754005</v>
      </c>
      <c r="N70" s="37">
        <f t="shared" si="208"/>
        <v>747571</v>
      </c>
      <c r="O70" s="203">
        <f>SUM(M70:N70)</f>
        <v>1501576</v>
      </c>
      <c r="P70" s="38">
        <f t="shared" si="210"/>
        <v>0</v>
      </c>
      <c r="Q70" s="203">
        <f t="shared" si="210"/>
        <v>1501576</v>
      </c>
      <c r="R70" s="39">
        <f t="shared" si="210"/>
        <v>919372</v>
      </c>
      <c r="S70" s="37">
        <f t="shared" si="210"/>
        <v>921911</v>
      </c>
      <c r="T70" s="203">
        <f>SUM(R70:S70)</f>
        <v>1841283</v>
      </c>
      <c r="U70" s="38">
        <f>U18+U44</f>
        <v>298</v>
      </c>
      <c r="V70" s="206">
        <f>+T70+U70</f>
        <v>1841581</v>
      </c>
      <c r="W70" s="40">
        <f>IF(Q70=0,0,((V70/Q70)-1)*100)</f>
        <v>22.64320953451573</v>
      </c>
    </row>
    <row r="71" spans="2:23" ht="13.5" thickBot="1">
      <c r="B71" s="111" t="s">
        <v>18</v>
      </c>
      <c r="C71" s="138">
        <f t="shared" si="207"/>
        <v>5248</v>
      </c>
      <c r="D71" s="140">
        <f t="shared" si="207"/>
        <v>5248</v>
      </c>
      <c r="E71" s="187">
        <f t="shared" si="207"/>
        <v>10496</v>
      </c>
      <c r="F71" s="138">
        <f t="shared" si="207"/>
        <v>6107</v>
      </c>
      <c r="G71" s="140">
        <f t="shared" si="207"/>
        <v>6106</v>
      </c>
      <c r="H71" s="187">
        <f t="shared" si="207"/>
        <v>12213</v>
      </c>
      <c r="I71" s="128">
        <f t="shared" si="187"/>
        <v>16.358612804878049</v>
      </c>
      <c r="J71" s="3"/>
      <c r="K71" s="3"/>
      <c r="L71" s="13" t="s">
        <v>18</v>
      </c>
      <c r="M71" s="36">
        <f t="shared" si="208"/>
        <v>729544</v>
      </c>
      <c r="N71" s="37">
        <f t="shared" si="208"/>
        <v>725447</v>
      </c>
      <c r="O71" s="203">
        <f t="shared" si="209"/>
        <v>1454991</v>
      </c>
      <c r="P71" s="38">
        <f t="shared" si="210"/>
        <v>377</v>
      </c>
      <c r="Q71" s="203">
        <f t="shared" si="210"/>
        <v>1455368</v>
      </c>
      <c r="R71" s="39">
        <f t="shared" si="210"/>
        <v>818547</v>
      </c>
      <c r="S71" s="37">
        <f t="shared" si="210"/>
        <v>816047</v>
      </c>
      <c r="T71" s="203">
        <f t="shared" si="211"/>
        <v>1634594</v>
      </c>
      <c r="U71" s="38">
        <f>U19+U45</f>
        <v>258</v>
      </c>
      <c r="V71" s="203">
        <f>+T71+U71</f>
        <v>1634852</v>
      </c>
      <c r="W71" s="40">
        <f t="shared" si="192"/>
        <v>12.332550942442055</v>
      </c>
    </row>
    <row r="72" spans="2:23" ht="16.5" thickTop="1" thickBot="1">
      <c r="B72" s="141" t="s">
        <v>19</v>
      </c>
      <c r="C72" s="142">
        <f>+C69+C70+C71</f>
        <v>15957</v>
      </c>
      <c r="D72" s="149">
        <f t="shared" ref="D72" si="212">+D69+D70+D71</f>
        <v>15959</v>
      </c>
      <c r="E72" s="196">
        <f t="shared" ref="E72" si="213">+E69+E70+E71</f>
        <v>31916</v>
      </c>
      <c r="F72" s="133">
        <f t="shared" ref="F72" si="214">+F69+F70+F71</f>
        <v>20166</v>
      </c>
      <c r="G72" s="144">
        <f t="shared" ref="G72" si="215">+G69+G70+G71</f>
        <v>20159</v>
      </c>
      <c r="H72" s="189">
        <f t="shared" ref="H72" si="216">+H69+H70+H71</f>
        <v>40325</v>
      </c>
      <c r="I72" s="136">
        <f t="shared" si="187"/>
        <v>26.347286627396915</v>
      </c>
      <c r="J72" s="9"/>
      <c r="K72" s="10"/>
      <c r="L72" s="47" t="s">
        <v>19</v>
      </c>
      <c r="M72" s="48">
        <f>+M69+M70+M71</f>
        <v>2278327</v>
      </c>
      <c r="N72" s="49">
        <f t="shared" ref="N72" si="217">+N69+N70+N71</f>
        <v>2265786</v>
      </c>
      <c r="O72" s="205">
        <f t="shared" ref="O72" si="218">+O69+O70+O71</f>
        <v>4544113</v>
      </c>
      <c r="P72" s="49">
        <f t="shared" ref="P72" si="219">+P69+P70+P71</f>
        <v>442</v>
      </c>
      <c r="Q72" s="205">
        <f t="shared" ref="Q72" si="220">+Q69+Q70+Q71</f>
        <v>4544555</v>
      </c>
      <c r="R72" s="48">
        <f t="shared" ref="R72" si="221">+R69+R70+R71</f>
        <v>2742815</v>
      </c>
      <c r="S72" s="49">
        <f t="shared" ref="S72" si="222">+S69+S70+S71</f>
        <v>2741353</v>
      </c>
      <c r="T72" s="205">
        <f t="shared" ref="T72" si="223">+T69+T70+T71</f>
        <v>5484168</v>
      </c>
      <c r="U72" s="228">
        <f t="shared" ref="U72" si="224">+U69+U70+U71</f>
        <v>813</v>
      </c>
      <c r="V72" s="205">
        <f t="shared" ref="V72" si="225">+V69+V70+V71</f>
        <v>5484981</v>
      </c>
      <c r="W72" s="50">
        <f t="shared" si="192"/>
        <v>20.693467237166232</v>
      </c>
    </row>
    <row r="73" spans="2:23" ht="13.5" thickTop="1">
      <c r="B73" s="111" t="s">
        <v>21</v>
      </c>
      <c r="C73" s="125">
        <f t="shared" ref="C73:H75" si="226">+C21+C47</f>
        <v>5610</v>
      </c>
      <c r="D73" s="127">
        <f t="shared" si="226"/>
        <v>5605</v>
      </c>
      <c r="E73" s="197">
        <f t="shared" si="226"/>
        <v>11215</v>
      </c>
      <c r="F73" s="125">
        <f t="shared" si="226"/>
        <v>6454</v>
      </c>
      <c r="G73" s="127">
        <f t="shared" si="226"/>
        <v>6451</v>
      </c>
      <c r="H73" s="190">
        <f t="shared" si="226"/>
        <v>12905</v>
      </c>
      <c r="I73" s="128">
        <f t="shared" si="187"/>
        <v>15.069103878733836</v>
      </c>
      <c r="J73" s="3"/>
      <c r="K73" s="3"/>
      <c r="L73" s="13" t="s">
        <v>21</v>
      </c>
      <c r="M73" s="36">
        <f t="shared" ref="M73:N75" si="227">+M21+M47</f>
        <v>784733</v>
      </c>
      <c r="N73" s="37">
        <f t="shared" si="227"/>
        <v>789583</v>
      </c>
      <c r="O73" s="203">
        <f t="shared" ref="O73:O75" si="228">SUM(M73:N73)</f>
        <v>1574316</v>
      </c>
      <c r="P73" s="38">
        <f t="shared" ref="P73:S75" si="229">+P21+P47</f>
        <v>108</v>
      </c>
      <c r="Q73" s="203">
        <f t="shared" si="229"/>
        <v>1574424</v>
      </c>
      <c r="R73" s="39">
        <f t="shared" si="229"/>
        <v>945434</v>
      </c>
      <c r="S73" s="37">
        <f t="shared" si="229"/>
        <v>945743</v>
      </c>
      <c r="T73" s="203">
        <f t="shared" ref="T73:T75" si="230">SUM(R73:S73)</f>
        <v>1891177</v>
      </c>
      <c r="U73" s="38">
        <f>U21+U47</f>
        <v>278</v>
      </c>
      <c r="V73" s="203">
        <f>+T73+U73</f>
        <v>1891455</v>
      </c>
      <c r="W73" s="40">
        <f t="shared" si="192"/>
        <v>20.136316519565245</v>
      </c>
    </row>
    <row r="74" spans="2:23">
      <c r="B74" s="111" t="s">
        <v>22</v>
      </c>
      <c r="C74" s="125">
        <f t="shared" si="226"/>
        <v>5754</v>
      </c>
      <c r="D74" s="127">
        <f t="shared" si="226"/>
        <v>5751</v>
      </c>
      <c r="E74" s="181">
        <f t="shared" si="226"/>
        <v>11505</v>
      </c>
      <c r="F74" s="125">
        <f t="shared" si="226"/>
        <v>6697</v>
      </c>
      <c r="G74" s="127">
        <f t="shared" si="226"/>
        <v>6697</v>
      </c>
      <c r="H74" s="181">
        <f t="shared" si="226"/>
        <v>13394</v>
      </c>
      <c r="I74" s="128">
        <f t="shared" si="187"/>
        <v>16.418948283355061</v>
      </c>
      <c r="J74" s="3"/>
      <c r="K74" s="3"/>
      <c r="L74" s="13" t="s">
        <v>22</v>
      </c>
      <c r="M74" s="36">
        <f t="shared" si="227"/>
        <v>821121</v>
      </c>
      <c r="N74" s="37">
        <f t="shared" si="227"/>
        <v>817600</v>
      </c>
      <c r="O74" s="203">
        <f t="shared" si="228"/>
        <v>1638721</v>
      </c>
      <c r="P74" s="38">
        <f t="shared" si="229"/>
        <v>632</v>
      </c>
      <c r="Q74" s="203">
        <f t="shared" si="229"/>
        <v>1639353</v>
      </c>
      <c r="R74" s="39">
        <f t="shared" si="229"/>
        <v>1009430</v>
      </c>
      <c r="S74" s="37">
        <f t="shared" si="229"/>
        <v>995575</v>
      </c>
      <c r="T74" s="203">
        <f t="shared" si="230"/>
        <v>2005005</v>
      </c>
      <c r="U74" s="38">
        <f>U22+U48</f>
        <v>641</v>
      </c>
      <c r="V74" s="203">
        <f>+T74+U74</f>
        <v>2005646</v>
      </c>
      <c r="W74" s="40">
        <f t="shared" si="192"/>
        <v>22.343753907791665</v>
      </c>
    </row>
    <row r="75" spans="2:23" ht="13.5" thickBot="1">
      <c r="B75" s="111" t="s">
        <v>23</v>
      </c>
      <c r="C75" s="125">
        <f t="shared" si="226"/>
        <v>5471</v>
      </c>
      <c r="D75" s="146">
        <f t="shared" si="226"/>
        <v>5471</v>
      </c>
      <c r="E75" s="185">
        <f t="shared" si="226"/>
        <v>10942</v>
      </c>
      <c r="F75" s="125">
        <f t="shared" si="226"/>
        <v>6427</v>
      </c>
      <c r="G75" s="146">
        <f t="shared" si="226"/>
        <v>6427</v>
      </c>
      <c r="H75" s="185">
        <f t="shared" si="226"/>
        <v>12854</v>
      </c>
      <c r="I75" s="147">
        <f t="shared" si="187"/>
        <v>17.473953573386947</v>
      </c>
      <c r="J75" s="3"/>
      <c r="K75" s="3"/>
      <c r="L75" s="13" t="s">
        <v>23</v>
      </c>
      <c r="M75" s="36">
        <f t="shared" si="227"/>
        <v>744835</v>
      </c>
      <c r="N75" s="37">
        <f t="shared" si="227"/>
        <v>745894</v>
      </c>
      <c r="O75" s="203">
        <f t="shared" si="228"/>
        <v>1490729</v>
      </c>
      <c r="P75" s="38">
        <f t="shared" si="229"/>
        <v>242</v>
      </c>
      <c r="Q75" s="203">
        <f t="shared" si="229"/>
        <v>1490971</v>
      </c>
      <c r="R75" s="39">
        <f t="shared" si="229"/>
        <v>924077</v>
      </c>
      <c r="S75" s="37">
        <f t="shared" si="229"/>
        <v>930000</v>
      </c>
      <c r="T75" s="203">
        <f t="shared" si="230"/>
        <v>1854077</v>
      </c>
      <c r="U75" s="38">
        <f>U23+U49</f>
        <v>661</v>
      </c>
      <c r="V75" s="206">
        <f>+T75+U75</f>
        <v>1854738</v>
      </c>
      <c r="W75" s="40">
        <f t="shared" si="192"/>
        <v>24.397992985779069</v>
      </c>
    </row>
    <row r="76" spans="2:23" ht="14.25" thickTop="1" thickBot="1">
      <c r="B76" s="132" t="s">
        <v>24</v>
      </c>
      <c r="C76" s="133">
        <f>+C73+C74+C75</f>
        <v>16835</v>
      </c>
      <c r="D76" s="135">
        <f t="shared" ref="D76" si="231">+D73+D74+D75</f>
        <v>16827</v>
      </c>
      <c r="E76" s="191">
        <f t="shared" ref="E76" si="232">+E73+E74+E75</f>
        <v>33662</v>
      </c>
      <c r="F76" s="133">
        <f t="shared" ref="F76" si="233">+F73+F74+F75</f>
        <v>19578</v>
      </c>
      <c r="G76" s="135">
        <f t="shared" ref="G76" si="234">+G73+G74+G75</f>
        <v>19575</v>
      </c>
      <c r="H76" s="191">
        <f t="shared" ref="H76" si="235">+H73+H74+H75</f>
        <v>39153</v>
      </c>
      <c r="I76" s="136">
        <f t="shared" si="187"/>
        <v>16.312162081872739</v>
      </c>
      <c r="J76" s="3"/>
      <c r="K76" s="3"/>
      <c r="L76" s="41" t="s">
        <v>24</v>
      </c>
      <c r="M76" s="42">
        <f>+M73+M74+M75</f>
        <v>2350689</v>
      </c>
      <c r="N76" s="43">
        <f t="shared" ref="N76" si="236">+N73+N74+N75</f>
        <v>2353077</v>
      </c>
      <c r="O76" s="204">
        <f t="shared" ref="O76" si="237">+O73+O74+O75</f>
        <v>4703766</v>
      </c>
      <c r="P76" s="44">
        <f t="shared" ref="P76" si="238">+P73+P74+P75</f>
        <v>982</v>
      </c>
      <c r="Q76" s="204">
        <f t="shared" ref="Q76" si="239">+Q73+Q74+Q75</f>
        <v>4704748</v>
      </c>
      <c r="R76" s="45">
        <f t="shared" ref="R76" si="240">+R73+R74+R75</f>
        <v>2878941</v>
      </c>
      <c r="S76" s="43">
        <f t="shared" ref="S76" si="241">+S73+S74+S75</f>
        <v>2871318</v>
      </c>
      <c r="T76" s="204">
        <f t="shared" ref="T76" si="242">+T73+T74+T75</f>
        <v>5750259</v>
      </c>
      <c r="U76" s="44">
        <f t="shared" ref="U76" si="243">+U73+U74+U75</f>
        <v>1580</v>
      </c>
      <c r="V76" s="207">
        <f t="shared" ref="V76" si="244">+V73+V74+V75</f>
        <v>5751839</v>
      </c>
      <c r="W76" s="46">
        <f t="shared" si="192"/>
        <v>22.256048570507915</v>
      </c>
    </row>
    <row r="77" spans="2:23" ht="14.25" thickTop="1" thickBot="1">
      <c r="B77" s="132" t="s">
        <v>62</v>
      </c>
      <c r="C77" s="133">
        <f t="shared" ref="C77:H77" si="245">+C68+C72+C76</f>
        <v>48467</v>
      </c>
      <c r="D77" s="135">
        <f t="shared" si="245"/>
        <v>48474</v>
      </c>
      <c r="E77" s="369">
        <f t="shared" si="245"/>
        <v>96941</v>
      </c>
      <c r="F77" s="133">
        <f t="shared" si="245"/>
        <v>60259</v>
      </c>
      <c r="G77" s="135">
        <f t="shared" si="245"/>
        <v>60254</v>
      </c>
      <c r="H77" s="363">
        <f t="shared" si="245"/>
        <v>120513</v>
      </c>
      <c r="I77" s="137">
        <f>IF(E77=0,0,((H77/E77)-1)*100)</f>
        <v>24.315820963266322</v>
      </c>
      <c r="J77" s="3"/>
      <c r="K77" s="3"/>
      <c r="L77" s="41" t="s">
        <v>62</v>
      </c>
      <c r="M77" s="45">
        <f t="shared" ref="M77:V77" si="246">+M68+M72+M76</f>
        <v>6946904</v>
      </c>
      <c r="N77" s="43">
        <f t="shared" si="246"/>
        <v>6909906</v>
      </c>
      <c r="O77" s="371">
        <f t="shared" si="246"/>
        <v>13856810</v>
      </c>
      <c r="P77" s="43">
        <f t="shared" si="246"/>
        <v>1424</v>
      </c>
      <c r="Q77" s="371">
        <f t="shared" si="246"/>
        <v>13858234</v>
      </c>
      <c r="R77" s="45">
        <f t="shared" si="246"/>
        <v>8357748</v>
      </c>
      <c r="S77" s="43">
        <f t="shared" si="246"/>
        <v>8306744</v>
      </c>
      <c r="T77" s="371">
        <f t="shared" si="246"/>
        <v>16664492</v>
      </c>
      <c r="U77" s="43">
        <f t="shared" si="246"/>
        <v>4649</v>
      </c>
      <c r="V77" s="371">
        <f t="shared" si="246"/>
        <v>16669141</v>
      </c>
      <c r="W77" s="46">
        <f>IF(Q77=0,0,((V77/Q77)-1)*100)</f>
        <v>20.283298723343822</v>
      </c>
    </row>
    <row r="78" spans="2:23" ht="14.25" thickTop="1" thickBot="1">
      <c r="B78" s="132" t="s">
        <v>7</v>
      </c>
      <c r="C78" s="133">
        <f>+C77+C64</f>
        <v>62878</v>
      </c>
      <c r="D78" s="135">
        <f t="shared" ref="D78" si="247">+D77+D64</f>
        <v>62875</v>
      </c>
      <c r="E78" s="369">
        <f t="shared" ref="E78" si="248">+E77+E64</f>
        <v>125753</v>
      </c>
      <c r="F78" s="133">
        <f t="shared" ref="F78" si="249">+F77+F64</f>
        <v>79659</v>
      </c>
      <c r="G78" s="135">
        <f t="shared" ref="G78" si="250">+G77+G64</f>
        <v>79659</v>
      </c>
      <c r="H78" s="363">
        <f t="shared" ref="H78" si="251">+H77+H64</f>
        <v>159318</v>
      </c>
      <c r="I78" s="137">
        <f>IF(E78=0,0,((H78/E78)-1)*100)</f>
        <v>26.691212138080211</v>
      </c>
      <c r="J78" s="7"/>
      <c r="K78" s="7"/>
      <c r="L78" s="41" t="s">
        <v>7</v>
      </c>
      <c r="M78" s="45">
        <f>+M77+M64</f>
        <v>8978884</v>
      </c>
      <c r="N78" s="43">
        <f t="shared" ref="N78" si="252">+N77+N64</f>
        <v>8990149</v>
      </c>
      <c r="O78" s="371">
        <f t="shared" ref="O78" si="253">+O77+O64</f>
        <v>17969033</v>
      </c>
      <c r="P78" s="43">
        <f t="shared" ref="P78" si="254">+P77+P64</f>
        <v>1574</v>
      </c>
      <c r="Q78" s="371">
        <f t="shared" ref="Q78" si="255">+Q77+Q64</f>
        <v>17970607</v>
      </c>
      <c r="R78" s="45">
        <f t="shared" ref="R78" si="256">+R77+R64</f>
        <v>10960161</v>
      </c>
      <c r="S78" s="43">
        <f t="shared" ref="S78" si="257">+S77+S64</f>
        <v>10970884</v>
      </c>
      <c r="T78" s="371">
        <f t="shared" ref="T78" si="258">+T77+T64</f>
        <v>21931045</v>
      </c>
      <c r="U78" s="43">
        <f t="shared" ref="U78" si="259">+U77+U64</f>
        <v>5391</v>
      </c>
      <c r="V78" s="371">
        <f t="shared" ref="V78" si="260">+V77+V64</f>
        <v>21936436</v>
      </c>
      <c r="W78" s="46">
        <f>IF(Q78=0,0,((V78/Q78)-1)*100)</f>
        <v>22.068419836903665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4.25" customHeight="1" thickTop="1" thickBot="1">
      <c r="L83" s="58"/>
      <c r="M83" s="414" t="s">
        <v>58</v>
      </c>
      <c r="N83" s="415"/>
      <c r="O83" s="415"/>
      <c r="P83" s="415"/>
      <c r="Q83" s="416"/>
      <c r="R83" s="232" t="s">
        <v>59</v>
      </c>
      <c r="S83" s="233"/>
      <c r="T83" s="234"/>
      <c r="U83" s="232"/>
      <c r="V83" s="232"/>
      <c r="W83" s="390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387"/>
      <c r="W84" s="388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386" t="s">
        <v>7</v>
      </c>
      <c r="W85" s="389"/>
    </row>
    <row r="86" spans="12:23" ht="4.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3">
      <c r="L87" s="60" t="s">
        <v>10</v>
      </c>
      <c r="M87" s="77">
        <f>Lcc_BKK!M87+Lcc_DMK!M87</f>
        <v>598</v>
      </c>
      <c r="N87" s="78">
        <f>Lcc_BKK!N87+Lcc_DMK!N87</f>
        <v>923</v>
      </c>
      <c r="O87" s="217">
        <f>M87+N87</f>
        <v>1521</v>
      </c>
      <c r="P87" s="79">
        <f>+Lcc_BKK!P87+Lcc_DMK!P87</f>
        <v>0</v>
      </c>
      <c r="Q87" s="217">
        <f>O87+P87</f>
        <v>1521</v>
      </c>
      <c r="R87" s="77">
        <f>+Lcc_BKK!R87+Lcc_DMK!R87</f>
        <v>663</v>
      </c>
      <c r="S87" s="78">
        <f>+Lcc_BKK!S87+Lcc_DMK!S87</f>
        <v>1235</v>
      </c>
      <c r="T87" s="217">
        <f>R87+S87</f>
        <v>1898</v>
      </c>
      <c r="U87" s="79">
        <f>Lcc_BKK!U87+Lcc_DMK!U87</f>
        <v>0</v>
      </c>
      <c r="V87" s="217">
        <f>T87+U87</f>
        <v>1898</v>
      </c>
      <c r="W87" s="80">
        <f>IF(Q87=0,0,((V87/Q87)-1)*100)</f>
        <v>24.786324786324787</v>
      </c>
    </row>
    <row r="88" spans="12:23">
      <c r="L88" s="60" t="s">
        <v>11</v>
      </c>
      <c r="M88" s="77">
        <f>Lcc_BKK!M88+Lcc_DMK!M88</f>
        <v>651</v>
      </c>
      <c r="N88" s="78">
        <f>Lcc_BKK!N88+Lcc_DMK!N88</f>
        <v>986</v>
      </c>
      <c r="O88" s="217">
        <f>M88+N88</f>
        <v>1637</v>
      </c>
      <c r="P88" s="79">
        <f>+Lcc_BKK!P88+Lcc_DMK!P88</f>
        <v>0</v>
      </c>
      <c r="Q88" s="217">
        <f t="shared" ref="Q88:Q89" si="261">O88+P88</f>
        <v>1637</v>
      </c>
      <c r="R88" s="77">
        <f>+Lcc_BKK!R88+Lcc_DMK!R88</f>
        <v>712</v>
      </c>
      <c r="S88" s="78">
        <f>+Lcc_BKK!S88+Lcc_DMK!S88</f>
        <v>1333</v>
      </c>
      <c r="T88" s="217">
        <f>R88+S88</f>
        <v>2045</v>
      </c>
      <c r="U88" s="79">
        <f>Lcc_BKK!U88+Lcc_DMK!U88</f>
        <v>0</v>
      </c>
      <c r="V88" s="217">
        <f>T88+U88</f>
        <v>2045</v>
      </c>
      <c r="W88" s="80">
        <f>IF(Q88=0,0,((V88/Q88)-1)*100)</f>
        <v>24.923640806353077</v>
      </c>
    </row>
    <row r="89" spans="12:23" ht="13.5" thickBot="1">
      <c r="L89" s="66" t="s">
        <v>12</v>
      </c>
      <c r="M89" s="77">
        <f>Lcc_BKK!M89+Lcc_DMK!M89</f>
        <v>688</v>
      </c>
      <c r="N89" s="78">
        <f>Lcc_BKK!N89+Lcc_DMK!N89</f>
        <v>1037</v>
      </c>
      <c r="O89" s="217">
        <f>M89+N89</f>
        <v>1725</v>
      </c>
      <c r="P89" s="79">
        <f>+Lcc_BKK!P89+Lcc_DMK!P89</f>
        <v>0</v>
      </c>
      <c r="Q89" s="217">
        <f t="shared" si="261"/>
        <v>1725</v>
      </c>
      <c r="R89" s="77">
        <f>+Lcc_BKK!R89+Lcc_DMK!R89</f>
        <v>746</v>
      </c>
      <c r="S89" s="78">
        <f>+Lcc_BKK!S89+Lcc_DMK!S89</f>
        <v>1302</v>
      </c>
      <c r="T89" s="217">
        <f>R89+S89</f>
        <v>2048</v>
      </c>
      <c r="U89" s="79">
        <f>Lcc_BKK!U89+Lcc_DMK!U89</f>
        <v>0</v>
      </c>
      <c r="V89" s="217">
        <f>T89+U89</f>
        <v>2048</v>
      </c>
      <c r="W89" s="80">
        <f>IF(Q89=0,0,((V89/Q89)-1)*100)</f>
        <v>18.724637681159418</v>
      </c>
    </row>
    <row r="90" spans="12:23" ht="14.25" thickTop="1" thickBot="1">
      <c r="L90" s="81" t="s">
        <v>38</v>
      </c>
      <c r="M90" s="82">
        <f>+M87+M88+M89</f>
        <v>1937</v>
      </c>
      <c r="N90" s="83">
        <f t="shared" ref="N90:V90" si="262">+N87+N88+N89</f>
        <v>2946</v>
      </c>
      <c r="O90" s="210">
        <f t="shared" si="262"/>
        <v>4883</v>
      </c>
      <c r="P90" s="82">
        <f t="shared" si="262"/>
        <v>0</v>
      </c>
      <c r="Q90" s="210">
        <f t="shared" si="262"/>
        <v>4883</v>
      </c>
      <c r="R90" s="82">
        <f t="shared" si="262"/>
        <v>2121</v>
      </c>
      <c r="S90" s="83">
        <f t="shared" si="262"/>
        <v>3870</v>
      </c>
      <c r="T90" s="210">
        <f t="shared" si="262"/>
        <v>5991</v>
      </c>
      <c r="U90" s="82">
        <f t="shared" si="262"/>
        <v>0</v>
      </c>
      <c r="V90" s="210">
        <f t="shared" si="262"/>
        <v>5991</v>
      </c>
      <c r="W90" s="84">
        <f t="shared" ref="W90" si="263">IF(Q90=0,0,((V90/Q90)-1)*100)</f>
        <v>22.690968666803201</v>
      </c>
    </row>
    <row r="91" spans="12:23" ht="13.5" thickTop="1">
      <c r="L91" s="60" t="s">
        <v>13</v>
      </c>
      <c r="M91" s="77">
        <f>Lcc_BKK!M91+Lcc_DMK!M91</f>
        <v>676</v>
      </c>
      <c r="N91" s="78">
        <f>Lcc_BKK!N91+Lcc_DMK!N91</f>
        <v>1050</v>
      </c>
      <c r="O91" s="217">
        <f>M91+N91</f>
        <v>1726</v>
      </c>
      <c r="P91" s="79">
        <f>+Lcc_BKK!P91+Lcc_DMK!P91</f>
        <v>0</v>
      </c>
      <c r="Q91" s="217">
        <f t="shared" ref="Q91:Q92" si="264">O91+P91</f>
        <v>1726</v>
      </c>
      <c r="R91" s="77">
        <f>+Lcc_BKK!R91+Lcc_DMK!R91</f>
        <v>788</v>
      </c>
      <c r="S91" s="78">
        <f>+Lcc_BKK!S91+Lcc_DMK!S91</f>
        <v>1139</v>
      </c>
      <c r="T91" s="217">
        <f>R91+S91</f>
        <v>1927</v>
      </c>
      <c r="U91" s="79">
        <f>Lcc_BKK!U91+Lcc_DMK!U91</f>
        <v>108</v>
      </c>
      <c r="V91" s="217">
        <f>T91+U91</f>
        <v>2035</v>
      </c>
      <c r="W91" s="80">
        <f t="shared" ref="W91:W102" si="265">IF(Q91=0,0,((V91/Q91)-1)*100)</f>
        <v>17.902665121668605</v>
      </c>
    </row>
    <row r="92" spans="12:23">
      <c r="L92" s="60" t="s">
        <v>14</v>
      </c>
      <c r="M92" s="77">
        <f>Lcc_BKK!M92+Lcc_DMK!M92</f>
        <v>561</v>
      </c>
      <c r="N92" s="78">
        <f>Lcc_BKK!N92+Lcc_DMK!N92</f>
        <v>869</v>
      </c>
      <c r="O92" s="217">
        <f>M92+N92</f>
        <v>1430</v>
      </c>
      <c r="P92" s="79">
        <f>+Lcc_BKK!P92+Lcc_DMK!P92</f>
        <v>0</v>
      </c>
      <c r="Q92" s="217">
        <f t="shared" si="264"/>
        <v>1430</v>
      </c>
      <c r="R92" s="77">
        <f>+Lcc_BKK!R92+Lcc_DMK!R92</f>
        <v>680</v>
      </c>
      <c r="S92" s="78">
        <f>+Lcc_BKK!S92+Lcc_DMK!S92</f>
        <v>1223</v>
      </c>
      <c r="T92" s="217">
        <f>R92+S92</f>
        <v>1903</v>
      </c>
      <c r="U92" s="79">
        <f>Lcc_BKK!U92+Lcc_DMK!U92</f>
        <v>0</v>
      </c>
      <c r="V92" s="217">
        <f>T92+U92</f>
        <v>1903</v>
      </c>
      <c r="W92" s="80">
        <f t="shared" si="265"/>
        <v>33.076923076923073</v>
      </c>
    </row>
    <row r="93" spans="12:23" ht="13.5" thickBot="1">
      <c r="L93" s="60" t="s">
        <v>15</v>
      </c>
      <c r="M93" s="77">
        <f>Lcc_BKK!M93+Lcc_DMK!M93</f>
        <v>682</v>
      </c>
      <c r="N93" s="78">
        <f>Lcc_BKK!N93+Lcc_DMK!N93</f>
        <v>1227</v>
      </c>
      <c r="O93" s="217">
        <f>M93+N93</f>
        <v>1909</v>
      </c>
      <c r="P93" s="79">
        <f>+Lcc_BKK!P93+Lcc_DMK!P93</f>
        <v>0</v>
      </c>
      <c r="Q93" s="217">
        <f>O93+P93</f>
        <v>1909</v>
      </c>
      <c r="R93" s="77">
        <f>+Lcc_BKK!R93+Lcc_DMK!R93</f>
        <v>919</v>
      </c>
      <c r="S93" s="78">
        <f>+Lcc_BKK!S93+Lcc_DMK!S93</f>
        <v>1719</v>
      </c>
      <c r="T93" s="217">
        <f>R93+S93</f>
        <v>2638</v>
      </c>
      <c r="U93" s="79">
        <f>Lcc_BKK!U93+Lcc_DMK!U93</f>
        <v>0</v>
      </c>
      <c r="V93" s="217">
        <f>T93+U93</f>
        <v>2638</v>
      </c>
      <c r="W93" s="80">
        <f>IF(Q93=0,0,((V93/Q93)-1)*100)</f>
        <v>38.187532739654273</v>
      </c>
    </row>
    <row r="94" spans="12:23" ht="14.25" thickTop="1" thickBot="1">
      <c r="L94" s="81" t="s">
        <v>61</v>
      </c>
      <c r="M94" s="82">
        <f>+M91+M92+M93</f>
        <v>1919</v>
      </c>
      <c r="N94" s="83">
        <f t="shared" ref="N94" si="266">+N91+N92+N93</f>
        <v>3146</v>
      </c>
      <c r="O94" s="210">
        <f t="shared" ref="O94" si="267">+O91+O92+O93</f>
        <v>5065</v>
      </c>
      <c r="P94" s="82">
        <f t="shared" ref="P94" si="268">+P91+P92+P93</f>
        <v>0</v>
      </c>
      <c r="Q94" s="210">
        <f t="shared" ref="Q94" si="269">+Q91+Q92+Q93</f>
        <v>5065</v>
      </c>
      <c r="R94" s="82">
        <f t="shared" ref="R94" si="270">+R91+R92+R93</f>
        <v>2387</v>
      </c>
      <c r="S94" s="83">
        <f t="shared" ref="S94" si="271">+S91+S92+S93</f>
        <v>4081</v>
      </c>
      <c r="T94" s="210">
        <f t="shared" ref="T94" si="272">+T91+T92+T93</f>
        <v>6468</v>
      </c>
      <c r="U94" s="82">
        <f t="shared" ref="U94" si="273">+U91+U92+U93</f>
        <v>108</v>
      </c>
      <c r="V94" s="210">
        <f t="shared" ref="V94" si="274">+V91+V92+V93</f>
        <v>6576</v>
      </c>
      <c r="W94" s="84">
        <f>IF(Q94=0,0,((V94/Q94)-1)*100)</f>
        <v>29.832181638696941</v>
      </c>
    </row>
    <row r="95" spans="12:23" ht="13.5" thickTop="1">
      <c r="L95" s="60" t="s">
        <v>16</v>
      </c>
      <c r="M95" s="77">
        <f>Lcc_BKK!M95+Lcc_DMK!M95</f>
        <v>684</v>
      </c>
      <c r="N95" s="78">
        <f>Lcc_BKK!N95+Lcc_DMK!N95</f>
        <v>993</v>
      </c>
      <c r="O95" s="217">
        <f>SUM(M95:N95)</f>
        <v>1677</v>
      </c>
      <c r="P95" s="79">
        <f>+Lcc_BKK!P95+Lcc_DMK!P95</f>
        <v>0</v>
      </c>
      <c r="Q95" s="217">
        <f t="shared" ref="Q95:Q97" si="275">O95+P95</f>
        <v>1677</v>
      </c>
      <c r="R95" s="77">
        <f>+Lcc_BKK!R95+Lcc_DMK!R95</f>
        <v>787</v>
      </c>
      <c r="S95" s="78">
        <f>+Lcc_BKK!S95+Lcc_DMK!S95</f>
        <v>1446</v>
      </c>
      <c r="T95" s="217">
        <f>SUM(R95:S95)</f>
        <v>2233</v>
      </c>
      <c r="U95" s="79">
        <f>Lcc_BKK!U95+Lcc_DMK!U95</f>
        <v>0</v>
      </c>
      <c r="V95" s="217">
        <f>T95+U95</f>
        <v>2233</v>
      </c>
      <c r="W95" s="80">
        <f t="shared" si="265"/>
        <v>33.154442456768038</v>
      </c>
    </row>
    <row r="96" spans="12:23">
      <c r="L96" s="60" t="s">
        <v>17</v>
      </c>
      <c r="M96" s="77">
        <f>Lcc_BKK!M96+Lcc_DMK!M96</f>
        <v>673</v>
      </c>
      <c r="N96" s="78">
        <f>Lcc_BKK!N96+Lcc_DMK!N96</f>
        <v>1185</v>
      </c>
      <c r="O96" s="217">
        <f>SUM(M96:N96)</f>
        <v>1858</v>
      </c>
      <c r="P96" s="79">
        <f>+Lcc_BKK!P96+Lcc_DMK!P96</f>
        <v>0</v>
      </c>
      <c r="Q96" s="217">
        <f>O96+P96</f>
        <v>1858</v>
      </c>
      <c r="R96" s="77">
        <f>+Lcc_BKK!R96+Lcc_DMK!R96</f>
        <v>651</v>
      </c>
      <c r="S96" s="78">
        <f>+Lcc_BKK!S96+Lcc_DMK!S96</f>
        <v>1652</v>
      </c>
      <c r="T96" s="217">
        <f>SUM(R96:S96)</f>
        <v>2303</v>
      </c>
      <c r="U96" s="79">
        <f>Lcc_BKK!U96+Lcc_DMK!U96</f>
        <v>0</v>
      </c>
      <c r="V96" s="217">
        <f>T96+U96</f>
        <v>2303</v>
      </c>
      <c r="W96" s="80">
        <f>IF(Q96=0,0,((V96/Q96)-1)*100)</f>
        <v>23.95048439181917</v>
      </c>
    </row>
    <row r="97" spans="12:23" ht="13.5" thickBot="1">
      <c r="L97" s="60" t="s">
        <v>18</v>
      </c>
      <c r="M97" s="77">
        <f>Lcc_BKK!M97+Lcc_DMK!M97</f>
        <v>682</v>
      </c>
      <c r="N97" s="78">
        <f>Lcc_BKK!N97+Lcc_DMK!N97</f>
        <v>1218</v>
      </c>
      <c r="O97" s="219">
        <f>SUM(M97:N97)</f>
        <v>1900</v>
      </c>
      <c r="P97" s="85">
        <f>+Lcc_BKK!P97+Lcc_DMK!P97</f>
        <v>0</v>
      </c>
      <c r="Q97" s="219">
        <f t="shared" si="275"/>
        <v>1900</v>
      </c>
      <c r="R97" s="77">
        <f>+Lcc_BKK!R97+Lcc_DMK!R97</f>
        <v>620</v>
      </c>
      <c r="S97" s="78">
        <f>+Lcc_BKK!S97+Lcc_DMK!S97</f>
        <v>1592</v>
      </c>
      <c r="T97" s="219">
        <f>SUM(R97:S97)</f>
        <v>2212</v>
      </c>
      <c r="U97" s="85">
        <f>Lcc_BKK!U97+Lcc_DMK!U97</f>
        <v>0</v>
      </c>
      <c r="V97" s="219">
        <f>T97+U97</f>
        <v>2212</v>
      </c>
      <c r="W97" s="80">
        <f t="shared" si="265"/>
        <v>16.421052631578959</v>
      </c>
    </row>
    <row r="98" spans="12:23" ht="14.25" thickTop="1" thickBot="1">
      <c r="L98" s="86" t="s">
        <v>39</v>
      </c>
      <c r="M98" s="87">
        <f>+M95+M96+M97</f>
        <v>2039</v>
      </c>
      <c r="N98" s="87">
        <f t="shared" ref="N98" si="276">+N95+N96+N97</f>
        <v>3396</v>
      </c>
      <c r="O98" s="220">
        <f t="shared" ref="O98" si="277">+O95+O96+O97</f>
        <v>5435</v>
      </c>
      <c r="P98" s="88">
        <f t="shared" ref="P98" si="278">+P95+P96+P97</f>
        <v>0</v>
      </c>
      <c r="Q98" s="220">
        <f t="shared" ref="Q98" si="279">+Q95+Q96+Q97</f>
        <v>5435</v>
      </c>
      <c r="R98" s="87">
        <f t="shared" ref="R98" si="280">+R95+R96+R97</f>
        <v>2058</v>
      </c>
      <c r="S98" s="87">
        <f t="shared" ref="S98" si="281">+S95+S96+S97</f>
        <v>4690</v>
      </c>
      <c r="T98" s="220">
        <f t="shared" ref="T98" si="282">+T95+T96+T97</f>
        <v>6748</v>
      </c>
      <c r="U98" s="88">
        <f t="shared" ref="U98" si="283">+U95+U96+U97</f>
        <v>0</v>
      </c>
      <c r="V98" s="220">
        <f t="shared" ref="V98" si="284">+V95+V96+V97</f>
        <v>6748</v>
      </c>
      <c r="W98" s="89">
        <f t="shared" si="265"/>
        <v>24.158233670653175</v>
      </c>
    </row>
    <row r="99" spans="12:23" ht="13.5" thickTop="1">
      <c r="L99" s="60" t="s">
        <v>21</v>
      </c>
      <c r="M99" s="77">
        <f>Lcc_BKK!M99+Lcc_DMK!M99</f>
        <v>779</v>
      </c>
      <c r="N99" s="78">
        <f>Lcc_BKK!N99+Lcc_DMK!N99</f>
        <v>1168</v>
      </c>
      <c r="O99" s="219">
        <f>SUM(M99:N99)</f>
        <v>1947</v>
      </c>
      <c r="P99" s="90">
        <f>+Lcc_BKK!P99+Lcc_DMK!P99</f>
        <v>0</v>
      </c>
      <c r="Q99" s="219">
        <f t="shared" ref="Q99:Q101" si="285">O99+P99</f>
        <v>1947</v>
      </c>
      <c r="R99" s="77">
        <f>+Lcc_BKK!R99+Lcc_DMK!R99</f>
        <v>732</v>
      </c>
      <c r="S99" s="78">
        <f>+Lcc_BKK!S99+Lcc_DMK!S99</f>
        <v>1653</v>
      </c>
      <c r="T99" s="219">
        <f>SUM(R99:S99)</f>
        <v>2385</v>
      </c>
      <c r="U99" s="90">
        <f>Lcc_BKK!U99+Lcc_DMK!U99</f>
        <v>0</v>
      </c>
      <c r="V99" s="219">
        <f>T99+U99</f>
        <v>2385</v>
      </c>
      <c r="W99" s="80">
        <f t="shared" si="265"/>
        <v>22.49614791987673</v>
      </c>
    </row>
    <row r="100" spans="12:23">
      <c r="L100" s="60" t="s">
        <v>22</v>
      </c>
      <c r="M100" s="77">
        <f>Lcc_BKK!M100+Lcc_DMK!M100</f>
        <v>735</v>
      </c>
      <c r="N100" s="78">
        <f>Lcc_BKK!N100+Lcc_DMK!N100</f>
        <v>1076</v>
      </c>
      <c r="O100" s="219">
        <f>SUM(M100:N100)</f>
        <v>1811</v>
      </c>
      <c r="P100" s="79">
        <f>+Lcc_BKK!P100+Lcc_DMK!P100</f>
        <v>0</v>
      </c>
      <c r="Q100" s="219">
        <f t="shared" si="285"/>
        <v>1811</v>
      </c>
      <c r="R100" s="77">
        <f>+Lcc_BKK!R100+Lcc_DMK!R100</f>
        <v>563</v>
      </c>
      <c r="S100" s="78">
        <f>+Lcc_BKK!S100+Lcc_DMK!S100</f>
        <v>1601</v>
      </c>
      <c r="T100" s="219">
        <f>SUM(R100:S100)</f>
        <v>2164</v>
      </c>
      <c r="U100" s="79">
        <f>Lcc_BKK!U100+Lcc_DMK!U100</f>
        <v>0</v>
      </c>
      <c r="V100" s="219">
        <f>T100+U100</f>
        <v>2164</v>
      </c>
      <c r="W100" s="80">
        <f t="shared" si="265"/>
        <v>19.49199337382661</v>
      </c>
    </row>
    <row r="101" spans="12:23" ht="13.5" thickBot="1">
      <c r="L101" s="60" t="s">
        <v>23</v>
      </c>
      <c r="M101" s="77">
        <f>Lcc_BKK!M101+Lcc_DMK!M101</f>
        <v>837</v>
      </c>
      <c r="N101" s="78">
        <f>Lcc_BKK!N101+Lcc_DMK!N101</f>
        <v>1209</v>
      </c>
      <c r="O101" s="219">
        <f>SUM(M101:N101)</f>
        <v>2046</v>
      </c>
      <c r="P101" s="79">
        <f>+Lcc_BKK!P101+Lcc_DMK!P101</f>
        <v>0</v>
      </c>
      <c r="Q101" s="219">
        <f t="shared" si="285"/>
        <v>2046</v>
      </c>
      <c r="R101" s="77">
        <f>+Lcc_BKK!R101+Lcc_DMK!R101</f>
        <v>606</v>
      </c>
      <c r="S101" s="78">
        <f>+Lcc_BKK!S101+Lcc_DMK!S101</f>
        <v>1530</v>
      </c>
      <c r="T101" s="219">
        <f>SUM(R101:S101)</f>
        <v>2136</v>
      </c>
      <c r="U101" s="79">
        <f>Lcc_BKK!U101+Lcc_DMK!U101</f>
        <v>0</v>
      </c>
      <c r="V101" s="219">
        <f>T101+U101</f>
        <v>2136</v>
      </c>
      <c r="W101" s="80">
        <f t="shared" si="265"/>
        <v>4.3988269794721369</v>
      </c>
    </row>
    <row r="102" spans="12:23" ht="14.25" thickTop="1" thickBot="1">
      <c r="L102" s="81" t="s">
        <v>40</v>
      </c>
      <c r="M102" s="82">
        <f>+M99+M100+M101</f>
        <v>2351</v>
      </c>
      <c r="N102" s="83">
        <f t="shared" ref="N102" si="286">+N99+N100+N101</f>
        <v>3453</v>
      </c>
      <c r="O102" s="218">
        <f t="shared" ref="O102" si="287">+O99+O100+O101</f>
        <v>5804</v>
      </c>
      <c r="P102" s="82">
        <f t="shared" ref="P102" si="288">+P99+P100+P101</f>
        <v>0</v>
      </c>
      <c r="Q102" s="218">
        <f t="shared" ref="Q102" si="289">+Q99+Q100+Q101</f>
        <v>5804</v>
      </c>
      <c r="R102" s="82">
        <f t="shared" ref="R102" si="290">+R99+R100+R101</f>
        <v>1901</v>
      </c>
      <c r="S102" s="83">
        <f t="shared" ref="S102" si="291">+S99+S100+S101</f>
        <v>4784</v>
      </c>
      <c r="T102" s="218">
        <f t="shared" ref="T102" si="292">+T99+T100+T101</f>
        <v>6685</v>
      </c>
      <c r="U102" s="82">
        <f t="shared" ref="U102" si="293">+U99+U100+U101</f>
        <v>0</v>
      </c>
      <c r="V102" s="218">
        <f t="shared" ref="V102" si="294">+V99+V100+V101</f>
        <v>6685</v>
      </c>
      <c r="W102" s="84">
        <f t="shared" si="265"/>
        <v>15.179186767746389</v>
      </c>
    </row>
    <row r="103" spans="12:23" ht="14.25" thickTop="1" thickBot="1">
      <c r="L103" s="81" t="s">
        <v>62</v>
      </c>
      <c r="M103" s="82">
        <f t="shared" ref="M103:V103" si="295">+M94+M98+M102</f>
        <v>6309</v>
      </c>
      <c r="N103" s="83">
        <f t="shared" si="295"/>
        <v>9995</v>
      </c>
      <c r="O103" s="210">
        <f t="shared" si="295"/>
        <v>16304</v>
      </c>
      <c r="P103" s="82">
        <f t="shared" si="295"/>
        <v>0</v>
      </c>
      <c r="Q103" s="210">
        <f t="shared" si="295"/>
        <v>16304</v>
      </c>
      <c r="R103" s="82">
        <f t="shared" si="295"/>
        <v>6346</v>
      </c>
      <c r="S103" s="83">
        <f t="shared" si="295"/>
        <v>13555</v>
      </c>
      <c r="T103" s="210">
        <f t="shared" si="295"/>
        <v>19901</v>
      </c>
      <c r="U103" s="82">
        <f t="shared" si="295"/>
        <v>108</v>
      </c>
      <c r="V103" s="210">
        <f t="shared" si="295"/>
        <v>20009</v>
      </c>
      <c r="W103" s="84">
        <f>IF(Q103=0,0,((V103/Q103)-1)*100)</f>
        <v>22.724484789008837</v>
      </c>
    </row>
    <row r="104" spans="12:23" ht="14.25" thickTop="1" thickBot="1">
      <c r="L104" s="81" t="s">
        <v>7</v>
      </c>
      <c r="M104" s="82">
        <f t="shared" ref="M104:V104" si="296">+M90+M94+M98+M102</f>
        <v>8246</v>
      </c>
      <c r="N104" s="83">
        <f t="shared" si="296"/>
        <v>12941</v>
      </c>
      <c r="O104" s="210">
        <f t="shared" si="296"/>
        <v>21187</v>
      </c>
      <c r="P104" s="82">
        <f t="shared" si="296"/>
        <v>0</v>
      </c>
      <c r="Q104" s="210">
        <f t="shared" si="296"/>
        <v>21187</v>
      </c>
      <c r="R104" s="82">
        <f t="shared" si="296"/>
        <v>8467</v>
      </c>
      <c r="S104" s="83">
        <f t="shared" si="296"/>
        <v>17425</v>
      </c>
      <c r="T104" s="210">
        <f t="shared" si="296"/>
        <v>25892</v>
      </c>
      <c r="U104" s="82">
        <f t="shared" si="296"/>
        <v>108</v>
      </c>
      <c r="V104" s="210">
        <f t="shared" si="296"/>
        <v>26000</v>
      </c>
      <c r="W104" s="84">
        <f>IF(Q104=0,0,((V104/Q104)-1)*100)</f>
        <v>22.716760277528671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4.25" thickTop="1" thickBot="1">
      <c r="L109" s="58"/>
      <c r="M109" s="414" t="s">
        <v>58</v>
      </c>
      <c r="N109" s="415"/>
      <c r="O109" s="415"/>
      <c r="P109" s="415"/>
      <c r="Q109" s="416"/>
      <c r="R109" s="232" t="s">
        <v>59</v>
      </c>
      <c r="S109" s="233"/>
      <c r="T109" s="234"/>
      <c r="U109" s="232"/>
      <c r="V109" s="232"/>
      <c r="W109" s="390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387"/>
      <c r="W110" s="388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386" t="s">
        <v>7</v>
      </c>
      <c r="W111" s="389"/>
    </row>
    <row r="112" spans="12:23" ht="4.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3">
      <c r="L113" s="60" t="s">
        <v>10</v>
      </c>
      <c r="M113" s="77">
        <f>Lcc_BKK!M113+Lcc_DMK!M113</f>
        <v>145</v>
      </c>
      <c r="N113" s="78">
        <f>Lcc_BKK!N113+Lcc_DMK!N113</f>
        <v>404</v>
      </c>
      <c r="O113" s="217">
        <f>M113+N113</f>
        <v>549</v>
      </c>
      <c r="P113" s="79">
        <f>+Lcc_BKK!P113+Lcc_DMK!P113</f>
        <v>0</v>
      </c>
      <c r="Q113" s="217">
        <f t="shared" ref="Q113:Q115" si="297">O113+P113</f>
        <v>549</v>
      </c>
      <c r="R113" s="77">
        <f>+Lcc_BKK!R113+Lcc_DMK!R113</f>
        <v>290</v>
      </c>
      <c r="S113" s="78">
        <f>+Lcc_BKK!S113+Lcc_DMK!S113</f>
        <v>618</v>
      </c>
      <c r="T113" s="217">
        <f>R113+S113</f>
        <v>908</v>
      </c>
      <c r="U113" s="79">
        <v>0</v>
      </c>
      <c r="V113" s="217">
        <f>T113+U113</f>
        <v>908</v>
      </c>
      <c r="W113" s="80">
        <f>IF(Q113=0,0,((V113/Q113)-1)*100)</f>
        <v>65.39162112932604</v>
      </c>
    </row>
    <row r="114" spans="12:23">
      <c r="L114" s="60" t="s">
        <v>11</v>
      </c>
      <c r="M114" s="77">
        <f>Lcc_BKK!M114+Lcc_DMK!M114</f>
        <v>188</v>
      </c>
      <c r="N114" s="78">
        <f>Lcc_BKK!N114+Lcc_DMK!N114</f>
        <v>470</v>
      </c>
      <c r="O114" s="217">
        <f>M114+N114</f>
        <v>658</v>
      </c>
      <c r="P114" s="79">
        <f>+Lcc_BKK!P114+Lcc_DMK!P114</f>
        <v>0</v>
      </c>
      <c r="Q114" s="217">
        <f t="shared" si="297"/>
        <v>658</v>
      </c>
      <c r="R114" s="77">
        <f>+Lcc_BKK!R114+Lcc_DMK!R114</f>
        <v>279</v>
      </c>
      <c r="S114" s="78">
        <f>+Lcc_BKK!S114+Lcc_DMK!S114</f>
        <v>596</v>
      </c>
      <c r="T114" s="217">
        <f>R114+S114</f>
        <v>875</v>
      </c>
      <c r="U114" s="79">
        <v>0</v>
      </c>
      <c r="V114" s="217">
        <f>T114+U114</f>
        <v>875</v>
      </c>
      <c r="W114" s="80">
        <f>IF(Q114=0,0,((V114/Q114)-1)*100)</f>
        <v>32.978723404255319</v>
      </c>
    </row>
    <row r="115" spans="12:23" ht="13.5" thickBot="1">
      <c r="L115" s="66" t="s">
        <v>12</v>
      </c>
      <c r="M115" s="77">
        <f>Lcc_BKK!M115+Lcc_DMK!M115</f>
        <v>219</v>
      </c>
      <c r="N115" s="78">
        <f>Lcc_BKK!N115+Lcc_DMK!N115</f>
        <v>482</v>
      </c>
      <c r="O115" s="217">
        <f>M115+N115</f>
        <v>701</v>
      </c>
      <c r="P115" s="79">
        <f>+Lcc_BKK!P115+Lcc_DMK!P115</f>
        <v>0</v>
      </c>
      <c r="Q115" s="217">
        <f t="shared" si="297"/>
        <v>701</v>
      </c>
      <c r="R115" s="77">
        <f>+Lcc_BKK!R115+Lcc_DMK!R115</f>
        <v>297</v>
      </c>
      <c r="S115" s="78">
        <f>+Lcc_BKK!S115+Lcc_DMK!S115</f>
        <v>597</v>
      </c>
      <c r="T115" s="217">
        <f>R115+S115</f>
        <v>894</v>
      </c>
      <c r="U115" s="79">
        <v>1</v>
      </c>
      <c r="V115" s="217">
        <f>T115+U115</f>
        <v>895</v>
      </c>
      <c r="W115" s="80">
        <f>IF(Q115=0,0,((V115/Q115)-1)*100)</f>
        <v>27.674750356633382</v>
      </c>
    </row>
    <row r="116" spans="12:23" ht="14.25" thickTop="1" thickBot="1">
      <c r="L116" s="81" t="s">
        <v>38</v>
      </c>
      <c r="M116" s="82">
        <f>+M113+M114+M115</f>
        <v>552</v>
      </c>
      <c r="N116" s="83">
        <f t="shared" ref="N116" si="298">+N113+N114+N115</f>
        <v>1356</v>
      </c>
      <c r="O116" s="210">
        <f t="shared" ref="O116" si="299">+O113+O114+O115</f>
        <v>1908</v>
      </c>
      <c r="P116" s="82">
        <f t="shared" ref="P116" si="300">+P113+P114+P115</f>
        <v>0</v>
      </c>
      <c r="Q116" s="210">
        <f t="shared" ref="Q116" si="301">+Q113+Q114+Q115</f>
        <v>1908</v>
      </c>
      <c r="R116" s="82">
        <f t="shared" ref="R116" si="302">+R113+R114+R115</f>
        <v>866</v>
      </c>
      <c r="S116" s="83">
        <f t="shared" ref="S116" si="303">+S113+S114+S115</f>
        <v>1811</v>
      </c>
      <c r="T116" s="210">
        <f t="shared" ref="T116" si="304">+T113+T114+T115</f>
        <v>2677</v>
      </c>
      <c r="U116" s="82">
        <f t="shared" ref="U116" si="305">+U113+U114+U115</f>
        <v>1</v>
      </c>
      <c r="V116" s="210">
        <f t="shared" ref="V116" si="306">+V113+V114+V115</f>
        <v>2678</v>
      </c>
      <c r="W116" s="84">
        <f t="shared" ref="W116" si="307">IF(Q116=0,0,((V116/Q116)-1)*100)</f>
        <v>40.356394129979044</v>
      </c>
    </row>
    <row r="117" spans="12:23" ht="13.5" thickTop="1">
      <c r="L117" s="60" t="s">
        <v>13</v>
      </c>
      <c r="M117" s="77">
        <f>Lcc_BKK!M117+Lcc_DMK!M117</f>
        <v>179</v>
      </c>
      <c r="N117" s="78">
        <f>Lcc_BKK!N117+Lcc_DMK!N117</f>
        <v>470</v>
      </c>
      <c r="O117" s="217">
        <f>M117+N117</f>
        <v>649</v>
      </c>
      <c r="P117" s="79">
        <f>+Lcc_BKK!P117+Lcc_DMK!P117</f>
        <v>0</v>
      </c>
      <c r="Q117" s="217">
        <f t="shared" ref="Q117:Q118" si="308">O117+P117</f>
        <v>649</v>
      </c>
      <c r="R117" s="77">
        <f>+Lcc_BKK!R117+Lcc_DMK!R117</f>
        <v>260</v>
      </c>
      <c r="S117" s="78">
        <f>+Lcc_BKK!S117+Lcc_DMK!S117</f>
        <v>596</v>
      </c>
      <c r="T117" s="217">
        <f>R117+S117</f>
        <v>856</v>
      </c>
      <c r="U117" s="79">
        <f>+Lcc_BKK!U117+Lcc_DMK!U117</f>
        <v>2</v>
      </c>
      <c r="V117" s="217">
        <f>T117+U117</f>
        <v>858</v>
      </c>
      <c r="W117" s="80">
        <f t="shared" ref="W117:W128" si="309">IF(Q117=0,0,((V117/Q117)-1)*100)</f>
        <v>32.203389830508478</v>
      </c>
    </row>
    <row r="118" spans="12:23">
      <c r="L118" s="60" t="s">
        <v>14</v>
      </c>
      <c r="M118" s="77">
        <f>Lcc_BKK!M118+Lcc_DMK!M118</f>
        <v>210</v>
      </c>
      <c r="N118" s="78">
        <f>Lcc_BKK!N118+Lcc_DMK!N118</f>
        <v>442</v>
      </c>
      <c r="O118" s="217">
        <f>M118+N118</f>
        <v>652</v>
      </c>
      <c r="P118" s="79">
        <f>+Lcc_BKK!P118+Lcc_DMK!P118</f>
        <v>0</v>
      </c>
      <c r="Q118" s="217">
        <f t="shared" si="308"/>
        <v>652</v>
      </c>
      <c r="R118" s="77">
        <f>+Lcc_BKK!R118+Lcc_DMK!R118</f>
        <v>238</v>
      </c>
      <c r="S118" s="78">
        <f>+Lcc_BKK!S118+Lcc_DMK!S118</f>
        <v>575</v>
      </c>
      <c r="T118" s="217">
        <f>R118+S118</f>
        <v>813</v>
      </c>
      <c r="U118" s="79">
        <f>+Lcc_BKK!U118+Lcc_DMK!U118</f>
        <v>2</v>
      </c>
      <c r="V118" s="217">
        <f>T118+U118</f>
        <v>815</v>
      </c>
      <c r="W118" s="80">
        <f t="shared" si="309"/>
        <v>25</v>
      </c>
    </row>
    <row r="119" spans="12:23" ht="13.5" thickBot="1">
      <c r="L119" s="60" t="s">
        <v>15</v>
      </c>
      <c r="M119" s="77">
        <f>Lcc_BKK!M119+Lcc_DMK!M119</f>
        <v>175</v>
      </c>
      <c r="N119" s="78">
        <f>Lcc_BKK!N119+Lcc_DMK!N119</f>
        <v>482</v>
      </c>
      <c r="O119" s="217">
        <f>M119+N119</f>
        <v>657</v>
      </c>
      <c r="P119" s="79">
        <f>+Lcc_BKK!P119+Lcc_DMK!P119</f>
        <v>0</v>
      </c>
      <c r="Q119" s="217">
        <f>O119+P119</f>
        <v>657</v>
      </c>
      <c r="R119" s="77">
        <f>+Lcc_BKK!R119+Lcc_DMK!R119</f>
        <v>218</v>
      </c>
      <c r="S119" s="78">
        <f>+Lcc_BKK!S119+Lcc_DMK!S119</f>
        <v>681</v>
      </c>
      <c r="T119" s="217">
        <f>R119+S119</f>
        <v>899</v>
      </c>
      <c r="U119" s="79">
        <f>+Lcc_BKK!U119+Lcc_DMK!U119</f>
        <v>2</v>
      </c>
      <c r="V119" s="217">
        <f>T119+U119</f>
        <v>901</v>
      </c>
      <c r="W119" s="80">
        <f>IF(Q119=0,0,((V119/Q119)-1)*100)</f>
        <v>37.138508371385079</v>
      </c>
    </row>
    <row r="120" spans="12:23" ht="14.25" thickTop="1" thickBot="1">
      <c r="L120" s="81" t="s">
        <v>61</v>
      </c>
      <c r="M120" s="82">
        <f>+M117+M118+M119</f>
        <v>564</v>
      </c>
      <c r="N120" s="83">
        <f t="shared" ref="N120" si="310">+N117+N118+N119</f>
        <v>1394</v>
      </c>
      <c r="O120" s="210">
        <f t="shared" ref="O120" si="311">+O117+O118+O119</f>
        <v>1958</v>
      </c>
      <c r="P120" s="82">
        <f t="shared" ref="P120" si="312">+P117+P118+P119</f>
        <v>0</v>
      </c>
      <c r="Q120" s="210">
        <f t="shared" ref="Q120" si="313">+Q117+Q118+Q119</f>
        <v>1958</v>
      </c>
      <c r="R120" s="82">
        <f t="shared" ref="R120" si="314">+R117+R118+R119</f>
        <v>716</v>
      </c>
      <c r="S120" s="83">
        <f t="shared" ref="S120" si="315">+S117+S118+S119</f>
        <v>1852</v>
      </c>
      <c r="T120" s="210">
        <f t="shared" ref="T120" si="316">+T117+T118+T119</f>
        <v>2568</v>
      </c>
      <c r="U120" s="82">
        <f t="shared" ref="U120" si="317">+U117+U118+U119</f>
        <v>6</v>
      </c>
      <c r="V120" s="210">
        <f t="shared" ref="V120" si="318">+V117+V118+V119</f>
        <v>2574</v>
      </c>
      <c r="W120" s="84">
        <f>IF(Q120=0,0,((V120/Q120)-1)*100)</f>
        <v>31.46067415730338</v>
      </c>
    </row>
    <row r="121" spans="12:23" ht="13.5" thickTop="1">
      <c r="L121" s="60" t="s">
        <v>16</v>
      </c>
      <c r="M121" s="77">
        <f>Lcc_BKK!M121+Lcc_DMK!M121</f>
        <v>181</v>
      </c>
      <c r="N121" s="78">
        <f>Lcc_BKK!N121+Lcc_DMK!N121</f>
        <v>403</v>
      </c>
      <c r="O121" s="217">
        <f>SUM(M121:N121)</f>
        <v>584</v>
      </c>
      <c r="P121" s="79">
        <f>+Lcc_BKK!P121+Lcc_DMK!P121</f>
        <v>0</v>
      </c>
      <c r="Q121" s="217">
        <f t="shared" ref="Q121:Q123" si="319">O121+P121</f>
        <v>584</v>
      </c>
      <c r="R121" s="77">
        <f>+Lcc_BKK!R121+Lcc_DMK!R121</f>
        <v>245</v>
      </c>
      <c r="S121" s="78">
        <f>+Lcc_BKK!S121+Lcc_DMK!S121</f>
        <v>725</v>
      </c>
      <c r="T121" s="217">
        <f>SUM(R121:S121)</f>
        <v>970</v>
      </c>
      <c r="U121" s="79">
        <f>+Lcc_BKK!U121+Lcc_DMK!U121</f>
        <v>0</v>
      </c>
      <c r="V121" s="217">
        <f>T121+U121</f>
        <v>970</v>
      </c>
      <c r="W121" s="80">
        <f t="shared" si="309"/>
        <v>66.095890410958916</v>
      </c>
    </row>
    <row r="122" spans="12:23">
      <c r="L122" s="60" t="s">
        <v>17</v>
      </c>
      <c r="M122" s="77">
        <f>Lcc_BKK!M122+Lcc_DMK!M122</f>
        <v>230</v>
      </c>
      <c r="N122" s="78">
        <f>Lcc_BKK!N122+Lcc_DMK!N122</f>
        <v>499</v>
      </c>
      <c r="O122" s="217">
        <f>SUM(M122:N122)</f>
        <v>729</v>
      </c>
      <c r="P122" s="79">
        <f>+Lcc_BKK!P122+Lcc_DMK!P122</f>
        <v>0</v>
      </c>
      <c r="Q122" s="217">
        <f>O122+P122</f>
        <v>729</v>
      </c>
      <c r="R122" s="77">
        <f>+Lcc_BKK!R122+Lcc_DMK!R122</f>
        <v>264</v>
      </c>
      <c r="S122" s="78">
        <f>+Lcc_BKK!S122+Lcc_DMK!S122</f>
        <v>712</v>
      </c>
      <c r="T122" s="217">
        <f>SUM(R122:S122)</f>
        <v>976</v>
      </c>
      <c r="U122" s="79">
        <f>+Lcc_BKK!U122+Lcc_DMK!U122</f>
        <v>0</v>
      </c>
      <c r="V122" s="217">
        <f>T122+U122</f>
        <v>976</v>
      </c>
      <c r="W122" s="80">
        <f>IF(Q122=0,0,((V122/Q122)-1)*100)</f>
        <v>33.882030178326474</v>
      </c>
    </row>
    <row r="123" spans="12:23" ht="13.5" thickBot="1">
      <c r="L123" s="60" t="s">
        <v>18</v>
      </c>
      <c r="M123" s="77">
        <f>Lcc_BKK!M123+Lcc_DMK!M123</f>
        <v>237</v>
      </c>
      <c r="N123" s="78">
        <f>Lcc_BKK!N123+Lcc_DMK!N123</f>
        <v>513</v>
      </c>
      <c r="O123" s="219">
        <f>SUM(M123:N123)</f>
        <v>750</v>
      </c>
      <c r="P123" s="85">
        <f>+Lcc_BKK!P123+Lcc_DMK!P123</f>
        <v>1</v>
      </c>
      <c r="Q123" s="219">
        <f t="shared" si="319"/>
        <v>751</v>
      </c>
      <c r="R123" s="77">
        <f>+Lcc_BKK!R123+Lcc_DMK!R123</f>
        <v>237</v>
      </c>
      <c r="S123" s="78">
        <f>+Lcc_BKK!S123+Lcc_DMK!S123</f>
        <v>653</v>
      </c>
      <c r="T123" s="219">
        <f>SUM(R123:S123)</f>
        <v>890</v>
      </c>
      <c r="U123" s="85">
        <f>+Lcc_BKK!U123+Lcc_DMK!U123</f>
        <v>0</v>
      </c>
      <c r="V123" s="219">
        <f>T123+U123</f>
        <v>890</v>
      </c>
      <c r="W123" s="80">
        <f t="shared" si="309"/>
        <v>18.508655126497999</v>
      </c>
    </row>
    <row r="124" spans="12:23" ht="14.25" thickTop="1" thickBot="1">
      <c r="L124" s="86" t="s">
        <v>39</v>
      </c>
      <c r="M124" s="87">
        <f>+M121+M122+M123</f>
        <v>648</v>
      </c>
      <c r="N124" s="87">
        <f t="shared" ref="N124" si="320">+N121+N122+N123</f>
        <v>1415</v>
      </c>
      <c r="O124" s="220">
        <f t="shared" ref="O124" si="321">+O121+O122+O123</f>
        <v>2063</v>
      </c>
      <c r="P124" s="88">
        <f t="shared" ref="P124" si="322">+P121+P122+P123</f>
        <v>1</v>
      </c>
      <c r="Q124" s="220">
        <f t="shared" ref="Q124" si="323">+Q121+Q122+Q123</f>
        <v>2064</v>
      </c>
      <c r="R124" s="87">
        <f t="shared" ref="R124" si="324">+R121+R122+R123</f>
        <v>746</v>
      </c>
      <c r="S124" s="87">
        <f t="shared" ref="S124" si="325">+S121+S122+S123</f>
        <v>2090</v>
      </c>
      <c r="T124" s="220">
        <f t="shared" ref="T124" si="326">+T121+T122+T123</f>
        <v>2836</v>
      </c>
      <c r="U124" s="88">
        <f t="shared" ref="U124" si="327">+U121+U122+U123</f>
        <v>0</v>
      </c>
      <c r="V124" s="220">
        <f t="shared" ref="V124" si="328">+V121+V122+V123</f>
        <v>2836</v>
      </c>
      <c r="W124" s="89">
        <f t="shared" si="309"/>
        <v>37.403100775193799</v>
      </c>
    </row>
    <row r="125" spans="12:23" ht="13.5" thickTop="1">
      <c r="L125" s="60" t="s">
        <v>21</v>
      </c>
      <c r="M125" s="77">
        <f>Lcc_BKK!M125+Lcc_DMK!M125</f>
        <v>285</v>
      </c>
      <c r="N125" s="78">
        <f>Lcc_BKK!N125+Lcc_DMK!N125</f>
        <v>537</v>
      </c>
      <c r="O125" s="219">
        <f>SUM(M125:N125)</f>
        <v>822</v>
      </c>
      <c r="P125" s="90">
        <f>+Lcc_BKK!P125+Lcc_DMK!P125</f>
        <v>0</v>
      </c>
      <c r="Q125" s="219">
        <f t="shared" ref="Q125:Q127" si="329">O125+P125</f>
        <v>822</v>
      </c>
      <c r="R125" s="77">
        <f>+Lcc_BKK!R125+Lcc_DMK!R125</f>
        <v>225</v>
      </c>
      <c r="S125" s="78">
        <f>+Lcc_BKK!S125+Lcc_DMK!S125</f>
        <v>697</v>
      </c>
      <c r="T125" s="219">
        <f>SUM(R125:S125)</f>
        <v>922</v>
      </c>
      <c r="U125" s="90">
        <f>+Lcc_BKK!U125+Lcc_DMK!U125</f>
        <v>0</v>
      </c>
      <c r="V125" s="219">
        <f>T125+U125</f>
        <v>922</v>
      </c>
      <c r="W125" s="80">
        <f t="shared" si="309"/>
        <v>12.165450121654509</v>
      </c>
    </row>
    <row r="126" spans="12:23">
      <c r="L126" s="60" t="s">
        <v>22</v>
      </c>
      <c r="M126" s="77">
        <f>Lcc_BKK!M126+Lcc_DMK!M126</f>
        <v>285</v>
      </c>
      <c r="N126" s="78">
        <f>Lcc_BKK!N126+Lcc_DMK!N126</f>
        <v>637</v>
      </c>
      <c r="O126" s="219">
        <f>SUM(M126:N126)</f>
        <v>922</v>
      </c>
      <c r="P126" s="79">
        <f>+Lcc_BKK!P126+Lcc_DMK!P126</f>
        <v>0</v>
      </c>
      <c r="Q126" s="219">
        <f t="shared" si="329"/>
        <v>922</v>
      </c>
      <c r="R126" s="77">
        <f>+Lcc_BKK!R126+Lcc_DMK!R126</f>
        <v>239</v>
      </c>
      <c r="S126" s="78">
        <f>+Lcc_BKK!S126+Lcc_DMK!S126</f>
        <v>738</v>
      </c>
      <c r="T126" s="219">
        <f>SUM(R126:S126)</f>
        <v>977</v>
      </c>
      <c r="U126" s="79">
        <f>+Lcc_BKK!U126+Lcc_DMK!U126</f>
        <v>0</v>
      </c>
      <c r="V126" s="219">
        <f>T126+U126</f>
        <v>977</v>
      </c>
      <c r="W126" s="80">
        <f t="shared" si="309"/>
        <v>5.9652928416485951</v>
      </c>
    </row>
    <row r="127" spans="12:23" ht="13.5" thickBot="1">
      <c r="L127" s="60" t="s">
        <v>23</v>
      </c>
      <c r="M127" s="77">
        <f>Lcc_BKK!M127+Lcc_DMK!M127</f>
        <v>297</v>
      </c>
      <c r="N127" s="78">
        <f>Lcc_BKK!N127+Lcc_DMK!N127</f>
        <v>618</v>
      </c>
      <c r="O127" s="219">
        <f>SUM(M127:N127)</f>
        <v>915</v>
      </c>
      <c r="P127" s="79">
        <f>+Lcc_BKK!P127+Lcc_DMK!P127</f>
        <v>0</v>
      </c>
      <c r="Q127" s="219">
        <f t="shared" si="329"/>
        <v>915</v>
      </c>
      <c r="R127" s="77">
        <f>+Lcc_BKK!R127+Lcc_DMK!R127</f>
        <v>221</v>
      </c>
      <c r="S127" s="78">
        <f>+Lcc_BKK!S127+Lcc_DMK!S127</f>
        <v>767</v>
      </c>
      <c r="T127" s="219">
        <f>SUM(R127:S127)</f>
        <v>988</v>
      </c>
      <c r="U127" s="79">
        <f>+Lcc_BKK!U127+Lcc_DMK!U127</f>
        <v>0</v>
      </c>
      <c r="V127" s="219">
        <f>T127+U127</f>
        <v>988</v>
      </c>
      <c r="W127" s="80">
        <f t="shared" si="309"/>
        <v>7.9781420765027367</v>
      </c>
    </row>
    <row r="128" spans="12:23" ht="14.25" thickTop="1" thickBot="1">
      <c r="L128" s="81" t="s">
        <v>40</v>
      </c>
      <c r="M128" s="82">
        <f>+M125+M126+M127</f>
        <v>867</v>
      </c>
      <c r="N128" s="83">
        <f t="shared" ref="N128" si="330">+N125+N126+N127</f>
        <v>1792</v>
      </c>
      <c r="O128" s="218">
        <f t="shared" ref="O128" si="331">+O125+O126+O127</f>
        <v>2659</v>
      </c>
      <c r="P128" s="82">
        <f t="shared" ref="P128" si="332">+P125+P126+P127</f>
        <v>0</v>
      </c>
      <c r="Q128" s="218">
        <f t="shared" ref="Q128" si="333">+Q125+Q126+Q127</f>
        <v>2659</v>
      </c>
      <c r="R128" s="82">
        <f t="shared" ref="R128" si="334">+R125+R126+R127</f>
        <v>685</v>
      </c>
      <c r="S128" s="83">
        <f t="shared" ref="S128" si="335">+S125+S126+S127</f>
        <v>2202</v>
      </c>
      <c r="T128" s="218">
        <f t="shared" ref="T128" si="336">+T125+T126+T127</f>
        <v>2887</v>
      </c>
      <c r="U128" s="82">
        <f t="shared" ref="U128" si="337">+U125+U126+U127</f>
        <v>0</v>
      </c>
      <c r="V128" s="218">
        <f t="shared" ref="V128" si="338">+V125+V126+V127</f>
        <v>2887</v>
      </c>
      <c r="W128" s="84">
        <f t="shared" si="309"/>
        <v>8.5746521248589715</v>
      </c>
    </row>
    <row r="129" spans="12:23" ht="14.25" thickTop="1" thickBot="1">
      <c r="L129" s="81" t="s">
        <v>62</v>
      </c>
      <c r="M129" s="82">
        <f t="shared" ref="M129:V129" si="339">+M120+M124+M128</f>
        <v>2079</v>
      </c>
      <c r="N129" s="83">
        <f t="shared" si="339"/>
        <v>4601</v>
      </c>
      <c r="O129" s="210">
        <f t="shared" si="339"/>
        <v>6680</v>
      </c>
      <c r="P129" s="82">
        <f t="shared" si="339"/>
        <v>1</v>
      </c>
      <c r="Q129" s="210">
        <f t="shared" si="339"/>
        <v>6681</v>
      </c>
      <c r="R129" s="82">
        <f t="shared" si="339"/>
        <v>2147</v>
      </c>
      <c r="S129" s="83">
        <f t="shared" si="339"/>
        <v>6144</v>
      </c>
      <c r="T129" s="210">
        <f t="shared" si="339"/>
        <v>8291</v>
      </c>
      <c r="U129" s="82">
        <f t="shared" si="339"/>
        <v>6</v>
      </c>
      <c r="V129" s="210">
        <f t="shared" si="339"/>
        <v>8297</v>
      </c>
      <c r="W129" s="84">
        <f>IF(Q129=0,0,((V129/Q129)-1)*100)</f>
        <v>24.18799580901063</v>
      </c>
    </row>
    <row r="130" spans="12:23" ht="14.25" thickTop="1" thickBot="1">
      <c r="L130" s="81" t="s">
        <v>7</v>
      </c>
      <c r="M130" s="82">
        <f t="shared" ref="M130:V130" si="340">+M116+M120+M124+M128</f>
        <v>2631</v>
      </c>
      <c r="N130" s="83">
        <f t="shared" si="340"/>
        <v>5957</v>
      </c>
      <c r="O130" s="210">
        <f t="shared" si="340"/>
        <v>8588</v>
      </c>
      <c r="P130" s="82">
        <f t="shared" si="340"/>
        <v>1</v>
      </c>
      <c r="Q130" s="210">
        <f t="shared" si="340"/>
        <v>8589</v>
      </c>
      <c r="R130" s="82">
        <f t="shared" si="340"/>
        <v>3013</v>
      </c>
      <c r="S130" s="83">
        <f t="shared" si="340"/>
        <v>7955</v>
      </c>
      <c r="T130" s="210">
        <f t="shared" si="340"/>
        <v>10968</v>
      </c>
      <c r="U130" s="82">
        <f t="shared" si="340"/>
        <v>7</v>
      </c>
      <c r="V130" s="210">
        <f t="shared" si="340"/>
        <v>10975</v>
      </c>
      <c r="W130" s="84">
        <f>IF(Q130=0,0,((V130/Q130)-1)*100)</f>
        <v>27.779718244265929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414" t="s">
        <v>58</v>
      </c>
      <c r="N135" s="415"/>
      <c r="O135" s="415"/>
      <c r="P135" s="415"/>
      <c r="Q135" s="416"/>
      <c r="R135" s="232" t="s">
        <v>59</v>
      </c>
      <c r="S135" s="233"/>
      <c r="T135" s="234"/>
      <c r="U135" s="232"/>
      <c r="V135" s="232"/>
      <c r="W135" s="390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63"/>
      <c r="R136" s="61"/>
      <c r="S136" s="62"/>
      <c r="T136" s="63"/>
      <c r="U136" s="64"/>
      <c r="V136" s="387"/>
      <c r="W136" s="388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69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86" t="s">
        <v>7</v>
      </c>
      <c r="W137" s="389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1">+M87+M113</f>
        <v>743</v>
      </c>
      <c r="N139" s="78">
        <f t="shared" si="341"/>
        <v>1327</v>
      </c>
      <c r="O139" s="217">
        <f>M139+N139</f>
        <v>2070</v>
      </c>
      <c r="P139" s="79">
        <f t="shared" ref="P139:P145" si="342">+P87+P113</f>
        <v>0</v>
      </c>
      <c r="Q139" s="226">
        <f t="shared" ref="Q139:Q141" si="343">O139+P139</f>
        <v>2070</v>
      </c>
      <c r="R139" s="77">
        <f t="shared" ref="R139:S145" si="344">+R87+R113</f>
        <v>953</v>
      </c>
      <c r="S139" s="78">
        <f t="shared" si="344"/>
        <v>1853</v>
      </c>
      <c r="T139" s="217">
        <f>R139+S139</f>
        <v>2806</v>
      </c>
      <c r="U139" s="79">
        <f t="shared" ref="U139:U145" si="345">+U87+U113</f>
        <v>0</v>
      </c>
      <c r="V139" s="227">
        <f>T139+U139</f>
        <v>2806</v>
      </c>
      <c r="W139" s="80">
        <f>IF(Q139=0,0,((V139/Q139)-1)*100)</f>
        <v>35.555555555555564</v>
      </c>
    </row>
    <row r="140" spans="12:23">
      <c r="L140" s="60" t="s">
        <v>11</v>
      </c>
      <c r="M140" s="77">
        <f t="shared" si="341"/>
        <v>839</v>
      </c>
      <c r="N140" s="78">
        <f t="shared" si="341"/>
        <v>1456</v>
      </c>
      <c r="O140" s="217">
        <f>M140+N140</f>
        <v>2295</v>
      </c>
      <c r="P140" s="79">
        <f t="shared" si="342"/>
        <v>0</v>
      </c>
      <c r="Q140" s="226">
        <f t="shared" si="343"/>
        <v>2295</v>
      </c>
      <c r="R140" s="77">
        <f t="shared" si="344"/>
        <v>991</v>
      </c>
      <c r="S140" s="78">
        <f t="shared" si="344"/>
        <v>1929</v>
      </c>
      <c r="T140" s="217">
        <f>R140+S140</f>
        <v>2920</v>
      </c>
      <c r="U140" s="79">
        <f t="shared" si="345"/>
        <v>0</v>
      </c>
      <c r="V140" s="227">
        <f>T140+U140</f>
        <v>2920</v>
      </c>
      <c r="W140" s="80">
        <f>IF(Q140=0,0,((V140/Q140)-1)*100)</f>
        <v>27.233115468409586</v>
      </c>
    </row>
    <row r="141" spans="12:23" ht="13.5" thickBot="1">
      <c r="L141" s="66" t="s">
        <v>12</v>
      </c>
      <c r="M141" s="77">
        <f t="shared" si="341"/>
        <v>907</v>
      </c>
      <c r="N141" s="78">
        <f t="shared" si="341"/>
        <v>1519</v>
      </c>
      <c r="O141" s="217">
        <f>M141+N141</f>
        <v>2426</v>
      </c>
      <c r="P141" s="79">
        <f t="shared" si="342"/>
        <v>0</v>
      </c>
      <c r="Q141" s="226">
        <f t="shared" si="343"/>
        <v>2426</v>
      </c>
      <c r="R141" s="77">
        <f t="shared" si="344"/>
        <v>1043</v>
      </c>
      <c r="S141" s="78">
        <f t="shared" si="344"/>
        <v>1899</v>
      </c>
      <c r="T141" s="217">
        <f>R141+S141</f>
        <v>2942</v>
      </c>
      <c r="U141" s="79">
        <f t="shared" si="345"/>
        <v>1</v>
      </c>
      <c r="V141" s="227">
        <f>T141+U141</f>
        <v>2943</v>
      </c>
      <c r="W141" s="80">
        <f>IF(Q141=0,0,((V141/Q141)-1)*100)</f>
        <v>21.310799670239078</v>
      </c>
    </row>
    <row r="142" spans="12:23" ht="14.25" thickTop="1" thickBot="1">
      <c r="L142" s="81" t="s">
        <v>38</v>
      </c>
      <c r="M142" s="82">
        <f>+M139+M140+M141</f>
        <v>2489</v>
      </c>
      <c r="N142" s="83">
        <f t="shared" ref="N142" si="346">+N139+N140+N141</f>
        <v>4302</v>
      </c>
      <c r="O142" s="210">
        <f t="shared" ref="O142" si="347">+O139+O140+O141</f>
        <v>6791</v>
      </c>
      <c r="P142" s="82">
        <f t="shared" ref="P142" si="348">+P139+P140+P141</f>
        <v>0</v>
      </c>
      <c r="Q142" s="210">
        <f t="shared" ref="Q142" si="349">+Q139+Q140+Q141</f>
        <v>6791</v>
      </c>
      <c r="R142" s="82">
        <f t="shared" ref="R142" si="350">+R139+R140+R141</f>
        <v>2987</v>
      </c>
      <c r="S142" s="83">
        <f t="shared" ref="S142" si="351">+S139+S140+S141</f>
        <v>5681</v>
      </c>
      <c r="T142" s="210">
        <f t="shared" ref="T142" si="352">+T139+T140+T141</f>
        <v>8668</v>
      </c>
      <c r="U142" s="82">
        <f t="shared" ref="U142" si="353">+U139+U140+U141</f>
        <v>1</v>
      </c>
      <c r="V142" s="210">
        <f t="shared" ref="V142" si="354">+V139+V140+V141</f>
        <v>8669</v>
      </c>
      <c r="W142" s="84">
        <f t="shared" ref="W142" si="355">IF(Q142=0,0,((V142/Q142)-1)*100)</f>
        <v>27.654248269768811</v>
      </c>
    </row>
    <row r="143" spans="12:23" ht="13.5" thickTop="1">
      <c r="L143" s="60" t="s">
        <v>13</v>
      </c>
      <c r="M143" s="77">
        <f t="shared" si="341"/>
        <v>855</v>
      </c>
      <c r="N143" s="78">
        <f t="shared" si="341"/>
        <v>1520</v>
      </c>
      <c r="O143" s="217">
        <f t="shared" ref="O143:O153" si="356">M143+N143</f>
        <v>2375</v>
      </c>
      <c r="P143" s="79">
        <f t="shared" si="342"/>
        <v>0</v>
      </c>
      <c r="Q143" s="226">
        <f t="shared" ref="Q143:Q144" si="357">O143+P143</f>
        <v>2375</v>
      </c>
      <c r="R143" s="77">
        <f t="shared" si="344"/>
        <v>1048</v>
      </c>
      <c r="S143" s="78">
        <f t="shared" si="344"/>
        <v>1735</v>
      </c>
      <c r="T143" s="217">
        <f t="shared" ref="T143:T153" si="358">R143+S143</f>
        <v>2783</v>
      </c>
      <c r="U143" s="79">
        <f t="shared" si="345"/>
        <v>110</v>
      </c>
      <c r="V143" s="227">
        <f>T143+U143</f>
        <v>2893</v>
      </c>
      <c r="W143" s="80">
        <f>IF(Q143=0,0,((V143/Q143)-1)*100)</f>
        <v>21.810526315789481</v>
      </c>
    </row>
    <row r="144" spans="12:23">
      <c r="L144" s="60" t="s">
        <v>14</v>
      </c>
      <c r="M144" s="77">
        <f t="shared" si="341"/>
        <v>771</v>
      </c>
      <c r="N144" s="78">
        <f t="shared" si="341"/>
        <v>1311</v>
      </c>
      <c r="O144" s="217">
        <f t="shared" si="356"/>
        <v>2082</v>
      </c>
      <c r="P144" s="79">
        <f t="shared" si="342"/>
        <v>0</v>
      </c>
      <c r="Q144" s="226">
        <f t="shared" si="357"/>
        <v>2082</v>
      </c>
      <c r="R144" s="77">
        <f t="shared" si="344"/>
        <v>918</v>
      </c>
      <c r="S144" s="78">
        <f t="shared" si="344"/>
        <v>1798</v>
      </c>
      <c r="T144" s="217">
        <f t="shared" si="358"/>
        <v>2716</v>
      </c>
      <c r="U144" s="79">
        <f t="shared" si="345"/>
        <v>2</v>
      </c>
      <c r="V144" s="227">
        <f>T144+U144</f>
        <v>2718</v>
      </c>
      <c r="W144" s="80">
        <f t="shared" ref="W144:W154" si="359">IF(Q144=0,0,((V144/Q144)-1)*100)</f>
        <v>30.547550432276658</v>
      </c>
    </row>
    <row r="145" spans="12:23" ht="13.5" thickBot="1">
      <c r="L145" s="60" t="s">
        <v>15</v>
      </c>
      <c r="M145" s="77">
        <f t="shared" si="341"/>
        <v>857</v>
      </c>
      <c r="N145" s="78">
        <f t="shared" si="341"/>
        <v>1709</v>
      </c>
      <c r="O145" s="217">
        <f>M145+N145</f>
        <v>2566</v>
      </c>
      <c r="P145" s="79">
        <f t="shared" si="342"/>
        <v>0</v>
      </c>
      <c r="Q145" s="226">
        <f>O145+P145</f>
        <v>2566</v>
      </c>
      <c r="R145" s="77">
        <f t="shared" si="344"/>
        <v>1137</v>
      </c>
      <c r="S145" s="78">
        <f t="shared" si="344"/>
        <v>2400</v>
      </c>
      <c r="T145" s="217">
        <f>R145+S145</f>
        <v>3537</v>
      </c>
      <c r="U145" s="79">
        <f t="shared" si="345"/>
        <v>2</v>
      </c>
      <c r="V145" s="227">
        <f>T145+U145</f>
        <v>3539</v>
      </c>
      <c r="W145" s="80">
        <f>IF(Q145=0,0,((V145/Q145)-1)*100)</f>
        <v>37.918939984411537</v>
      </c>
    </row>
    <row r="146" spans="12:23" ht="14.25" thickTop="1" thickBot="1">
      <c r="L146" s="81" t="s">
        <v>61</v>
      </c>
      <c r="M146" s="82">
        <f>+M143+M144+M145</f>
        <v>2483</v>
      </c>
      <c r="N146" s="83">
        <f t="shared" ref="N146" si="360">+N143+N144+N145</f>
        <v>4540</v>
      </c>
      <c r="O146" s="210">
        <f t="shared" ref="O146" si="361">+O143+O144+O145</f>
        <v>7023</v>
      </c>
      <c r="P146" s="82">
        <f t="shared" ref="P146" si="362">+P143+P144+P145</f>
        <v>0</v>
      </c>
      <c r="Q146" s="210">
        <f t="shared" ref="Q146" si="363">+Q143+Q144+Q145</f>
        <v>7023</v>
      </c>
      <c r="R146" s="82">
        <f t="shared" ref="R146" si="364">+R143+R144+R145</f>
        <v>3103</v>
      </c>
      <c r="S146" s="83">
        <f t="shared" ref="S146" si="365">+S143+S144+S145</f>
        <v>5933</v>
      </c>
      <c r="T146" s="210">
        <f t="shared" ref="T146" si="366">+T143+T144+T145</f>
        <v>9036</v>
      </c>
      <c r="U146" s="82">
        <f t="shared" ref="U146" si="367">+U143+U144+U145</f>
        <v>114</v>
      </c>
      <c r="V146" s="210">
        <f t="shared" ref="V146" si="368">+V143+V144+V145</f>
        <v>9150</v>
      </c>
      <c r="W146" s="84">
        <f>IF(Q146=0,0,((V146/Q146)-1)*100)</f>
        <v>30.286202477573674</v>
      </c>
    </row>
    <row r="147" spans="12:23" ht="13.5" thickTop="1">
      <c r="L147" s="60" t="s">
        <v>16</v>
      </c>
      <c r="M147" s="77">
        <f t="shared" ref="M147:N149" si="369">+M95+M121</f>
        <v>865</v>
      </c>
      <c r="N147" s="78">
        <f t="shared" si="369"/>
        <v>1396</v>
      </c>
      <c r="O147" s="217">
        <f t="shared" si="356"/>
        <v>2261</v>
      </c>
      <c r="P147" s="79">
        <f>+P95+P121</f>
        <v>0</v>
      </c>
      <c r="Q147" s="226">
        <f t="shared" ref="Q147:Q153" si="370">O147+P147</f>
        <v>2261</v>
      </c>
      <c r="R147" s="77">
        <f t="shared" ref="R147:S149" si="371">+R95+R121</f>
        <v>1032</v>
      </c>
      <c r="S147" s="78">
        <f t="shared" si="371"/>
        <v>2171</v>
      </c>
      <c r="T147" s="217">
        <f t="shared" si="358"/>
        <v>3203</v>
      </c>
      <c r="U147" s="79">
        <f>+U95+U121</f>
        <v>0</v>
      </c>
      <c r="V147" s="227">
        <f>T147+U147</f>
        <v>3203</v>
      </c>
      <c r="W147" s="80">
        <f t="shared" si="359"/>
        <v>41.662980981866426</v>
      </c>
    </row>
    <row r="148" spans="12:23">
      <c r="L148" s="60" t="s">
        <v>17</v>
      </c>
      <c r="M148" s="77">
        <f t="shared" si="369"/>
        <v>903</v>
      </c>
      <c r="N148" s="78">
        <f t="shared" si="369"/>
        <v>1684</v>
      </c>
      <c r="O148" s="217">
        <f>M148+N148</f>
        <v>2587</v>
      </c>
      <c r="P148" s="79">
        <f>+P96+P122</f>
        <v>0</v>
      </c>
      <c r="Q148" s="226">
        <f>O148+P148</f>
        <v>2587</v>
      </c>
      <c r="R148" s="77">
        <f t="shared" si="371"/>
        <v>915</v>
      </c>
      <c r="S148" s="78">
        <f t="shared" si="371"/>
        <v>2364</v>
      </c>
      <c r="T148" s="217">
        <f>R148+S148</f>
        <v>3279</v>
      </c>
      <c r="U148" s="79">
        <f>+U96+U122</f>
        <v>0</v>
      </c>
      <c r="V148" s="227">
        <f>T148+U148</f>
        <v>3279</v>
      </c>
      <c r="W148" s="80">
        <f>IF(Q148=0,0,((V148/Q148)-1)*100)</f>
        <v>26.749130266718211</v>
      </c>
    </row>
    <row r="149" spans="12:23" ht="13.5" thickBot="1">
      <c r="L149" s="60" t="s">
        <v>18</v>
      </c>
      <c r="M149" s="77">
        <f t="shared" si="369"/>
        <v>919</v>
      </c>
      <c r="N149" s="78">
        <f t="shared" si="369"/>
        <v>1731</v>
      </c>
      <c r="O149" s="219">
        <f t="shared" si="356"/>
        <v>2650</v>
      </c>
      <c r="P149" s="85">
        <f>+P97+P123</f>
        <v>1</v>
      </c>
      <c r="Q149" s="226">
        <f t="shared" si="370"/>
        <v>2651</v>
      </c>
      <c r="R149" s="77">
        <f t="shared" si="371"/>
        <v>857</v>
      </c>
      <c r="S149" s="78">
        <f t="shared" si="371"/>
        <v>2245</v>
      </c>
      <c r="T149" s="219">
        <f t="shared" si="358"/>
        <v>3102</v>
      </c>
      <c r="U149" s="85">
        <f>+U97+U123</f>
        <v>0</v>
      </c>
      <c r="V149" s="227">
        <f>T149+U149</f>
        <v>3102</v>
      </c>
      <c r="W149" s="80">
        <f t="shared" si="359"/>
        <v>17.01244813278009</v>
      </c>
    </row>
    <row r="150" spans="12:23" ht="14.25" thickTop="1" thickBot="1">
      <c r="L150" s="86" t="s">
        <v>39</v>
      </c>
      <c r="M150" s="82">
        <f>+M147+M148+M149</f>
        <v>2687</v>
      </c>
      <c r="N150" s="83">
        <f t="shared" ref="N150" si="372">+N147+N148+N149</f>
        <v>4811</v>
      </c>
      <c r="O150" s="210">
        <f t="shared" ref="O150" si="373">+O147+O148+O149</f>
        <v>7498</v>
      </c>
      <c r="P150" s="82">
        <f t="shared" ref="P150" si="374">+P147+P148+P149</f>
        <v>1</v>
      </c>
      <c r="Q150" s="210">
        <f t="shared" ref="Q150" si="375">+Q147+Q148+Q149</f>
        <v>7499</v>
      </c>
      <c r="R150" s="82">
        <f t="shared" ref="R150" si="376">+R147+R148+R149</f>
        <v>2804</v>
      </c>
      <c r="S150" s="83">
        <f t="shared" ref="S150" si="377">+S147+S148+S149</f>
        <v>6780</v>
      </c>
      <c r="T150" s="210">
        <f t="shared" ref="T150" si="378">+T147+T148+T149</f>
        <v>9584</v>
      </c>
      <c r="U150" s="82">
        <f t="shared" ref="U150" si="379">+U147+U148+U149</f>
        <v>0</v>
      </c>
      <c r="V150" s="210">
        <f t="shared" ref="V150" si="380">+V147+V148+V149</f>
        <v>9584</v>
      </c>
      <c r="W150" s="89">
        <f t="shared" si="359"/>
        <v>27.803707160954794</v>
      </c>
    </row>
    <row r="151" spans="12:23" ht="13.5" thickTop="1">
      <c r="L151" s="60" t="s">
        <v>21</v>
      </c>
      <c r="M151" s="77">
        <f t="shared" ref="M151:N153" si="381">+M99+M125</f>
        <v>1064</v>
      </c>
      <c r="N151" s="78">
        <f t="shared" si="381"/>
        <v>1705</v>
      </c>
      <c r="O151" s="219">
        <f t="shared" si="356"/>
        <v>2769</v>
      </c>
      <c r="P151" s="90">
        <f>+P99+P125</f>
        <v>0</v>
      </c>
      <c r="Q151" s="226">
        <f t="shared" si="370"/>
        <v>2769</v>
      </c>
      <c r="R151" s="77">
        <f t="shared" ref="R151:S153" si="382">+R99+R125</f>
        <v>957</v>
      </c>
      <c r="S151" s="78">
        <f t="shared" si="382"/>
        <v>2350</v>
      </c>
      <c r="T151" s="219">
        <f t="shared" si="358"/>
        <v>3307</v>
      </c>
      <c r="U151" s="90">
        <f>+U99+U125</f>
        <v>0</v>
      </c>
      <c r="V151" s="227">
        <f>T151+U151</f>
        <v>3307</v>
      </c>
      <c r="W151" s="80">
        <f t="shared" si="359"/>
        <v>19.429396894185636</v>
      </c>
    </row>
    <row r="152" spans="12:23">
      <c r="L152" s="60" t="s">
        <v>22</v>
      </c>
      <c r="M152" s="77">
        <f t="shared" si="381"/>
        <v>1020</v>
      </c>
      <c r="N152" s="78">
        <f t="shared" si="381"/>
        <v>1713</v>
      </c>
      <c r="O152" s="219">
        <f t="shared" si="356"/>
        <v>2733</v>
      </c>
      <c r="P152" s="79">
        <f>+P100+P126</f>
        <v>0</v>
      </c>
      <c r="Q152" s="226">
        <f t="shared" si="370"/>
        <v>2733</v>
      </c>
      <c r="R152" s="77">
        <f t="shared" si="382"/>
        <v>802</v>
      </c>
      <c r="S152" s="78">
        <f t="shared" si="382"/>
        <v>2339</v>
      </c>
      <c r="T152" s="219">
        <f t="shared" si="358"/>
        <v>3141</v>
      </c>
      <c r="U152" s="79">
        <f>+U100+U126</f>
        <v>0</v>
      </c>
      <c r="V152" s="227">
        <f>T152+U152</f>
        <v>3141</v>
      </c>
      <c r="W152" s="80">
        <f t="shared" si="359"/>
        <v>14.928649835345764</v>
      </c>
    </row>
    <row r="153" spans="12:23" ht="13.5" thickBot="1">
      <c r="L153" s="60" t="s">
        <v>23</v>
      </c>
      <c r="M153" s="77">
        <f t="shared" si="381"/>
        <v>1134</v>
      </c>
      <c r="N153" s="78">
        <f t="shared" si="381"/>
        <v>1827</v>
      </c>
      <c r="O153" s="219">
        <f t="shared" si="356"/>
        <v>2961</v>
      </c>
      <c r="P153" s="79">
        <f>+P101+P127</f>
        <v>0</v>
      </c>
      <c r="Q153" s="226">
        <f t="shared" si="370"/>
        <v>2961</v>
      </c>
      <c r="R153" s="77">
        <f t="shared" si="382"/>
        <v>827</v>
      </c>
      <c r="S153" s="78">
        <f t="shared" si="382"/>
        <v>2297</v>
      </c>
      <c r="T153" s="219">
        <f t="shared" si="358"/>
        <v>3124</v>
      </c>
      <c r="U153" s="79">
        <f>+U101+U127</f>
        <v>0</v>
      </c>
      <c r="V153" s="227">
        <f>T153+U153</f>
        <v>3124</v>
      </c>
      <c r="W153" s="80">
        <f t="shared" si="359"/>
        <v>5.5048969942586901</v>
      </c>
    </row>
    <row r="154" spans="12:23" ht="14.25" thickTop="1" thickBot="1">
      <c r="L154" s="81" t="s">
        <v>40</v>
      </c>
      <c r="M154" s="82">
        <f>+M151+M152+M153</f>
        <v>3218</v>
      </c>
      <c r="N154" s="83">
        <f t="shared" ref="N154" si="383">+N151+N152+N153</f>
        <v>5245</v>
      </c>
      <c r="O154" s="210">
        <f t="shared" ref="O154" si="384">+O151+O152+O153</f>
        <v>8463</v>
      </c>
      <c r="P154" s="82">
        <f t="shared" ref="P154" si="385">+P151+P152+P153</f>
        <v>0</v>
      </c>
      <c r="Q154" s="210">
        <f t="shared" ref="Q154" si="386">+Q151+Q152+Q153</f>
        <v>8463</v>
      </c>
      <c r="R154" s="82">
        <f t="shared" ref="R154" si="387">+R151+R152+R153</f>
        <v>2586</v>
      </c>
      <c r="S154" s="83">
        <f t="shared" ref="S154" si="388">+S151+S152+S153</f>
        <v>6986</v>
      </c>
      <c r="T154" s="210">
        <f t="shared" ref="T154" si="389">+T151+T152+T153</f>
        <v>9572</v>
      </c>
      <c r="U154" s="82">
        <f t="shared" ref="U154" si="390">+U151+U152+U153</f>
        <v>0</v>
      </c>
      <c r="V154" s="210">
        <f t="shared" ref="V154" si="391">+V151+V152+V153</f>
        <v>9572</v>
      </c>
      <c r="W154" s="84">
        <f t="shared" si="359"/>
        <v>13.104100200874402</v>
      </c>
    </row>
    <row r="155" spans="12:23" ht="14.25" thickTop="1" thickBot="1">
      <c r="L155" s="81" t="s">
        <v>62</v>
      </c>
      <c r="M155" s="82">
        <f t="shared" ref="M155:V155" si="392">+M146+M150+M154</f>
        <v>8388</v>
      </c>
      <c r="N155" s="83">
        <f t="shared" si="392"/>
        <v>14596</v>
      </c>
      <c r="O155" s="210">
        <f t="shared" si="392"/>
        <v>22984</v>
      </c>
      <c r="P155" s="82">
        <f t="shared" si="392"/>
        <v>1</v>
      </c>
      <c r="Q155" s="210">
        <f t="shared" si="392"/>
        <v>22985</v>
      </c>
      <c r="R155" s="82">
        <f t="shared" si="392"/>
        <v>8493</v>
      </c>
      <c r="S155" s="83">
        <f t="shared" si="392"/>
        <v>19699</v>
      </c>
      <c r="T155" s="210">
        <f t="shared" si="392"/>
        <v>28192</v>
      </c>
      <c r="U155" s="82">
        <f t="shared" si="392"/>
        <v>114</v>
      </c>
      <c r="V155" s="210">
        <f t="shared" si="392"/>
        <v>28306</v>
      </c>
      <c r="W155" s="84">
        <f>IF(Q155=0,0,((V155/Q155)-1)*100)</f>
        <v>23.149880356754405</v>
      </c>
    </row>
    <row r="156" spans="12:23" ht="14.25" thickTop="1" thickBot="1">
      <c r="L156" s="81" t="s">
        <v>7</v>
      </c>
      <c r="M156" s="82">
        <f t="shared" ref="M156:V156" si="393">+M142+M146+M150+M154</f>
        <v>10877</v>
      </c>
      <c r="N156" s="83">
        <f t="shared" si="393"/>
        <v>18898</v>
      </c>
      <c r="O156" s="210">
        <f t="shared" si="393"/>
        <v>29775</v>
      </c>
      <c r="P156" s="82">
        <f t="shared" si="393"/>
        <v>1</v>
      </c>
      <c r="Q156" s="210">
        <f t="shared" si="393"/>
        <v>29776</v>
      </c>
      <c r="R156" s="82">
        <f t="shared" si="393"/>
        <v>11480</v>
      </c>
      <c r="S156" s="83">
        <f t="shared" si="393"/>
        <v>25380</v>
      </c>
      <c r="T156" s="210">
        <f t="shared" si="393"/>
        <v>36860</v>
      </c>
      <c r="U156" s="82">
        <f t="shared" si="393"/>
        <v>115</v>
      </c>
      <c r="V156" s="210">
        <f t="shared" si="393"/>
        <v>36975</v>
      </c>
      <c r="W156" s="84">
        <f>IF(Q156=0,0,((V156/Q156)-1)*100)</f>
        <v>24.177189682966137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17" t="s">
        <v>54</v>
      </c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9"/>
    </row>
    <row r="159" spans="12:23" ht="13.5" thickBot="1">
      <c r="L159" s="420" t="s">
        <v>51</v>
      </c>
      <c r="M159" s="421"/>
      <c r="N159" s="421"/>
      <c r="O159" s="421"/>
      <c r="P159" s="421"/>
      <c r="Q159" s="421"/>
      <c r="R159" s="421"/>
      <c r="S159" s="421"/>
      <c r="T159" s="421"/>
      <c r="U159" s="421"/>
      <c r="V159" s="421"/>
      <c r="W159" s="422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customHeight="1" thickTop="1" thickBot="1">
      <c r="L161" s="260"/>
      <c r="M161" s="411" t="s">
        <v>58</v>
      </c>
      <c r="N161" s="412"/>
      <c r="O161" s="412"/>
      <c r="P161" s="412"/>
      <c r="Q161" s="413"/>
      <c r="R161" s="261" t="s">
        <v>59</v>
      </c>
      <c r="S161" s="261"/>
      <c r="T161" s="261"/>
      <c r="U161" s="261"/>
      <c r="V161" s="262"/>
      <c r="W161" s="263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269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275"/>
    </row>
    <row r="164" spans="12:23" ht="3.75" customHeight="1" thickTop="1">
      <c r="L164" s="264"/>
      <c r="M164" s="276"/>
      <c r="N164" s="277"/>
      <c r="O164" s="355"/>
      <c r="P164" s="279"/>
      <c r="Q164" s="355"/>
      <c r="R164" s="276"/>
      <c r="S164" s="277"/>
      <c r="T164" s="355"/>
      <c r="U164" s="279"/>
      <c r="V164" s="355"/>
      <c r="W164" s="280"/>
    </row>
    <row r="165" spans="12:23">
      <c r="L165" s="264" t="s">
        <v>10</v>
      </c>
      <c r="M165" s="281">
        <f>Lcc_BKK!M165+Lcc_DMK!M165</f>
        <v>0</v>
      </c>
      <c r="N165" s="282">
        <f>Lcc_BKK!N165+Lcc_DMK!N165</f>
        <v>0</v>
      </c>
      <c r="O165" s="356">
        <f>M165+N165</f>
        <v>0</v>
      </c>
      <c r="P165" s="284">
        <f>+Lcc_BKK!P165+Lcc_DMK!P165</f>
        <v>0</v>
      </c>
      <c r="Q165" s="356">
        <f>O165+P165</f>
        <v>0</v>
      </c>
      <c r="R165" s="281">
        <v>1</v>
      </c>
      <c r="S165" s="282">
        <v>1</v>
      </c>
      <c r="T165" s="356">
        <f>R165+S165</f>
        <v>2</v>
      </c>
      <c r="U165" s="284">
        <f>Lcc_BKK!U165+Lcc_DMK!U165</f>
        <v>0</v>
      </c>
      <c r="V165" s="356">
        <f>T165+U165</f>
        <v>2</v>
      </c>
      <c r="W165" s="285">
        <f>IF(Q165=0,0,((V165/Q165)-1)*100)</f>
        <v>0</v>
      </c>
    </row>
    <row r="166" spans="12:23">
      <c r="L166" s="264" t="s">
        <v>11</v>
      </c>
      <c r="M166" s="281">
        <f>Lcc_BKK!M166+Lcc_DMK!M166</f>
        <v>0</v>
      </c>
      <c r="N166" s="282">
        <f>Lcc_BKK!N166+Lcc_DMK!N166</f>
        <v>0</v>
      </c>
      <c r="O166" s="356">
        <f>M166+N166</f>
        <v>0</v>
      </c>
      <c r="P166" s="284">
        <f>+Lcc_BKK!P166+Lcc_DMK!P166</f>
        <v>0</v>
      </c>
      <c r="Q166" s="356">
        <f t="shared" ref="Q166:Q167" si="394">O166+P166</f>
        <v>0</v>
      </c>
      <c r="R166" s="281">
        <v>1</v>
      </c>
      <c r="S166" s="282">
        <v>1</v>
      </c>
      <c r="T166" s="356">
        <f>R166+S166</f>
        <v>2</v>
      </c>
      <c r="U166" s="284">
        <f>Lcc_BKK!U166+Lcc_DMK!U166</f>
        <v>0</v>
      </c>
      <c r="V166" s="356">
        <f>T166+U166</f>
        <v>2</v>
      </c>
      <c r="W166" s="285">
        <f>IF(Q166=0,0,((V166/Q166)-1)*100)</f>
        <v>0</v>
      </c>
    </row>
    <row r="167" spans="12:23" ht="13.5" thickBot="1">
      <c r="L167" s="270" t="s">
        <v>12</v>
      </c>
      <c r="M167" s="281">
        <f>Lcc_BKK!M167+Lcc_DMK!M167</f>
        <v>0</v>
      </c>
      <c r="N167" s="282">
        <f>Lcc_BKK!N167+Lcc_DMK!N167</f>
        <v>0</v>
      </c>
      <c r="O167" s="356">
        <f>M167+N167</f>
        <v>0</v>
      </c>
      <c r="P167" s="284">
        <f>+Lcc_BKK!P167+Lcc_DMK!P167</f>
        <v>0</v>
      </c>
      <c r="Q167" s="356">
        <f t="shared" si="394"/>
        <v>0</v>
      </c>
      <c r="R167" s="281">
        <v>0</v>
      </c>
      <c r="S167" s="282">
        <v>1</v>
      </c>
      <c r="T167" s="356">
        <f>R167+S167</f>
        <v>1</v>
      </c>
      <c r="U167" s="284">
        <f>Lcc_BKK!U167+Lcc_DMK!U167</f>
        <v>0</v>
      </c>
      <c r="V167" s="356">
        <f>T167+U167</f>
        <v>1</v>
      </c>
      <c r="W167" s="285">
        <f>IF(Q167=0,0,((V167/Q167)-1)*100)</f>
        <v>0</v>
      </c>
    </row>
    <row r="168" spans="12:23" ht="14.25" thickTop="1" thickBot="1">
      <c r="L168" s="286" t="s">
        <v>38</v>
      </c>
      <c r="M168" s="287">
        <f>+M165+M166+M167</f>
        <v>0</v>
      </c>
      <c r="N168" s="288">
        <f t="shared" ref="N168" si="395">+N165+N166+N167</f>
        <v>0</v>
      </c>
      <c r="O168" s="289">
        <f t="shared" ref="O168" si="396">+O165+O166+O167</f>
        <v>0</v>
      </c>
      <c r="P168" s="287">
        <f t="shared" ref="P168" si="397">+P165+P166+P167</f>
        <v>0</v>
      </c>
      <c r="Q168" s="289">
        <f t="shared" ref="Q168" si="398">+Q165+Q166+Q167</f>
        <v>0</v>
      </c>
      <c r="R168" s="287">
        <f t="shared" ref="R168" si="399">+R165+R166+R167</f>
        <v>2</v>
      </c>
      <c r="S168" s="288">
        <f t="shared" ref="S168" si="400">+S165+S166+S167</f>
        <v>3</v>
      </c>
      <c r="T168" s="289">
        <f t="shared" ref="T168" si="401">+T165+T166+T167</f>
        <v>5</v>
      </c>
      <c r="U168" s="287">
        <f t="shared" ref="U168" si="402">+U165+U166+U167</f>
        <v>0</v>
      </c>
      <c r="V168" s="289">
        <f t="shared" ref="V168" si="403">+V165+V166+V167</f>
        <v>5</v>
      </c>
      <c r="W168" s="290">
        <f t="shared" ref="W168" si="404">IF(Q168=0,0,((V168/Q168)-1)*100)</f>
        <v>0</v>
      </c>
    </row>
    <row r="169" spans="12:23" ht="13.5" thickTop="1">
      <c r="L169" s="264" t="s">
        <v>13</v>
      </c>
      <c r="M169" s="281">
        <f>Lcc_BKK!M169+Lcc_DMK!M169</f>
        <v>0</v>
      </c>
      <c r="N169" s="282">
        <f>Lcc_BKK!N169+Lcc_DMK!N169</f>
        <v>0</v>
      </c>
      <c r="O169" s="356">
        <f>M169+N169</f>
        <v>0</v>
      </c>
      <c r="P169" s="284">
        <f>+Lcc_BKK!P169+Lcc_DMK!P169</f>
        <v>0</v>
      </c>
      <c r="Q169" s="356">
        <f t="shared" ref="Q169:Q170" si="405">O169+P169</f>
        <v>0</v>
      </c>
      <c r="R169" s="281">
        <f>+Lcc_BKK!R169+Lcc_DMK!R169</f>
        <v>0</v>
      </c>
      <c r="S169" s="282">
        <f>+Lcc_BKK!S169+Lcc_DMK!S169</f>
        <v>1</v>
      </c>
      <c r="T169" s="356">
        <f>R169+S169</f>
        <v>1</v>
      </c>
      <c r="U169" s="284">
        <f>Lcc_BKK!U169+Lcc_DMK!U169</f>
        <v>0</v>
      </c>
      <c r="V169" s="356">
        <f>T169+U169</f>
        <v>1</v>
      </c>
      <c r="W169" s="285">
        <f t="shared" ref="W169:W180" si="406">IF(Q169=0,0,((V169/Q169)-1)*100)</f>
        <v>0</v>
      </c>
    </row>
    <row r="170" spans="12:23">
      <c r="L170" s="264" t="s">
        <v>14</v>
      </c>
      <c r="M170" s="281">
        <f>Lcc_BKK!M170+Lcc_DMK!M170</f>
        <v>0</v>
      </c>
      <c r="N170" s="282">
        <f>Lcc_BKK!N170+Lcc_DMK!N170</f>
        <v>1</v>
      </c>
      <c r="O170" s="356">
        <f>M170+N170</f>
        <v>1</v>
      </c>
      <c r="P170" s="284">
        <f>+Lcc_BKK!P170+Lcc_DMK!P170</f>
        <v>0</v>
      </c>
      <c r="Q170" s="356">
        <f t="shared" si="405"/>
        <v>1</v>
      </c>
      <c r="R170" s="281">
        <f>+Lcc_BKK!R170+Lcc_DMK!R170</f>
        <v>0</v>
      </c>
      <c r="S170" s="282">
        <f>+Lcc_BKK!S170+Lcc_DMK!S170</f>
        <v>1</v>
      </c>
      <c r="T170" s="356">
        <f>R170+S170</f>
        <v>1</v>
      </c>
      <c r="U170" s="284">
        <f>Lcc_BKK!U170+Lcc_DMK!U170</f>
        <v>0</v>
      </c>
      <c r="V170" s="356">
        <f>T170+U170</f>
        <v>1</v>
      </c>
      <c r="W170" s="285">
        <f t="shared" si="406"/>
        <v>0</v>
      </c>
    </row>
    <row r="171" spans="12:23" ht="13.5" thickBot="1">
      <c r="L171" s="264" t="s">
        <v>15</v>
      </c>
      <c r="M171" s="281">
        <f>Lcc_BKK!M171+Lcc_DMK!M171</f>
        <v>0</v>
      </c>
      <c r="N171" s="282">
        <f>Lcc_BKK!N171+Lcc_DMK!N171</f>
        <v>1</v>
      </c>
      <c r="O171" s="356">
        <f>M171+N171</f>
        <v>1</v>
      </c>
      <c r="P171" s="284">
        <f>+Lcc_BKK!P171+Lcc_DMK!P171</f>
        <v>0</v>
      </c>
      <c r="Q171" s="356">
        <f>O171+P171</f>
        <v>1</v>
      </c>
      <c r="R171" s="281">
        <f>+Lcc_BKK!R171+Lcc_DMK!R171</f>
        <v>0</v>
      </c>
      <c r="S171" s="282">
        <f>+Lcc_BKK!S171+Lcc_DMK!S171</f>
        <v>2</v>
      </c>
      <c r="T171" s="356">
        <f>R171+S171</f>
        <v>2</v>
      </c>
      <c r="U171" s="284">
        <f>Lcc_BKK!U171+Lcc_DMK!U171</f>
        <v>0</v>
      </c>
      <c r="V171" s="356">
        <f>T171+U171</f>
        <v>2</v>
      </c>
      <c r="W171" s="285">
        <f>IF(Q171=0,0,((V171/Q171)-1)*100)</f>
        <v>100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07">+N169+N170+N171</f>
        <v>2</v>
      </c>
      <c r="O172" s="289">
        <f t="shared" ref="O172" si="408">+O169+O170+O171</f>
        <v>2</v>
      </c>
      <c r="P172" s="287">
        <f t="shared" ref="P172" si="409">+P169+P170+P171</f>
        <v>0</v>
      </c>
      <c r="Q172" s="289">
        <f t="shared" ref="Q172" si="410">+Q169+Q170+Q171</f>
        <v>2</v>
      </c>
      <c r="R172" s="287">
        <f t="shared" ref="R172" si="411">+R169+R170+R171</f>
        <v>0</v>
      </c>
      <c r="S172" s="288">
        <f t="shared" ref="S172" si="412">+S169+S170+S171</f>
        <v>4</v>
      </c>
      <c r="T172" s="289">
        <f t="shared" ref="T172" si="413">+T169+T170+T171</f>
        <v>4</v>
      </c>
      <c r="U172" s="287">
        <f t="shared" ref="U172" si="414">+U169+U170+U171</f>
        <v>0</v>
      </c>
      <c r="V172" s="289">
        <f t="shared" ref="V172" si="415">+V169+V170+V171</f>
        <v>4</v>
      </c>
      <c r="W172" s="290">
        <f>IF(Q172=0,0,((V172/Q172)-1)*100)</f>
        <v>100</v>
      </c>
    </row>
    <row r="173" spans="12:23" ht="13.5" thickTop="1">
      <c r="L173" s="264" t="s">
        <v>16</v>
      </c>
      <c r="M173" s="281">
        <f>Lcc_BKK!M173+Lcc_DMK!M173</f>
        <v>0</v>
      </c>
      <c r="N173" s="282">
        <f>Lcc_BKK!N173+Lcc_DMK!N173</f>
        <v>1</v>
      </c>
      <c r="O173" s="356">
        <f>SUM(M173:N173)</f>
        <v>1</v>
      </c>
      <c r="P173" s="284">
        <f>+Lcc_BKK!P173+Lcc_DMK!P173</f>
        <v>0</v>
      </c>
      <c r="Q173" s="356">
        <f t="shared" ref="Q173:Q175" si="416">O173+P173</f>
        <v>1</v>
      </c>
      <c r="R173" s="281">
        <f>+Lcc_BKK!R173+Lcc_DMK!R173</f>
        <v>0</v>
      </c>
      <c r="S173" s="282">
        <f>+Lcc_BKK!S173+Lcc_DMK!S173</f>
        <v>1</v>
      </c>
      <c r="T173" s="356">
        <f>SUM(R173:S173)</f>
        <v>1</v>
      </c>
      <c r="U173" s="284">
        <f>Lcc_BKK!U173+Lcc_DMK!U173</f>
        <v>0</v>
      </c>
      <c r="V173" s="356">
        <f t="shared" ref="V173" si="417">T173+U173</f>
        <v>1</v>
      </c>
      <c r="W173" s="285">
        <f t="shared" si="406"/>
        <v>0</v>
      </c>
    </row>
    <row r="174" spans="12:23">
      <c r="L174" s="264" t="s">
        <v>17</v>
      </c>
      <c r="M174" s="281">
        <f>Lcc_BKK!M174+Lcc_DMK!M174</f>
        <v>3</v>
      </c>
      <c r="N174" s="282">
        <f>Lcc_BKK!N174+Lcc_DMK!N174</f>
        <v>2</v>
      </c>
      <c r="O174" s="356">
        <f>SUM(M174:N174)</f>
        <v>5</v>
      </c>
      <c r="P174" s="284">
        <f>+Lcc_BKK!P174+Lcc_DMK!P174</f>
        <v>0</v>
      </c>
      <c r="Q174" s="356">
        <f>O174+P174</f>
        <v>5</v>
      </c>
      <c r="R174" s="281">
        <f>+Lcc_BKK!R174+Lcc_DMK!R174</f>
        <v>0</v>
      </c>
      <c r="S174" s="282">
        <f>+Lcc_BKK!S174+Lcc_DMK!S174</f>
        <v>1</v>
      </c>
      <c r="T174" s="356">
        <f>SUM(R174:S174)</f>
        <v>1</v>
      </c>
      <c r="U174" s="284">
        <f>Lcc_BKK!U174+Lcc_DMK!U174</f>
        <v>0</v>
      </c>
      <c r="V174" s="356">
        <f>T174+U174</f>
        <v>1</v>
      </c>
      <c r="W174" s="285">
        <f>IF(Q174=0,0,((V174/Q174)-1)*100)</f>
        <v>-80</v>
      </c>
    </row>
    <row r="175" spans="12:23" ht="13.5" thickBot="1">
      <c r="L175" s="264" t="s">
        <v>18</v>
      </c>
      <c r="M175" s="281">
        <f>Lcc_BKK!M175+Lcc_DMK!M175</f>
        <v>2</v>
      </c>
      <c r="N175" s="282">
        <f>Lcc_BKK!N175+Lcc_DMK!N175</f>
        <v>1</v>
      </c>
      <c r="O175" s="357">
        <f>SUM(M175:N175)</f>
        <v>3</v>
      </c>
      <c r="P175" s="292">
        <f>+Lcc_BKK!P175+Lcc_DMK!P175</f>
        <v>0</v>
      </c>
      <c r="Q175" s="357">
        <f t="shared" si="416"/>
        <v>3</v>
      </c>
      <c r="R175" s="281">
        <f>+Lcc_BKK!R175+Lcc_DMK!R175</f>
        <v>0</v>
      </c>
      <c r="S175" s="282">
        <f>+Lcc_BKK!S175+Lcc_DMK!S175</f>
        <v>1</v>
      </c>
      <c r="T175" s="357">
        <f>SUM(R175:S175)</f>
        <v>1</v>
      </c>
      <c r="U175" s="292">
        <f>Lcc_BKK!U175+Lcc_DMK!U175</f>
        <v>0</v>
      </c>
      <c r="V175" s="357">
        <f>T175+U175</f>
        <v>1</v>
      </c>
      <c r="W175" s="285">
        <f t="shared" si="406"/>
        <v>-66.666666666666671</v>
      </c>
    </row>
    <row r="176" spans="12:23" ht="14.25" thickTop="1" thickBot="1">
      <c r="L176" s="293" t="s">
        <v>39</v>
      </c>
      <c r="M176" s="294">
        <f>+M173+M174+M175</f>
        <v>5</v>
      </c>
      <c r="N176" s="294">
        <f t="shared" ref="N176" si="418">+N173+N174+N175</f>
        <v>4</v>
      </c>
      <c r="O176" s="295">
        <f t="shared" ref="O176" si="419">+O173+O174+O175</f>
        <v>9</v>
      </c>
      <c r="P176" s="296">
        <f t="shared" ref="P176" si="420">+P173+P174+P175</f>
        <v>0</v>
      </c>
      <c r="Q176" s="295">
        <f t="shared" ref="Q176" si="421">+Q173+Q174+Q175</f>
        <v>9</v>
      </c>
      <c r="R176" s="294">
        <f t="shared" ref="R176" si="422">+R173+R174+R175</f>
        <v>0</v>
      </c>
      <c r="S176" s="294">
        <f t="shared" ref="S176" si="423">+S173+S174+S175</f>
        <v>3</v>
      </c>
      <c r="T176" s="295">
        <f t="shared" ref="T176" si="424">+T173+T174+T175</f>
        <v>3</v>
      </c>
      <c r="U176" s="296">
        <f t="shared" ref="U176" si="425">+U173+U174+U175</f>
        <v>0</v>
      </c>
      <c r="V176" s="295">
        <f t="shared" ref="V176" si="426">+V173+V174+V175</f>
        <v>3</v>
      </c>
      <c r="W176" s="297">
        <f t="shared" si="406"/>
        <v>-66.666666666666671</v>
      </c>
    </row>
    <row r="177" spans="12:23" ht="13.5" thickTop="1">
      <c r="L177" s="264" t="s">
        <v>21</v>
      </c>
      <c r="M177" s="281">
        <f>Lcc_BKK!M177+Lcc_DMK!M177</f>
        <v>1</v>
      </c>
      <c r="N177" s="282">
        <f>Lcc_BKK!N177+Lcc_DMK!N177</f>
        <v>1</v>
      </c>
      <c r="O177" s="357">
        <f>SUM(M177:N177)</f>
        <v>2</v>
      </c>
      <c r="P177" s="298">
        <f>+Lcc_BKK!P177+Lcc_DMK!P177</f>
        <v>0</v>
      </c>
      <c r="Q177" s="357">
        <f t="shared" ref="Q177:Q179" si="427">O177+P177</f>
        <v>2</v>
      </c>
      <c r="R177" s="281">
        <f>+Lcc_BKK!R177+Lcc_DMK!R177</f>
        <v>0</v>
      </c>
      <c r="S177" s="282">
        <f>+Lcc_BKK!S177+Lcc_DMK!S177</f>
        <v>4</v>
      </c>
      <c r="T177" s="357">
        <f>SUM(R177:S177)</f>
        <v>4</v>
      </c>
      <c r="U177" s="298">
        <f>Lcc_BKK!U177+Lcc_DMK!U177</f>
        <v>0</v>
      </c>
      <c r="V177" s="357">
        <f>T177+U177</f>
        <v>4</v>
      </c>
      <c r="W177" s="285">
        <f t="shared" si="406"/>
        <v>100</v>
      </c>
    </row>
    <row r="178" spans="12:23">
      <c r="L178" s="264" t="s">
        <v>22</v>
      </c>
      <c r="M178" s="281">
        <f>Lcc_BKK!M178+Lcc_DMK!M178</f>
        <v>1</v>
      </c>
      <c r="N178" s="282">
        <f>Lcc_BKK!N178+Lcc_DMK!N178</f>
        <v>1</v>
      </c>
      <c r="O178" s="357">
        <f>SUM(M178:N178)</f>
        <v>2</v>
      </c>
      <c r="P178" s="284">
        <f>+Lcc_BKK!P178+Lcc_DMK!P178</f>
        <v>0</v>
      </c>
      <c r="Q178" s="357">
        <f t="shared" si="427"/>
        <v>2</v>
      </c>
      <c r="R178" s="281">
        <f>+Lcc_BKK!R178+Lcc_DMK!R178</f>
        <v>0</v>
      </c>
      <c r="S178" s="282">
        <f>+Lcc_BKK!S178+Lcc_DMK!S178</f>
        <v>1</v>
      </c>
      <c r="T178" s="357">
        <f>SUM(R178:S178)</f>
        <v>1</v>
      </c>
      <c r="U178" s="284">
        <f>Lcc_BKK!U178+Lcc_DMK!U178</f>
        <v>0</v>
      </c>
      <c r="V178" s="357">
        <f>T178+U178</f>
        <v>1</v>
      </c>
      <c r="W178" s="285">
        <f t="shared" si="406"/>
        <v>-50</v>
      </c>
    </row>
    <row r="179" spans="12:23" ht="13.5" thickBot="1">
      <c r="L179" s="264" t="s">
        <v>23</v>
      </c>
      <c r="M179" s="281">
        <f>Lcc_BKK!M179+Lcc_DMK!M179</f>
        <v>3</v>
      </c>
      <c r="N179" s="282">
        <f>Lcc_BKK!N179+Lcc_DMK!N179</f>
        <v>1</v>
      </c>
      <c r="O179" s="357">
        <f>SUM(M179:N179)</f>
        <v>4</v>
      </c>
      <c r="P179" s="284">
        <f>+Lcc_BKK!P179+Lcc_DMK!P179</f>
        <v>0</v>
      </c>
      <c r="Q179" s="357">
        <f t="shared" si="427"/>
        <v>4</v>
      </c>
      <c r="R179" s="281">
        <f>+Lcc_BKK!R179+Lcc_DMK!R179</f>
        <v>0</v>
      </c>
      <c r="S179" s="282">
        <f>+Lcc_BKK!S179+Lcc_DMK!S179</f>
        <v>2</v>
      </c>
      <c r="T179" s="357">
        <f>SUM(R179:S179)</f>
        <v>2</v>
      </c>
      <c r="U179" s="284">
        <f>Lcc_BKK!U179+Lcc_DMK!U179</f>
        <v>0</v>
      </c>
      <c r="V179" s="357">
        <f>T179+U179</f>
        <v>2</v>
      </c>
      <c r="W179" s="285">
        <f t="shared" si="406"/>
        <v>-50</v>
      </c>
    </row>
    <row r="180" spans="12:23" ht="14.25" thickTop="1" thickBot="1">
      <c r="L180" s="286" t="s">
        <v>40</v>
      </c>
      <c r="M180" s="287">
        <f>+M177+M178+M179</f>
        <v>5</v>
      </c>
      <c r="N180" s="288">
        <f t="shared" ref="N180" si="428">+N177+N178+N179</f>
        <v>3</v>
      </c>
      <c r="O180" s="289">
        <f t="shared" ref="O180" si="429">+O177+O178+O179</f>
        <v>8</v>
      </c>
      <c r="P180" s="287">
        <f t="shared" ref="P180" si="430">+P177+P178+P179</f>
        <v>0</v>
      </c>
      <c r="Q180" s="289">
        <f t="shared" ref="Q180" si="431">+Q177+Q178+Q179</f>
        <v>8</v>
      </c>
      <c r="R180" s="287">
        <f t="shared" ref="R180" si="432">+R177+R178+R179</f>
        <v>0</v>
      </c>
      <c r="S180" s="288">
        <f t="shared" ref="S180" si="433">+S177+S178+S179</f>
        <v>7</v>
      </c>
      <c r="T180" s="289">
        <f t="shared" ref="T180" si="434">+T177+T178+T179</f>
        <v>7</v>
      </c>
      <c r="U180" s="287">
        <f t="shared" ref="U180" si="435">+U177+U178+U179</f>
        <v>0</v>
      </c>
      <c r="V180" s="289">
        <f t="shared" ref="V180" si="436">+V177+V178+V179</f>
        <v>7</v>
      </c>
      <c r="W180" s="290">
        <f t="shared" si="406"/>
        <v>-12.5</v>
      </c>
    </row>
    <row r="181" spans="12:23" ht="14.25" thickTop="1" thickBot="1">
      <c r="L181" s="286" t="s">
        <v>62</v>
      </c>
      <c r="M181" s="287">
        <f t="shared" ref="M181:V181" si="437">+M172+M176+M180</f>
        <v>10</v>
      </c>
      <c r="N181" s="288">
        <f t="shared" si="437"/>
        <v>9</v>
      </c>
      <c r="O181" s="289">
        <f t="shared" si="437"/>
        <v>19</v>
      </c>
      <c r="P181" s="287">
        <f t="shared" si="437"/>
        <v>0</v>
      </c>
      <c r="Q181" s="289">
        <f t="shared" si="437"/>
        <v>19</v>
      </c>
      <c r="R181" s="287">
        <f t="shared" si="437"/>
        <v>0</v>
      </c>
      <c r="S181" s="288">
        <f t="shared" si="437"/>
        <v>14</v>
      </c>
      <c r="T181" s="289">
        <f t="shared" si="437"/>
        <v>14</v>
      </c>
      <c r="U181" s="287">
        <f t="shared" si="437"/>
        <v>0</v>
      </c>
      <c r="V181" s="289">
        <f t="shared" si="437"/>
        <v>14</v>
      </c>
      <c r="W181" s="290">
        <f>IF(Q181=0,0,((V181/Q181)-1)*100)</f>
        <v>-26.315789473684216</v>
      </c>
    </row>
    <row r="182" spans="12:23" ht="14.25" thickTop="1" thickBot="1">
      <c r="L182" s="286" t="s">
        <v>7</v>
      </c>
      <c r="M182" s="287">
        <f>+M181+M168</f>
        <v>10</v>
      </c>
      <c r="N182" s="288">
        <f t="shared" ref="N182:V182" si="438">+N181+N168</f>
        <v>9</v>
      </c>
      <c r="O182" s="289">
        <f t="shared" si="438"/>
        <v>19</v>
      </c>
      <c r="P182" s="287">
        <f t="shared" si="438"/>
        <v>0</v>
      </c>
      <c r="Q182" s="289">
        <f t="shared" si="438"/>
        <v>19</v>
      </c>
      <c r="R182" s="287">
        <f t="shared" si="438"/>
        <v>2</v>
      </c>
      <c r="S182" s="288">
        <f t="shared" si="438"/>
        <v>17</v>
      </c>
      <c r="T182" s="289">
        <f t="shared" si="438"/>
        <v>19</v>
      </c>
      <c r="U182" s="287">
        <f t="shared" si="438"/>
        <v>0</v>
      </c>
      <c r="V182" s="289">
        <f t="shared" si="438"/>
        <v>19</v>
      </c>
      <c r="W182" s="290">
        <f>IF(Q182=0,0,((V182/Q182)-1)*100)</f>
        <v>0</v>
      </c>
    </row>
    <row r="183" spans="12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thickTop="1">
      <c r="L184" s="417" t="s">
        <v>55</v>
      </c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9"/>
    </row>
    <row r="185" spans="12:23" ht="13.5" thickBot="1">
      <c r="L185" s="420" t="s">
        <v>52</v>
      </c>
      <c r="M185" s="421"/>
      <c r="N185" s="421"/>
      <c r="O185" s="421"/>
      <c r="P185" s="421"/>
      <c r="Q185" s="421"/>
      <c r="R185" s="421"/>
      <c r="S185" s="421"/>
      <c r="T185" s="421"/>
      <c r="U185" s="421"/>
      <c r="V185" s="421"/>
      <c r="W185" s="422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3"/>
      <c r="R187" s="261" t="s">
        <v>59</v>
      </c>
      <c r="S187" s="261"/>
      <c r="T187" s="261"/>
      <c r="U187" s="261"/>
      <c r="V187" s="262"/>
      <c r="W187" s="263" t="s">
        <v>2</v>
      </c>
    </row>
    <row r="188" spans="12:23" ht="13.5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269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275"/>
    </row>
    <row r="190" spans="12:23" ht="4.5" customHeight="1" thickTop="1">
      <c r="L190" s="264"/>
      <c r="M190" s="276"/>
      <c r="N190" s="277"/>
      <c r="O190" s="355"/>
      <c r="P190" s="279"/>
      <c r="Q190" s="355"/>
      <c r="R190" s="276"/>
      <c r="S190" s="277"/>
      <c r="T190" s="355"/>
      <c r="U190" s="279"/>
      <c r="V190" s="355"/>
      <c r="W190" s="280"/>
    </row>
    <row r="191" spans="12:23">
      <c r="L191" s="264" t="s">
        <v>10</v>
      </c>
      <c r="M191" s="281">
        <f>+Lcc_BKK!M191+Lcc_DMK!M191</f>
        <v>0</v>
      </c>
      <c r="N191" s="282">
        <f>+Lcc_BKK!N191+Lcc_DMK!N191</f>
        <v>0</v>
      </c>
      <c r="O191" s="356">
        <f>M191+N191</f>
        <v>0</v>
      </c>
      <c r="P191" s="284">
        <f>+Lcc_BKK!P191+Lcc_DMK!P191</f>
        <v>0</v>
      </c>
      <c r="Q191" s="356">
        <f t="shared" ref="Q191:Q193" si="439">O191+P191</f>
        <v>0</v>
      </c>
      <c r="R191" s="281">
        <v>10</v>
      </c>
      <c r="S191" s="282">
        <v>40</v>
      </c>
      <c r="T191" s="356">
        <f>R191+S191</f>
        <v>50</v>
      </c>
      <c r="U191" s="284">
        <f>+Lcc_BKK!U191+Lcc_DMK!U191</f>
        <v>0</v>
      </c>
      <c r="V191" s="356">
        <f>T191+U191</f>
        <v>50</v>
      </c>
      <c r="W191" s="285">
        <f>IF(Q191=0,0,((V191/Q191)-1)*100)</f>
        <v>0</v>
      </c>
    </row>
    <row r="192" spans="12:23">
      <c r="L192" s="264" t="s">
        <v>11</v>
      </c>
      <c r="M192" s="281">
        <f>+Lcc_BKK!M192+Lcc_DMK!M192</f>
        <v>0</v>
      </c>
      <c r="N192" s="282">
        <f>+Lcc_BKK!N192+Lcc_DMK!N192</f>
        <v>0</v>
      </c>
      <c r="O192" s="356">
        <f>M192+N192</f>
        <v>0</v>
      </c>
      <c r="P192" s="284">
        <f>+Lcc_BKK!P192+Lcc_DMK!P192</f>
        <v>0</v>
      </c>
      <c r="Q192" s="356">
        <f t="shared" si="439"/>
        <v>0</v>
      </c>
      <c r="R192" s="281">
        <v>26</v>
      </c>
      <c r="S192" s="282">
        <v>84</v>
      </c>
      <c r="T192" s="356">
        <f>R192+S192</f>
        <v>110</v>
      </c>
      <c r="U192" s="284">
        <f>+Lcc_BKK!U192+Lcc_DMK!U192</f>
        <v>0</v>
      </c>
      <c r="V192" s="356">
        <f>T192+U192</f>
        <v>110</v>
      </c>
      <c r="W192" s="285">
        <f>IF(Q192=0,0,((V192/Q192)-1)*100)</f>
        <v>0</v>
      </c>
    </row>
    <row r="193" spans="12:23" ht="13.5" thickBot="1">
      <c r="L193" s="270" t="s">
        <v>12</v>
      </c>
      <c r="M193" s="281">
        <f>+Lcc_BKK!M193+Lcc_DMK!M193</f>
        <v>0</v>
      </c>
      <c r="N193" s="282">
        <f>+Lcc_BKK!N193+Lcc_DMK!N193</f>
        <v>0</v>
      </c>
      <c r="O193" s="356">
        <f>M193+N193</f>
        <v>0</v>
      </c>
      <c r="P193" s="284">
        <f>+Lcc_BKK!P193+Lcc_DMK!P193</f>
        <v>0</v>
      </c>
      <c r="Q193" s="356">
        <f t="shared" si="439"/>
        <v>0</v>
      </c>
      <c r="R193" s="281">
        <v>55</v>
      </c>
      <c r="S193" s="282">
        <v>159</v>
      </c>
      <c r="T193" s="356">
        <f>R193+S193</f>
        <v>214</v>
      </c>
      <c r="U193" s="284">
        <f>+Lcc_BKK!U193+Lcc_DMK!U193</f>
        <v>0</v>
      </c>
      <c r="V193" s="356">
        <f>T193+U193</f>
        <v>214</v>
      </c>
      <c r="W193" s="285">
        <f>IF(Q193=0,0,((V193/Q193)-1)*100)</f>
        <v>0</v>
      </c>
    </row>
    <row r="194" spans="12:23" ht="14.25" thickTop="1" thickBot="1">
      <c r="L194" s="286" t="s">
        <v>38</v>
      </c>
      <c r="M194" s="287">
        <f>+M191+M192+M193</f>
        <v>0</v>
      </c>
      <c r="N194" s="288">
        <f t="shared" ref="N194" si="440">+N191+N192+N193</f>
        <v>0</v>
      </c>
      <c r="O194" s="289">
        <f t="shared" ref="O194" si="441">+O191+O192+O193</f>
        <v>0</v>
      </c>
      <c r="P194" s="287">
        <f t="shared" ref="P194" si="442">+P191+P192+P193</f>
        <v>0</v>
      </c>
      <c r="Q194" s="289">
        <f t="shared" ref="Q194" si="443">+Q191+Q192+Q193</f>
        <v>0</v>
      </c>
      <c r="R194" s="287">
        <f t="shared" ref="R194" si="444">+R191+R192+R193</f>
        <v>91</v>
      </c>
      <c r="S194" s="288">
        <f t="shared" ref="S194" si="445">+S191+S192+S193</f>
        <v>283</v>
      </c>
      <c r="T194" s="289">
        <f t="shared" ref="T194" si="446">+T191+T192+T193</f>
        <v>374</v>
      </c>
      <c r="U194" s="287">
        <f t="shared" ref="U194" si="447">+U191+U192+U193</f>
        <v>0</v>
      </c>
      <c r="V194" s="289">
        <f t="shared" ref="V194" si="448">+V191+V192+V193</f>
        <v>374</v>
      </c>
      <c r="W194" s="290">
        <f t="shared" ref="W194" si="449">IF(Q194=0,0,((V194/Q194)-1)*100)</f>
        <v>0</v>
      </c>
    </row>
    <row r="195" spans="12:23" ht="13.5" thickTop="1">
      <c r="L195" s="264" t="s">
        <v>13</v>
      </c>
      <c r="M195" s="281">
        <f>+Lcc_BKK!M195+Lcc_DMK!M195</f>
        <v>0</v>
      </c>
      <c r="N195" s="282">
        <f>+Lcc_BKK!N195+Lcc_DMK!N195</f>
        <v>0</v>
      </c>
      <c r="O195" s="356">
        <f>M195+N195</f>
        <v>0</v>
      </c>
      <c r="P195" s="284">
        <f>+Lcc_BKK!P195+Lcc_DMK!P195</f>
        <v>0</v>
      </c>
      <c r="Q195" s="356">
        <f t="shared" ref="Q195:Q196" si="450">O195+P195</f>
        <v>0</v>
      </c>
      <c r="R195" s="281">
        <f>+Lcc_BKK!R195+Lcc_DMK!R195</f>
        <v>60</v>
      </c>
      <c r="S195" s="282">
        <f>+Lcc_BKK!S195+Lcc_DMK!S195</f>
        <v>139</v>
      </c>
      <c r="T195" s="356">
        <f>R195+S195</f>
        <v>199</v>
      </c>
      <c r="U195" s="284">
        <f>+Lcc_BKK!U195+Lcc_DMK!U195</f>
        <v>0</v>
      </c>
      <c r="V195" s="356">
        <f>T195+U195</f>
        <v>199</v>
      </c>
      <c r="W195" s="285">
        <f t="shared" ref="W195:W206" si="451">IF(Q195=0,0,((V195/Q195)-1)*100)</f>
        <v>0</v>
      </c>
    </row>
    <row r="196" spans="12:23">
      <c r="L196" s="264" t="s">
        <v>14</v>
      </c>
      <c r="M196" s="281">
        <f>+Lcc_BKK!M196+Lcc_DMK!M196</f>
        <v>0</v>
      </c>
      <c r="N196" s="282">
        <f>+Lcc_BKK!N196+Lcc_DMK!N196</f>
        <v>13</v>
      </c>
      <c r="O196" s="356">
        <f>M196+N196</f>
        <v>13</v>
      </c>
      <c r="P196" s="284">
        <f>+Lcc_BKK!P196+Lcc_DMK!P196</f>
        <v>0</v>
      </c>
      <c r="Q196" s="356">
        <f t="shared" si="450"/>
        <v>13</v>
      </c>
      <c r="R196" s="281">
        <f>+Lcc_BKK!R196+Lcc_DMK!R196</f>
        <v>44</v>
      </c>
      <c r="S196" s="282">
        <f>+Lcc_BKK!S196+Lcc_DMK!S196</f>
        <v>181</v>
      </c>
      <c r="T196" s="356">
        <f>R196+S196</f>
        <v>225</v>
      </c>
      <c r="U196" s="284">
        <f>+Lcc_BKK!U196+Lcc_DMK!U196</f>
        <v>0</v>
      </c>
      <c r="V196" s="356">
        <f>T196+U196</f>
        <v>225</v>
      </c>
      <c r="W196" s="285">
        <f t="shared" si="451"/>
        <v>1630.7692307692307</v>
      </c>
    </row>
    <row r="197" spans="12:23" ht="13.5" thickBot="1">
      <c r="L197" s="264" t="s">
        <v>15</v>
      </c>
      <c r="M197" s="281">
        <f>+Lcc_BKK!M197+Lcc_DMK!M197</f>
        <v>0</v>
      </c>
      <c r="N197" s="282">
        <f>+Lcc_BKK!N197+Lcc_DMK!N197</f>
        <v>17</v>
      </c>
      <c r="O197" s="356">
        <f>M197+N197</f>
        <v>17</v>
      </c>
      <c r="P197" s="284">
        <f>+Lcc_BKK!P197+Lcc_DMK!P197</f>
        <v>0</v>
      </c>
      <c r="Q197" s="356">
        <f>O197+P197</f>
        <v>17</v>
      </c>
      <c r="R197" s="281">
        <f>+Lcc_BKK!R197+Lcc_DMK!R197</f>
        <v>13</v>
      </c>
      <c r="S197" s="282">
        <f>+Lcc_BKK!S197+Lcc_DMK!S197</f>
        <v>368</v>
      </c>
      <c r="T197" s="356">
        <f>R197+S197</f>
        <v>381</v>
      </c>
      <c r="U197" s="284">
        <f>+Lcc_BKK!U197+Lcc_DMK!U197</f>
        <v>0</v>
      </c>
      <c r="V197" s="356">
        <f>T197+U197</f>
        <v>381</v>
      </c>
      <c r="W197" s="285">
        <f>IF(Q197=0,0,((V197/Q197)-1)*100)</f>
        <v>2141.1764705882351</v>
      </c>
    </row>
    <row r="198" spans="12:23" ht="14.25" thickTop="1" thickBot="1">
      <c r="L198" s="286" t="s">
        <v>61</v>
      </c>
      <c r="M198" s="287">
        <f>+M195+M196+M197</f>
        <v>0</v>
      </c>
      <c r="N198" s="288">
        <f t="shared" ref="N198" si="452">+N195+N196+N197</f>
        <v>30</v>
      </c>
      <c r="O198" s="289">
        <f t="shared" ref="O198" si="453">+O195+O196+O197</f>
        <v>30</v>
      </c>
      <c r="P198" s="287">
        <f t="shared" ref="P198" si="454">+P195+P196+P197</f>
        <v>0</v>
      </c>
      <c r="Q198" s="289">
        <f t="shared" ref="Q198" si="455">+Q195+Q196+Q197</f>
        <v>30</v>
      </c>
      <c r="R198" s="287">
        <f t="shared" ref="R198" si="456">+R195+R196+R197</f>
        <v>117</v>
      </c>
      <c r="S198" s="288">
        <f t="shared" ref="S198" si="457">+S195+S196+S197</f>
        <v>688</v>
      </c>
      <c r="T198" s="289">
        <f t="shared" ref="T198" si="458">+T195+T196+T197</f>
        <v>805</v>
      </c>
      <c r="U198" s="287">
        <f t="shared" ref="U198" si="459">+U195+U196+U197</f>
        <v>0</v>
      </c>
      <c r="V198" s="289">
        <f t="shared" ref="V198" si="460">+V195+V196+V197</f>
        <v>805</v>
      </c>
      <c r="W198" s="290">
        <f>IF(Q198=0,0,((V198/Q198)-1)*100)</f>
        <v>2583.333333333333</v>
      </c>
    </row>
    <row r="199" spans="12:23" ht="13.5" thickTop="1">
      <c r="L199" s="264" t="s">
        <v>16</v>
      </c>
      <c r="M199" s="281">
        <f>+Lcc_BKK!M199+Lcc_DMK!M199</f>
        <v>0</v>
      </c>
      <c r="N199" s="282">
        <f>+Lcc_BKK!N199+Lcc_DMK!N199</f>
        <v>26</v>
      </c>
      <c r="O199" s="356">
        <f>SUM(M199:N199)</f>
        <v>26</v>
      </c>
      <c r="P199" s="284">
        <f>+Lcc_BKK!P199+Lcc_DMK!P199</f>
        <v>0</v>
      </c>
      <c r="Q199" s="356">
        <f t="shared" ref="Q199:Q201" si="461">O199+P199</f>
        <v>26</v>
      </c>
      <c r="R199" s="281">
        <f>+Lcc_BKK!R199+Lcc_DMK!R199</f>
        <v>17</v>
      </c>
      <c r="S199" s="282">
        <f>+Lcc_BKK!S199+Lcc_DMK!S199</f>
        <v>321</v>
      </c>
      <c r="T199" s="356">
        <f>SUM(R199:S199)</f>
        <v>338</v>
      </c>
      <c r="U199" s="284">
        <f>+Lcc_BKK!U199+Lcc_DMK!U199</f>
        <v>0</v>
      </c>
      <c r="V199" s="356">
        <f>T199+U199</f>
        <v>338</v>
      </c>
      <c r="W199" s="285">
        <f t="shared" si="451"/>
        <v>1200</v>
      </c>
    </row>
    <row r="200" spans="12:23">
      <c r="L200" s="264" t="s">
        <v>17</v>
      </c>
      <c r="M200" s="281">
        <f>+Lcc_BKK!M200+Lcc_DMK!M200</f>
        <v>0</v>
      </c>
      <c r="N200" s="282">
        <f>+Lcc_BKK!N200+Lcc_DMK!N200</f>
        <v>44</v>
      </c>
      <c r="O200" s="356">
        <f>SUM(M200:N200)</f>
        <v>44</v>
      </c>
      <c r="P200" s="284">
        <f>+Lcc_BKK!P200+Lcc_DMK!P200</f>
        <v>0</v>
      </c>
      <c r="Q200" s="356">
        <f>O200+P200</f>
        <v>44</v>
      </c>
      <c r="R200" s="281">
        <f>+Lcc_BKK!R200+Lcc_DMK!R200</f>
        <v>28</v>
      </c>
      <c r="S200" s="282">
        <f>+Lcc_BKK!S200+Lcc_DMK!S200</f>
        <v>397</v>
      </c>
      <c r="T200" s="356">
        <f>SUM(R200:S200)</f>
        <v>425</v>
      </c>
      <c r="U200" s="284">
        <f>+Lcc_BKK!U200+Lcc_DMK!U200</f>
        <v>0</v>
      </c>
      <c r="V200" s="356">
        <f>T200+U200</f>
        <v>425</v>
      </c>
      <c r="W200" s="285">
        <f>IF(Q200=0,0,((V200/Q200)-1)*100)</f>
        <v>865.90909090909088</v>
      </c>
    </row>
    <row r="201" spans="12:23" ht="13.5" thickBot="1">
      <c r="L201" s="264" t="s">
        <v>18</v>
      </c>
      <c r="M201" s="281">
        <f>+Lcc_BKK!M201+Lcc_DMK!M201</f>
        <v>0</v>
      </c>
      <c r="N201" s="282">
        <f>+Lcc_BKK!N201+Lcc_DMK!N201</f>
        <v>39</v>
      </c>
      <c r="O201" s="357">
        <f>SUM(M201:N201)</f>
        <v>39</v>
      </c>
      <c r="P201" s="292">
        <f>+Lcc_BKK!P201+Lcc_DMK!P201</f>
        <v>0</v>
      </c>
      <c r="Q201" s="357">
        <f t="shared" si="461"/>
        <v>39</v>
      </c>
      <c r="R201" s="281">
        <f>+Lcc_BKK!R201+Lcc_DMK!R201</f>
        <v>38</v>
      </c>
      <c r="S201" s="282">
        <f>+Lcc_BKK!S201+Lcc_DMK!S201</f>
        <v>432</v>
      </c>
      <c r="T201" s="357">
        <f>SUM(R201:S201)</f>
        <v>470</v>
      </c>
      <c r="U201" s="292">
        <f>+Lcc_BKK!U201+Lcc_DMK!U201</f>
        <v>0</v>
      </c>
      <c r="V201" s="357">
        <f>T201+U201</f>
        <v>470</v>
      </c>
      <c r="W201" s="285">
        <f t="shared" si="451"/>
        <v>1105.1282051282051</v>
      </c>
    </row>
    <row r="202" spans="12:23" ht="14.25" thickTop="1" thickBot="1">
      <c r="L202" s="293" t="s">
        <v>39</v>
      </c>
      <c r="M202" s="294">
        <f>+M199+M200+M201</f>
        <v>0</v>
      </c>
      <c r="N202" s="294">
        <f t="shared" ref="N202" si="462">+N199+N200+N201</f>
        <v>109</v>
      </c>
      <c r="O202" s="295">
        <f t="shared" ref="O202" si="463">+O199+O200+O201</f>
        <v>109</v>
      </c>
      <c r="P202" s="296">
        <f t="shared" ref="P202" si="464">+P199+P200+P201</f>
        <v>0</v>
      </c>
      <c r="Q202" s="295">
        <f t="shared" ref="Q202" si="465">+Q199+Q200+Q201</f>
        <v>109</v>
      </c>
      <c r="R202" s="294">
        <f t="shared" ref="R202" si="466">+R199+R200+R201</f>
        <v>83</v>
      </c>
      <c r="S202" s="294">
        <f t="shared" ref="S202" si="467">+S199+S200+S201</f>
        <v>1150</v>
      </c>
      <c r="T202" s="295">
        <f t="shared" ref="T202" si="468">+T199+T200+T201</f>
        <v>1233</v>
      </c>
      <c r="U202" s="296">
        <f t="shared" ref="U202" si="469">+U199+U200+U201</f>
        <v>0</v>
      </c>
      <c r="V202" s="295">
        <f t="shared" ref="V202" si="470">+V199+V200+V201</f>
        <v>1233</v>
      </c>
      <c r="W202" s="297">
        <f t="shared" si="451"/>
        <v>1031.1926605504586</v>
      </c>
    </row>
    <row r="203" spans="12:23" ht="13.5" thickTop="1">
      <c r="L203" s="264" t="s">
        <v>21</v>
      </c>
      <c r="M203" s="281">
        <f>+Lcc_BKK!M203+Lcc_DMK!M203</f>
        <v>0</v>
      </c>
      <c r="N203" s="282">
        <f>+Lcc_BKK!N203+Lcc_DMK!N203</f>
        <v>30</v>
      </c>
      <c r="O203" s="357">
        <f>SUM(M203:N203)</f>
        <v>30</v>
      </c>
      <c r="P203" s="298">
        <f>+Lcc_BKK!P203+Lcc_DMK!P203</f>
        <v>0</v>
      </c>
      <c r="Q203" s="357">
        <f t="shared" ref="Q203:Q205" si="471">O203+P203</f>
        <v>30</v>
      </c>
      <c r="R203" s="281">
        <f>+Lcc_BKK!R203+Lcc_DMK!R203</f>
        <v>44</v>
      </c>
      <c r="S203" s="282">
        <f>+Lcc_BKK!S203+Lcc_DMK!S203</f>
        <v>494</v>
      </c>
      <c r="T203" s="357">
        <f>SUM(R203:S203)</f>
        <v>538</v>
      </c>
      <c r="U203" s="298">
        <f>+Lcc_BKK!U203+Lcc_DMK!U203</f>
        <v>0</v>
      </c>
      <c r="V203" s="357">
        <f>T203+U203</f>
        <v>538</v>
      </c>
      <c r="W203" s="285">
        <f t="shared" si="451"/>
        <v>1693.3333333333333</v>
      </c>
    </row>
    <row r="204" spans="12:23">
      <c r="L204" s="264" t="s">
        <v>22</v>
      </c>
      <c r="M204" s="281">
        <f>+Lcc_BKK!M204+Lcc_DMK!M204</f>
        <v>0</v>
      </c>
      <c r="N204" s="282">
        <f>+Lcc_BKK!N204+Lcc_DMK!N204</f>
        <v>45</v>
      </c>
      <c r="O204" s="357">
        <f>SUM(M204:N204)</f>
        <v>45</v>
      </c>
      <c r="P204" s="284">
        <f>+Lcc_BKK!P204+Lcc_DMK!P204</f>
        <v>0</v>
      </c>
      <c r="Q204" s="357">
        <f t="shared" si="471"/>
        <v>45</v>
      </c>
      <c r="R204" s="281">
        <f>+Lcc_BKK!R204+Lcc_DMK!R204</f>
        <v>48</v>
      </c>
      <c r="S204" s="282">
        <f>+Lcc_BKK!S204+Lcc_DMK!S204</f>
        <v>462</v>
      </c>
      <c r="T204" s="357">
        <f>SUM(R204:S204)</f>
        <v>510</v>
      </c>
      <c r="U204" s="284">
        <f>+Lcc_BKK!U204+Lcc_DMK!U204</f>
        <v>0</v>
      </c>
      <c r="V204" s="357">
        <f>T204+U204</f>
        <v>510</v>
      </c>
      <c r="W204" s="285">
        <f t="shared" si="451"/>
        <v>1033.3333333333335</v>
      </c>
    </row>
    <row r="205" spans="12:23" ht="13.5" thickBot="1">
      <c r="L205" s="264" t="s">
        <v>23</v>
      </c>
      <c r="M205" s="281">
        <f>+Lcc_BKK!M205+Lcc_DMK!M205</f>
        <v>11</v>
      </c>
      <c r="N205" s="282">
        <f>+Lcc_BKK!N205+Lcc_DMK!N205</f>
        <v>42</v>
      </c>
      <c r="O205" s="357">
        <f>SUM(M205:N205)</f>
        <v>53</v>
      </c>
      <c r="P205" s="284">
        <f>+Lcc_BKK!P205+Lcc_DMK!P205</f>
        <v>0</v>
      </c>
      <c r="Q205" s="357">
        <f t="shared" si="471"/>
        <v>53</v>
      </c>
      <c r="R205" s="281">
        <f>+Lcc_BKK!R205+Lcc_DMK!R205</f>
        <v>40</v>
      </c>
      <c r="S205" s="282">
        <f>+Lcc_BKK!S205+Lcc_DMK!S205</f>
        <v>437</v>
      </c>
      <c r="T205" s="357">
        <f>SUM(R205:S205)</f>
        <v>477</v>
      </c>
      <c r="U205" s="284">
        <f>+Lcc_BKK!U205+Lcc_DMK!U205</f>
        <v>0</v>
      </c>
      <c r="V205" s="357">
        <f>T205+U205</f>
        <v>477</v>
      </c>
      <c r="W205" s="285">
        <f t="shared" si="451"/>
        <v>800</v>
      </c>
    </row>
    <row r="206" spans="12:23" ht="14.25" thickTop="1" thickBot="1">
      <c r="L206" s="286" t="s">
        <v>40</v>
      </c>
      <c r="M206" s="287">
        <f>+M203+M204+M205</f>
        <v>11</v>
      </c>
      <c r="N206" s="288">
        <f t="shared" ref="N206" si="472">+N203+N204+N205</f>
        <v>117</v>
      </c>
      <c r="O206" s="289">
        <f t="shared" ref="O206" si="473">+O203+O204+O205</f>
        <v>128</v>
      </c>
      <c r="P206" s="287">
        <f t="shared" ref="P206" si="474">+P203+P204+P205</f>
        <v>0</v>
      </c>
      <c r="Q206" s="289">
        <f t="shared" ref="Q206" si="475">+Q203+Q204+Q205</f>
        <v>128</v>
      </c>
      <c r="R206" s="287">
        <f t="shared" ref="R206" si="476">+R203+R204+R205</f>
        <v>132</v>
      </c>
      <c r="S206" s="288">
        <f t="shared" ref="S206" si="477">+S203+S204+S205</f>
        <v>1393</v>
      </c>
      <c r="T206" s="289">
        <f t="shared" ref="T206" si="478">+T203+T204+T205</f>
        <v>1525</v>
      </c>
      <c r="U206" s="287">
        <f t="shared" ref="U206" si="479">+U203+U204+U205</f>
        <v>0</v>
      </c>
      <c r="V206" s="289">
        <f t="shared" ref="V206" si="480">+V203+V204+V205</f>
        <v>1525</v>
      </c>
      <c r="W206" s="290">
        <f t="shared" si="451"/>
        <v>1091.40625</v>
      </c>
    </row>
    <row r="207" spans="12:23" ht="14.25" thickTop="1" thickBot="1">
      <c r="L207" s="286" t="s">
        <v>62</v>
      </c>
      <c r="M207" s="287">
        <f t="shared" ref="M207:V207" si="481">+M198+M202+M206</f>
        <v>11</v>
      </c>
      <c r="N207" s="288">
        <f t="shared" si="481"/>
        <v>256</v>
      </c>
      <c r="O207" s="289">
        <f t="shared" si="481"/>
        <v>267</v>
      </c>
      <c r="P207" s="287">
        <f t="shared" si="481"/>
        <v>0</v>
      </c>
      <c r="Q207" s="289">
        <f t="shared" si="481"/>
        <v>267</v>
      </c>
      <c r="R207" s="287">
        <f t="shared" si="481"/>
        <v>332</v>
      </c>
      <c r="S207" s="288">
        <f t="shared" si="481"/>
        <v>3231</v>
      </c>
      <c r="T207" s="289">
        <f t="shared" si="481"/>
        <v>3563</v>
      </c>
      <c r="U207" s="287">
        <f t="shared" si="481"/>
        <v>0</v>
      </c>
      <c r="V207" s="289">
        <f t="shared" si="481"/>
        <v>3563</v>
      </c>
      <c r="W207" s="290">
        <f>IF(Q207=0,0,((V207/Q207)-1)*100)</f>
        <v>1234.4569288389514</v>
      </c>
    </row>
    <row r="208" spans="12:23" ht="14.25" thickTop="1" thickBot="1">
      <c r="L208" s="286" t="s">
        <v>7</v>
      </c>
      <c r="M208" s="287">
        <f>+M207+M194</f>
        <v>11</v>
      </c>
      <c r="N208" s="288">
        <f t="shared" ref="N208:V208" si="482">+N207+N194</f>
        <v>256</v>
      </c>
      <c r="O208" s="289">
        <f t="shared" si="482"/>
        <v>267</v>
      </c>
      <c r="P208" s="287">
        <f t="shared" si="482"/>
        <v>0</v>
      </c>
      <c r="Q208" s="289">
        <f t="shared" si="482"/>
        <v>267</v>
      </c>
      <c r="R208" s="287">
        <f t="shared" si="482"/>
        <v>423</v>
      </c>
      <c r="S208" s="288">
        <f t="shared" si="482"/>
        <v>3514</v>
      </c>
      <c r="T208" s="289">
        <f t="shared" si="482"/>
        <v>3937</v>
      </c>
      <c r="U208" s="287">
        <f t="shared" si="482"/>
        <v>0</v>
      </c>
      <c r="V208" s="289">
        <f t="shared" si="482"/>
        <v>3937</v>
      </c>
      <c r="W208" s="290">
        <f>IF(Q208=0,0,((V208/Q208)-1)*100)</f>
        <v>1374.5318352059926</v>
      </c>
    </row>
    <row r="209" spans="12:23" ht="14.25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14.25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4.25" customHeight="1" thickTop="1" thickBot="1">
      <c r="L213" s="260"/>
      <c r="M213" s="411" t="s">
        <v>58</v>
      </c>
      <c r="N213" s="412"/>
      <c r="O213" s="412"/>
      <c r="P213" s="412"/>
      <c r="Q213" s="413"/>
      <c r="R213" s="261" t="s">
        <v>59</v>
      </c>
      <c r="S213" s="261"/>
      <c r="T213" s="261"/>
      <c r="U213" s="261"/>
      <c r="V213" s="262"/>
      <c r="W213" s="263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267"/>
      <c r="R214" s="265"/>
      <c r="S214" s="266"/>
      <c r="T214" s="267"/>
      <c r="U214" s="268"/>
      <c r="V214" s="267"/>
      <c r="W214" s="269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273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273" t="s">
        <v>7</v>
      </c>
      <c r="W215" s="275"/>
    </row>
    <row r="216" spans="12:23" ht="4.5" customHeight="1" thickTop="1">
      <c r="L216" s="264"/>
      <c r="M216" s="276"/>
      <c r="N216" s="277"/>
      <c r="O216" s="355"/>
      <c r="P216" s="279"/>
      <c r="Q216" s="358"/>
      <c r="R216" s="276"/>
      <c r="S216" s="277"/>
      <c r="T216" s="355"/>
      <c r="U216" s="279"/>
      <c r="V216" s="359"/>
      <c r="W216" s="280"/>
    </row>
    <row r="217" spans="12:23" ht="12.75" customHeight="1">
      <c r="L217" s="264" t="s">
        <v>10</v>
      </c>
      <c r="M217" s="281">
        <f t="shared" ref="M217:N219" si="483">+M165+M191</f>
        <v>0</v>
      </c>
      <c r="N217" s="282">
        <f t="shared" si="483"/>
        <v>0</v>
      </c>
      <c r="O217" s="356">
        <f>M217+N217</f>
        <v>0</v>
      </c>
      <c r="P217" s="284">
        <f>+P165+P191</f>
        <v>0</v>
      </c>
      <c r="Q217" s="360">
        <f t="shared" ref="Q217" si="484">O217+P217</f>
        <v>0</v>
      </c>
      <c r="R217" s="281">
        <f t="shared" ref="R217:S219" si="485">+R165+R191</f>
        <v>11</v>
      </c>
      <c r="S217" s="282">
        <f t="shared" si="485"/>
        <v>41</v>
      </c>
      <c r="T217" s="356">
        <f>R217+S217</f>
        <v>52</v>
      </c>
      <c r="U217" s="284">
        <f>+U165+U191</f>
        <v>0</v>
      </c>
      <c r="V217" s="361">
        <f>T217+U217</f>
        <v>52</v>
      </c>
      <c r="W217" s="285">
        <f>IF(Q217=0,0,((V217/Q217)-1)*100)</f>
        <v>0</v>
      </c>
    </row>
    <row r="218" spans="12:23">
      <c r="L218" s="264" t="s">
        <v>11</v>
      </c>
      <c r="M218" s="281">
        <f t="shared" si="483"/>
        <v>0</v>
      </c>
      <c r="N218" s="282">
        <f t="shared" si="483"/>
        <v>0</v>
      </c>
      <c r="O218" s="356">
        <f t="shared" ref="O218:O219" si="486">M218+N218</f>
        <v>0</v>
      </c>
      <c r="P218" s="284">
        <f>+P166+P192</f>
        <v>0</v>
      </c>
      <c r="Q218" s="360">
        <f>O218+P218</f>
        <v>0</v>
      </c>
      <c r="R218" s="281">
        <f t="shared" si="485"/>
        <v>27</v>
      </c>
      <c r="S218" s="282">
        <f t="shared" si="485"/>
        <v>85</v>
      </c>
      <c r="T218" s="356">
        <f t="shared" ref="T218:T219" si="487">R218+S218</f>
        <v>112</v>
      </c>
      <c r="U218" s="284">
        <f>+U166+U192</f>
        <v>0</v>
      </c>
      <c r="V218" s="361">
        <f>T218+U218</f>
        <v>112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83"/>
        <v>0</v>
      </c>
      <c r="N219" s="282">
        <f t="shared" si="483"/>
        <v>0</v>
      </c>
      <c r="O219" s="356">
        <f t="shared" si="486"/>
        <v>0</v>
      </c>
      <c r="P219" s="284">
        <f>+P167+P193</f>
        <v>0</v>
      </c>
      <c r="Q219" s="360">
        <f>O219+P219</f>
        <v>0</v>
      </c>
      <c r="R219" s="281">
        <f t="shared" si="485"/>
        <v>55</v>
      </c>
      <c r="S219" s="282">
        <f t="shared" si="485"/>
        <v>160</v>
      </c>
      <c r="T219" s="356">
        <f t="shared" si="487"/>
        <v>215</v>
      </c>
      <c r="U219" s="284">
        <f>+U167+U193</f>
        <v>0</v>
      </c>
      <c r="V219" s="361">
        <f>T219+U219</f>
        <v>215</v>
      </c>
      <c r="W219" s="285">
        <f>IF(Q219=0,0,((V219/Q219)-1)*100)</f>
        <v>0</v>
      </c>
    </row>
    <row r="220" spans="12:23" ht="14.25" thickTop="1" thickBot="1">
      <c r="L220" s="286" t="s">
        <v>38</v>
      </c>
      <c r="M220" s="287">
        <f>+M217+M218+M219</f>
        <v>0</v>
      </c>
      <c r="N220" s="288">
        <f t="shared" ref="N220" si="488">+N217+N218+N219</f>
        <v>0</v>
      </c>
      <c r="O220" s="289">
        <f t="shared" ref="O220" si="489">+O217+O218+O219</f>
        <v>0</v>
      </c>
      <c r="P220" s="287">
        <f t="shared" ref="P220" si="490">+P217+P218+P219</f>
        <v>0</v>
      </c>
      <c r="Q220" s="289">
        <f t="shared" ref="Q220" si="491">+Q217+Q218+Q219</f>
        <v>0</v>
      </c>
      <c r="R220" s="287">
        <f t="shared" ref="R220" si="492">+R217+R218+R219</f>
        <v>93</v>
      </c>
      <c r="S220" s="288">
        <f t="shared" ref="S220" si="493">+S217+S218+S219</f>
        <v>286</v>
      </c>
      <c r="T220" s="289">
        <f t="shared" ref="T220" si="494">+T217+T218+T219</f>
        <v>379</v>
      </c>
      <c r="U220" s="287">
        <f t="shared" ref="U220" si="495">+U217+U218+U219</f>
        <v>0</v>
      </c>
      <c r="V220" s="289">
        <f t="shared" ref="V220" si="496">+V217+V218+V219</f>
        <v>379</v>
      </c>
      <c r="W220" s="290">
        <f t="shared" ref="W220" si="497">IF(Q220=0,0,((V220/Q220)-1)*100)</f>
        <v>0</v>
      </c>
    </row>
    <row r="221" spans="12:23" ht="13.5" thickTop="1">
      <c r="L221" s="264" t="s">
        <v>13</v>
      </c>
      <c r="M221" s="281">
        <f t="shared" ref="M221:N223" si="498">+M169+M195</f>
        <v>0</v>
      </c>
      <c r="N221" s="282">
        <f t="shared" si="498"/>
        <v>0</v>
      </c>
      <c r="O221" s="356">
        <f t="shared" ref="O221:O222" si="499">M221+N221</f>
        <v>0</v>
      </c>
      <c r="P221" s="284">
        <f>+P169+P195</f>
        <v>0</v>
      </c>
      <c r="Q221" s="360">
        <f t="shared" ref="Q221:Q222" si="500">O221+P221</f>
        <v>0</v>
      </c>
      <c r="R221" s="281">
        <f t="shared" ref="R221:S223" si="501">+R169+R195</f>
        <v>60</v>
      </c>
      <c r="S221" s="282">
        <f t="shared" si="501"/>
        <v>140</v>
      </c>
      <c r="T221" s="356">
        <f t="shared" ref="T221:T222" si="502">R221+S221</f>
        <v>200</v>
      </c>
      <c r="U221" s="284">
        <f>+U169+U195</f>
        <v>0</v>
      </c>
      <c r="V221" s="361">
        <f>T221+U221</f>
        <v>200</v>
      </c>
      <c r="W221" s="285">
        <f>IF(Q221=0,0,((V221/Q221)-1)*100)</f>
        <v>0</v>
      </c>
    </row>
    <row r="222" spans="12:23">
      <c r="L222" s="264" t="s">
        <v>14</v>
      </c>
      <c r="M222" s="281">
        <f t="shared" si="498"/>
        <v>0</v>
      </c>
      <c r="N222" s="282">
        <f t="shared" si="498"/>
        <v>14</v>
      </c>
      <c r="O222" s="356">
        <f t="shared" si="499"/>
        <v>14</v>
      </c>
      <c r="P222" s="284">
        <f>+P170+P196</f>
        <v>0</v>
      </c>
      <c r="Q222" s="360">
        <f t="shared" si="500"/>
        <v>14</v>
      </c>
      <c r="R222" s="281">
        <f t="shared" si="501"/>
        <v>44</v>
      </c>
      <c r="S222" s="282">
        <f t="shared" si="501"/>
        <v>182</v>
      </c>
      <c r="T222" s="356">
        <f t="shared" si="502"/>
        <v>226</v>
      </c>
      <c r="U222" s="284">
        <f>+U170+U196</f>
        <v>0</v>
      </c>
      <c r="V222" s="361">
        <f>T222+U222</f>
        <v>226</v>
      </c>
      <c r="W222" s="285">
        <f t="shared" ref="W222:W232" si="503">IF(Q222=0,0,((V222/Q222)-1)*100)</f>
        <v>1514.2857142857142</v>
      </c>
    </row>
    <row r="223" spans="12:23" ht="13.5" thickBot="1">
      <c r="L223" s="264" t="s">
        <v>15</v>
      </c>
      <c r="M223" s="281">
        <f t="shared" si="498"/>
        <v>0</v>
      </c>
      <c r="N223" s="282">
        <f t="shared" si="498"/>
        <v>18</v>
      </c>
      <c r="O223" s="356">
        <f>M223+N223</f>
        <v>18</v>
      </c>
      <c r="P223" s="284">
        <f>+P171+P197</f>
        <v>0</v>
      </c>
      <c r="Q223" s="360">
        <f>O223+P223</f>
        <v>18</v>
      </c>
      <c r="R223" s="281">
        <f t="shared" si="501"/>
        <v>13</v>
      </c>
      <c r="S223" s="282">
        <f t="shared" si="501"/>
        <v>370</v>
      </c>
      <c r="T223" s="356">
        <f>R223+S223</f>
        <v>383</v>
      </c>
      <c r="U223" s="284">
        <f>+U171+U197</f>
        <v>0</v>
      </c>
      <c r="V223" s="361">
        <f>T223+U223</f>
        <v>383</v>
      </c>
      <c r="W223" s="285">
        <f>IF(Q223=0,0,((V223/Q223)-1)*100)</f>
        <v>2027.7777777777778</v>
      </c>
    </row>
    <row r="224" spans="12:23" ht="14.25" thickTop="1" thickBot="1">
      <c r="L224" s="286" t="s">
        <v>61</v>
      </c>
      <c r="M224" s="287">
        <f>+M221+M222+M223</f>
        <v>0</v>
      </c>
      <c r="N224" s="288">
        <f t="shared" ref="N224" si="504">+N221+N222+N223</f>
        <v>32</v>
      </c>
      <c r="O224" s="289">
        <f t="shared" ref="O224" si="505">+O221+O222+O223</f>
        <v>32</v>
      </c>
      <c r="P224" s="287">
        <f t="shared" ref="P224" si="506">+P221+P222+P223</f>
        <v>0</v>
      </c>
      <c r="Q224" s="289">
        <f t="shared" ref="Q224" si="507">+Q221+Q222+Q223</f>
        <v>32</v>
      </c>
      <c r="R224" s="287">
        <f t="shared" ref="R224" si="508">+R221+R222+R223</f>
        <v>117</v>
      </c>
      <c r="S224" s="288">
        <f t="shared" ref="S224" si="509">+S221+S222+S223</f>
        <v>692</v>
      </c>
      <c r="T224" s="289">
        <f t="shared" ref="T224" si="510">+T221+T222+T223</f>
        <v>809</v>
      </c>
      <c r="U224" s="287">
        <f t="shared" ref="U224" si="511">+U221+U222+U223</f>
        <v>0</v>
      </c>
      <c r="V224" s="289">
        <f t="shared" ref="V224" si="512">+V221+V222+V223</f>
        <v>809</v>
      </c>
      <c r="W224" s="290">
        <f>IF(Q224=0,0,((V224/Q224)-1)*100)</f>
        <v>2428.125</v>
      </c>
    </row>
    <row r="225" spans="12:23" ht="13.5" thickTop="1">
      <c r="L225" s="264" t="s">
        <v>16</v>
      </c>
      <c r="M225" s="281">
        <f t="shared" ref="M225:N227" si="513">+M173+M199</f>
        <v>0</v>
      </c>
      <c r="N225" s="282">
        <f t="shared" si="513"/>
        <v>27</v>
      </c>
      <c r="O225" s="356">
        <f t="shared" ref="O225:O227" si="514">M225+N225</f>
        <v>27</v>
      </c>
      <c r="P225" s="284">
        <f>+P173+P199</f>
        <v>0</v>
      </c>
      <c r="Q225" s="360">
        <f t="shared" ref="Q225:Q227" si="515">O225+P225</f>
        <v>27</v>
      </c>
      <c r="R225" s="281">
        <f t="shared" ref="R225:S227" si="516">+R173+R199</f>
        <v>17</v>
      </c>
      <c r="S225" s="282">
        <f t="shared" si="516"/>
        <v>322</v>
      </c>
      <c r="T225" s="356">
        <f t="shared" ref="T225:T227" si="517">R225+S225</f>
        <v>339</v>
      </c>
      <c r="U225" s="284">
        <f>+U173+U199</f>
        <v>0</v>
      </c>
      <c r="V225" s="361">
        <f>T225+U225</f>
        <v>339</v>
      </c>
      <c r="W225" s="285">
        <f t="shared" si="503"/>
        <v>1155.5555555555554</v>
      </c>
    </row>
    <row r="226" spans="12:23">
      <c r="L226" s="264" t="s">
        <v>17</v>
      </c>
      <c r="M226" s="281">
        <f t="shared" si="513"/>
        <v>3</v>
      </c>
      <c r="N226" s="282">
        <f t="shared" si="513"/>
        <v>46</v>
      </c>
      <c r="O226" s="356">
        <f>M226+N226</f>
        <v>49</v>
      </c>
      <c r="P226" s="284">
        <f>+P174+P200</f>
        <v>0</v>
      </c>
      <c r="Q226" s="360">
        <f>O226+P226</f>
        <v>49</v>
      </c>
      <c r="R226" s="281">
        <f t="shared" si="516"/>
        <v>28</v>
      </c>
      <c r="S226" s="282">
        <f t="shared" si="516"/>
        <v>398</v>
      </c>
      <c r="T226" s="356">
        <f>R226+S226</f>
        <v>426</v>
      </c>
      <c r="U226" s="284">
        <f>+U174+U200</f>
        <v>0</v>
      </c>
      <c r="V226" s="361">
        <f>T226+U226</f>
        <v>426</v>
      </c>
      <c r="W226" s="285">
        <f>IF(Q226=0,0,((V226/Q226)-1)*100)</f>
        <v>769.38775510204084</v>
      </c>
    </row>
    <row r="227" spans="12:23" ht="13.5" thickBot="1">
      <c r="L227" s="264" t="s">
        <v>18</v>
      </c>
      <c r="M227" s="281">
        <f t="shared" si="513"/>
        <v>2</v>
      </c>
      <c r="N227" s="282">
        <f t="shared" si="513"/>
        <v>40</v>
      </c>
      <c r="O227" s="357">
        <f t="shared" si="514"/>
        <v>42</v>
      </c>
      <c r="P227" s="292">
        <f>+P175+P201</f>
        <v>0</v>
      </c>
      <c r="Q227" s="360">
        <f t="shared" si="515"/>
        <v>42</v>
      </c>
      <c r="R227" s="281">
        <f t="shared" si="516"/>
        <v>38</v>
      </c>
      <c r="S227" s="282">
        <f t="shared" si="516"/>
        <v>433</v>
      </c>
      <c r="T227" s="357">
        <f t="shared" si="517"/>
        <v>471</v>
      </c>
      <c r="U227" s="292">
        <f>+U175+U201</f>
        <v>0</v>
      </c>
      <c r="V227" s="361">
        <f>T227+U227</f>
        <v>471</v>
      </c>
      <c r="W227" s="285">
        <f t="shared" si="503"/>
        <v>1021.4285714285713</v>
      </c>
    </row>
    <row r="228" spans="12:23" ht="14.25" thickTop="1" thickBot="1">
      <c r="L228" s="293" t="s">
        <v>39</v>
      </c>
      <c r="M228" s="294">
        <f t="shared" ref="M228:V228" si="518">SUM(M225:M227)</f>
        <v>5</v>
      </c>
      <c r="N228" s="294">
        <f t="shared" si="518"/>
        <v>113</v>
      </c>
      <c r="O228" s="295">
        <f t="shared" si="518"/>
        <v>118</v>
      </c>
      <c r="P228" s="296">
        <f t="shared" si="518"/>
        <v>0</v>
      </c>
      <c r="Q228" s="295">
        <f t="shared" si="518"/>
        <v>118</v>
      </c>
      <c r="R228" s="294">
        <f t="shared" si="518"/>
        <v>83</v>
      </c>
      <c r="S228" s="294">
        <f t="shared" si="518"/>
        <v>1153</v>
      </c>
      <c r="T228" s="295">
        <f t="shared" si="518"/>
        <v>1236</v>
      </c>
      <c r="U228" s="296">
        <f t="shared" si="518"/>
        <v>0</v>
      </c>
      <c r="V228" s="295">
        <f t="shared" si="518"/>
        <v>1236</v>
      </c>
      <c r="W228" s="409">
        <f t="shared" si="503"/>
        <v>947.45762711864415</v>
      </c>
    </row>
    <row r="229" spans="12:23" ht="13.5" thickTop="1">
      <c r="L229" s="264" t="s">
        <v>21</v>
      </c>
      <c r="M229" s="281">
        <f t="shared" ref="M229:N231" si="519">+M177+M203</f>
        <v>1</v>
      </c>
      <c r="N229" s="282">
        <f t="shared" si="519"/>
        <v>31</v>
      </c>
      <c r="O229" s="357">
        <f t="shared" ref="O229:O231" si="520">M229+N229</f>
        <v>32</v>
      </c>
      <c r="P229" s="298">
        <f>+P177+P203</f>
        <v>0</v>
      </c>
      <c r="Q229" s="360">
        <f t="shared" ref="Q229:Q231" si="521">O229+P229</f>
        <v>32</v>
      </c>
      <c r="R229" s="281">
        <f t="shared" ref="R229:S231" si="522">+R177+R203</f>
        <v>44</v>
      </c>
      <c r="S229" s="282">
        <f t="shared" si="522"/>
        <v>498</v>
      </c>
      <c r="T229" s="357">
        <f t="shared" ref="T229:T231" si="523">R229+S229</f>
        <v>542</v>
      </c>
      <c r="U229" s="298">
        <f>+U177+U203</f>
        <v>0</v>
      </c>
      <c r="V229" s="361">
        <f>T229+U229</f>
        <v>542</v>
      </c>
      <c r="W229" s="285">
        <f t="shared" si="503"/>
        <v>1593.75</v>
      </c>
    </row>
    <row r="230" spans="12:23">
      <c r="L230" s="264" t="s">
        <v>22</v>
      </c>
      <c r="M230" s="281">
        <f t="shared" si="519"/>
        <v>1</v>
      </c>
      <c r="N230" s="282">
        <f t="shared" si="519"/>
        <v>46</v>
      </c>
      <c r="O230" s="357">
        <f t="shared" si="520"/>
        <v>47</v>
      </c>
      <c r="P230" s="284">
        <f>+P178+P204</f>
        <v>0</v>
      </c>
      <c r="Q230" s="360">
        <f t="shared" si="521"/>
        <v>47</v>
      </c>
      <c r="R230" s="281">
        <f t="shared" si="522"/>
        <v>48</v>
      </c>
      <c r="S230" s="282">
        <f t="shared" si="522"/>
        <v>463</v>
      </c>
      <c r="T230" s="357">
        <f t="shared" si="523"/>
        <v>511</v>
      </c>
      <c r="U230" s="284">
        <f>+U178+U204</f>
        <v>0</v>
      </c>
      <c r="V230" s="361">
        <f>T230+U230</f>
        <v>511</v>
      </c>
      <c r="W230" s="285">
        <f t="shared" si="503"/>
        <v>987.23404255319144</v>
      </c>
    </row>
    <row r="231" spans="12:23" ht="13.5" thickBot="1">
      <c r="L231" s="264" t="s">
        <v>23</v>
      </c>
      <c r="M231" s="281">
        <f t="shared" si="519"/>
        <v>14</v>
      </c>
      <c r="N231" s="282">
        <f t="shared" si="519"/>
        <v>43</v>
      </c>
      <c r="O231" s="357">
        <f t="shared" si="520"/>
        <v>57</v>
      </c>
      <c r="P231" s="284">
        <f>+P179+P205</f>
        <v>0</v>
      </c>
      <c r="Q231" s="360">
        <f t="shared" si="521"/>
        <v>57</v>
      </c>
      <c r="R231" s="281">
        <f t="shared" si="522"/>
        <v>40</v>
      </c>
      <c r="S231" s="282">
        <f t="shared" si="522"/>
        <v>439</v>
      </c>
      <c r="T231" s="357">
        <f t="shared" si="523"/>
        <v>479</v>
      </c>
      <c r="U231" s="284">
        <f>+U179+U205</f>
        <v>0</v>
      </c>
      <c r="V231" s="361">
        <f>T231+U231</f>
        <v>479</v>
      </c>
      <c r="W231" s="285">
        <f t="shared" si="503"/>
        <v>740.35087719298258</v>
      </c>
    </row>
    <row r="232" spans="12:23" ht="14.25" thickTop="1" thickBot="1">
      <c r="L232" s="286" t="s">
        <v>40</v>
      </c>
      <c r="M232" s="287">
        <f>+M229+M230+M231</f>
        <v>16</v>
      </c>
      <c r="N232" s="288">
        <f t="shared" ref="N232" si="524">+N229+N230+N231</f>
        <v>120</v>
      </c>
      <c r="O232" s="289">
        <f t="shared" ref="O232" si="525">+O229+O230+O231</f>
        <v>136</v>
      </c>
      <c r="P232" s="287">
        <f t="shared" ref="P232" si="526">+P229+P230+P231</f>
        <v>0</v>
      </c>
      <c r="Q232" s="289">
        <f t="shared" ref="Q232" si="527">+Q229+Q230+Q231</f>
        <v>136</v>
      </c>
      <c r="R232" s="287">
        <f t="shared" ref="R232" si="528">+R229+R230+R231</f>
        <v>132</v>
      </c>
      <c r="S232" s="288">
        <f t="shared" ref="S232" si="529">+S229+S230+S231</f>
        <v>1400</v>
      </c>
      <c r="T232" s="289">
        <f t="shared" ref="T232" si="530">+T229+T230+T231</f>
        <v>1532</v>
      </c>
      <c r="U232" s="287">
        <f t="shared" ref="U232" si="531">+U229+U230+U231</f>
        <v>0</v>
      </c>
      <c r="V232" s="289">
        <f t="shared" ref="V232" si="532">+V229+V230+V231</f>
        <v>1532</v>
      </c>
      <c r="W232" s="290">
        <f t="shared" si="503"/>
        <v>1026.4705882352941</v>
      </c>
    </row>
    <row r="233" spans="12:23" ht="14.25" thickTop="1" thickBot="1">
      <c r="L233" s="286" t="s">
        <v>62</v>
      </c>
      <c r="M233" s="287">
        <f t="shared" ref="M233:V233" si="533">+M224+M228+M232</f>
        <v>21</v>
      </c>
      <c r="N233" s="288">
        <f t="shared" si="533"/>
        <v>265</v>
      </c>
      <c r="O233" s="289">
        <f t="shared" si="533"/>
        <v>286</v>
      </c>
      <c r="P233" s="287">
        <f t="shared" si="533"/>
        <v>0</v>
      </c>
      <c r="Q233" s="289">
        <f t="shared" si="533"/>
        <v>286</v>
      </c>
      <c r="R233" s="287">
        <f t="shared" si="533"/>
        <v>332</v>
      </c>
      <c r="S233" s="288">
        <f t="shared" si="533"/>
        <v>3245</v>
      </c>
      <c r="T233" s="289">
        <f t="shared" si="533"/>
        <v>3577</v>
      </c>
      <c r="U233" s="287">
        <f t="shared" si="533"/>
        <v>0</v>
      </c>
      <c r="V233" s="289">
        <f t="shared" si="533"/>
        <v>3577</v>
      </c>
      <c r="W233" s="290">
        <f>IF(Q233=0,0,((V233/Q233)-1)*100)</f>
        <v>1150.6993006993007</v>
      </c>
    </row>
    <row r="234" spans="12:23" ht="14.25" thickTop="1" thickBot="1">
      <c r="L234" s="286" t="s">
        <v>7</v>
      </c>
      <c r="M234" s="287">
        <f>+M233+M220</f>
        <v>21</v>
      </c>
      <c r="N234" s="288">
        <f t="shared" ref="N234" si="534">+N233+N220</f>
        <v>265</v>
      </c>
      <c r="O234" s="289">
        <f t="shared" ref="O234" si="535">+O233+O220</f>
        <v>286</v>
      </c>
      <c r="P234" s="287">
        <f t="shared" ref="P234" si="536">+P233+P220</f>
        <v>0</v>
      </c>
      <c r="Q234" s="289">
        <f t="shared" ref="Q234" si="537">+Q233+Q220</f>
        <v>286</v>
      </c>
      <c r="R234" s="287">
        <f t="shared" ref="R234" si="538">+R233+R220</f>
        <v>425</v>
      </c>
      <c r="S234" s="288">
        <f t="shared" ref="S234" si="539">+S233+S220</f>
        <v>3531</v>
      </c>
      <c r="T234" s="289">
        <f t="shared" ref="T234" si="540">+T233+T220</f>
        <v>3956</v>
      </c>
      <c r="U234" s="287">
        <f t="shared" ref="U234" si="541">+U233+U220</f>
        <v>0</v>
      </c>
      <c r="V234" s="289">
        <f t="shared" ref="V234" si="542">+V233+V220</f>
        <v>3956</v>
      </c>
      <c r="W234" s="290">
        <f>IF(Q234=0,0,((V234/Q234)-1)*100)</f>
        <v>1283.2167832167831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M213:Q213"/>
    <mergeCell ref="M83:Q83"/>
    <mergeCell ref="M109:Q109"/>
    <mergeCell ref="M135:Q135"/>
    <mergeCell ref="M187:Q187"/>
    <mergeCell ref="L210:W210"/>
    <mergeCell ref="L211:W211"/>
    <mergeCell ref="L133:W133"/>
    <mergeCell ref="L158:W158"/>
    <mergeCell ref="L159:W159"/>
    <mergeCell ref="L184:W184"/>
    <mergeCell ref="L185:W185"/>
    <mergeCell ref="M161:Q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>
    <oddHeader>&amp;LMonthly  Air Transport Statistics : Don Mueang International and Suvarnabhumi Airport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235"/>
  <sheetViews>
    <sheetView zoomScaleNormal="100" workbookViewId="0">
      <selection activeCell="AB198" sqref="AB19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8.7109375" style="1" bestFit="1" customWidth="1"/>
    <col min="11" max="11" width="7" style="1" customWidth="1"/>
    <col min="12" max="12" width="13" style="1" customWidth="1"/>
    <col min="13" max="13" width="12.42578125" style="1" customWidth="1"/>
    <col min="14" max="14" width="12.28515625" style="1" customWidth="1"/>
    <col min="15" max="15" width="14.140625" style="1" bestFit="1" customWidth="1"/>
    <col min="16" max="16" width="11" style="1" customWidth="1"/>
    <col min="17" max="17" width="13" style="1" customWidth="1"/>
    <col min="18" max="18" width="12.42578125" style="1" customWidth="1"/>
    <col min="19" max="19" width="12.7109375" style="1" customWidth="1"/>
    <col min="20" max="20" width="14.140625" style="1" bestFit="1" customWidth="1"/>
    <col min="21" max="21" width="11" style="1" customWidth="1"/>
    <col min="22" max="22" width="12.8554687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343" t="s">
        <v>7</v>
      </c>
      <c r="F7" s="117" t="s">
        <v>5</v>
      </c>
      <c r="G7" s="118" t="s">
        <v>6</v>
      </c>
      <c r="H7" s="343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64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v>657</v>
      </c>
      <c r="D9" s="127">
        <v>653</v>
      </c>
      <c r="E9" s="159">
        <f>SUM(C9:D9)</f>
        <v>1310</v>
      </c>
      <c r="F9" s="125">
        <v>1036</v>
      </c>
      <c r="G9" s="127">
        <v>1036</v>
      </c>
      <c r="H9" s="165">
        <f>SUM(F9:G9)</f>
        <v>2072</v>
      </c>
      <c r="I9" s="128">
        <f>IF(E9=0,0,((H9/E9)-1)*100)</f>
        <v>58.167938931297705</v>
      </c>
      <c r="J9" s="3"/>
      <c r="K9" s="6"/>
      <c r="L9" s="13" t="s">
        <v>10</v>
      </c>
      <c r="M9" s="39">
        <v>105292</v>
      </c>
      <c r="N9" s="37">
        <v>110033</v>
      </c>
      <c r="O9" s="154">
        <f>SUM(M9:N9)</f>
        <v>215325</v>
      </c>
      <c r="P9" s="150">
        <v>0</v>
      </c>
      <c r="Q9" s="154">
        <f t="shared" ref="Q9:Q11" si="0">O9+P9</f>
        <v>215325</v>
      </c>
      <c r="R9" s="39">
        <v>146916</v>
      </c>
      <c r="S9" s="37">
        <v>148168</v>
      </c>
      <c r="T9" s="154">
        <f>SUM(R9:S9)</f>
        <v>295084</v>
      </c>
      <c r="U9" s="150">
        <v>0</v>
      </c>
      <c r="V9" s="154">
        <f>T9+U9</f>
        <v>295084</v>
      </c>
      <c r="W9" s="40">
        <f>IF(Q9=0,0,((V9/Q9)-1)*100)</f>
        <v>37.041216765354704</v>
      </c>
    </row>
    <row r="10" spans="2:23">
      <c r="B10" s="111" t="s">
        <v>11</v>
      </c>
      <c r="C10" s="125">
        <v>654</v>
      </c>
      <c r="D10" s="127">
        <v>652</v>
      </c>
      <c r="E10" s="159">
        <f>SUM(C10:D10)</f>
        <v>1306</v>
      </c>
      <c r="F10" s="125">
        <v>1094</v>
      </c>
      <c r="G10" s="127">
        <v>1096</v>
      </c>
      <c r="H10" s="165">
        <f>SUM(F10:G10)</f>
        <v>2190</v>
      </c>
      <c r="I10" s="128">
        <f>IF(E10=0,0,((H10/E10)-1)*100)</f>
        <v>67.687595712098016</v>
      </c>
      <c r="J10" s="3"/>
      <c r="K10" s="6"/>
      <c r="L10" s="13" t="s">
        <v>11</v>
      </c>
      <c r="M10" s="39">
        <v>112397</v>
      </c>
      <c r="N10" s="37">
        <v>109384</v>
      </c>
      <c r="O10" s="154">
        <f t="shared" ref="O10:O11" si="1">SUM(M10:N10)</f>
        <v>221781</v>
      </c>
      <c r="P10" s="150">
        <v>0</v>
      </c>
      <c r="Q10" s="154">
        <f t="shared" si="0"/>
        <v>221781</v>
      </c>
      <c r="R10" s="39">
        <v>164812</v>
      </c>
      <c r="S10" s="37">
        <v>159381</v>
      </c>
      <c r="T10" s="154">
        <f t="shared" ref="T10:T11" si="2">SUM(R10:S10)</f>
        <v>324193</v>
      </c>
      <c r="U10" s="150">
        <v>0</v>
      </c>
      <c r="V10" s="154">
        <f>T10+U10</f>
        <v>324193</v>
      </c>
      <c r="W10" s="40">
        <f>IF(Q10=0,0,((V10/Q10)-1)*100)</f>
        <v>46.177084601476224</v>
      </c>
    </row>
    <row r="11" spans="2:23" ht="13.5" thickBot="1">
      <c r="B11" s="116" t="s">
        <v>12</v>
      </c>
      <c r="C11" s="129">
        <v>699</v>
      </c>
      <c r="D11" s="131">
        <v>701</v>
      </c>
      <c r="E11" s="159">
        <f>SUM(C11:D11)</f>
        <v>1400</v>
      </c>
      <c r="F11" s="129">
        <v>1153</v>
      </c>
      <c r="G11" s="131">
        <v>1151</v>
      </c>
      <c r="H11" s="165">
        <f>SUM(F11:G11)</f>
        <v>2304</v>
      </c>
      <c r="I11" s="128">
        <f>IF(E11=0,0,((H11/E11)-1)*100)</f>
        <v>64.571428571428569</v>
      </c>
      <c r="J11" s="3"/>
      <c r="K11" s="6"/>
      <c r="L11" s="22" t="s">
        <v>12</v>
      </c>
      <c r="M11" s="39">
        <v>119524</v>
      </c>
      <c r="N11" s="37">
        <v>121106</v>
      </c>
      <c r="O11" s="154">
        <f t="shared" si="1"/>
        <v>240630</v>
      </c>
      <c r="P11" s="38">
        <v>0</v>
      </c>
      <c r="Q11" s="374">
        <f t="shared" si="0"/>
        <v>240630</v>
      </c>
      <c r="R11" s="39">
        <v>172317</v>
      </c>
      <c r="S11" s="37">
        <v>167703</v>
      </c>
      <c r="T11" s="154">
        <f t="shared" si="2"/>
        <v>340020</v>
      </c>
      <c r="U11" s="38">
        <v>0</v>
      </c>
      <c r="V11" s="374">
        <f>T11+U11</f>
        <v>340020</v>
      </c>
      <c r="W11" s="40">
        <f>IF(Q11=0,0,((V11/Q11)-1)*100)</f>
        <v>41.304076798404196</v>
      </c>
    </row>
    <row r="12" spans="2:23" ht="14.25" thickTop="1" thickBot="1">
      <c r="B12" s="132" t="s">
        <v>57</v>
      </c>
      <c r="C12" s="133">
        <f>+C9+C10+C11</f>
        <v>2010</v>
      </c>
      <c r="D12" s="135">
        <f t="shared" ref="D12:H12" si="3">+D9+D10+D11</f>
        <v>2006</v>
      </c>
      <c r="E12" s="160">
        <f t="shared" si="3"/>
        <v>4016</v>
      </c>
      <c r="F12" s="133">
        <f t="shared" si="3"/>
        <v>3283</v>
      </c>
      <c r="G12" s="135">
        <f t="shared" si="3"/>
        <v>3283</v>
      </c>
      <c r="H12" s="169">
        <f t="shared" si="3"/>
        <v>6566</v>
      </c>
      <c r="I12" s="136">
        <f>IF(E12=0,0,((H12/E12)-1)*100)</f>
        <v>63.496015936254977</v>
      </c>
      <c r="J12" s="3"/>
      <c r="K12" s="3"/>
      <c r="L12" s="41" t="s">
        <v>57</v>
      </c>
      <c r="M12" s="45">
        <f>+M9+M10+M11</f>
        <v>337213</v>
      </c>
      <c r="N12" s="43">
        <f t="shared" ref="N12:V12" si="4">+N9+N10+N11</f>
        <v>340523</v>
      </c>
      <c r="O12" s="155">
        <f t="shared" si="4"/>
        <v>677736</v>
      </c>
      <c r="P12" s="43">
        <f t="shared" si="4"/>
        <v>0</v>
      </c>
      <c r="Q12" s="155">
        <f t="shared" si="4"/>
        <v>677736</v>
      </c>
      <c r="R12" s="45">
        <f t="shared" si="4"/>
        <v>484045</v>
      </c>
      <c r="S12" s="43">
        <f t="shared" si="4"/>
        <v>475252</v>
      </c>
      <c r="T12" s="155">
        <f t="shared" si="4"/>
        <v>959297</v>
      </c>
      <c r="U12" s="43">
        <f t="shared" si="4"/>
        <v>0</v>
      </c>
      <c r="V12" s="155">
        <f t="shared" si="4"/>
        <v>959297</v>
      </c>
      <c r="W12" s="46">
        <f>IF(Q12=0,0,((V12/Q12)-1)*100)</f>
        <v>41.544347651592958</v>
      </c>
    </row>
    <row r="13" spans="2:23" ht="13.5" thickTop="1">
      <c r="B13" s="111" t="s">
        <v>13</v>
      </c>
      <c r="C13" s="125">
        <f>765-15</f>
        <v>750</v>
      </c>
      <c r="D13" s="127">
        <v>764</v>
      </c>
      <c r="E13" s="159">
        <f t="shared" ref="E13:E23" si="5">SUM(C13:D13)</f>
        <v>1514</v>
      </c>
      <c r="F13" s="125">
        <v>1139</v>
      </c>
      <c r="G13" s="127">
        <v>1140</v>
      </c>
      <c r="H13" s="165">
        <f>SUM(F13:G13)</f>
        <v>2279</v>
      </c>
      <c r="I13" s="128">
        <f t="shared" ref="I13:I23" si="6">IF(E13=0,0,((H13/E13)-1)*100)</f>
        <v>50.528401585204755</v>
      </c>
      <c r="J13" s="3"/>
      <c r="K13" s="7"/>
      <c r="L13" s="13" t="s">
        <v>13</v>
      </c>
      <c r="M13" s="39">
        <f>126584-2203</f>
        <v>124381</v>
      </c>
      <c r="N13" s="37">
        <v>130467</v>
      </c>
      <c r="O13" s="154">
        <f>SUM(M13:N13)</f>
        <v>254848</v>
      </c>
      <c r="P13" s="150">
        <v>0</v>
      </c>
      <c r="Q13" s="154">
        <f t="shared" ref="Q13:Q14" si="7">O13+P13</f>
        <v>254848</v>
      </c>
      <c r="R13" s="39">
        <v>145666</v>
      </c>
      <c r="S13" s="37">
        <v>150647</v>
      </c>
      <c r="T13" s="154">
        <f>SUM(R13:S13)</f>
        <v>296313</v>
      </c>
      <c r="U13" s="150">
        <v>0</v>
      </c>
      <c r="V13" s="154">
        <f>T13+U13</f>
        <v>296313</v>
      </c>
      <c r="W13" s="40">
        <f t="shared" ref="W13:W23" si="8">IF(Q13=0,0,((V13/Q13)-1)*100)</f>
        <v>16.27048279758916</v>
      </c>
    </row>
    <row r="14" spans="2:23">
      <c r="B14" s="111" t="s">
        <v>14</v>
      </c>
      <c r="C14" s="125">
        <v>751</v>
      </c>
      <c r="D14" s="127">
        <v>750</v>
      </c>
      <c r="E14" s="159">
        <f t="shared" si="5"/>
        <v>1501</v>
      </c>
      <c r="F14" s="125">
        <v>974</v>
      </c>
      <c r="G14" s="127">
        <v>973</v>
      </c>
      <c r="H14" s="165">
        <f>SUM(F14:G14)</f>
        <v>1947</v>
      </c>
      <c r="I14" s="128">
        <f t="shared" si="6"/>
        <v>29.713524317121909</v>
      </c>
      <c r="J14" s="3"/>
      <c r="K14" s="7"/>
      <c r="L14" s="13" t="s">
        <v>14</v>
      </c>
      <c r="M14" s="39">
        <v>118136</v>
      </c>
      <c r="N14" s="37">
        <v>121641</v>
      </c>
      <c r="O14" s="154">
        <f t="shared" ref="O14" si="9">SUM(M14:N14)</f>
        <v>239777</v>
      </c>
      <c r="P14" s="150">
        <v>0</v>
      </c>
      <c r="Q14" s="154">
        <f t="shared" si="7"/>
        <v>239777</v>
      </c>
      <c r="R14" s="39">
        <v>125860</v>
      </c>
      <c r="S14" s="37">
        <v>134993</v>
      </c>
      <c r="T14" s="154">
        <f t="shared" ref="T14" si="10">SUM(R14:S14)</f>
        <v>260853</v>
      </c>
      <c r="U14" s="150">
        <v>0</v>
      </c>
      <c r="V14" s="154">
        <f>T14+U14</f>
        <v>260853</v>
      </c>
      <c r="W14" s="40">
        <f t="shared" si="8"/>
        <v>8.7898338873203095</v>
      </c>
    </row>
    <row r="15" spans="2:23" ht="13.5" thickBot="1">
      <c r="B15" s="111" t="s">
        <v>15</v>
      </c>
      <c r="C15" s="125">
        <v>775</v>
      </c>
      <c r="D15" s="127">
        <v>777</v>
      </c>
      <c r="E15" s="159">
        <f>SUM(C15:D15)</f>
        <v>1552</v>
      </c>
      <c r="F15" s="125">
        <v>972</v>
      </c>
      <c r="G15" s="127">
        <v>975</v>
      </c>
      <c r="H15" s="165">
        <f>SUM(F15:G15)</f>
        <v>1947</v>
      </c>
      <c r="I15" s="128">
        <f>IF(E15=0,0,((H15/E15)-1)*100)</f>
        <v>25.451030927835049</v>
      </c>
      <c r="J15" s="7"/>
      <c r="K15" s="7"/>
      <c r="L15" s="13" t="s">
        <v>15</v>
      </c>
      <c r="M15" s="39">
        <v>130093</v>
      </c>
      <c r="N15" s="37">
        <v>135054</v>
      </c>
      <c r="O15" s="154">
        <f>SUM(M15:N15)</f>
        <v>265147</v>
      </c>
      <c r="P15" s="150">
        <v>0</v>
      </c>
      <c r="Q15" s="154">
        <f>O15+P15</f>
        <v>265147</v>
      </c>
      <c r="R15" s="39">
        <v>139025</v>
      </c>
      <c r="S15" s="37">
        <v>149559</v>
      </c>
      <c r="T15" s="154">
        <f>SUM(R15:S15)</f>
        <v>288584</v>
      </c>
      <c r="U15" s="150">
        <v>0</v>
      </c>
      <c r="V15" s="154">
        <f>T15+U15</f>
        <v>288584</v>
      </c>
      <c r="W15" s="40">
        <f>IF(Q15=0,0,((V15/Q15)-1)*100)</f>
        <v>8.8392476626173444</v>
      </c>
    </row>
    <row r="16" spans="2:23" ht="14.25" thickTop="1" thickBot="1">
      <c r="B16" s="132" t="s">
        <v>61</v>
      </c>
      <c r="C16" s="133">
        <f>+C13+C14+C15</f>
        <v>2276</v>
      </c>
      <c r="D16" s="135">
        <f t="shared" ref="D16" si="11">+D13+D14+D15</f>
        <v>2291</v>
      </c>
      <c r="E16" s="160">
        <f t="shared" ref="E16" si="12">+E13+E14+E15</f>
        <v>4567</v>
      </c>
      <c r="F16" s="133">
        <f t="shared" ref="F16" si="13">+F13+F14+F15</f>
        <v>3085</v>
      </c>
      <c r="G16" s="135">
        <f t="shared" ref="G16" si="14">+G13+G14+G15</f>
        <v>3088</v>
      </c>
      <c r="H16" s="166">
        <f t="shared" ref="H16" si="15">+H13+H14+H15</f>
        <v>6173</v>
      </c>
      <c r="I16" s="137">
        <f t="shared" ref="I16" si="16">IF(E16=0,0,((H16/E16)-1)*100)</f>
        <v>35.165316400262746</v>
      </c>
      <c r="J16" s="7"/>
      <c r="K16" s="7"/>
      <c r="L16" s="41" t="s">
        <v>61</v>
      </c>
      <c r="M16" s="45">
        <f>+M13+M14+M15</f>
        <v>372610</v>
      </c>
      <c r="N16" s="43">
        <f t="shared" ref="N16" si="17">+N13+N14+N15</f>
        <v>387162</v>
      </c>
      <c r="O16" s="155">
        <f t="shared" ref="O16" si="18">+O13+O14+O15</f>
        <v>759772</v>
      </c>
      <c r="P16" s="43">
        <f t="shared" ref="P16" si="19">+P13+P14+P15</f>
        <v>0</v>
      </c>
      <c r="Q16" s="155">
        <f t="shared" ref="Q16" si="20">+Q13+Q14+Q15</f>
        <v>759772</v>
      </c>
      <c r="R16" s="45">
        <f t="shared" ref="R16" si="21">+R13+R14+R15</f>
        <v>410551</v>
      </c>
      <c r="S16" s="43">
        <f t="shared" ref="S16" si="22">+S13+S14+S15</f>
        <v>435199</v>
      </c>
      <c r="T16" s="155">
        <f t="shared" ref="T16" si="23">+T13+T14+T15</f>
        <v>845750</v>
      </c>
      <c r="U16" s="43">
        <f t="shared" ref="U16" si="24">+U13+U14+U15</f>
        <v>0</v>
      </c>
      <c r="V16" s="155">
        <f t="shared" ref="V16" si="25">+V13+V14+V15</f>
        <v>845750</v>
      </c>
      <c r="W16" s="46">
        <f t="shared" ref="W16" si="26">IF(Q16=0,0,((V16/Q16)-1)*100)</f>
        <v>11.316289623729215</v>
      </c>
    </row>
    <row r="17" spans="2:23" ht="13.5" thickTop="1">
      <c r="B17" s="111" t="s">
        <v>16</v>
      </c>
      <c r="C17" s="138">
        <v>880</v>
      </c>
      <c r="D17" s="140">
        <v>879</v>
      </c>
      <c r="E17" s="159">
        <f t="shared" si="5"/>
        <v>1759</v>
      </c>
      <c r="F17" s="138">
        <v>915</v>
      </c>
      <c r="G17" s="140">
        <v>916</v>
      </c>
      <c r="H17" s="165">
        <f t="shared" ref="H17:H23" si="27">SUM(F17:G17)</f>
        <v>1831</v>
      </c>
      <c r="I17" s="128">
        <f t="shared" si="6"/>
        <v>4.0932347924957257</v>
      </c>
      <c r="J17" s="7"/>
      <c r="K17" s="7"/>
      <c r="L17" s="13" t="s">
        <v>16</v>
      </c>
      <c r="M17" s="39">
        <v>139501</v>
      </c>
      <c r="N17" s="37">
        <v>140760</v>
      </c>
      <c r="O17" s="154">
        <f t="shared" ref="O17:O19" si="28">SUM(M17:N17)</f>
        <v>280261</v>
      </c>
      <c r="P17" s="150">
        <v>0</v>
      </c>
      <c r="Q17" s="154">
        <f t="shared" ref="Q17:Q19" si="29">O17+P17</f>
        <v>280261</v>
      </c>
      <c r="R17" s="39">
        <v>140971</v>
      </c>
      <c r="S17" s="37">
        <v>141581</v>
      </c>
      <c r="T17" s="154">
        <f t="shared" ref="T17:T19" si="30">SUM(R17:S17)</f>
        <v>282552</v>
      </c>
      <c r="U17" s="150">
        <v>0</v>
      </c>
      <c r="V17" s="154">
        <f>T17+U17</f>
        <v>282552</v>
      </c>
      <c r="W17" s="40">
        <f t="shared" si="8"/>
        <v>0.81745230338863273</v>
      </c>
    </row>
    <row r="18" spans="2:23">
      <c r="B18" s="111" t="s">
        <v>17</v>
      </c>
      <c r="C18" s="138">
        <v>903</v>
      </c>
      <c r="D18" s="140">
        <v>903</v>
      </c>
      <c r="E18" s="159">
        <f>SUM(C18:D18)</f>
        <v>1806</v>
      </c>
      <c r="F18" s="138">
        <v>864</v>
      </c>
      <c r="G18" s="140">
        <v>862</v>
      </c>
      <c r="H18" s="165">
        <f>SUM(F18:G18)</f>
        <v>1726</v>
      </c>
      <c r="I18" s="128">
        <f>IF(E18=0,0,((H18/E18)-1)*100)</f>
        <v>-4.429678848283503</v>
      </c>
      <c r="K18" s="7"/>
      <c r="L18" s="13" t="s">
        <v>17</v>
      </c>
      <c r="M18" s="39">
        <v>137683</v>
      </c>
      <c r="N18" s="37">
        <v>136340</v>
      </c>
      <c r="O18" s="154">
        <f>SUM(M18:N18)</f>
        <v>274023</v>
      </c>
      <c r="P18" s="150">
        <v>0</v>
      </c>
      <c r="Q18" s="154">
        <f>O18+P18</f>
        <v>274023</v>
      </c>
      <c r="R18" s="39">
        <v>124297</v>
      </c>
      <c r="S18" s="37">
        <v>126531</v>
      </c>
      <c r="T18" s="154">
        <f>SUM(R18:S18)</f>
        <v>250828</v>
      </c>
      <c r="U18" s="150">
        <v>0</v>
      </c>
      <c r="V18" s="154">
        <f>T18+U18</f>
        <v>250828</v>
      </c>
      <c r="W18" s="40">
        <f>IF(Q18=0,0,((V18/Q18)-1)*100)</f>
        <v>-8.4646179335311267</v>
      </c>
    </row>
    <row r="19" spans="2:23" ht="13.5" thickBot="1">
      <c r="B19" s="111" t="s">
        <v>18</v>
      </c>
      <c r="C19" s="138">
        <v>941</v>
      </c>
      <c r="D19" s="140">
        <v>940</v>
      </c>
      <c r="E19" s="159">
        <f t="shared" si="5"/>
        <v>1881</v>
      </c>
      <c r="F19" s="138">
        <v>742</v>
      </c>
      <c r="G19" s="140">
        <v>739</v>
      </c>
      <c r="H19" s="165">
        <f t="shared" si="27"/>
        <v>1481</v>
      </c>
      <c r="I19" s="128">
        <f t="shared" si="6"/>
        <v>-21.265284423179164</v>
      </c>
      <c r="J19" s="3"/>
      <c r="K19" s="7"/>
      <c r="L19" s="13" t="s">
        <v>18</v>
      </c>
      <c r="M19" s="39">
        <v>151708</v>
      </c>
      <c r="N19" s="37">
        <v>148589</v>
      </c>
      <c r="O19" s="154">
        <f t="shared" si="28"/>
        <v>300297</v>
      </c>
      <c r="P19" s="150">
        <v>0</v>
      </c>
      <c r="Q19" s="154">
        <f t="shared" si="29"/>
        <v>300297</v>
      </c>
      <c r="R19" s="39">
        <v>110729</v>
      </c>
      <c r="S19" s="37">
        <v>109875</v>
      </c>
      <c r="T19" s="154">
        <f t="shared" si="30"/>
        <v>220604</v>
      </c>
      <c r="U19" s="150">
        <v>0</v>
      </c>
      <c r="V19" s="154">
        <f>T19+U19</f>
        <v>220604</v>
      </c>
      <c r="W19" s="40">
        <f t="shared" si="8"/>
        <v>-26.538060653286578</v>
      </c>
    </row>
    <row r="20" spans="2:23" ht="15.75" customHeight="1" thickTop="1" thickBot="1">
      <c r="B20" s="141" t="s">
        <v>19</v>
      </c>
      <c r="C20" s="133">
        <f>+C17+C18+C19</f>
        <v>2724</v>
      </c>
      <c r="D20" s="144">
        <f t="shared" ref="D20" si="31">+D17+D18+D19</f>
        <v>2722</v>
      </c>
      <c r="E20" s="161">
        <f t="shared" ref="E20" si="32">+E17+E18+E19</f>
        <v>5446</v>
      </c>
      <c r="F20" s="133">
        <f t="shared" ref="F20" si="33">+F17+F18+F19</f>
        <v>2521</v>
      </c>
      <c r="G20" s="144">
        <f t="shared" ref="G20" si="34">+G17+G18+G19</f>
        <v>2517</v>
      </c>
      <c r="H20" s="167">
        <f t="shared" ref="H20" si="35">+H17+H18+H19</f>
        <v>5038</v>
      </c>
      <c r="I20" s="136">
        <f t="shared" si="6"/>
        <v>-7.4917370547190609</v>
      </c>
      <c r="J20" s="3"/>
      <c r="K20" s="10"/>
      <c r="L20" s="47" t="s">
        <v>19</v>
      </c>
      <c r="M20" s="48">
        <f>+M17+M18+M19</f>
        <v>428892</v>
      </c>
      <c r="N20" s="49">
        <f t="shared" ref="N20" si="36">+N17+N18+N19</f>
        <v>425689</v>
      </c>
      <c r="O20" s="156">
        <f t="shared" ref="O20" si="37">+O17+O18+O19</f>
        <v>854581</v>
      </c>
      <c r="P20" s="49">
        <f t="shared" ref="P20" si="38">+P17+P18+P19</f>
        <v>0</v>
      </c>
      <c r="Q20" s="156">
        <f t="shared" ref="Q20" si="39">+Q17+Q18+Q19</f>
        <v>854581</v>
      </c>
      <c r="R20" s="48">
        <f t="shared" ref="R20" si="40">+R17+R18+R19</f>
        <v>375997</v>
      </c>
      <c r="S20" s="49">
        <f t="shared" ref="S20" si="41">+S17+S18+S19</f>
        <v>377987</v>
      </c>
      <c r="T20" s="156">
        <f t="shared" ref="T20" si="42">+T17+T18+T19</f>
        <v>753984</v>
      </c>
      <c r="U20" s="49">
        <f t="shared" ref="U20" si="43">+U17+U18+U19</f>
        <v>0</v>
      </c>
      <c r="V20" s="156">
        <f t="shared" ref="V20" si="44">+V17+V18+V19</f>
        <v>753984</v>
      </c>
      <c r="W20" s="50">
        <f t="shared" si="8"/>
        <v>-11.771499717405376</v>
      </c>
    </row>
    <row r="21" spans="2:23" ht="13.5" thickTop="1">
      <c r="B21" s="111" t="s">
        <v>20</v>
      </c>
      <c r="C21" s="125">
        <v>1028</v>
      </c>
      <c r="D21" s="127">
        <v>1028</v>
      </c>
      <c r="E21" s="162">
        <f t="shared" si="5"/>
        <v>2056</v>
      </c>
      <c r="F21" s="125">
        <v>754</v>
      </c>
      <c r="G21" s="127">
        <v>757</v>
      </c>
      <c r="H21" s="168">
        <f t="shared" si="27"/>
        <v>1511</v>
      </c>
      <c r="I21" s="128">
        <f t="shared" si="6"/>
        <v>-26.507782101167308</v>
      </c>
      <c r="J21" s="345"/>
      <c r="K21" s="7"/>
      <c r="L21" s="13" t="s">
        <v>21</v>
      </c>
      <c r="M21" s="39">
        <v>154235</v>
      </c>
      <c r="N21" s="37">
        <v>156881</v>
      </c>
      <c r="O21" s="154">
        <f t="shared" ref="O21:O23" si="45">SUM(M21:N21)</f>
        <v>311116</v>
      </c>
      <c r="P21" s="150">
        <v>0</v>
      </c>
      <c r="Q21" s="154">
        <f t="shared" ref="Q21:Q23" si="46">O21+P21</f>
        <v>311116</v>
      </c>
      <c r="R21" s="39">
        <v>122566</v>
      </c>
      <c r="S21" s="37">
        <v>123921</v>
      </c>
      <c r="T21" s="154">
        <f t="shared" ref="T21:T23" si="47">SUM(R21:S21)</f>
        <v>246487</v>
      </c>
      <c r="U21" s="150">
        <v>152</v>
      </c>
      <c r="V21" s="154">
        <f>T21+U21</f>
        <v>246639</v>
      </c>
      <c r="W21" s="40">
        <f t="shared" si="8"/>
        <v>-20.724424330474811</v>
      </c>
    </row>
    <row r="22" spans="2:23">
      <c r="B22" s="111" t="s">
        <v>22</v>
      </c>
      <c r="C22" s="125">
        <f>1061-8</f>
        <v>1053</v>
      </c>
      <c r="D22" s="127">
        <f>1060-8</f>
        <v>1052</v>
      </c>
      <c r="E22" s="159">
        <f t="shared" si="5"/>
        <v>2105</v>
      </c>
      <c r="F22" s="125">
        <v>762</v>
      </c>
      <c r="G22" s="127">
        <v>761</v>
      </c>
      <c r="H22" s="159">
        <f t="shared" si="27"/>
        <v>1523</v>
      </c>
      <c r="I22" s="128">
        <f t="shared" si="6"/>
        <v>-27.648456057007131</v>
      </c>
      <c r="J22" s="9"/>
      <c r="K22" s="7"/>
      <c r="L22" s="13" t="s">
        <v>22</v>
      </c>
      <c r="M22" s="39">
        <v>153432</v>
      </c>
      <c r="N22" s="37">
        <v>156830</v>
      </c>
      <c r="O22" s="154">
        <f t="shared" si="45"/>
        <v>310262</v>
      </c>
      <c r="P22" s="150">
        <v>0</v>
      </c>
      <c r="Q22" s="154">
        <f t="shared" si="46"/>
        <v>310262</v>
      </c>
      <c r="R22" s="39">
        <v>125397</v>
      </c>
      <c r="S22" s="37">
        <v>128952</v>
      </c>
      <c r="T22" s="154">
        <f t="shared" si="47"/>
        <v>254349</v>
      </c>
      <c r="U22" s="150">
        <v>479</v>
      </c>
      <c r="V22" s="154">
        <f>T22+U22</f>
        <v>254828</v>
      </c>
      <c r="W22" s="40">
        <f t="shared" si="8"/>
        <v>-17.866835126441526</v>
      </c>
    </row>
    <row r="23" spans="2:23" ht="13.5" thickBot="1">
      <c r="B23" s="111" t="s">
        <v>23</v>
      </c>
      <c r="C23" s="125">
        <v>966</v>
      </c>
      <c r="D23" s="146">
        <v>966</v>
      </c>
      <c r="E23" s="163">
        <f t="shared" si="5"/>
        <v>1932</v>
      </c>
      <c r="F23" s="125">
        <v>724</v>
      </c>
      <c r="G23" s="146">
        <v>724</v>
      </c>
      <c r="H23" s="163">
        <f t="shared" si="27"/>
        <v>1448</v>
      </c>
      <c r="I23" s="147">
        <f t="shared" si="6"/>
        <v>-25.051759834368525</v>
      </c>
      <c r="J23" s="3"/>
      <c r="K23" s="7"/>
      <c r="L23" s="13" t="s">
        <v>23</v>
      </c>
      <c r="M23" s="39">
        <v>141981</v>
      </c>
      <c r="N23" s="37">
        <v>145385</v>
      </c>
      <c r="O23" s="154">
        <f t="shared" si="45"/>
        <v>287366</v>
      </c>
      <c r="P23" s="150">
        <v>0</v>
      </c>
      <c r="Q23" s="154">
        <f t="shared" si="46"/>
        <v>287366</v>
      </c>
      <c r="R23" s="39">
        <v>109050</v>
      </c>
      <c r="S23" s="37">
        <v>108279</v>
      </c>
      <c r="T23" s="154">
        <f t="shared" si="47"/>
        <v>217329</v>
      </c>
      <c r="U23" s="150">
        <v>266</v>
      </c>
      <c r="V23" s="154">
        <f>T23+U23</f>
        <v>217595</v>
      </c>
      <c r="W23" s="40">
        <f t="shared" si="8"/>
        <v>-24.279490266767812</v>
      </c>
    </row>
    <row r="24" spans="2:23" ht="14.25" thickTop="1" thickBot="1">
      <c r="B24" s="132" t="s">
        <v>24</v>
      </c>
      <c r="C24" s="133">
        <f>+C21+C22+C23</f>
        <v>3047</v>
      </c>
      <c r="D24" s="135">
        <f t="shared" ref="D24" si="48">+D21+D22+D23</f>
        <v>3046</v>
      </c>
      <c r="E24" s="160">
        <f t="shared" ref="E24" si="49">+E21+E22+E23</f>
        <v>6093</v>
      </c>
      <c r="F24" s="133">
        <f t="shared" ref="F24" si="50">+F21+F22+F23</f>
        <v>2240</v>
      </c>
      <c r="G24" s="135">
        <f t="shared" ref="G24" si="51">+G21+G22+G23</f>
        <v>2242</v>
      </c>
      <c r="H24" s="169">
        <f t="shared" ref="H24" si="52">+H21+H22+H23</f>
        <v>4482</v>
      </c>
      <c r="I24" s="136">
        <f t="shared" ref="I24" si="53">IF(E24=0,0,((H24/E24)-1)*100)</f>
        <v>-26.440177252584927</v>
      </c>
      <c r="J24" s="3"/>
      <c r="K24" s="3"/>
      <c r="L24" s="41" t="s">
        <v>24</v>
      </c>
      <c r="M24" s="45">
        <f>+M21+M22+M23</f>
        <v>449648</v>
      </c>
      <c r="N24" s="43">
        <f t="shared" ref="N24" si="54">+N21+N22+N23</f>
        <v>459096</v>
      </c>
      <c r="O24" s="155">
        <f t="shared" ref="O24" si="55">+O21+O22+O23</f>
        <v>908744</v>
      </c>
      <c r="P24" s="43">
        <f t="shared" ref="P24" si="56">+P21+P22+P23</f>
        <v>0</v>
      </c>
      <c r="Q24" s="155">
        <f t="shared" ref="Q24" si="57">+Q21+Q22+Q23</f>
        <v>908744</v>
      </c>
      <c r="R24" s="45">
        <f t="shared" ref="R24" si="58">+R21+R22+R23</f>
        <v>357013</v>
      </c>
      <c r="S24" s="43">
        <f t="shared" ref="S24" si="59">+S21+S22+S23</f>
        <v>361152</v>
      </c>
      <c r="T24" s="155">
        <f t="shared" ref="T24" si="60">+T21+T22+T23</f>
        <v>718165</v>
      </c>
      <c r="U24" s="43">
        <f t="shared" ref="U24" si="61">+U21+U22+U23</f>
        <v>897</v>
      </c>
      <c r="V24" s="155">
        <f t="shared" ref="V24" si="62">+V21+V22+V23</f>
        <v>719062</v>
      </c>
      <c r="W24" s="46">
        <f t="shared" ref="W24" si="63">IF(Q24=0,0,((V24/Q24)-1)*100)</f>
        <v>-20.872985131126043</v>
      </c>
    </row>
    <row r="25" spans="2:23" ht="14.25" thickTop="1" thickBot="1">
      <c r="B25" s="132" t="s">
        <v>62</v>
      </c>
      <c r="C25" s="133">
        <f>+C16+C20+C24</f>
        <v>8047</v>
      </c>
      <c r="D25" s="135">
        <f t="shared" ref="D25:H25" si="64">+D16+D20+D24</f>
        <v>8059</v>
      </c>
      <c r="E25" s="160">
        <f t="shared" si="64"/>
        <v>16106</v>
      </c>
      <c r="F25" s="133">
        <f t="shared" si="64"/>
        <v>7846</v>
      </c>
      <c r="G25" s="135">
        <f t="shared" si="64"/>
        <v>7847</v>
      </c>
      <c r="H25" s="166">
        <f t="shared" si="64"/>
        <v>15693</v>
      </c>
      <c r="I25" s="137">
        <f>IF(E25=0,0,((H25/E25)-1)*100)</f>
        <v>-2.5642617658015676</v>
      </c>
      <c r="J25" s="7"/>
      <c r="K25" s="7"/>
      <c r="L25" s="41" t="s">
        <v>62</v>
      </c>
      <c r="M25" s="45">
        <f t="shared" ref="M25:V25" si="65">+M16+M20+M24</f>
        <v>1251150</v>
      </c>
      <c r="N25" s="43">
        <f t="shared" si="65"/>
        <v>1271947</v>
      </c>
      <c r="O25" s="155">
        <f t="shared" si="65"/>
        <v>2523097</v>
      </c>
      <c r="P25" s="44">
        <f t="shared" si="65"/>
        <v>0</v>
      </c>
      <c r="Q25" s="158">
        <f t="shared" si="65"/>
        <v>2523097</v>
      </c>
      <c r="R25" s="45">
        <f t="shared" si="65"/>
        <v>1143561</v>
      </c>
      <c r="S25" s="43">
        <f t="shared" si="65"/>
        <v>1174338</v>
      </c>
      <c r="T25" s="155">
        <f t="shared" si="65"/>
        <v>2317899</v>
      </c>
      <c r="U25" s="44">
        <f t="shared" si="65"/>
        <v>897</v>
      </c>
      <c r="V25" s="158">
        <f t="shared" si="65"/>
        <v>2318796</v>
      </c>
      <c r="W25" s="46">
        <f>IF(Q25=0,0,((V25/Q25)-1)*100)</f>
        <v>-8.0972312994704527</v>
      </c>
    </row>
    <row r="26" spans="2:23" ht="14.25" thickTop="1" thickBot="1">
      <c r="B26" s="132" t="s">
        <v>7</v>
      </c>
      <c r="C26" s="133">
        <f>+C25+C12</f>
        <v>10057</v>
      </c>
      <c r="D26" s="135">
        <f t="shared" ref="D26:H26" si="66">+D25+D12</f>
        <v>10065</v>
      </c>
      <c r="E26" s="160">
        <f t="shared" si="66"/>
        <v>20122</v>
      </c>
      <c r="F26" s="133">
        <f t="shared" si="66"/>
        <v>11129</v>
      </c>
      <c r="G26" s="135">
        <f t="shared" si="66"/>
        <v>11130</v>
      </c>
      <c r="H26" s="166">
        <f t="shared" si="66"/>
        <v>22259</v>
      </c>
      <c r="I26" s="137">
        <f t="shared" ref="I26" si="67">IF(E26=0,0,((H26/E26)-1)*100)</f>
        <v>10.620216678262606</v>
      </c>
      <c r="J26" s="7"/>
      <c r="K26" s="7"/>
      <c r="L26" s="41" t="s">
        <v>7</v>
      </c>
      <c r="M26" s="45">
        <f>+M25+M12</f>
        <v>1588363</v>
      </c>
      <c r="N26" s="43">
        <f t="shared" ref="N26:V26" si="68">+N25+N12</f>
        <v>1612470</v>
      </c>
      <c r="O26" s="155">
        <f t="shared" si="68"/>
        <v>3200833</v>
      </c>
      <c r="P26" s="43">
        <f t="shared" si="68"/>
        <v>0</v>
      </c>
      <c r="Q26" s="155">
        <f t="shared" si="68"/>
        <v>3200833</v>
      </c>
      <c r="R26" s="45">
        <f t="shared" si="68"/>
        <v>1627606</v>
      </c>
      <c r="S26" s="43">
        <f t="shared" si="68"/>
        <v>1649590</v>
      </c>
      <c r="T26" s="155">
        <f t="shared" si="68"/>
        <v>3277196</v>
      </c>
      <c r="U26" s="43">
        <f t="shared" si="68"/>
        <v>897</v>
      </c>
      <c r="V26" s="155">
        <f t="shared" si="68"/>
        <v>3278093</v>
      </c>
      <c r="W26" s="46">
        <f t="shared" ref="W26" si="69">IF(Q26=0,0,((V26/Q26)-1)*100)</f>
        <v>2.4137466715695499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3"/>
      <c r="Q27" s="3"/>
      <c r="R27" s="3"/>
      <c r="S27" s="3"/>
      <c r="T27" s="3"/>
      <c r="U27" s="3"/>
      <c r="V27" s="3"/>
      <c r="W27" s="5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343" t="s">
        <v>7</v>
      </c>
      <c r="F33" s="117" t="s">
        <v>5</v>
      </c>
      <c r="G33" s="118" t="s">
        <v>6</v>
      </c>
      <c r="H33" s="343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v>1</v>
      </c>
      <c r="D35" s="127">
        <v>12</v>
      </c>
      <c r="E35" s="159">
        <f>SUM(C35:D35)</f>
        <v>13</v>
      </c>
      <c r="F35" s="125">
        <v>0</v>
      </c>
      <c r="G35" s="127">
        <v>0</v>
      </c>
      <c r="H35" s="165">
        <f t="shared" ref="H35:H37" si="70">SUM(F35:G35)</f>
        <v>0</v>
      </c>
      <c r="I35" s="128">
        <f t="shared" ref="I35:I37" si="71">IF(E35=0,0,((H35/E35)-1)*100)</f>
        <v>-100</v>
      </c>
      <c r="J35" s="3"/>
      <c r="K35" s="6"/>
      <c r="L35" s="13" t="s">
        <v>10</v>
      </c>
      <c r="M35" s="39">
        <v>93</v>
      </c>
      <c r="N35" s="37">
        <v>0</v>
      </c>
      <c r="O35" s="154">
        <f>SUM(M35:N35)</f>
        <v>93</v>
      </c>
      <c r="P35" s="150">
        <v>0</v>
      </c>
      <c r="Q35" s="154">
        <f>O35+P35</f>
        <v>93</v>
      </c>
      <c r="R35" s="39">
        <v>0</v>
      </c>
      <c r="S35" s="37">
        <v>0</v>
      </c>
      <c r="T35" s="154">
        <f>SUM(R35:S35)</f>
        <v>0</v>
      </c>
      <c r="U35" s="150">
        <v>0</v>
      </c>
      <c r="V35" s="154">
        <f>T35+U35</f>
        <v>0</v>
      </c>
      <c r="W35" s="40">
        <f t="shared" ref="W35:W37" si="72">IF(Q35=0,0,((V35/Q35)-1)*100)</f>
        <v>-100</v>
      </c>
    </row>
    <row r="36" spans="2:23">
      <c r="B36" s="111" t="s">
        <v>11</v>
      </c>
      <c r="C36" s="125">
        <v>0</v>
      </c>
      <c r="D36" s="127">
        <v>0</v>
      </c>
      <c r="E36" s="159">
        <f t="shared" ref="E36:E37" si="73">SUM(C36:D36)</f>
        <v>0</v>
      </c>
      <c r="F36" s="125">
        <v>0</v>
      </c>
      <c r="G36" s="127">
        <v>0</v>
      </c>
      <c r="H36" s="165">
        <f t="shared" si="70"/>
        <v>0</v>
      </c>
      <c r="I36" s="346">
        <f t="shared" si="71"/>
        <v>0</v>
      </c>
      <c r="J36" s="3"/>
      <c r="K36" s="6"/>
      <c r="L36" s="13" t="s">
        <v>11</v>
      </c>
      <c r="M36" s="39">
        <v>0</v>
      </c>
      <c r="N36" s="37">
        <v>0</v>
      </c>
      <c r="O36" s="154">
        <f t="shared" ref="O36:O37" si="74">SUM(M36:N36)</f>
        <v>0</v>
      </c>
      <c r="P36" s="150">
        <v>0</v>
      </c>
      <c r="Q36" s="154">
        <f t="shared" ref="Q36:Q37" si="75">O36+P36</f>
        <v>0</v>
      </c>
      <c r="R36" s="39">
        <v>0</v>
      </c>
      <c r="S36" s="37">
        <v>0</v>
      </c>
      <c r="T36" s="154">
        <f t="shared" ref="T36:T37" si="76">SUM(R36:S36)</f>
        <v>0</v>
      </c>
      <c r="U36" s="150">
        <v>0</v>
      </c>
      <c r="V36" s="154">
        <f>T36+U36</f>
        <v>0</v>
      </c>
      <c r="W36" s="347">
        <f t="shared" si="72"/>
        <v>0</v>
      </c>
    </row>
    <row r="37" spans="2:23" ht="13.5" thickBot="1">
      <c r="B37" s="116" t="s">
        <v>12</v>
      </c>
      <c r="C37" s="129">
        <v>0</v>
      </c>
      <c r="D37" s="131">
        <v>0</v>
      </c>
      <c r="E37" s="159">
        <f t="shared" si="73"/>
        <v>0</v>
      </c>
      <c r="F37" s="129">
        <v>0</v>
      </c>
      <c r="G37" s="131">
        <v>0</v>
      </c>
      <c r="H37" s="165">
        <f t="shared" si="70"/>
        <v>0</v>
      </c>
      <c r="I37" s="346">
        <f t="shared" si="71"/>
        <v>0</v>
      </c>
      <c r="J37" s="3"/>
      <c r="K37" s="6"/>
      <c r="L37" s="22" t="s">
        <v>12</v>
      </c>
      <c r="M37" s="39">
        <v>0</v>
      </c>
      <c r="N37" s="37">
        <v>0</v>
      </c>
      <c r="O37" s="154">
        <f t="shared" si="74"/>
        <v>0</v>
      </c>
      <c r="P37" s="38">
        <v>0</v>
      </c>
      <c r="Q37" s="157">
        <f t="shared" si="75"/>
        <v>0</v>
      </c>
      <c r="R37" s="39">
        <v>0</v>
      </c>
      <c r="S37" s="37">
        <v>0</v>
      </c>
      <c r="T37" s="154">
        <f t="shared" si="76"/>
        <v>0</v>
      </c>
      <c r="U37" s="38">
        <v>0</v>
      </c>
      <c r="V37" s="157">
        <f>T37+U37</f>
        <v>0</v>
      </c>
      <c r="W37" s="400">
        <f t="shared" si="72"/>
        <v>0</v>
      </c>
    </row>
    <row r="38" spans="2:23" ht="14.25" thickTop="1" thickBot="1">
      <c r="B38" s="132" t="s">
        <v>57</v>
      </c>
      <c r="C38" s="133">
        <f>+C35+C36+C37</f>
        <v>1</v>
      </c>
      <c r="D38" s="134">
        <f t="shared" ref="D38" si="77">+D35+D36+D37</f>
        <v>12</v>
      </c>
      <c r="E38" s="160">
        <f t="shared" ref="E38" si="78">+E35+E36+E37</f>
        <v>13</v>
      </c>
      <c r="F38" s="133">
        <f t="shared" ref="F38" si="79">+F35+F36+F37</f>
        <v>0</v>
      </c>
      <c r="G38" s="135">
        <f t="shared" ref="G38" si="80">+G35+G36+G37</f>
        <v>0</v>
      </c>
      <c r="H38" s="169">
        <f t="shared" ref="H38" si="81">+H35+H36+H37</f>
        <v>0</v>
      </c>
      <c r="I38" s="136">
        <f>IF(E38=0,0,((H38/E38)-1)*100)</f>
        <v>-100</v>
      </c>
      <c r="J38" s="3"/>
      <c r="K38" s="3"/>
      <c r="L38" s="41" t="s">
        <v>57</v>
      </c>
      <c r="M38" s="42">
        <f>+M35+M36+M37</f>
        <v>93</v>
      </c>
      <c r="N38" s="43">
        <f t="shared" ref="N38" si="82">+N35+N36+N37</f>
        <v>0</v>
      </c>
      <c r="O38" s="155">
        <f t="shared" ref="O38" si="83">+O35+O36+O37</f>
        <v>93</v>
      </c>
      <c r="P38" s="44">
        <f t="shared" ref="P38" si="84">+P35+P36+P37</f>
        <v>0</v>
      </c>
      <c r="Q38" s="155">
        <f t="shared" ref="Q38" si="85">+Q35+Q36+Q37</f>
        <v>93</v>
      </c>
      <c r="R38" s="45">
        <f t="shared" ref="R38" si="86">+R35+R36+R37</f>
        <v>0</v>
      </c>
      <c r="S38" s="43">
        <f t="shared" ref="S38" si="87">+S35+S36+S37</f>
        <v>0</v>
      </c>
      <c r="T38" s="155">
        <f t="shared" ref="T38" si="88">+T35+T36+T37</f>
        <v>0</v>
      </c>
      <c r="U38" s="43">
        <f t="shared" ref="U38" si="89">+U35+U36+U37</f>
        <v>0</v>
      </c>
      <c r="V38" s="155">
        <f t="shared" ref="V38" si="90">+V35+V36+V37</f>
        <v>0</v>
      </c>
      <c r="W38" s="46">
        <f>IF(Q38=0,0,((V38/Q38)-1)*100)</f>
        <v>-100</v>
      </c>
    </row>
    <row r="39" spans="2:23" ht="13.5" thickTop="1">
      <c r="B39" s="111" t="s">
        <v>13</v>
      </c>
      <c r="C39" s="125">
        <v>0</v>
      </c>
      <c r="D39" s="127">
        <v>0</v>
      </c>
      <c r="E39" s="159">
        <f t="shared" ref="E39:E40" si="91">SUM(C39:D39)</f>
        <v>0</v>
      </c>
      <c r="F39" s="125">
        <v>0</v>
      </c>
      <c r="G39" s="127">
        <v>0</v>
      </c>
      <c r="H39" s="165">
        <f t="shared" ref="H39:H40" si="92">SUM(F39:G39)</f>
        <v>0</v>
      </c>
      <c r="I39" s="396">
        <f t="shared" ref="I39:I50" si="93">IF(E39=0,0,((H39/E39)-1)*100)</f>
        <v>0</v>
      </c>
      <c r="L39" s="13" t="s">
        <v>13</v>
      </c>
      <c r="M39" s="39">
        <v>0</v>
      </c>
      <c r="N39" s="37">
        <v>0</v>
      </c>
      <c r="O39" s="154">
        <f t="shared" ref="O39:O40" si="94">SUM(M39:N39)</f>
        <v>0</v>
      </c>
      <c r="P39" s="38">
        <v>0</v>
      </c>
      <c r="Q39" s="157">
        <f t="shared" ref="Q39:Q40" si="95">O39+P39</f>
        <v>0</v>
      </c>
      <c r="R39" s="39">
        <v>0</v>
      </c>
      <c r="S39" s="37">
        <v>0</v>
      </c>
      <c r="T39" s="154">
        <f t="shared" ref="T39:T40" si="96">SUM(R39:S39)</f>
        <v>0</v>
      </c>
      <c r="U39" s="38">
        <v>0</v>
      </c>
      <c r="V39" s="157">
        <f>T39+U39</f>
        <v>0</v>
      </c>
      <c r="W39" s="400">
        <f t="shared" ref="W39:W50" si="97">IF(Q39=0,0,((V39/Q39)-1)*100)</f>
        <v>0</v>
      </c>
    </row>
    <row r="40" spans="2:23">
      <c r="B40" s="111" t="s">
        <v>14</v>
      </c>
      <c r="C40" s="125">
        <v>0</v>
      </c>
      <c r="D40" s="127">
        <v>0</v>
      </c>
      <c r="E40" s="159">
        <f t="shared" si="91"/>
        <v>0</v>
      </c>
      <c r="F40" s="125">
        <v>0</v>
      </c>
      <c r="G40" s="127">
        <v>0</v>
      </c>
      <c r="H40" s="165">
        <f t="shared" si="92"/>
        <v>0</v>
      </c>
      <c r="I40" s="396">
        <f t="shared" si="93"/>
        <v>0</v>
      </c>
      <c r="J40" s="3"/>
      <c r="K40" s="3"/>
      <c r="L40" s="13" t="s">
        <v>14</v>
      </c>
      <c r="M40" s="39">
        <v>0</v>
      </c>
      <c r="N40" s="37">
        <v>0</v>
      </c>
      <c r="O40" s="154">
        <f t="shared" si="94"/>
        <v>0</v>
      </c>
      <c r="P40" s="38">
        <v>0</v>
      </c>
      <c r="Q40" s="157">
        <f t="shared" si="95"/>
        <v>0</v>
      </c>
      <c r="R40" s="39">
        <v>0</v>
      </c>
      <c r="S40" s="37">
        <v>0</v>
      </c>
      <c r="T40" s="154">
        <f t="shared" si="96"/>
        <v>0</v>
      </c>
      <c r="U40" s="38">
        <v>0</v>
      </c>
      <c r="V40" s="157">
        <f>T40+U40</f>
        <v>0</v>
      </c>
      <c r="W40" s="400">
        <f t="shared" si="97"/>
        <v>0</v>
      </c>
    </row>
    <row r="41" spans="2:23" ht="13.5" thickBot="1">
      <c r="B41" s="111" t="s">
        <v>15</v>
      </c>
      <c r="C41" s="125">
        <v>0</v>
      </c>
      <c r="D41" s="127">
        <v>0</v>
      </c>
      <c r="E41" s="159">
        <f>SUM(C41:D41)</f>
        <v>0</v>
      </c>
      <c r="F41" s="125">
        <v>0</v>
      </c>
      <c r="G41" s="127">
        <v>0</v>
      </c>
      <c r="H41" s="165">
        <f>SUM(F41:G41)</f>
        <v>0</v>
      </c>
      <c r="I41" s="396">
        <f>IF(E41=0,0,((H41/E41)-1)*100)</f>
        <v>0</v>
      </c>
      <c r="J41" s="3"/>
      <c r="K41" s="3"/>
      <c r="L41" s="13" t="s">
        <v>15</v>
      </c>
      <c r="M41" s="39">
        <v>0</v>
      </c>
      <c r="N41" s="37">
        <v>0</v>
      </c>
      <c r="O41" s="154">
        <f>SUM(M41:N41)</f>
        <v>0</v>
      </c>
      <c r="P41" s="38">
        <v>0</v>
      </c>
      <c r="Q41" s="157">
        <f>O41+P41</f>
        <v>0</v>
      </c>
      <c r="R41" s="39">
        <v>0</v>
      </c>
      <c r="S41" s="37">
        <v>0</v>
      </c>
      <c r="T41" s="154">
        <f>SUM(R41:S41)</f>
        <v>0</v>
      </c>
      <c r="U41" s="38">
        <v>0</v>
      </c>
      <c r="V41" s="157">
        <f>T41+U41</f>
        <v>0</v>
      </c>
      <c r="W41" s="400">
        <f>IF(Q41=0,0,((V41/Q41)-1)*100)</f>
        <v>0</v>
      </c>
    </row>
    <row r="42" spans="2:23" ht="14.25" thickTop="1" thickBot="1">
      <c r="B42" s="132" t="s">
        <v>61</v>
      </c>
      <c r="C42" s="133">
        <f>+C39+C40+C41</f>
        <v>0</v>
      </c>
      <c r="D42" s="135">
        <f t="shared" ref="D42" si="98">+D39+D40+D41</f>
        <v>0</v>
      </c>
      <c r="E42" s="160">
        <f t="shared" ref="E42" si="99">+E39+E40+E41</f>
        <v>0</v>
      </c>
      <c r="F42" s="133">
        <f t="shared" ref="F42" si="100">+F39+F40+F41</f>
        <v>0</v>
      </c>
      <c r="G42" s="135">
        <f t="shared" ref="G42" si="101">+G39+G40+G41</f>
        <v>0</v>
      </c>
      <c r="H42" s="166">
        <f t="shared" ref="H42" si="102">+H39+H40+H41</f>
        <v>0</v>
      </c>
      <c r="I42" s="397">
        <f t="shared" ref="I42" si="103">IF(E42=0,0,((H42/E42)-1)*100)</f>
        <v>0</v>
      </c>
      <c r="J42" s="7"/>
      <c r="K42" s="7"/>
      <c r="L42" s="41" t="s">
        <v>61</v>
      </c>
      <c r="M42" s="45">
        <f>+M39+M40+M41</f>
        <v>0</v>
      </c>
      <c r="N42" s="43">
        <f t="shared" ref="N42" si="104">+N39+N40+N41</f>
        <v>0</v>
      </c>
      <c r="O42" s="155">
        <f t="shared" ref="O42" si="105">+O39+O40+O41</f>
        <v>0</v>
      </c>
      <c r="P42" s="44">
        <f t="shared" ref="P42" si="106">+P39+P40+P41</f>
        <v>0</v>
      </c>
      <c r="Q42" s="158">
        <f t="shared" ref="Q42" si="107">+Q39+Q40+Q41</f>
        <v>0</v>
      </c>
      <c r="R42" s="45">
        <f t="shared" ref="R42" si="108">+R39+R40+R41</f>
        <v>0</v>
      </c>
      <c r="S42" s="43">
        <f t="shared" ref="S42" si="109">+S39+S40+S41</f>
        <v>0</v>
      </c>
      <c r="T42" s="155">
        <f t="shared" ref="T42" si="110">+T39+T40+T41</f>
        <v>0</v>
      </c>
      <c r="U42" s="44">
        <f t="shared" ref="U42" si="111">+U39+U40+U41</f>
        <v>0</v>
      </c>
      <c r="V42" s="158">
        <f t="shared" ref="V42" si="112">+V39+V40+V41</f>
        <v>0</v>
      </c>
      <c r="W42" s="401">
        <f t="shared" ref="W42" si="113">IF(Q42=0,0,((V42/Q42)-1)*100)</f>
        <v>0</v>
      </c>
    </row>
    <row r="43" spans="2:23" ht="13.5" thickTop="1">
      <c r="B43" s="111" t="s">
        <v>16</v>
      </c>
      <c r="C43" s="138">
        <v>0</v>
      </c>
      <c r="D43" s="140">
        <v>0</v>
      </c>
      <c r="E43" s="159">
        <f t="shared" ref="E43:E45" si="114">SUM(C43:D43)</f>
        <v>0</v>
      </c>
      <c r="F43" s="138">
        <v>0</v>
      </c>
      <c r="G43" s="140">
        <v>0</v>
      </c>
      <c r="H43" s="165">
        <f t="shared" ref="H43:H45" si="115">SUM(F43:G43)</f>
        <v>0</v>
      </c>
      <c r="I43" s="396">
        <f t="shared" si="93"/>
        <v>0</v>
      </c>
      <c r="J43" s="7"/>
      <c r="K43" s="3"/>
      <c r="L43" s="13" t="s">
        <v>16</v>
      </c>
      <c r="M43" s="39">
        <v>0</v>
      </c>
      <c r="N43" s="37">
        <v>0</v>
      </c>
      <c r="O43" s="154">
        <f t="shared" ref="O43:O45" si="116">SUM(M43:N43)</f>
        <v>0</v>
      </c>
      <c r="P43" s="150">
        <v>0</v>
      </c>
      <c r="Q43" s="328">
        <f t="shared" ref="Q43:Q45" si="117">O43+P43</f>
        <v>0</v>
      </c>
      <c r="R43" s="39">
        <v>0</v>
      </c>
      <c r="S43" s="37">
        <v>0</v>
      </c>
      <c r="T43" s="154">
        <f t="shared" ref="T43:T45" si="118">SUM(R43:S43)</f>
        <v>0</v>
      </c>
      <c r="U43" s="150">
        <v>0</v>
      </c>
      <c r="V43" s="328">
        <f>T43+U43</f>
        <v>0</v>
      </c>
      <c r="W43" s="400">
        <f t="shared" si="97"/>
        <v>0</v>
      </c>
    </row>
    <row r="44" spans="2:23">
      <c r="B44" s="111" t="s">
        <v>17</v>
      </c>
      <c r="C44" s="138">
        <v>0</v>
      </c>
      <c r="D44" s="140">
        <v>0</v>
      </c>
      <c r="E44" s="159">
        <f>SUM(C44:D44)</f>
        <v>0</v>
      </c>
      <c r="F44" s="138">
        <v>0</v>
      </c>
      <c r="G44" s="140">
        <v>0</v>
      </c>
      <c r="H44" s="165">
        <f>SUM(F44:G44)</f>
        <v>0</v>
      </c>
      <c r="I44" s="396">
        <f>IF(E44=0,0,((H44/E44)-1)*100)</f>
        <v>0</v>
      </c>
      <c r="J44" s="3"/>
      <c r="K44" s="3"/>
      <c r="L44" s="13" t="s">
        <v>17</v>
      </c>
      <c r="M44" s="39">
        <v>0</v>
      </c>
      <c r="N44" s="37">
        <v>0</v>
      </c>
      <c r="O44" s="154">
        <f>SUM(M44:N44)</f>
        <v>0</v>
      </c>
      <c r="P44" s="150">
        <v>0</v>
      </c>
      <c r="Q44" s="154">
        <f>O44+P44</f>
        <v>0</v>
      </c>
      <c r="R44" s="39">
        <v>0</v>
      </c>
      <c r="S44" s="37">
        <v>0</v>
      </c>
      <c r="T44" s="154">
        <f>SUM(R44:S44)</f>
        <v>0</v>
      </c>
      <c r="U44" s="150">
        <v>0</v>
      </c>
      <c r="V44" s="154">
        <f>T44+U44</f>
        <v>0</v>
      </c>
      <c r="W44" s="400">
        <f>IF(Q44=0,0,((V44/Q44)-1)*100)</f>
        <v>0</v>
      </c>
    </row>
    <row r="45" spans="2:23" ht="13.5" thickBot="1">
      <c r="B45" s="111" t="s">
        <v>18</v>
      </c>
      <c r="C45" s="138">
        <v>0</v>
      </c>
      <c r="D45" s="140">
        <v>0</v>
      </c>
      <c r="E45" s="159">
        <f t="shared" si="114"/>
        <v>0</v>
      </c>
      <c r="F45" s="138">
        <v>0</v>
      </c>
      <c r="G45" s="140">
        <v>0</v>
      </c>
      <c r="H45" s="165">
        <f t="shared" si="115"/>
        <v>0</v>
      </c>
      <c r="I45" s="396">
        <f t="shared" si="93"/>
        <v>0</v>
      </c>
      <c r="J45" s="3"/>
      <c r="K45" s="3"/>
      <c r="L45" s="13" t="s">
        <v>18</v>
      </c>
      <c r="M45" s="39">
        <v>0</v>
      </c>
      <c r="N45" s="37">
        <v>0</v>
      </c>
      <c r="O45" s="154">
        <f t="shared" si="116"/>
        <v>0</v>
      </c>
      <c r="P45" s="150">
        <v>0</v>
      </c>
      <c r="Q45" s="154">
        <f t="shared" si="117"/>
        <v>0</v>
      </c>
      <c r="R45" s="39">
        <v>0</v>
      </c>
      <c r="S45" s="37">
        <v>0</v>
      </c>
      <c r="T45" s="154">
        <f t="shared" si="118"/>
        <v>0</v>
      </c>
      <c r="U45" s="150">
        <v>0</v>
      </c>
      <c r="V45" s="154">
        <f>T45+U45</f>
        <v>0</v>
      </c>
      <c r="W45" s="400">
        <f t="shared" si="97"/>
        <v>0</v>
      </c>
    </row>
    <row r="46" spans="2:23" ht="16.5" thickTop="1" thickBot="1">
      <c r="B46" s="141" t="s">
        <v>19</v>
      </c>
      <c r="C46" s="133">
        <f>+C43+C44+C45</f>
        <v>0</v>
      </c>
      <c r="D46" s="144">
        <f t="shared" ref="D46" si="119">+D43+D44+D45</f>
        <v>0</v>
      </c>
      <c r="E46" s="161">
        <f t="shared" ref="E46" si="120">+E43+E44+E45</f>
        <v>0</v>
      </c>
      <c r="F46" s="133">
        <f t="shared" ref="F46" si="121">+F43+F44+F45</f>
        <v>0</v>
      </c>
      <c r="G46" s="144">
        <f t="shared" ref="G46" si="122">+G43+G44+G45</f>
        <v>0</v>
      </c>
      <c r="H46" s="167">
        <f t="shared" ref="H46" si="123">+H43+H44+H45</f>
        <v>0</v>
      </c>
      <c r="I46" s="397">
        <f t="shared" si="93"/>
        <v>0</v>
      </c>
      <c r="J46" s="3"/>
      <c r="K46" s="10"/>
      <c r="L46" s="47" t="s">
        <v>19</v>
      </c>
      <c r="M46" s="48">
        <f>+M43+M44+M45</f>
        <v>0</v>
      </c>
      <c r="N46" s="49">
        <f t="shared" ref="N46" si="124">+N43+N44+N45</f>
        <v>0</v>
      </c>
      <c r="O46" s="156">
        <f t="shared" ref="O46" si="125">+O43+O44+O45</f>
        <v>0</v>
      </c>
      <c r="P46" s="49">
        <f t="shared" ref="P46" si="126">+P43+P44+P45</f>
        <v>0</v>
      </c>
      <c r="Q46" s="156">
        <f t="shared" ref="Q46" si="127">+Q43+Q44+Q45</f>
        <v>0</v>
      </c>
      <c r="R46" s="48">
        <f t="shared" ref="R46" si="128">+R43+R44+R45</f>
        <v>0</v>
      </c>
      <c r="S46" s="49">
        <f t="shared" ref="S46" si="129">+S43+S44+S45</f>
        <v>0</v>
      </c>
      <c r="T46" s="156">
        <f t="shared" ref="T46" si="130">+T43+T44+T45</f>
        <v>0</v>
      </c>
      <c r="U46" s="49">
        <f t="shared" ref="U46" si="131">+U43+U44+U45</f>
        <v>0</v>
      </c>
      <c r="V46" s="156">
        <f t="shared" ref="V46" si="132">+V43+V44+V45</f>
        <v>0</v>
      </c>
      <c r="W46" s="402">
        <f t="shared" si="97"/>
        <v>0</v>
      </c>
    </row>
    <row r="47" spans="2:23" ht="13.5" thickTop="1">
      <c r="B47" s="111" t="s">
        <v>20</v>
      </c>
      <c r="C47" s="125">
        <v>0</v>
      </c>
      <c r="D47" s="127">
        <v>0</v>
      </c>
      <c r="E47" s="162">
        <f t="shared" ref="E47:E49" si="133">SUM(C47:D47)</f>
        <v>0</v>
      </c>
      <c r="F47" s="125">
        <v>0</v>
      </c>
      <c r="G47" s="127">
        <v>0</v>
      </c>
      <c r="H47" s="168">
        <f t="shared" ref="H47:H49" si="134">SUM(F47:G47)</f>
        <v>0</v>
      </c>
      <c r="I47" s="396">
        <f t="shared" si="93"/>
        <v>0</v>
      </c>
      <c r="J47" s="3"/>
      <c r="K47" s="3"/>
      <c r="L47" s="13" t="s">
        <v>21</v>
      </c>
      <c r="M47" s="39">
        <v>0</v>
      </c>
      <c r="N47" s="37">
        <v>0</v>
      </c>
      <c r="O47" s="154">
        <f t="shared" ref="O47:O49" si="135">SUM(M47:N47)</f>
        <v>0</v>
      </c>
      <c r="P47" s="150">
        <v>0</v>
      </c>
      <c r="Q47" s="154">
        <f t="shared" ref="Q47:Q49" si="136">O47+P47</f>
        <v>0</v>
      </c>
      <c r="R47" s="39">
        <v>0</v>
      </c>
      <c r="S47" s="37">
        <v>0</v>
      </c>
      <c r="T47" s="154">
        <f t="shared" ref="T47:T49" si="137">SUM(R47:S47)</f>
        <v>0</v>
      </c>
      <c r="U47" s="150">
        <v>0</v>
      </c>
      <c r="V47" s="154">
        <f>T47+U47</f>
        <v>0</v>
      </c>
      <c r="W47" s="400">
        <f t="shared" si="97"/>
        <v>0</v>
      </c>
    </row>
    <row r="48" spans="2:23">
      <c r="B48" s="111" t="s">
        <v>22</v>
      </c>
      <c r="C48" s="125">
        <v>0</v>
      </c>
      <c r="D48" s="127">
        <v>0</v>
      </c>
      <c r="E48" s="159">
        <f t="shared" si="133"/>
        <v>0</v>
      </c>
      <c r="F48" s="125">
        <v>0</v>
      </c>
      <c r="G48" s="127">
        <v>0</v>
      </c>
      <c r="H48" s="159">
        <f t="shared" si="134"/>
        <v>0</v>
      </c>
      <c r="I48" s="396">
        <f t="shared" si="93"/>
        <v>0</v>
      </c>
      <c r="J48" s="9"/>
      <c r="K48" s="3"/>
      <c r="L48" s="13" t="s">
        <v>22</v>
      </c>
      <c r="M48" s="39">
        <v>0</v>
      </c>
      <c r="N48" s="37">
        <v>0</v>
      </c>
      <c r="O48" s="154">
        <f t="shared" si="135"/>
        <v>0</v>
      </c>
      <c r="P48" s="150">
        <v>0</v>
      </c>
      <c r="Q48" s="154">
        <f t="shared" si="136"/>
        <v>0</v>
      </c>
      <c r="R48" s="39">
        <v>0</v>
      </c>
      <c r="S48" s="37">
        <v>0</v>
      </c>
      <c r="T48" s="154">
        <f t="shared" si="137"/>
        <v>0</v>
      </c>
      <c r="U48" s="150">
        <v>0</v>
      </c>
      <c r="V48" s="154">
        <f>T48+U48</f>
        <v>0</v>
      </c>
      <c r="W48" s="400">
        <f t="shared" si="97"/>
        <v>0</v>
      </c>
    </row>
    <row r="49" spans="2:23" ht="13.5" thickBot="1">
      <c r="B49" s="111" t="s">
        <v>23</v>
      </c>
      <c r="C49" s="125">
        <v>0</v>
      </c>
      <c r="D49" s="146">
        <v>0</v>
      </c>
      <c r="E49" s="163">
        <f t="shared" si="133"/>
        <v>0</v>
      </c>
      <c r="F49" s="125">
        <v>0</v>
      </c>
      <c r="G49" s="146">
        <v>0</v>
      </c>
      <c r="H49" s="163">
        <f t="shared" si="134"/>
        <v>0</v>
      </c>
      <c r="I49" s="398">
        <f t="shared" si="93"/>
        <v>0</v>
      </c>
      <c r="J49" s="3"/>
      <c r="K49" s="3"/>
      <c r="L49" s="13" t="s">
        <v>23</v>
      </c>
      <c r="M49" s="39">
        <v>0</v>
      </c>
      <c r="N49" s="37">
        <v>0</v>
      </c>
      <c r="O49" s="154">
        <f t="shared" si="135"/>
        <v>0</v>
      </c>
      <c r="P49" s="150">
        <v>0</v>
      </c>
      <c r="Q49" s="154">
        <f t="shared" si="136"/>
        <v>0</v>
      </c>
      <c r="R49" s="39">
        <v>0</v>
      </c>
      <c r="S49" s="37">
        <v>0</v>
      </c>
      <c r="T49" s="154">
        <f t="shared" si="137"/>
        <v>0</v>
      </c>
      <c r="U49" s="150">
        <v>0</v>
      </c>
      <c r="V49" s="154">
        <f>T49+U49</f>
        <v>0</v>
      </c>
      <c r="W49" s="400">
        <f t="shared" si="97"/>
        <v>0</v>
      </c>
    </row>
    <row r="50" spans="2:23" ht="14.25" thickTop="1" thickBot="1">
      <c r="B50" s="132" t="s">
        <v>24</v>
      </c>
      <c r="C50" s="133">
        <f>+C47+C48+C49</f>
        <v>0</v>
      </c>
      <c r="D50" s="135">
        <f t="shared" ref="D50" si="138">+D47+D48+D49</f>
        <v>0</v>
      </c>
      <c r="E50" s="160">
        <f t="shared" ref="E50" si="139">+E47+E48+E49</f>
        <v>0</v>
      </c>
      <c r="F50" s="133">
        <f t="shared" ref="F50" si="140">+F47+F48+F49</f>
        <v>0</v>
      </c>
      <c r="G50" s="135">
        <f t="shared" ref="G50" si="141">+G47+G48+G49</f>
        <v>0</v>
      </c>
      <c r="H50" s="169">
        <f t="shared" ref="H50" si="142">+H47+H48+H49</f>
        <v>0</v>
      </c>
      <c r="I50" s="397">
        <f t="shared" si="93"/>
        <v>0</v>
      </c>
      <c r="J50" s="3"/>
      <c r="K50" s="3"/>
      <c r="L50" s="41" t="s">
        <v>24</v>
      </c>
      <c r="M50" s="45">
        <f>+M47+M48+M49</f>
        <v>0</v>
      </c>
      <c r="N50" s="43">
        <f t="shared" ref="N50" si="143">+N47+N48+N49</f>
        <v>0</v>
      </c>
      <c r="O50" s="155">
        <f t="shared" ref="O50" si="144">+O47+O48+O49</f>
        <v>0</v>
      </c>
      <c r="P50" s="43">
        <f t="shared" ref="P50" si="145">+P47+P48+P49</f>
        <v>0</v>
      </c>
      <c r="Q50" s="155">
        <f t="shared" ref="Q50" si="146">+Q47+Q48+Q49</f>
        <v>0</v>
      </c>
      <c r="R50" s="45">
        <f t="shared" ref="R50" si="147">+R47+R48+R49</f>
        <v>0</v>
      </c>
      <c r="S50" s="43">
        <f t="shared" ref="S50" si="148">+S47+S48+S49</f>
        <v>0</v>
      </c>
      <c r="T50" s="155">
        <f t="shared" ref="T50" si="149">+T47+T48+T49</f>
        <v>0</v>
      </c>
      <c r="U50" s="43">
        <f t="shared" ref="U50" si="150">+U47+U48+U49</f>
        <v>0</v>
      </c>
      <c r="V50" s="155">
        <f t="shared" ref="V50" si="151">+V47+V48+V49</f>
        <v>0</v>
      </c>
      <c r="W50" s="401">
        <f t="shared" si="97"/>
        <v>0</v>
      </c>
    </row>
    <row r="51" spans="2:23" ht="14.25" thickTop="1" thickBot="1">
      <c r="B51" s="132" t="s">
        <v>62</v>
      </c>
      <c r="C51" s="133">
        <f t="shared" ref="C51:H51" si="152">+C42+C46+C50</f>
        <v>0</v>
      </c>
      <c r="D51" s="135">
        <f t="shared" si="152"/>
        <v>0</v>
      </c>
      <c r="E51" s="160">
        <f t="shared" si="152"/>
        <v>0</v>
      </c>
      <c r="F51" s="133">
        <f t="shared" si="152"/>
        <v>0</v>
      </c>
      <c r="G51" s="135">
        <f t="shared" si="152"/>
        <v>0</v>
      </c>
      <c r="H51" s="166">
        <f t="shared" si="152"/>
        <v>0</v>
      </c>
      <c r="I51" s="397">
        <f>IF(E51=0,0,((H51/E51)-1)*100)</f>
        <v>0</v>
      </c>
      <c r="J51" s="7"/>
      <c r="K51" s="7"/>
      <c r="L51" s="41" t="s">
        <v>62</v>
      </c>
      <c r="M51" s="45">
        <f t="shared" ref="M51:V51" si="153">+M42+M46+M50</f>
        <v>0</v>
      </c>
      <c r="N51" s="43">
        <f t="shared" si="153"/>
        <v>0</v>
      </c>
      <c r="O51" s="155">
        <f t="shared" si="153"/>
        <v>0</v>
      </c>
      <c r="P51" s="44">
        <f t="shared" si="153"/>
        <v>0</v>
      </c>
      <c r="Q51" s="158">
        <f t="shared" si="153"/>
        <v>0</v>
      </c>
      <c r="R51" s="45">
        <f t="shared" si="153"/>
        <v>0</v>
      </c>
      <c r="S51" s="43">
        <f t="shared" si="153"/>
        <v>0</v>
      </c>
      <c r="T51" s="155">
        <f t="shared" si="153"/>
        <v>0</v>
      </c>
      <c r="U51" s="44">
        <f t="shared" si="153"/>
        <v>0</v>
      </c>
      <c r="V51" s="158">
        <f t="shared" si="153"/>
        <v>0</v>
      </c>
      <c r="W51" s="401">
        <f>IF(Q51=0,0,((V51/Q51)-1)*100)</f>
        <v>0</v>
      </c>
    </row>
    <row r="52" spans="2:23" ht="14.25" thickTop="1" thickBot="1">
      <c r="B52" s="132" t="s">
        <v>7</v>
      </c>
      <c r="C52" s="133">
        <f>+C51+C38</f>
        <v>1</v>
      </c>
      <c r="D52" s="135">
        <f t="shared" ref="D52" si="154">+D51+D38</f>
        <v>12</v>
      </c>
      <c r="E52" s="160">
        <f t="shared" ref="E52" si="155">+E51+E38</f>
        <v>13</v>
      </c>
      <c r="F52" s="133">
        <f t="shared" ref="F52" si="156">+F51+F38</f>
        <v>0</v>
      </c>
      <c r="G52" s="135">
        <f t="shared" ref="G52" si="157">+G51+G38</f>
        <v>0</v>
      </c>
      <c r="H52" s="166">
        <f t="shared" ref="H52" si="158">+H51+H38</f>
        <v>0</v>
      </c>
      <c r="I52" s="137">
        <f t="shared" ref="I52" si="159">IF(E52=0,0,((H52/E52)-1)*100)</f>
        <v>-100</v>
      </c>
      <c r="J52" s="7"/>
      <c r="K52" s="7"/>
      <c r="L52" s="41" t="s">
        <v>7</v>
      </c>
      <c r="M52" s="45">
        <f>+M51+M38</f>
        <v>93</v>
      </c>
      <c r="N52" s="43">
        <f t="shared" ref="N52" si="160">+N51+N38</f>
        <v>0</v>
      </c>
      <c r="O52" s="155">
        <f t="shared" ref="O52" si="161">+O51+O38</f>
        <v>93</v>
      </c>
      <c r="P52" s="44">
        <f t="shared" ref="P52" si="162">+P51+P38</f>
        <v>0</v>
      </c>
      <c r="Q52" s="158">
        <f t="shared" ref="Q52" si="163">+Q51+Q38</f>
        <v>93</v>
      </c>
      <c r="R52" s="45">
        <f t="shared" ref="R52" si="164">+R51+R38</f>
        <v>0</v>
      </c>
      <c r="S52" s="43">
        <f t="shared" ref="S52" si="165">+S51+S38</f>
        <v>0</v>
      </c>
      <c r="T52" s="155">
        <f t="shared" ref="T52" si="166">+T51+T38</f>
        <v>0</v>
      </c>
      <c r="U52" s="44">
        <f t="shared" ref="U52" si="167">+U51+U38</f>
        <v>0</v>
      </c>
      <c r="V52" s="158">
        <f t="shared" ref="V52" si="168">+V51+V38</f>
        <v>0</v>
      </c>
      <c r="W52" s="46">
        <f t="shared" ref="W52" si="169">IF(Q52=0,0,((V52/Q52)-1)*100)</f>
        <v>-100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343" t="s">
        <v>7</v>
      </c>
      <c r="F59" s="117" t="s">
        <v>5</v>
      </c>
      <c r="G59" s="118" t="s">
        <v>6</v>
      </c>
      <c r="H59" s="343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70">+C9+C35</f>
        <v>658</v>
      </c>
      <c r="D61" s="127">
        <f t="shared" si="170"/>
        <v>665</v>
      </c>
      <c r="E61" s="165">
        <f t="shared" si="170"/>
        <v>1323</v>
      </c>
      <c r="F61" s="125">
        <f t="shared" si="170"/>
        <v>1036</v>
      </c>
      <c r="G61" s="127">
        <f t="shared" si="170"/>
        <v>1036</v>
      </c>
      <c r="H61" s="165">
        <f t="shared" si="170"/>
        <v>2072</v>
      </c>
      <c r="I61" s="128">
        <f t="shared" ref="I61:I63" si="171">IF(E61=0,0,((H61/E61)-1)*100)</f>
        <v>56.613756613756607</v>
      </c>
      <c r="J61" s="3"/>
      <c r="K61" s="6"/>
      <c r="L61" s="13" t="s">
        <v>10</v>
      </c>
      <c r="M61" s="36">
        <f t="shared" ref="M61:N63" si="172">+M9+M35</f>
        <v>105385</v>
      </c>
      <c r="N61" s="37">
        <f t="shared" si="172"/>
        <v>110033</v>
      </c>
      <c r="O61" s="154">
        <f>SUM(M61:N61)</f>
        <v>215418</v>
      </c>
      <c r="P61" s="38">
        <f t="shared" ref="P61:S63" si="173">+P9+P35</f>
        <v>0</v>
      </c>
      <c r="Q61" s="154">
        <f t="shared" si="173"/>
        <v>215418</v>
      </c>
      <c r="R61" s="39">
        <f t="shared" si="173"/>
        <v>146916</v>
      </c>
      <c r="S61" s="37">
        <f t="shared" si="173"/>
        <v>148168</v>
      </c>
      <c r="T61" s="154">
        <f>SUM(R61:S61)</f>
        <v>295084</v>
      </c>
      <c r="U61" s="38">
        <f>U9+U35</f>
        <v>0</v>
      </c>
      <c r="V61" s="157">
        <f>+T61+U61</f>
        <v>295084</v>
      </c>
      <c r="W61" s="40">
        <f t="shared" ref="W61:W63" si="174">IF(Q61=0,0,((V61/Q61)-1)*100)</f>
        <v>36.982053495993839</v>
      </c>
    </row>
    <row r="62" spans="2:23">
      <c r="B62" s="111" t="s">
        <v>11</v>
      </c>
      <c r="C62" s="125">
        <f t="shared" si="170"/>
        <v>654</v>
      </c>
      <c r="D62" s="127">
        <f t="shared" si="170"/>
        <v>652</v>
      </c>
      <c r="E62" s="165">
        <f t="shared" si="170"/>
        <v>1306</v>
      </c>
      <c r="F62" s="125">
        <f t="shared" si="170"/>
        <v>1094</v>
      </c>
      <c r="G62" s="127">
        <f t="shared" si="170"/>
        <v>1096</v>
      </c>
      <c r="H62" s="165">
        <f t="shared" si="170"/>
        <v>2190</v>
      </c>
      <c r="I62" s="128">
        <f t="shared" si="171"/>
        <v>67.687595712098016</v>
      </c>
      <c r="J62" s="3"/>
      <c r="K62" s="6"/>
      <c r="L62" s="13" t="s">
        <v>11</v>
      </c>
      <c r="M62" s="36">
        <f t="shared" si="172"/>
        <v>112397</v>
      </c>
      <c r="N62" s="37">
        <f t="shared" si="172"/>
        <v>109384</v>
      </c>
      <c r="O62" s="154">
        <f t="shared" ref="O62:O63" si="175">SUM(M62:N62)</f>
        <v>221781</v>
      </c>
      <c r="P62" s="38">
        <f t="shared" si="173"/>
        <v>0</v>
      </c>
      <c r="Q62" s="154">
        <f t="shared" si="173"/>
        <v>221781</v>
      </c>
      <c r="R62" s="39">
        <f t="shared" si="173"/>
        <v>164812</v>
      </c>
      <c r="S62" s="37">
        <f t="shared" si="173"/>
        <v>159381</v>
      </c>
      <c r="T62" s="154">
        <f t="shared" ref="T62:T63" si="176">SUM(R62:S62)</f>
        <v>324193</v>
      </c>
      <c r="U62" s="38">
        <f>U10+U36</f>
        <v>0</v>
      </c>
      <c r="V62" s="157">
        <f>+T62+U62</f>
        <v>324193</v>
      </c>
      <c r="W62" s="40">
        <f t="shared" si="174"/>
        <v>46.177084601476224</v>
      </c>
    </row>
    <row r="63" spans="2:23" ht="13.5" thickBot="1">
      <c r="B63" s="116" t="s">
        <v>12</v>
      </c>
      <c r="C63" s="129">
        <f t="shared" si="170"/>
        <v>699</v>
      </c>
      <c r="D63" s="131">
        <f t="shared" si="170"/>
        <v>701</v>
      </c>
      <c r="E63" s="165">
        <f t="shared" si="170"/>
        <v>1400</v>
      </c>
      <c r="F63" s="129">
        <f t="shared" si="170"/>
        <v>1153</v>
      </c>
      <c r="G63" s="131">
        <f t="shared" si="170"/>
        <v>1151</v>
      </c>
      <c r="H63" s="165">
        <f t="shared" si="170"/>
        <v>2304</v>
      </c>
      <c r="I63" s="128">
        <f t="shared" si="171"/>
        <v>64.571428571428569</v>
      </c>
      <c r="J63" s="3"/>
      <c r="K63" s="6"/>
      <c r="L63" s="22" t="s">
        <v>12</v>
      </c>
      <c r="M63" s="36">
        <f t="shared" si="172"/>
        <v>119524</v>
      </c>
      <c r="N63" s="37">
        <f t="shared" si="172"/>
        <v>121106</v>
      </c>
      <c r="O63" s="154">
        <f t="shared" si="175"/>
        <v>240630</v>
      </c>
      <c r="P63" s="38">
        <f t="shared" si="173"/>
        <v>0</v>
      </c>
      <c r="Q63" s="154">
        <f t="shared" si="173"/>
        <v>240630</v>
      </c>
      <c r="R63" s="39">
        <f t="shared" si="173"/>
        <v>172317</v>
      </c>
      <c r="S63" s="37">
        <f t="shared" si="173"/>
        <v>167703</v>
      </c>
      <c r="T63" s="154">
        <f t="shared" si="176"/>
        <v>340020</v>
      </c>
      <c r="U63" s="38">
        <f>U11+U37</f>
        <v>0</v>
      </c>
      <c r="V63" s="157">
        <f>+T63+U63</f>
        <v>340020</v>
      </c>
      <c r="W63" s="40">
        <f t="shared" si="174"/>
        <v>41.304076798404196</v>
      </c>
    </row>
    <row r="64" spans="2:23" ht="14.25" thickTop="1" thickBot="1">
      <c r="B64" s="132" t="s">
        <v>57</v>
      </c>
      <c r="C64" s="133">
        <f>+C61+C62+C63</f>
        <v>2011</v>
      </c>
      <c r="D64" s="134">
        <f t="shared" ref="D64" si="177">+D61+D62+D63</f>
        <v>2018</v>
      </c>
      <c r="E64" s="160">
        <f t="shared" ref="E64" si="178">+E61+E62+E63</f>
        <v>4029</v>
      </c>
      <c r="F64" s="133">
        <f t="shared" ref="F64" si="179">+F61+F62+F63</f>
        <v>3283</v>
      </c>
      <c r="G64" s="135">
        <f t="shared" ref="G64" si="180">+G61+G62+G63</f>
        <v>3283</v>
      </c>
      <c r="H64" s="169">
        <f t="shared" ref="H64" si="181">+H61+H62+H63</f>
        <v>6566</v>
      </c>
      <c r="I64" s="136">
        <f>IF(E64=0,0,((H64/E64)-1)*100)</f>
        <v>62.968478530652774</v>
      </c>
      <c r="J64" s="3"/>
      <c r="K64" s="3"/>
      <c r="L64" s="41" t="s">
        <v>57</v>
      </c>
      <c r="M64" s="42">
        <f>+M61+M62+M63</f>
        <v>337306</v>
      </c>
      <c r="N64" s="43">
        <f t="shared" ref="N64" si="182">+N61+N62+N63</f>
        <v>340523</v>
      </c>
      <c r="O64" s="155">
        <f t="shared" ref="O64" si="183">+O61+O62+O63</f>
        <v>677829</v>
      </c>
      <c r="P64" s="44">
        <f t="shared" ref="P64" si="184">+P61+P62+P63</f>
        <v>0</v>
      </c>
      <c r="Q64" s="155">
        <f t="shared" ref="Q64" si="185">+Q61+Q62+Q63</f>
        <v>677829</v>
      </c>
      <c r="R64" s="45">
        <f t="shared" ref="R64" si="186">+R61+R62+R63</f>
        <v>484045</v>
      </c>
      <c r="S64" s="43">
        <f t="shared" ref="S64" si="187">+S61+S62+S63</f>
        <v>475252</v>
      </c>
      <c r="T64" s="155">
        <f t="shared" ref="T64" si="188">+T61+T62+T63</f>
        <v>959297</v>
      </c>
      <c r="U64" s="43">
        <f t="shared" ref="U64" si="189">+U61+U62+U63</f>
        <v>0</v>
      </c>
      <c r="V64" s="155">
        <f t="shared" ref="V64" si="190">+V61+V62+V63</f>
        <v>959297</v>
      </c>
      <c r="W64" s="46">
        <f>IF(Q64=0,0,((V64/Q64)-1)*100)</f>
        <v>41.524927378439116</v>
      </c>
    </row>
    <row r="65" spans="2:23" ht="13.5" thickTop="1">
      <c r="B65" s="111" t="s">
        <v>13</v>
      </c>
      <c r="C65" s="125">
        <f t="shared" ref="C65:H67" si="191">+C13+C39</f>
        <v>750</v>
      </c>
      <c r="D65" s="127">
        <f t="shared" si="191"/>
        <v>764</v>
      </c>
      <c r="E65" s="165">
        <f t="shared" si="191"/>
        <v>1514</v>
      </c>
      <c r="F65" s="125">
        <f t="shared" si="191"/>
        <v>1139</v>
      </c>
      <c r="G65" s="127">
        <f t="shared" si="191"/>
        <v>1140</v>
      </c>
      <c r="H65" s="165">
        <f t="shared" si="191"/>
        <v>2279</v>
      </c>
      <c r="I65" s="128">
        <f t="shared" ref="I65:I76" si="192">IF(E65=0,0,((H65/E65)-1)*100)</f>
        <v>50.528401585204755</v>
      </c>
      <c r="J65" s="3"/>
      <c r="K65" s="3"/>
      <c r="L65" s="13" t="s">
        <v>13</v>
      </c>
      <c r="M65" s="36">
        <f t="shared" ref="M65:N67" si="193">+M13+M39</f>
        <v>124381</v>
      </c>
      <c r="N65" s="37">
        <f t="shared" si="193"/>
        <v>130467</v>
      </c>
      <c r="O65" s="154">
        <f t="shared" ref="O65:O66" si="194">SUM(M65:N65)</f>
        <v>254848</v>
      </c>
      <c r="P65" s="38">
        <f t="shared" ref="P65:S67" si="195">+P13+P39</f>
        <v>0</v>
      </c>
      <c r="Q65" s="154">
        <f t="shared" si="195"/>
        <v>254848</v>
      </c>
      <c r="R65" s="39">
        <f t="shared" si="195"/>
        <v>145666</v>
      </c>
      <c r="S65" s="37">
        <f t="shared" si="195"/>
        <v>150647</v>
      </c>
      <c r="T65" s="154">
        <f t="shared" ref="T65:T66" si="196">SUM(R65:S65)</f>
        <v>296313</v>
      </c>
      <c r="U65" s="38">
        <f>U13+U39</f>
        <v>0</v>
      </c>
      <c r="V65" s="157">
        <f>+T65+U65</f>
        <v>296313</v>
      </c>
      <c r="W65" s="40">
        <f t="shared" ref="W65:W76" si="197">IF(Q65=0,0,((V65/Q65)-1)*100)</f>
        <v>16.27048279758916</v>
      </c>
    </row>
    <row r="66" spans="2:23">
      <c r="B66" s="111" t="s">
        <v>14</v>
      </c>
      <c r="C66" s="125">
        <f t="shared" si="191"/>
        <v>751</v>
      </c>
      <c r="D66" s="127">
        <f t="shared" si="191"/>
        <v>750</v>
      </c>
      <c r="E66" s="165">
        <f t="shared" si="191"/>
        <v>1501</v>
      </c>
      <c r="F66" s="125">
        <f t="shared" si="191"/>
        <v>974</v>
      </c>
      <c r="G66" s="127">
        <f t="shared" si="191"/>
        <v>973</v>
      </c>
      <c r="H66" s="165">
        <f t="shared" si="191"/>
        <v>1947</v>
      </c>
      <c r="I66" s="128">
        <f t="shared" si="192"/>
        <v>29.713524317121909</v>
      </c>
      <c r="J66" s="3"/>
      <c r="K66" s="3"/>
      <c r="L66" s="13" t="s">
        <v>14</v>
      </c>
      <c r="M66" s="36">
        <f t="shared" si="193"/>
        <v>118136</v>
      </c>
      <c r="N66" s="37">
        <f t="shared" si="193"/>
        <v>121641</v>
      </c>
      <c r="O66" s="154">
        <f t="shared" si="194"/>
        <v>239777</v>
      </c>
      <c r="P66" s="38">
        <f t="shared" si="195"/>
        <v>0</v>
      </c>
      <c r="Q66" s="154">
        <f t="shared" si="195"/>
        <v>239777</v>
      </c>
      <c r="R66" s="39">
        <f t="shared" si="195"/>
        <v>125860</v>
      </c>
      <c r="S66" s="37">
        <f t="shared" si="195"/>
        <v>134993</v>
      </c>
      <c r="T66" s="154">
        <f t="shared" si="196"/>
        <v>260853</v>
      </c>
      <c r="U66" s="38">
        <f>U14+U40</f>
        <v>0</v>
      </c>
      <c r="V66" s="157">
        <f>+T66+U66</f>
        <v>260853</v>
      </c>
      <c r="W66" s="40">
        <f t="shared" si="197"/>
        <v>8.7898338873203095</v>
      </c>
    </row>
    <row r="67" spans="2:23" ht="13.5" thickBot="1">
      <c r="B67" s="111" t="s">
        <v>15</v>
      </c>
      <c r="C67" s="125">
        <f t="shared" si="191"/>
        <v>775</v>
      </c>
      <c r="D67" s="127">
        <f t="shared" si="191"/>
        <v>777</v>
      </c>
      <c r="E67" s="165">
        <f t="shared" si="191"/>
        <v>1552</v>
      </c>
      <c r="F67" s="125">
        <f t="shared" si="191"/>
        <v>972</v>
      </c>
      <c r="G67" s="127">
        <f t="shared" si="191"/>
        <v>975</v>
      </c>
      <c r="H67" s="165">
        <f t="shared" si="191"/>
        <v>1947</v>
      </c>
      <c r="I67" s="128">
        <f>IF(E67=0,0,((H67/E67)-1)*100)</f>
        <v>25.451030927835049</v>
      </c>
      <c r="J67" s="3"/>
      <c r="K67" s="3"/>
      <c r="L67" s="13" t="s">
        <v>15</v>
      </c>
      <c r="M67" s="36">
        <f t="shared" si="193"/>
        <v>130093</v>
      </c>
      <c r="N67" s="37">
        <f t="shared" si="193"/>
        <v>135054</v>
      </c>
      <c r="O67" s="154">
        <f>SUM(M67:N67)</f>
        <v>265147</v>
      </c>
      <c r="P67" s="38">
        <f t="shared" si="195"/>
        <v>0</v>
      </c>
      <c r="Q67" s="154">
        <f t="shared" si="195"/>
        <v>265147</v>
      </c>
      <c r="R67" s="39">
        <f t="shared" si="195"/>
        <v>139025</v>
      </c>
      <c r="S67" s="37">
        <f t="shared" si="195"/>
        <v>149559</v>
      </c>
      <c r="T67" s="154">
        <f>SUM(R67:S67)</f>
        <v>288584</v>
      </c>
      <c r="U67" s="38">
        <f>U15+U41</f>
        <v>0</v>
      </c>
      <c r="V67" s="157">
        <f>+T67+U67</f>
        <v>288584</v>
      </c>
      <c r="W67" s="40">
        <f>IF(Q67=0,0,((V67/Q67)-1)*100)</f>
        <v>8.8392476626173444</v>
      </c>
    </row>
    <row r="68" spans="2:23" ht="14.25" thickTop="1" thickBot="1">
      <c r="B68" s="132" t="s">
        <v>61</v>
      </c>
      <c r="C68" s="133">
        <f>+C65+C66+C67</f>
        <v>2276</v>
      </c>
      <c r="D68" s="135">
        <f t="shared" ref="D68" si="198">+D65+D66+D67</f>
        <v>2291</v>
      </c>
      <c r="E68" s="160">
        <f t="shared" ref="E68" si="199">+E65+E66+E67</f>
        <v>4567</v>
      </c>
      <c r="F68" s="133">
        <f t="shared" ref="F68" si="200">+F65+F66+F67</f>
        <v>3085</v>
      </c>
      <c r="G68" s="135">
        <f t="shared" ref="G68" si="201">+G65+G66+G67</f>
        <v>3088</v>
      </c>
      <c r="H68" s="166">
        <f t="shared" ref="H68" si="202">+H65+H66+H67</f>
        <v>6173</v>
      </c>
      <c r="I68" s="137">
        <f>IF(E68=0,0,((H68/E68)-1)*100)</f>
        <v>35.165316400262746</v>
      </c>
      <c r="J68" s="7"/>
      <c r="K68" s="7"/>
      <c r="L68" s="41" t="s">
        <v>61</v>
      </c>
      <c r="M68" s="45">
        <f>+M65+M66+M67</f>
        <v>372610</v>
      </c>
      <c r="N68" s="43">
        <f t="shared" ref="N68" si="203">+N65+N66+N67</f>
        <v>387162</v>
      </c>
      <c r="O68" s="155">
        <f t="shared" ref="O68" si="204">+O65+O66+O67</f>
        <v>759772</v>
      </c>
      <c r="P68" s="44">
        <f t="shared" ref="P68" si="205">+P65+P66+P67</f>
        <v>0</v>
      </c>
      <c r="Q68" s="158">
        <f t="shared" ref="Q68" si="206">+Q65+Q66+Q67</f>
        <v>759772</v>
      </c>
      <c r="R68" s="45">
        <f t="shared" ref="R68" si="207">+R65+R66+R67</f>
        <v>410551</v>
      </c>
      <c r="S68" s="43">
        <f t="shared" ref="S68" si="208">+S65+S66+S67</f>
        <v>435199</v>
      </c>
      <c r="T68" s="155">
        <f t="shared" ref="T68" si="209">+T65+T66+T67</f>
        <v>845750</v>
      </c>
      <c r="U68" s="44">
        <f t="shared" ref="U68" si="210">+U65+U66+U67</f>
        <v>0</v>
      </c>
      <c r="V68" s="158">
        <f t="shared" ref="V68" si="211">+V65+V66+V67</f>
        <v>845750</v>
      </c>
      <c r="W68" s="46">
        <f>IF(Q68=0,0,((V68/Q68)-1)*100)</f>
        <v>11.316289623729215</v>
      </c>
    </row>
    <row r="69" spans="2:23" ht="13.5" thickTop="1">
      <c r="B69" s="111" t="s">
        <v>16</v>
      </c>
      <c r="C69" s="138">
        <f t="shared" ref="C69:H71" si="212">+C17+C43</f>
        <v>880</v>
      </c>
      <c r="D69" s="140">
        <f t="shared" si="212"/>
        <v>879</v>
      </c>
      <c r="E69" s="165">
        <f t="shared" si="212"/>
        <v>1759</v>
      </c>
      <c r="F69" s="138">
        <f t="shared" si="212"/>
        <v>915</v>
      </c>
      <c r="G69" s="140">
        <f t="shared" si="212"/>
        <v>916</v>
      </c>
      <c r="H69" s="165">
        <f t="shared" si="212"/>
        <v>1831</v>
      </c>
      <c r="I69" s="128">
        <f t="shared" si="192"/>
        <v>4.0932347924957257</v>
      </c>
      <c r="J69" s="7"/>
      <c r="K69" s="7"/>
      <c r="L69" s="13" t="s">
        <v>16</v>
      </c>
      <c r="M69" s="36">
        <f t="shared" ref="M69:N71" si="213">+M17+M43</f>
        <v>139501</v>
      </c>
      <c r="N69" s="37">
        <f t="shared" si="213"/>
        <v>140760</v>
      </c>
      <c r="O69" s="154">
        <f t="shared" ref="O69:O71" si="214">SUM(M69:N69)</f>
        <v>280261</v>
      </c>
      <c r="P69" s="38">
        <f t="shared" ref="P69:S71" si="215">+P17+P43</f>
        <v>0</v>
      </c>
      <c r="Q69" s="154">
        <f t="shared" si="215"/>
        <v>280261</v>
      </c>
      <c r="R69" s="39">
        <f t="shared" si="215"/>
        <v>140971</v>
      </c>
      <c r="S69" s="37">
        <f t="shared" si="215"/>
        <v>141581</v>
      </c>
      <c r="T69" s="154">
        <f t="shared" ref="T69:T71" si="216">SUM(R69:S69)</f>
        <v>282552</v>
      </c>
      <c r="U69" s="38">
        <f>U17+U43</f>
        <v>0</v>
      </c>
      <c r="V69" s="157">
        <f>+T69+U69</f>
        <v>282552</v>
      </c>
      <c r="W69" s="40">
        <f t="shared" si="197"/>
        <v>0.81745230338863273</v>
      </c>
    </row>
    <row r="70" spans="2:23">
      <c r="B70" s="111" t="s">
        <v>17</v>
      </c>
      <c r="C70" s="138">
        <f t="shared" si="212"/>
        <v>903</v>
      </c>
      <c r="D70" s="140">
        <f t="shared" si="212"/>
        <v>903</v>
      </c>
      <c r="E70" s="165">
        <f t="shared" si="212"/>
        <v>1806</v>
      </c>
      <c r="F70" s="138">
        <f t="shared" si="212"/>
        <v>864</v>
      </c>
      <c r="G70" s="140">
        <f t="shared" si="212"/>
        <v>862</v>
      </c>
      <c r="H70" s="165">
        <f t="shared" si="212"/>
        <v>1726</v>
      </c>
      <c r="I70" s="128">
        <f>IF(E70=0,0,((H70/E70)-1)*100)</f>
        <v>-4.429678848283503</v>
      </c>
      <c r="J70" s="3"/>
      <c r="K70" s="3"/>
      <c r="L70" s="13" t="s">
        <v>17</v>
      </c>
      <c r="M70" s="36">
        <f t="shared" si="213"/>
        <v>137683</v>
      </c>
      <c r="N70" s="37">
        <f t="shared" si="213"/>
        <v>136340</v>
      </c>
      <c r="O70" s="154">
        <f>SUM(M70:N70)</f>
        <v>274023</v>
      </c>
      <c r="P70" s="38">
        <f t="shared" si="215"/>
        <v>0</v>
      </c>
      <c r="Q70" s="154">
        <f t="shared" si="215"/>
        <v>274023</v>
      </c>
      <c r="R70" s="39">
        <f t="shared" si="215"/>
        <v>124297</v>
      </c>
      <c r="S70" s="37">
        <f t="shared" si="215"/>
        <v>126531</v>
      </c>
      <c r="T70" s="154">
        <f>SUM(R70:S70)</f>
        <v>250828</v>
      </c>
      <c r="U70" s="150">
        <f>U18+U44</f>
        <v>0</v>
      </c>
      <c r="V70" s="154">
        <f>+T70+U70</f>
        <v>250828</v>
      </c>
      <c r="W70" s="40">
        <f>IF(Q70=0,0,((V70/Q70)-1)*100)</f>
        <v>-8.4646179335311267</v>
      </c>
    </row>
    <row r="71" spans="2:23" ht="13.5" thickBot="1">
      <c r="B71" s="111" t="s">
        <v>18</v>
      </c>
      <c r="C71" s="138">
        <f t="shared" si="212"/>
        <v>941</v>
      </c>
      <c r="D71" s="140">
        <f t="shared" si="212"/>
        <v>940</v>
      </c>
      <c r="E71" s="165">
        <f t="shared" si="212"/>
        <v>1881</v>
      </c>
      <c r="F71" s="138">
        <f t="shared" si="212"/>
        <v>742</v>
      </c>
      <c r="G71" s="140">
        <f t="shared" si="212"/>
        <v>739</v>
      </c>
      <c r="H71" s="165">
        <f t="shared" si="212"/>
        <v>1481</v>
      </c>
      <c r="I71" s="128">
        <f t="shared" si="192"/>
        <v>-21.265284423179164</v>
      </c>
      <c r="J71" s="3"/>
      <c r="K71" s="3"/>
      <c r="L71" s="13" t="s">
        <v>18</v>
      </c>
      <c r="M71" s="36">
        <f t="shared" si="213"/>
        <v>151708</v>
      </c>
      <c r="N71" s="37">
        <f t="shared" si="213"/>
        <v>148589</v>
      </c>
      <c r="O71" s="154">
        <f t="shared" si="214"/>
        <v>300297</v>
      </c>
      <c r="P71" s="38">
        <f t="shared" si="215"/>
        <v>0</v>
      </c>
      <c r="Q71" s="154">
        <f t="shared" si="215"/>
        <v>300297</v>
      </c>
      <c r="R71" s="39">
        <f t="shared" si="215"/>
        <v>110729</v>
      </c>
      <c r="S71" s="37">
        <f t="shared" si="215"/>
        <v>109875</v>
      </c>
      <c r="T71" s="154">
        <f t="shared" si="216"/>
        <v>220604</v>
      </c>
      <c r="U71" s="150">
        <f>U19+U45</f>
        <v>0</v>
      </c>
      <c r="V71" s="154">
        <f>+T71+U71</f>
        <v>220604</v>
      </c>
      <c r="W71" s="40">
        <f t="shared" si="197"/>
        <v>-26.538060653286578</v>
      </c>
    </row>
    <row r="72" spans="2:23" ht="16.5" thickTop="1" thickBot="1">
      <c r="B72" s="141" t="s">
        <v>19</v>
      </c>
      <c r="C72" s="142">
        <f>+C69+C70+C71</f>
        <v>2724</v>
      </c>
      <c r="D72" s="149">
        <f t="shared" ref="D72" si="217">+D69+D70+D71</f>
        <v>2722</v>
      </c>
      <c r="E72" s="192">
        <f t="shared" ref="E72" si="218">+E69+E70+E71</f>
        <v>5446</v>
      </c>
      <c r="F72" s="133">
        <f t="shared" ref="F72" si="219">+F69+F70+F71</f>
        <v>2521</v>
      </c>
      <c r="G72" s="144">
        <f t="shared" ref="G72" si="220">+G69+G70+G71</f>
        <v>2517</v>
      </c>
      <c r="H72" s="167">
        <f t="shared" ref="H72" si="221">+H69+H70+H71</f>
        <v>5038</v>
      </c>
      <c r="I72" s="136">
        <f t="shared" si="192"/>
        <v>-7.4917370547190609</v>
      </c>
      <c r="J72" s="3"/>
      <c r="K72" s="10"/>
      <c r="L72" s="47" t="s">
        <v>19</v>
      </c>
      <c r="M72" s="48">
        <f>+M69+M70+M71</f>
        <v>428892</v>
      </c>
      <c r="N72" s="49">
        <f t="shared" ref="N72" si="222">+N69+N70+N71</f>
        <v>425689</v>
      </c>
      <c r="O72" s="156">
        <f t="shared" ref="O72" si="223">+O69+O70+O71</f>
        <v>854581</v>
      </c>
      <c r="P72" s="49">
        <f t="shared" ref="P72" si="224">+P69+P70+P71</f>
        <v>0</v>
      </c>
      <c r="Q72" s="156">
        <f t="shared" ref="Q72" si="225">+Q69+Q70+Q71</f>
        <v>854581</v>
      </c>
      <c r="R72" s="48">
        <f t="shared" ref="R72" si="226">+R69+R70+R71</f>
        <v>375997</v>
      </c>
      <c r="S72" s="49">
        <f t="shared" ref="S72" si="227">+S69+S70+S71</f>
        <v>377987</v>
      </c>
      <c r="T72" s="156">
        <f t="shared" ref="T72" si="228">+T69+T70+T71</f>
        <v>753984</v>
      </c>
      <c r="U72" s="49">
        <f t="shared" ref="U72" si="229">+U69+U70+U71</f>
        <v>0</v>
      </c>
      <c r="V72" s="156">
        <f t="shared" ref="V72" si="230">+V69+V70+V71</f>
        <v>753984</v>
      </c>
      <c r="W72" s="50">
        <f t="shared" si="197"/>
        <v>-11.771499717405376</v>
      </c>
    </row>
    <row r="73" spans="2:23" ht="13.5" thickTop="1">
      <c r="B73" s="111" t="s">
        <v>21</v>
      </c>
      <c r="C73" s="125">
        <f t="shared" ref="C73:H75" si="231">+C21+C47</f>
        <v>1028</v>
      </c>
      <c r="D73" s="127">
        <f t="shared" si="231"/>
        <v>1028</v>
      </c>
      <c r="E73" s="193">
        <f t="shared" si="231"/>
        <v>2056</v>
      </c>
      <c r="F73" s="125">
        <f t="shared" si="231"/>
        <v>754</v>
      </c>
      <c r="G73" s="127">
        <f t="shared" si="231"/>
        <v>757</v>
      </c>
      <c r="H73" s="168">
        <f t="shared" si="231"/>
        <v>1511</v>
      </c>
      <c r="I73" s="128">
        <f t="shared" si="192"/>
        <v>-26.507782101167308</v>
      </c>
      <c r="J73" s="3"/>
      <c r="K73" s="3"/>
      <c r="L73" s="13" t="s">
        <v>21</v>
      </c>
      <c r="M73" s="36">
        <f t="shared" ref="M73:N75" si="232">+M21+M47</f>
        <v>154235</v>
      </c>
      <c r="N73" s="37">
        <f t="shared" si="232"/>
        <v>156881</v>
      </c>
      <c r="O73" s="154">
        <f t="shared" ref="O73:O75" si="233">SUM(M73:N73)</f>
        <v>311116</v>
      </c>
      <c r="P73" s="38">
        <f t="shared" ref="P73:S75" si="234">+P21+P47</f>
        <v>0</v>
      </c>
      <c r="Q73" s="154">
        <f t="shared" si="234"/>
        <v>311116</v>
      </c>
      <c r="R73" s="39">
        <f t="shared" si="234"/>
        <v>122566</v>
      </c>
      <c r="S73" s="37">
        <f t="shared" si="234"/>
        <v>123921</v>
      </c>
      <c r="T73" s="154">
        <f t="shared" ref="T73:T75" si="235">SUM(R73:S73)</f>
        <v>246487</v>
      </c>
      <c r="U73" s="150">
        <f>U21+U47</f>
        <v>152</v>
      </c>
      <c r="V73" s="154">
        <f>+T73+U73</f>
        <v>246639</v>
      </c>
      <c r="W73" s="40">
        <f t="shared" si="197"/>
        <v>-20.724424330474811</v>
      </c>
    </row>
    <row r="74" spans="2:23">
      <c r="B74" s="111" t="s">
        <v>22</v>
      </c>
      <c r="C74" s="125">
        <f t="shared" si="231"/>
        <v>1053</v>
      </c>
      <c r="D74" s="127">
        <f t="shared" si="231"/>
        <v>1052</v>
      </c>
      <c r="E74" s="159">
        <f t="shared" si="231"/>
        <v>2105</v>
      </c>
      <c r="F74" s="125">
        <f t="shared" si="231"/>
        <v>762</v>
      </c>
      <c r="G74" s="127">
        <f t="shared" si="231"/>
        <v>761</v>
      </c>
      <c r="H74" s="159">
        <f t="shared" si="231"/>
        <v>1523</v>
      </c>
      <c r="I74" s="128">
        <f t="shared" si="192"/>
        <v>-27.648456057007131</v>
      </c>
      <c r="J74" s="9"/>
      <c r="K74" s="3"/>
      <c r="L74" s="13" t="s">
        <v>22</v>
      </c>
      <c r="M74" s="36">
        <f t="shared" si="232"/>
        <v>153432</v>
      </c>
      <c r="N74" s="37">
        <f t="shared" si="232"/>
        <v>156830</v>
      </c>
      <c r="O74" s="154">
        <f t="shared" si="233"/>
        <v>310262</v>
      </c>
      <c r="P74" s="38">
        <f t="shared" si="234"/>
        <v>0</v>
      </c>
      <c r="Q74" s="154">
        <f t="shared" si="234"/>
        <v>310262</v>
      </c>
      <c r="R74" s="39">
        <f t="shared" si="234"/>
        <v>125397</v>
      </c>
      <c r="S74" s="37">
        <f t="shared" si="234"/>
        <v>128952</v>
      </c>
      <c r="T74" s="154">
        <f t="shared" si="235"/>
        <v>254349</v>
      </c>
      <c r="U74" s="150">
        <f>U22+U48</f>
        <v>479</v>
      </c>
      <c r="V74" s="154">
        <f>+T74+U74</f>
        <v>254828</v>
      </c>
      <c r="W74" s="40">
        <f t="shared" si="197"/>
        <v>-17.866835126441526</v>
      </c>
    </row>
    <row r="75" spans="2:23" ht="13.5" thickBot="1">
      <c r="B75" s="111" t="s">
        <v>23</v>
      </c>
      <c r="C75" s="125">
        <f t="shared" si="231"/>
        <v>966</v>
      </c>
      <c r="D75" s="146">
        <f t="shared" si="231"/>
        <v>966</v>
      </c>
      <c r="E75" s="163">
        <f t="shared" si="231"/>
        <v>1932</v>
      </c>
      <c r="F75" s="125">
        <f t="shared" si="231"/>
        <v>724</v>
      </c>
      <c r="G75" s="146">
        <f t="shared" si="231"/>
        <v>724</v>
      </c>
      <c r="H75" s="163">
        <f t="shared" si="231"/>
        <v>1448</v>
      </c>
      <c r="I75" s="147">
        <f t="shared" si="192"/>
        <v>-25.051759834368525</v>
      </c>
      <c r="J75" s="3"/>
      <c r="K75" s="3"/>
      <c r="L75" s="13" t="s">
        <v>23</v>
      </c>
      <c r="M75" s="36">
        <f t="shared" si="232"/>
        <v>141981</v>
      </c>
      <c r="N75" s="37">
        <f t="shared" si="232"/>
        <v>145385</v>
      </c>
      <c r="O75" s="154">
        <f t="shared" si="233"/>
        <v>287366</v>
      </c>
      <c r="P75" s="38">
        <f t="shared" si="234"/>
        <v>0</v>
      </c>
      <c r="Q75" s="154">
        <f t="shared" si="234"/>
        <v>287366</v>
      </c>
      <c r="R75" s="39">
        <f t="shared" si="234"/>
        <v>109050</v>
      </c>
      <c r="S75" s="37">
        <f t="shared" si="234"/>
        <v>108279</v>
      </c>
      <c r="T75" s="154">
        <f t="shared" si="235"/>
        <v>217329</v>
      </c>
      <c r="U75" s="38">
        <f>U23+U49</f>
        <v>266</v>
      </c>
      <c r="V75" s="157">
        <f>+T75+U75</f>
        <v>217595</v>
      </c>
      <c r="W75" s="40">
        <f t="shared" si="197"/>
        <v>-24.279490266767812</v>
      </c>
    </row>
    <row r="76" spans="2:23" ht="14.25" thickTop="1" thickBot="1">
      <c r="B76" s="132" t="s">
        <v>24</v>
      </c>
      <c r="C76" s="133">
        <f>+C73+C74+C75</f>
        <v>3047</v>
      </c>
      <c r="D76" s="135">
        <f t="shared" ref="D76" si="236">+D73+D74+D75</f>
        <v>3046</v>
      </c>
      <c r="E76" s="169">
        <f t="shared" ref="E76" si="237">+E73+E74+E75</f>
        <v>6093</v>
      </c>
      <c r="F76" s="133">
        <f t="shared" ref="F76" si="238">+F73+F74+F75</f>
        <v>2240</v>
      </c>
      <c r="G76" s="135">
        <f t="shared" ref="G76" si="239">+G73+G74+G75</f>
        <v>2242</v>
      </c>
      <c r="H76" s="169">
        <f t="shared" ref="H76" si="240">+H73+H74+H75</f>
        <v>4482</v>
      </c>
      <c r="I76" s="136">
        <f t="shared" si="192"/>
        <v>-26.440177252584927</v>
      </c>
      <c r="J76" s="3"/>
      <c r="K76" s="3"/>
      <c r="L76" s="41" t="s">
        <v>24</v>
      </c>
      <c r="M76" s="42">
        <f>+M73+M74+M75</f>
        <v>449648</v>
      </c>
      <c r="N76" s="43">
        <f t="shared" ref="N76" si="241">+N73+N74+N75</f>
        <v>459096</v>
      </c>
      <c r="O76" s="155">
        <f t="shared" ref="O76" si="242">+O73+O74+O75</f>
        <v>908744</v>
      </c>
      <c r="P76" s="44">
        <f t="shared" ref="P76" si="243">+P73+P74+P75</f>
        <v>0</v>
      </c>
      <c r="Q76" s="155">
        <f t="shared" ref="Q76" si="244">+Q73+Q74+Q75</f>
        <v>908744</v>
      </c>
      <c r="R76" s="45">
        <f t="shared" ref="R76" si="245">+R73+R74+R75</f>
        <v>357013</v>
      </c>
      <c r="S76" s="43">
        <f t="shared" ref="S76" si="246">+S73+S74+S75</f>
        <v>361152</v>
      </c>
      <c r="T76" s="155">
        <f t="shared" ref="T76" si="247">+T73+T74+T75</f>
        <v>718165</v>
      </c>
      <c r="U76" s="44">
        <f t="shared" ref="U76" si="248">+U73+U74+U75</f>
        <v>897</v>
      </c>
      <c r="V76" s="158">
        <f t="shared" ref="V76" si="249">+V73+V74+V75</f>
        <v>719062</v>
      </c>
      <c r="W76" s="46">
        <f t="shared" si="197"/>
        <v>-20.872985131126043</v>
      </c>
    </row>
    <row r="77" spans="2:23" ht="14.25" thickTop="1" thickBot="1">
      <c r="B77" s="132" t="s">
        <v>62</v>
      </c>
      <c r="C77" s="133">
        <f t="shared" ref="C77:H77" si="250">+C68+C72+C76</f>
        <v>8047</v>
      </c>
      <c r="D77" s="135">
        <f t="shared" si="250"/>
        <v>8059</v>
      </c>
      <c r="E77" s="160">
        <f t="shared" si="250"/>
        <v>16106</v>
      </c>
      <c r="F77" s="133">
        <f t="shared" si="250"/>
        <v>7846</v>
      </c>
      <c r="G77" s="135">
        <f t="shared" si="250"/>
        <v>7847</v>
      </c>
      <c r="H77" s="166">
        <f t="shared" si="250"/>
        <v>15693</v>
      </c>
      <c r="I77" s="137">
        <f>IF(E77=0,0,((H77/E77)-1)*100)</f>
        <v>-2.5642617658015676</v>
      </c>
      <c r="J77" s="7"/>
      <c r="K77" s="7"/>
      <c r="L77" s="41" t="s">
        <v>62</v>
      </c>
      <c r="M77" s="45">
        <f t="shared" ref="M77:V77" si="251">+M68+M72+M76</f>
        <v>1251150</v>
      </c>
      <c r="N77" s="43">
        <f t="shared" si="251"/>
        <v>1271947</v>
      </c>
      <c r="O77" s="155">
        <f t="shared" si="251"/>
        <v>2523097</v>
      </c>
      <c r="P77" s="44">
        <f t="shared" si="251"/>
        <v>0</v>
      </c>
      <c r="Q77" s="158">
        <f t="shared" si="251"/>
        <v>2523097</v>
      </c>
      <c r="R77" s="45">
        <f t="shared" si="251"/>
        <v>1143561</v>
      </c>
      <c r="S77" s="43">
        <f t="shared" si="251"/>
        <v>1174338</v>
      </c>
      <c r="T77" s="155">
        <f t="shared" si="251"/>
        <v>2317899</v>
      </c>
      <c r="U77" s="44">
        <f t="shared" si="251"/>
        <v>897</v>
      </c>
      <c r="V77" s="158">
        <f t="shared" si="251"/>
        <v>2318796</v>
      </c>
      <c r="W77" s="46">
        <f>IF(Q77=0,0,((V77/Q77)-1)*100)</f>
        <v>-8.0972312994704527</v>
      </c>
    </row>
    <row r="78" spans="2:23" ht="14.25" thickTop="1" thickBot="1">
      <c r="B78" s="132" t="s">
        <v>7</v>
      </c>
      <c r="C78" s="133">
        <f>+C77+C64</f>
        <v>10058</v>
      </c>
      <c r="D78" s="135">
        <f t="shared" ref="D78" si="252">+D77+D64</f>
        <v>10077</v>
      </c>
      <c r="E78" s="160">
        <f t="shared" ref="E78" si="253">+E77+E64</f>
        <v>20135</v>
      </c>
      <c r="F78" s="133">
        <f t="shared" ref="F78" si="254">+F77+F64</f>
        <v>11129</v>
      </c>
      <c r="G78" s="135">
        <f t="shared" ref="G78" si="255">+G77+G64</f>
        <v>11130</v>
      </c>
      <c r="H78" s="166">
        <f t="shared" ref="H78" si="256">+H77+H64</f>
        <v>22259</v>
      </c>
      <c r="I78" s="137">
        <f>IF(E78=0,0,((H78/E78)-1)*100)</f>
        <v>10.548795629500862</v>
      </c>
      <c r="J78" s="7"/>
      <c r="K78" s="7"/>
      <c r="L78" s="41" t="s">
        <v>7</v>
      </c>
      <c r="M78" s="45">
        <f>+M77+M64</f>
        <v>1588456</v>
      </c>
      <c r="N78" s="43">
        <f t="shared" ref="N78" si="257">+N77+N64</f>
        <v>1612470</v>
      </c>
      <c r="O78" s="155">
        <f t="shared" ref="O78" si="258">+O77+O64</f>
        <v>3200926</v>
      </c>
      <c r="P78" s="44">
        <f t="shared" ref="P78" si="259">+P77+P64</f>
        <v>0</v>
      </c>
      <c r="Q78" s="158">
        <f t="shared" ref="Q78" si="260">+Q77+Q64</f>
        <v>3200926</v>
      </c>
      <c r="R78" s="45">
        <f t="shared" ref="R78" si="261">+R77+R64</f>
        <v>1627606</v>
      </c>
      <c r="S78" s="43">
        <f t="shared" ref="S78" si="262">+S77+S64</f>
        <v>1649590</v>
      </c>
      <c r="T78" s="155">
        <f t="shared" ref="T78" si="263">+T77+T64</f>
        <v>3277196</v>
      </c>
      <c r="U78" s="44">
        <f t="shared" ref="U78" si="264">+U77+U64</f>
        <v>897</v>
      </c>
      <c r="V78" s="158">
        <f t="shared" ref="V78" si="265">+V77+V64</f>
        <v>3278093</v>
      </c>
      <c r="W78" s="46">
        <f>IF(Q78=0,0,((V78/Q78)-1)*100)</f>
        <v>2.410771133103351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customHeight="1" thickTop="1">
      <c r="J80" s="3"/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0:23" ht="13.5" customHeight="1" thickBot="1">
      <c r="J81" s="3"/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0:23" ht="13.5" customHeight="1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0:23" ht="13.5" customHeight="1" thickTop="1" thickBot="1">
      <c r="L83" s="58"/>
      <c r="M83" s="232" t="s">
        <v>58</v>
      </c>
      <c r="N83" s="232"/>
      <c r="O83" s="232"/>
      <c r="P83" s="232"/>
      <c r="Q83" s="233"/>
      <c r="R83" s="232" t="s">
        <v>59</v>
      </c>
      <c r="S83" s="232"/>
      <c r="T83" s="232"/>
      <c r="U83" s="232"/>
      <c r="V83" s="233"/>
      <c r="W83" s="59" t="s">
        <v>2</v>
      </c>
    </row>
    <row r="84" spans="10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65" t="s">
        <v>4</v>
      </c>
    </row>
    <row r="85" spans="10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71"/>
    </row>
    <row r="86" spans="10:23" ht="13.5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0:23">
      <c r="L87" s="60" t="s">
        <v>10</v>
      </c>
      <c r="M87" s="77">
        <v>329</v>
      </c>
      <c r="N87" s="78">
        <v>540</v>
      </c>
      <c r="O87" s="209">
        <f>M87+N87</f>
        <v>869</v>
      </c>
      <c r="P87" s="79">
        <v>0</v>
      </c>
      <c r="Q87" s="209">
        <f t="shared" ref="Q87:Q89" si="266">O87+P87</f>
        <v>869</v>
      </c>
      <c r="R87" s="77">
        <v>480</v>
      </c>
      <c r="S87" s="78">
        <v>808</v>
      </c>
      <c r="T87" s="209">
        <f>R87+S87</f>
        <v>1288</v>
      </c>
      <c r="U87" s="79">
        <v>0</v>
      </c>
      <c r="V87" s="209">
        <f>T87+U87</f>
        <v>1288</v>
      </c>
      <c r="W87" s="80">
        <f>IF(Q87=0,0,((V87/Q87)-1)*100)</f>
        <v>48.216340621403916</v>
      </c>
    </row>
    <row r="88" spans="10:23">
      <c r="L88" s="60" t="s">
        <v>11</v>
      </c>
      <c r="M88" s="77">
        <v>391</v>
      </c>
      <c r="N88" s="78">
        <v>559</v>
      </c>
      <c r="O88" s="209">
        <f>M88+N88</f>
        <v>950</v>
      </c>
      <c r="P88" s="79">
        <v>0</v>
      </c>
      <c r="Q88" s="209">
        <f t="shared" si="266"/>
        <v>950</v>
      </c>
      <c r="R88" s="77">
        <v>513</v>
      </c>
      <c r="S88" s="78">
        <v>841</v>
      </c>
      <c r="T88" s="209">
        <f>R88+S88</f>
        <v>1354</v>
      </c>
      <c r="U88" s="79">
        <v>0</v>
      </c>
      <c r="V88" s="209">
        <f>T88+U88</f>
        <v>1354</v>
      </c>
      <c r="W88" s="80">
        <f>IF(Q88=0,0,((V88/Q88)-1)*100)</f>
        <v>42.526315789473678</v>
      </c>
    </row>
    <row r="89" spans="10:23" ht="13.5" thickBot="1">
      <c r="L89" s="66" t="s">
        <v>12</v>
      </c>
      <c r="M89" s="77">
        <v>388</v>
      </c>
      <c r="N89" s="78">
        <v>603</v>
      </c>
      <c r="O89" s="209">
        <f>M89+N89</f>
        <v>991</v>
      </c>
      <c r="P89" s="79">
        <v>0</v>
      </c>
      <c r="Q89" s="209">
        <f t="shared" si="266"/>
        <v>991</v>
      </c>
      <c r="R89" s="77">
        <v>608</v>
      </c>
      <c r="S89" s="78">
        <v>864</v>
      </c>
      <c r="T89" s="209">
        <f>R89+S89</f>
        <v>1472</v>
      </c>
      <c r="U89" s="79">
        <v>0</v>
      </c>
      <c r="V89" s="209">
        <f>T89+U89</f>
        <v>1472</v>
      </c>
      <c r="W89" s="80">
        <f>IF(Q89=0,0,((V89/Q89)-1)*100)</f>
        <v>48.536831483350149</v>
      </c>
    </row>
    <row r="90" spans="10:23" ht="14.25" thickTop="1" thickBot="1">
      <c r="L90" s="81" t="s">
        <v>57</v>
      </c>
      <c r="M90" s="82">
        <f>+M87+M88+M89</f>
        <v>1108</v>
      </c>
      <c r="N90" s="83">
        <f t="shared" ref="N90:V90" si="267">+N87+N88+N89</f>
        <v>1702</v>
      </c>
      <c r="O90" s="210">
        <f t="shared" si="267"/>
        <v>2810</v>
      </c>
      <c r="P90" s="82">
        <f t="shared" si="267"/>
        <v>0</v>
      </c>
      <c r="Q90" s="210">
        <f t="shared" si="267"/>
        <v>2810</v>
      </c>
      <c r="R90" s="82">
        <f t="shared" si="267"/>
        <v>1601</v>
      </c>
      <c r="S90" s="83">
        <f t="shared" si="267"/>
        <v>2513</v>
      </c>
      <c r="T90" s="210">
        <f t="shared" si="267"/>
        <v>4114</v>
      </c>
      <c r="U90" s="82">
        <f t="shared" si="267"/>
        <v>0</v>
      </c>
      <c r="V90" s="210">
        <f t="shared" si="267"/>
        <v>4114</v>
      </c>
      <c r="W90" s="84">
        <f t="shared" ref="W90" si="268">IF(Q90=0,0,((V90/Q90)-1)*100)</f>
        <v>46.405693950177927</v>
      </c>
    </row>
    <row r="91" spans="10:23" ht="13.5" thickTop="1">
      <c r="L91" s="60" t="s">
        <v>13</v>
      </c>
      <c r="M91" s="77">
        <v>431</v>
      </c>
      <c r="N91" s="78">
        <v>580</v>
      </c>
      <c r="O91" s="209">
        <f>M91+N91</f>
        <v>1011</v>
      </c>
      <c r="P91" s="79">
        <v>0</v>
      </c>
      <c r="Q91" s="209">
        <f t="shared" ref="Q91:Q92" si="269">O91+P91</f>
        <v>1011</v>
      </c>
      <c r="R91" s="77">
        <v>681</v>
      </c>
      <c r="S91" s="78">
        <v>783</v>
      </c>
      <c r="T91" s="209">
        <f>R91+S91</f>
        <v>1464</v>
      </c>
      <c r="U91" s="79">
        <v>108</v>
      </c>
      <c r="V91" s="209">
        <f>T91+U91</f>
        <v>1572</v>
      </c>
      <c r="W91" s="80">
        <f t="shared" ref="W91:W102" si="270">IF(Q91=0,0,((V91/Q91)-1)*100)</f>
        <v>55.489614243323437</v>
      </c>
    </row>
    <row r="92" spans="10:23">
      <c r="L92" s="60" t="s">
        <v>14</v>
      </c>
      <c r="M92" s="77">
        <v>402</v>
      </c>
      <c r="N92" s="78">
        <v>598</v>
      </c>
      <c r="O92" s="209">
        <f>M92+N92</f>
        <v>1000</v>
      </c>
      <c r="P92" s="79">
        <v>0</v>
      </c>
      <c r="Q92" s="209">
        <f t="shared" si="269"/>
        <v>1000</v>
      </c>
      <c r="R92" s="77">
        <v>606</v>
      </c>
      <c r="S92" s="78">
        <v>895</v>
      </c>
      <c r="T92" s="209">
        <f>R92+S92</f>
        <v>1501</v>
      </c>
      <c r="U92" s="79">
        <v>0</v>
      </c>
      <c r="V92" s="209">
        <f>T92+U92</f>
        <v>1501</v>
      </c>
      <c r="W92" s="80">
        <f t="shared" si="270"/>
        <v>50.099999999999987</v>
      </c>
    </row>
    <row r="93" spans="10:23" ht="13.5" thickBot="1">
      <c r="L93" s="60" t="s">
        <v>15</v>
      </c>
      <c r="M93" s="77">
        <v>412</v>
      </c>
      <c r="N93" s="78">
        <v>700</v>
      </c>
      <c r="O93" s="209">
        <f>M93+N93</f>
        <v>1112</v>
      </c>
      <c r="P93" s="79">
        <v>0</v>
      </c>
      <c r="Q93" s="209">
        <f>O93+P93</f>
        <v>1112</v>
      </c>
      <c r="R93" s="77">
        <v>803</v>
      </c>
      <c r="S93" s="78">
        <v>977</v>
      </c>
      <c r="T93" s="209">
        <f>R93+S93</f>
        <v>1780</v>
      </c>
      <c r="U93" s="79">
        <v>0</v>
      </c>
      <c r="V93" s="209">
        <f>T93+U93</f>
        <v>1780</v>
      </c>
      <c r="W93" s="80">
        <f>IF(Q93=0,0,((V93/Q93)-1)*100)</f>
        <v>60.071942446043167</v>
      </c>
    </row>
    <row r="94" spans="10:23" ht="14.25" thickTop="1" thickBot="1">
      <c r="L94" s="81" t="s">
        <v>61</v>
      </c>
      <c r="M94" s="82">
        <f>+M91+M92+M93</f>
        <v>1245</v>
      </c>
      <c r="N94" s="83">
        <f t="shared" ref="N94" si="271">+N91+N92+N93</f>
        <v>1878</v>
      </c>
      <c r="O94" s="210">
        <f t="shared" ref="O94" si="272">+O91+O92+O93</f>
        <v>3123</v>
      </c>
      <c r="P94" s="82">
        <f t="shared" ref="P94" si="273">+P91+P92+P93</f>
        <v>0</v>
      </c>
      <c r="Q94" s="210">
        <f t="shared" ref="Q94" si="274">+Q91+Q92+Q93</f>
        <v>3123</v>
      </c>
      <c r="R94" s="82">
        <f t="shared" ref="R94" si="275">+R91+R92+R93</f>
        <v>2090</v>
      </c>
      <c r="S94" s="83">
        <f t="shared" ref="S94" si="276">+S91+S92+S93</f>
        <v>2655</v>
      </c>
      <c r="T94" s="210">
        <f t="shared" ref="T94" si="277">+T91+T92+T93</f>
        <v>4745</v>
      </c>
      <c r="U94" s="82">
        <f t="shared" ref="U94" si="278">+U91+U92+U93</f>
        <v>108</v>
      </c>
      <c r="V94" s="210">
        <f t="shared" ref="V94" si="279">+V91+V92+V93</f>
        <v>4853</v>
      </c>
      <c r="W94" s="84">
        <f t="shared" ref="W94" si="280">IF(Q94=0,0,((V94/Q94)-1)*100)</f>
        <v>55.395453089977579</v>
      </c>
    </row>
    <row r="95" spans="10:23" ht="13.5" thickTop="1">
      <c r="L95" s="60" t="s">
        <v>16</v>
      </c>
      <c r="M95" s="77">
        <v>433</v>
      </c>
      <c r="N95" s="78">
        <v>580</v>
      </c>
      <c r="O95" s="209">
        <f>SUM(M95:N95)</f>
        <v>1013</v>
      </c>
      <c r="P95" s="79">
        <v>0</v>
      </c>
      <c r="Q95" s="209">
        <f t="shared" ref="Q95:Q97" si="281">O95+P95</f>
        <v>1013</v>
      </c>
      <c r="R95" s="77">
        <v>573</v>
      </c>
      <c r="S95" s="78">
        <v>788</v>
      </c>
      <c r="T95" s="209">
        <f>SUM(R95:S95)</f>
        <v>1361</v>
      </c>
      <c r="U95" s="79">
        <v>0</v>
      </c>
      <c r="V95" s="209">
        <f>T95+U95</f>
        <v>1361</v>
      </c>
      <c r="W95" s="80">
        <f t="shared" si="270"/>
        <v>34.353405725567619</v>
      </c>
    </row>
    <row r="96" spans="10:23">
      <c r="L96" s="60" t="s">
        <v>17</v>
      </c>
      <c r="M96" s="77">
        <v>410</v>
      </c>
      <c r="N96" s="78">
        <v>659</v>
      </c>
      <c r="O96" s="209">
        <f>SUM(M96:N96)</f>
        <v>1069</v>
      </c>
      <c r="P96" s="79">
        <v>0</v>
      </c>
      <c r="Q96" s="209">
        <f>O96+P96</f>
        <v>1069</v>
      </c>
      <c r="R96" s="77">
        <v>533</v>
      </c>
      <c r="S96" s="78">
        <v>953</v>
      </c>
      <c r="T96" s="209">
        <f>SUM(R96:S96)</f>
        <v>1486</v>
      </c>
      <c r="U96" s="79">
        <v>0</v>
      </c>
      <c r="V96" s="209">
        <f>T96+U96</f>
        <v>1486</v>
      </c>
      <c r="W96" s="80">
        <f>IF(Q96=0,0,((V96/Q96)-1)*100)</f>
        <v>39.008419083255383</v>
      </c>
    </row>
    <row r="97" spans="12:23" ht="13.5" thickBot="1">
      <c r="L97" s="60" t="s">
        <v>18</v>
      </c>
      <c r="M97" s="77">
        <v>432</v>
      </c>
      <c r="N97" s="78">
        <v>683</v>
      </c>
      <c r="O97" s="211">
        <f>SUM(M97:N97)</f>
        <v>1115</v>
      </c>
      <c r="P97" s="85">
        <v>0</v>
      </c>
      <c r="Q97" s="211">
        <f t="shared" si="281"/>
        <v>1115</v>
      </c>
      <c r="R97" s="77">
        <v>526</v>
      </c>
      <c r="S97" s="78">
        <v>791</v>
      </c>
      <c r="T97" s="211">
        <f>SUM(R97:S97)</f>
        <v>1317</v>
      </c>
      <c r="U97" s="85">
        <v>0</v>
      </c>
      <c r="V97" s="211">
        <f>T97+U97</f>
        <v>1317</v>
      </c>
      <c r="W97" s="80">
        <f t="shared" si="270"/>
        <v>18.116591928251125</v>
      </c>
    </row>
    <row r="98" spans="12:23" ht="14.25" thickTop="1" thickBot="1">
      <c r="L98" s="86" t="s">
        <v>39</v>
      </c>
      <c r="M98" s="87">
        <f>+M95+M96+M97</f>
        <v>1275</v>
      </c>
      <c r="N98" s="87">
        <f t="shared" ref="N98" si="282">+N95+N96+N97</f>
        <v>1922</v>
      </c>
      <c r="O98" s="212">
        <f t="shared" ref="O98" si="283">+O95+O96+O97</f>
        <v>3197</v>
      </c>
      <c r="P98" s="88">
        <f t="shared" ref="P98" si="284">+P95+P96+P97</f>
        <v>0</v>
      </c>
      <c r="Q98" s="212">
        <f t="shared" ref="Q98" si="285">+Q95+Q96+Q97</f>
        <v>3197</v>
      </c>
      <c r="R98" s="87">
        <f t="shared" ref="R98" si="286">+R95+R96+R97</f>
        <v>1632</v>
      </c>
      <c r="S98" s="87">
        <f t="shared" ref="S98" si="287">+S95+S96+S97</f>
        <v>2532</v>
      </c>
      <c r="T98" s="212">
        <f t="shared" ref="T98" si="288">+T95+T96+T97</f>
        <v>4164</v>
      </c>
      <c r="U98" s="88">
        <f t="shared" ref="U98" si="289">+U95+U96+U97</f>
        <v>0</v>
      </c>
      <c r="V98" s="212">
        <f t="shared" ref="V98" si="290">+V95+V96+V97</f>
        <v>4164</v>
      </c>
      <c r="W98" s="89">
        <f t="shared" si="270"/>
        <v>30.24710666249608</v>
      </c>
    </row>
    <row r="99" spans="12:23" ht="13.5" thickTop="1">
      <c r="L99" s="60" t="s">
        <v>21</v>
      </c>
      <c r="M99" s="77">
        <v>545</v>
      </c>
      <c r="N99" s="78">
        <v>649</v>
      </c>
      <c r="O99" s="211">
        <f>SUM(M99:N99)</f>
        <v>1194</v>
      </c>
      <c r="P99" s="90">
        <v>0</v>
      </c>
      <c r="Q99" s="211">
        <f t="shared" ref="Q99:Q101" si="291">O99+P99</f>
        <v>1194</v>
      </c>
      <c r="R99" s="77">
        <v>561</v>
      </c>
      <c r="S99" s="78">
        <v>869</v>
      </c>
      <c r="T99" s="211">
        <f>SUM(R99:S99)</f>
        <v>1430</v>
      </c>
      <c r="U99" s="90">
        <v>0</v>
      </c>
      <c r="V99" s="211">
        <f>T99+U99</f>
        <v>1430</v>
      </c>
      <c r="W99" s="80">
        <f t="shared" si="270"/>
        <v>19.765494137353421</v>
      </c>
    </row>
    <row r="100" spans="12:23">
      <c r="L100" s="60" t="s">
        <v>22</v>
      </c>
      <c r="M100" s="77">
        <v>486</v>
      </c>
      <c r="N100" s="78">
        <v>687</v>
      </c>
      <c r="O100" s="211">
        <f>SUM(M100:N100)</f>
        <v>1173</v>
      </c>
      <c r="P100" s="79">
        <v>0</v>
      </c>
      <c r="Q100" s="211">
        <f t="shared" si="291"/>
        <v>1173</v>
      </c>
      <c r="R100" s="77">
        <v>490</v>
      </c>
      <c r="S100" s="78">
        <v>750</v>
      </c>
      <c r="T100" s="211">
        <f>SUM(R100:S100)</f>
        <v>1240</v>
      </c>
      <c r="U100" s="79">
        <v>0</v>
      </c>
      <c r="V100" s="211">
        <f>T100+U100</f>
        <v>1240</v>
      </c>
      <c r="W100" s="80">
        <f t="shared" si="270"/>
        <v>5.7118499573742598</v>
      </c>
    </row>
    <row r="101" spans="12:23" ht="13.5" thickBot="1">
      <c r="L101" s="60" t="s">
        <v>23</v>
      </c>
      <c r="M101" s="77">
        <v>570</v>
      </c>
      <c r="N101" s="78">
        <v>730</v>
      </c>
      <c r="O101" s="211">
        <f>SUM(M101:N101)</f>
        <v>1300</v>
      </c>
      <c r="P101" s="79">
        <v>0</v>
      </c>
      <c r="Q101" s="211">
        <f t="shared" si="291"/>
        <v>1300</v>
      </c>
      <c r="R101" s="77">
        <v>496</v>
      </c>
      <c r="S101" s="78">
        <v>596</v>
      </c>
      <c r="T101" s="211">
        <f>SUM(R101:S101)</f>
        <v>1092</v>
      </c>
      <c r="U101" s="79">
        <v>0</v>
      </c>
      <c r="V101" s="211">
        <f>T101+U101</f>
        <v>1092</v>
      </c>
      <c r="W101" s="80">
        <f t="shared" si="270"/>
        <v>-16.000000000000004</v>
      </c>
    </row>
    <row r="102" spans="12:23" ht="14.25" thickTop="1" thickBot="1">
      <c r="L102" s="81" t="s">
        <v>40</v>
      </c>
      <c r="M102" s="82">
        <f>+M99+M100+M101</f>
        <v>1601</v>
      </c>
      <c r="N102" s="83">
        <f t="shared" ref="N102" si="292">+N99+N100+N101</f>
        <v>2066</v>
      </c>
      <c r="O102" s="210">
        <f t="shared" ref="O102" si="293">+O99+O100+O101</f>
        <v>3667</v>
      </c>
      <c r="P102" s="82">
        <f t="shared" ref="P102" si="294">+P99+P100+P101</f>
        <v>0</v>
      </c>
      <c r="Q102" s="210">
        <f t="shared" ref="Q102" si="295">+Q99+Q100+Q101</f>
        <v>3667</v>
      </c>
      <c r="R102" s="82">
        <f t="shared" ref="R102" si="296">+R99+R100+R101</f>
        <v>1547</v>
      </c>
      <c r="S102" s="83">
        <f t="shared" ref="S102" si="297">+S99+S100+S101</f>
        <v>2215</v>
      </c>
      <c r="T102" s="210">
        <f t="shared" ref="T102" si="298">+T99+T100+T101</f>
        <v>3762</v>
      </c>
      <c r="U102" s="82">
        <f t="shared" ref="U102" si="299">+U99+U100+U101</f>
        <v>0</v>
      </c>
      <c r="V102" s="210">
        <f t="shared" ref="V102" si="300">+V99+V100+V101</f>
        <v>3762</v>
      </c>
      <c r="W102" s="84">
        <f t="shared" si="270"/>
        <v>2.5906735751295429</v>
      </c>
    </row>
    <row r="103" spans="12:23" ht="14.25" thickTop="1" thickBot="1">
      <c r="L103" s="81" t="s">
        <v>62</v>
      </c>
      <c r="M103" s="82">
        <f t="shared" ref="M103:V103" si="301">+M94+M98+M102</f>
        <v>4121</v>
      </c>
      <c r="N103" s="83">
        <f t="shared" si="301"/>
        <v>5866</v>
      </c>
      <c r="O103" s="210">
        <f t="shared" si="301"/>
        <v>9987</v>
      </c>
      <c r="P103" s="82">
        <f t="shared" si="301"/>
        <v>0</v>
      </c>
      <c r="Q103" s="210">
        <f t="shared" si="301"/>
        <v>9987</v>
      </c>
      <c r="R103" s="82">
        <f t="shared" si="301"/>
        <v>5269</v>
      </c>
      <c r="S103" s="83">
        <f t="shared" si="301"/>
        <v>7402</v>
      </c>
      <c r="T103" s="210">
        <f t="shared" si="301"/>
        <v>12671</v>
      </c>
      <c r="U103" s="82">
        <f t="shared" si="301"/>
        <v>108</v>
      </c>
      <c r="V103" s="210">
        <f t="shared" si="301"/>
        <v>12779</v>
      </c>
      <c r="W103" s="84">
        <f>IF(Q103=0,0,((V103/Q103)-1)*100)</f>
        <v>27.956343246220094</v>
      </c>
    </row>
    <row r="104" spans="12:23" ht="14.25" thickTop="1" thickBot="1">
      <c r="L104" s="81" t="s">
        <v>7</v>
      </c>
      <c r="M104" s="82">
        <f t="shared" ref="M104:V104" si="302">+M90+M94+M98+M102</f>
        <v>5229</v>
      </c>
      <c r="N104" s="83">
        <f t="shared" si="302"/>
        <v>7568</v>
      </c>
      <c r="O104" s="210">
        <f t="shared" si="302"/>
        <v>12797</v>
      </c>
      <c r="P104" s="82">
        <f t="shared" si="302"/>
        <v>0</v>
      </c>
      <c r="Q104" s="210">
        <f t="shared" si="302"/>
        <v>12797</v>
      </c>
      <c r="R104" s="82">
        <f t="shared" si="302"/>
        <v>6870</v>
      </c>
      <c r="S104" s="83">
        <f t="shared" si="302"/>
        <v>9915</v>
      </c>
      <c r="T104" s="210">
        <f t="shared" si="302"/>
        <v>16785</v>
      </c>
      <c r="U104" s="82">
        <f t="shared" si="302"/>
        <v>108</v>
      </c>
      <c r="V104" s="210">
        <f t="shared" si="302"/>
        <v>16893</v>
      </c>
      <c r="W104" s="84">
        <f t="shared" ref="W104" si="303">IF(Q104=0,0,((V104/Q104)-1)*100)</f>
        <v>32.007501758224578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customHeight="1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customHeight="1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3.5" customHeight="1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3.5" customHeight="1" thickTop="1" thickBot="1">
      <c r="L109" s="58"/>
      <c r="M109" s="232" t="s">
        <v>58</v>
      </c>
      <c r="N109" s="232"/>
      <c r="O109" s="232"/>
      <c r="P109" s="232"/>
      <c r="Q109" s="233"/>
      <c r="R109" s="232" t="s">
        <v>59</v>
      </c>
      <c r="S109" s="232"/>
      <c r="T109" s="232"/>
      <c r="U109" s="232"/>
      <c r="V109" s="233"/>
      <c r="W109" s="59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92"/>
      <c r="V110" s="63"/>
      <c r="W110" s="65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93" t="s">
        <v>32</v>
      </c>
      <c r="V111" s="69" t="s">
        <v>7</v>
      </c>
      <c r="W111" s="71"/>
    </row>
    <row r="112" spans="12:23" ht="13.5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94"/>
      <c r="V112" s="74"/>
      <c r="W112" s="95"/>
    </row>
    <row r="113" spans="12:23">
      <c r="L113" s="60" t="s">
        <v>10</v>
      </c>
      <c r="M113" s="77">
        <v>0</v>
      </c>
      <c r="N113" s="78">
        <v>0</v>
      </c>
      <c r="O113" s="209">
        <f>M113+N113</f>
        <v>0</v>
      </c>
      <c r="P113" s="96">
        <v>0</v>
      </c>
      <c r="Q113" s="209">
        <f t="shared" ref="Q113:Q115" si="304">O113+P113</f>
        <v>0</v>
      </c>
      <c r="R113" s="77">
        <v>0</v>
      </c>
      <c r="S113" s="78">
        <v>0</v>
      </c>
      <c r="T113" s="209">
        <f>R113+S113</f>
        <v>0</v>
      </c>
      <c r="U113" s="96">
        <v>0</v>
      </c>
      <c r="V113" s="209">
        <f>T113+U113</f>
        <v>0</v>
      </c>
      <c r="W113" s="247">
        <f>IF(Q113=0,0,((V113/Q113)-1)*100)</f>
        <v>0</v>
      </c>
    </row>
    <row r="114" spans="12:23">
      <c r="L114" s="60" t="s">
        <v>11</v>
      </c>
      <c r="M114" s="77">
        <v>0</v>
      </c>
      <c r="N114" s="78">
        <v>0</v>
      </c>
      <c r="O114" s="209">
        <f>M114+N114</f>
        <v>0</v>
      </c>
      <c r="P114" s="96">
        <v>0</v>
      </c>
      <c r="Q114" s="209">
        <f t="shared" si="304"/>
        <v>0</v>
      </c>
      <c r="R114" s="77">
        <v>0</v>
      </c>
      <c r="S114" s="78">
        <v>0</v>
      </c>
      <c r="T114" s="209">
        <f>R114+S114</f>
        <v>0</v>
      </c>
      <c r="U114" s="96">
        <v>0</v>
      </c>
      <c r="V114" s="209">
        <f>T114+U114</f>
        <v>0</v>
      </c>
      <c r="W114" s="247">
        <f>IF(Q114=0,0,((V114/Q114)-1)*100)</f>
        <v>0</v>
      </c>
    </row>
    <row r="115" spans="12:23" ht="13.5" thickBot="1">
      <c r="L115" s="66" t="s">
        <v>12</v>
      </c>
      <c r="M115" s="77">
        <v>0</v>
      </c>
      <c r="N115" s="78">
        <v>0</v>
      </c>
      <c r="O115" s="209">
        <f>M115+N115</f>
        <v>0</v>
      </c>
      <c r="P115" s="96">
        <v>0</v>
      </c>
      <c r="Q115" s="209">
        <f t="shared" si="304"/>
        <v>0</v>
      </c>
      <c r="R115" s="77">
        <v>0</v>
      </c>
      <c r="S115" s="78">
        <v>0</v>
      </c>
      <c r="T115" s="209">
        <f>R115+S115</f>
        <v>0</v>
      </c>
      <c r="U115" s="96">
        <v>0</v>
      </c>
      <c r="V115" s="209">
        <f>T115+U115</f>
        <v>0</v>
      </c>
      <c r="W115" s="247">
        <f>IF(Q115=0,0,((V115/Q115)-1)*100)</f>
        <v>0</v>
      </c>
    </row>
    <row r="116" spans="12:23" ht="14.25" thickTop="1" thickBot="1">
      <c r="L116" s="81" t="s">
        <v>38</v>
      </c>
      <c r="M116" s="82">
        <f>+M113+M114+M115</f>
        <v>0</v>
      </c>
      <c r="N116" s="83">
        <f t="shared" ref="N116" si="305">+N113+N114+N115</f>
        <v>0</v>
      </c>
      <c r="O116" s="210">
        <f t="shared" ref="O116" si="306">+O113+O114+O115</f>
        <v>0</v>
      </c>
      <c r="P116" s="82">
        <f t="shared" ref="P116" si="307">+P113+P114+P115</f>
        <v>0</v>
      </c>
      <c r="Q116" s="210">
        <f t="shared" ref="Q116" si="308">+Q113+Q114+Q115</f>
        <v>0</v>
      </c>
      <c r="R116" s="82">
        <f t="shared" ref="R116" si="309">+R113+R114+R115</f>
        <v>0</v>
      </c>
      <c r="S116" s="83">
        <f t="shared" ref="S116" si="310">+S113+S114+S115</f>
        <v>0</v>
      </c>
      <c r="T116" s="210">
        <f t="shared" ref="T116" si="311">+T113+T114+T115</f>
        <v>0</v>
      </c>
      <c r="U116" s="82">
        <f t="shared" ref="U116" si="312">+U113+U114+U115</f>
        <v>0</v>
      </c>
      <c r="V116" s="210">
        <f t="shared" ref="V116" si="313">+V113+V114+V115</f>
        <v>0</v>
      </c>
      <c r="W116" s="403">
        <f t="shared" ref="W116" si="314">IF(Q116=0,0,((V116/Q116)-1)*100)</f>
        <v>0</v>
      </c>
    </row>
    <row r="117" spans="12:23" ht="13.5" thickTop="1">
      <c r="L117" s="60" t="s">
        <v>13</v>
      </c>
      <c r="M117" s="77">
        <v>0</v>
      </c>
      <c r="N117" s="78">
        <v>0</v>
      </c>
      <c r="O117" s="209">
        <f>M117+N117</f>
        <v>0</v>
      </c>
      <c r="P117" s="96">
        <v>0</v>
      </c>
      <c r="Q117" s="209">
        <f t="shared" ref="Q117:Q118" si="315">O117+P117</f>
        <v>0</v>
      </c>
      <c r="R117" s="77">
        <v>0</v>
      </c>
      <c r="S117" s="78">
        <v>0</v>
      </c>
      <c r="T117" s="209">
        <f>R117+S117</f>
        <v>0</v>
      </c>
      <c r="U117" s="96">
        <v>0</v>
      </c>
      <c r="V117" s="209">
        <f>T117+U117</f>
        <v>0</v>
      </c>
      <c r="W117" s="247">
        <f t="shared" ref="W117:W128" si="316">IF(Q117=0,0,((V117/Q117)-1)*100)</f>
        <v>0</v>
      </c>
    </row>
    <row r="118" spans="12:23">
      <c r="L118" s="60" t="s">
        <v>14</v>
      </c>
      <c r="M118" s="77">
        <v>0</v>
      </c>
      <c r="N118" s="78">
        <v>0</v>
      </c>
      <c r="O118" s="209">
        <f>M118+N118</f>
        <v>0</v>
      </c>
      <c r="P118" s="96">
        <v>0</v>
      </c>
      <c r="Q118" s="209">
        <f t="shared" si="315"/>
        <v>0</v>
      </c>
      <c r="R118" s="77">
        <v>0</v>
      </c>
      <c r="S118" s="78">
        <v>0</v>
      </c>
      <c r="T118" s="209">
        <f>R118+S118</f>
        <v>0</v>
      </c>
      <c r="U118" s="96">
        <v>0</v>
      </c>
      <c r="V118" s="209">
        <f>T118+U118</f>
        <v>0</v>
      </c>
      <c r="W118" s="247">
        <f t="shared" si="316"/>
        <v>0</v>
      </c>
    </row>
    <row r="119" spans="12:23" ht="13.5" thickBot="1">
      <c r="L119" s="60" t="s">
        <v>15</v>
      </c>
      <c r="M119" s="77">
        <v>0</v>
      </c>
      <c r="N119" s="78">
        <v>0</v>
      </c>
      <c r="O119" s="209">
        <f>M119+N119</f>
        <v>0</v>
      </c>
      <c r="P119" s="96">
        <v>0</v>
      </c>
      <c r="Q119" s="209">
        <f>O119+P119</f>
        <v>0</v>
      </c>
      <c r="R119" s="77">
        <v>0</v>
      </c>
      <c r="S119" s="78">
        <v>0</v>
      </c>
      <c r="T119" s="209">
        <f>R119+S119</f>
        <v>0</v>
      </c>
      <c r="U119" s="96">
        <v>0</v>
      </c>
      <c r="V119" s="209">
        <f>T119+U119</f>
        <v>0</v>
      </c>
      <c r="W119" s="247">
        <f>IF(Q119=0,0,((V119/Q119)-1)*100)</f>
        <v>0</v>
      </c>
    </row>
    <row r="120" spans="12:23" ht="14.25" thickTop="1" thickBot="1">
      <c r="L120" s="81" t="s">
        <v>61</v>
      </c>
      <c r="M120" s="82">
        <f>+M117+M118+M119</f>
        <v>0</v>
      </c>
      <c r="N120" s="83">
        <f t="shared" ref="N120" si="317">+N117+N118+N119</f>
        <v>0</v>
      </c>
      <c r="O120" s="210">
        <f t="shared" ref="O120" si="318">+O117+O118+O119</f>
        <v>0</v>
      </c>
      <c r="P120" s="82">
        <f t="shared" ref="P120" si="319">+P117+P118+P119</f>
        <v>0</v>
      </c>
      <c r="Q120" s="210">
        <f t="shared" ref="Q120" si="320">+Q117+Q118+Q119</f>
        <v>0</v>
      </c>
      <c r="R120" s="82">
        <f t="shared" ref="R120" si="321">+R117+R118+R119</f>
        <v>0</v>
      </c>
      <c r="S120" s="83">
        <f t="shared" ref="S120" si="322">+S117+S118+S119</f>
        <v>0</v>
      </c>
      <c r="T120" s="210">
        <f t="shared" ref="T120" si="323">+T117+T118+T119</f>
        <v>0</v>
      </c>
      <c r="U120" s="82">
        <f t="shared" ref="U120" si="324">+U117+U118+U119</f>
        <v>0</v>
      </c>
      <c r="V120" s="210">
        <f t="shared" ref="V120" si="325">+V117+V118+V119</f>
        <v>0</v>
      </c>
      <c r="W120" s="403">
        <f t="shared" si="316"/>
        <v>0</v>
      </c>
    </row>
    <row r="121" spans="12:23" ht="13.5" thickTop="1">
      <c r="L121" s="60" t="s">
        <v>16</v>
      </c>
      <c r="M121" s="77">
        <v>0</v>
      </c>
      <c r="N121" s="78">
        <v>0</v>
      </c>
      <c r="O121" s="209">
        <f>SUM(M121:N121)</f>
        <v>0</v>
      </c>
      <c r="P121" s="96">
        <v>0</v>
      </c>
      <c r="Q121" s="209">
        <f t="shared" ref="Q121:Q123" si="326">O121+P121</f>
        <v>0</v>
      </c>
      <c r="R121" s="77">
        <v>0</v>
      </c>
      <c r="S121" s="78">
        <v>0</v>
      </c>
      <c r="T121" s="209">
        <f>SUM(R121:S121)</f>
        <v>0</v>
      </c>
      <c r="U121" s="96">
        <v>0</v>
      </c>
      <c r="V121" s="209">
        <f>T121+U121</f>
        <v>0</v>
      </c>
      <c r="W121" s="247">
        <f t="shared" si="316"/>
        <v>0</v>
      </c>
    </row>
    <row r="122" spans="12:23">
      <c r="L122" s="60" t="s">
        <v>17</v>
      </c>
      <c r="M122" s="77">
        <v>0</v>
      </c>
      <c r="N122" s="78">
        <v>0</v>
      </c>
      <c r="O122" s="209">
        <f>SUM(M122:N122)</f>
        <v>0</v>
      </c>
      <c r="P122" s="96">
        <v>0</v>
      </c>
      <c r="Q122" s="209">
        <f>O122+P122</f>
        <v>0</v>
      </c>
      <c r="R122" s="77">
        <v>0</v>
      </c>
      <c r="S122" s="78">
        <v>0</v>
      </c>
      <c r="T122" s="209">
        <f>SUM(R122:S122)</f>
        <v>0</v>
      </c>
      <c r="U122" s="96">
        <v>0</v>
      </c>
      <c r="V122" s="209">
        <f>T122+U122</f>
        <v>0</v>
      </c>
      <c r="W122" s="247">
        <f>IF(Q122=0,0,((V122/Q122)-1)*100)</f>
        <v>0</v>
      </c>
    </row>
    <row r="123" spans="12:23" ht="13.5" thickBot="1">
      <c r="L123" s="60" t="s">
        <v>18</v>
      </c>
      <c r="M123" s="77">
        <v>0</v>
      </c>
      <c r="N123" s="78">
        <v>0</v>
      </c>
      <c r="O123" s="211">
        <f>SUM(M123:N123)</f>
        <v>0</v>
      </c>
      <c r="P123" s="100">
        <v>0</v>
      </c>
      <c r="Q123" s="209">
        <f t="shared" si="326"/>
        <v>0</v>
      </c>
      <c r="R123" s="77">
        <v>0</v>
      </c>
      <c r="S123" s="78">
        <v>0</v>
      </c>
      <c r="T123" s="211">
        <f>SUM(R123:S123)</f>
        <v>0</v>
      </c>
      <c r="U123" s="100">
        <v>0</v>
      </c>
      <c r="V123" s="209">
        <f>T123+U123</f>
        <v>0</v>
      </c>
      <c r="W123" s="247">
        <f t="shared" si="316"/>
        <v>0</v>
      </c>
    </row>
    <row r="124" spans="12:23" ht="14.25" thickTop="1" thickBot="1">
      <c r="L124" s="86" t="s">
        <v>39</v>
      </c>
      <c r="M124" s="87">
        <f>+M121+M122+M123</f>
        <v>0</v>
      </c>
      <c r="N124" s="87">
        <f t="shared" ref="N124" si="327">+N121+N122+N123</f>
        <v>0</v>
      </c>
      <c r="O124" s="212">
        <f t="shared" ref="O124" si="328">+O121+O122+O123</f>
        <v>0</v>
      </c>
      <c r="P124" s="101">
        <f t="shared" ref="P124" si="329">+P121+P122+P123</f>
        <v>0</v>
      </c>
      <c r="Q124" s="222">
        <f t="shared" ref="Q124" si="330">+Q121+Q122+Q123</f>
        <v>0</v>
      </c>
      <c r="R124" s="87">
        <f t="shared" ref="R124" si="331">+R121+R122+R123</f>
        <v>0</v>
      </c>
      <c r="S124" s="87">
        <f t="shared" ref="S124" si="332">+S121+S122+S123</f>
        <v>0</v>
      </c>
      <c r="T124" s="212">
        <f t="shared" ref="T124" si="333">+T121+T122+T123</f>
        <v>0</v>
      </c>
      <c r="U124" s="101">
        <f t="shared" ref="U124" si="334">+U121+U122+U123</f>
        <v>0</v>
      </c>
      <c r="V124" s="222">
        <f t="shared" ref="V124" si="335">+V121+V122+V123</f>
        <v>0</v>
      </c>
      <c r="W124" s="404">
        <f t="shared" si="316"/>
        <v>0</v>
      </c>
    </row>
    <row r="125" spans="12:23" ht="13.5" thickTop="1">
      <c r="L125" s="60" t="s">
        <v>21</v>
      </c>
      <c r="M125" s="77">
        <v>0</v>
      </c>
      <c r="N125" s="78">
        <v>0</v>
      </c>
      <c r="O125" s="211">
        <f>SUM(M125:N125)</f>
        <v>0</v>
      </c>
      <c r="P125" s="102">
        <v>0</v>
      </c>
      <c r="Q125" s="209">
        <f t="shared" ref="Q125:Q127" si="336">O125+P125</f>
        <v>0</v>
      </c>
      <c r="R125" s="77">
        <v>0</v>
      </c>
      <c r="S125" s="78">
        <v>0</v>
      </c>
      <c r="T125" s="211">
        <f>SUM(R125:S125)</f>
        <v>0</v>
      </c>
      <c r="U125" s="102">
        <v>0</v>
      </c>
      <c r="V125" s="209">
        <f>T125+U125</f>
        <v>0</v>
      </c>
      <c r="W125" s="247">
        <f t="shared" si="316"/>
        <v>0</v>
      </c>
    </row>
    <row r="126" spans="12:23">
      <c r="L126" s="60" t="s">
        <v>22</v>
      </c>
      <c r="M126" s="77">
        <v>0</v>
      </c>
      <c r="N126" s="78">
        <v>0</v>
      </c>
      <c r="O126" s="211">
        <f>SUM(M126:N126)</f>
        <v>0</v>
      </c>
      <c r="P126" s="96">
        <v>0</v>
      </c>
      <c r="Q126" s="209">
        <f t="shared" si="336"/>
        <v>0</v>
      </c>
      <c r="R126" s="77">
        <v>0</v>
      </c>
      <c r="S126" s="78">
        <v>0</v>
      </c>
      <c r="T126" s="211">
        <f>SUM(R126:S126)</f>
        <v>0</v>
      </c>
      <c r="U126" s="96">
        <v>0</v>
      </c>
      <c r="V126" s="209">
        <f>T126+U126</f>
        <v>0</v>
      </c>
      <c r="W126" s="247">
        <f t="shared" si="316"/>
        <v>0</v>
      </c>
    </row>
    <row r="127" spans="12:23" ht="13.5" thickBot="1">
      <c r="L127" s="60" t="s">
        <v>23</v>
      </c>
      <c r="M127" s="77">
        <v>0</v>
      </c>
      <c r="N127" s="78">
        <v>0</v>
      </c>
      <c r="O127" s="211">
        <f>SUM(M127:N127)</f>
        <v>0</v>
      </c>
      <c r="P127" s="96">
        <v>0</v>
      </c>
      <c r="Q127" s="209">
        <f t="shared" si="336"/>
        <v>0</v>
      </c>
      <c r="R127" s="77">
        <v>0</v>
      </c>
      <c r="S127" s="78">
        <v>0</v>
      </c>
      <c r="T127" s="211">
        <f>SUM(R127:S127)</f>
        <v>0</v>
      </c>
      <c r="U127" s="96">
        <v>0</v>
      </c>
      <c r="V127" s="209">
        <f>T127+U127</f>
        <v>0</v>
      </c>
      <c r="W127" s="247">
        <f t="shared" si="316"/>
        <v>0</v>
      </c>
    </row>
    <row r="128" spans="12:23" ht="14.25" thickTop="1" thickBot="1">
      <c r="L128" s="81" t="s">
        <v>40</v>
      </c>
      <c r="M128" s="82">
        <f>+M125+M126+M127</f>
        <v>0</v>
      </c>
      <c r="N128" s="83">
        <f t="shared" ref="N128" si="337">+N125+N126+N127</f>
        <v>0</v>
      </c>
      <c r="O128" s="210">
        <f t="shared" ref="O128" si="338">+O125+O126+O127</f>
        <v>0</v>
      </c>
      <c r="P128" s="98">
        <f t="shared" ref="P128" si="339">+P125+P126+P127</f>
        <v>0</v>
      </c>
      <c r="Q128" s="221">
        <f t="shared" ref="Q128" si="340">+Q125+Q126+Q127</f>
        <v>0</v>
      </c>
      <c r="R128" s="82">
        <f t="shared" ref="R128" si="341">+R125+R126+R127</f>
        <v>0</v>
      </c>
      <c r="S128" s="83">
        <f t="shared" ref="S128" si="342">+S125+S126+S127</f>
        <v>0</v>
      </c>
      <c r="T128" s="210">
        <f t="shared" ref="T128" si="343">+T125+T126+T127</f>
        <v>0</v>
      </c>
      <c r="U128" s="98">
        <f t="shared" ref="U128" si="344">+U125+U126+U127</f>
        <v>0</v>
      </c>
      <c r="V128" s="221">
        <f t="shared" ref="V128" si="345">+V125+V126+V127</f>
        <v>0</v>
      </c>
      <c r="W128" s="405">
        <f t="shared" si="316"/>
        <v>0</v>
      </c>
    </row>
    <row r="129" spans="12:23" ht="14.25" thickTop="1" thickBot="1">
      <c r="L129" s="81" t="s">
        <v>62</v>
      </c>
      <c r="M129" s="82">
        <f t="shared" ref="M129:V129" si="346">+M120+M124+M128</f>
        <v>0</v>
      </c>
      <c r="N129" s="83">
        <f t="shared" si="346"/>
        <v>0</v>
      </c>
      <c r="O129" s="210">
        <f t="shared" si="346"/>
        <v>0</v>
      </c>
      <c r="P129" s="82">
        <f t="shared" si="346"/>
        <v>0</v>
      </c>
      <c r="Q129" s="210">
        <f t="shared" si="346"/>
        <v>0</v>
      </c>
      <c r="R129" s="82">
        <f t="shared" si="346"/>
        <v>0</v>
      </c>
      <c r="S129" s="83">
        <f t="shared" si="346"/>
        <v>0</v>
      </c>
      <c r="T129" s="210">
        <f t="shared" si="346"/>
        <v>0</v>
      </c>
      <c r="U129" s="82">
        <f t="shared" si="346"/>
        <v>0</v>
      </c>
      <c r="V129" s="210">
        <f t="shared" si="346"/>
        <v>0</v>
      </c>
      <c r="W129" s="403">
        <f>IF(Q129=0,0,((V129/Q129)-1)*100)</f>
        <v>0</v>
      </c>
    </row>
    <row r="130" spans="12:23" ht="14.25" thickTop="1" thickBot="1">
      <c r="L130" s="81" t="s">
        <v>7</v>
      </c>
      <c r="M130" s="82">
        <f t="shared" ref="M130:V130" si="347">+M116+M120+M124+M128</f>
        <v>0</v>
      </c>
      <c r="N130" s="83">
        <f t="shared" si="347"/>
        <v>0</v>
      </c>
      <c r="O130" s="210">
        <f t="shared" si="347"/>
        <v>0</v>
      </c>
      <c r="P130" s="82">
        <f t="shared" si="347"/>
        <v>0</v>
      </c>
      <c r="Q130" s="210">
        <f t="shared" si="347"/>
        <v>0</v>
      </c>
      <c r="R130" s="82">
        <f t="shared" si="347"/>
        <v>0</v>
      </c>
      <c r="S130" s="83">
        <f t="shared" si="347"/>
        <v>0</v>
      </c>
      <c r="T130" s="210">
        <f t="shared" si="347"/>
        <v>0</v>
      </c>
      <c r="U130" s="82">
        <f t="shared" si="347"/>
        <v>0</v>
      </c>
      <c r="V130" s="210">
        <f t="shared" si="347"/>
        <v>0</v>
      </c>
      <c r="W130" s="403">
        <f>IF(Q130=0,0,((V130/Q130)-1)*100)</f>
        <v>0</v>
      </c>
    </row>
    <row r="131" spans="12:23" ht="12.75" customHeight="1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2.75" customHeight="1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3.5" customHeight="1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2"/>
      <c r="O135" s="232"/>
      <c r="P135" s="232"/>
      <c r="Q135" s="233"/>
      <c r="R135" s="232" t="s">
        <v>59</v>
      </c>
      <c r="S135" s="232"/>
      <c r="T135" s="232"/>
      <c r="U135" s="232"/>
      <c r="V135" s="233"/>
      <c r="W135" s="59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92"/>
      <c r="V136" s="63"/>
      <c r="W136" s="65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342" t="s">
        <v>7</v>
      </c>
      <c r="R137" s="67" t="s">
        <v>35</v>
      </c>
      <c r="S137" s="68" t="s">
        <v>36</v>
      </c>
      <c r="T137" s="69" t="s">
        <v>37</v>
      </c>
      <c r="U137" s="93" t="s">
        <v>32</v>
      </c>
      <c r="V137" s="69" t="s">
        <v>7</v>
      </c>
      <c r="W137" s="71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94"/>
      <c r="V138" s="74"/>
      <c r="W138" s="95"/>
    </row>
    <row r="139" spans="12:23">
      <c r="L139" s="60" t="s">
        <v>10</v>
      </c>
      <c r="M139" s="77">
        <f t="shared" ref="M139:N145" si="348">+M87+M113</f>
        <v>329</v>
      </c>
      <c r="N139" s="78">
        <f t="shared" si="348"/>
        <v>540</v>
      </c>
      <c r="O139" s="209">
        <f>M139+N139</f>
        <v>869</v>
      </c>
      <c r="P139" s="79">
        <f t="shared" ref="P139:P145" si="349">+P87+P113</f>
        <v>0</v>
      </c>
      <c r="Q139" s="223">
        <f t="shared" ref="Q139:Q141" si="350">O139+P139</f>
        <v>869</v>
      </c>
      <c r="R139" s="77">
        <f t="shared" ref="R139:S145" si="351">+R87+R113</f>
        <v>480</v>
      </c>
      <c r="S139" s="78">
        <f t="shared" si="351"/>
        <v>808</v>
      </c>
      <c r="T139" s="209">
        <f>R139+S139</f>
        <v>1288</v>
      </c>
      <c r="U139" s="96">
        <f t="shared" ref="U139:U145" si="352">+U87+U113</f>
        <v>0</v>
      </c>
      <c r="V139" s="209">
        <f>T139+U139</f>
        <v>1288</v>
      </c>
      <c r="W139" s="97">
        <f>IF(Q139=0,0,((V139/Q139)-1)*100)</f>
        <v>48.216340621403916</v>
      </c>
    </row>
    <row r="140" spans="12:23">
      <c r="L140" s="60" t="s">
        <v>11</v>
      </c>
      <c r="M140" s="77">
        <f t="shared" si="348"/>
        <v>391</v>
      </c>
      <c r="N140" s="78">
        <f t="shared" si="348"/>
        <v>559</v>
      </c>
      <c r="O140" s="209">
        <f>M140+N140</f>
        <v>950</v>
      </c>
      <c r="P140" s="79">
        <f t="shared" si="349"/>
        <v>0</v>
      </c>
      <c r="Q140" s="223">
        <f t="shared" si="350"/>
        <v>950</v>
      </c>
      <c r="R140" s="77">
        <f t="shared" si="351"/>
        <v>513</v>
      </c>
      <c r="S140" s="78">
        <f t="shared" si="351"/>
        <v>841</v>
      </c>
      <c r="T140" s="209">
        <f>R140+S140</f>
        <v>1354</v>
      </c>
      <c r="U140" s="96">
        <f t="shared" si="352"/>
        <v>0</v>
      </c>
      <c r="V140" s="209">
        <f>T140+U140</f>
        <v>1354</v>
      </c>
      <c r="W140" s="97">
        <f>IF(Q140=0,0,((V140/Q140)-1)*100)</f>
        <v>42.526315789473678</v>
      </c>
    </row>
    <row r="141" spans="12:23" ht="13.5" thickBot="1">
      <c r="L141" s="66" t="s">
        <v>12</v>
      </c>
      <c r="M141" s="77">
        <f t="shared" si="348"/>
        <v>388</v>
      </c>
      <c r="N141" s="78">
        <f t="shared" si="348"/>
        <v>603</v>
      </c>
      <c r="O141" s="209">
        <f>M141+N141</f>
        <v>991</v>
      </c>
      <c r="P141" s="79">
        <f t="shared" si="349"/>
        <v>0</v>
      </c>
      <c r="Q141" s="223">
        <f t="shared" si="350"/>
        <v>991</v>
      </c>
      <c r="R141" s="77">
        <f t="shared" si="351"/>
        <v>608</v>
      </c>
      <c r="S141" s="78">
        <f t="shared" si="351"/>
        <v>864</v>
      </c>
      <c r="T141" s="209">
        <f>R141+S141</f>
        <v>1472</v>
      </c>
      <c r="U141" s="96">
        <f t="shared" si="352"/>
        <v>0</v>
      </c>
      <c r="V141" s="209">
        <f>T141+U141</f>
        <v>1472</v>
      </c>
      <c r="W141" s="97">
        <f>IF(Q141=0,0,((V141/Q141)-1)*100)</f>
        <v>48.536831483350149</v>
      </c>
    </row>
    <row r="142" spans="12:23" ht="14.25" thickTop="1" thickBot="1">
      <c r="L142" s="81" t="s">
        <v>38</v>
      </c>
      <c r="M142" s="82">
        <f>+M139+M140+M141</f>
        <v>1108</v>
      </c>
      <c r="N142" s="83">
        <f t="shared" ref="N142" si="353">+N139+N140+N141</f>
        <v>1702</v>
      </c>
      <c r="O142" s="210">
        <f t="shared" ref="O142" si="354">+O139+O140+O141</f>
        <v>2810</v>
      </c>
      <c r="P142" s="82">
        <f t="shared" ref="P142" si="355">+P139+P140+P141</f>
        <v>0</v>
      </c>
      <c r="Q142" s="210">
        <f t="shared" ref="Q142" si="356">+Q139+Q140+Q141</f>
        <v>2810</v>
      </c>
      <c r="R142" s="82">
        <f t="shared" ref="R142" si="357">+R139+R140+R141</f>
        <v>1601</v>
      </c>
      <c r="S142" s="83">
        <f t="shared" ref="S142" si="358">+S139+S140+S141</f>
        <v>2513</v>
      </c>
      <c r="T142" s="210">
        <f t="shared" ref="T142" si="359">+T139+T140+T141</f>
        <v>4114</v>
      </c>
      <c r="U142" s="82">
        <f t="shared" ref="U142" si="360">+U139+U140+U141</f>
        <v>0</v>
      </c>
      <c r="V142" s="210">
        <f t="shared" ref="V142" si="361">+V139+V140+V141</f>
        <v>4114</v>
      </c>
      <c r="W142" s="84">
        <f t="shared" ref="W142" si="362">IF(Q142=0,0,((V142/Q142)-1)*100)</f>
        <v>46.405693950177927</v>
      </c>
    </row>
    <row r="143" spans="12:23" ht="13.5" thickTop="1">
      <c r="L143" s="60" t="s">
        <v>13</v>
      </c>
      <c r="M143" s="77">
        <f t="shared" si="348"/>
        <v>431</v>
      </c>
      <c r="N143" s="78">
        <f t="shared" si="348"/>
        <v>580</v>
      </c>
      <c r="O143" s="209">
        <f t="shared" ref="O143:O153" si="363">M143+N143</f>
        <v>1011</v>
      </c>
      <c r="P143" s="79">
        <f t="shared" si="349"/>
        <v>0</v>
      </c>
      <c r="Q143" s="223">
        <f t="shared" ref="Q143:Q144" si="364">O143+P143</f>
        <v>1011</v>
      </c>
      <c r="R143" s="77">
        <f t="shared" si="351"/>
        <v>681</v>
      </c>
      <c r="S143" s="78">
        <f t="shared" si="351"/>
        <v>783</v>
      </c>
      <c r="T143" s="209">
        <f t="shared" ref="T143:T153" si="365">R143+S143</f>
        <v>1464</v>
      </c>
      <c r="U143" s="96">
        <f t="shared" si="352"/>
        <v>108</v>
      </c>
      <c r="V143" s="209">
        <f>T143+U143</f>
        <v>1572</v>
      </c>
      <c r="W143" s="97">
        <f>IF(Q143=0,0,((V143/Q143)-1)*100)</f>
        <v>55.489614243323437</v>
      </c>
    </row>
    <row r="144" spans="12:23">
      <c r="L144" s="60" t="s">
        <v>14</v>
      </c>
      <c r="M144" s="77">
        <f t="shared" si="348"/>
        <v>402</v>
      </c>
      <c r="N144" s="78">
        <f t="shared" si="348"/>
        <v>598</v>
      </c>
      <c r="O144" s="209">
        <f t="shared" si="363"/>
        <v>1000</v>
      </c>
      <c r="P144" s="79">
        <f t="shared" si="349"/>
        <v>0</v>
      </c>
      <c r="Q144" s="223">
        <f t="shared" si="364"/>
        <v>1000</v>
      </c>
      <c r="R144" s="77">
        <f t="shared" si="351"/>
        <v>606</v>
      </c>
      <c r="S144" s="78">
        <f t="shared" si="351"/>
        <v>895</v>
      </c>
      <c r="T144" s="209">
        <f t="shared" si="365"/>
        <v>1501</v>
      </c>
      <c r="U144" s="96">
        <f t="shared" si="352"/>
        <v>0</v>
      </c>
      <c r="V144" s="209">
        <f>T144+U144</f>
        <v>1501</v>
      </c>
      <c r="W144" s="97">
        <f t="shared" ref="W144:W154" si="366">IF(Q144=0,0,((V144/Q144)-1)*100)</f>
        <v>50.099999999999987</v>
      </c>
    </row>
    <row r="145" spans="12:23" ht="13.5" thickBot="1">
      <c r="L145" s="60" t="s">
        <v>15</v>
      </c>
      <c r="M145" s="77">
        <f t="shared" si="348"/>
        <v>412</v>
      </c>
      <c r="N145" s="78">
        <f t="shared" si="348"/>
        <v>700</v>
      </c>
      <c r="O145" s="209">
        <f>M145+N145</f>
        <v>1112</v>
      </c>
      <c r="P145" s="79">
        <f t="shared" si="349"/>
        <v>0</v>
      </c>
      <c r="Q145" s="223">
        <f>O145+P145</f>
        <v>1112</v>
      </c>
      <c r="R145" s="77">
        <f t="shared" si="351"/>
        <v>803</v>
      </c>
      <c r="S145" s="78">
        <f t="shared" si="351"/>
        <v>977</v>
      </c>
      <c r="T145" s="209">
        <f>R145+S145</f>
        <v>1780</v>
      </c>
      <c r="U145" s="96">
        <f t="shared" si="352"/>
        <v>0</v>
      </c>
      <c r="V145" s="209">
        <f>T145+U145</f>
        <v>1780</v>
      </c>
      <c r="W145" s="97">
        <f>IF(Q145=0,0,((V145/Q145)-1)*100)</f>
        <v>60.071942446043167</v>
      </c>
    </row>
    <row r="146" spans="12:23" ht="14.25" thickTop="1" thickBot="1">
      <c r="L146" s="81" t="s">
        <v>61</v>
      </c>
      <c r="M146" s="82">
        <f>+M143+M144+M145</f>
        <v>1245</v>
      </c>
      <c r="N146" s="83">
        <f t="shared" ref="N146" si="367">+N143+N144+N145</f>
        <v>1878</v>
      </c>
      <c r="O146" s="210">
        <f t="shared" ref="O146" si="368">+O143+O144+O145</f>
        <v>3123</v>
      </c>
      <c r="P146" s="82">
        <f t="shared" ref="P146" si="369">+P143+P144+P145</f>
        <v>0</v>
      </c>
      <c r="Q146" s="210">
        <f t="shared" ref="Q146" si="370">+Q143+Q144+Q145</f>
        <v>3123</v>
      </c>
      <c r="R146" s="82">
        <f t="shared" ref="R146" si="371">+R143+R144+R145</f>
        <v>2090</v>
      </c>
      <c r="S146" s="83">
        <f t="shared" ref="S146" si="372">+S143+S144+S145</f>
        <v>2655</v>
      </c>
      <c r="T146" s="210">
        <f t="shared" ref="T146" si="373">+T143+T144+T145</f>
        <v>4745</v>
      </c>
      <c r="U146" s="82">
        <f t="shared" ref="U146" si="374">+U143+U144+U145</f>
        <v>108</v>
      </c>
      <c r="V146" s="210">
        <f t="shared" ref="V146" si="375">+V143+V144+V145</f>
        <v>4853</v>
      </c>
      <c r="W146" s="84">
        <f t="shared" ref="W146" si="376">IF(Q146=0,0,((V146/Q146)-1)*100)</f>
        <v>55.395453089977579</v>
      </c>
    </row>
    <row r="147" spans="12:23" ht="13.5" thickTop="1">
      <c r="L147" s="60" t="s">
        <v>16</v>
      </c>
      <c r="M147" s="77">
        <f t="shared" ref="M147:N149" si="377">+M95+M121</f>
        <v>433</v>
      </c>
      <c r="N147" s="78">
        <f t="shared" si="377"/>
        <v>580</v>
      </c>
      <c r="O147" s="209">
        <f t="shared" si="363"/>
        <v>1013</v>
      </c>
      <c r="P147" s="79">
        <f>+P95+P121</f>
        <v>0</v>
      </c>
      <c r="Q147" s="223">
        <f t="shared" ref="Q147:Q153" si="378">O147+P147</f>
        <v>1013</v>
      </c>
      <c r="R147" s="77">
        <f t="shared" ref="R147:S149" si="379">+R95+R121</f>
        <v>573</v>
      </c>
      <c r="S147" s="78">
        <f t="shared" si="379"/>
        <v>788</v>
      </c>
      <c r="T147" s="209">
        <f t="shared" si="365"/>
        <v>1361</v>
      </c>
      <c r="U147" s="96">
        <f>+U95+U121</f>
        <v>0</v>
      </c>
      <c r="V147" s="209">
        <f>T147+U147</f>
        <v>1361</v>
      </c>
      <c r="W147" s="97">
        <f t="shared" si="366"/>
        <v>34.353405725567619</v>
      </c>
    </row>
    <row r="148" spans="12:23">
      <c r="L148" s="60" t="s">
        <v>17</v>
      </c>
      <c r="M148" s="77">
        <f t="shared" si="377"/>
        <v>410</v>
      </c>
      <c r="N148" s="78">
        <f t="shared" si="377"/>
        <v>659</v>
      </c>
      <c r="O148" s="209">
        <f>M148+N148</f>
        <v>1069</v>
      </c>
      <c r="P148" s="79">
        <f>+P96+P122</f>
        <v>0</v>
      </c>
      <c r="Q148" s="223">
        <f>O148+P148</f>
        <v>1069</v>
      </c>
      <c r="R148" s="77">
        <f t="shared" si="379"/>
        <v>533</v>
      </c>
      <c r="S148" s="78">
        <f t="shared" si="379"/>
        <v>953</v>
      </c>
      <c r="T148" s="209">
        <f>R148+S148</f>
        <v>1486</v>
      </c>
      <c r="U148" s="96">
        <f>+U96+U122</f>
        <v>0</v>
      </c>
      <c r="V148" s="209">
        <f>T148+U148</f>
        <v>1486</v>
      </c>
      <c r="W148" s="97">
        <f>IF(Q148=0,0,((V148/Q148)-1)*100)</f>
        <v>39.008419083255383</v>
      </c>
    </row>
    <row r="149" spans="12:23" ht="13.5" thickBot="1">
      <c r="L149" s="60" t="s">
        <v>18</v>
      </c>
      <c r="M149" s="77">
        <f t="shared" si="377"/>
        <v>432</v>
      </c>
      <c r="N149" s="78">
        <f t="shared" si="377"/>
        <v>683</v>
      </c>
      <c r="O149" s="211">
        <f t="shared" si="363"/>
        <v>1115</v>
      </c>
      <c r="P149" s="85">
        <f>+P97+P123</f>
        <v>0</v>
      </c>
      <c r="Q149" s="223">
        <f t="shared" si="378"/>
        <v>1115</v>
      </c>
      <c r="R149" s="77">
        <f t="shared" si="379"/>
        <v>526</v>
      </c>
      <c r="S149" s="78">
        <f t="shared" si="379"/>
        <v>791</v>
      </c>
      <c r="T149" s="211">
        <f t="shared" si="365"/>
        <v>1317</v>
      </c>
      <c r="U149" s="100">
        <f>+U97+U123</f>
        <v>0</v>
      </c>
      <c r="V149" s="209">
        <f>T149+U149</f>
        <v>1317</v>
      </c>
      <c r="W149" s="97">
        <f t="shared" si="366"/>
        <v>18.116591928251125</v>
      </c>
    </row>
    <row r="150" spans="12:23" ht="14.25" thickTop="1" thickBot="1">
      <c r="L150" s="86" t="s">
        <v>39</v>
      </c>
      <c r="M150" s="82">
        <f>+M147+M148+M149</f>
        <v>1275</v>
      </c>
      <c r="N150" s="83">
        <f t="shared" ref="N150" si="380">+N147+N148+N149</f>
        <v>1922</v>
      </c>
      <c r="O150" s="210">
        <f t="shared" ref="O150" si="381">+O147+O148+O149</f>
        <v>3197</v>
      </c>
      <c r="P150" s="82">
        <f t="shared" ref="P150" si="382">+P147+P148+P149</f>
        <v>0</v>
      </c>
      <c r="Q150" s="210">
        <f t="shared" ref="Q150" si="383">+Q147+Q148+Q149</f>
        <v>3197</v>
      </c>
      <c r="R150" s="82">
        <f t="shared" ref="R150" si="384">+R147+R148+R149</f>
        <v>1632</v>
      </c>
      <c r="S150" s="83">
        <f t="shared" ref="S150" si="385">+S147+S148+S149</f>
        <v>2532</v>
      </c>
      <c r="T150" s="210">
        <f t="shared" ref="T150" si="386">+T147+T148+T149</f>
        <v>4164</v>
      </c>
      <c r="U150" s="82">
        <f t="shared" ref="U150" si="387">+U147+U148+U149</f>
        <v>0</v>
      </c>
      <c r="V150" s="210">
        <f t="shared" ref="V150" si="388">+V147+V148+V149</f>
        <v>4164</v>
      </c>
      <c r="W150" s="89">
        <f t="shared" si="366"/>
        <v>30.24710666249608</v>
      </c>
    </row>
    <row r="151" spans="12:23" ht="13.5" thickTop="1">
      <c r="L151" s="60" t="s">
        <v>21</v>
      </c>
      <c r="M151" s="77">
        <f t="shared" ref="M151:N153" si="389">+M99+M125</f>
        <v>545</v>
      </c>
      <c r="N151" s="78">
        <f t="shared" si="389"/>
        <v>649</v>
      </c>
      <c r="O151" s="211">
        <f t="shared" si="363"/>
        <v>1194</v>
      </c>
      <c r="P151" s="90">
        <f>+P99+P125</f>
        <v>0</v>
      </c>
      <c r="Q151" s="223">
        <f t="shared" si="378"/>
        <v>1194</v>
      </c>
      <c r="R151" s="77">
        <f t="shared" ref="R151:S153" si="390">+R99+R125</f>
        <v>561</v>
      </c>
      <c r="S151" s="78">
        <f t="shared" si="390"/>
        <v>869</v>
      </c>
      <c r="T151" s="211">
        <f t="shared" si="365"/>
        <v>1430</v>
      </c>
      <c r="U151" s="102">
        <f>+U99+U125</f>
        <v>0</v>
      </c>
      <c r="V151" s="209">
        <f>T151+U151</f>
        <v>1430</v>
      </c>
      <c r="W151" s="97">
        <f t="shared" si="366"/>
        <v>19.765494137353421</v>
      </c>
    </row>
    <row r="152" spans="12:23">
      <c r="L152" s="60" t="s">
        <v>22</v>
      </c>
      <c r="M152" s="77">
        <f t="shared" si="389"/>
        <v>486</v>
      </c>
      <c r="N152" s="78">
        <f t="shared" si="389"/>
        <v>687</v>
      </c>
      <c r="O152" s="211">
        <f t="shared" si="363"/>
        <v>1173</v>
      </c>
      <c r="P152" s="79">
        <f>+P100+P126</f>
        <v>0</v>
      </c>
      <c r="Q152" s="223">
        <f t="shared" si="378"/>
        <v>1173</v>
      </c>
      <c r="R152" s="77">
        <f t="shared" si="390"/>
        <v>490</v>
      </c>
      <c r="S152" s="78">
        <f t="shared" si="390"/>
        <v>750</v>
      </c>
      <c r="T152" s="211">
        <f t="shared" si="365"/>
        <v>1240</v>
      </c>
      <c r="U152" s="96">
        <f>+U100+U126</f>
        <v>0</v>
      </c>
      <c r="V152" s="209">
        <f>T152+U152</f>
        <v>1240</v>
      </c>
      <c r="W152" s="97">
        <f t="shared" si="366"/>
        <v>5.7118499573742598</v>
      </c>
    </row>
    <row r="153" spans="12:23" ht="13.5" thickBot="1">
      <c r="L153" s="60" t="s">
        <v>23</v>
      </c>
      <c r="M153" s="77">
        <f t="shared" si="389"/>
        <v>570</v>
      </c>
      <c r="N153" s="78">
        <f t="shared" si="389"/>
        <v>730</v>
      </c>
      <c r="O153" s="211">
        <f t="shared" si="363"/>
        <v>1300</v>
      </c>
      <c r="P153" s="79">
        <f>+P101+P127</f>
        <v>0</v>
      </c>
      <c r="Q153" s="223">
        <f t="shared" si="378"/>
        <v>1300</v>
      </c>
      <c r="R153" s="77">
        <f t="shared" si="390"/>
        <v>496</v>
      </c>
      <c r="S153" s="78">
        <f t="shared" si="390"/>
        <v>596</v>
      </c>
      <c r="T153" s="211">
        <f t="shared" si="365"/>
        <v>1092</v>
      </c>
      <c r="U153" s="96">
        <f>+U101+U127</f>
        <v>0</v>
      </c>
      <c r="V153" s="209">
        <f>T153+U153</f>
        <v>1092</v>
      </c>
      <c r="W153" s="97">
        <f t="shared" si="366"/>
        <v>-16.000000000000004</v>
      </c>
    </row>
    <row r="154" spans="12:23" ht="14.25" thickTop="1" thickBot="1">
      <c r="L154" s="81" t="s">
        <v>40</v>
      </c>
      <c r="M154" s="82">
        <f>+M151+M152+M153</f>
        <v>1601</v>
      </c>
      <c r="N154" s="83">
        <f t="shared" ref="N154" si="391">+N151+N152+N153</f>
        <v>2066</v>
      </c>
      <c r="O154" s="210">
        <f t="shared" ref="O154" si="392">+O151+O152+O153</f>
        <v>3667</v>
      </c>
      <c r="P154" s="82">
        <f t="shared" ref="P154" si="393">+P151+P152+P153</f>
        <v>0</v>
      </c>
      <c r="Q154" s="210">
        <f t="shared" ref="Q154" si="394">+Q151+Q152+Q153</f>
        <v>3667</v>
      </c>
      <c r="R154" s="82">
        <f t="shared" ref="R154" si="395">+R151+R152+R153</f>
        <v>1547</v>
      </c>
      <c r="S154" s="83">
        <f t="shared" ref="S154" si="396">+S151+S152+S153</f>
        <v>2215</v>
      </c>
      <c r="T154" s="210">
        <f t="shared" ref="T154" si="397">+T151+T152+T153</f>
        <v>3762</v>
      </c>
      <c r="U154" s="82">
        <f t="shared" ref="U154" si="398">+U151+U152+U153</f>
        <v>0</v>
      </c>
      <c r="V154" s="210">
        <f t="shared" ref="V154" si="399">+V151+V152+V153</f>
        <v>3762</v>
      </c>
      <c r="W154" s="99">
        <f t="shared" si="366"/>
        <v>2.5906735751295429</v>
      </c>
    </row>
    <row r="155" spans="12:23" ht="14.25" thickTop="1" thickBot="1">
      <c r="L155" s="81" t="s">
        <v>62</v>
      </c>
      <c r="M155" s="82">
        <f t="shared" ref="M155:V155" si="400">+M146+M150+M154</f>
        <v>4121</v>
      </c>
      <c r="N155" s="83">
        <f t="shared" si="400"/>
        <v>5866</v>
      </c>
      <c r="O155" s="210">
        <f t="shared" si="400"/>
        <v>9987</v>
      </c>
      <c r="P155" s="82">
        <f t="shared" si="400"/>
        <v>0</v>
      </c>
      <c r="Q155" s="210">
        <f t="shared" si="400"/>
        <v>9987</v>
      </c>
      <c r="R155" s="82">
        <f t="shared" si="400"/>
        <v>5269</v>
      </c>
      <c r="S155" s="83">
        <f t="shared" si="400"/>
        <v>7402</v>
      </c>
      <c r="T155" s="210">
        <f t="shared" si="400"/>
        <v>12671</v>
      </c>
      <c r="U155" s="82">
        <f t="shared" si="400"/>
        <v>108</v>
      </c>
      <c r="V155" s="210">
        <f t="shared" si="400"/>
        <v>12779</v>
      </c>
      <c r="W155" s="84">
        <f>IF(Q155=0,0,((V155/Q155)-1)*100)</f>
        <v>27.956343246220094</v>
      </c>
    </row>
    <row r="156" spans="12:23" ht="14.25" thickTop="1" thickBot="1">
      <c r="L156" s="81" t="s">
        <v>7</v>
      </c>
      <c r="M156" s="82">
        <f t="shared" ref="M156:V156" si="401">+M142+M146+M150+M154</f>
        <v>5229</v>
      </c>
      <c r="N156" s="83">
        <f t="shared" si="401"/>
        <v>7568</v>
      </c>
      <c r="O156" s="210">
        <f t="shared" si="401"/>
        <v>12797</v>
      </c>
      <c r="P156" s="82">
        <f t="shared" si="401"/>
        <v>0</v>
      </c>
      <c r="Q156" s="210">
        <f t="shared" si="401"/>
        <v>12797</v>
      </c>
      <c r="R156" s="82">
        <f t="shared" si="401"/>
        <v>6870</v>
      </c>
      <c r="S156" s="83">
        <f t="shared" si="401"/>
        <v>9915</v>
      </c>
      <c r="T156" s="210">
        <f t="shared" si="401"/>
        <v>16785</v>
      </c>
      <c r="U156" s="82">
        <f t="shared" si="401"/>
        <v>108</v>
      </c>
      <c r="V156" s="210">
        <f t="shared" si="401"/>
        <v>16893</v>
      </c>
      <c r="W156" s="84">
        <f>IF(Q156=0,0,((V156/Q156)-1)*100)</f>
        <v>32.007501758224578</v>
      </c>
    </row>
    <row r="157" spans="12:23" ht="13.5" customHeight="1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customHeight="1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13.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3"/>
      <c r="R161" s="261" t="s">
        <v>59</v>
      </c>
      <c r="S161" s="261"/>
      <c r="T161" s="261"/>
      <c r="U161" s="261"/>
      <c r="V161" s="262"/>
      <c r="W161" s="263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269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275"/>
    </row>
    <row r="164" spans="12:23" ht="5.25" customHeight="1" thickTop="1">
      <c r="L164" s="264"/>
      <c r="M164" s="276"/>
      <c r="N164" s="277"/>
      <c r="O164" s="278"/>
      <c r="P164" s="279"/>
      <c r="Q164" s="278"/>
      <c r="R164" s="276"/>
      <c r="S164" s="277"/>
      <c r="T164" s="278"/>
      <c r="U164" s="279"/>
      <c r="V164" s="278"/>
      <c r="W164" s="280"/>
    </row>
    <row r="165" spans="12:23">
      <c r="L165" s="264" t="s">
        <v>10</v>
      </c>
      <c r="M165" s="281">
        <v>0</v>
      </c>
      <c r="N165" s="282">
        <v>0</v>
      </c>
      <c r="O165" s="283">
        <f>M165+N165</f>
        <v>0</v>
      </c>
      <c r="P165" s="284">
        <v>0</v>
      </c>
      <c r="Q165" s="283">
        <f t="shared" ref="Q165:Q167" si="402">O165+P165</f>
        <v>0</v>
      </c>
      <c r="R165" s="281">
        <v>0</v>
      </c>
      <c r="S165" s="282">
        <v>0</v>
      </c>
      <c r="T165" s="283">
        <f>R165+S165</f>
        <v>0</v>
      </c>
      <c r="U165" s="284"/>
      <c r="V165" s="283">
        <f>T165+U165</f>
        <v>0</v>
      </c>
      <c r="W165" s="284">
        <f>IF(Q165=0,0,((V165/Q165)-1)*100)</f>
        <v>0</v>
      </c>
    </row>
    <row r="166" spans="12:23">
      <c r="L166" s="264" t="s">
        <v>11</v>
      </c>
      <c r="M166" s="281">
        <v>0</v>
      </c>
      <c r="N166" s="282">
        <v>0</v>
      </c>
      <c r="O166" s="283">
        <f>M166+N166</f>
        <v>0</v>
      </c>
      <c r="P166" s="284">
        <v>0</v>
      </c>
      <c r="Q166" s="283">
        <f t="shared" si="402"/>
        <v>0</v>
      </c>
      <c r="R166" s="281">
        <v>0</v>
      </c>
      <c r="S166" s="282">
        <v>0</v>
      </c>
      <c r="T166" s="283">
        <f>R166+S166</f>
        <v>0</v>
      </c>
      <c r="U166" s="284"/>
      <c r="V166" s="283">
        <f>T166+U166</f>
        <v>0</v>
      </c>
      <c r="W166" s="284">
        <f>IF(Q166=0,0,((V166/Q166)-1)*100)</f>
        <v>0</v>
      </c>
    </row>
    <row r="167" spans="12:23" ht="13.5" thickBot="1">
      <c r="L167" s="270" t="s">
        <v>12</v>
      </c>
      <c r="M167" s="281">
        <v>0</v>
      </c>
      <c r="N167" s="282">
        <v>0</v>
      </c>
      <c r="O167" s="283">
        <f>M167+N167</f>
        <v>0</v>
      </c>
      <c r="P167" s="284">
        <v>0</v>
      </c>
      <c r="Q167" s="283">
        <f t="shared" si="402"/>
        <v>0</v>
      </c>
      <c r="R167" s="281">
        <v>0</v>
      </c>
      <c r="S167" s="282">
        <v>0</v>
      </c>
      <c r="T167" s="283">
        <f>R167+S167</f>
        <v>0</v>
      </c>
      <c r="U167" s="284"/>
      <c r="V167" s="283">
        <f>T167+U167</f>
        <v>0</v>
      </c>
      <c r="W167" s="284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288">
        <f t="shared" ref="N168" si="403">+N165+N166+N167</f>
        <v>0</v>
      </c>
      <c r="O168" s="289">
        <f t="shared" ref="O168" si="404">+O165+O166+O167</f>
        <v>0</v>
      </c>
      <c r="P168" s="287">
        <f t="shared" ref="P168" si="405">+P165+P166+P167</f>
        <v>0</v>
      </c>
      <c r="Q168" s="289">
        <f t="shared" ref="Q168" si="406">+Q165+Q166+Q167</f>
        <v>0</v>
      </c>
      <c r="R168" s="287">
        <f t="shared" ref="R168" si="407">+R165+R166+R167</f>
        <v>0</v>
      </c>
      <c r="S168" s="288">
        <f t="shared" ref="S168" si="408">+S165+S166+S167</f>
        <v>0</v>
      </c>
      <c r="T168" s="289">
        <f t="shared" ref="T168" si="409">+T165+T166+T167</f>
        <v>0</v>
      </c>
      <c r="U168" s="287">
        <f t="shared" ref="U168" si="410">+U165+U166+U167</f>
        <v>0</v>
      </c>
      <c r="V168" s="289">
        <f t="shared" ref="V168" si="411">+V165+V166+V167</f>
        <v>0</v>
      </c>
      <c r="W168" s="406">
        <f t="shared" ref="W168" si="412">IF(Q168=0,0,((V168/Q168)-1)*100)</f>
        <v>0</v>
      </c>
    </row>
    <row r="169" spans="12:23" ht="13.5" thickTop="1">
      <c r="L169" s="264" t="s">
        <v>13</v>
      </c>
      <c r="M169" s="281">
        <v>0</v>
      </c>
      <c r="N169" s="282">
        <v>0</v>
      </c>
      <c r="O169" s="283">
        <f>M169+N169</f>
        <v>0</v>
      </c>
      <c r="P169" s="284">
        <v>0</v>
      </c>
      <c r="Q169" s="283">
        <f t="shared" ref="Q169:Q170" si="413">O169+P169</f>
        <v>0</v>
      </c>
      <c r="R169" s="281">
        <v>0</v>
      </c>
      <c r="S169" s="282">
        <v>0</v>
      </c>
      <c r="T169" s="283">
        <f>R169+S169</f>
        <v>0</v>
      </c>
      <c r="U169" s="284">
        <v>0</v>
      </c>
      <c r="V169" s="283">
        <f>T169+U169</f>
        <v>0</v>
      </c>
      <c r="W169" s="284">
        <f t="shared" ref="W169:W180" si="414">IF(Q169=0,0,((V169/Q169)-1)*100)</f>
        <v>0</v>
      </c>
    </row>
    <row r="170" spans="12:23">
      <c r="L170" s="264" t="s">
        <v>14</v>
      </c>
      <c r="M170" s="281">
        <v>0</v>
      </c>
      <c r="N170" s="282">
        <v>0</v>
      </c>
      <c r="O170" s="283">
        <f>M170+N170</f>
        <v>0</v>
      </c>
      <c r="P170" s="284">
        <v>0</v>
      </c>
      <c r="Q170" s="283">
        <f t="shared" si="413"/>
        <v>0</v>
      </c>
      <c r="R170" s="281">
        <v>0</v>
      </c>
      <c r="S170" s="282">
        <v>0</v>
      </c>
      <c r="T170" s="283">
        <f>R170+S170</f>
        <v>0</v>
      </c>
      <c r="U170" s="284">
        <v>0</v>
      </c>
      <c r="V170" s="283">
        <f>T170+U170</f>
        <v>0</v>
      </c>
      <c r="W170" s="284">
        <f t="shared" si="414"/>
        <v>0</v>
      </c>
    </row>
    <row r="171" spans="12:23" ht="13.5" thickBot="1">
      <c r="L171" s="264" t="s">
        <v>15</v>
      </c>
      <c r="M171" s="281">
        <v>0</v>
      </c>
      <c r="N171" s="282">
        <v>0</v>
      </c>
      <c r="O171" s="283">
        <f>M171+N171</f>
        <v>0</v>
      </c>
      <c r="P171" s="284">
        <v>0</v>
      </c>
      <c r="Q171" s="283">
        <f>O171+P171</f>
        <v>0</v>
      </c>
      <c r="R171" s="281">
        <v>0</v>
      </c>
      <c r="S171" s="282">
        <v>0</v>
      </c>
      <c r="T171" s="283">
        <f>R171+S171</f>
        <v>0</v>
      </c>
      <c r="U171" s="284">
        <v>0</v>
      </c>
      <c r="V171" s="283">
        <f>T171+U171</f>
        <v>0</v>
      </c>
      <c r="W171" s="284">
        <f>IF(Q171=0,0,((V171/Q171)-1)*100)</f>
        <v>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15">+N169+N170+N171</f>
        <v>0</v>
      </c>
      <c r="O172" s="289">
        <f t="shared" ref="O172" si="416">+O169+O170+O171</f>
        <v>0</v>
      </c>
      <c r="P172" s="287">
        <f t="shared" ref="P172" si="417">+P169+P170+P171</f>
        <v>0</v>
      </c>
      <c r="Q172" s="289">
        <f t="shared" ref="Q172" si="418">+Q169+Q170+Q171</f>
        <v>0</v>
      </c>
      <c r="R172" s="287">
        <f t="shared" ref="R172" si="419">+R169+R170+R171</f>
        <v>0</v>
      </c>
      <c r="S172" s="288">
        <f t="shared" ref="S172" si="420">+S169+S170+S171</f>
        <v>0</v>
      </c>
      <c r="T172" s="289">
        <f t="shared" ref="T172" si="421">+T169+T170+T171</f>
        <v>0</v>
      </c>
      <c r="U172" s="287">
        <f t="shared" ref="U172" si="422">+U169+U170+U171</f>
        <v>0</v>
      </c>
      <c r="V172" s="289">
        <f t="shared" ref="V172" si="423">+V169+V170+V171</f>
        <v>0</v>
      </c>
      <c r="W172" s="406">
        <f t="shared" ref="W172" si="424">IF(Q172=0,0,((V172/Q172)-1)*100)</f>
        <v>0</v>
      </c>
    </row>
    <row r="173" spans="12:23" ht="13.5" thickTop="1">
      <c r="L173" s="264" t="s">
        <v>16</v>
      </c>
      <c r="M173" s="281">
        <v>0</v>
      </c>
      <c r="N173" s="282">
        <v>0</v>
      </c>
      <c r="O173" s="283">
        <f>SUM(M173:N173)</f>
        <v>0</v>
      </c>
      <c r="P173" s="284">
        <v>0</v>
      </c>
      <c r="Q173" s="283">
        <f t="shared" ref="Q173:Q175" si="425">O173+P173</f>
        <v>0</v>
      </c>
      <c r="R173" s="281">
        <v>0</v>
      </c>
      <c r="S173" s="282">
        <v>0</v>
      </c>
      <c r="T173" s="283">
        <f>SUM(R173:S173)</f>
        <v>0</v>
      </c>
      <c r="U173" s="284">
        <v>0</v>
      </c>
      <c r="V173" s="283">
        <f t="shared" ref="V173" si="426">T173+U173</f>
        <v>0</v>
      </c>
      <c r="W173" s="284">
        <f t="shared" si="414"/>
        <v>0</v>
      </c>
    </row>
    <row r="174" spans="12:23">
      <c r="L174" s="264" t="s">
        <v>17</v>
      </c>
      <c r="M174" s="281">
        <v>0</v>
      </c>
      <c r="N174" s="282">
        <v>0</v>
      </c>
      <c r="O174" s="283">
        <f>SUM(M174:N174)</f>
        <v>0</v>
      </c>
      <c r="P174" s="284">
        <v>0</v>
      </c>
      <c r="Q174" s="283">
        <f>O174+P174</f>
        <v>0</v>
      </c>
      <c r="R174" s="281">
        <v>0</v>
      </c>
      <c r="S174" s="282">
        <v>0</v>
      </c>
      <c r="T174" s="283">
        <f>SUM(R174:S174)</f>
        <v>0</v>
      </c>
      <c r="U174" s="284">
        <v>0</v>
      </c>
      <c r="V174" s="283">
        <f>T174+U174</f>
        <v>0</v>
      </c>
      <c r="W174" s="284">
        <f>IF(Q174=0,0,((V174/Q174)-1)*100)</f>
        <v>0</v>
      </c>
    </row>
    <row r="175" spans="12:23" ht="13.5" thickBot="1">
      <c r="L175" s="264" t="s">
        <v>18</v>
      </c>
      <c r="M175" s="281">
        <v>0</v>
      </c>
      <c r="N175" s="282">
        <v>0</v>
      </c>
      <c r="O175" s="291">
        <f>SUM(M175:N175)</f>
        <v>0</v>
      </c>
      <c r="P175" s="292">
        <v>0</v>
      </c>
      <c r="Q175" s="291">
        <f t="shared" si="425"/>
        <v>0</v>
      </c>
      <c r="R175" s="281">
        <v>0</v>
      </c>
      <c r="S175" s="282">
        <v>0</v>
      </c>
      <c r="T175" s="291">
        <f>SUM(R175:S175)</f>
        <v>0</v>
      </c>
      <c r="U175" s="292">
        <v>0</v>
      </c>
      <c r="V175" s="291">
        <f>T175+U175</f>
        <v>0</v>
      </c>
      <c r="W175" s="284">
        <f t="shared" si="414"/>
        <v>0</v>
      </c>
    </row>
    <row r="176" spans="12:23" ht="14.25" thickTop="1" thickBot="1">
      <c r="L176" s="293" t="s">
        <v>39</v>
      </c>
      <c r="M176" s="294">
        <f>+M173+M174+M175</f>
        <v>0</v>
      </c>
      <c r="N176" s="294">
        <f t="shared" ref="N176" si="427">+N173+N174+N175</f>
        <v>0</v>
      </c>
      <c r="O176" s="295">
        <f t="shared" ref="O176" si="428">+O173+O174+O175</f>
        <v>0</v>
      </c>
      <c r="P176" s="296">
        <f t="shared" ref="P176" si="429">+P173+P174+P175</f>
        <v>0</v>
      </c>
      <c r="Q176" s="295">
        <f t="shared" ref="Q176" si="430">+Q173+Q174+Q175</f>
        <v>0</v>
      </c>
      <c r="R176" s="294">
        <f t="shared" ref="R176" si="431">+R173+R174+R175</f>
        <v>0</v>
      </c>
      <c r="S176" s="294">
        <f t="shared" ref="S176" si="432">+S173+S174+S175</f>
        <v>0</v>
      </c>
      <c r="T176" s="295">
        <f t="shared" ref="T176" si="433">+T173+T174+T175</f>
        <v>0</v>
      </c>
      <c r="U176" s="296">
        <f t="shared" ref="U176" si="434">+U173+U174+U175</f>
        <v>0</v>
      </c>
      <c r="V176" s="295">
        <f t="shared" ref="V176" si="435">+V173+V174+V175</f>
        <v>0</v>
      </c>
      <c r="W176" s="407">
        <f t="shared" si="414"/>
        <v>0</v>
      </c>
    </row>
    <row r="177" spans="12:23" ht="13.5" thickTop="1">
      <c r="L177" s="264" t="s">
        <v>21</v>
      </c>
      <c r="M177" s="281">
        <v>0</v>
      </c>
      <c r="N177" s="282">
        <v>0</v>
      </c>
      <c r="O177" s="291">
        <f>SUM(M177:N177)</f>
        <v>0</v>
      </c>
      <c r="P177" s="298">
        <v>0</v>
      </c>
      <c r="Q177" s="291">
        <f t="shared" ref="Q177:Q179" si="436">O177+P177</f>
        <v>0</v>
      </c>
      <c r="R177" s="281">
        <v>0</v>
      </c>
      <c r="S177" s="282">
        <v>0</v>
      </c>
      <c r="T177" s="291">
        <f>SUM(R177:S177)</f>
        <v>0</v>
      </c>
      <c r="U177" s="298">
        <v>0</v>
      </c>
      <c r="V177" s="291">
        <f>T177+U177</f>
        <v>0</v>
      </c>
      <c r="W177" s="284">
        <f t="shared" si="414"/>
        <v>0</v>
      </c>
    </row>
    <row r="178" spans="12:23">
      <c r="L178" s="264" t="s">
        <v>22</v>
      </c>
      <c r="M178" s="281">
        <v>0</v>
      </c>
      <c r="N178" s="282">
        <v>0</v>
      </c>
      <c r="O178" s="291">
        <f>SUM(M178:N178)</f>
        <v>0</v>
      </c>
      <c r="P178" s="284">
        <v>0</v>
      </c>
      <c r="Q178" s="291">
        <f t="shared" si="436"/>
        <v>0</v>
      </c>
      <c r="R178" s="281">
        <v>0</v>
      </c>
      <c r="S178" s="282">
        <v>0</v>
      </c>
      <c r="T178" s="291">
        <f>SUM(R178:S178)</f>
        <v>0</v>
      </c>
      <c r="U178" s="284">
        <v>0</v>
      </c>
      <c r="V178" s="291">
        <f>T178+U178</f>
        <v>0</v>
      </c>
      <c r="W178" s="284">
        <f t="shared" si="414"/>
        <v>0</v>
      </c>
    </row>
    <row r="179" spans="12:23" ht="13.5" thickBot="1">
      <c r="L179" s="264" t="s">
        <v>23</v>
      </c>
      <c r="M179" s="281">
        <v>0</v>
      </c>
      <c r="N179" s="282">
        <v>0</v>
      </c>
      <c r="O179" s="291">
        <f>SUM(M179:N179)</f>
        <v>0</v>
      </c>
      <c r="P179" s="284">
        <v>0</v>
      </c>
      <c r="Q179" s="291">
        <f t="shared" si="436"/>
        <v>0</v>
      </c>
      <c r="R179" s="281">
        <v>0</v>
      </c>
      <c r="S179" s="282">
        <v>0</v>
      </c>
      <c r="T179" s="291">
        <f>SUM(R179:S179)</f>
        <v>0</v>
      </c>
      <c r="U179" s="284">
        <v>0</v>
      </c>
      <c r="V179" s="291">
        <f>T179+U179</f>
        <v>0</v>
      </c>
      <c r="W179" s="284">
        <f t="shared" si="414"/>
        <v>0</v>
      </c>
    </row>
    <row r="180" spans="12:23" ht="13.5" customHeight="1" thickTop="1" thickBot="1">
      <c r="L180" s="286" t="s">
        <v>40</v>
      </c>
      <c r="M180" s="287">
        <f>+M177+M178+M179</f>
        <v>0</v>
      </c>
      <c r="N180" s="288">
        <f t="shared" ref="N180" si="437">+N177+N178+N179</f>
        <v>0</v>
      </c>
      <c r="O180" s="289">
        <f t="shared" ref="O180" si="438">+O177+O178+O179</f>
        <v>0</v>
      </c>
      <c r="P180" s="287">
        <f t="shared" ref="P180" si="439">+P177+P178+P179</f>
        <v>0</v>
      </c>
      <c r="Q180" s="289">
        <f t="shared" ref="Q180" si="440">+Q177+Q178+Q179</f>
        <v>0</v>
      </c>
      <c r="R180" s="287">
        <f t="shared" ref="R180" si="441">+R177+R178+R179</f>
        <v>0</v>
      </c>
      <c r="S180" s="288">
        <f t="shared" ref="S180" si="442">+S177+S178+S179</f>
        <v>0</v>
      </c>
      <c r="T180" s="289">
        <f t="shared" ref="T180" si="443">+T177+T178+T179</f>
        <v>0</v>
      </c>
      <c r="U180" s="287">
        <f t="shared" ref="U180" si="444">+U177+U178+U179</f>
        <v>0</v>
      </c>
      <c r="V180" s="289">
        <f t="shared" ref="V180" si="445">+V177+V178+V179</f>
        <v>0</v>
      </c>
      <c r="W180" s="406">
        <f t="shared" si="414"/>
        <v>0</v>
      </c>
    </row>
    <row r="181" spans="12:23" ht="14.25" thickTop="1" thickBot="1">
      <c r="L181" s="286" t="s">
        <v>62</v>
      </c>
      <c r="M181" s="287">
        <f t="shared" ref="M181:V181" si="446">+M172+M176+M180</f>
        <v>0</v>
      </c>
      <c r="N181" s="288">
        <f t="shared" si="446"/>
        <v>0</v>
      </c>
      <c r="O181" s="289">
        <f t="shared" si="446"/>
        <v>0</v>
      </c>
      <c r="P181" s="287">
        <f t="shared" si="446"/>
        <v>0</v>
      </c>
      <c r="Q181" s="289">
        <f t="shared" si="446"/>
        <v>0</v>
      </c>
      <c r="R181" s="287">
        <f t="shared" si="446"/>
        <v>0</v>
      </c>
      <c r="S181" s="288">
        <f t="shared" si="446"/>
        <v>0</v>
      </c>
      <c r="T181" s="289">
        <f t="shared" si="446"/>
        <v>0</v>
      </c>
      <c r="U181" s="287">
        <f t="shared" si="446"/>
        <v>0</v>
      </c>
      <c r="V181" s="289">
        <f t="shared" si="446"/>
        <v>0</v>
      </c>
      <c r="W181" s="406">
        <f>IF(Q181=0,0,((V181/Q181)-1)*100)</f>
        <v>0</v>
      </c>
    </row>
    <row r="182" spans="12:23" ht="14.25" thickTop="1" thickBot="1">
      <c r="L182" s="286" t="s">
        <v>7</v>
      </c>
      <c r="M182" s="287">
        <f>+M181+M168</f>
        <v>0</v>
      </c>
      <c r="N182" s="288">
        <f t="shared" ref="N182:V182" si="447">+N181+N168</f>
        <v>0</v>
      </c>
      <c r="O182" s="289">
        <f t="shared" si="447"/>
        <v>0</v>
      </c>
      <c r="P182" s="287">
        <f t="shared" si="447"/>
        <v>0</v>
      </c>
      <c r="Q182" s="289">
        <f t="shared" si="447"/>
        <v>0</v>
      </c>
      <c r="R182" s="287">
        <f t="shared" si="447"/>
        <v>0</v>
      </c>
      <c r="S182" s="288">
        <f t="shared" si="447"/>
        <v>0</v>
      </c>
      <c r="T182" s="289">
        <f t="shared" si="447"/>
        <v>0</v>
      </c>
      <c r="U182" s="287">
        <f t="shared" si="447"/>
        <v>0</v>
      </c>
      <c r="V182" s="289">
        <f t="shared" si="447"/>
        <v>0</v>
      </c>
      <c r="W182" s="406">
        <f t="shared" ref="W182" si="448">IF(Q182=0,0,((V182/Q182)-1)*100)</f>
        <v>0</v>
      </c>
    </row>
    <row r="183" spans="12:23" ht="13.5" customHeight="1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customHeight="1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12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3"/>
      <c r="R187" s="261" t="s">
        <v>59</v>
      </c>
      <c r="S187" s="261"/>
      <c r="T187" s="261"/>
      <c r="U187" s="261"/>
      <c r="V187" s="262"/>
      <c r="W187" s="263" t="s">
        <v>2</v>
      </c>
    </row>
    <row r="188" spans="12:23" ht="13.5" thickTop="1">
      <c r="L188" s="264" t="s">
        <v>3</v>
      </c>
      <c r="M188" s="265"/>
      <c r="N188" s="266"/>
      <c r="O188" s="267"/>
      <c r="P188" s="301"/>
      <c r="Q188" s="267"/>
      <c r="R188" s="265"/>
      <c r="S188" s="266"/>
      <c r="T188" s="267"/>
      <c r="U188" s="301"/>
      <c r="V188" s="267"/>
      <c r="W188" s="269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302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302" t="s">
        <v>32</v>
      </c>
      <c r="V189" s="273" t="s">
        <v>7</v>
      </c>
      <c r="W189" s="275"/>
    </row>
    <row r="190" spans="12:23" ht="6" customHeight="1" thickTop="1">
      <c r="L190" s="264"/>
      <c r="M190" s="276"/>
      <c r="N190" s="277"/>
      <c r="O190" s="278"/>
      <c r="P190" s="303"/>
      <c r="Q190" s="278"/>
      <c r="R190" s="276"/>
      <c r="S190" s="277"/>
      <c r="T190" s="278"/>
      <c r="U190" s="303"/>
      <c r="V190" s="278"/>
      <c r="W190" s="304"/>
    </row>
    <row r="191" spans="12:23">
      <c r="L191" s="264" t="s">
        <v>10</v>
      </c>
      <c r="M191" s="281">
        <v>0</v>
      </c>
      <c r="N191" s="282">
        <v>0</v>
      </c>
      <c r="O191" s="283">
        <f>M191+N191</f>
        <v>0</v>
      </c>
      <c r="P191" s="284">
        <v>0</v>
      </c>
      <c r="Q191" s="283">
        <f t="shared" ref="Q191:Q193" si="449">O191+P191</f>
        <v>0</v>
      </c>
      <c r="R191" s="281">
        <v>0</v>
      </c>
      <c r="S191" s="282">
        <v>0</v>
      </c>
      <c r="T191" s="283">
        <f>R191+S191</f>
        <v>0</v>
      </c>
      <c r="U191" s="284">
        <v>0</v>
      </c>
      <c r="V191" s="283">
        <f>T191+U191</f>
        <v>0</v>
      </c>
      <c r="W191" s="336">
        <f>IF(Q191=0,0,((V191/Q191)-1)*100)</f>
        <v>0</v>
      </c>
    </row>
    <row r="192" spans="12:23">
      <c r="L192" s="264" t="s">
        <v>11</v>
      </c>
      <c r="M192" s="281">
        <v>0</v>
      </c>
      <c r="N192" s="282">
        <v>0</v>
      </c>
      <c r="O192" s="283">
        <f>M192+N192</f>
        <v>0</v>
      </c>
      <c r="P192" s="284">
        <v>0</v>
      </c>
      <c r="Q192" s="283">
        <f t="shared" si="449"/>
        <v>0</v>
      </c>
      <c r="R192" s="281">
        <v>0</v>
      </c>
      <c r="S192" s="282">
        <v>0</v>
      </c>
      <c r="T192" s="283">
        <f>R192+S192</f>
        <v>0</v>
      </c>
      <c r="U192" s="284">
        <v>0</v>
      </c>
      <c r="V192" s="283">
        <f>T192+U192</f>
        <v>0</v>
      </c>
      <c r="W192" s="336">
        <f>IF(Q192=0,0,((V192/Q192)-1)*100)</f>
        <v>0</v>
      </c>
    </row>
    <row r="193" spans="12:23" ht="13.5" thickBot="1">
      <c r="L193" s="270" t="s">
        <v>12</v>
      </c>
      <c r="M193" s="281">
        <v>0</v>
      </c>
      <c r="N193" s="282">
        <v>0</v>
      </c>
      <c r="O193" s="283">
        <f>M193+N193</f>
        <v>0</v>
      </c>
      <c r="P193" s="284">
        <v>0</v>
      </c>
      <c r="Q193" s="283">
        <f t="shared" si="449"/>
        <v>0</v>
      </c>
      <c r="R193" s="281">
        <v>0</v>
      </c>
      <c r="S193" s="282">
        <v>0</v>
      </c>
      <c r="T193" s="283">
        <f>R193+S193</f>
        <v>0</v>
      </c>
      <c r="U193" s="284">
        <v>0</v>
      </c>
      <c r="V193" s="283">
        <f>T193+U193</f>
        <v>0</v>
      </c>
      <c r="W193" s="336">
        <f>IF(Q193=0,0,((V193/Q193)-1)*100)</f>
        <v>0</v>
      </c>
    </row>
    <row r="194" spans="12:23" ht="14.25" thickTop="1" thickBot="1">
      <c r="L194" s="286" t="s">
        <v>38</v>
      </c>
      <c r="M194" s="287">
        <f>+M191+M192+M193</f>
        <v>0</v>
      </c>
      <c r="N194" s="288">
        <f t="shared" ref="N194" si="450">+N191+N192+N193</f>
        <v>0</v>
      </c>
      <c r="O194" s="289">
        <f t="shared" ref="O194" si="451">+O191+O192+O193</f>
        <v>0</v>
      </c>
      <c r="P194" s="287">
        <f t="shared" ref="P194" si="452">+P191+P192+P193</f>
        <v>0</v>
      </c>
      <c r="Q194" s="289">
        <f t="shared" ref="Q194" si="453">+Q191+Q192+Q193</f>
        <v>0</v>
      </c>
      <c r="R194" s="287">
        <f t="shared" ref="R194" si="454">+R191+R192+R193</f>
        <v>0</v>
      </c>
      <c r="S194" s="288">
        <f t="shared" ref="S194" si="455">+S191+S192+S193</f>
        <v>0</v>
      </c>
      <c r="T194" s="289">
        <f t="shared" ref="T194" si="456">+T191+T192+T193</f>
        <v>0</v>
      </c>
      <c r="U194" s="287">
        <f t="shared" ref="U194" si="457">+U191+U192+U193</f>
        <v>0</v>
      </c>
      <c r="V194" s="289">
        <f t="shared" ref="V194" si="458">+V191+V192+V193</f>
        <v>0</v>
      </c>
      <c r="W194" s="406">
        <f t="shared" ref="W194" si="459">IF(Q194=0,0,((V194/Q194)-1)*100)</f>
        <v>0</v>
      </c>
    </row>
    <row r="195" spans="12:23" ht="13.5" thickTop="1">
      <c r="L195" s="264" t="s">
        <v>13</v>
      </c>
      <c r="M195" s="281">
        <v>0</v>
      </c>
      <c r="N195" s="282">
        <v>0</v>
      </c>
      <c r="O195" s="283">
        <f>M195+N195</f>
        <v>0</v>
      </c>
      <c r="P195" s="284">
        <v>0</v>
      </c>
      <c r="Q195" s="283">
        <f t="shared" ref="Q195:Q196" si="460">O195+P195</f>
        <v>0</v>
      </c>
      <c r="R195" s="281">
        <v>0</v>
      </c>
      <c r="S195" s="282">
        <v>0</v>
      </c>
      <c r="T195" s="283">
        <f>R195+S195</f>
        <v>0</v>
      </c>
      <c r="U195" s="284">
        <v>0</v>
      </c>
      <c r="V195" s="283">
        <f>T195+U195</f>
        <v>0</v>
      </c>
      <c r="W195" s="336">
        <f t="shared" ref="W195:W206" si="461">IF(Q195=0,0,((V195/Q195)-1)*100)</f>
        <v>0</v>
      </c>
    </row>
    <row r="196" spans="12:23">
      <c r="L196" s="264" t="s">
        <v>14</v>
      </c>
      <c r="M196" s="281">
        <v>0</v>
      </c>
      <c r="N196" s="282">
        <v>0</v>
      </c>
      <c r="O196" s="283">
        <f>M196+N196</f>
        <v>0</v>
      </c>
      <c r="P196" s="284">
        <v>0</v>
      </c>
      <c r="Q196" s="283">
        <f t="shared" si="460"/>
        <v>0</v>
      </c>
      <c r="R196" s="281">
        <v>0</v>
      </c>
      <c r="S196" s="282">
        <v>0</v>
      </c>
      <c r="T196" s="283">
        <f>R196+S196</f>
        <v>0</v>
      </c>
      <c r="U196" s="284">
        <v>0</v>
      </c>
      <c r="V196" s="283">
        <f>T196+U196</f>
        <v>0</v>
      </c>
      <c r="W196" s="336">
        <f t="shared" si="461"/>
        <v>0</v>
      </c>
    </row>
    <row r="197" spans="12:23" ht="13.5" thickBot="1">
      <c r="L197" s="264" t="s">
        <v>15</v>
      </c>
      <c r="M197" s="281">
        <v>0</v>
      </c>
      <c r="N197" s="282">
        <v>0</v>
      </c>
      <c r="O197" s="283">
        <f>M197+N197</f>
        <v>0</v>
      </c>
      <c r="P197" s="284">
        <v>0</v>
      </c>
      <c r="Q197" s="283">
        <f>O197+P197</f>
        <v>0</v>
      </c>
      <c r="R197" s="281">
        <v>0</v>
      </c>
      <c r="S197" s="282">
        <v>0</v>
      </c>
      <c r="T197" s="283">
        <f>R197+S197</f>
        <v>0</v>
      </c>
      <c r="U197" s="284">
        <v>0</v>
      </c>
      <c r="V197" s="283">
        <f>T197+U197</f>
        <v>0</v>
      </c>
      <c r="W197" s="336">
        <f>IF(Q197=0,0,((V197/Q197)-1)*100)</f>
        <v>0</v>
      </c>
    </row>
    <row r="198" spans="12:23" ht="14.25" thickTop="1" thickBot="1">
      <c r="L198" s="286" t="s">
        <v>61</v>
      </c>
      <c r="M198" s="287">
        <f>+M195+M196+M197</f>
        <v>0</v>
      </c>
      <c r="N198" s="288">
        <f t="shared" ref="N198" si="462">+N195+N196+N197</f>
        <v>0</v>
      </c>
      <c r="O198" s="289">
        <f t="shared" ref="O198" si="463">+O195+O196+O197</f>
        <v>0</v>
      </c>
      <c r="P198" s="287">
        <f t="shared" ref="P198" si="464">+P195+P196+P197</f>
        <v>0</v>
      </c>
      <c r="Q198" s="289">
        <f t="shared" ref="Q198" si="465">+Q195+Q196+Q197</f>
        <v>0</v>
      </c>
      <c r="R198" s="287">
        <f t="shared" ref="R198" si="466">+R195+R196+R197</f>
        <v>0</v>
      </c>
      <c r="S198" s="288">
        <f t="shared" ref="S198" si="467">+S195+S196+S197</f>
        <v>0</v>
      </c>
      <c r="T198" s="289">
        <f t="shared" ref="T198" si="468">+T195+T196+T197</f>
        <v>0</v>
      </c>
      <c r="U198" s="287">
        <f t="shared" ref="U198" si="469">+U195+U196+U197</f>
        <v>0</v>
      </c>
      <c r="V198" s="289">
        <f t="shared" ref="V198" si="470">+V195+V196+V197</f>
        <v>0</v>
      </c>
      <c r="W198" s="406">
        <f t="shared" ref="W198" si="471">IF(Q198=0,0,((V198/Q198)-1)*100)</f>
        <v>0</v>
      </c>
    </row>
    <row r="199" spans="12:23" ht="13.5" thickTop="1">
      <c r="L199" s="264" t="s">
        <v>16</v>
      </c>
      <c r="M199" s="281">
        <v>0</v>
      </c>
      <c r="N199" s="282">
        <v>0</v>
      </c>
      <c r="O199" s="283">
        <f>SUM(M199:N199)</f>
        <v>0</v>
      </c>
      <c r="P199" s="284">
        <v>0</v>
      </c>
      <c r="Q199" s="283">
        <f t="shared" ref="Q199:Q201" si="472">O199+P199</f>
        <v>0</v>
      </c>
      <c r="R199" s="281">
        <v>0</v>
      </c>
      <c r="S199" s="282">
        <v>0</v>
      </c>
      <c r="T199" s="283">
        <f>SUM(R199:S199)</f>
        <v>0</v>
      </c>
      <c r="U199" s="284">
        <v>0</v>
      </c>
      <c r="V199" s="283">
        <f>T199+U199</f>
        <v>0</v>
      </c>
      <c r="W199" s="336">
        <f t="shared" si="461"/>
        <v>0</v>
      </c>
    </row>
    <row r="200" spans="12:23">
      <c r="L200" s="264" t="s">
        <v>17</v>
      </c>
      <c r="M200" s="281">
        <v>0</v>
      </c>
      <c r="N200" s="282">
        <v>0</v>
      </c>
      <c r="O200" s="283">
        <f>SUM(M200:N200)</f>
        <v>0</v>
      </c>
      <c r="P200" s="284">
        <v>0</v>
      </c>
      <c r="Q200" s="283">
        <f>O200+P200</f>
        <v>0</v>
      </c>
      <c r="R200" s="281">
        <v>0</v>
      </c>
      <c r="S200" s="282">
        <v>0</v>
      </c>
      <c r="T200" s="283">
        <f>SUM(R200:S200)</f>
        <v>0</v>
      </c>
      <c r="U200" s="284">
        <v>0</v>
      </c>
      <c r="V200" s="283">
        <f>T200+U200</f>
        <v>0</v>
      </c>
      <c r="W200" s="336">
        <f>IF(Q200=0,0,((V200/Q200)-1)*100)</f>
        <v>0</v>
      </c>
    </row>
    <row r="201" spans="12:23" ht="13.5" thickBot="1">
      <c r="L201" s="264" t="s">
        <v>18</v>
      </c>
      <c r="M201" s="281">
        <v>0</v>
      </c>
      <c r="N201" s="282">
        <v>0</v>
      </c>
      <c r="O201" s="291">
        <f>SUM(M201:N201)</f>
        <v>0</v>
      </c>
      <c r="P201" s="292">
        <v>0</v>
      </c>
      <c r="Q201" s="283">
        <f t="shared" si="472"/>
        <v>0</v>
      </c>
      <c r="R201" s="281">
        <v>0</v>
      </c>
      <c r="S201" s="282">
        <v>0</v>
      </c>
      <c r="T201" s="291">
        <f>SUM(R201:S201)</f>
        <v>0</v>
      </c>
      <c r="U201" s="292">
        <v>0</v>
      </c>
      <c r="V201" s="283">
        <f>T201+U201</f>
        <v>0</v>
      </c>
      <c r="W201" s="336">
        <f t="shared" si="461"/>
        <v>0</v>
      </c>
    </row>
    <row r="202" spans="12:23" ht="14.25" thickTop="1" thickBot="1">
      <c r="L202" s="293" t="s">
        <v>39</v>
      </c>
      <c r="M202" s="294">
        <f>+M199+M200+M201</f>
        <v>0</v>
      </c>
      <c r="N202" s="294">
        <f t="shared" ref="N202" si="473">+N199+N200+N201</f>
        <v>0</v>
      </c>
      <c r="O202" s="295">
        <f t="shared" ref="O202" si="474">+O199+O200+O201</f>
        <v>0</v>
      </c>
      <c r="P202" s="296">
        <f t="shared" ref="P202" si="475">+P199+P200+P201</f>
        <v>0</v>
      </c>
      <c r="Q202" s="312">
        <f t="shared" ref="Q202" si="476">+Q199+Q200+Q201</f>
        <v>0</v>
      </c>
      <c r="R202" s="294">
        <f t="shared" ref="R202" si="477">+R199+R200+R201</f>
        <v>0</v>
      </c>
      <c r="S202" s="294">
        <f t="shared" ref="S202" si="478">+S199+S200+S201</f>
        <v>0</v>
      </c>
      <c r="T202" s="295">
        <f t="shared" ref="T202" si="479">+T199+T200+T201</f>
        <v>0</v>
      </c>
      <c r="U202" s="296">
        <f t="shared" ref="U202" si="480">+U199+U200+U201</f>
        <v>0</v>
      </c>
      <c r="V202" s="312">
        <f t="shared" ref="V202" si="481">+V199+V200+V201</f>
        <v>0</v>
      </c>
      <c r="W202" s="407">
        <f t="shared" si="461"/>
        <v>0</v>
      </c>
    </row>
    <row r="203" spans="12:23" ht="13.5" thickTop="1">
      <c r="L203" s="264" t="s">
        <v>21</v>
      </c>
      <c r="M203" s="281">
        <v>0</v>
      </c>
      <c r="N203" s="282">
        <v>0</v>
      </c>
      <c r="O203" s="291">
        <f>SUM(M203:N203)</f>
        <v>0</v>
      </c>
      <c r="P203" s="298">
        <v>0</v>
      </c>
      <c r="Q203" s="283">
        <f t="shared" ref="Q203:Q205" si="482">O203+P203</f>
        <v>0</v>
      </c>
      <c r="R203" s="281">
        <v>0</v>
      </c>
      <c r="S203" s="282">
        <v>0</v>
      </c>
      <c r="T203" s="291">
        <f>SUM(R203:S203)</f>
        <v>0</v>
      </c>
      <c r="U203" s="298">
        <v>0</v>
      </c>
      <c r="V203" s="283">
        <f>T203+U203</f>
        <v>0</v>
      </c>
      <c r="W203" s="336">
        <f t="shared" si="461"/>
        <v>0</v>
      </c>
    </row>
    <row r="204" spans="12:23">
      <c r="L204" s="264" t="s">
        <v>22</v>
      </c>
      <c r="M204" s="281">
        <v>0</v>
      </c>
      <c r="N204" s="282">
        <v>0</v>
      </c>
      <c r="O204" s="291">
        <f>SUM(M204:N204)</f>
        <v>0</v>
      </c>
      <c r="P204" s="284">
        <v>0</v>
      </c>
      <c r="Q204" s="283">
        <f t="shared" si="482"/>
        <v>0</v>
      </c>
      <c r="R204" s="281">
        <v>0</v>
      </c>
      <c r="S204" s="282">
        <v>0</v>
      </c>
      <c r="T204" s="291">
        <f>SUM(R204:S204)</f>
        <v>0</v>
      </c>
      <c r="U204" s="284">
        <v>0</v>
      </c>
      <c r="V204" s="283">
        <f>T204+U204</f>
        <v>0</v>
      </c>
      <c r="W204" s="336">
        <f t="shared" si="461"/>
        <v>0</v>
      </c>
    </row>
    <row r="205" spans="12:23" ht="12.75" customHeight="1" thickBot="1">
      <c r="L205" s="264" t="s">
        <v>23</v>
      </c>
      <c r="M205" s="281">
        <v>0</v>
      </c>
      <c r="N205" s="282">
        <v>0</v>
      </c>
      <c r="O205" s="291">
        <f>SUM(M205:N205)</f>
        <v>0</v>
      </c>
      <c r="P205" s="284">
        <v>0</v>
      </c>
      <c r="Q205" s="283">
        <f t="shared" si="482"/>
        <v>0</v>
      </c>
      <c r="R205" s="281">
        <v>0</v>
      </c>
      <c r="S205" s="282">
        <v>0</v>
      </c>
      <c r="T205" s="291">
        <f>SUM(R205:S205)</f>
        <v>0</v>
      </c>
      <c r="U205" s="284">
        <v>0</v>
      </c>
      <c r="V205" s="283">
        <f>T205+U205</f>
        <v>0</v>
      </c>
      <c r="W205" s="336">
        <f t="shared" si="461"/>
        <v>0</v>
      </c>
    </row>
    <row r="206" spans="12:23" ht="12.75" customHeight="1" thickTop="1" thickBot="1">
      <c r="L206" s="286" t="s">
        <v>40</v>
      </c>
      <c r="M206" s="287">
        <f>+M203+M204+M205</f>
        <v>0</v>
      </c>
      <c r="N206" s="288">
        <f t="shared" ref="N206" si="483">+N203+N204+N205</f>
        <v>0</v>
      </c>
      <c r="O206" s="289">
        <f t="shared" ref="O206" si="484">+O203+O204+O205</f>
        <v>0</v>
      </c>
      <c r="P206" s="287">
        <f t="shared" ref="P206" si="485">+P203+P204+P205</f>
        <v>0</v>
      </c>
      <c r="Q206" s="308">
        <f t="shared" ref="Q206" si="486">+Q203+Q204+Q205</f>
        <v>0</v>
      </c>
      <c r="R206" s="287">
        <f t="shared" ref="R206" si="487">+R203+R204+R205</f>
        <v>0</v>
      </c>
      <c r="S206" s="288">
        <f t="shared" ref="S206" si="488">+S203+S204+S205</f>
        <v>0</v>
      </c>
      <c r="T206" s="289">
        <f t="shared" ref="T206" si="489">+T203+T204+T205</f>
        <v>0</v>
      </c>
      <c r="U206" s="287">
        <f t="shared" ref="U206" si="490">+U203+U204+U205</f>
        <v>0</v>
      </c>
      <c r="V206" s="308">
        <f t="shared" ref="V206" si="491">+V203+V204+V205</f>
        <v>0</v>
      </c>
      <c r="W206" s="408">
        <f t="shared" si="461"/>
        <v>0</v>
      </c>
    </row>
    <row r="207" spans="12:23" ht="14.25" thickTop="1" thickBot="1">
      <c r="L207" s="286" t="s">
        <v>62</v>
      </c>
      <c r="M207" s="287">
        <f t="shared" ref="M207:V207" si="492">+M198+M202+M206</f>
        <v>0</v>
      </c>
      <c r="N207" s="288">
        <f t="shared" si="492"/>
        <v>0</v>
      </c>
      <c r="O207" s="289">
        <f t="shared" si="492"/>
        <v>0</v>
      </c>
      <c r="P207" s="287">
        <f t="shared" si="492"/>
        <v>0</v>
      </c>
      <c r="Q207" s="289">
        <f t="shared" si="492"/>
        <v>0</v>
      </c>
      <c r="R207" s="287">
        <f t="shared" si="492"/>
        <v>0</v>
      </c>
      <c r="S207" s="288">
        <f t="shared" si="492"/>
        <v>0</v>
      </c>
      <c r="T207" s="289">
        <f t="shared" si="492"/>
        <v>0</v>
      </c>
      <c r="U207" s="287">
        <f t="shared" si="492"/>
        <v>0</v>
      </c>
      <c r="V207" s="289">
        <f t="shared" si="492"/>
        <v>0</v>
      </c>
      <c r="W207" s="406">
        <f>IF(Q207=0,0,((V207/Q207)-1)*100)</f>
        <v>0</v>
      </c>
    </row>
    <row r="208" spans="12:23" ht="14.25" thickTop="1" thickBot="1">
      <c r="L208" s="286" t="s">
        <v>7</v>
      </c>
      <c r="M208" s="287">
        <f>+M207+M194</f>
        <v>0</v>
      </c>
      <c r="N208" s="288">
        <f t="shared" ref="N208:V208" si="493">+N207+N194</f>
        <v>0</v>
      </c>
      <c r="O208" s="289">
        <f t="shared" si="493"/>
        <v>0</v>
      </c>
      <c r="P208" s="287">
        <f t="shared" si="493"/>
        <v>0</v>
      </c>
      <c r="Q208" s="289">
        <f t="shared" si="493"/>
        <v>0</v>
      </c>
      <c r="R208" s="287">
        <f t="shared" si="493"/>
        <v>0</v>
      </c>
      <c r="S208" s="288">
        <f t="shared" si="493"/>
        <v>0</v>
      </c>
      <c r="T208" s="289">
        <f t="shared" si="493"/>
        <v>0</v>
      </c>
      <c r="U208" s="287">
        <f t="shared" si="493"/>
        <v>0</v>
      </c>
      <c r="V208" s="289">
        <f t="shared" si="493"/>
        <v>0</v>
      </c>
      <c r="W208" s="406">
        <f>IF(Q208=0,0,((V208/Q208)-1)*100)</f>
        <v>0</v>
      </c>
    </row>
    <row r="209" spans="12:23" ht="13.5" customHeight="1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14.25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3"/>
      <c r="R213" s="261" t="s">
        <v>59</v>
      </c>
      <c r="S213" s="261"/>
      <c r="T213" s="261"/>
      <c r="U213" s="261"/>
      <c r="V213" s="262"/>
      <c r="W213" s="263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301"/>
      <c r="V214" s="267"/>
      <c r="W214" s="269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44" t="s">
        <v>7</v>
      </c>
      <c r="R215" s="271" t="s">
        <v>35</v>
      </c>
      <c r="S215" s="272" t="s">
        <v>36</v>
      </c>
      <c r="T215" s="273" t="s">
        <v>37</v>
      </c>
      <c r="U215" s="302" t="s">
        <v>32</v>
      </c>
      <c r="V215" s="273" t="s">
        <v>7</v>
      </c>
      <c r="W215" s="275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303"/>
      <c r="V216" s="278"/>
      <c r="W216" s="304"/>
    </row>
    <row r="217" spans="12:23">
      <c r="L217" s="264" t="s">
        <v>10</v>
      </c>
      <c r="M217" s="281">
        <f t="shared" ref="M217:N219" si="494">+M165+M191</f>
        <v>0</v>
      </c>
      <c r="N217" s="282">
        <f t="shared" si="494"/>
        <v>0</v>
      </c>
      <c r="O217" s="283">
        <f>M217+N217</f>
        <v>0</v>
      </c>
      <c r="P217" s="284">
        <f>+P165+P191</f>
        <v>0</v>
      </c>
      <c r="Q217" s="317">
        <f t="shared" ref="Q217" si="495">O217+P217</f>
        <v>0</v>
      </c>
      <c r="R217" s="281">
        <f t="shared" ref="R217:S219" si="496">+R165+R191</f>
        <v>0</v>
      </c>
      <c r="S217" s="282">
        <f t="shared" si="496"/>
        <v>0</v>
      </c>
      <c r="T217" s="283">
        <f>R217+S217</f>
        <v>0</v>
      </c>
      <c r="U217" s="305">
        <f>+U165+U191</f>
        <v>0</v>
      </c>
      <c r="V217" s="283">
        <f>T217+U217</f>
        <v>0</v>
      </c>
      <c r="W217" s="336">
        <f>IF(Q217=0,0,((V217/Q217)-1)*100)</f>
        <v>0</v>
      </c>
    </row>
    <row r="218" spans="12:23">
      <c r="L218" s="264" t="s">
        <v>11</v>
      </c>
      <c r="M218" s="281">
        <f t="shared" si="494"/>
        <v>0</v>
      </c>
      <c r="N218" s="282">
        <f t="shared" si="494"/>
        <v>0</v>
      </c>
      <c r="O218" s="283">
        <f t="shared" ref="O218:O219" si="497">M218+N218</f>
        <v>0</v>
      </c>
      <c r="P218" s="284">
        <f>+P166+P192</f>
        <v>0</v>
      </c>
      <c r="Q218" s="317">
        <f>O218+P218</f>
        <v>0</v>
      </c>
      <c r="R218" s="281">
        <f t="shared" si="496"/>
        <v>0</v>
      </c>
      <c r="S218" s="282">
        <f t="shared" si="496"/>
        <v>0</v>
      </c>
      <c r="T218" s="283">
        <f t="shared" ref="T218:T219" si="498">R218+S218</f>
        <v>0</v>
      </c>
      <c r="U218" s="305">
        <f>+U166+U192</f>
        <v>0</v>
      </c>
      <c r="V218" s="283">
        <f>T218+U218</f>
        <v>0</v>
      </c>
      <c r="W218" s="336">
        <f>IF(Q218=0,0,((V218/Q218)-1)*100)</f>
        <v>0</v>
      </c>
    </row>
    <row r="219" spans="12:23" ht="13.5" thickBot="1">
      <c r="L219" s="270" t="s">
        <v>12</v>
      </c>
      <c r="M219" s="281">
        <f t="shared" si="494"/>
        <v>0</v>
      </c>
      <c r="N219" s="282">
        <f t="shared" si="494"/>
        <v>0</v>
      </c>
      <c r="O219" s="283">
        <f t="shared" si="497"/>
        <v>0</v>
      </c>
      <c r="P219" s="284">
        <f>+P167+P193</f>
        <v>0</v>
      </c>
      <c r="Q219" s="317">
        <f>O219+P219</f>
        <v>0</v>
      </c>
      <c r="R219" s="281">
        <f t="shared" si="496"/>
        <v>0</v>
      </c>
      <c r="S219" s="282">
        <f t="shared" si="496"/>
        <v>0</v>
      </c>
      <c r="T219" s="283">
        <f t="shared" si="498"/>
        <v>0</v>
      </c>
      <c r="U219" s="305">
        <f>+U167+U193</f>
        <v>0</v>
      </c>
      <c r="V219" s="283">
        <f>T219+U219</f>
        <v>0</v>
      </c>
      <c r="W219" s="336">
        <f>IF(Q219=0,0,((V219/Q219)-1)*100)</f>
        <v>0</v>
      </c>
    </row>
    <row r="220" spans="12:23" ht="14.25" thickTop="1" thickBot="1">
      <c r="L220" s="286" t="s">
        <v>38</v>
      </c>
      <c r="M220" s="287">
        <f>+M217+M218+M219</f>
        <v>0</v>
      </c>
      <c r="N220" s="288">
        <f t="shared" ref="N220" si="499">+N217+N218+N219</f>
        <v>0</v>
      </c>
      <c r="O220" s="289">
        <f t="shared" ref="O220" si="500">+O217+O218+O219</f>
        <v>0</v>
      </c>
      <c r="P220" s="287">
        <f t="shared" ref="P220" si="501">+P217+P218+P219</f>
        <v>0</v>
      </c>
      <c r="Q220" s="289">
        <f t="shared" ref="Q220" si="502">+Q217+Q218+Q219</f>
        <v>0</v>
      </c>
      <c r="R220" s="287">
        <f t="shared" ref="R220" si="503">+R217+R218+R219</f>
        <v>0</v>
      </c>
      <c r="S220" s="288">
        <f t="shared" ref="S220" si="504">+S217+S218+S219</f>
        <v>0</v>
      </c>
      <c r="T220" s="289">
        <f t="shared" ref="T220" si="505">+T217+T218+T219</f>
        <v>0</v>
      </c>
      <c r="U220" s="287">
        <f t="shared" ref="U220" si="506">+U217+U218+U219</f>
        <v>0</v>
      </c>
      <c r="V220" s="289">
        <f t="shared" ref="V220" si="507">+V217+V218+V219</f>
        <v>0</v>
      </c>
      <c r="W220" s="406">
        <f t="shared" ref="W220" si="508">IF(Q220=0,0,((V220/Q220)-1)*100)</f>
        <v>0</v>
      </c>
    </row>
    <row r="221" spans="12:23" ht="13.5" thickTop="1">
      <c r="L221" s="264" t="s">
        <v>13</v>
      </c>
      <c r="M221" s="281">
        <f t="shared" ref="M221:N223" si="509">+M169+M195</f>
        <v>0</v>
      </c>
      <c r="N221" s="282">
        <f t="shared" si="509"/>
        <v>0</v>
      </c>
      <c r="O221" s="283">
        <f t="shared" ref="O221:O222" si="510">M221+N221</f>
        <v>0</v>
      </c>
      <c r="P221" s="284">
        <f>+P169+P195</f>
        <v>0</v>
      </c>
      <c r="Q221" s="317">
        <f t="shared" ref="Q221:Q222" si="511">O221+P221</f>
        <v>0</v>
      </c>
      <c r="R221" s="281">
        <f t="shared" ref="R221:S223" si="512">+R169+R195</f>
        <v>0</v>
      </c>
      <c r="S221" s="282">
        <f t="shared" si="512"/>
        <v>0</v>
      </c>
      <c r="T221" s="283">
        <f t="shared" ref="T221:T222" si="513">R221+S221</f>
        <v>0</v>
      </c>
      <c r="U221" s="305">
        <f>+U169+U195</f>
        <v>0</v>
      </c>
      <c r="V221" s="283">
        <f>T221+U221</f>
        <v>0</v>
      </c>
      <c r="W221" s="336">
        <f>IF(Q221=0,0,((V221/Q221)-1)*100)</f>
        <v>0</v>
      </c>
    </row>
    <row r="222" spans="12:23">
      <c r="L222" s="264" t="s">
        <v>14</v>
      </c>
      <c r="M222" s="281">
        <f t="shared" si="509"/>
        <v>0</v>
      </c>
      <c r="N222" s="282">
        <f t="shared" si="509"/>
        <v>0</v>
      </c>
      <c r="O222" s="283">
        <f t="shared" si="510"/>
        <v>0</v>
      </c>
      <c r="P222" s="284">
        <f>+P170+P196</f>
        <v>0</v>
      </c>
      <c r="Q222" s="317">
        <f t="shared" si="511"/>
        <v>0</v>
      </c>
      <c r="R222" s="281">
        <f t="shared" si="512"/>
        <v>0</v>
      </c>
      <c r="S222" s="282">
        <f t="shared" si="512"/>
        <v>0</v>
      </c>
      <c r="T222" s="283">
        <f t="shared" si="513"/>
        <v>0</v>
      </c>
      <c r="U222" s="305">
        <f>+U170+U196</f>
        <v>0</v>
      </c>
      <c r="V222" s="283">
        <f>T222+U222</f>
        <v>0</v>
      </c>
      <c r="W222" s="336">
        <f t="shared" ref="W222:W232" si="514">IF(Q222=0,0,((V222/Q222)-1)*100)</f>
        <v>0</v>
      </c>
    </row>
    <row r="223" spans="12:23" ht="13.5" thickBot="1">
      <c r="L223" s="264" t="s">
        <v>15</v>
      </c>
      <c r="M223" s="281">
        <f t="shared" si="509"/>
        <v>0</v>
      </c>
      <c r="N223" s="282">
        <f t="shared" si="509"/>
        <v>0</v>
      </c>
      <c r="O223" s="283">
        <f>M223+N223</f>
        <v>0</v>
      </c>
      <c r="P223" s="284">
        <f>+P171+P197</f>
        <v>0</v>
      </c>
      <c r="Q223" s="317">
        <f>O223+P223</f>
        <v>0</v>
      </c>
      <c r="R223" s="281">
        <f t="shared" si="512"/>
        <v>0</v>
      </c>
      <c r="S223" s="282">
        <f t="shared" si="512"/>
        <v>0</v>
      </c>
      <c r="T223" s="283">
        <f>R223+S223</f>
        <v>0</v>
      </c>
      <c r="U223" s="305">
        <f>+U171+U197</f>
        <v>0</v>
      </c>
      <c r="V223" s="283">
        <f>T223+U223</f>
        <v>0</v>
      </c>
      <c r="W223" s="336">
        <f>IF(Q223=0,0,((V223/Q223)-1)*100)</f>
        <v>0</v>
      </c>
    </row>
    <row r="224" spans="12:23" ht="14.25" thickTop="1" thickBot="1">
      <c r="L224" s="286" t="s">
        <v>61</v>
      </c>
      <c r="M224" s="287">
        <f>+M221+M222+M223</f>
        <v>0</v>
      </c>
      <c r="N224" s="288">
        <f t="shared" ref="N224" si="515">+N221+N222+N223</f>
        <v>0</v>
      </c>
      <c r="O224" s="289">
        <f t="shared" ref="O224" si="516">+O221+O222+O223</f>
        <v>0</v>
      </c>
      <c r="P224" s="287">
        <f t="shared" ref="P224" si="517">+P221+P222+P223</f>
        <v>0</v>
      </c>
      <c r="Q224" s="289">
        <f t="shared" ref="Q224" si="518">+Q221+Q222+Q223</f>
        <v>0</v>
      </c>
      <c r="R224" s="287">
        <f t="shared" ref="R224" si="519">+R221+R222+R223</f>
        <v>0</v>
      </c>
      <c r="S224" s="288">
        <f t="shared" ref="S224" si="520">+S221+S222+S223</f>
        <v>0</v>
      </c>
      <c r="T224" s="289">
        <f t="shared" ref="T224" si="521">+T221+T222+T223</f>
        <v>0</v>
      </c>
      <c r="U224" s="287">
        <f t="shared" ref="U224" si="522">+U221+U222+U223</f>
        <v>0</v>
      </c>
      <c r="V224" s="289">
        <f t="shared" ref="V224" si="523">+V221+V222+V223</f>
        <v>0</v>
      </c>
      <c r="W224" s="406">
        <f t="shared" ref="W224" si="524">IF(Q224=0,0,((V224/Q224)-1)*100)</f>
        <v>0</v>
      </c>
    </row>
    <row r="225" spans="12:23" ht="13.5" thickTop="1">
      <c r="L225" s="264" t="s">
        <v>16</v>
      </c>
      <c r="M225" s="281">
        <f t="shared" ref="M225:N227" si="525">+M173+M199</f>
        <v>0</v>
      </c>
      <c r="N225" s="282">
        <f t="shared" si="525"/>
        <v>0</v>
      </c>
      <c r="O225" s="283">
        <f t="shared" ref="O225:O227" si="526">M225+N225</f>
        <v>0</v>
      </c>
      <c r="P225" s="284">
        <f>+P173+P199</f>
        <v>0</v>
      </c>
      <c r="Q225" s="317">
        <f t="shared" ref="Q225:Q227" si="527">O225+P225</f>
        <v>0</v>
      </c>
      <c r="R225" s="281">
        <f t="shared" ref="R225:S227" si="528">+R173+R199</f>
        <v>0</v>
      </c>
      <c r="S225" s="282">
        <f t="shared" si="528"/>
        <v>0</v>
      </c>
      <c r="T225" s="283">
        <f t="shared" ref="T225:T227" si="529">R225+S225</f>
        <v>0</v>
      </c>
      <c r="U225" s="305">
        <f>+U173+U199</f>
        <v>0</v>
      </c>
      <c r="V225" s="283">
        <f>T225+U225</f>
        <v>0</v>
      </c>
      <c r="W225" s="336">
        <f t="shared" si="514"/>
        <v>0</v>
      </c>
    </row>
    <row r="226" spans="12:23">
      <c r="L226" s="264" t="s">
        <v>17</v>
      </c>
      <c r="M226" s="281">
        <f t="shared" si="525"/>
        <v>0</v>
      </c>
      <c r="N226" s="282">
        <f t="shared" si="525"/>
        <v>0</v>
      </c>
      <c r="O226" s="283">
        <f>M226+N226</f>
        <v>0</v>
      </c>
      <c r="P226" s="284">
        <f>+P174+P200</f>
        <v>0</v>
      </c>
      <c r="Q226" s="317">
        <f>O226+P226</f>
        <v>0</v>
      </c>
      <c r="R226" s="281">
        <f t="shared" si="528"/>
        <v>0</v>
      </c>
      <c r="S226" s="282">
        <f t="shared" si="528"/>
        <v>0</v>
      </c>
      <c r="T226" s="283">
        <f>R226+S226</f>
        <v>0</v>
      </c>
      <c r="U226" s="305">
        <f>+U174+U200</f>
        <v>0</v>
      </c>
      <c r="V226" s="283">
        <f>T226+U226</f>
        <v>0</v>
      </c>
      <c r="W226" s="336">
        <f>IF(Q226=0,0,((V226/Q226)-1)*100)</f>
        <v>0</v>
      </c>
    </row>
    <row r="227" spans="12:23" ht="13.5" thickBot="1">
      <c r="L227" s="264" t="s">
        <v>18</v>
      </c>
      <c r="M227" s="281">
        <f t="shared" si="525"/>
        <v>0</v>
      </c>
      <c r="N227" s="282">
        <f t="shared" si="525"/>
        <v>0</v>
      </c>
      <c r="O227" s="291">
        <f t="shared" si="526"/>
        <v>0</v>
      </c>
      <c r="P227" s="292">
        <f>+P175+P201</f>
        <v>0</v>
      </c>
      <c r="Q227" s="317">
        <f t="shared" si="527"/>
        <v>0</v>
      </c>
      <c r="R227" s="281">
        <f t="shared" si="528"/>
        <v>0</v>
      </c>
      <c r="S227" s="282">
        <f t="shared" si="528"/>
        <v>0</v>
      </c>
      <c r="T227" s="291">
        <f t="shared" si="529"/>
        <v>0</v>
      </c>
      <c r="U227" s="310">
        <f>+U175+U201</f>
        <v>0</v>
      </c>
      <c r="V227" s="283">
        <f>T227+U227</f>
        <v>0</v>
      </c>
      <c r="W227" s="336">
        <f t="shared" si="514"/>
        <v>0</v>
      </c>
    </row>
    <row r="228" spans="12:23" ht="14.25" thickTop="1" thickBot="1">
      <c r="L228" s="293" t="s">
        <v>39</v>
      </c>
      <c r="M228" s="294">
        <f t="shared" ref="M228:V228" si="530">SUM(M225:M227)</f>
        <v>0</v>
      </c>
      <c r="N228" s="294">
        <f t="shared" si="530"/>
        <v>0</v>
      </c>
      <c r="O228" s="295">
        <f t="shared" si="530"/>
        <v>0</v>
      </c>
      <c r="P228" s="296">
        <f t="shared" si="530"/>
        <v>0</v>
      </c>
      <c r="Q228" s="295">
        <f t="shared" si="530"/>
        <v>0</v>
      </c>
      <c r="R228" s="294">
        <f t="shared" si="530"/>
        <v>0</v>
      </c>
      <c r="S228" s="294">
        <f t="shared" si="530"/>
        <v>0</v>
      </c>
      <c r="T228" s="295">
        <f t="shared" si="530"/>
        <v>0</v>
      </c>
      <c r="U228" s="311">
        <f t="shared" si="530"/>
        <v>0</v>
      </c>
      <c r="V228" s="312">
        <f t="shared" si="530"/>
        <v>0</v>
      </c>
      <c r="W228" s="410">
        <f t="shared" si="514"/>
        <v>0</v>
      </c>
    </row>
    <row r="229" spans="12:23" ht="13.5" thickTop="1">
      <c r="L229" s="264" t="s">
        <v>21</v>
      </c>
      <c r="M229" s="281">
        <f t="shared" ref="M229:N231" si="531">+M177+M203</f>
        <v>0</v>
      </c>
      <c r="N229" s="282">
        <f t="shared" si="531"/>
        <v>0</v>
      </c>
      <c r="O229" s="291">
        <f t="shared" ref="O229:O231" si="532">M229+N229</f>
        <v>0</v>
      </c>
      <c r="P229" s="298">
        <f>+P177+P203</f>
        <v>0</v>
      </c>
      <c r="Q229" s="317">
        <f t="shared" ref="Q229:Q231" si="533">O229+P229</f>
        <v>0</v>
      </c>
      <c r="R229" s="281">
        <f t="shared" ref="R229:S231" si="534">+R177+R203</f>
        <v>0</v>
      </c>
      <c r="S229" s="282">
        <f t="shared" si="534"/>
        <v>0</v>
      </c>
      <c r="T229" s="291">
        <f t="shared" ref="T229:T231" si="535">R229+S229</f>
        <v>0</v>
      </c>
      <c r="U229" s="313">
        <f>+U177+U203</f>
        <v>0</v>
      </c>
      <c r="V229" s="283">
        <f>T229+U229</f>
        <v>0</v>
      </c>
      <c r="W229" s="336">
        <f t="shared" si="514"/>
        <v>0</v>
      </c>
    </row>
    <row r="230" spans="12:23">
      <c r="L230" s="264" t="s">
        <v>22</v>
      </c>
      <c r="M230" s="281">
        <f t="shared" si="531"/>
        <v>0</v>
      </c>
      <c r="N230" s="282">
        <f t="shared" si="531"/>
        <v>0</v>
      </c>
      <c r="O230" s="291">
        <f t="shared" si="532"/>
        <v>0</v>
      </c>
      <c r="P230" s="284">
        <f>+P178+P204</f>
        <v>0</v>
      </c>
      <c r="Q230" s="317">
        <f t="shared" si="533"/>
        <v>0</v>
      </c>
      <c r="R230" s="281">
        <f t="shared" si="534"/>
        <v>0</v>
      </c>
      <c r="S230" s="282">
        <f t="shared" si="534"/>
        <v>0</v>
      </c>
      <c r="T230" s="291">
        <f t="shared" si="535"/>
        <v>0</v>
      </c>
      <c r="U230" s="305">
        <f>+U178+U204</f>
        <v>0</v>
      </c>
      <c r="V230" s="283">
        <f>T230+U230</f>
        <v>0</v>
      </c>
      <c r="W230" s="336">
        <f t="shared" si="514"/>
        <v>0</v>
      </c>
    </row>
    <row r="231" spans="12:23" ht="13.5" thickBot="1">
      <c r="L231" s="264" t="s">
        <v>23</v>
      </c>
      <c r="M231" s="281">
        <f t="shared" si="531"/>
        <v>0</v>
      </c>
      <c r="N231" s="282">
        <f t="shared" si="531"/>
        <v>0</v>
      </c>
      <c r="O231" s="291">
        <f t="shared" si="532"/>
        <v>0</v>
      </c>
      <c r="P231" s="284">
        <f>+P179+P205</f>
        <v>0</v>
      </c>
      <c r="Q231" s="317">
        <f t="shared" si="533"/>
        <v>0</v>
      </c>
      <c r="R231" s="281">
        <f t="shared" si="534"/>
        <v>0</v>
      </c>
      <c r="S231" s="282">
        <f t="shared" si="534"/>
        <v>0</v>
      </c>
      <c r="T231" s="291">
        <f t="shared" si="535"/>
        <v>0</v>
      </c>
      <c r="U231" s="305">
        <f>+U179+U205</f>
        <v>0</v>
      </c>
      <c r="V231" s="283">
        <f>T231+U231</f>
        <v>0</v>
      </c>
      <c r="W231" s="336">
        <f t="shared" si="514"/>
        <v>0</v>
      </c>
    </row>
    <row r="232" spans="12:23" ht="14.25" thickTop="1" thickBot="1">
      <c r="L232" s="286" t="s">
        <v>40</v>
      </c>
      <c r="M232" s="287">
        <f>+M229+M230+M231</f>
        <v>0</v>
      </c>
      <c r="N232" s="288">
        <f t="shared" ref="N232" si="536">+N229+N230+N231</f>
        <v>0</v>
      </c>
      <c r="O232" s="289">
        <f t="shared" ref="O232" si="537">+O229+O230+O231</f>
        <v>0</v>
      </c>
      <c r="P232" s="287">
        <f t="shared" ref="P232" si="538">+P229+P230+P231</f>
        <v>0</v>
      </c>
      <c r="Q232" s="289">
        <f t="shared" ref="Q232" si="539">+Q229+Q230+Q231</f>
        <v>0</v>
      </c>
      <c r="R232" s="287">
        <f t="shared" ref="R232" si="540">+R229+R230+R231</f>
        <v>0</v>
      </c>
      <c r="S232" s="288">
        <f t="shared" ref="S232" si="541">+S229+S230+S231</f>
        <v>0</v>
      </c>
      <c r="T232" s="289">
        <f t="shared" ref="T232" si="542">+T229+T230+T231</f>
        <v>0</v>
      </c>
      <c r="U232" s="307">
        <f t="shared" ref="U232" si="543">+U229+U230+U231</f>
        <v>0</v>
      </c>
      <c r="V232" s="308">
        <f t="shared" ref="V232" si="544">+V229+V230+V231</f>
        <v>0</v>
      </c>
      <c r="W232" s="408">
        <f t="shared" si="514"/>
        <v>0</v>
      </c>
    </row>
    <row r="233" spans="12:23" ht="14.25" thickTop="1" thickBot="1">
      <c r="L233" s="286" t="s">
        <v>62</v>
      </c>
      <c r="M233" s="287">
        <f t="shared" ref="M233:V233" si="545">+M224+M228+M232</f>
        <v>0</v>
      </c>
      <c r="N233" s="288">
        <f t="shared" si="545"/>
        <v>0</v>
      </c>
      <c r="O233" s="289">
        <f t="shared" si="545"/>
        <v>0</v>
      </c>
      <c r="P233" s="287">
        <f t="shared" si="545"/>
        <v>0</v>
      </c>
      <c r="Q233" s="289">
        <f t="shared" si="545"/>
        <v>0</v>
      </c>
      <c r="R233" s="287">
        <f t="shared" si="545"/>
        <v>0</v>
      </c>
      <c r="S233" s="288">
        <f t="shared" si="545"/>
        <v>0</v>
      </c>
      <c r="T233" s="289">
        <f t="shared" si="545"/>
        <v>0</v>
      </c>
      <c r="U233" s="287">
        <f t="shared" si="545"/>
        <v>0</v>
      </c>
      <c r="V233" s="289">
        <f t="shared" si="545"/>
        <v>0</v>
      </c>
      <c r="W233" s="406">
        <f>IF(Q233=0,0,((V233/Q233)-1)*100)</f>
        <v>0</v>
      </c>
    </row>
    <row r="234" spans="12:23" ht="14.25" thickTop="1" thickBot="1">
      <c r="L234" s="286" t="s">
        <v>7</v>
      </c>
      <c r="M234" s="287">
        <f>+M233+M220</f>
        <v>0</v>
      </c>
      <c r="N234" s="288">
        <f t="shared" ref="N234" si="546">+N233+N220</f>
        <v>0</v>
      </c>
      <c r="O234" s="289">
        <f t="shared" ref="O234" si="547">+O233+O220</f>
        <v>0</v>
      </c>
      <c r="P234" s="287">
        <f t="shared" ref="P234" si="548">+P233+P220</f>
        <v>0</v>
      </c>
      <c r="Q234" s="289">
        <f t="shared" ref="Q234" si="549">+Q233+Q220</f>
        <v>0</v>
      </c>
      <c r="R234" s="287">
        <f t="shared" ref="R234" si="550">+R233+R220</f>
        <v>0</v>
      </c>
      <c r="S234" s="288">
        <f t="shared" ref="S234" si="551">+S233+S220</f>
        <v>0</v>
      </c>
      <c r="T234" s="289">
        <f t="shared" ref="T234" si="552">+T233+T220</f>
        <v>0</v>
      </c>
      <c r="U234" s="287">
        <f t="shared" ref="U234" si="553">+U233+U220</f>
        <v>0</v>
      </c>
      <c r="V234" s="289">
        <f t="shared" ref="V234" si="554">+V233+V220</f>
        <v>0</v>
      </c>
      <c r="W234" s="406">
        <f>IF(Q234=0,0,((V234/Q234)-1)*100)</f>
        <v>0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  <mergeCell ref="L107:W107"/>
    <mergeCell ref="L132:W132"/>
    <mergeCell ref="L133:W133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210:W210"/>
    <mergeCell ref="L211:W211"/>
    <mergeCell ref="M213:Q213"/>
    <mergeCell ref="L158:W158"/>
    <mergeCell ref="L159:W159"/>
    <mergeCell ref="L184:W184"/>
    <mergeCell ref="L185:W185"/>
    <mergeCell ref="M161:Q161"/>
    <mergeCell ref="M187:Q1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Statistics : Suvarnabhumi Airport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W235"/>
  <sheetViews>
    <sheetView zoomScaleNormal="100" workbookViewId="0">
      <selection activeCell="J22" sqref="J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11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1" width="7" style="1" customWidth="1"/>
    <col min="12" max="12" width="13" style="1" customWidth="1"/>
    <col min="13" max="14" width="12.5703125" style="1" customWidth="1"/>
    <col min="15" max="15" width="14.140625" style="1" bestFit="1" customWidth="1"/>
    <col min="16" max="16" width="11" style="1" customWidth="1"/>
    <col min="17" max="18" width="12.5703125" style="1" customWidth="1"/>
    <col min="19" max="19" width="12.7109375" style="1" customWidth="1"/>
    <col min="20" max="20" width="14.140625" style="1" bestFit="1" customWidth="1"/>
    <col min="21" max="21" width="11" style="1" customWidth="1"/>
    <col min="22" max="22" width="13.14062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119" t="s">
        <v>7</v>
      </c>
      <c r="F7" s="117" t="s">
        <v>5</v>
      </c>
      <c r="G7" s="118" t="s">
        <v>6</v>
      </c>
      <c r="H7" s="119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86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v>1173</v>
      </c>
      <c r="D9" s="127">
        <v>1177</v>
      </c>
      <c r="E9" s="181">
        <f>SUM(C9:D9)</f>
        <v>2350</v>
      </c>
      <c r="F9" s="125">
        <v>1531</v>
      </c>
      <c r="G9" s="127">
        <v>1533</v>
      </c>
      <c r="H9" s="187">
        <f>SUM(F9:G9)</f>
        <v>3064</v>
      </c>
      <c r="I9" s="128">
        <f>IF(E9=0,0,((H9/E9)-1)*100)</f>
        <v>30.382978723404253</v>
      </c>
      <c r="J9" s="3"/>
      <c r="K9" s="6"/>
      <c r="L9" s="13" t="s">
        <v>10</v>
      </c>
      <c r="M9" s="39">
        <v>150538</v>
      </c>
      <c r="N9" s="37">
        <v>157087</v>
      </c>
      <c r="O9" s="203">
        <f>SUM(M9:N9)</f>
        <v>307625</v>
      </c>
      <c r="P9" s="150">
        <v>0</v>
      </c>
      <c r="Q9" s="203">
        <f t="shared" ref="Q9:Q11" si="0">O9+P9</f>
        <v>307625</v>
      </c>
      <c r="R9" s="39">
        <v>197027</v>
      </c>
      <c r="S9" s="37">
        <v>205026</v>
      </c>
      <c r="T9" s="203">
        <f>SUM(R9:S9)</f>
        <v>402053</v>
      </c>
      <c r="U9" s="150">
        <v>0</v>
      </c>
      <c r="V9" s="203">
        <f>T9+U9</f>
        <v>402053</v>
      </c>
      <c r="W9" s="40">
        <f>IF(Q9=0,0,((V9/Q9)-1)*100)</f>
        <v>30.695814709467694</v>
      </c>
    </row>
    <row r="10" spans="2:23">
      <c r="B10" s="111" t="s">
        <v>11</v>
      </c>
      <c r="C10" s="125">
        <v>1176</v>
      </c>
      <c r="D10" s="127">
        <v>1175</v>
      </c>
      <c r="E10" s="181">
        <f>SUM(C10:D10)</f>
        <v>2351</v>
      </c>
      <c r="F10" s="125">
        <v>1488</v>
      </c>
      <c r="G10" s="127">
        <v>1487</v>
      </c>
      <c r="H10" s="187">
        <f>SUM(F10:G10)</f>
        <v>2975</v>
      </c>
      <c r="I10" s="128">
        <f>IF(E10=0,0,((H10/E10)-1)*100)</f>
        <v>26.541897065078679</v>
      </c>
      <c r="J10" s="3"/>
      <c r="K10" s="6"/>
      <c r="L10" s="13" t="s">
        <v>11</v>
      </c>
      <c r="M10" s="39">
        <v>171188</v>
      </c>
      <c r="N10" s="37">
        <v>165170</v>
      </c>
      <c r="O10" s="203">
        <f t="shared" ref="O10:O11" si="1">SUM(M10:N10)</f>
        <v>336358</v>
      </c>
      <c r="P10" s="150">
        <v>0</v>
      </c>
      <c r="Q10" s="203">
        <f t="shared" si="0"/>
        <v>336358</v>
      </c>
      <c r="R10" s="39">
        <v>200205</v>
      </c>
      <c r="S10" s="37">
        <v>194228</v>
      </c>
      <c r="T10" s="203">
        <f t="shared" ref="T10:T11" si="2">SUM(R10:S10)</f>
        <v>394433</v>
      </c>
      <c r="U10" s="150">
        <v>2</v>
      </c>
      <c r="V10" s="203">
        <f>T10+U10</f>
        <v>394435</v>
      </c>
      <c r="W10" s="40">
        <f>IF(Q10=0,0,((V10/Q10)-1)*100)</f>
        <v>17.266424464409937</v>
      </c>
    </row>
    <row r="11" spans="2:23" ht="13.5" thickBot="1">
      <c r="B11" s="116" t="s">
        <v>12</v>
      </c>
      <c r="C11" s="129">
        <v>1259</v>
      </c>
      <c r="D11" s="131">
        <v>1259</v>
      </c>
      <c r="E11" s="181">
        <f>SUM(C11:D11)</f>
        <v>2518</v>
      </c>
      <c r="F11" s="129">
        <v>1624</v>
      </c>
      <c r="G11" s="131">
        <v>1623</v>
      </c>
      <c r="H11" s="187">
        <f>SUM(F11:G11)</f>
        <v>3247</v>
      </c>
      <c r="I11" s="128">
        <f>IF(E11=0,0,((H11/E11)-1)*100)</f>
        <v>28.951548848292298</v>
      </c>
      <c r="J11" s="3"/>
      <c r="K11" s="6"/>
      <c r="L11" s="22" t="s">
        <v>12</v>
      </c>
      <c r="M11" s="39">
        <v>182558</v>
      </c>
      <c r="N11" s="37">
        <v>178392</v>
      </c>
      <c r="O11" s="203">
        <f t="shared" si="1"/>
        <v>360950</v>
      </c>
      <c r="P11" s="38">
        <v>150</v>
      </c>
      <c r="Q11" s="327">
        <f t="shared" si="0"/>
        <v>361100</v>
      </c>
      <c r="R11" s="39">
        <v>208590</v>
      </c>
      <c r="S11" s="37">
        <v>211278</v>
      </c>
      <c r="T11" s="203">
        <f t="shared" si="2"/>
        <v>419868</v>
      </c>
      <c r="U11" s="38">
        <v>5</v>
      </c>
      <c r="V11" s="327">
        <f>T11+U11</f>
        <v>419873</v>
      </c>
      <c r="W11" s="40">
        <f>IF(Q11=0,0,((V11/Q11)-1)*100)</f>
        <v>16.276100803101624</v>
      </c>
    </row>
    <row r="12" spans="2:23" ht="14.25" thickTop="1" thickBot="1">
      <c r="B12" s="132" t="s">
        <v>57</v>
      </c>
      <c r="C12" s="133">
        <f>+C9+C10+C11</f>
        <v>3608</v>
      </c>
      <c r="D12" s="135">
        <f t="shared" ref="D12:H12" si="3">+D9+D10+D11</f>
        <v>3611</v>
      </c>
      <c r="E12" s="182">
        <f t="shared" si="3"/>
        <v>7219</v>
      </c>
      <c r="F12" s="133">
        <f t="shared" si="3"/>
        <v>4643</v>
      </c>
      <c r="G12" s="135">
        <f t="shared" si="3"/>
        <v>4643</v>
      </c>
      <c r="H12" s="191">
        <f t="shared" si="3"/>
        <v>9286</v>
      </c>
      <c r="I12" s="136">
        <f>IF(E12=0,0,((H12/E12)-1)*100)</f>
        <v>28.632774622523893</v>
      </c>
      <c r="J12" s="3"/>
      <c r="K12" s="3"/>
      <c r="L12" s="41" t="s">
        <v>57</v>
      </c>
      <c r="M12" s="45">
        <f>+M9+M10+M11</f>
        <v>504284</v>
      </c>
      <c r="N12" s="43">
        <f t="shared" ref="N12:V12" si="4">+N9+N10+N11</f>
        <v>500649</v>
      </c>
      <c r="O12" s="204">
        <f t="shared" si="4"/>
        <v>1004933</v>
      </c>
      <c r="P12" s="43">
        <f t="shared" si="4"/>
        <v>150</v>
      </c>
      <c r="Q12" s="204">
        <f t="shared" si="4"/>
        <v>1005083</v>
      </c>
      <c r="R12" s="45">
        <f t="shared" si="4"/>
        <v>605822</v>
      </c>
      <c r="S12" s="43">
        <f t="shared" si="4"/>
        <v>610532</v>
      </c>
      <c r="T12" s="204">
        <f t="shared" si="4"/>
        <v>1216354</v>
      </c>
      <c r="U12" s="43">
        <f t="shared" si="4"/>
        <v>7</v>
      </c>
      <c r="V12" s="204">
        <f t="shared" si="4"/>
        <v>1216361</v>
      </c>
      <c r="W12" s="46">
        <f>IF(Q12=0,0,((V12/Q12)-1)*100)</f>
        <v>21.020950508564962</v>
      </c>
    </row>
    <row r="13" spans="2:23" ht="13.5" thickTop="1">
      <c r="B13" s="111" t="s">
        <v>13</v>
      </c>
      <c r="C13" s="125">
        <v>1325</v>
      </c>
      <c r="D13" s="127">
        <v>1326</v>
      </c>
      <c r="E13" s="181">
        <f>SUM(C13:D13)</f>
        <v>2651</v>
      </c>
      <c r="F13" s="125">
        <v>1722</v>
      </c>
      <c r="G13" s="127">
        <v>1723</v>
      </c>
      <c r="H13" s="187">
        <f>SUM(F13:G13)</f>
        <v>3445</v>
      </c>
      <c r="I13" s="128">
        <f t="shared" ref="I13:I23" si="5">IF(E13=0,0,((H13/E13)-1)*100)</f>
        <v>29.950961901169372</v>
      </c>
      <c r="J13" s="7"/>
      <c r="K13" s="3"/>
      <c r="L13" s="13" t="s">
        <v>13</v>
      </c>
      <c r="M13" s="39">
        <v>179736</v>
      </c>
      <c r="N13" s="37">
        <v>183780</v>
      </c>
      <c r="O13" s="203">
        <f>SUM(M13:N13)</f>
        <v>363516</v>
      </c>
      <c r="P13" s="150">
        <v>0</v>
      </c>
      <c r="Q13" s="203">
        <f t="shared" ref="Q13:Q14" si="6">O13+P13</f>
        <v>363516</v>
      </c>
      <c r="R13" s="39">
        <v>202921</v>
      </c>
      <c r="S13" s="37">
        <v>195209</v>
      </c>
      <c r="T13" s="203">
        <f>SUM(R13:S13)</f>
        <v>398130</v>
      </c>
      <c r="U13" s="150">
        <v>470</v>
      </c>
      <c r="V13" s="203">
        <f>T13+U13</f>
        <v>398600</v>
      </c>
      <c r="W13" s="40">
        <f t="shared" ref="W13:W23" si="7">IF(Q13=0,0,((V13/Q13)-1)*100)</f>
        <v>9.6512945785054871</v>
      </c>
    </row>
    <row r="14" spans="2:23">
      <c r="B14" s="111" t="s">
        <v>14</v>
      </c>
      <c r="C14" s="125">
        <v>1265</v>
      </c>
      <c r="D14" s="127">
        <v>1264</v>
      </c>
      <c r="E14" s="181">
        <f>SUM(C14:D14)</f>
        <v>2529</v>
      </c>
      <c r="F14" s="125">
        <v>1523</v>
      </c>
      <c r="G14" s="127">
        <v>1521</v>
      </c>
      <c r="H14" s="187">
        <f>SUM(F14:G14)</f>
        <v>3044</v>
      </c>
      <c r="I14" s="128">
        <f t="shared" si="5"/>
        <v>20.363780150257014</v>
      </c>
      <c r="J14" s="3"/>
      <c r="K14" s="3"/>
      <c r="L14" s="13" t="s">
        <v>14</v>
      </c>
      <c r="M14" s="39">
        <v>171531</v>
      </c>
      <c r="N14" s="37">
        <v>177857</v>
      </c>
      <c r="O14" s="203">
        <f t="shared" ref="O14" si="8">SUM(M14:N14)</f>
        <v>349388</v>
      </c>
      <c r="P14" s="150">
        <v>0</v>
      </c>
      <c r="Q14" s="203">
        <f t="shared" si="6"/>
        <v>349388</v>
      </c>
      <c r="R14" s="39">
        <v>177206</v>
      </c>
      <c r="S14" s="37">
        <v>186321</v>
      </c>
      <c r="T14" s="203">
        <f t="shared" ref="T14" si="9">SUM(R14:S14)</f>
        <v>363527</v>
      </c>
      <c r="U14" s="150">
        <v>246</v>
      </c>
      <c r="V14" s="203">
        <f>T14+U14</f>
        <v>363773</v>
      </c>
      <c r="W14" s="40">
        <f t="shared" si="7"/>
        <v>4.1171992169164451</v>
      </c>
    </row>
    <row r="15" spans="2:23" ht="13.5" thickBot="1">
      <c r="B15" s="111" t="s">
        <v>15</v>
      </c>
      <c r="C15" s="125">
        <v>1382</v>
      </c>
      <c r="D15" s="127">
        <v>1383</v>
      </c>
      <c r="E15" s="181">
        <f>SUM(C15:D15)</f>
        <v>2765</v>
      </c>
      <c r="F15" s="125">
        <v>1589</v>
      </c>
      <c r="G15" s="127">
        <v>1589</v>
      </c>
      <c r="H15" s="187">
        <f>SUM(F15:G15)</f>
        <v>3178</v>
      </c>
      <c r="I15" s="128">
        <f>IF(E15=0,0,((H15/E15)-1)*100)</f>
        <v>14.936708860759484</v>
      </c>
      <c r="J15" s="7"/>
      <c r="K15" s="3"/>
      <c r="L15" s="13" t="s">
        <v>15</v>
      </c>
      <c r="M15" s="39">
        <v>203319</v>
      </c>
      <c r="N15" s="37">
        <v>202309</v>
      </c>
      <c r="O15" s="203">
        <f>SUM(M15:N15)</f>
        <v>405628</v>
      </c>
      <c r="P15" s="150">
        <v>0</v>
      </c>
      <c r="Q15" s="203">
        <f>O15+P15</f>
        <v>405628</v>
      </c>
      <c r="R15" s="39">
        <v>208230</v>
      </c>
      <c r="S15" s="37">
        <v>205720</v>
      </c>
      <c r="T15" s="203">
        <f>SUM(R15:S15)</f>
        <v>413950</v>
      </c>
      <c r="U15" s="150">
        <v>254</v>
      </c>
      <c r="V15" s="203">
        <f>T15+U15</f>
        <v>414204</v>
      </c>
      <c r="W15" s="40">
        <f>IF(Q15=0,0,((V15/Q15)-1)*100)</f>
        <v>2.1142524677783658</v>
      </c>
    </row>
    <row r="16" spans="2:23" ht="14.25" thickTop="1" thickBot="1">
      <c r="B16" s="132" t="s">
        <v>61</v>
      </c>
      <c r="C16" s="133">
        <f>+C13+C14+C15</f>
        <v>3972</v>
      </c>
      <c r="D16" s="135">
        <f t="shared" ref="D16" si="10">+D13+D14+D15</f>
        <v>3973</v>
      </c>
      <c r="E16" s="182">
        <f t="shared" ref="E16" si="11">+E13+E14+E15</f>
        <v>7945</v>
      </c>
      <c r="F16" s="133">
        <f t="shared" ref="F16" si="12">+F13+F14+F15</f>
        <v>4834</v>
      </c>
      <c r="G16" s="135">
        <f t="shared" ref="G16" si="13">+G13+G14+G15</f>
        <v>4833</v>
      </c>
      <c r="H16" s="188">
        <f t="shared" ref="H16" si="14">+H13+H14+H15</f>
        <v>9667</v>
      </c>
      <c r="I16" s="137">
        <f t="shared" ref="I16" si="15">IF(E16=0,0,((H16/E16)-1)*100)</f>
        <v>21.674008810572687</v>
      </c>
      <c r="J16" s="7"/>
      <c r="K16" s="7"/>
      <c r="L16" s="41" t="s">
        <v>61</v>
      </c>
      <c r="M16" s="45">
        <f>+M13+M14+M15</f>
        <v>554586</v>
      </c>
      <c r="N16" s="43">
        <f t="shared" ref="N16" si="16">+N13+N14+N15</f>
        <v>563946</v>
      </c>
      <c r="O16" s="204">
        <f t="shared" ref="O16" si="17">+O13+O14+O15</f>
        <v>1118532</v>
      </c>
      <c r="P16" s="43">
        <f t="shared" ref="P16" si="18">+P13+P14+P15</f>
        <v>0</v>
      </c>
      <c r="Q16" s="204">
        <f t="shared" ref="Q16" si="19">+Q13+Q14+Q15</f>
        <v>1118532</v>
      </c>
      <c r="R16" s="45">
        <f t="shared" ref="R16" si="20">+R13+R14+R15</f>
        <v>588357</v>
      </c>
      <c r="S16" s="43">
        <f t="shared" ref="S16" si="21">+S13+S14+S15</f>
        <v>587250</v>
      </c>
      <c r="T16" s="204">
        <f t="shared" ref="T16" si="22">+T13+T14+T15</f>
        <v>1175607</v>
      </c>
      <c r="U16" s="43">
        <f t="shared" ref="U16" si="23">+U13+U14+U15</f>
        <v>970</v>
      </c>
      <c r="V16" s="204">
        <f t="shared" ref="V16" si="24">+V13+V14+V15</f>
        <v>1176577</v>
      </c>
      <c r="W16" s="46">
        <f t="shared" ref="W16" si="25">IF(Q16=0,0,((V16/Q16)-1)*100)</f>
        <v>5.1893910947563349</v>
      </c>
    </row>
    <row r="17" spans="2:23" ht="13.5" thickTop="1">
      <c r="B17" s="111" t="s">
        <v>16</v>
      </c>
      <c r="C17" s="138">
        <v>1358</v>
      </c>
      <c r="D17" s="140">
        <v>1355</v>
      </c>
      <c r="E17" s="181">
        <f>SUM(C17:D17)</f>
        <v>2713</v>
      </c>
      <c r="F17" s="138">
        <v>1684</v>
      </c>
      <c r="G17" s="140">
        <v>1682</v>
      </c>
      <c r="H17" s="187">
        <f t="shared" ref="H17:H23" si="26">SUM(F17:G17)</f>
        <v>3366</v>
      </c>
      <c r="I17" s="128">
        <f t="shared" si="5"/>
        <v>24.069295982307402</v>
      </c>
      <c r="J17" s="7"/>
      <c r="K17" s="3"/>
      <c r="L17" s="13" t="s">
        <v>16</v>
      </c>
      <c r="M17" s="39">
        <v>192633</v>
      </c>
      <c r="N17" s="37">
        <v>190777</v>
      </c>
      <c r="O17" s="203">
        <f t="shared" ref="O17:O19" si="27">SUM(M17:N17)</f>
        <v>383410</v>
      </c>
      <c r="P17" s="150">
        <v>0</v>
      </c>
      <c r="Q17" s="203">
        <f t="shared" ref="Q17:Q19" si="28">O17+P17</f>
        <v>383410</v>
      </c>
      <c r="R17" s="39">
        <v>222963</v>
      </c>
      <c r="S17" s="37">
        <v>217235</v>
      </c>
      <c r="T17" s="203">
        <f t="shared" ref="T17:T19" si="29">SUM(R17:S17)</f>
        <v>440198</v>
      </c>
      <c r="U17" s="150">
        <v>0</v>
      </c>
      <c r="V17" s="203">
        <f>T17+U17</f>
        <v>440198</v>
      </c>
      <c r="W17" s="40">
        <f t="shared" si="7"/>
        <v>14.811298609843249</v>
      </c>
    </row>
    <row r="18" spans="2:23">
      <c r="B18" s="111" t="s">
        <v>17</v>
      </c>
      <c r="C18" s="138">
        <v>1389</v>
      </c>
      <c r="D18" s="140">
        <v>1392</v>
      </c>
      <c r="E18" s="181">
        <f>SUM(C18:D18)</f>
        <v>2781</v>
      </c>
      <c r="F18" s="138">
        <v>1658</v>
      </c>
      <c r="G18" s="140">
        <v>1658</v>
      </c>
      <c r="H18" s="187">
        <f>SUM(F18:G18)</f>
        <v>3316</v>
      </c>
      <c r="I18" s="128">
        <f>IF(E18=0,0,((H18/E18)-1)*100)</f>
        <v>19.237684286227985</v>
      </c>
      <c r="K18" s="3"/>
      <c r="L18" s="13" t="s">
        <v>17</v>
      </c>
      <c r="M18" s="39">
        <v>189240</v>
      </c>
      <c r="N18" s="37">
        <v>189297</v>
      </c>
      <c r="O18" s="203">
        <f>SUM(M18:N18)</f>
        <v>378537</v>
      </c>
      <c r="P18" s="150">
        <v>0</v>
      </c>
      <c r="Q18" s="203">
        <f>O18+P18</f>
        <v>378537</v>
      </c>
      <c r="R18" s="39">
        <v>206595</v>
      </c>
      <c r="S18" s="37">
        <v>207176</v>
      </c>
      <c r="T18" s="203">
        <f>SUM(R18:S18)</f>
        <v>413771</v>
      </c>
      <c r="U18" s="150">
        <v>0</v>
      </c>
      <c r="V18" s="203">
        <f>T18+U18</f>
        <v>413771</v>
      </c>
      <c r="W18" s="40">
        <f>IF(Q18=0,0,((V18/Q18)-1)*100)</f>
        <v>9.3079408353740956</v>
      </c>
    </row>
    <row r="19" spans="2:23" ht="13.5" thickBot="1">
      <c r="B19" s="111" t="s">
        <v>18</v>
      </c>
      <c r="C19" s="138">
        <v>1344</v>
      </c>
      <c r="D19" s="140">
        <v>1344</v>
      </c>
      <c r="E19" s="181">
        <f t="shared" ref="E19:E23" si="30">SUM(C19:D19)</f>
        <v>2688</v>
      </c>
      <c r="F19" s="138">
        <v>1442</v>
      </c>
      <c r="G19" s="140">
        <v>1441</v>
      </c>
      <c r="H19" s="187">
        <f t="shared" si="26"/>
        <v>2883</v>
      </c>
      <c r="I19" s="128">
        <f t="shared" si="5"/>
        <v>7.2544642857142794</v>
      </c>
      <c r="J19" s="8"/>
      <c r="K19" s="3"/>
      <c r="L19" s="13" t="s">
        <v>18</v>
      </c>
      <c r="M19" s="39">
        <v>189339</v>
      </c>
      <c r="N19" s="37">
        <v>188205</v>
      </c>
      <c r="O19" s="203">
        <f t="shared" si="27"/>
        <v>377544</v>
      </c>
      <c r="P19" s="150">
        <v>0</v>
      </c>
      <c r="Q19" s="203">
        <f t="shared" si="28"/>
        <v>377544</v>
      </c>
      <c r="R19" s="39">
        <v>181208</v>
      </c>
      <c r="S19" s="37">
        <v>177692</v>
      </c>
      <c r="T19" s="203">
        <f t="shared" si="29"/>
        <v>358900</v>
      </c>
      <c r="U19" s="150">
        <v>114</v>
      </c>
      <c r="V19" s="203">
        <f>T19+U19</f>
        <v>359014</v>
      </c>
      <c r="W19" s="40">
        <f t="shared" si="7"/>
        <v>-4.9080372089080999</v>
      </c>
    </row>
    <row r="20" spans="2:23" ht="15.75" customHeight="1" thickTop="1" thickBot="1">
      <c r="B20" s="141" t="s">
        <v>19</v>
      </c>
      <c r="C20" s="133">
        <f>+C17+C18+C19</f>
        <v>4091</v>
      </c>
      <c r="D20" s="144">
        <f t="shared" ref="D20" si="31">+D17+D18+D19</f>
        <v>4091</v>
      </c>
      <c r="E20" s="183">
        <f t="shared" ref="E20" si="32">+E17+E18+E19</f>
        <v>8182</v>
      </c>
      <c r="F20" s="133">
        <f t="shared" ref="F20" si="33">+F17+F18+F19</f>
        <v>4784</v>
      </c>
      <c r="G20" s="144">
        <f t="shared" ref="G20" si="34">+G17+G18+G19</f>
        <v>4781</v>
      </c>
      <c r="H20" s="189">
        <f t="shared" ref="H20" si="35">+H17+H18+H19</f>
        <v>9565</v>
      </c>
      <c r="I20" s="136">
        <f t="shared" si="5"/>
        <v>16.902957712050835</v>
      </c>
      <c r="J20" s="9"/>
      <c r="K20" s="10"/>
      <c r="L20" s="47" t="s">
        <v>19</v>
      </c>
      <c r="M20" s="48">
        <f>+M17+M18+M19</f>
        <v>571212</v>
      </c>
      <c r="N20" s="49">
        <f t="shared" ref="N20" si="36">+N17+N18+N19</f>
        <v>568279</v>
      </c>
      <c r="O20" s="205">
        <f t="shared" ref="O20" si="37">+O17+O18+O19</f>
        <v>1139491</v>
      </c>
      <c r="P20" s="49">
        <f t="shared" ref="P20" si="38">+P17+P18+P19</f>
        <v>0</v>
      </c>
      <c r="Q20" s="205">
        <f t="shared" ref="Q20" si="39">+Q17+Q18+Q19</f>
        <v>1139491</v>
      </c>
      <c r="R20" s="48">
        <f t="shared" ref="R20" si="40">+R17+R18+R19</f>
        <v>610766</v>
      </c>
      <c r="S20" s="49">
        <f t="shared" ref="S20" si="41">+S17+S18+S19</f>
        <v>602103</v>
      </c>
      <c r="T20" s="205">
        <f t="shared" ref="T20" si="42">+T17+T18+T19</f>
        <v>1212869</v>
      </c>
      <c r="U20" s="49">
        <f t="shared" ref="U20" si="43">+U17+U18+U19</f>
        <v>114</v>
      </c>
      <c r="V20" s="205">
        <f t="shared" ref="V20" si="44">+V17+V18+V19</f>
        <v>1212983</v>
      </c>
      <c r="W20" s="50">
        <f t="shared" si="7"/>
        <v>6.4495463325291658</v>
      </c>
    </row>
    <row r="21" spans="2:23" ht="13.5" thickTop="1">
      <c r="B21" s="111" t="s">
        <v>20</v>
      </c>
      <c r="C21" s="125">
        <v>1427</v>
      </c>
      <c r="D21" s="127">
        <v>1425</v>
      </c>
      <c r="E21" s="184">
        <f t="shared" si="30"/>
        <v>2852</v>
      </c>
      <c r="F21" s="125">
        <v>1505</v>
      </c>
      <c r="G21" s="127">
        <v>1503</v>
      </c>
      <c r="H21" s="190">
        <f t="shared" si="26"/>
        <v>3008</v>
      </c>
      <c r="I21" s="128">
        <f t="shared" si="5"/>
        <v>5.4698457223001373</v>
      </c>
      <c r="J21" s="3"/>
      <c r="K21" s="3"/>
      <c r="L21" s="13" t="s">
        <v>21</v>
      </c>
      <c r="M21" s="39">
        <v>199824</v>
      </c>
      <c r="N21" s="37">
        <v>199790</v>
      </c>
      <c r="O21" s="203">
        <f t="shared" ref="O21:O23" si="45">SUM(M21:N21)</f>
        <v>399614</v>
      </c>
      <c r="P21" s="150">
        <v>0</v>
      </c>
      <c r="Q21" s="203">
        <f t="shared" ref="Q21:Q23" si="46">O21+P21</f>
        <v>399614</v>
      </c>
      <c r="R21" s="39">
        <v>217811</v>
      </c>
      <c r="S21" s="37">
        <v>207071</v>
      </c>
      <c r="T21" s="203">
        <f t="shared" ref="T21:T23" si="47">SUM(R21:S21)</f>
        <v>424882</v>
      </c>
      <c r="U21" s="150">
        <v>0</v>
      </c>
      <c r="V21" s="203">
        <f>T21+U21</f>
        <v>424882</v>
      </c>
      <c r="W21" s="40">
        <f t="shared" si="7"/>
        <v>6.3231017932304567</v>
      </c>
    </row>
    <row r="22" spans="2:23">
      <c r="B22" s="111" t="s">
        <v>22</v>
      </c>
      <c r="C22" s="125">
        <v>1487</v>
      </c>
      <c r="D22" s="127">
        <v>1487</v>
      </c>
      <c r="E22" s="181">
        <f t="shared" si="30"/>
        <v>2974</v>
      </c>
      <c r="F22" s="125">
        <v>1553</v>
      </c>
      <c r="G22" s="127">
        <v>1552</v>
      </c>
      <c r="H22" s="181">
        <f t="shared" si="26"/>
        <v>3105</v>
      </c>
      <c r="I22" s="128">
        <f t="shared" si="5"/>
        <v>4.4048419636852687</v>
      </c>
      <c r="J22" s="3"/>
      <c r="K22" s="3"/>
      <c r="L22" s="13" t="s">
        <v>22</v>
      </c>
      <c r="M22" s="39">
        <v>202028</v>
      </c>
      <c r="N22" s="37">
        <v>206043</v>
      </c>
      <c r="O22" s="203">
        <f t="shared" si="45"/>
        <v>408071</v>
      </c>
      <c r="P22" s="150">
        <v>322</v>
      </c>
      <c r="Q22" s="203">
        <f t="shared" si="46"/>
        <v>408393</v>
      </c>
      <c r="R22" s="39">
        <v>225500</v>
      </c>
      <c r="S22" s="37">
        <v>227312</v>
      </c>
      <c r="T22" s="203">
        <f t="shared" si="47"/>
        <v>452812</v>
      </c>
      <c r="U22" s="150">
        <v>0</v>
      </c>
      <c r="V22" s="203">
        <f>T22+U22</f>
        <v>452812</v>
      </c>
      <c r="W22" s="40">
        <f t="shared" si="7"/>
        <v>10.876533143320287</v>
      </c>
    </row>
    <row r="23" spans="2:23" ht="13.5" thickBot="1">
      <c r="B23" s="111" t="s">
        <v>23</v>
      </c>
      <c r="C23" s="125">
        <v>1440</v>
      </c>
      <c r="D23" s="146">
        <v>1440</v>
      </c>
      <c r="E23" s="185">
        <f t="shared" si="30"/>
        <v>2880</v>
      </c>
      <c r="F23" s="125">
        <v>1540</v>
      </c>
      <c r="G23" s="146">
        <v>1537</v>
      </c>
      <c r="H23" s="185">
        <f t="shared" si="26"/>
        <v>3077</v>
      </c>
      <c r="I23" s="147">
        <f t="shared" si="5"/>
        <v>6.8402777777777812</v>
      </c>
      <c r="J23" s="3"/>
      <c r="K23" s="3"/>
      <c r="L23" s="13" t="s">
        <v>23</v>
      </c>
      <c r="M23" s="39">
        <v>194000</v>
      </c>
      <c r="N23" s="37">
        <v>193156</v>
      </c>
      <c r="O23" s="203">
        <f t="shared" si="45"/>
        <v>387156</v>
      </c>
      <c r="P23" s="150">
        <v>126</v>
      </c>
      <c r="Q23" s="203">
        <f t="shared" si="46"/>
        <v>387282</v>
      </c>
      <c r="R23" s="39">
        <v>230826</v>
      </c>
      <c r="S23" s="37">
        <v>229368</v>
      </c>
      <c r="T23" s="203">
        <f t="shared" si="47"/>
        <v>460194</v>
      </c>
      <c r="U23" s="150">
        <v>177</v>
      </c>
      <c r="V23" s="203">
        <f>T23+U23</f>
        <v>460371</v>
      </c>
      <c r="W23" s="40">
        <f t="shared" si="7"/>
        <v>18.872294607030526</v>
      </c>
    </row>
    <row r="24" spans="2:23" ht="14.25" thickTop="1" thickBot="1">
      <c r="B24" s="132" t="s">
        <v>24</v>
      </c>
      <c r="C24" s="133">
        <f>+C21+C22+C23</f>
        <v>4354</v>
      </c>
      <c r="D24" s="135">
        <f t="shared" ref="D24" si="48">+D21+D22+D23</f>
        <v>4352</v>
      </c>
      <c r="E24" s="182">
        <f t="shared" ref="E24" si="49">+E21+E22+E23</f>
        <v>8706</v>
      </c>
      <c r="F24" s="133">
        <f t="shared" ref="F24" si="50">+F21+F22+F23</f>
        <v>4598</v>
      </c>
      <c r="G24" s="135">
        <f t="shared" ref="G24" si="51">+G21+G22+G23</f>
        <v>4592</v>
      </c>
      <c r="H24" s="191">
        <f t="shared" ref="H24" si="52">+H21+H22+H23</f>
        <v>9190</v>
      </c>
      <c r="I24" s="136">
        <f t="shared" ref="I24" si="53">IF(E24=0,0,((H24/E24)-1)*100)</f>
        <v>5.5593843326441572</v>
      </c>
      <c r="J24" s="3"/>
      <c r="K24" s="3"/>
      <c r="L24" s="41" t="s">
        <v>24</v>
      </c>
      <c r="M24" s="45">
        <f>+M21+M22+M23</f>
        <v>595852</v>
      </c>
      <c r="N24" s="43">
        <f t="shared" ref="N24" si="54">+N21+N22+N23</f>
        <v>598989</v>
      </c>
      <c r="O24" s="204">
        <f t="shared" ref="O24" si="55">+O21+O22+O23</f>
        <v>1194841</v>
      </c>
      <c r="P24" s="43">
        <f t="shared" ref="P24" si="56">+P21+P22+P23</f>
        <v>448</v>
      </c>
      <c r="Q24" s="204">
        <f t="shared" ref="Q24" si="57">+Q21+Q22+Q23</f>
        <v>1195289</v>
      </c>
      <c r="R24" s="45">
        <f t="shared" ref="R24" si="58">+R21+R22+R23</f>
        <v>674137</v>
      </c>
      <c r="S24" s="43">
        <f t="shared" ref="S24" si="59">+S21+S22+S23</f>
        <v>663751</v>
      </c>
      <c r="T24" s="204">
        <f t="shared" ref="T24" si="60">+T21+T22+T23</f>
        <v>1337888</v>
      </c>
      <c r="U24" s="43">
        <f t="shared" ref="U24" si="61">+U21+U22+U23</f>
        <v>177</v>
      </c>
      <c r="V24" s="204">
        <f t="shared" ref="V24" si="62">+V21+V22+V23</f>
        <v>1338065</v>
      </c>
      <c r="W24" s="46">
        <f t="shared" ref="W24" si="63">IF(Q24=0,0,((V24/Q24)-1)*100)</f>
        <v>11.944893661700217</v>
      </c>
    </row>
    <row r="25" spans="2:23" ht="14.25" thickTop="1" thickBot="1">
      <c r="B25" s="132" t="s">
        <v>62</v>
      </c>
      <c r="C25" s="133">
        <f>+C16+C20+C24</f>
        <v>12417</v>
      </c>
      <c r="D25" s="135">
        <f t="shared" ref="D25:H25" si="64">+D16+D20+D24</f>
        <v>12416</v>
      </c>
      <c r="E25" s="182">
        <f t="shared" si="64"/>
        <v>24833</v>
      </c>
      <c r="F25" s="133">
        <f t="shared" si="64"/>
        <v>14216</v>
      </c>
      <c r="G25" s="135">
        <f t="shared" si="64"/>
        <v>14206</v>
      </c>
      <c r="H25" s="188">
        <f t="shared" si="64"/>
        <v>28422</v>
      </c>
      <c r="I25" s="137">
        <f>IF(E25=0,0,((H25/E25)-1)*100)</f>
        <v>14.452542987154192</v>
      </c>
      <c r="J25" s="7"/>
      <c r="K25" s="3"/>
      <c r="L25" s="41" t="s">
        <v>62</v>
      </c>
      <c r="M25" s="45">
        <f t="shared" ref="M25:V25" si="65">+M16+M20+M24</f>
        <v>1721650</v>
      </c>
      <c r="N25" s="43">
        <f t="shared" si="65"/>
        <v>1731214</v>
      </c>
      <c r="O25" s="204">
        <f t="shared" si="65"/>
        <v>3452864</v>
      </c>
      <c r="P25" s="44">
        <f t="shared" si="65"/>
        <v>448</v>
      </c>
      <c r="Q25" s="207">
        <f t="shared" si="65"/>
        <v>3453312</v>
      </c>
      <c r="R25" s="45">
        <f t="shared" si="65"/>
        <v>1873260</v>
      </c>
      <c r="S25" s="43">
        <f t="shared" si="65"/>
        <v>1853104</v>
      </c>
      <c r="T25" s="204">
        <f t="shared" si="65"/>
        <v>3726364</v>
      </c>
      <c r="U25" s="44">
        <f t="shared" si="65"/>
        <v>1261</v>
      </c>
      <c r="V25" s="207">
        <f t="shared" si="65"/>
        <v>3727625</v>
      </c>
      <c r="W25" s="46">
        <f>IF(Q25=0,0,((V25/Q25)-1)*100)</f>
        <v>7.9434757125912636</v>
      </c>
    </row>
    <row r="26" spans="2:23" ht="14.25" thickTop="1" thickBot="1">
      <c r="B26" s="132" t="s">
        <v>7</v>
      </c>
      <c r="C26" s="133">
        <f>+C25+C12</f>
        <v>16025</v>
      </c>
      <c r="D26" s="135">
        <f t="shared" ref="D26:H26" si="66">+D25+D12</f>
        <v>16027</v>
      </c>
      <c r="E26" s="182">
        <f t="shared" si="66"/>
        <v>32052</v>
      </c>
      <c r="F26" s="133">
        <f t="shared" si="66"/>
        <v>18859</v>
      </c>
      <c r="G26" s="135">
        <f t="shared" si="66"/>
        <v>18849</v>
      </c>
      <c r="H26" s="188">
        <f t="shared" si="66"/>
        <v>37708</v>
      </c>
      <c r="I26" s="137">
        <f t="shared" ref="I26" si="67">IF(E26=0,0,((H26/E26)-1)*100)</f>
        <v>17.646324722326213</v>
      </c>
      <c r="J26" s="7"/>
      <c r="K26" s="7"/>
      <c r="L26" s="41" t="s">
        <v>7</v>
      </c>
      <c r="M26" s="45">
        <f>+M25+M12</f>
        <v>2225934</v>
      </c>
      <c r="N26" s="43">
        <f t="shared" ref="N26:V26" si="68">+N25+N12</f>
        <v>2231863</v>
      </c>
      <c r="O26" s="204">
        <f t="shared" si="68"/>
        <v>4457797</v>
      </c>
      <c r="P26" s="43">
        <f t="shared" si="68"/>
        <v>598</v>
      </c>
      <c r="Q26" s="204">
        <f t="shared" si="68"/>
        <v>4458395</v>
      </c>
      <c r="R26" s="45">
        <f t="shared" si="68"/>
        <v>2479082</v>
      </c>
      <c r="S26" s="43">
        <f t="shared" si="68"/>
        <v>2463636</v>
      </c>
      <c r="T26" s="204">
        <f t="shared" si="68"/>
        <v>4942718</v>
      </c>
      <c r="U26" s="43">
        <f t="shared" si="68"/>
        <v>1268</v>
      </c>
      <c r="V26" s="204">
        <f t="shared" si="68"/>
        <v>4943986</v>
      </c>
      <c r="W26" s="46">
        <f t="shared" ref="W26" si="69">IF(Q26=0,0,((V26/Q26)-1)*100)</f>
        <v>10.891610097355663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119" t="s">
        <v>7</v>
      </c>
      <c r="F33" s="117" t="s">
        <v>5</v>
      </c>
      <c r="G33" s="118" t="s">
        <v>6</v>
      </c>
      <c r="H33" s="119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v>2879</v>
      </c>
      <c r="D35" s="127">
        <v>2866</v>
      </c>
      <c r="E35" s="181">
        <f>SUM(C35:D35)</f>
        <v>5745</v>
      </c>
      <c r="F35" s="125">
        <v>3582</v>
      </c>
      <c r="G35" s="127">
        <v>3583</v>
      </c>
      <c r="H35" s="187">
        <f t="shared" ref="H35:H37" si="70">SUM(F35:G35)</f>
        <v>7165</v>
      </c>
      <c r="I35" s="128">
        <f t="shared" ref="I35:I37" si="71">IF(E35=0,0,((H35/E35)-1)*100)</f>
        <v>24.717145343777204</v>
      </c>
      <c r="J35" s="3"/>
      <c r="K35" s="6"/>
      <c r="L35" s="13" t="s">
        <v>10</v>
      </c>
      <c r="M35" s="39">
        <v>391874</v>
      </c>
      <c r="N35" s="37">
        <v>396520</v>
      </c>
      <c r="O35" s="203">
        <f>SUM(M35:N35)</f>
        <v>788394</v>
      </c>
      <c r="P35" s="38">
        <v>0</v>
      </c>
      <c r="Q35" s="203">
        <f t="shared" ref="Q35:Q37" si="72">O35+P35</f>
        <v>788394</v>
      </c>
      <c r="R35" s="39">
        <v>499606</v>
      </c>
      <c r="S35" s="37">
        <v>504114</v>
      </c>
      <c r="T35" s="203">
        <f>SUM(R35:S35)</f>
        <v>1003720</v>
      </c>
      <c r="U35" s="150">
        <v>0</v>
      </c>
      <c r="V35" s="203">
        <f>T35+U35</f>
        <v>1003720</v>
      </c>
      <c r="W35" s="40">
        <f t="shared" ref="W35:W37" si="73">IF(Q35=0,0,((V35/Q35)-1)*100)</f>
        <v>27.311978528502245</v>
      </c>
    </row>
    <row r="36" spans="2:23">
      <c r="B36" s="111" t="s">
        <v>11</v>
      </c>
      <c r="C36" s="125">
        <v>2790</v>
      </c>
      <c r="D36" s="127">
        <v>2787</v>
      </c>
      <c r="E36" s="181">
        <f t="shared" ref="E36:E37" si="74">SUM(C36:D36)</f>
        <v>5577</v>
      </c>
      <c r="F36" s="125">
        <v>3718</v>
      </c>
      <c r="G36" s="127">
        <v>3718</v>
      </c>
      <c r="H36" s="187">
        <f t="shared" si="70"/>
        <v>7436</v>
      </c>
      <c r="I36" s="128">
        <f t="shared" si="71"/>
        <v>33.333333333333329</v>
      </c>
      <c r="J36" s="3"/>
      <c r="K36" s="6"/>
      <c r="L36" s="13" t="s">
        <v>11</v>
      </c>
      <c r="M36" s="39">
        <v>388531</v>
      </c>
      <c r="N36" s="37">
        <v>388248</v>
      </c>
      <c r="O36" s="203">
        <f t="shared" ref="O36:O37" si="75">SUM(M36:N36)</f>
        <v>776779</v>
      </c>
      <c r="P36" s="38">
        <v>0</v>
      </c>
      <c r="Q36" s="203">
        <f t="shared" si="72"/>
        <v>776779</v>
      </c>
      <c r="R36" s="39">
        <v>495336</v>
      </c>
      <c r="S36" s="37">
        <v>496980</v>
      </c>
      <c r="T36" s="203">
        <f t="shared" ref="T36:T37" si="76">SUM(R36:S36)</f>
        <v>992316</v>
      </c>
      <c r="U36" s="150">
        <v>0</v>
      </c>
      <c r="V36" s="203">
        <f>T36+U36</f>
        <v>992316</v>
      </c>
      <c r="W36" s="40">
        <f t="shared" si="73"/>
        <v>27.747531794757574</v>
      </c>
    </row>
    <row r="37" spans="2:23" ht="13.5" thickBot="1">
      <c r="B37" s="116" t="s">
        <v>12</v>
      </c>
      <c r="C37" s="129">
        <v>3123</v>
      </c>
      <c r="D37" s="131">
        <v>3119</v>
      </c>
      <c r="E37" s="181">
        <f t="shared" si="74"/>
        <v>6242</v>
      </c>
      <c r="F37" s="129">
        <v>4174</v>
      </c>
      <c r="G37" s="131">
        <v>4178</v>
      </c>
      <c r="H37" s="187">
        <f t="shared" si="70"/>
        <v>8352</v>
      </c>
      <c r="I37" s="128">
        <f t="shared" si="71"/>
        <v>33.803268183274596</v>
      </c>
      <c r="J37" s="3"/>
      <c r="K37" s="6"/>
      <c r="L37" s="22" t="s">
        <v>12</v>
      </c>
      <c r="M37" s="39">
        <v>409985</v>
      </c>
      <c r="N37" s="37">
        <v>454303</v>
      </c>
      <c r="O37" s="203">
        <f t="shared" si="75"/>
        <v>864288</v>
      </c>
      <c r="P37" s="38">
        <v>0</v>
      </c>
      <c r="Q37" s="206">
        <f t="shared" si="72"/>
        <v>864288</v>
      </c>
      <c r="R37" s="39">
        <v>517604</v>
      </c>
      <c r="S37" s="37">
        <v>577262</v>
      </c>
      <c r="T37" s="203">
        <f t="shared" si="76"/>
        <v>1094866</v>
      </c>
      <c r="U37" s="38">
        <v>735</v>
      </c>
      <c r="V37" s="206">
        <f>T37+U37</f>
        <v>1095601</v>
      </c>
      <c r="W37" s="40">
        <f t="shared" si="73"/>
        <v>26.763416824021611</v>
      </c>
    </row>
    <row r="38" spans="2:23" ht="14.25" thickTop="1" thickBot="1">
      <c r="B38" s="132" t="s">
        <v>57</v>
      </c>
      <c r="C38" s="133">
        <f>+C35+C36+C37</f>
        <v>8792</v>
      </c>
      <c r="D38" s="134">
        <f t="shared" ref="D38" si="77">+D35+D36+D37</f>
        <v>8772</v>
      </c>
      <c r="E38" s="182">
        <f t="shared" ref="E38" si="78">+E35+E36+E37</f>
        <v>17564</v>
      </c>
      <c r="F38" s="133">
        <f t="shared" ref="F38" si="79">+F35+F36+F37</f>
        <v>11474</v>
      </c>
      <c r="G38" s="135">
        <f t="shared" ref="G38" si="80">+G35+G36+G37</f>
        <v>11479</v>
      </c>
      <c r="H38" s="191">
        <f t="shared" ref="H38" si="81">+H35+H36+H37</f>
        <v>22953</v>
      </c>
      <c r="I38" s="136">
        <f>IF(E38=0,0,((H38/E38)-1)*100)</f>
        <v>30.682076975631965</v>
      </c>
      <c r="J38" s="3"/>
      <c r="K38" s="3"/>
      <c r="L38" s="41" t="s">
        <v>57</v>
      </c>
      <c r="M38" s="42">
        <f>+M35+M36+M37</f>
        <v>1190390</v>
      </c>
      <c r="N38" s="43">
        <f t="shared" ref="N38" si="82">+N35+N36+N37</f>
        <v>1239071</v>
      </c>
      <c r="O38" s="204">
        <f t="shared" ref="O38" si="83">+O35+O36+O37</f>
        <v>2429461</v>
      </c>
      <c r="P38" s="44">
        <f t="shared" ref="P38" si="84">+P35+P36+P37</f>
        <v>0</v>
      </c>
      <c r="Q38" s="204">
        <f t="shared" ref="Q38" si="85">+Q35+Q36+Q37</f>
        <v>2429461</v>
      </c>
      <c r="R38" s="45">
        <f t="shared" ref="R38" si="86">+R35+R36+R37</f>
        <v>1512546</v>
      </c>
      <c r="S38" s="43">
        <f t="shared" ref="S38" si="87">+S35+S36+S37</f>
        <v>1578356</v>
      </c>
      <c r="T38" s="204">
        <f t="shared" ref="T38" si="88">+T35+T36+T37</f>
        <v>3090902</v>
      </c>
      <c r="U38" s="43">
        <f t="shared" ref="U38" si="89">+U35+U36+U37</f>
        <v>735</v>
      </c>
      <c r="V38" s="204">
        <f t="shared" ref="V38" si="90">+V35+V36+V37</f>
        <v>3091637</v>
      </c>
      <c r="W38" s="46">
        <f>IF(Q38=0,0,((V38/Q38)-1)*100)</f>
        <v>27.256086843954286</v>
      </c>
    </row>
    <row r="39" spans="2:23" ht="13.5" thickTop="1">
      <c r="B39" s="111" t="s">
        <v>13</v>
      </c>
      <c r="C39" s="125">
        <v>3234</v>
      </c>
      <c r="D39" s="127">
        <v>3234</v>
      </c>
      <c r="E39" s="181">
        <f t="shared" ref="E39:E40" si="91">SUM(C39:D39)</f>
        <v>6468</v>
      </c>
      <c r="F39" s="125">
        <v>4336</v>
      </c>
      <c r="G39" s="127">
        <v>4337</v>
      </c>
      <c r="H39" s="187">
        <f t="shared" ref="H39:H40" si="92">SUM(F39:G39)</f>
        <v>8673</v>
      </c>
      <c r="I39" s="128">
        <f t="shared" ref="I39:I50" si="93">IF(E39=0,0,((H39/E39)-1)*100)</f>
        <v>34.090909090909079</v>
      </c>
      <c r="L39" s="13" t="s">
        <v>13</v>
      </c>
      <c r="M39" s="39">
        <v>465115</v>
      </c>
      <c r="N39" s="37">
        <v>429073</v>
      </c>
      <c r="O39" s="203">
        <f t="shared" ref="O39:O40" si="94">SUM(M39:N39)</f>
        <v>894188</v>
      </c>
      <c r="P39" s="38">
        <v>0</v>
      </c>
      <c r="Q39" s="206">
        <f t="shared" ref="Q39:Q40" si="95">O39+P39</f>
        <v>894188</v>
      </c>
      <c r="R39" s="39">
        <v>564776</v>
      </c>
      <c r="S39" s="37">
        <v>532467</v>
      </c>
      <c r="T39" s="203">
        <f t="shared" ref="T39:T40" si="96">SUM(R39:S39)</f>
        <v>1097243</v>
      </c>
      <c r="U39" s="38">
        <v>702</v>
      </c>
      <c r="V39" s="206">
        <f>T39+U39</f>
        <v>1097945</v>
      </c>
      <c r="W39" s="40">
        <f t="shared" ref="W39:W50" si="97">IF(Q39=0,0,((V39/Q39)-1)*100)</f>
        <v>22.786818879251335</v>
      </c>
    </row>
    <row r="40" spans="2:23">
      <c r="B40" s="111" t="s">
        <v>14</v>
      </c>
      <c r="C40" s="125">
        <v>2929</v>
      </c>
      <c r="D40" s="127">
        <v>2928</v>
      </c>
      <c r="E40" s="181">
        <f t="shared" si="91"/>
        <v>5857</v>
      </c>
      <c r="F40" s="125">
        <v>3900</v>
      </c>
      <c r="G40" s="127">
        <v>3899</v>
      </c>
      <c r="H40" s="187">
        <f t="shared" si="92"/>
        <v>7799</v>
      </c>
      <c r="I40" s="128">
        <f t="shared" si="93"/>
        <v>33.156906266006494</v>
      </c>
      <c r="J40" s="3"/>
      <c r="K40" s="3"/>
      <c r="L40" s="13" t="s">
        <v>14</v>
      </c>
      <c r="M40" s="39">
        <v>429969</v>
      </c>
      <c r="N40" s="37">
        <v>419169</v>
      </c>
      <c r="O40" s="203">
        <f t="shared" si="94"/>
        <v>849138</v>
      </c>
      <c r="P40" s="38">
        <v>0</v>
      </c>
      <c r="Q40" s="206">
        <f t="shared" si="95"/>
        <v>849138</v>
      </c>
      <c r="R40" s="39">
        <v>533755</v>
      </c>
      <c r="S40" s="37">
        <v>507924</v>
      </c>
      <c r="T40" s="203">
        <f t="shared" si="96"/>
        <v>1041679</v>
      </c>
      <c r="U40" s="38">
        <v>118</v>
      </c>
      <c r="V40" s="206">
        <f>T40+U40</f>
        <v>1041797</v>
      </c>
      <c r="W40" s="40">
        <f t="shared" si="97"/>
        <v>22.688773791774718</v>
      </c>
    </row>
    <row r="41" spans="2:23" ht="13.5" thickBot="1">
      <c r="B41" s="111" t="s">
        <v>15</v>
      </c>
      <c r="C41" s="125">
        <v>3264</v>
      </c>
      <c r="D41" s="127">
        <v>3262</v>
      </c>
      <c r="E41" s="181">
        <f>SUM(C41:D41)</f>
        <v>6526</v>
      </c>
      <c r="F41" s="125">
        <v>4360</v>
      </c>
      <c r="G41" s="127">
        <v>4363</v>
      </c>
      <c r="H41" s="187">
        <f>SUM(F41:G41)</f>
        <v>8723</v>
      </c>
      <c r="I41" s="128">
        <f>IF(E41=0,0,((H41/E41)-1)*100)</f>
        <v>33.665338645418316</v>
      </c>
      <c r="J41" s="3"/>
      <c r="K41" s="3"/>
      <c r="L41" s="13" t="s">
        <v>15</v>
      </c>
      <c r="M41" s="39">
        <v>495608</v>
      </c>
      <c r="N41" s="37">
        <v>491693</v>
      </c>
      <c r="O41" s="203">
        <f>SUM(M41:N41)</f>
        <v>987301</v>
      </c>
      <c r="P41" s="38">
        <v>0</v>
      </c>
      <c r="Q41" s="206">
        <f>O41+P41</f>
        <v>987301</v>
      </c>
      <c r="R41" s="39">
        <v>638553</v>
      </c>
      <c r="S41" s="37">
        <v>631233</v>
      </c>
      <c r="T41" s="203">
        <f>SUM(R41:S41)</f>
        <v>1269786</v>
      </c>
      <c r="U41" s="38">
        <v>466</v>
      </c>
      <c r="V41" s="206">
        <f>T41+U41</f>
        <v>1270252</v>
      </c>
      <c r="W41" s="40">
        <f>IF(Q41=0,0,((V41/Q41)-1)*100)</f>
        <v>28.659041163738319</v>
      </c>
    </row>
    <row r="42" spans="2:23" ht="14.25" thickTop="1" thickBot="1">
      <c r="B42" s="132" t="s">
        <v>61</v>
      </c>
      <c r="C42" s="133">
        <f>+C39+C40+C41</f>
        <v>9427</v>
      </c>
      <c r="D42" s="135">
        <f t="shared" ref="D42" si="98">+D39+D40+D41</f>
        <v>9424</v>
      </c>
      <c r="E42" s="182">
        <f t="shared" ref="E42" si="99">+E39+E40+E41</f>
        <v>18851</v>
      </c>
      <c r="F42" s="133">
        <f t="shared" ref="F42" si="100">+F39+F40+F41</f>
        <v>12596</v>
      </c>
      <c r="G42" s="135">
        <f t="shared" ref="G42" si="101">+G39+G40+G41</f>
        <v>12599</v>
      </c>
      <c r="H42" s="188">
        <f t="shared" ref="H42" si="102">+H39+H40+H41</f>
        <v>25195</v>
      </c>
      <c r="I42" s="137">
        <f t="shared" ref="I42" si="103">IF(E42=0,0,((H42/E42)-1)*100)</f>
        <v>33.653387088218125</v>
      </c>
      <c r="J42" s="7"/>
      <c r="K42" s="7"/>
      <c r="L42" s="41" t="s">
        <v>61</v>
      </c>
      <c r="M42" s="45">
        <f>+M39+M40+M41</f>
        <v>1390692</v>
      </c>
      <c r="N42" s="43">
        <f t="shared" ref="N42" si="104">+N39+N40+N41</f>
        <v>1339935</v>
      </c>
      <c r="O42" s="204">
        <f t="shared" ref="O42" si="105">+O39+O40+O41</f>
        <v>2730627</v>
      </c>
      <c r="P42" s="44">
        <f t="shared" ref="P42" si="106">+P39+P40+P41</f>
        <v>0</v>
      </c>
      <c r="Q42" s="207">
        <f t="shared" ref="Q42" si="107">+Q39+Q40+Q41</f>
        <v>2730627</v>
      </c>
      <c r="R42" s="45">
        <f t="shared" ref="R42" si="108">+R39+R40+R41</f>
        <v>1737084</v>
      </c>
      <c r="S42" s="43">
        <f t="shared" ref="S42" si="109">+S39+S40+S41</f>
        <v>1671624</v>
      </c>
      <c r="T42" s="204">
        <f t="shared" ref="T42" si="110">+T39+T40+T41</f>
        <v>3408708</v>
      </c>
      <c r="U42" s="44">
        <f t="shared" ref="U42" si="111">+U39+U40+U41</f>
        <v>1286</v>
      </c>
      <c r="V42" s="207">
        <f t="shared" ref="V42" si="112">+V39+V40+V41</f>
        <v>3409994</v>
      </c>
      <c r="W42" s="46">
        <f t="shared" ref="W42" si="113">IF(Q42=0,0,((V42/Q42)-1)*100)</f>
        <v>24.879524006757414</v>
      </c>
    </row>
    <row r="43" spans="2:23" ht="13.5" thickTop="1">
      <c r="B43" s="111" t="s">
        <v>16</v>
      </c>
      <c r="C43" s="138">
        <v>3173</v>
      </c>
      <c r="D43" s="140">
        <v>3174</v>
      </c>
      <c r="E43" s="181">
        <f t="shared" ref="E43:E45" si="114">SUM(C43:D43)</f>
        <v>6347</v>
      </c>
      <c r="F43" s="138">
        <v>4517</v>
      </c>
      <c r="G43" s="140">
        <v>4518</v>
      </c>
      <c r="H43" s="187">
        <f t="shared" ref="H43:H45" si="115">SUM(F43:G43)</f>
        <v>9035</v>
      </c>
      <c r="I43" s="128">
        <f t="shared" si="93"/>
        <v>42.350716874113758</v>
      </c>
      <c r="J43" s="7"/>
      <c r="K43" s="3"/>
      <c r="L43" s="13" t="s">
        <v>16</v>
      </c>
      <c r="M43" s="39">
        <v>462644</v>
      </c>
      <c r="N43" s="37">
        <v>461231</v>
      </c>
      <c r="O43" s="203">
        <f t="shared" ref="O43:O45" si="116">SUM(M43:N43)</f>
        <v>923875</v>
      </c>
      <c r="P43" s="150">
        <v>65</v>
      </c>
      <c r="Q43" s="330">
        <f t="shared" ref="Q43:Q45" si="117">O43+P43</f>
        <v>923940</v>
      </c>
      <c r="R43" s="39">
        <v>640962</v>
      </c>
      <c r="S43" s="37">
        <v>644579</v>
      </c>
      <c r="T43" s="203">
        <f t="shared" ref="T43:T45" si="118">SUM(R43:S43)</f>
        <v>1285541</v>
      </c>
      <c r="U43" s="150">
        <v>257</v>
      </c>
      <c r="V43" s="330">
        <f>T43+U43</f>
        <v>1285798</v>
      </c>
      <c r="W43" s="40">
        <f t="shared" si="97"/>
        <v>39.164664372145388</v>
      </c>
    </row>
    <row r="44" spans="2:23">
      <c r="B44" s="111" t="s">
        <v>17</v>
      </c>
      <c r="C44" s="138">
        <v>3006</v>
      </c>
      <c r="D44" s="140">
        <v>3008</v>
      </c>
      <c r="E44" s="181">
        <f>SUM(C44:D44)</f>
        <v>6014</v>
      </c>
      <c r="F44" s="138">
        <v>4421</v>
      </c>
      <c r="G44" s="140">
        <v>4417</v>
      </c>
      <c r="H44" s="187">
        <f>SUM(F44:G44)</f>
        <v>8838</v>
      </c>
      <c r="I44" s="128">
        <f>IF(E44=0,0,((H44/E44)-1)*100)</f>
        <v>46.95710009976721</v>
      </c>
      <c r="J44" s="3"/>
      <c r="K44" s="3"/>
      <c r="L44" s="13" t="s">
        <v>17</v>
      </c>
      <c r="M44" s="39">
        <v>427082</v>
      </c>
      <c r="N44" s="37">
        <v>421934</v>
      </c>
      <c r="O44" s="203">
        <f>SUM(M44:N44)</f>
        <v>849016</v>
      </c>
      <c r="P44" s="150">
        <v>0</v>
      </c>
      <c r="Q44" s="203">
        <f>O44+P44</f>
        <v>849016</v>
      </c>
      <c r="R44" s="39">
        <v>588480</v>
      </c>
      <c r="S44" s="37">
        <v>588204</v>
      </c>
      <c r="T44" s="203">
        <f>SUM(R44:S44)</f>
        <v>1176684</v>
      </c>
      <c r="U44" s="150">
        <v>298</v>
      </c>
      <c r="V44" s="203">
        <f>T44+U44</f>
        <v>1176982</v>
      </c>
      <c r="W44" s="40">
        <f>IF(Q44=0,0,((V44/Q44)-1)*100)</f>
        <v>38.628953989088544</v>
      </c>
    </row>
    <row r="45" spans="2:23" ht="13.5" thickBot="1">
      <c r="B45" s="111" t="s">
        <v>18</v>
      </c>
      <c r="C45" s="138">
        <v>2963</v>
      </c>
      <c r="D45" s="140">
        <v>2964</v>
      </c>
      <c r="E45" s="181">
        <f t="shared" si="114"/>
        <v>5927</v>
      </c>
      <c r="F45" s="138">
        <v>3923</v>
      </c>
      <c r="G45" s="140">
        <v>3926</v>
      </c>
      <c r="H45" s="187">
        <f t="shared" si="115"/>
        <v>7849</v>
      </c>
      <c r="I45" s="128">
        <f t="shared" si="93"/>
        <v>32.427872448118777</v>
      </c>
      <c r="J45" s="3"/>
      <c r="K45" s="3"/>
      <c r="L45" s="13" t="s">
        <v>18</v>
      </c>
      <c r="M45" s="39">
        <v>388497</v>
      </c>
      <c r="N45" s="37">
        <v>388653</v>
      </c>
      <c r="O45" s="203">
        <f t="shared" si="116"/>
        <v>777150</v>
      </c>
      <c r="P45" s="150">
        <v>377</v>
      </c>
      <c r="Q45" s="203">
        <f t="shared" si="117"/>
        <v>777527</v>
      </c>
      <c r="R45" s="39">
        <v>526610</v>
      </c>
      <c r="S45" s="37">
        <v>528480</v>
      </c>
      <c r="T45" s="203">
        <f t="shared" si="118"/>
        <v>1055090</v>
      </c>
      <c r="U45" s="150">
        <v>144</v>
      </c>
      <c r="V45" s="203">
        <f>T45+U45</f>
        <v>1055234</v>
      </c>
      <c r="W45" s="40">
        <f t="shared" si="97"/>
        <v>35.716701799423035</v>
      </c>
    </row>
    <row r="46" spans="2:23" ht="16.5" thickTop="1" thickBot="1">
      <c r="B46" s="141" t="s">
        <v>19</v>
      </c>
      <c r="C46" s="133">
        <f>+C43+C44+C45</f>
        <v>9142</v>
      </c>
      <c r="D46" s="144">
        <f t="shared" ref="D46" si="119">+D43+D44+D45</f>
        <v>9146</v>
      </c>
      <c r="E46" s="183">
        <f t="shared" ref="E46" si="120">+E43+E44+E45</f>
        <v>18288</v>
      </c>
      <c r="F46" s="133">
        <f t="shared" ref="F46" si="121">+F43+F44+F45</f>
        <v>12861</v>
      </c>
      <c r="G46" s="144">
        <f t="shared" ref="G46" si="122">+G43+G44+G45</f>
        <v>12861</v>
      </c>
      <c r="H46" s="189">
        <f t="shared" ref="H46" si="123">+H43+H44+H45</f>
        <v>25722</v>
      </c>
      <c r="I46" s="136">
        <f t="shared" si="93"/>
        <v>40.649606299212593</v>
      </c>
      <c r="J46" s="9"/>
      <c r="K46" s="10"/>
      <c r="L46" s="47" t="s">
        <v>19</v>
      </c>
      <c r="M46" s="48">
        <f>+M43+M44+M45</f>
        <v>1278223</v>
      </c>
      <c r="N46" s="49">
        <f t="shared" ref="N46" si="124">+N43+N44+N45</f>
        <v>1271818</v>
      </c>
      <c r="O46" s="205">
        <f t="shared" ref="O46" si="125">+O43+O44+O45</f>
        <v>2550041</v>
      </c>
      <c r="P46" s="49">
        <f t="shared" ref="P46" si="126">+P43+P44+P45</f>
        <v>442</v>
      </c>
      <c r="Q46" s="205">
        <f t="shared" ref="Q46" si="127">+Q43+Q44+Q45</f>
        <v>2550483</v>
      </c>
      <c r="R46" s="48">
        <f t="shared" ref="R46" si="128">+R43+R44+R45</f>
        <v>1756052</v>
      </c>
      <c r="S46" s="49">
        <f t="shared" ref="S46" si="129">+S43+S44+S45</f>
        <v>1761263</v>
      </c>
      <c r="T46" s="205">
        <f t="shared" ref="T46" si="130">+T43+T44+T45</f>
        <v>3517315</v>
      </c>
      <c r="U46" s="49">
        <f t="shared" ref="U46" si="131">+U43+U44+U45</f>
        <v>699</v>
      </c>
      <c r="V46" s="205">
        <f t="shared" ref="V46" si="132">+V43+V44+V45</f>
        <v>3518014</v>
      </c>
      <c r="W46" s="50">
        <f t="shared" si="97"/>
        <v>37.935206782401607</v>
      </c>
    </row>
    <row r="47" spans="2:23" ht="13.5" thickTop="1">
      <c r="B47" s="111" t="s">
        <v>20</v>
      </c>
      <c r="C47" s="125">
        <v>3155</v>
      </c>
      <c r="D47" s="127">
        <v>3152</v>
      </c>
      <c r="E47" s="184">
        <f t="shared" ref="E47:E49" si="133">SUM(C47:D47)</f>
        <v>6307</v>
      </c>
      <c r="F47" s="125">
        <v>4195</v>
      </c>
      <c r="G47" s="127">
        <v>4191</v>
      </c>
      <c r="H47" s="190">
        <f t="shared" ref="H47:H49" si="134">SUM(F47:G47)</f>
        <v>8386</v>
      </c>
      <c r="I47" s="128">
        <f t="shared" si="93"/>
        <v>32.963374028856826</v>
      </c>
      <c r="J47" s="3"/>
      <c r="K47" s="3"/>
      <c r="L47" s="13" t="s">
        <v>21</v>
      </c>
      <c r="M47" s="39">
        <v>430674</v>
      </c>
      <c r="N47" s="37">
        <v>432912</v>
      </c>
      <c r="O47" s="203">
        <f t="shared" ref="O47:O49" si="135">SUM(M47:N47)</f>
        <v>863586</v>
      </c>
      <c r="P47" s="150">
        <v>108</v>
      </c>
      <c r="Q47" s="203">
        <f t="shared" ref="Q47:Q49" si="136">O47+P47</f>
        <v>863694</v>
      </c>
      <c r="R47" s="39">
        <v>605057</v>
      </c>
      <c r="S47" s="37">
        <v>614751</v>
      </c>
      <c r="T47" s="203">
        <f t="shared" ref="T47:T49" si="137">SUM(R47:S47)</f>
        <v>1219808</v>
      </c>
      <c r="U47" s="150">
        <v>126</v>
      </c>
      <c r="V47" s="203">
        <f>T47+U47</f>
        <v>1219934</v>
      </c>
      <c r="W47" s="40">
        <f t="shared" si="97"/>
        <v>41.246089471502636</v>
      </c>
    </row>
    <row r="48" spans="2:23">
      <c r="B48" s="111" t="s">
        <v>22</v>
      </c>
      <c r="C48" s="125">
        <v>3214</v>
      </c>
      <c r="D48" s="127">
        <v>3212</v>
      </c>
      <c r="E48" s="181">
        <f t="shared" si="133"/>
        <v>6426</v>
      </c>
      <c r="F48" s="125">
        <v>4382</v>
      </c>
      <c r="G48" s="127">
        <v>4384</v>
      </c>
      <c r="H48" s="181">
        <f t="shared" si="134"/>
        <v>8766</v>
      </c>
      <c r="I48" s="128">
        <f t="shared" si="93"/>
        <v>36.414565826330538</v>
      </c>
      <c r="J48" s="3"/>
      <c r="K48" s="3"/>
      <c r="L48" s="13" t="s">
        <v>22</v>
      </c>
      <c r="M48" s="39">
        <v>465661</v>
      </c>
      <c r="N48" s="37">
        <v>454727</v>
      </c>
      <c r="O48" s="203">
        <f t="shared" si="135"/>
        <v>920388</v>
      </c>
      <c r="P48" s="150">
        <v>310</v>
      </c>
      <c r="Q48" s="203">
        <f t="shared" si="136"/>
        <v>920698</v>
      </c>
      <c r="R48" s="39">
        <v>658533</v>
      </c>
      <c r="S48" s="37">
        <v>639311</v>
      </c>
      <c r="T48" s="203">
        <f t="shared" si="137"/>
        <v>1297844</v>
      </c>
      <c r="U48" s="150">
        <v>162</v>
      </c>
      <c r="V48" s="203">
        <f>T48+U48</f>
        <v>1298006</v>
      </c>
      <c r="W48" s="40">
        <f t="shared" si="97"/>
        <v>40.980647291511431</v>
      </c>
    </row>
    <row r="49" spans="2:23" ht="13.5" thickBot="1">
      <c r="B49" s="111" t="s">
        <v>23</v>
      </c>
      <c r="C49" s="125">
        <v>3065</v>
      </c>
      <c r="D49" s="146">
        <v>3065</v>
      </c>
      <c r="E49" s="185">
        <f t="shared" si="133"/>
        <v>6130</v>
      </c>
      <c r="F49" s="125">
        <v>4163</v>
      </c>
      <c r="G49" s="146">
        <v>4166</v>
      </c>
      <c r="H49" s="185">
        <f t="shared" si="134"/>
        <v>8329</v>
      </c>
      <c r="I49" s="147">
        <f t="shared" si="93"/>
        <v>35.872756933115824</v>
      </c>
      <c r="J49" s="3"/>
      <c r="K49" s="3"/>
      <c r="L49" s="13" t="s">
        <v>23</v>
      </c>
      <c r="M49" s="39">
        <v>408854</v>
      </c>
      <c r="N49" s="37">
        <v>407353</v>
      </c>
      <c r="O49" s="203">
        <f t="shared" si="135"/>
        <v>816207</v>
      </c>
      <c r="P49" s="150">
        <v>116</v>
      </c>
      <c r="Q49" s="203">
        <f t="shared" si="136"/>
        <v>816323</v>
      </c>
      <c r="R49" s="39">
        <v>584201</v>
      </c>
      <c r="S49" s="37">
        <v>592353</v>
      </c>
      <c r="T49" s="203">
        <f t="shared" si="137"/>
        <v>1176554</v>
      </c>
      <c r="U49" s="150">
        <v>218</v>
      </c>
      <c r="V49" s="203">
        <f>T49+U49</f>
        <v>1176772</v>
      </c>
      <c r="W49" s="40">
        <f t="shared" si="97"/>
        <v>44.155193471211774</v>
      </c>
    </row>
    <row r="50" spans="2:23" ht="14.25" thickTop="1" thickBot="1">
      <c r="B50" s="132" t="s">
        <v>24</v>
      </c>
      <c r="C50" s="133">
        <f>+C47+C48+C49</f>
        <v>9434</v>
      </c>
      <c r="D50" s="135">
        <f t="shared" ref="D50" si="138">+D47+D48+D49</f>
        <v>9429</v>
      </c>
      <c r="E50" s="182">
        <f t="shared" ref="E50" si="139">+E47+E48+E49</f>
        <v>18863</v>
      </c>
      <c r="F50" s="133">
        <f t="shared" ref="F50" si="140">+F47+F48+F49</f>
        <v>12740</v>
      </c>
      <c r="G50" s="135">
        <f t="shared" ref="G50" si="141">+G47+G48+G49</f>
        <v>12741</v>
      </c>
      <c r="H50" s="191">
        <f t="shared" ref="H50" si="142">+H47+H48+H49</f>
        <v>25481</v>
      </c>
      <c r="I50" s="136">
        <f t="shared" si="93"/>
        <v>35.084557069395103</v>
      </c>
      <c r="J50" s="3"/>
      <c r="K50" s="3"/>
      <c r="L50" s="41" t="s">
        <v>24</v>
      </c>
      <c r="M50" s="45">
        <f>+M47+M48+M49</f>
        <v>1305189</v>
      </c>
      <c r="N50" s="43">
        <f t="shared" ref="N50" si="143">+N47+N48+N49</f>
        <v>1294992</v>
      </c>
      <c r="O50" s="204">
        <f t="shared" ref="O50" si="144">+O47+O48+O49</f>
        <v>2600181</v>
      </c>
      <c r="P50" s="43">
        <f t="shared" ref="P50" si="145">+P47+P48+P49</f>
        <v>534</v>
      </c>
      <c r="Q50" s="204">
        <f t="shared" ref="Q50" si="146">+Q47+Q48+Q49</f>
        <v>2600715</v>
      </c>
      <c r="R50" s="45">
        <f t="shared" ref="R50" si="147">+R47+R48+R49</f>
        <v>1847791</v>
      </c>
      <c r="S50" s="43">
        <f t="shared" ref="S50" si="148">+S47+S48+S49</f>
        <v>1846415</v>
      </c>
      <c r="T50" s="204">
        <f t="shared" ref="T50" si="149">+T47+T48+T49</f>
        <v>3694206</v>
      </c>
      <c r="U50" s="43">
        <f t="shared" ref="U50" si="150">+U47+U48+U49</f>
        <v>506</v>
      </c>
      <c r="V50" s="204">
        <f t="shared" ref="V50" si="151">+V47+V48+V49</f>
        <v>3694712</v>
      </c>
      <c r="W50" s="46">
        <f t="shared" si="97"/>
        <v>42.065239751376062</v>
      </c>
    </row>
    <row r="51" spans="2:23" ht="14.25" thickTop="1" thickBot="1">
      <c r="B51" s="132" t="s">
        <v>62</v>
      </c>
      <c r="C51" s="133">
        <f t="shared" ref="C51:H51" si="152">+C42+C46+C50</f>
        <v>28003</v>
      </c>
      <c r="D51" s="135">
        <f t="shared" si="152"/>
        <v>27999</v>
      </c>
      <c r="E51" s="182">
        <f t="shared" si="152"/>
        <v>56002</v>
      </c>
      <c r="F51" s="133">
        <f t="shared" si="152"/>
        <v>38197</v>
      </c>
      <c r="G51" s="135">
        <f t="shared" si="152"/>
        <v>38201</v>
      </c>
      <c r="H51" s="188">
        <f t="shared" si="152"/>
        <v>76398</v>
      </c>
      <c r="I51" s="137">
        <f>IF(E51=0,0,((H51/E51)-1)*100)</f>
        <v>36.420127852576691</v>
      </c>
      <c r="J51" s="7"/>
      <c r="K51" s="3"/>
      <c r="L51" s="41" t="s">
        <v>62</v>
      </c>
      <c r="M51" s="45">
        <f t="shared" ref="M51:V51" si="153">+M42+M46+M50</f>
        <v>3974104</v>
      </c>
      <c r="N51" s="43">
        <f t="shared" si="153"/>
        <v>3906745</v>
      </c>
      <c r="O51" s="204">
        <f t="shared" si="153"/>
        <v>7880849</v>
      </c>
      <c r="P51" s="44">
        <f t="shared" si="153"/>
        <v>976</v>
      </c>
      <c r="Q51" s="207">
        <f t="shared" si="153"/>
        <v>7881825</v>
      </c>
      <c r="R51" s="45">
        <f t="shared" si="153"/>
        <v>5340927</v>
      </c>
      <c r="S51" s="43">
        <f t="shared" si="153"/>
        <v>5279302</v>
      </c>
      <c r="T51" s="204">
        <f t="shared" si="153"/>
        <v>10620229</v>
      </c>
      <c r="U51" s="44">
        <f t="shared" si="153"/>
        <v>2491</v>
      </c>
      <c r="V51" s="207">
        <f t="shared" si="153"/>
        <v>10622720</v>
      </c>
      <c r="W51" s="46">
        <f>IF(Q51=0,0,((V51/Q51)-1)*100)</f>
        <v>34.77487764572291</v>
      </c>
    </row>
    <row r="52" spans="2:23" ht="14.25" thickTop="1" thickBot="1">
      <c r="B52" s="132" t="s">
        <v>7</v>
      </c>
      <c r="C52" s="133">
        <f>+C51+C38</f>
        <v>36795</v>
      </c>
      <c r="D52" s="135">
        <f t="shared" ref="D52" si="154">+D51+D38</f>
        <v>36771</v>
      </c>
      <c r="E52" s="182">
        <f t="shared" ref="E52" si="155">+E51+E38</f>
        <v>73566</v>
      </c>
      <c r="F52" s="133">
        <f t="shared" ref="F52" si="156">+F51+F38</f>
        <v>49671</v>
      </c>
      <c r="G52" s="135">
        <f t="shared" ref="G52" si="157">+G51+G38</f>
        <v>49680</v>
      </c>
      <c r="H52" s="188">
        <f t="shared" ref="H52" si="158">+H51+H38</f>
        <v>99351</v>
      </c>
      <c r="I52" s="137">
        <f t="shared" ref="I52" si="159">IF(E52=0,0,((H52/E52)-1)*100)</f>
        <v>35.05015904086126</v>
      </c>
      <c r="J52" s="7"/>
      <c r="K52" s="7"/>
      <c r="L52" s="41" t="s">
        <v>7</v>
      </c>
      <c r="M52" s="45">
        <f>+M51+M38</f>
        <v>5164494</v>
      </c>
      <c r="N52" s="43">
        <f t="shared" ref="N52" si="160">+N51+N38</f>
        <v>5145816</v>
      </c>
      <c r="O52" s="204">
        <f t="shared" ref="O52" si="161">+O51+O38</f>
        <v>10310310</v>
      </c>
      <c r="P52" s="44">
        <f t="shared" ref="P52" si="162">+P51+P38</f>
        <v>976</v>
      </c>
      <c r="Q52" s="207">
        <f t="shared" ref="Q52" si="163">+Q51+Q38</f>
        <v>10311286</v>
      </c>
      <c r="R52" s="45">
        <f t="shared" ref="R52" si="164">+R51+R38</f>
        <v>6853473</v>
      </c>
      <c r="S52" s="43">
        <f t="shared" ref="S52" si="165">+S51+S38</f>
        <v>6857658</v>
      </c>
      <c r="T52" s="204">
        <f t="shared" ref="T52" si="166">+T51+T38</f>
        <v>13711131</v>
      </c>
      <c r="U52" s="44">
        <f t="shared" ref="U52" si="167">+U51+U38</f>
        <v>3226</v>
      </c>
      <c r="V52" s="207">
        <f t="shared" ref="V52" si="168">+V51+V38</f>
        <v>13714357</v>
      </c>
      <c r="W52" s="46">
        <f t="shared" ref="W52" si="169">IF(Q52=0,0,((V52/Q52)-1)*100)</f>
        <v>33.003361559363206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70">+C9+C35</f>
        <v>4052</v>
      </c>
      <c r="D61" s="127">
        <f t="shared" si="170"/>
        <v>4043</v>
      </c>
      <c r="E61" s="187">
        <f t="shared" si="170"/>
        <v>8095</v>
      </c>
      <c r="F61" s="125">
        <f t="shared" si="170"/>
        <v>5113</v>
      </c>
      <c r="G61" s="127">
        <f t="shared" si="170"/>
        <v>5116</v>
      </c>
      <c r="H61" s="187">
        <f t="shared" si="170"/>
        <v>10229</v>
      </c>
      <c r="I61" s="128">
        <f t="shared" ref="I61:I63" si="171">IF(E61=0,0,((H61/E61)-1)*100)</f>
        <v>26.361951822112406</v>
      </c>
      <c r="J61" s="3"/>
      <c r="K61" s="6"/>
      <c r="L61" s="13" t="s">
        <v>10</v>
      </c>
      <c r="M61" s="36">
        <f t="shared" ref="M61:N63" si="172">+M9+M35</f>
        <v>542412</v>
      </c>
      <c r="N61" s="37">
        <f t="shared" si="172"/>
        <v>553607</v>
      </c>
      <c r="O61" s="203">
        <f>SUM(M61:N61)</f>
        <v>1096019</v>
      </c>
      <c r="P61" s="38">
        <f t="shared" ref="P61:S63" si="173">+P9+P35</f>
        <v>0</v>
      </c>
      <c r="Q61" s="203">
        <f t="shared" si="173"/>
        <v>1096019</v>
      </c>
      <c r="R61" s="39">
        <f t="shared" si="173"/>
        <v>696633</v>
      </c>
      <c r="S61" s="37">
        <f t="shared" si="173"/>
        <v>709140</v>
      </c>
      <c r="T61" s="203">
        <f>SUM(R61:S61)</f>
        <v>1405773</v>
      </c>
      <c r="U61" s="38">
        <f>U9+U35</f>
        <v>0</v>
      </c>
      <c r="V61" s="206">
        <f>+T61+U61</f>
        <v>1405773</v>
      </c>
      <c r="W61" s="40">
        <f t="shared" ref="W61:W63" si="174">IF(Q61=0,0,((V61/Q61)-1)*100)</f>
        <v>28.261736338512389</v>
      </c>
    </row>
    <row r="62" spans="2:23">
      <c r="B62" s="111" t="s">
        <v>11</v>
      </c>
      <c r="C62" s="125">
        <f t="shared" si="170"/>
        <v>3966</v>
      </c>
      <c r="D62" s="127">
        <f t="shared" si="170"/>
        <v>3962</v>
      </c>
      <c r="E62" s="187">
        <f t="shared" si="170"/>
        <v>7928</v>
      </c>
      <c r="F62" s="125">
        <f t="shared" si="170"/>
        <v>5206</v>
      </c>
      <c r="G62" s="127">
        <f t="shared" si="170"/>
        <v>5205</v>
      </c>
      <c r="H62" s="187">
        <f t="shared" si="170"/>
        <v>10411</v>
      </c>
      <c r="I62" s="128">
        <f t="shared" si="171"/>
        <v>31.319374369323903</v>
      </c>
      <c r="J62" s="3"/>
      <c r="K62" s="6"/>
      <c r="L62" s="13" t="s">
        <v>11</v>
      </c>
      <c r="M62" s="36">
        <f t="shared" si="172"/>
        <v>559719</v>
      </c>
      <c r="N62" s="37">
        <f t="shared" si="172"/>
        <v>553418</v>
      </c>
      <c r="O62" s="203">
        <f t="shared" ref="O62:O63" si="175">SUM(M62:N62)</f>
        <v>1113137</v>
      </c>
      <c r="P62" s="38">
        <f t="shared" si="173"/>
        <v>0</v>
      </c>
      <c r="Q62" s="203">
        <f t="shared" si="173"/>
        <v>1113137</v>
      </c>
      <c r="R62" s="39">
        <f t="shared" si="173"/>
        <v>695541</v>
      </c>
      <c r="S62" s="37">
        <f t="shared" si="173"/>
        <v>691208</v>
      </c>
      <c r="T62" s="203">
        <f t="shared" ref="T62:T63" si="176">SUM(R62:S62)</f>
        <v>1386749</v>
      </c>
      <c r="U62" s="38">
        <f>U10+U36</f>
        <v>2</v>
      </c>
      <c r="V62" s="206">
        <f>+T62+U62</f>
        <v>1386751</v>
      </c>
      <c r="W62" s="40">
        <f t="shared" si="174"/>
        <v>24.580442479227614</v>
      </c>
    </row>
    <row r="63" spans="2:23" ht="13.5" thickBot="1">
      <c r="B63" s="116" t="s">
        <v>12</v>
      </c>
      <c r="C63" s="129">
        <f t="shared" si="170"/>
        <v>4382</v>
      </c>
      <c r="D63" s="131">
        <f t="shared" si="170"/>
        <v>4378</v>
      </c>
      <c r="E63" s="187">
        <f t="shared" si="170"/>
        <v>8760</v>
      </c>
      <c r="F63" s="129">
        <f t="shared" si="170"/>
        <v>5798</v>
      </c>
      <c r="G63" s="131">
        <f t="shared" si="170"/>
        <v>5801</v>
      </c>
      <c r="H63" s="187">
        <f t="shared" si="170"/>
        <v>11599</v>
      </c>
      <c r="I63" s="128">
        <f t="shared" si="171"/>
        <v>32.408675799086751</v>
      </c>
      <c r="J63" s="3"/>
      <c r="K63" s="6"/>
      <c r="L63" s="22" t="s">
        <v>12</v>
      </c>
      <c r="M63" s="36">
        <f t="shared" si="172"/>
        <v>592543</v>
      </c>
      <c r="N63" s="37">
        <f t="shared" si="172"/>
        <v>632695</v>
      </c>
      <c r="O63" s="203">
        <f t="shared" si="175"/>
        <v>1225238</v>
      </c>
      <c r="P63" s="38">
        <f t="shared" si="173"/>
        <v>150</v>
      </c>
      <c r="Q63" s="203">
        <f t="shared" si="173"/>
        <v>1225388</v>
      </c>
      <c r="R63" s="39">
        <f t="shared" si="173"/>
        <v>726194</v>
      </c>
      <c r="S63" s="37">
        <f t="shared" si="173"/>
        <v>788540</v>
      </c>
      <c r="T63" s="203">
        <f t="shared" si="176"/>
        <v>1514734</v>
      </c>
      <c r="U63" s="38">
        <f>U11+U37</f>
        <v>740</v>
      </c>
      <c r="V63" s="206">
        <f>+T63+U63</f>
        <v>1515474</v>
      </c>
      <c r="W63" s="40">
        <f t="shared" si="174"/>
        <v>23.672991738127024</v>
      </c>
    </row>
    <row r="64" spans="2:23" ht="14.25" thickTop="1" thickBot="1">
      <c r="B64" s="132" t="s">
        <v>57</v>
      </c>
      <c r="C64" s="133">
        <f>+C61+C62+C63</f>
        <v>12400</v>
      </c>
      <c r="D64" s="134">
        <f t="shared" ref="D64" si="177">+D61+D62+D63</f>
        <v>12383</v>
      </c>
      <c r="E64" s="182">
        <f t="shared" ref="E64" si="178">+E61+E62+E63</f>
        <v>24783</v>
      </c>
      <c r="F64" s="133">
        <f t="shared" ref="F64" si="179">+F61+F62+F63</f>
        <v>16117</v>
      </c>
      <c r="G64" s="135">
        <f t="shared" ref="G64" si="180">+G61+G62+G63</f>
        <v>16122</v>
      </c>
      <c r="H64" s="191">
        <f t="shared" ref="H64" si="181">+H61+H62+H63</f>
        <v>32239</v>
      </c>
      <c r="I64" s="136">
        <f>IF(E64=0,0,((H64/E64)-1)*100)</f>
        <v>30.085139006577101</v>
      </c>
      <c r="J64" s="3"/>
      <c r="K64" s="3"/>
      <c r="L64" s="41" t="s">
        <v>57</v>
      </c>
      <c r="M64" s="42">
        <f>+M61+M62+M63</f>
        <v>1694674</v>
      </c>
      <c r="N64" s="43">
        <f t="shared" ref="N64" si="182">+N61+N62+N63</f>
        <v>1739720</v>
      </c>
      <c r="O64" s="204">
        <f t="shared" ref="O64" si="183">+O61+O62+O63</f>
        <v>3434394</v>
      </c>
      <c r="P64" s="44">
        <f t="shared" ref="P64" si="184">+P61+P62+P63</f>
        <v>150</v>
      </c>
      <c r="Q64" s="204">
        <f t="shared" ref="Q64" si="185">+Q61+Q62+Q63</f>
        <v>3434544</v>
      </c>
      <c r="R64" s="45">
        <f t="shared" ref="R64" si="186">+R61+R62+R63</f>
        <v>2118368</v>
      </c>
      <c r="S64" s="43">
        <f t="shared" ref="S64" si="187">+S61+S62+S63</f>
        <v>2188888</v>
      </c>
      <c r="T64" s="204">
        <f t="shared" ref="T64" si="188">+T61+T62+T63</f>
        <v>4307256</v>
      </c>
      <c r="U64" s="43">
        <f t="shared" ref="U64" si="189">+U61+U62+U63</f>
        <v>742</v>
      </c>
      <c r="V64" s="204">
        <f t="shared" ref="V64" si="190">+V61+V62+V63</f>
        <v>4307998</v>
      </c>
      <c r="W64" s="46">
        <f>IF(Q64=0,0,((V64/Q64)-1)*100)</f>
        <v>25.431440098015923</v>
      </c>
    </row>
    <row r="65" spans="2:23" ht="13.5" thickTop="1">
      <c r="B65" s="111" t="s">
        <v>13</v>
      </c>
      <c r="C65" s="125">
        <f t="shared" ref="C65:H67" si="191">+C13+C39</f>
        <v>4559</v>
      </c>
      <c r="D65" s="127">
        <f t="shared" si="191"/>
        <v>4560</v>
      </c>
      <c r="E65" s="187">
        <f t="shared" si="191"/>
        <v>9119</v>
      </c>
      <c r="F65" s="125">
        <f t="shared" si="191"/>
        <v>6058</v>
      </c>
      <c r="G65" s="127">
        <f t="shared" si="191"/>
        <v>6060</v>
      </c>
      <c r="H65" s="187">
        <f t="shared" si="191"/>
        <v>12118</v>
      </c>
      <c r="I65" s="128">
        <f t="shared" ref="I65:I76" si="192">IF(E65=0,0,((H65/E65)-1)*100)</f>
        <v>32.8873780019739</v>
      </c>
      <c r="J65" s="3"/>
      <c r="K65" s="3"/>
      <c r="L65" s="13" t="s">
        <v>13</v>
      </c>
      <c r="M65" s="36">
        <f t="shared" ref="M65:N67" si="193">+M13+M39</f>
        <v>644851</v>
      </c>
      <c r="N65" s="37">
        <f t="shared" si="193"/>
        <v>612853</v>
      </c>
      <c r="O65" s="203">
        <f t="shared" ref="O65:O66" si="194">SUM(M65:N65)</f>
        <v>1257704</v>
      </c>
      <c r="P65" s="38">
        <f t="shared" ref="P65:S67" si="195">+P13+P39</f>
        <v>0</v>
      </c>
      <c r="Q65" s="203">
        <f t="shared" si="195"/>
        <v>1257704</v>
      </c>
      <c r="R65" s="39">
        <f t="shared" si="195"/>
        <v>767697</v>
      </c>
      <c r="S65" s="37">
        <f t="shared" si="195"/>
        <v>727676</v>
      </c>
      <c r="T65" s="203">
        <f t="shared" ref="T65:T66" si="196">SUM(R65:S65)</f>
        <v>1495373</v>
      </c>
      <c r="U65" s="38">
        <f>U13+U39</f>
        <v>1172</v>
      </c>
      <c r="V65" s="206">
        <f>+T65+U65</f>
        <v>1496545</v>
      </c>
      <c r="W65" s="40">
        <f t="shared" ref="W65:W76" si="197">IF(Q65=0,0,((V65/Q65)-1)*100)</f>
        <v>18.990239356796202</v>
      </c>
    </row>
    <row r="66" spans="2:23">
      <c r="B66" s="111" t="s">
        <v>14</v>
      </c>
      <c r="C66" s="125">
        <f t="shared" si="191"/>
        <v>4194</v>
      </c>
      <c r="D66" s="127">
        <f t="shared" si="191"/>
        <v>4192</v>
      </c>
      <c r="E66" s="187">
        <f t="shared" si="191"/>
        <v>8386</v>
      </c>
      <c r="F66" s="125">
        <f t="shared" si="191"/>
        <v>5423</v>
      </c>
      <c r="G66" s="127">
        <f t="shared" si="191"/>
        <v>5420</v>
      </c>
      <c r="H66" s="187">
        <f t="shared" si="191"/>
        <v>10843</v>
      </c>
      <c r="I66" s="128">
        <f t="shared" si="192"/>
        <v>29.298831385642732</v>
      </c>
      <c r="J66" s="3"/>
      <c r="K66" s="3"/>
      <c r="L66" s="13" t="s">
        <v>14</v>
      </c>
      <c r="M66" s="36">
        <f t="shared" si="193"/>
        <v>601500</v>
      </c>
      <c r="N66" s="37">
        <f t="shared" si="193"/>
        <v>597026</v>
      </c>
      <c r="O66" s="203">
        <f t="shared" si="194"/>
        <v>1198526</v>
      </c>
      <c r="P66" s="38">
        <f t="shared" si="195"/>
        <v>0</v>
      </c>
      <c r="Q66" s="203">
        <f t="shared" si="195"/>
        <v>1198526</v>
      </c>
      <c r="R66" s="39">
        <f t="shared" si="195"/>
        <v>710961</v>
      </c>
      <c r="S66" s="37">
        <f t="shared" si="195"/>
        <v>694245</v>
      </c>
      <c r="T66" s="203">
        <f t="shared" si="196"/>
        <v>1405206</v>
      </c>
      <c r="U66" s="38">
        <f>U14+U40</f>
        <v>364</v>
      </c>
      <c r="V66" s="206">
        <f>+T66+U66</f>
        <v>1405570</v>
      </c>
      <c r="W66" s="40">
        <f t="shared" si="197"/>
        <v>17.274885984951503</v>
      </c>
    </row>
    <row r="67" spans="2:23" ht="13.5" thickBot="1">
      <c r="B67" s="111" t="s">
        <v>15</v>
      </c>
      <c r="C67" s="125">
        <f t="shared" si="191"/>
        <v>4646</v>
      </c>
      <c r="D67" s="127">
        <f t="shared" si="191"/>
        <v>4645</v>
      </c>
      <c r="E67" s="187">
        <f t="shared" si="191"/>
        <v>9291</v>
      </c>
      <c r="F67" s="125">
        <f t="shared" si="191"/>
        <v>5949</v>
      </c>
      <c r="G67" s="127">
        <f t="shared" si="191"/>
        <v>5952</v>
      </c>
      <c r="H67" s="187">
        <f t="shared" si="191"/>
        <v>11901</v>
      </c>
      <c r="I67" s="128">
        <f>IF(E67=0,0,((H67/E67)-1)*100)</f>
        <v>28.09170164675492</v>
      </c>
      <c r="J67" s="3"/>
      <c r="K67" s="3"/>
      <c r="L67" s="13" t="s">
        <v>15</v>
      </c>
      <c r="M67" s="36">
        <f t="shared" si="193"/>
        <v>698927</v>
      </c>
      <c r="N67" s="37">
        <f t="shared" si="193"/>
        <v>694002</v>
      </c>
      <c r="O67" s="203">
        <f>SUM(M67:N67)</f>
        <v>1392929</v>
      </c>
      <c r="P67" s="38">
        <f t="shared" si="195"/>
        <v>0</v>
      </c>
      <c r="Q67" s="203">
        <f t="shared" si="195"/>
        <v>1392929</v>
      </c>
      <c r="R67" s="39">
        <f t="shared" si="195"/>
        <v>846783</v>
      </c>
      <c r="S67" s="37">
        <f t="shared" si="195"/>
        <v>836953</v>
      </c>
      <c r="T67" s="203">
        <f>SUM(R67:S67)</f>
        <v>1683736</v>
      </c>
      <c r="U67" s="38">
        <f>U15+U41</f>
        <v>720</v>
      </c>
      <c r="V67" s="206">
        <f>+T67+U67</f>
        <v>1684456</v>
      </c>
      <c r="W67" s="40">
        <f>IF(Q67=0,0,((V67/Q67)-1)*100)</f>
        <v>20.929063864705235</v>
      </c>
    </row>
    <row r="68" spans="2:23" ht="14.25" thickTop="1" thickBot="1">
      <c r="B68" s="132" t="s">
        <v>61</v>
      </c>
      <c r="C68" s="133">
        <f>+C65+C66+C67</f>
        <v>13399</v>
      </c>
      <c r="D68" s="135">
        <f t="shared" ref="D68" si="198">+D65+D66+D67</f>
        <v>13397</v>
      </c>
      <c r="E68" s="182">
        <f t="shared" ref="E68" si="199">+E65+E66+E67</f>
        <v>26796</v>
      </c>
      <c r="F68" s="133">
        <f t="shared" ref="F68" si="200">+F65+F66+F67</f>
        <v>17430</v>
      </c>
      <c r="G68" s="135">
        <f t="shared" ref="G68" si="201">+G65+G66+G67</f>
        <v>17432</v>
      </c>
      <c r="H68" s="188">
        <f t="shared" ref="H68" si="202">+H65+H66+H67</f>
        <v>34862</v>
      </c>
      <c r="I68" s="137">
        <f>IF(E68=0,0,((H68/E68)-1)*100)</f>
        <v>30.10150768771458</v>
      </c>
      <c r="J68" s="7"/>
      <c r="K68" s="7"/>
      <c r="L68" s="41" t="s">
        <v>61</v>
      </c>
      <c r="M68" s="45">
        <f>+M65+M66+M67</f>
        <v>1945278</v>
      </c>
      <c r="N68" s="43">
        <f t="shared" ref="N68" si="203">+N65+N66+N67</f>
        <v>1903881</v>
      </c>
      <c r="O68" s="204">
        <f t="shared" ref="O68" si="204">+O65+O66+O67</f>
        <v>3849159</v>
      </c>
      <c r="P68" s="44">
        <f t="shared" ref="P68" si="205">+P65+P66+P67</f>
        <v>0</v>
      </c>
      <c r="Q68" s="207">
        <f t="shared" ref="Q68" si="206">+Q65+Q66+Q67</f>
        <v>3849159</v>
      </c>
      <c r="R68" s="45">
        <f t="shared" ref="R68" si="207">+R65+R66+R67</f>
        <v>2325441</v>
      </c>
      <c r="S68" s="43">
        <f t="shared" ref="S68" si="208">+S65+S66+S67</f>
        <v>2258874</v>
      </c>
      <c r="T68" s="204">
        <f t="shared" ref="T68" si="209">+T65+T66+T67</f>
        <v>4584315</v>
      </c>
      <c r="U68" s="44">
        <f t="shared" ref="U68" si="210">+U65+U66+U67</f>
        <v>2256</v>
      </c>
      <c r="V68" s="207">
        <f t="shared" ref="V68" si="211">+V65+V66+V67</f>
        <v>4586571</v>
      </c>
      <c r="W68" s="46">
        <f>IF(Q68=0,0,((V68/Q68)-1)*100)</f>
        <v>19.157743288858686</v>
      </c>
    </row>
    <row r="69" spans="2:23" ht="13.5" thickTop="1">
      <c r="B69" s="111" t="s">
        <v>16</v>
      </c>
      <c r="C69" s="138">
        <f t="shared" ref="C69:H71" si="212">+C17+C43</f>
        <v>4531</v>
      </c>
      <c r="D69" s="140">
        <f t="shared" si="212"/>
        <v>4529</v>
      </c>
      <c r="E69" s="187">
        <f t="shared" si="212"/>
        <v>9060</v>
      </c>
      <c r="F69" s="138">
        <f t="shared" si="212"/>
        <v>6201</v>
      </c>
      <c r="G69" s="140">
        <f t="shared" si="212"/>
        <v>6200</v>
      </c>
      <c r="H69" s="187">
        <f t="shared" si="212"/>
        <v>12401</v>
      </c>
      <c r="I69" s="128">
        <f t="shared" si="192"/>
        <v>36.876379690949236</v>
      </c>
      <c r="J69" s="7"/>
      <c r="K69" s="3"/>
      <c r="L69" s="13" t="s">
        <v>16</v>
      </c>
      <c r="M69" s="36">
        <f t="shared" ref="M69:N71" si="213">+M17+M43</f>
        <v>655277</v>
      </c>
      <c r="N69" s="37">
        <f t="shared" si="213"/>
        <v>652008</v>
      </c>
      <c r="O69" s="203">
        <f t="shared" ref="O69:O71" si="214">SUM(M69:N69)</f>
        <v>1307285</v>
      </c>
      <c r="P69" s="38">
        <f t="shared" ref="P69:S71" si="215">+P17+P43</f>
        <v>65</v>
      </c>
      <c r="Q69" s="203">
        <f t="shared" si="215"/>
        <v>1307350</v>
      </c>
      <c r="R69" s="39">
        <f t="shared" si="215"/>
        <v>863925</v>
      </c>
      <c r="S69" s="37">
        <f t="shared" si="215"/>
        <v>861814</v>
      </c>
      <c r="T69" s="203">
        <f t="shared" ref="T69:T71" si="216">SUM(R69:S69)</f>
        <v>1725739</v>
      </c>
      <c r="U69" s="38">
        <f>U17+U43</f>
        <v>257</v>
      </c>
      <c r="V69" s="206">
        <f>+T69+U69</f>
        <v>1725996</v>
      </c>
      <c r="W69" s="40">
        <f t="shared" si="197"/>
        <v>32.022488239568588</v>
      </c>
    </row>
    <row r="70" spans="2:23">
      <c r="B70" s="111" t="s">
        <v>17</v>
      </c>
      <c r="C70" s="138">
        <f t="shared" si="212"/>
        <v>4395</v>
      </c>
      <c r="D70" s="140">
        <f t="shared" si="212"/>
        <v>4400</v>
      </c>
      <c r="E70" s="187">
        <f t="shared" si="212"/>
        <v>8795</v>
      </c>
      <c r="F70" s="138">
        <f t="shared" si="212"/>
        <v>6079</v>
      </c>
      <c r="G70" s="140">
        <f t="shared" si="212"/>
        <v>6075</v>
      </c>
      <c r="H70" s="187">
        <f t="shared" si="212"/>
        <v>12154</v>
      </c>
      <c r="I70" s="128">
        <f>IF(E70=0,0,((H70/E70)-1)*100)</f>
        <v>38.192154633314381</v>
      </c>
      <c r="J70" s="3"/>
      <c r="K70" s="3"/>
      <c r="L70" s="13" t="s">
        <v>17</v>
      </c>
      <c r="M70" s="36">
        <f t="shared" si="213"/>
        <v>616322</v>
      </c>
      <c r="N70" s="37">
        <f t="shared" si="213"/>
        <v>611231</v>
      </c>
      <c r="O70" s="203">
        <f>SUM(M70:N70)</f>
        <v>1227553</v>
      </c>
      <c r="P70" s="38">
        <f t="shared" si="215"/>
        <v>0</v>
      </c>
      <c r="Q70" s="203">
        <f t="shared" si="215"/>
        <v>1227553</v>
      </c>
      <c r="R70" s="39">
        <f t="shared" si="215"/>
        <v>795075</v>
      </c>
      <c r="S70" s="37">
        <f t="shared" si="215"/>
        <v>795380</v>
      </c>
      <c r="T70" s="203">
        <f>SUM(R70:S70)</f>
        <v>1590455</v>
      </c>
      <c r="U70" s="150">
        <f>U18+U44</f>
        <v>298</v>
      </c>
      <c r="V70" s="203">
        <f>+T70+U70</f>
        <v>1590753</v>
      </c>
      <c r="W70" s="40">
        <f>IF(Q70=0,0,((V70/Q70)-1)*100)</f>
        <v>29.587317207485132</v>
      </c>
    </row>
    <row r="71" spans="2:23" ht="13.5" thickBot="1">
      <c r="B71" s="111" t="s">
        <v>18</v>
      </c>
      <c r="C71" s="138">
        <f t="shared" si="212"/>
        <v>4307</v>
      </c>
      <c r="D71" s="140">
        <f t="shared" si="212"/>
        <v>4308</v>
      </c>
      <c r="E71" s="187">
        <f t="shared" si="212"/>
        <v>8615</v>
      </c>
      <c r="F71" s="138">
        <f t="shared" si="212"/>
        <v>5365</v>
      </c>
      <c r="G71" s="140">
        <f t="shared" si="212"/>
        <v>5367</v>
      </c>
      <c r="H71" s="187">
        <f t="shared" si="212"/>
        <v>10732</v>
      </c>
      <c r="I71" s="128">
        <f t="shared" si="192"/>
        <v>24.573418456181084</v>
      </c>
      <c r="J71" s="3"/>
      <c r="K71" s="3"/>
      <c r="L71" s="13" t="s">
        <v>18</v>
      </c>
      <c r="M71" s="36">
        <f t="shared" si="213"/>
        <v>577836</v>
      </c>
      <c r="N71" s="37">
        <f t="shared" si="213"/>
        <v>576858</v>
      </c>
      <c r="O71" s="203">
        <f t="shared" si="214"/>
        <v>1154694</v>
      </c>
      <c r="P71" s="38">
        <f t="shared" si="215"/>
        <v>377</v>
      </c>
      <c r="Q71" s="203">
        <f t="shared" si="215"/>
        <v>1155071</v>
      </c>
      <c r="R71" s="39">
        <f t="shared" si="215"/>
        <v>707818</v>
      </c>
      <c r="S71" s="37">
        <f t="shared" si="215"/>
        <v>706172</v>
      </c>
      <c r="T71" s="203">
        <f t="shared" si="216"/>
        <v>1413990</v>
      </c>
      <c r="U71" s="150">
        <f>U19+U45</f>
        <v>258</v>
      </c>
      <c r="V71" s="203">
        <f>+T71+U71</f>
        <v>1414248</v>
      </c>
      <c r="W71" s="40">
        <f t="shared" si="197"/>
        <v>22.438187782396056</v>
      </c>
    </row>
    <row r="72" spans="2:23" ht="16.5" thickTop="1" thickBot="1">
      <c r="B72" s="141" t="s">
        <v>19</v>
      </c>
      <c r="C72" s="142">
        <f>+C69+C70+C71</f>
        <v>13233</v>
      </c>
      <c r="D72" s="149">
        <f t="shared" ref="D72" si="217">+D69+D70+D71</f>
        <v>13237</v>
      </c>
      <c r="E72" s="196">
        <f t="shared" ref="E72" si="218">+E69+E70+E71</f>
        <v>26470</v>
      </c>
      <c r="F72" s="133">
        <f t="shared" ref="F72" si="219">+F69+F70+F71</f>
        <v>17645</v>
      </c>
      <c r="G72" s="144">
        <f t="shared" ref="G72" si="220">+G69+G70+G71</f>
        <v>17642</v>
      </c>
      <c r="H72" s="189">
        <f t="shared" ref="H72" si="221">+H69+H70+H71</f>
        <v>35287</v>
      </c>
      <c r="I72" s="136">
        <f t="shared" si="192"/>
        <v>33.309406875708362</v>
      </c>
      <c r="J72" s="9"/>
      <c r="K72" s="10"/>
      <c r="L72" s="47" t="s">
        <v>19</v>
      </c>
      <c r="M72" s="48">
        <f>+M69+M70+M71</f>
        <v>1849435</v>
      </c>
      <c r="N72" s="49">
        <f t="shared" ref="N72" si="222">+N69+N70+N71</f>
        <v>1840097</v>
      </c>
      <c r="O72" s="205">
        <f t="shared" ref="O72" si="223">+O69+O70+O71</f>
        <v>3689532</v>
      </c>
      <c r="P72" s="49">
        <f t="shared" ref="P72" si="224">+P69+P70+P71</f>
        <v>442</v>
      </c>
      <c r="Q72" s="205">
        <f t="shared" ref="Q72" si="225">+Q69+Q70+Q71</f>
        <v>3689974</v>
      </c>
      <c r="R72" s="48">
        <f t="shared" ref="R72" si="226">+R69+R70+R71</f>
        <v>2366818</v>
      </c>
      <c r="S72" s="49">
        <f t="shared" ref="S72" si="227">+S69+S70+S71</f>
        <v>2363366</v>
      </c>
      <c r="T72" s="205">
        <f t="shared" ref="T72" si="228">+T69+T70+T71</f>
        <v>4730184</v>
      </c>
      <c r="U72" s="331">
        <f t="shared" ref="U72" si="229">+U69+U70+U71</f>
        <v>813</v>
      </c>
      <c r="V72" s="205">
        <f t="shared" ref="V72" si="230">+V69+V70+V71</f>
        <v>4730997</v>
      </c>
      <c r="W72" s="50">
        <f t="shared" si="197"/>
        <v>28.212204205232872</v>
      </c>
    </row>
    <row r="73" spans="2:23" ht="13.5" thickTop="1">
      <c r="B73" s="111" t="s">
        <v>21</v>
      </c>
      <c r="C73" s="125">
        <f t="shared" ref="C73:H75" si="231">+C21+C47</f>
        <v>4582</v>
      </c>
      <c r="D73" s="127">
        <f t="shared" si="231"/>
        <v>4577</v>
      </c>
      <c r="E73" s="197">
        <f t="shared" si="231"/>
        <v>9159</v>
      </c>
      <c r="F73" s="125">
        <f t="shared" si="231"/>
        <v>5700</v>
      </c>
      <c r="G73" s="127">
        <f t="shared" si="231"/>
        <v>5694</v>
      </c>
      <c r="H73" s="190">
        <f t="shared" si="231"/>
        <v>11394</v>
      </c>
      <c r="I73" s="128">
        <f t="shared" si="192"/>
        <v>24.402227317392722</v>
      </c>
      <c r="J73" s="3"/>
      <c r="K73" s="3"/>
      <c r="L73" s="13" t="s">
        <v>21</v>
      </c>
      <c r="M73" s="36">
        <f t="shared" ref="M73:N75" si="232">+M21+M47</f>
        <v>630498</v>
      </c>
      <c r="N73" s="37">
        <f t="shared" si="232"/>
        <v>632702</v>
      </c>
      <c r="O73" s="203">
        <f t="shared" ref="O73:O75" si="233">SUM(M73:N73)</f>
        <v>1263200</v>
      </c>
      <c r="P73" s="38">
        <f t="shared" ref="P73:S75" si="234">+P21+P47</f>
        <v>108</v>
      </c>
      <c r="Q73" s="203">
        <f t="shared" si="234"/>
        <v>1263308</v>
      </c>
      <c r="R73" s="39">
        <f t="shared" si="234"/>
        <v>822868</v>
      </c>
      <c r="S73" s="37">
        <f t="shared" si="234"/>
        <v>821822</v>
      </c>
      <c r="T73" s="203">
        <f t="shared" ref="T73:T75" si="235">SUM(R73:S73)</f>
        <v>1644690</v>
      </c>
      <c r="U73" s="150">
        <f>U21+U47</f>
        <v>126</v>
      </c>
      <c r="V73" s="203">
        <f>+T73+U73</f>
        <v>1644816</v>
      </c>
      <c r="W73" s="40">
        <f t="shared" si="197"/>
        <v>30.199128003622235</v>
      </c>
    </row>
    <row r="74" spans="2:23">
      <c r="B74" s="111" t="s">
        <v>22</v>
      </c>
      <c r="C74" s="125">
        <f t="shared" si="231"/>
        <v>4701</v>
      </c>
      <c r="D74" s="127">
        <f t="shared" si="231"/>
        <v>4699</v>
      </c>
      <c r="E74" s="181">
        <f t="shared" si="231"/>
        <v>9400</v>
      </c>
      <c r="F74" s="125">
        <f t="shared" si="231"/>
        <v>5935</v>
      </c>
      <c r="G74" s="127">
        <f t="shared" si="231"/>
        <v>5936</v>
      </c>
      <c r="H74" s="181">
        <f t="shared" si="231"/>
        <v>11871</v>
      </c>
      <c r="I74" s="128">
        <f t="shared" si="192"/>
        <v>26.287234042553198</v>
      </c>
      <c r="J74" s="3"/>
      <c r="K74" s="3"/>
      <c r="L74" s="13" t="s">
        <v>22</v>
      </c>
      <c r="M74" s="36">
        <f t="shared" si="232"/>
        <v>667689</v>
      </c>
      <c r="N74" s="37">
        <f t="shared" si="232"/>
        <v>660770</v>
      </c>
      <c r="O74" s="203">
        <f t="shared" si="233"/>
        <v>1328459</v>
      </c>
      <c r="P74" s="38">
        <f t="shared" si="234"/>
        <v>632</v>
      </c>
      <c r="Q74" s="203">
        <f t="shared" si="234"/>
        <v>1329091</v>
      </c>
      <c r="R74" s="39">
        <f t="shared" si="234"/>
        <v>884033</v>
      </c>
      <c r="S74" s="37">
        <f t="shared" si="234"/>
        <v>866623</v>
      </c>
      <c r="T74" s="203">
        <f t="shared" si="235"/>
        <v>1750656</v>
      </c>
      <c r="U74" s="150">
        <f>U22+U48</f>
        <v>162</v>
      </c>
      <c r="V74" s="203">
        <f>+T74+U74</f>
        <v>1750818</v>
      </c>
      <c r="W74" s="40">
        <f t="shared" si="197"/>
        <v>31.730483465767211</v>
      </c>
    </row>
    <row r="75" spans="2:23" ht="13.5" thickBot="1">
      <c r="B75" s="111" t="s">
        <v>23</v>
      </c>
      <c r="C75" s="125">
        <f t="shared" si="231"/>
        <v>4505</v>
      </c>
      <c r="D75" s="146">
        <f t="shared" si="231"/>
        <v>4505</v>
      </c>
      <c r="E75" s="185">
        <f t="shared" si="231"/>
        <v>9010</v>
      </c>
      <c r="F75" s="125">
        <f t="shared" si="231"/>
        <v>5703</v>
      </c>
      <c r="G75" s="146">
        <f t="shared" si="231"/>
        <v>5703</v>
      </c>
      <c r="H75" s="185">
        <f t="shared" si="231"/>
        <v>11406</v>
      </c>
      <c r="I75" s="147">
        <f t="shared" si="192"/>
        <v>26.592674805771367</v>
      </c>
      <c r="J75" s="3"/>
      <c r="K75" s="3"/>
      <c r="L75" s="13" t="s">
        <v>23</v>
      </c>
      <c r="M75" s="36">
        <f t="shared" si="232"/>
        <v>602854</v>
      </c>
      <c r="N75" s="37">
        <f t="shared" si="232"/>
        <v>600509</v>
      </c>
      <c r="O75" s="203">
        <f t="shared" si="233"/>
        <v>1203363</v>
      </c>
      <c r="P75" s="38">
        <f t="shared" si="234"/>
        <v>242</v>
      </c>
      <c r="Q75" s="203">
        <f t="shared" si="234"/>
        <v>1203605</v>
      </c>
      <c r="R75" s="39">
        <f t="shared" si="234"/>
        <v>815027</v>
      </c>
      <c r="S75" s="37">
        <f t="shared" si="234"/>
        <v>821721</v>
      </c>
      <c r="T75" s="203">
        <f t="shared" si="235"/>
        <v>1636748</v>
      </c>
      <c r="U75" s="38">
        <f>U23+U49</f>
        <v>395</v>
      </c>
      <c r="V75" s="206">
        <f>+T75+U75</f>
        <v>1637143</v>
      </c>
      <c r="W75" s="40">
        <f t="shared" si="197"/>
        <v>36.019956713373567</v>
      </c>
    </row>
    <row r="76" spans="2:23" ht="14.25" thickTop="1" thickBot="1">
      <c r="B76" s="132" t="s">
        <v>24</v>
      </c>
      <c r="C76" s="133">
        <f>+C73+C74+C75</f>
        <v>13788</v>
      </c>
      <c r="D76" s="135">
        <f t="shared" ref="D76" si="236">+D73+D74+D75</f>
        <v>13781</v>
      </c>
      <c r="E76" s="191">
        <f t="shared" ref="E76" si="237">+E73+E74+E75</f>
        <v>27569</v>
      </c>
      <c r="F76" s="133">
        <f t="shared" ref="F76" si="238">+F73+F74+F75</f>
        <v>17338</v>
      </c>
      <c r="G76" s="135">
        <f t="shared" ref="G76" si="239">+G73+G74+G75</f>
        <v>17333</v>
      </c>
      <c r="H76" s="191">
        <f t="shared" ref="H76" si="240">+H73+H74+H75</f>
        <v>34671</v>
      </c>
      <c r="I76" s="136">
        <f t="shared" si="192"/>
        <v>25.760818310421119</v>
      </c>
      <c r="J76" s="3"/>
      <c r="K76" s="3"/>
      <c r="L76" s="41" t="s">
        <v>24</v>
      </c>
      <c r="M76" s="42">
        <f>+M73+M74+M75</f>
        <v>1901041</v>
      </c>
      <c r="N76" s="43">
        <f t="shared" ref="N76" si="241">+N73+N74+N75</f>
        <v>1893981</v>
      </c>
      <c r="O76" s="204">
        <f t="shared" ref="O76" si="242">+O73+O74+O75</f>
        <v>3795022</v>
      </c>
      <c r="P76" s="44">
        <f t="shared" ref="P76" si="243">+P73+P74+P75</f>
        <v>982</v>
      </c>
      <c r="Q76" s="204">
        <f t="shared" ref="Q76" si="244">+Q73+Q74+Q75</f>
        <v>3796004</v>
      </c>
      <c r="R76" s="45">
        <f t="shared" ref="R76" si="245">+R73+R74+R75</f>
        <v>2521928</v>
      </c>
      <c r="S76" s="43">
        <f t="shared" ref="S76" si="246">+S73+S74+S75</f>
        <v>2510166</v>
      </c>
      <c r="T76" s="204">
        <f t="shared" ref="T76" si="247">+T73+T74+T75</f>
        <v>5032094</v>
      </c>
      <c r="U76" s="44">
        <f t="shared" ref="U76" si="248">+U73+U74+U75</f>
        <v>683</v>
      </c>
      <c r="V76" s="207">
        <f t="shared" ref="V76" si="249">+V73+V74+V75</f>
        <v>5032777</v>
      </c>
      <c r="W76" s="46">
        <f t="shared" si="197"/>
        <v>32.580919303562375</v>
      </c>
    </row>
    <row r="77" spans="2:23" ht="14.25" thickTop="1" thickBot="1">
      <c r="B77" s="132" t="s">
        <v>62</v>
      </c>
      <c r="C77" s="133">
        <f t="shared" ref="C77:H77" si="250">+C68+C72+C76</f>
        <v>40420</v>
      </c>
      <c r="D77" s="135">
        <f t="shared" si="250"/>
        <v>40415</v>
      </c>
      <c r="E77" s="182">
        <f t="shared" si="250"/>
        <v>80835</v>
      </c>
      <c r="F77" s="133">
        <f t="shared" si="250"/>
        <v>52413</v>
      </c>
      <c r="G77" s="135">
        <f t="shared" si="250"/>
        <v>52407</v>
      </c>
      <c r="H77" s="188">
        <f t="shared" si="250"/>
        <v>104820</v>
      </c>
      <c r="I77" s="137">
        <f>IF(E77=0,0,((H77/E77)-1)*100)</f>
        <v>29.67155316385228</v>
      </c>
      <c r="J77" s="7"/>
      <c r="K77" s="3"/>
      <c r="L77" s="41" t="s">
        <v>62</v>
      </c>
      <c r="M77" s="45">
        <f t="shared" ref="M77:V77" si="251">+M68+M72+M76</f>
        <v>5695754</v>
      </c>
      <c r="N77" s="43">
        <f t="shared" si="251"/>
        <v>5637959</v>
      </c>
      <c r="O77" s="204">
        <f t="shared" si="251"/>
        <v>11333713</v>
      </c>
      <c r="P77" s="44">
        <f t="shared" si="251"/>
        <v>1424</v>
      </c>
      <c r="Q77" s="207">
        <f t="shared" si="251"/>
        <v>11335137</v>
      </c>
      <c r="R77" s="45">
        <f t="shared" si="251"/>
        <v>7214187</v>
      </c>
      <c r="S77" s="43">
        <f t="shared" si="251"/>
        <v>7132406</v>
      </c>
      <c r="T77" s="204">
        <f t="shared" si="251"/>
        <v>14346593</v>
      </c>
      <c r="U77" s="44">
        <f t="shared" si="251"/>
        <v>3752</v>
      </c>
      <c r="V77" s="207">
        <f t="shared" si="251"/>
        <v>14350345</v>
      </c>
      <c r="W77" s="46">
        <f>IF(Q77=0,0,((V77/Q77)-1)*100)</f>
        <v>26.600543072395144</v>
      </c>
    </row>
    <row r="78" spans="2:23" ht="14.25" thickTop="1" thickBot="1">
      <c r="B78" s="132" t="s">
        <v>7</v>
      </c>
      <c r="C78" s="133">
        <f>+C77+C64</f>
        <v>52820</v>
      </c>
      <c r="D78" s="135">
        <f t="shared" ref="D78" si="252">+D77+D64</f>
        <v>52798</v>
      </c>
      <c r="E78" s="182">
        <f t="shared" ref="E78" si="253">+E77+E64</f>
        <v>105618</v>
      </c>
      <c r="F78" s="133">
        <f t="shared" ref="F78" si="254">+F77+F64</f>
        <v>68530</v>
      </c>
      <c r="G78" s="135">
        <f t="shared" ref="G78" si="255">+G77+G64</f>
        <v>68529</v>
      </c>
      <c r="H78" s="188">
        <f t="shared" ref="H78" si="256">+H77+H64</f>
        <v>137059</v>
      </c>
      <c r="I78" s="137">
        <f>IF(E78=0,0,((H78/E78)-1)*100)</f>
        <v>29.768600049234028</v>
      </c>
      <c r="J78" s="7"/>
      <c r="K78" s="7"/>
      <c r="L78" s="41" t="s">
        <v>7</v>
      </c>
      <c r="M78" s="45">
        <f>+M77+M64</f>
        <v>7390428</v>
      </c>
      <c r="N78" s="43">
        <f t="shared" ref="N78" si="257">+N77+N64</f>
        <v>7377679</v>
      </c>
      <c r="O78" s="204">
        <f t="shared" ref="O78" si="258">+O77+O64</f>
        <v>14768107</v>
      </c>
      <c r="P78" s="44">
        <f t="shared" ref="P78" si="259">+P77+P64</f>
        <v>1574</v>
      </c>
      <c r="Q78" s="207">
        <f t="shared" ref="Q78" si="260">+Q77+Q64</f>
        <v>14769681</v>
      </c>
      <c r="R78" s="45">
        <f t="shared" ref="R78" si="261">+R77+R64</f>
        <v>9332555</v>
      </c>
      <c r="S78" s="43">
        <f t="shared" ref="S78" si="262">+S77+S64</f>
        <v>9321294</v>
      </c>
      <c r="T78" s="204">
        <f t="shared" ref="T78" si="263">+T77+T64</f>
        <v>18653849</v>
      </c>
      <c r="U78" s="44">
        <f t="shared" ref="U78" si="264">+U77+U64</f>
        <v>4494</v>
      </c>
      <c r="V78" s="207">
        <f t="shared" ref="V78" si="265">+V77+V64</f>
        <v>18658343</v>
      </c>
      <c r="W78" s="46">
        <f>IF(Q78=0,0,((V78/Q78)-1)*100)</f>
        <v>26.328679678322111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4.25" thickTop="1" thickBot="1">
      <c r="L83" s="58"/>
      <c r="M83" s="232" t="s">
        <v>58</v>
      </c>
      <c r="N83" s="233"/>
      <c r="O83" s="234"/>
      <c r="P83" s="232"/>
      <c r="Q83" s="232"/>
      <c r="R83" s="232" t="s">
        <v>59</v>
      </c>
      <c r="S83" s="233"/>
      <c r="T83" s="234"/>
      <c r="U83" s="232"/>
      <c r="V83" s="232"/>
      <c r="W83" s="383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84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82"/>
    </row>
    <row r="86" spans="12:23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3">
      <c r="L87" s="60" t="s">
        <v>10</v>
      </c>
      <c r="M87" s="77">
        <v>269</v>
      </c>
      <c r="N87" s="78">
        <v>383</v>
      </c>
      <c r="O87" s="217">
        <f>M87+N87</f>
        <v>652</v>
      </c>
      <c r="P87" s="79">
        <v>0</v>
      </c>
      <c r="Q87" s="217">
        <f t="shared" ref="Q87:Q89" si="266">O87+P87</f>
        <v>652</v>
      </c>
      <c r="R87" s="77">
        <v>183</v>
      </c>
      <c r="S87" s="78">
        <v>427</v>
      </c>
      <c r="T87" s="217">
        <f>R87+S87</f>
        <v>610</v>
      </c>
      <c r="U87" s="79">
        <v>0</v>
      </c>
      <c r="V87" s="217">
        <f>T87+U87</f>
        <v>610</v>
      </c>
      <c r="W87" s="80">
        <f>IF(Q87=0,0,((V87/Q87)-1)*100)</f>
        <v>-6.4417177914110386</v>
      </c>
    </row>
    <row r="88" spans="12:23">
      <c r="L88" s="60" t="s">
        <v>11</v>
      </c>
      <c r="M88" s="77">
        <v>260</v>
      </c>
      <c r="N88" s="78">
        <v>427</v>
      </c>
      <c r="O88" s="217">
        <f>M88+N88</f>
        <v>687</v>
      </c>
      <c r="P88" s="79">
        <v>0</v>
      </c>
      <c r="Q88" s="217">
        <f t="shared" si="266"/>
        <v>687</v>
      </c>
      <c r="R88" s="77">
        <v>199</v>
      </c>
      <c r="S88" s="78">
        <v>492</v>
      </c>
      <c r="T88" s="217">
        <f>R88+S88</f>
        <v>691</v>
      </c>
      <c r="U88" s="79">
        <v>0</v>
      </c>
      <c r="V88" s="217">
        <f>T88+U88</f>
        <v>691</v>
      </c>
      <c r="W88" s="80">
        <f>IF(Q88=0,0,((V88/Q88)-1)*100)</f>
        <v>0.58224163027655873</v>
      </c>
    </row>
    <row r="89" spans="12:23" ht="13.5" thickBot="1">
      <c r="L89" s="66" t="s">
        <v>12</v>
      </c>
      <c r="M89" s="77">
        <v>300</v>
      </c>
      <c r="N89" s="78">
        <v>434</v>
      </c>
      <c r="O89" s="217">
        <f>M89+N89</f>
        <v>734</v>
      </c>
      <c r="P89" s="79">
        <v>0</v>
      </c>
      <c r="Q89" s="217">
        <f t="shared" si="266"/>
        <v>734</v>
      </c>
      <c r="R89" s="77">
        <v>138</v>
      </c>
      <c r="S89" s="78">
        <v>438</v>
      </c>
      <c r="T89" s="217">
        <f>R89+S89</f>
        <v>576</v>
      </c>
      <c r="U89" s="79">
        <v>0</v>
      </c>
      <c r="V89" s="217">
        <f>T89+U89</f>
        <v>576</v>
      </c>
      <c r="W89" s="80">
        <f>IF(Q89=0,0,((V89/Q89)-1)*100)</f>
        <v>-21.525885558583102</v>
      </c>
    </row>
    <row r="90" spans="12:23" ht="14.25" thickTop="1" thickBot="1">
      <c r="L90" s="81" t="s">
        <v>57</v>
      </c>
      <c r="M90" s="82">
        <f>+M87+M88+M89</f>
        <v>829</v>
      </c>
      <c r="N90" s="83">
        <f t="shared" ref="N90:V90" si="267">+N87+N88+N89</f>
        <v>1244</v>
      </c>
      <c r="O90" s="218">
        <f t="shared" si="267"/>
        <v>2073</v>
      </c>
      <c r="P90" s="82">
        <f t="shared" si="267"/>
        <v>0</v>
      </c>
      <c r="Q90" s="218">
        <f t="shared" si="267"/>
        <v>2073</v>
      </c>
      <c r="R90" s="82">
        <f t="shared" si="267"/>
        <v>520</v>
      </c>
      <c r="S90" s="83">
        <f t="shared" si="267"/>
        <v>1357</v>
      </c>
      <c r="T90" s="218">
        <f t="shared" si="267"/>
        <v>1877</v>
      </c>
      <c r="U90" s="82">
        <f t="shared" si="267"/>
        <v>0</v>
      </c>
      <c r="V90" s="218">
        <f t="shared" si="267"/>
        <v>1877</v>
      </c>
      <c r="W90" s="84">
        <f t="shared" ref="W90" si="268">IF(Q90=0,0,((V90/Q90)-1)*100)</f>
        <v>-9.4548962855764636</v>
      </c>
    </row>
    <row r="91" spans="12:23" ht="13.5" thickTop="1">
      <c r="L91" s="60" t="s">
        <v>13</v>
      </c>
      <c r="M91" s="77">
        <v>245</v>
      </c>
      <c r="N91" s="78">
        <v>470</v>
      </c>
      <c r="O91" s="217">
        <f>M91+N91</f>
        <v>715</v>
      </c>
      <c r="P91" s="79">
        <v>0</v>
      </c>
      <c r="Q91" s="217">
        <f t="shared" ref="Q91:Q92" si="269">O91+P91</f>
        <v>715</v>
      </c>
      <c r="R91" s="77">
        <v>107</v>
      </c>
      <c r="S91" s="78">
        <v>356</v>
      </c>
      <c r="T91" s="217">
        <f>R91+S91</f>
        <v>463</v>
      </c>
      <c r="U91" s="79">
        <v>0</v>
      </c>
      <c r="V91" s="217">
        <f>T91+U91</f>
        <v>463</v>
      </c>
      <c r="W91" s="80">
        <f t="shared" ref="W91:W102" si="270">IF(Q91=0,0,((V91/Q91)-1)*100)</f>
        <v>-35.244755244755247</v>
      </c>
    </row>
    <row r="92" spans="12:23">
      <c r="L92" s="60" t="s">
        <v>14</v>
      </c>
      <c r="M92" s="77">
        <v>159</v>
      </c>
      <c r="N92" s="78">
        <v>271</v>
      </c>
      <c r="O92" s="217">
        <f>M92+N92</f>
        <v>430</v>
      </c>
      <c r="P92" s="79">
        <v>0</v>
      </c>
      <c r="Q92" s="217">
        <f t="shared" si="269"/>
        <v>430</v>
      </c>
      <c r="R92" s="77">
        <v>74</v>
      </c>
      <c r="S92" s="78">
        <v>328</v>
      </c>
      <c r="T92" s="217">
        <f>R92+S92</f>
        <v>402</v>
      </c>
      <c r="U92" s="79">
        <v>0</v>
      </c>
      <c r="V92" s="217">
        <f>T92+U92</f>
        <v>402</v>
      </c>
      <c r="W92" s="80">
        <f t="shared" si="270"/>
        <v>-6.5116279069767469</v>
      </c>
    </row>
    <row r="93" spans="12:23" ht="13.5" thickBot="1">
      <c r="L93" s="60" t="s">
        <v>15</v>
      </c>
      <c r="M93" s="77">
        <v>270</v>
      </c>
      <c r="N93" s="78">
        <v>527</v>
      </c>
      <c r="O93" s="217">
        <f>M93+N93</f>
        <v>797</v>
      </c>
      <c r="P93" s="79">
        <v>0</v>
      </c>
      <c r="Q93" s="217">
        <f>O93+P93</f>
        <v>797</v>
      </c>
      <c r="R93" s="77">
        <v>116</v>
      </c>
      <c r="S93" s="78">
        <v>742</v>
      </c>
      <c r="T93" s="217">
        <f>R93+S93</f>
        <v>858</v>
      </c>
      <c r="U93" s="79">
        <v>0</v>
      </c>
      <c r="V93" s="217">
        <f>T93+U93</f>
        <v>858</v>
      </c>
      <c r="W93" s="80">
        <f>IF(Q93=0,0,((V93/Q93)-1)*100)</f>
        <v>7.6537013801756482</v>
      </c>
    </row>
    <row r="94" spans="12:23" ht="14.25" thickTop="1" thickBot="1">
      <c r="L94" s="81" t="s">
        <v>61</v>
      </c>
      <c r="M94" s="82">
        <f>+M91+M92+M93</f>
        <v>674</v>
      </c>
      <c r="N94" s="83">
        <f t="shared" ref="N94" si="271">+N91+N92+N93</f>
        <v>1268</v>
      </c>
      <c r="O94" s="218">
        <f t="shared" ref="O94" si="272">+O91+O92+O93</f>
        <v>1942</v>
      </c>
      <c r="P94" s="82">
        <f t="shared" ref="P94" si="273">+P91+P92+P93</f>
        <v>0</v>
      </c>
      <c r="Q94" s="218">
        <f t="shared" ref="Q94" si="274">+Q91+Q92+Q93</f>
        <v>1942</v>
      </c>
      <c r="R94" s="82">
        <f t="shared" ref="R94" si="275">+R91+R92+R93</f>
        <v>297</v>
      </c>
      <c r="S94" s="83">
        <f t="shared" ref="S94" si="276">+S91+S92+S93</f>
        <v>1426</v>
      </c>
      <c r="T94" s="218">
        <f t="shared" ref="T94" si="277">+T91+T92+T93</f>
        <v>1723</v>
      </c>
      <c r="U94" s="82">
        <f t="shared" ref="U94" si="278">+U91+U92+U93</f>
        <v>0</v>
      </c>
      <c r="V94" s="218">
        <f t="shared" ref="V94" si="279">+V91+V92+V93</f>
        <v>1723</v>
      </c>
      <c r="W94" s="84">
        <f>IF(Q94=0,0,((V94/Q94)-1)*100)</f>
        <v>-11.277033985581875</v>
      </c>
    </row>
    <row r="95" spans="12:23" ht="13.5" thickTop="1">
      <c r="L95" s="60" t="s">
        <v>16</v>
      </c>
      <c r="M95" s="77">
        <v>251</v>
      </c>
      <c r="N95" s="78">
        <v>413</v>
      </c>
      <c r="O95" s="217">
        <f>SUM(M95:N95)</f>
        <v>664</v>
      </c>
      <c r="P95" s="79">
        <v>0</v>
      </c>
      <c r="Q95" s="217">
        <f t="shared" ref="Q95:Q97" si="280">O95+P95</f>
        <v>664</v>
      </c>
      <c r="R95" s="77">
        <v>214</v>
      </c>
      <c r="S95" s="78">
        <v>658</v>
      </c>
      <c r="T95" s="217">
        <f>SUM(R95:S95)</f>
        <v>872</v>
      </c>
      <c r="U95" s="79">
        <v>0</v>
      </c>
      <c r="V95" s="217">
        <f>T95+U95</f>
        <v>872</v>
      </c>
      <c r="W95" s="80">
        <f t="shared" si="270"/>
        <v>31.325301204819269</v>
      </c>
    </row>
    <row r="96" spans="12:23">
      <c r="L96" s="60" t="s">
        <v>17</v>
      </c>
      <c r="M96" s="77">
        <v>263</v>
      </c>
      <c r="N96" s="78">
        <v>526</v>
      </c>
      <c r="O96" s="217">
        <f>SUM(M96:N96)</f>
        <v>789</v>
      </c>
      <c r="P96" s="79">
        <v>0</v>
      </c>
      <c r="Q96" s="217">
        <f>O96+P96</f>
        <v>789</v>
      </c>
      <c r="R96" s="77">
        <v>118</v>
      </c>
      <c r="S96" s="78">
        <v>699</v>
      </c>
      <c r="T96" s="217">
        <f>SUM(R96:S96)</f>
        <v>817</v>
      </c>
      <c r="U96" s="79">
        <v>0</v>
      </c>
      <c r="V96" s="217">
        <f>T96+U96</f>
        <v>817</v>
      </c>
      <c r="W96" s="80">
        <f>IF(Q96=0,0,((V96/Q96)-1)*100)</f>
        <v>3.5487959442332073</v>
      </c>
    </row>
    <row r="97" spans="12:23" ht="13.5" thickBot="1">
      <c r="L97" s="60" t="s">
        <v>18</v>
      </c>
      <c r="M97" s="77">
        <v>250</v>
      </c>
      <c r="N97" s="78">
        <v>535</v>
      </c>
      <c r="O97" s="219">
        <f>SUM(M97:N97)</f>
        <v>785</v>
      </c>
      <c r="P97" s="85">
        <v>0</v>
      </c>
      <c r="Q97" s="219">
        <f t="shared" si="280"/>
        <v>785</v>
      </c>
      <c r="R97" s="77">
        <v>94</v>
      </c>
      <c r="S97" s="78">
        <v>801</v>
      </c>
      <c r="T97" s="219">
        <f>SUM(R97:S97)</f>
        <v>895</v>
      </c>
      <c r="U97" s="85">
        <v>0</v>
      </c>
      <c r="V97" s="219">
        <f>T97+U97</f>
        <v>895</v>
      </c>
      <c r="W97" s="80">
        <f t="shared" si="270"/>
        <v>14.012738853503182</v>
      </c>
    </row>
    <row r="98" spans="12:23" ht="14.25" thickTop="1" thickBot="1">
      <c r="L98" s="86" t="s">
        <v>39</v>
      </c>
      <c r="M98" s="87">
        <f>+M95+M96+M97</f>
        <v>764</v>
      </c>
      <c r="N98" s="87">
        <f t="shared" ref="N98" si="281">+N95+N96+N97</f>
        <v>1474</v>
      </c>
      <c r="O98" s="220">
        <f t="shared" ref="O98" si="282">+O95+O96+O97</f>
        <v>2238</v>
      </c>
      <c r="P98" s="88">
        <f t="shared" ref="P98" si="283">+P95+P96+P97</f>
        <v>0</v>
      </c>
      <c r="Q98" s="220">
        <f t="shared" ref="Q98" si="284">+Q95+Q96+Q97</f>
        <v>2238</v>
      </c>
      <c r="R98" s="87">
        <f t="shared" ref="R98" si="285">+R95+R96+R97</f>
        <v>426</v>
      </c>
      <c r="S98" s="87">
        <f t="shared" ref="S98" si="286">+S95+S96+S97</f>
        <v>2158</v>
      </c>
      <c r="T98" s="220">
        <f t="shared" ref="T98" si="287">+T95+T96+T97</f>
        <v>2584</v>
      </c>
      <c r="U98" s="88">
        <f t="shared" ref="U98" si="288">+U95+U96+U97</f>
        <v>0</v>
      </c>
      <c r="V98" s="220">
        <f t="shared" ref="V98" si="289">+V95+V96+V97</f>
        <v>2584</v>
      </c>
      <c r="W98" s="89">
        <f t="shared" si="270"/>
        <v>15.460232350312776</v>
      </c>
    </row>
    <row r="99" spans="12:23" ht="13.5" thickTop="1">
      <c r="L99" s="60" t="s">
        <v>21</v>
      </c>
      <c r="M99" s="77">
        <v>234</v>
      </c>
      <c r="N99" s="78">
        <v>519</v>
      </c>
      <c r="O99" s="219">
        <f>SUM(M99:N99)</f>
        <v>753</v>
      </c>
      <c r="P99" s="90">
        <v>0</v>
      </c>
      <c r="Q99" s="219">
        <f t="shared" ref="Q99:Q101" si="290">O99+P99</f>
        <v>753</v>
      </c>
      <c r="R99" s="77">
        <v>171</v>
      </c>
      <c r="S99" s="78">
        <v>784</v>
      </c>
      <c r="T99" s="219">
        <f>SUM(R99:S99)</f>
        <v>955</v>
      </c>
      <c r="U99" s="90">
        <v>0</v>
      </c>
      <c r="V99" s="219">
        <f>T99+U99</f>
        <v>955</v>
      </c>
      <c r="W99" s="80">
        <f t="shared" si="270"/>
        <v>26.826029216467461</v>
      </c>
    </row>
    <row r="100" spans="12:23">
      <c r="L100" s="60" t="s">
        <v>22</v>
      </c>
      <c r="M100" s="77">
        <v>249</v>
      </c>
      <c r="N100" s="78">
        <v>389</v>
      </c>
      <c r="O100" s="219">
        <f>SUM(M100:N100)</f>
        <v>638</v>
      </c>
      <c r="P100" s="79">
        <v>0</v>
      </c>
      <c r="Q100" s="219">
        <f t="shared" si="290"/>
        <v>638</v>
      </c>
      <c r="R100" s="77">
        <v>73</v>
      </c>
      <c r="S100" s="78">
        <v>851</v>
      </c>
      <c r="T100" s="219">
        <f>SUM(R100:S100)</f>
        <v>924</v>
      </c>
      <c r="U100" s="79">
        <v>0</v>
      </c>
      <c r="V100" s="219">
        <f>T100+U100</f>
        <v>924</v>
      </c>
      <c r="W100" s="80">
        <f t="shared" si="270"/>
        <v>44.827586206896555</v>
      </c>
    </row>
    <row r="101" spans="12:23" ht="13.5" thickBot="1">
      <c r="L101" s="60" t="s">
        <v>23</v>
      </c>
      <c r="M101" s="77">
        <v>267</v>
      </c>
      <c r="N101" s="78">
        <v>479</v>
      </c>
      <c r="O101" s="219">
        <f>SUM(M101:N101)</f>
        <v>746</v>
      </c>
      <c r="P101" s="79">
        <v>0</v>
      </c>
      <c r="Q101" s="219">
        <f t="shared" si="290"/>
        <v>746</v>
      </c>
      <c r="R101" s="77">
        <v>110</v>
      </c>
      <c r="S101" s="78">
        <v>934</v>
      </c>
      <c r="T101" s="219">
        <f>SUM(R101:S101)</f>
        <v>1044</v>
      </c>
      <c r="U101" s="79">
        <v>0</v>
      </c>
      <c r="V101" s="219">
        <f>T101+U101</f>
        <v>1044</v>
      </c>
      <c r="W101" s="80">
        <f t="shared" si="270"/>
        <v>39.946380697050941</v>
      </c>
    </row>
    <row r="102" spans="12:23" ht="14.25" thickTop="1" thickBot="1">
      <c r="L102" s="81" t="s">
        <v>40</v>
      </c>
      <c r="M102" s="82">
        <f>+M99+M100+M101</f>
        <v>750</v>
      </c>
      <c r="N102" s="83">
        <f t="shared" ref="N102" si="291">+N99+N100+N101</f>
        <v>1387</v>
      </c>
      <c r="O102" s="218">
        <f t="shared" ref="O102" si="292">+O99+O100+O101</f>
        <v>2137</v>
      </c>
      <c r="P102" s="82">
        <f t="shared" ref="P102" si="293">+P99+P100+P101</f>
        <v>0</v>
      </c>
      <c r="Q102" s="218">
        <f t="shared" ref="Q102" si="294">+Q99+Q100+Q101</f>
        <v>2137</v>
      </c>
      <c r="R102" s="82">
        <f t="shared" ref="R102" si="295">+R99+R100+R101</f>
        <v>354</v>
      </c>
      <c r="S102" s="83">
        <f t="shared" ref="S102" si="296">+S99+S100+S101</f>
        <v>2569</v>
      </c>
      <c r="T102" s="218">
        <f t="shared" ref="T102" si="297">+T99+T100+T101</f>
        <v>2923</v>
      </c>
      <c r="U102" s="82">
        <f t="shared" ref="U102" si="298">+U99+U100+U101</f>
        <v>0</v>
      </c>
      <c r="V102" s="218">
        <f t="shared" ref="V102" si="299">+V99+V100+V101</f>
        <v>2923</v>
      </c>
      <c r="W102" s="84">
        <f t="shared" si="270"/>
        <v>36.780533458118867</v>
      </c>
    </row>
    <row r="103" spans="12:23" ht="14.25" thickTop="1" thickBot="1">
      <c r="L103" s="81" t="s">
        <v>62</v>
      </c>
      <c r="M103" s="82">
        <f t="shared" ref="M103:V103" si="300">+M94+M98+M102</f>
        <v>2188</v>
      </c>
      <c r="N103" s="83">
        <f t="shared" si="300"/>
        <v>4129</v>
      </c>
      <c r="O103" s="218">
        <f t="shared" si="300"/>
        <v>6317</v>
      </c>
      <c r="P103" s="82">
        <f t="shared" si="300"/>
        <v>0</v>
      </c>
      <c r="Q103" s="218">
        <f t="shared" si="300"/>
        <v>6317</v>
      </c>
      <c r="R103" s="82">
        <f t="shared" si="300"/>
        <v>1077</v>
      </c>
      <c r="S103" s="83">
        <f t="shared" si="300"/>
        <v>6153</v>
      </c>
      <c r="T103" s="218">
        <f t="shared" si="300"/>
        <v>7230</v>
      </c>
      <c r="U103" s="82">
        <f t="shared" si="300"/>
        <v>0</v>
      </c>
      <c r="V103" s="218">
        <f t="shared" si="300"/>
        <v>7230</v>
      </c>
      <c r="W103" s="84">
        <f>IF(Q103=0,0,((V103/Q103)-1)*100)</f>
        <v>14.453063162893788</v>
      </c>
    </row>
    <row r="104" spans="12:23" ht="14.25" thickTop="1" thickBot="1">
      <c r="L104" s="81" t="s">
        <v>7</v>
      </c>
      <c r="M104" s="82">
        <f t="shared" ref="M104:V104" si="301">+M90+M94+M98+M102</f>
        <v>3017</v>
      </c>
      <c r="N104" s="83">
        <f t="shared" si="301"/>
        <v>5373</v>
      </c>
      <c r="O104" s="218">
        <f t="shared" si="301"/>
        <v>8390</v>
      </c>
      <c r="P104" s="82">
        <f t="shared" si="301"/>
        <v>0</v>
      </c>
      <c r="Q104" s="218">
        <f t="shared" si="301"/>
        <v>8390</v>
      </c>
      <c r="R104" s="82">
        <f t="shared" si="301"/>
        <v>1597</v>
      </c>
      <c r="S104" s="83">
        <f t="shared" si="301"/>
        <v>7510</v>
      </c>
      <c r="T104" s="218">
        <f t="shared" si="301"/>
        <v>9107</v>
      </c>
      <c r="U104" s="82">
        <f t="shared" si="301"/>
        <v>0</v>
      </c>
      <c r="V104" s="218">
        <f t="shared" si="301"/>
        <v>9107</v>
      </c>
      <c r="W104" s="84">
        <f>IF(Q104=0,0,((V104/Q104)-1)*100)</f>
        <v>8.5458879618593553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4.25" thickTop="1" thickBot="1">
      <c r="L109" s="58"/>
      <c r="M109" s="232" t="s">
        <v>58</v>
      </c>
      <c r="N109" s="233"/>
      <c r="O109" s="234"/>
      <c r="P109" s="232"/>
      <c r="Q109" s="232"/>
      <c r="R109" s="232" t="s">
        <v>59</v>
      </c>
      <c r="S109" s="233"/>
      <c r="T109" s="234"/>
      <c r="U109" s="232"/>
      <c r="V109" s="232"/>
      <c r="W109" s="383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84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85"/>
    </row>
    <row r="112" spans="12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3">
      <c r="L113" s="60" t="s">
        <v>10</v>
      </c>
      <c r="M113" s="77">
        <v>145</v>
      </c>
      <c r="N113" s="78">
        <v>404</v>
      </c>
      <c r="O113" s="217">
        <f>M113+N113</f>
        <v>549</v>
      </c>
      <c r="P113" s="79"/>
      <c r="Q113" s="217">
        <f t="shared" ref="Q113:Q115" si="302">O113+P113</f>
        <v>549</v>
      </c>
      <c r="R113" s="77">
        <v>290</v>
      </c>
      <c r="S113" s="78">
        <v>618</v>
      </c>
      <c r="T113" s="217">
        <f>R113+S113</f>
        <v>908</v>
      </c>
      <c r="U113" s="79">
        <v>0</v>
      </c>
      <c r="V113" s="217">
        <f>T113+U113</f>
        <v>908</v>
      </c>
      <c r="W113" s="80">
        <f>IF(Q113=0,0,((V113/Q113)-1)*100)</f>
        <v>65.39162112932604</v>
      </c>
    </row>
    <row r="114" spans="12:23">
      <c r="L114" s="60" t="s">
        <v>11</v>
      </c>
      <c r="M114" s="77">
        <v>188</v>
      </c>
      <c r="N114" s="78">
        <v>470</v>
      </c>
      <c r="O114" s="217">
        <f>M114+N114</f>
        <v>658</v>
      </c>
      <c r="P114" s="79"/>
      <c r="Q114" s="217">
        <f t="shared" si="302"/>
        <v>658</v>
      </c>
      <c r="R114" s="77">
        <v>279</v>
      </c>
      <c r="S114" s="78">
        <v>596</v>
      </c>
      <c r="T114" s="217">
        <f>R114+S114</f>
        <v>875</v>
      </c>
      <c r="U114" s="79">
        <v>0</v>
      </c>
      <c r="V114" s="217">
        <f>T114+U114</f>
        <v>875</v>
      </c>
      <c r="W114" s="80">
        <f>IF(Q114=0,0,((V114/Q114)-1)*100)</f>
        <v>32.978723404255319</v>
      </c>
    </row>
    <row r="115" spans="12:23" ht="13.5" thickBot="1">
      <c r="L115" s="66" t="s">
        <v>12</v>
      </c>
      <c r="M115" s="77">
        <v>219</v>
      </c>
      <c r="N115" s="78">
        <v>482</v>
      </c>
      <c r="O115" s="217">
        <f>M115+N115</f>
        <v>701</v>
      </c>
      <c r="P115" s="79"/>
      <c r="Q115" s="217">
        <f t="shared" si="302"/>
        <v>701</v>
      </c>
      <c r="R115" s="77">
        <v>297</v>
      </c>
      <c r="S115" s="78">
        <v>597</v>
      </c>
      <c r="T115" s="217">
        <f>R115+S115</f>
        <v>894</v>
      </c>
      <c r="U115" s="79">
        <v>1</v>
      </c>
      <c r="V115" s="217">
        <f>T115+U115</f>
        <v>895</v>
      </c>
      <c r="W115" s="80">
        <f>IF(Q115=0,0,((V115/Q115)-1)*100)</f>
        <v>27.674750356633382</v>
      </c>
    </row>
    <row r="116" spans="12:23" ht="14.25" thickTop="1" thickBot="1">
      <c r="L116" s="81" t="s">
        <v>38</v>
      </c>
      <c r="M116" s="82">
        <f>+M113+M114+M115</f>
        <v>552</v>
      </c>
      <c r="N116" s="83">
        <f t="shared" ref="N116" si="303">+N113+N114+N115</f>
        <v>1356</v>
      </c>
      <c r="O116" s="218">
        <f t="shared" ref="O116" si="304">+O113+O114+O115</f>
        <v>1908</v>
      </c>
      <c r="P116" s="82">
        <f t="shared" ref="P116" si="305">+P113+P114+P115</f>
        <v>0</v>
      </c>
      <c r="Q116" s="218">
        <f t="shared" ref="Q116" si="306">+Q113+Q114+Q115</f>
        <v>1908</v>
      </c>
      <c r="R116" s="82">
        <f t="shared" ref="R116" si="307">+R113+R114+R115</f>
        <v>866</v>
      </c>
      <c r="S116" s="83">
        <f t="shared" ref="S116" si="308">+S113+S114+S115</f>
        <v>1811</v>
      </c>
      <c r="T116" s="218">
        <f t="shared" ref="T116" si="309">+T113+T114+T115</f>
        <v>2677</v>
      </c>
      <c r="U116" s="82">
        <f t="shared" ref="U116" si="310">+U113+U114+U115</f>
        <v>1</v>
      </c>
      <c r="V116" s="218">
        <f t="shared" ref="V116" si="311">+V113+V114+V115</f>
        <v>2678</v>
      </c>
      <c r="W116" s="84">
        <f t="shared" ref="W116" si="312">IF(Q116=0,0,((V116/Q116)-1)*100)</f>
        <v>40.356394129979044</v>
      </c>
    </row>
    <row r="117" spans="12:23" ht="13.5" thickTop="1">
      <c r="L117" s="60" t="s">
        <v>13</v>
      </c>
      <c r="M117" s="77">
        <v>179</v>
      </c>
      <c r="N117" s="78">
        <v>470</v>
      </c>
      <c r="O117" s="217">
        <f>M117+N117</f>
        <v>649</v>
      </c>
      <c r="P117" s="79">
        <v>0</v>
      </c>
      <c r="Q117" s="217">
        <f t="shared" ref="Q117:Q118" si="313">O117+P117</f>
        <v>649</v>
      </c>
      <c r="R117" s="77">
        <v>260</v>
      </c>
      <c r="S117" s="78">
        <v>596</v>
      </c>
      <c r="T117" s="217">
        <f>R117+S117</f>
        <v>856</v>
      </c>
      <c r="U117" s="79">
        <v>2</v>
      </c>
      <c r="V117" s="217">
        <f>T117+U117</f>
        <v>858</v>
      </c>
      <c r="W117" s="80">
        <f t="shared" ref="W117:W128" si="314">IF(Q117=0,0,((V117/Q117)-1)*100)</f>
        <v>32.203389830508478</v>
      </c>
    </row>
    <row r="118" spans="12:23">
      <c r="L118" s="60" t="s">
        <v>14</v>
      </c>
      <c r="M118" s="77">
        <v>210</v>
      </c>
      <c r="N118" s="78">
        <v>442</v>
      </c>
      <c r="O118" s="217">
        <f>M118+N118</f>
        <v>652</v>
      </c>
      <c r="P118" s="79">
        <v>0</v>
      </c>
      <c r="Q118" s="217">
        <f t="shared" si="313"/>
        <v>652</v>
      </c>
      <c r="R118" s="77">
        <v>238</v>
      </c>
      <c r="S118" s="78">
        <v>575</v>
      </c>
      <c r="T118" s="217">
        <f>R118+S118</f>
        <v>813</v>
      </c>
      <c r="U118" s="79">
        <v>2</v>
      </c>
      <c r="V118" s="217">
        <f>T118+U118</f>
        <v>815</v>
      </c>
      <c r="W118" s="80">
        <f t="shared" si="314"/>
        <v>25</v>
      </c>
    </row>
    <row r="119" spans="12:23" ht="13.5" thickBot="1">
      <c r="L119" s="60" t="s">
        <v>15</v>
      </c>
      <c r="M119" s="77">
        <v>175</v>
      </c>
      <c r="N119" s="78">
        <v>482</v>
      </c>
      <c r="O119" s="217">
        <f>M119+N119</f>
        <v>657</v>
      </c>
      <c r="P119" s="79">
        <v>0</v>
      </c>
      <c r="Q119" s="217">
        <f>O119+P119</f>
        <v>657</v>
      </c>
      <c r="R119" s="77">
        <v>218</v>
      </c>
      <c r="S119" s="78">
        <v>681</v>
      </c>
      <c r="T119" s="217">
        <f>R119+S119</f>
        <v>899</v>
      </c>
      <c r="U119" s="79">
        <v>2</v>
      </c>
      <c r="V119" s="217">
        <f>T119+U119</f>
        <v>901</v>
      </c>
      <c r="W119" s="80">
        <f>IF(Q119=0,0,((V119/Q119)-1)*100)</f>
        <v>37.138508371385079</v>
      </c>
    </row>
    <row r="120" spans="12:23" ht="14.25" thickTop="1" thickBot="1">
      <c r="L120" s="81" t="s">
        <v>61</v>
      </c>
      <c r="M120" s="82">
        <f>+M117+M118+M119</f>
        <v>564</v>
      </c>
      <c r="N120" s="83">
        <f t="shared" ref="N120" si="315">+N117+N118+N119</f>
        <v>1394</v>
      </c>
      <c r="O120" s="218">
        <f t="shared" ref="O120" si="316">+O117+O118+O119</f>
        <v>1958</v>
      </c>
      <c r="P120" s="82">
        <f t="shared" ref="P120" si="317">+P117+P118+P119</f>
        <v>0</v>
      </c>
      <c r="Q120" s="218">
        <f t="shared" ref="Q120" si="318">+Q117+Q118+Q119</f>
        <v>1958</v>
      </c>
      <c r="R120" s="82">
        <f t="shared" ref="R120" si="319">+R117+R118+R119</f>
        <v>716</v>
      </c>
      <c r="S120" s="83">
        <f t="shared" ref="S120" si="320">+S117+S118+S119</f>
        <v>1852</v>
      </c>
      <c r="T120" s="218">
        <f t="shared" ref="T120" si="321">+T117+T118+T119</f>
        <v>2568</v>
      </c>
      <c r="U120" s="82">
        <f t="shared" ref="U120" si="322">+U117+U118+U119</f>
        <v>6</v>
      </c>
      <c r="V120" s="218">
        <f t="shared" ref="V120" si="323">+V117+V118+V119</f>
        <v>2574</v>
      </c>
      <c r="W120" s="84">
        <f>IF(Q120=0,0,((V120/Q120)-1)*100)</f>
        <v>31.46067415730338</v>
      </c>
    </row>
    <row r="121" spans="12:23" ht="13.5" thickTop="1">
      <c r="L121" s="60" t="s">
        <v>16</v>
      </c>
      <c r="M121" s="77">
        <v>181</v>
      </c>
      <c r="N121" s="78">
        <v>403</v>
      </c>
      <c r="O121" s="217">
        <f>SUM(M121:N121)</f>
        <v>584</v>
      </c>
      <c r="P121" s="79">
        <v>0</v>
      </c>
      <c r="Q121" s="217">
        <f t="shared" ref="Q121:Q123" si="324">O121+P121</f>
        <v>584</v>
      </c>
      <c r="R121" s="77">
        <v>245</v>
      </c>
      <c r="S121" s="78">
        <v>725</v>
      </c>
      <c r="T121" s="217">
        <f>SUM(R121:S121)</f>
        <v>970</v>
      </c>
      <c r="U121" s="79">
        <v>0</v>
      </c>
      <c r="V121" s="217">
        <f>T121+U121</f>
        <v>970</v>
      </c>
      <c r="W121" s="80">
        <f t="shared" si="314"/>
        <v>66.095890410958916</v>
      </c>
    </row>
    <row r="122" spans="12:23">
      <c r="L122" s="60" t="s">
        <v>17</v>
      </c>
      <c r="M122" s="77">
        <v>230</v>
      </c>
      <c r="N122" s="78">
        <v>499</v>
      </c>
      <c r="O122" s="217">
        <f>SUM(M122:N122)</f>
        <v>729</v>
      </c>
      <c r="P122" s="79">
        <v>0</v>
      </c>
      <c r="Q122" s="217">
        <f>O122+P122</f>
        <v>729</v>
      </c>
      <c r="R122" s="77">
        <v>264</v>
      </c>
      <c r="S122" s="78">
        <v>712</v>
      </c>
      <c r="T122" s="217">
        <f>SUM(R122:S122)</f>
        <v>976</v>
      </c>
      <c r="U122" s="79">
        <v>0</v>
      </c>
      <c r="V122" s="217">
        <f>T122+U122</f>
        <v>976</v>
      </c>
      <c r="W122" s="80">
        <f>IF(Q122=0,0,((V122/Q122)-1)*100)</f>
        <v>33.882030178326474</v>
      </c>
    </row>
    <row r="123" spans="12:23" ht="13.5" thickBot="1">
      <c r="L123" s="60" t="s">
        <v>18</v>
      </c>
      <c r="M123" s="77">
        <v>237</v>
      </c>
      <c r="N123" s="78">
        <v>513</v>
      </c>
      <c r="O123" s="219">
        <f>SUM(M123:N123)</f>
        <v>750</v>
      </c>
      <c r="P123" s="85">
        <v>1</v>
      </c>
      <c r="Q123" s="219">
        <f t="shared" si="324"/>
        <v>751</v>
      </c>
      <c r="R123" s="77">
        <v>237</v>
      </c>
      <c r="S123" s="78">
        <v>653</v>
      </c>
      <c r="T123" s="219">
        <f>SUM(R123:S123)</f>
        <v>890</v>
      </c>
      <c r="U123" s="85">
        <v>0</v>
      </c>
      <c r="V123" s="219">
        <f>T123+U123</f>
        <v>890</v>
      </c>
      <c r="W123" s="80">
        <f t="shared" si="314"/>
        <v>18.508655126497999</v>
      </c>
    </row>
    <row r="124" spans="12:23" ht="14.25" thickTop="1" thickBot="1">
      <c r="L124" s="86" t="s">
        <v>39</v>
      </c>
      <c r="M124" s="87">
        <f>+M121+M122+M123</f>
        <v>648</v>
      </c>
      <c r="N124" s="87">
        <f t="shared" ref="N124" si="325">+N121+N122+N123</f>
        <v>1415</v>
      </c>
      <c r="O124" s="220">
        <f t="shared" ref="O124" si="326">+O121+O122+O123</f>
        <v>2063</v>
      </c>
      <c r="P124" s="88">
        <f t="shared" ref="P124" si="327">+P121+P122+P123</f>
        <v>1</v>
      </c>
      <c r="Q124" s="220">
        <f t="shared" ref="Q124" si="328">+Q121+Q122+Q123</f>
        <v>2064</v>
      </c>
      <c r="R124" s="87">
        <f t="shared" ref="R124" si="329">+R121+R122+R123</f>
        <v>746</v>
      </c>
      <c r="S124" s="87">
        <f t="shared" ref="S124" si="330">+S121+S122+S123</f>
        <v>2090</v>
      </c>
      <c r="T124" s="220">
        <f t="shared" ref="T124" si="331">+T121+T122+T123</f>
        <v>2836</v>
      </c>
      <c r="U124" s="88">
        <f t="shared" ref="U124" si="332">+U121+U122+U123</f>
        <v>0</v>
      </c>
      <c r="V124" s="220">
        <f t="shared" ref="V124" si="333">+V121+V122+V123</f>
        <v>2836</v>
      </c>
      <c r="W124" s="89">
        <f t="shared" si="314"/>
        <v>37.403100775193799</v>
      </c>
    </row>
    <row r="125" spans="12:23" ht="13.5" thickTop="1">
      <c r="L125" s="60" t="s">
        <v>21</v>
      </c>
      <c r="M125" s="77">
        <v>285</v>
      </c>
      <c r="N125" s="78">
        <v>537</v>
      </c>
      <c r="O125" s="219">
        <f>SUM(M125:N125)</f>
        <v>822</v>
      </c>
      <c r="P125" s="90">
        <v>0</v>
      </c>
      <c r="Q125" s="219">
        <f t="shared" ref="Q125:Q127" si="334">O125+P125</f>
        <v>822</v>
      </c>
      <c r="R125" s="77">
        <v>225</v>
      </c>
      <c r="S125" s="78">
        <v>697</v>
      </c>
      <c r="T125" s="219">
        <f>SUM(R125:S125)</f>
        <v>922</v>
      </c>
      <c r="U125" s="90">
        <v>0</v>
      </c>
      <c r="V125" s="219">
        <f>T125+U125</f>
        <v>922</v>
      </c>
      <c r="W125" s="80">
        <f t="shared" si="314"/>
        <v>12.165450121654509</v>
      </c>
    </row>
    <row r="126" spans="12:23">
      <c r="L126" s="60" t="s">
        <v>22</v>
      </c>
      <c r="M126" s="77">
        <v>285</v>
      </c>
      <c r="N126" s="78">
        <v>637</v>
      </c>
      <c r="O126" s="219">
        <f>SUM(M126:N126)</f>
        <v>922</v>
      </c>
      <c r="P126" s="79">
        <v>0</v>
      </c>
      <c r="Q126" s="219">
        <f t="shared" si="334"/>
        <v>922</v>
      </c>
      <c r="R126" s="77">
        <v>239</v>
      </c>
      <c r="S126" s="78">
        <v>738</v>
      </c>
      <c r="T126" s="219">
        <f>SUM(R126:S126)</f>
        <v>977</v>
      </c>
      <c r="U126" s="79">
        <v>0</v>
      </c>
      <c r="V126" s="219">
        <f>T126+U126</f>
        <v>977</v>
      </c>
      <c r="W126" s="80">
        <f t="shared" si="314"/>
        <v>5.9652928416485951</v>
      </c>
    </row>
    <row r="127" spans="12:23" ht="13.5" thickBot="1">
      <c r="L127" s="60" t="s">
        <v>23</v>
      </c>
      <c r="M127" s="77">
        <v>297</v>
      </c>
      <c r="N127" s="78">
        <v>618</v>
      </c>
      <c r="O127" s="219">
        <f>SUM(M127:N127)</f>
        <v>915</v>
      </c>
      <c r="P127" s="79">
        <v>0</v>
      </c>
      <c r="Q127" s="219">
        <f t="shared" si="334"/>
        <v>915</v>
      </c>
      <c r="R127" s="77">
        <v>221</v>
      </c>
      <c r="S127" s="78">
        <v>767</v>
      </c>
      <c r="T127" s="219">
        <f>SUM(R127:S127)</f>
        <v>988</v>
      </c>
      <c r="U127" s="79">
        <v>0</v>
      </c>
      <c r="V127" s="219">
        <f>T127+U127</f>
        <v>988</v>
      </c>
      <c r="W127" s="80">
        <f t="shared" si="314"/>
        <v>7.9781420765027367</v>
      </c>
    </row>
    <row r="128" spans="12:23" ht="14.25" thickTop="1" thickBot="1">
      <c r="L128" s="81" t="s">
        <v>40</v>
      </c>
      <c r="M128" s="82">
        <f>+M125+M126+M127</f>
        <v>867</v>
      </c>
      <c r="N128" s="83">
        <f t="shared" ref="N128" si="335">+N125+N126+N127</f>
        <v>1792</v>
      </c>
      <c r="O128" s="218">
        <f t="shared" ref="O128" si="336">+O125+O126+O127</f>
        <v>2659</v>
      </c>
      <c r="P128" s="82">
        <f t="shared" ref="P128" si="337">+P125+P126+P127</f>
        <v>0</v>
      </c>
      <c r="Q128" s="218">
        <f t="shared" ref="Q128" si="338">+Q125+Q126+Q127</f>
        <v>2659</v>
      </c>
      <c r="R128" s="82">
        <f t="shared" ref="R128" si="339">+R125+R126+R127</f>
        <v>685</v>
      </c>
      <c r="S128" s="83">
        <f t="shared" ref="S128" si="340">+S125+S126+S127</f>
        <v>2202</v>
      </c>
      <c r="T128" s="218">
        <f t="shared" ref="T128" si="341">+T125+T126+T127</f>
        <v>2887</v>
      </c>
      <c r="U128" s="82">
        <f t="shared" ref="U128" si="342">+U125+U126+U127</f>
        <v>0</v>
      </c>
      <c r="V128" s="218">
        <f t="shared" ref="V128" si="343">+V125+V126+V127</f>
        <v>2887</v>
      </c>
      <c r="W128" s="84">
        <f t="shared" si="314"/>
        <v>8.5746521248589715</v>
      </c>
    </row>
    <row r="129" spans="12:23" ht="14.25" thickTop="1" thickBot="1">
      <c r="L129" s="81" t="s">
        <v>62</v>
      </c>
      <c r="M129" s="82">
        <f t="shared" ref="M129:V129" si="344">+M120+M124+M128</f>
        <v>2079</v>
      </c>
      <c r="N129" s="83">
        <f t="shared" si="344"/>
        <v>4601</v>
      </c>
      <c r="O129" s="218">
        <f t="shared" si="344"/>
        <v>6680</v>
      </c>
      <c r="P129" s="82">
        <f t="shared" si="344"/>
        <v>1</v>
      </c>
      <c r="Q129" s="218">
        <f t="shared" si="344"/>
        <v>6681</v>
      </c>
      <c r="R129" s="82">
        <f t="shared" si="344"/>
        <v>2147</v>
      </c>
      <c r="S129" s="83">
        <f t="shared" si="344"/>
        <v>6144</v>
      </c>
      <c r="T129" s="218">
        <f t="shared" si="344"/>
        <v>8291</v>
      </c>
      <c r="U129" s="82">
        <f t="shared" si="344"/>
        <v>6</v>
      </c>
      <c r="V129" s="218">
        <f t="shared" si="344"/>
        <v>8297</v>
      </c>
      <c r="W129" s="84">
        <f>IF(Q129=0,0,((V129/Q129)-1)*100)</f>
        <v>24.18799580901063</v>
      </c>
    </row>
    <row r="130" spans="12:23" ht="14.25" thickTop="1" thickBot="1">
      <c r="L130" s="81" t="s">
        <v>7</v>
      </c>
      <c r="M130" s="82">
        <f t="shared" ref="M130:V130" si="345">+M116+M120+M124+M128</f>
        <v>2631</v>
      </c>
      <c r="N130" s="83">
        <f t="shared" si="345"/>
        <v>5957</v>
      </c>
      <c r="O130" s="218">
        <f t="shared" si="345"/>
        <v>8588</v>
      </c>
      <c r="P130" s="82">
        <f t="shared" si="345"/>
        <v>1</v>
      </c>
      <c r="Q130" s="218">
        <f t="shared" si="345"/>
        <v>8589</v>
      </c>
      <c r="R130" s="82">
        <f t="shared" si="345"/>
        <v>3013</v>
      </c>
      <c r="S130" s="83">
        <f t="shared" si="345"/>
        <v>7955</v>
      </c>
      <c r="T130" s="218">
        <f t="shared" si="345"/>
        <v>10968</v>
      </c>
      <c r="U130" s="82">
        <f t="shared" si="345"/>
        <v>7</v>
      </c>
      <c r="V130" s="218">
        <f t="shared" si="345"/>
        <v>10975</v>
      </c>
      <c r="W130" s="84">
        <f>IF(Q130=0,0,((V130/Q130)-1)*100)</f>
        <v>27.779718244265929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3"/>
      <c r="O135" s="234"/>
      <c r="P135" s="232"/>
      <c r="Q135" s="232"/>
      <c r="R135" s="232" t="s">
        <v>59</v>
      </c>
      <c r="S135" s="233"/>
      <c r="T135" s="234"/>
      <c r="U135" s="232"/>
      <c r="V135" s="232"/>
      <c r="W135" s="383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64"/>
      <c r="V136" s="103"/>
      <c r="W136" s="384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104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4" t="s">
        <v>7</v>
      </c>
      <c r="W137" s="385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6">+M87+M113</f>
        <v>414</v>
      </c>
      <c r="N139" s="78">
        <f t="shared" si="346"/>
        <v>787</v>
      </c>
      <c r="O139" s="217">
        <f>M139+N139</f>
        <v>1201</v>
      </c>
      <c r="P139" s="79">
        <f t="shared" ref="P139:P145" si="347">+P87+P113</f>
        <v>0</v>
      </c>
      <c r="Q139" s="226">
        <f t="shared" ref="Q139:Q141" si="348">O139+P139</f>
        <v>1201</v>
      </c>
      <c r="R139" s="77">
        <f t="shared" ref="R139:S145" si="349">+R87+R113</f>
        <v>473</v>
      </c>
      <c r="S139" s="78">
        <f t="shared" si="349"/>
        <v>1045</v>
      </c>
      <c r="T139" s="217">
        <f>R139+S139</f>
        <v>1518</v>
      </c>
      <c r="U139" s="79">
        <f t="shared" ref="U139:U145" si="350">+U87+U113</f>
        <v>0</v>
      </c>
      <c r="V139" s="227">
        <f>T139+U139</f>
        <v>1518</v>
      </c>
      <c r="W139" s="80">
        <f>IF(Q139=0,0,((V139/Q139)-1)*100)</f>
        <v>26.394671107410495</v>
      </c>
    </row>
    <row r="140" spans="12:23">
      <c r="L140" s="60" t="s">
        <v>11</v>
      </c>
      <c r="M140" s="77">
        <f t="shared" si="346"/>
        <v>448</v>
      </c>
      <c r="N140" s="78">
        <f t="shared" si="346"/>
        <v>897</v>
      </c>
      <c r="O140" s="217">
        <f>M140+N140</f>
        <v>1345</v>
      </c>
      <c r="P140" s="79">
        <f t="shared" si="347"/>
        <v>0</v>
      </c>
      <c r="Q140" s="226">
        <f t="shared" si="348"/>
        <v>1345</v>
      </c>
      <c r="R140" s="77">
        <f t="shared" si="349"/>
        <v>478</v>
      </c>
      <c r="S140" s="78">
        <f t="shared" si="349"/>
        <v>1088</v>
      </c>
      <c r="T140" s="217">
        <f>R140+S140</f>
        <v>1566</v>
      </c>
      <c r="U140" s="79">
        <f t="shared" si="350"/>
        <v>0</v>
      </c>
      <c r="V140" s="227">
        <f>T140+U140</f>
        <v>1566</v>
      </c>
      <c r="W140" s="80">
        <f>IF(Q140=0,0,((V140/Q140)-1)*100)</f>
        <v>16.431226765799266</v>
      </c>
    </row>
    <row r="141" spans="12:23" ht="13.5" thickBot="1">
      <c r="L141" s="66" t="s">
        <v>12</v>
      </c>
      <c r="M141" s="77">
        <f t="shared" si="346"/>
        <v>519</v>
      </c>
      <c r="N141" s="78">
        <f t="shared" si="346"/>
        <v>916</v>
      </c>
      <c r="O141" s="217">
        <f>M141+N141</f>
        <v>1435</v>
      </c>
      <c r="P141" s="79">
        <f t="shared" si="347"/>
        <v>0</v>
      </c>
      <c r="Q141" s="226">
        <f t="shared" si="348"/>
        <v>1435</v>
      </c>
      <c r="R141" s="77">
        <f t="shared" si="349"/>
        <v>435</v>
      </c>
      <c r="S141" s="78">
        <f t="shared" si="349"/>
        <v>1035</v>
      </c>
      <c r="T141" s="217">
        <f>R141+S141</f>
        <v>1470</v>
      </c>
      <c r="U141" s="79">
        <f t="shared" si="350"/>
        <v>1</v>
      </c>
      <c r="V141" s="227">
        <f>T141+U141</f>
        <v>1471</v>
      </c>
      <c r="W141" s="80">
        <f>IF(Q141=0,0,((V141/Q141)-1)*100)</f>
        <v>2.5087108013937209</v>
      </c>
    </row>
    <row r="142" spans="12:23" ht="14.25" thickTop="1" thickBot="1">
      <c r="L142" s="81" t="s">
        <v>38</v>
      </c>
      <c r="M142" s="82">
        <f>+M139+M140+M141</f>
        <v>1381</v>
      </c>
      <c r="N142" s="83">
        <f t="shared" ref="N142" si="351">+N139+N140+N141</f>
        <v>2600</v>
      </c>
      <c r="O142" s="218">
        <f t="shared" ref="O142" si="352">+O139+O140+O141</f>
        <v>3981</v>
      </c>
      <c r="P142" s="82">
        <f t="shared" ref="P142" si="353">+P139+P140+P141</f>
        <v>0</v>
      </c>
      <c r="Q142" s="218">
        <f t="shared" ref="Q142" si="354">+Q139+Q140+Q141</f>
        <v>3981</v>
      </c>
      <c r="R142" s="82">
        <f t="shared" ref="R142" si="355">+R139+R140+R141</f>
        <v>1386</v>
      </c>
      <c r="S142" s="83">
        <f t="shared" ref="S142" si="356">+S139+S140+S141</f>
        <v>3168</v>
      </c>
      <c r="T142" s="218">
        <f t="shared" ref="T142" si="357">+T139+T140+T141</f>
        <v>4554</v>
      </c>
      <c r="U142" s="82">
        <f t="shared" ref="U142" si="358">+U139+U140+U141</f>
        <v>1</v>
      </c>
      <c r="V142" s="218">
        <f t="shared" ref="V142" si="359">+V139+V140+V141</f>
        <v>4555</v>
      </c>
      <c r="W142" s="84">
        <f t="shared" ref="W142" si="360">IF(Q142=0,0,((V142/Q142)-1)*100)</f>
        <v>14.418487817131375</v>
      </c>
    </row>
    <row r="143" spans="12:23" ht="13.5" thickTop="1">
      <c r="L143" s="60" t="s">
        <v>13</v>
      </c>
      <c r="M143" s="77">
        <f t="shared" si="346"/>
        <v>424</v>
      </c>
      <c r="N143" s="78">
        <f t="shared" si="346"/>
        <v>940</v>
      </c>
      <c r="O143" s="217">
        <f t="shared" ref="O143:O153" si="361">M143+N143</f>
        <v>1364</v>
      </c>
      <c r="P143" s="79">
        <f t="shared" si="347"/>
        <v>0</v>
      </c>
      <c r="Q143" s="226">
        <f t="shared" ref="Q143:Q144" si="362">O143+P143</f>
        <v>1364</v>
      </c>
      <c r="R143" s="77">
        <f t="shared" si="349"/>
        <v>367</v>
      </c>
      <c r="S143" s="78">
        <f t="shared" si="349"/>
        <v>952</v>
      </c>
      <c r="T143" s="217">
        <f t="shared" ref="T143:T153" si="363">R143+S143</f>
        <v>1319</v>
      </c>
      <c r="U143" s="79">
        <f t="shared" si="350"/>
        <v>2</v>
      </c>
      <c r="V143" s="227">
        <f>T143+U143</f>
        <v>1321</v>
      </c>
      <c r="W143" s="80">
        <f>IF(Q143=0,0,((V143/Q143)-1)*100)</f>
        <v>-3.1524926686216981</v>
      </c>
    </row>
    <row r="144" spans="12:23">
      <c r="L144" s="60" t="s">
        <v>14</v>
      </c>
      <c r="M144" s="77">
        <f t="shared" si="346"/>
        <v>369</v>
      </c>
      <c r="N144" s="78">
        <f t="shared" si="346"/>
        <v>713</v>
      </c>
      <c r="O144" s="217">
        <f t="shared" si="361"/>
        <v>1082</v>
      </c>
      <c r="P144" s="79">
        <f t="shared" si="347"/>
        <v>0</v>
      </c>
      <c r="Q144" s="226">
        <f t="shared" si="362"/>
        <v>1082</v>
      </c>
      <c r="R144" s="77">
        <f t="shared" si="349"/>
        <v>312</v>
      </c>
      <c r="S144" s="78">
        <f t="shared" si="349"/>
        <v>903</v>
      </c>
      <c r="T144" s="217">
        <f t="shared" si="363"/>
        <v>1215</v>
      </c>
      <c r="U144" s="79">
        <f t="shared" si="350"/>
        <v>2</v>
      </c>
      <c r="V144" s="227">
        <f>T144+U144</f>
        <v>1217</v>
      </c>
      <c r="W144" s="80">
        <f t="shared" ref="W144:W154" si="364">IF(Q144=0,0,((V144/Q144)-1)*100)</f>
        <v>12.476894639556368</v>
      </c>
    </row>
    <row r="145" spans="12:23" ht="13.5" thickBot="1">
      <c r="L145" s="60" t="s">
        <v>15</v>
      </c>
      <c r="M145" s="77">
        <f t="shared" si="346"/>
        <v>445</v>
      </c>
      <c r="N145" s="78">
        <f t="shared" si="346"/>
        <v>1009</v>
      </c>
      <c r="O145" s="217">
        <f>M145+N145</f>
        <v>1454</v>
      </c>
      <c r="P145" s="79">
        <f t="shared" si="347"/>
        <v>0</v>
      </c>
      <c r="Q145" s="226">
        <f>O145+P145</f>
        <v>1454</v>
      </c>
      <c r="R145" s="77">
        <f t="shared" si="349"/>
        <v>334</v>
      </c>
      <c r="S145" s="78">
        <f t="shared" si="349"/>
        <v>1423</v>
      </c>
      <c r="T145" s="217">
        <f>R145+S145</f>
        <v>1757</v>
      </c>
      <c r="U145" s="79">
        <f t="shared" si="350"/>
        <v>2</v>
      </c>
      <c r="V145" s="227">
        <f>T145+U145</f>
        <v>1759</v>
      </c>
      <c r="W145" s="80">
        <f>IF(Q145=0,0,((V145/Q145)-1)*100)</f>
        <v>20.976616231086666</v>
      </c>
    </row>
    <row r="146" spans="12:23" ht="14.25" thickTop="1" thickBot="1">
      <c r="L146" s="81" t="s">
        <v>61</v>
      </c>
      <c r="M146" s="82">
        <f>+M143+M144+M145</f>
        <v>1238</v>
      </c>
      <c r="N146" s="83">
        <f t="shared" ref="N146" si="365">+N143+N144+N145</f>
        <v>2662</v>
      </c>
      <c r="O146" s="218">
        <f t="shared" ref="O146" si="366">+O143+O144+O145</f>
        <v>3900</v>
      </c>
      <c r="P146" s="82">
        <f t="shared" ref="P146" si="367">+P143+P144+P145</f>
        <v>0</v>
      </c>
      <c r="Q146" s="218">
        <f t="shared" ref="Q146" si="368">+Q143+Q144+Q145</f>
        <v>3900</v>
      </c>
      <c r="R146" s="82">
        <f t="shared" ref="R146" si="369">+R143+R144+R145</f>
        <v>1013</v>
      </c>
      <c r="S146" s="83">
        <f t="shared" ref="S146" si="370">+S143+S144+S145</f>
        <v>3278</v>
      </c>
      <c r="T146" s="218">
        <f t="shared" ref="T146" si="371">+T143+T144+T145</f>
        <v>4291</v>
      </c>
      <c r="U146" s="82">
        <f t="shared" ref="U146" si="372">+U143+U144+U145</f>
        <v>6</v>
      </c>
      <c r="V146" s="218">
        <f t="shared" ref="V146" si="373">+V143+V144+V145</f>
        <v>4297</v>
      </c>
      <c r="W146" s="84">
        <f>IF(Q146=0,0,((V146/Q146)-1)*100)</f>
        <v>10.179487179487179</v>
      </c>
    </row>
    <row r="147" spans="12:23" ht="13.5" thickTop="1">
      <c r="L147" s="60" t="s">
        <v>16</v>
      </c>
      <c r="M147" s="77">
        <f t="shared" ref="M147:N149" si="374">+M95+M121</f>
        <v>432</v>
      </c>
      <c r="N147" s="78">
        <f t="shared" si="374"/>
        <v>816</v>
      </c>
      <c r="O147" s="217">
        <f t="shared" si="361"/>
        <v>1248</v>
      </c>
      <c r="P147" s="79">
        <f>+P95+P121</f>
        <v>0</v>
      </c>
      <c r="Q147" s="226">
        <f t="shared" ref="Q147:Q153" si="375">O147+P147</f>
        <v>1248</v>
      </c>
      <c r="R147" s="77">
        <f t="shared" ref="R147:S149" si="376">+R95+R121</f>
        <v>459</v>
      </c>
      <c r="S147" s="78">
        <f t="shared" si="376"/>
        <v>1383</v>
      </c>
      <c r="T147" s="217">
        <f t="shared" si="363"/>
        <v>1842</v>
      </c>
      <c r="U147" s="79">
        <f>+U95+U121</f>
        <v>0</v>
      </c>
      <c r="V147" s="227">
        <f>T147+U147</f>
        <v>1842</v>
      </c>
      <c r="W147" s="80">
        <f t="shared" si="364"/>
        <v>47.596153846153854</v>
      </c>
    </row>
    <row r="148" spans="12:23">
      <c r="L148" s="60" t="s">
        <v>17</v>
      </c>
      <c r="M148" s="77">
        <f t="shared" si="374"/>
        <v>493</v>
      </c>
      <c r="N148" s="78">
        <f t="shared" si="374"/>
        <v>1025</v>
      </c>
      <c r="O148" s="217">
        <f>M148+N148</f>
        <v>1518</v>
      </c>
      <c r="P148" s="79">
        <f>+P96+P122</f>
        <v>0</v>
      </c>
      <c r="Q148" s="226">
        <f>O148+P148</f>
        <v>1518</v>
      </c>
      <c r="R148" s="77">
        <f t="shared" si="376"/>
        <v>382</v>
      </c>
      <c r="S148" s="78">
        <f t="shared" si="376"/>
        <v>1411</v>
      </c>
      <c r="T148" s="217">
        <f>R148+S148</f>
        <v>1793</v>
      </c>
      <c r="U148" s="79">
        <f>+U96+U122</f>
        <v>0</v>
      </c>
      <c r="V148" s="227">
        <f>T148+U148</f>
        <v>1793</v>
      </c>
      <c r="W148" s="80">
        <f>IF(Q148=0,0,((V148/Q148)-1)*100)</f>
        <v>18.115942028985501</v>
      </c>
    </row>
    <row r="149" spans="12:23" ht="13.5" thickBot="1">
      <c r="L149" s="60" t="s">
        <v>18</v>
      </c>
      <c r="M149" s="77">
        <f t="shared" si="374"/>
        <v>487</v>
      </c>
      <c r="N149" s="78">
        <f t="shared" si="374"/>
        <v>1048</v>
      </c>
      <c r="O149" s="219">
        <f t="shared" si="361"/>
        <v>1535</v>
      </c>
      <c r="P149" s="85">
        <f>+P97+P123</f>
        <v>1</v>
      </c>
      <c r="Q149" s="226">
        <f t="shared" si="375"/>
        <v>1536</v>
      </c>
      <c r="R149" s="77">
        <f t="shared" si="376"/>
        <v>331</v>
      </c>
      <c r="S149" s="78">
        <f t="shared" si="376"/>
        <v>1454</v>
      </c>
      <c r="T149" s="219">
        <f t="shared" si="363"/>
        <v>1785</v>
      </c>
      <c r="U149" s="85">
        <f>+U97+U123</f>
        <v>0</v>
      </c>
      <c r="V149" s="227">
        <f>T149+U149</f>
        <v>1785</v>
      </c>
      <c r="W149" s="80">
        <f t="shared" si="364"/>
        <v>16.2109375</v>
      </c>
    </row>
    <row r="150" spans="12:23" ht="14.25" thickTop="1" thickBot="1">
      <c r="L150" s="86" t="s">
        <v>39</v>
      </c>
      <c r="M150" s="82">
        <f>+M147+M148+M149</f>
        <v>1412</v>
      </c>
      <c r="N150" s="83">
        <f t="shared" ref="N150" si="377">+N147+N148+N149</f>
        <v>2889</v>
      </c>
      <c r="O150" s="218">
        <f t="shared" ref="O150" si="378">+O147+O148+O149</f>
        <v>4301</v>
      </c>
      <c r="P150" s="82">
        <f t="shared" ref="P150" si="379">+P147+P148+P149</f>
        <v>1</v>
      </c>
      <c r="Q150" s="218">
        <f t="shared" ref="Q150" si="380">+Q147+Q148+Q149</f>
        <v>4302</v>
      </c>
      <c r="R150" s="82">
        <f t="shared" ref="R150" si="381">+R147+R148+R149</f>
        <v>1172</v>
      </c>
      <c r="S150" s="83">
        <f t="shared" ref="S150" si="382">+S147+S148+S149</f>
        <v>4248</v>
      </c>
      <c r="T150" s="218">
        <f t="shared" ref="T150" si="383">+T147+T148+T149</f>
        <v>5420</v>
      </c>
      <c r="U150" s="82">
        <f t="shared" ref="U150" si="384">+U147+U148+U149</f>
        <v>0</v>
      </c>
      <c r="V150" s="218">
        <f t="shared" ref="V150" si="385">+V147+V148+V149</f>
        <v>5420</v>
      </c>
      <c r="W150" s="89">
        <f t="shared" si="364"/>
        <v>25.987912598791251</v>
      </c>
    </row>
    <row r="151" spans="12:23" ht="13.5" thickTop="1">
      <c r="L151" s="60" t="s">
        <v>21</v>
      </c>
      <c r="M151" s="77">
        <f t="shared" ref="M151:N153" si="386">+M99+M125</f>
        <v>519</v>
      </c>
      <c r="N151" s="78">
        <f t="shared" si="386"/>
        <v>1056</v>
      </c>
      <c r="O151" s="219">
        <f t="shared" si="361"/>
        <v>1575</v>
      </c>
      <c r="P151" s="90">
        <f>+P99+P125</f>
        <v>0</v>
      </c>
      <c r="Q151" s="226">
        <f t="shared" si="375"/>
        <v>1575</v>
      </c>
      <c r="R151" s="77">
        <f t="shared" ref="R151:S153" si="387">+R99+R125</f>
        <v>396</v>
      </c>
      <c r="S151" s="78">
        <f t="shared" si="387"/>
        <v>1481</v>
      </c>
      <c r="T151" s="219">
        <f t="shared" si="363"/>
        <v>1877</v>
      </c>
      <c r="U151" s="90">
        <f>+U99+U125</f>
        <v>0</v>
      </c>
      <c r="V151" s="227">
        <f>T151+U151</f>
        <v>1877</v>
      </c>
      <c r="W151" s="80">
        <f t="shared" si="364"/>
        <v>19.174603174603178</v>
      </c>
    </row>
    <row r="152" spans="12:23">
      <c r="L152" s="60" t="s">
        <v>22</v>
      </c>
      <c r="M152" s="77">
        <f t="shared" si="386"/>
        <v>534</v>
      </c>
      <c r="N152" s="78">
        <f t="shared" si="386"/>
        <v>1026</v>
      </c>
      <c r="O152" s="219">
        <f t="shared" si="361"/>
        <v>1560</v>
      </c>
      <c r="P152" s="79">
        <f>+P100+P126</f>
        <v>0</v>
      </c>
      <c r="Q152" s="226">
        <f t="shared" si="375"/>
        <v>1560</v>
      </c>
      <c r="R152" s="77">
        <f t="shared" si="387"/>
        <v>312</v>
      </c>
      <c r="S152" s="78">
        <f t="shared" si="387"/>
        <v>1589</v>
      </c>
      <c r="T152" s="219">
        <f t="shared" si="363"/>
        <v>1901</v>
      </c>
      <c r="U152" s="79">
        <f>+U100+U126</f>
        <v>0</v>
      </c>
      <c r="V152" s="227">
        <f>T152+U152</f>
        <v>1901</v>
      </c>
      <c r="W152" s="80">
        <f t="shared" si="364"/>
        <v>21.858974358974347</v>
      </c>
    </row>
    <row r="153" spans="12:23" ht="13.5" thickBot="1">
      <c r="L153" s="60" t="s">
        <v>23</v>
      </c>
      <c r="M153" s="77">
        <f t="shared" si="386"/>
        <v>564</v>
      </c>
      <c r="N153" s="78">
        <f t="shared" si="386"/>
        <v>1097</v>
      </c>
      <c r="O153" s="219">
        <f t="shared" si="361"/>
        <v>1661</v>
      </c>
      <c r="P153" s="79">
        <f>+P101+P127</f>
        <v>0</v>
      </c>
      <c r="Q153" s="226">
        <f t="shared" si="375"/>
        <v>1661</v>
      </c>
      <c r="R153" s="77">
        <f t="shared" si="387"/>
        <v>331</v>
      </c>
      <c r="S153" s="78">
        <f t="shared" si="387"/>
        <v>1701</v>
      </c>
      <c r="T153" s="219">
        <f t="shared" si="363"/>
        <v>2032</v>
      </c>
      <c r="U153" s="79">
        <f>+U101+U127</f>
        <v>0</v>
      </c>
      <c r="V153" s="227">
        <f>T153+U153</f>
        <v>2032</v>
      </c>
      <c r="W153" s="80">
        <f t="shared" si="364"/>
        <v>22.335942203491864</v>
      </c>
    </row>
    <row r="154" spans="12:23" ht="14.25" thickTop="1" thickBot="1">
      <c r="L154" s="81" t="s">
        <v>40</v>
      </c>
      <c r="M154" s="82">
        <f>+M151+M152+M153</f>
        <v>1617</v>
      </c>
      <c r="N154" s="83">
        <f t="shared" ref="N154" si="388">+N151+N152+N153</f>
        <v>3179</v>
      </c>
      <c r="O154" s="218">
        <f t="shared" ref="O154" si="389">+O151+O152+O153</f>
        <v>4796</v>
      </c>
      <c r="P154" s="82">
        <f t="shared" ref="P154" si="390">+P151+P152+P153</f>
        <v>0</v>
      </c>
      <c r="Q154" s="218">
        <f t="shared" ref="Q154" si="391">+Q151+Q152+Q153</f>
        <v>4796</v>
      </c>
      <c r="R154" s="82">
        <f t="shared" ref="R154" si="392">+R151+R152+R153</f>
        <v>1039</v>
      </c>
      <c r="S154" s="83">
        <f t="shared" ref="S154" si="393">+S151+S152+S153</f>
        <v>4771</v>
      </c>
      <c r="T154" s="218">
        <f t="shared" ref="T154" si="394">+T151+T152+T153</f>
        <v>5810</v>
      </c>
      <c r="U154" s="82">
        <f t="shared" ref="U154" si="395">+U151+U152+U153</f>
        <v>0</v>
      </c>
      <c r="V154" s="218">
        <f t="shared" ref="V154" si="396">+V151+V152+V153</f>
        <v>5810</v>
      </c>
      <c r="W154" s="84">
        <f t="shared" si="364"/>
        <v>21.142618849040872</v>
      </c>
    </row>
    <row r="155" spans="12:23" ht="14.25" thickTop="1" thickBot="1">
      <c r="L155" s="81" t="s">
        <v>62</v>
      </c>
      <c r="M155" s="82">
        <f t="shared" ref="M155:V155" si="397">+M146+M150+M154</f>
        <v>4267</v>
      </c>
      <c r="N155" s="83">
        <f t="shared" si="397"/>
        <v>8730</v>
      </c>
      <c r="O155" s="218">
        <f t="shared" si="397"/>
        <v>12997</v>
      </c>
      <c r="P155" s="82">
        <f t="shared" si="397"/>
        <v>1</v>
      </c>
      <c r="Q155" s="218">
        <f t="shared" si="397"/>
        <v>12998</v>
      </c>
      <c r="R155" s="82">
        <f t="shared" si="397"/>
        <v>3224</v>
      </c>
      <c r="S155" s="83">
        <f t="shared" si="397"/>
        <v>12297</v>
      </c>
      <c r="T155" s="218">
        <f t="shared" si="397"/>
        <v>15521</v>
      </c>
      <c r="U155" s="82">
        <f t="shared" si="397"/>
        <v>6</v>
      </c>
      <c r="V155" s="218">
        <f t="shared" si="397"/>
        <v>15527</v>
      </c>
      <c r="W155" s="84">
        <f>IF(Q155=0,0,((V155/Q155)-1)*100)</f>
        <v>19.456839513771349</v>
      </c>
    </row>
    <row r="156" spans="12:23" ht="14.25" thickTop="1" thickBot="1">
      <c r="L156" s="81" t="s">
        <v>7</v>
      </c>
      <c r="M156" s="82">
        <f t="shared" ref="M156:V156" si="398">+M142+M146+M150+M154</f>
        <v>5648</v>
      </c>
      <c r="N156" s="83">
        <f t="shared" si="398"/>
        <v>11330</v>
      </c>
      <c r="O156" s="218">
        <f t="shared" si="398"/>
        <v>16978</v>
      </c>
      <c r="P156" s="82">
        <f t="shared" si="398"/>
        <v>1</v>
      </c>
      <c r="Q156" s="218">
        <f t="shared" si="398"/>
        <v>16979</v>
      </c>
      <c r="R156" s="82">
        <f t="shared" si="398"/>
        <v>4610</v>
      </c>
      <c r="S156" s="83">
        <f t="shared" si="398"/>
        <v>15465</v>
      </c>
      <c r="T156" s="218">
        <f t="shared" si="398"/>
        <v>20075</v>
      </c>
      <c r="U156" s="82">
        <f t="shared" si="398"/>
        <v>7</v>
      </c>
      <c r="V156" s="218">
        <f t="shared" si="398"/>
        <v>20082</v>
      </c>
      <c r="W156" s="84">
        <f>IF(Q156=0,0,((V156/Q156)-1)*100)</f>
        <v>18.27551681488897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24.7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2"/>
      <c r="R161" s="261" t="s">
        <v>59</v>
      </c>
      <c r="S161" s="262"/>
      <c r="T161" s="300"/>
      <c r="U161" s="261"/>
      <c r="V161" s="261"/>
      <c r="W161" s="380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381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382"/>
    </row>
    <row r="164" spans="12:23" ht="5.25" customHeight="1" thickTop="1">
      <c r="L164" s="264"/>
      <c r="M164" s="276"/>
      <c r="N164" s="277"/>
      <c r="O164" s="278"/>
      <c r="P164" s="279"/>
      <c r="Q164" s="278"/>
      <c r="R164" s="276"/>
      <c r="S164" s="277"/>
      <c r="T164" s="278"/>
      <c r="U164" s="279"/>
      <c r="V164" s="278"/>
      <c r="W164" s="280"/>
    </row>
    <row r="165" spans="12:23">
      <c r="L165" s="264" t="s">
        <v>10</v>
      </c>
      <c r="M165" s="281">
        <v>0</v>
      </c>
      <c r="N165" s="282">
        <v>0</v>
      </c>
      <c r="O165" s="283">
        <f>M165+N165</f>
        <v>0</v>
      </c>
      <c r="P165" s="284">
        <v>0</v>
      </c>
      <c r="Q165" s="283">
        <f t="shared" ref="Q165:Q167" si="399">O165+P165</f>
        <v>0</v>
      </c>
      <c r="R165" s="281">
        <v>1</v>
      </c>
      <c r="S165" s="282">
        <v>1</v>
      </c>
      <c r="T165" s="283">
        <f>R165+S165</f>
        <v>2</v>
      </c>
      <c r="U165" s="284">
        <v>0</v>
      </c>
      <c r="V165" s="283">
        <f>T165+U165</f>
        <v>2</v>
      </c>
      <c r="W165" s="285">
        <f>IF(Q165=0,0,((V165/Q165)-1)*100)</f>
        <v>0</v>
      </c>
    </row>
    <row r="166" spans="12:23">
      <c r="L166" s="264" t="s">
        <v>11</v>
      </c>
      <c r="M166" s="281">
        <v>0</v>
      </c>
      <c r="N166" s="282">
        <v>0</v>
      </c>
      <c r="O166" s="283">
        <f>M166+N166</f>
        <v>0</v>
      </c>
      <c r="P166" s="284">
        <v>0</v>
      </c>
      <c r="Q166" s="283">
        <f t="shared" si="399"/>
        <v>0</v>
      </c>
      <c r="R166" s="281">
        <v>1</v>
      </c>
      <c r="S166" s="282">
        <v>1</v>
      </c>
      <c r="T166" s="283">
        <f>R166+S166</f>
        <v>2</v>
      </c>
      <c r="U166" s="284">
        <v>0</v>
      </c>
      <c r="V166" s="283">
        <f>T166+U166</f>
        <v>2</v>
      </c>
      <c r="W166" s="285">
        <f>IF(Q166=0,0,((V166/Q166)-1)*100)</f>
        <v>0</v>
      </c>
    </row>
    <row r="167" spans="12:23" ht="13.5" thickBot="1">
      <c r="L167" s="270" t="s">
        <v>12</v>
      </c>
      <c r="M167" s="281">
        <v>0</v>
      </c>
      <c r="N167" s="282">
        <v>0</v>
      </c>
      <c r="O167" s="283">
        <f>M167+N167</f>
        <v>0</v>
      </c>
      <c r="P167" s="284">
        <v>0</v>
      </c>
      <c r="Q167" s="283">
        <f t="shared" si="399"/>
        <v>0</v>
      </c>
      <c r="R167" s="281">
        <v>0</v>
      </c>
      <c r="S167" s="282">
        <v>1</v>
      </c>
      <c r="T167" s="283">
        <f>R167+S167</f>
        <v>1</v>
      </c>
      <c r="U167" s="284">
        <v>0</v>
      </c>
      <c r="V167" s="283">
        <f>T167+U167</f>
        <v>1</v>
      </c>
      <c r="W167" s="285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288">
        <f t="shared" ref="N168" si="400">+N165+N166+N167</f>
        <v>0</v>
      </c>
      <c r="O168" s="289">
        <f t="shared" ref="O168" si="401">+O165+O166+O167</f>
        <v>0</v>
      </c>
      <c r="P168" s="287">
        <f t="shared" ref="P168" si="402">+P165+P166+P167</f>
        <v>0</v>
      </c>
      <c r="Q168" s="289">
        <f t="shared" ref="Q168" si="403">+Q165+Q166+Q167</f>
        <v>0</v>
      </c>
      <c r="R168" s="287">
        <f t="shared" ref="R168" si="404">+R165+R166+R167</f>
        <v>2</v>
      </c>
      <c r="S168" s="288">
        <f t="shared" ref="S168" si="405">+S165+S166+S167</f>
        <v>3</v>
      </c>
      <c r="T168" s="289">
        <f t="shared" ref="T168" si="406">+T165+T166+T167</f>
        <v>5</v>
      </c>
      <c r="U168" s="287">
        <f t="shared" ref="U168" si="407">+U165+U166+U167</f>
        <v>0</v>
      </c>
      <c r="V168" s="289">
        <f t="shared" ref="V168" si="408">+V165+V166+V167</f>
        <v>5</v>
      </c>
      <c r="W168" s="290">
        <f t="shared" ref="W168" si="409">IF(Q168=0,0,((V168/Q168)-1)*100)</f>
        <v>0</v>
      </c>
    </row>
    <row r="169" spans="12:23" ht="13.5" thickTop="1">
      <c r="L169" s="264" t="s">
        <v>13</v>
      </c>
      <c r="M169" s="281">
        <v>0</v>
      </c>
      <c r="N169" s="282">
        <v>0</v>
      </c>
      <c r="O169" s="283">
        <f>M169+N169</f>
        <v>0</v>
      </c>
      <c r="P169" s="284">
        <v>0</v>
      </c>
      <c r="Q169" s="283">
        <f t="shared" ref="Q169:Q170" si="410">O169+P169</f>
        <v>0</v>
      </c>
      <c r="R169" s="281">
        <v>0</v>
      </c>
      <c r="S169" s="282">
        <v>1</v>
      </c>
      <c r="T169" s="283">
        <f>R169+S169</f>
        <v>1</v>
      </c>
      <c r="U169" s="284">
        <v>0</v>
      </c>
      <c r="V169" s="283">
        <f>T169+U169</f>
        <v>1</v>
      </c>
      <c r="W169" s="285">
        <f t="shared" ref="W169:W180" si="411">IF(Q169=0,0,((V169/Q169)-1)*100)</f>
        <v>0</v>
      </c>
    </row>
    <row r="170" spans="12:23">
      <c r="L170" s="264" t="s">
        <v>14</v>
      </c>
      <c r="M170" s="281">
        <v>0</v>
      </c>
      <c r="N170" s="282">
        <v>1</v>
      </c>
      <c r="O170" s="283">
        <f>M170+N170</f>
        <v>1</v>
      </c>
      <c r="P170" s="284">
        <v>0</v>
      </c>
      <c r="Q170" s="283">
        <f t="shared" si="410"/>
        <v>1</v>
      </c>
      <c r="R170" s="281">
        <v>0</v>
      </c>
      <c r="S170" s="282">
        <v>1</v>
      </c>
      <c r="T170" s="283">
        <f>R170+S170</f>
        <v>1</v>
      </c>
      <c r="U170" s="284">
        <v>0</v>
      </c>
      <c r="V170" s="283">
        <f>T170+U170</f>
        <v>1</v>
      </c>
      <c r="W170" s="285">
        <f t="shared" si="411"/>
        <v>0</v>
      </c>
    </row>
    <row r="171" spans="12:23" ht="13.5" thickBot="1">
      <c r="L171" s="264" t="s">
        <v>15</v>
      </c>
      <c r="M171" s="281">
        <v>0</v>
      </c>
      <c r="N171" s="282">
        <v>1</v>
      </c>
      <c r="O171" s="283">
        <f>M171+N171</f>
        <v>1</v>
      </c>
      <c r="P171" s="284">
        <v>0</v>
      </c>
      <c r="Q171" s="283">
        <f>O171+P171</f>
        <v>1</v>
      </c>
      <c r="R171" s="281">
        <v>0</v>
      </c>
      <c r="S171" s="282">
        <v>2</v>
      </c>
      <c r="T171" s="283">
        <f>R171+S171</f>
        <v>2</v>
      </c>
      <c r="U171" s="284">
        <v>0</v>
      </c>
      <c r="V171" s="283">
        <f>T171+U171</f>
        <v>2</v>
      </c>
      <c r="W171" s="285">
        <f>IF(Q171=0,0,((V171/Q171)-1)*100)</f>
        <v>100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12">+N169+N170+N171</f>
        <v>2</v>
      </c>
      <c r="O172" s="289">
        <f t="shared" ref="O172" si="413">+O169+O170+O171</f>
        <v>2</v>
      </c>
      <c r="P172" s="287">
        <f t="shared" ref="P172" si="414">+P169+P170+P171</f>
        <v>0</v>
      </c>
      <c r="Q172" s="289">
        <f t="shared" ref="Q172" si="415">+Q169+Q170+Q171</f>
        <v>2</v>
      </c>
      <c r="R172" s="287">
        <f t="shared" ref="R172" si="416">+R169+R170+R171</f>
        <v>0</v>
      </c>
      <c r="S172" s="288">
        <f t="shared" ref="S172" si="417">+S169+S170+S171</f>
        <v>4</v>
      </c>
      <c r="T172" s="289">
        <f t="shared" ref="T172" si="418">+T169+T170+T171</f>
        <v>4</v>
      </c>
      <c r="U172" s="287">
        <f t="shared" ref="U172" si="419">+U169+U170+U171</f>
        <v>0</v>
      </c>
      <c r="V172" s="289">
        <f t="shared" ref="V172" si="420">+V169+V170+V171</f>
        <v>4</v>
      </c>
      <c r="W172" s="290">
        <f t="shared" ref="W172" si="421">IF(Q172=0,0,((V172/Q172)-1)*100)</f>
        <v>100</v>
      </c>
    </row>
    <row r="173" spans="12:23" ht="13.5" thickTop="1">
      <c r="L173" s="264" t="s">
        <v>16</v>
      </c>
      <c r="M173" s="281">
        <v>0</v>
      </c>
      <c r="N173" s="282">
        <v>1</v>
      </c>
      <c r="O173" s="283">
        <f>SUM(M173:N173)</f>
        <v>1</v>
      </c>
      <c r="P173" s="284">
        <v>0</v>
      </c>
      <c r="Q173" s="283">
        <f t="shared" ref="Q173:Q175" si="422">O173+P173</f>
        <v>1</v>
      </c>
      <c r="R173" s="281">
        <v>0</v>
      </c>
      <c r="S173" s="282">
        <v>1</v>
      </c>
      <c r="T173" s="283">
        <f>SUM(R173:S173)</f>
        <v>1</v>
      </c>
      <c r="U173" s="284">
        <v>0</v>
      </c>
      <c r="V173" s="283">
        <f t="shared" ref="V173" si="423">T173+U173</f>
        <v>1</v>
      </c>
      <c r="W173" s="285">
        <f t="shared" si="411"/>
        <v>0</v>
      </c>
    </row>
    <row r="174" spans="12:23">
      <c r="L174" s="264" t="s">
        <v>17</v>
      </c>
      <c r="M174" s="281">
        <v>3</v>
      </c>
      <c r="N174" s="282">
        <v>2</v>
      </c>
      <c r="O174" s="283">
        <f>SUM(M174:N174)</f>
        <v>5</v>
      </c>
      <c r="P174" s="284">
        <v>0</v>
      </c>
      <c r="Q174" s="283">
        <f>O174+P174</f>
        <v>5</v>
      </c>
      <c r="R174" s="281">
        <v>0</v>
      </c>
      <c r="S174" s="282">
        <v>1</v>
      </c>
      <c r="T174" s="283">
        <f>SUM(R174:S174)</f>
        <v>1</v>
      </c>
      <c r="U174" s="284">
        <v>0</v>
      </c>
      <c r="V174" s="283">
        <f>T174+U174</f>
        <v>1</v>
      </c>
      <c r="W174" s="285">
        <f>IF(Q174=0,0,((V174/Q174)-1)*100)</f>
        <v>-80</v>
      </c>
    </row>
    <row r="175" spans="12:23" ht="13.5" thickBot="1">
      <c r="L175" s="264" t="s">
        <v>18</v>
      </c>
      <c r="M175" s="281">
        <v>2</v>
      </c>
      <c r="N175" s="282">
        <v>1</v>
      </c>
      <c r="O175" s="291">
        <f>SUM(M175:N175)</f>
        <v>3</v>
      </c>
      <c r="P175" s="292">
        <v>0</v>
      </c>
      <c r="Q175" s="291">
        <f t="shared" si="422"/>
        <v>3</v>
      </c>
      <c r="R175" s="281">
        <v>0</v>
      </c>
      <c r="S175" s="282">
        <v>1</v>
      </c>
      <c r="T175" s="291">
        <f>SUM(R175:S175)</f>
        <v>1</v>
      </c>
      <c r="U175" s="292">
        <v>0</v>
      </c>
      <c r="V175" s="291">
        <f>T175+U175</f>
        <v>1</v>
      </c>
      <c r="W175" s="285">
        <f t="shared" si="411"/>
        <v>-66.666666666666671</v>
      </c>
    </row>
    <row r="176" spans="12:23" ht="14.25" thickTop="1" thickBot="1">
      <c r="L176" s="293" t="s">
        <v>39</v>
      </c>
      <c r="M176" s="294">
        <f>+M173+M174+M175</f>
        <v>5</v>
      </c>
      <c r="N176" s="294">
        <f t="shared" ref="N176" si="424">+N173+N174+N175</f>
        <v>4</v>
      </c>
      <c r="O176" s="295">
        <f t="shared" ref="O176" si="425">+O173+O174+O175</f>
        <v>9</v>
      </c>
      <c r="P176" s="296">
        <f t="shared" ref="P176" si="426">+P173+P174+P175</f>
        <v>0</v>
      </c>
      <c r="Q176" s="295">
        <f t="shared" ref="Q176" si="427">+Q173+Q174+Q175</f>
        <v>9</v>
      </c>
      <c r="R176" s="294">
        <f t="shared" ref="R176" si="428">+R173+R174+R175</f>
        <v>0</v>
      </c>
      <c r="S176" s="294">
        <f t="shared" ref="S176" si="429">+S173+S174+S175</f>
        <v>3</v>
      </c>
      <c r="T176" s="295">
        <f t="shared" ref="T176" si="430">+T173+T174+T175</f>
        <v>3</v>
      </c>
      <c r="U176" s="296">
        <f t="shared" ref="U176" si="431">+U173+U174+U175</f>
        <v>0</v>
      </c>
      <c r="V176" s="295">
        <f t="shared" ref="V176" si="432">+V173+V174+V175</f>
        <v>3</v>
      </c>
      <c r="W176" s="297">
        <f t="shared" si="411"/>
        <v>-66.666666666666671</v>
      </c>
    </row>
    <row r="177" spans="12:23" ht="13.5" thickTop="1">
      <c r="L177" s="264" t="s">
        <v>21</v>
      </c>
      <c r="M177" s="281">
        <v>1</v>
      </c>
      <c r="N177" s="282">
        <v>1</v>
      </c>
      <c r="O177" s="291">
        <f>SUM(M177:N177)</f>
        <v>2</v>
      </c>
      <c r="P177" s="298">
        <v>0</v>
      </c>
      <c r="Q177" s="291">
        <f t="shared" ref="Q177:Q179" si="433">O177+P177</f>
        <v>2</v>
      </c>
      <c r="R177" s="281">
        <v>0</v>
      </c>
      <c r="S177" s="282">
        <v>4</v>
      </c>
      <c r="T177" s="291">
        <f>SUM(R177:S177)</f>
        <v>4</v>
      </c>
      <c r="U177" s="298">
        <v>0</v>
      </c>
      <c r="V177" s="291">
        <f>T177+U177</f>
        <v>4</v>
      </c>
      <c r="W177" s="285">
        <f t="shared" si="411"/>
        <v>100</v>
      </c>
    </row>
    <row r="178" spans="12:23">
      <c r="L178" s="264" t="s">
        <v>22</v>
      </c>
      <c r="M178" s="281">
        <v>1</v>
      </c>
      <c r="N178" s="282">
        <v>1</v>
      </c>
      <c r="O178" s="291">
        <f>SUM(M178:N178)</f>
        <v>2</v>
      </c>
      <c r="P178" s="284">
        <v>0</v>
      </c>
      <c r="Q178" s="291">
        <f t="shared" si="433"/>
        <v>2</v>
      </c>
      <c r="R178" s="281">
        <v>0</v>
      </c>
      <c r="S178" s="282">
        <v>1</v>
      </c>
      <c r="T178" s="291">
        <f>SUM(R178:S178)</f>
        <v>1</v>
      </c>
      <c r="U178" s="284">
        <v>0</v>
      </c>
      <c r="V178" s="291">
        <f>T178+U178</f>
        <v>1</v>
      </c>
      <c r="W178" s="285">
        <f t="shared" si="411"/>
        <v>-50</v>
      </c>
    </row>
    <row r="179" spans="12:23" ht="13.5" thickBot="1">
      <c r="L179" s="264" t="s">
        <v>23</v>
      </c>
      <c r="M179" s="281">
        <v>3</v>
      </c>
      <c r="N179" s="282">
        <v>1</v>
      </c>
      <c r="O179" s="291">
        <f>SUM(M179:N179)</f>
        <v>4</v>
      </c>
      <c r="P179" s="284">
        <v>0</v>
      </c>
      <c r="Q179" s="291">
        <f t="shared" si="433"/>
        <v>4</v>
      </c>
      <c r="R179" s="281">
        <v>0</v>
      </c>
      <c r="S179" s="282">
        <v>2</v>
      </c>
      <c r="T179" s="291">
        <f>SUM(R179:S179)</f>
        <v>2</v>
      </c>
      <c r="U179" s="284">
        <v>0</v>
      </c>
      <c r="V179" s="291">
        <f>T179+U179</f>
        <v>2</v>
      </c>
      <c r="W179" s="285">
        <f t="shared" si="411"/>
        <v>-50</v>
      </c>
    </row>
    <row r="180" spans="12:23" ht="14.25" thickTop="1" thickBot="1">
      <c r="L180" s="286" t="s">
        <v>40</v>
      </c>
      <c r="M180" s="287">
        <f>+M177+M178+M179</f>
        <v>5</v>
      </c>
      <c r="N180" s="288">
        <f t="shared" ref="N180" si="434">+N177+N178+N179</f>
        <v>3</v>
      </c>
      <c r="O180" s="289">
        <f t="shared" ref="O180" si="435">+O177+O178+O179</f>
        <v>8</v>
      </c>
      <c r="P180" s="287">
        <f t="shared" ref="P180" si="436">+P177+P178+P179</f>
        <v>0</v>
      </c>
      <c r="Q180" s="289">
        <f t="shared" ref="Q180" si="437">+Q177+Q178+Q179</f>
        <v>8</v>
      </c>
      <c r="R180" s="287">
        <f t="shared" ref="R180" si="438">+R177+R178+R179</f>
        <v>0</v>
      </c>
      <c r="S180" s="288">
        <f t="shared" ref="S180" si="439">+S177+S178+S179</f>
        <v>7</v>
      </c>
      <c r="T180" s="289">
        <f t="shared" ref="T180" si="440">+T177+T178+T179</f>
        <v>7</v>
      </c>
      <c r="U180" s="287">
        <f t="shared" ref="U180" si="441">+U177+U178+U179</f>
        <v>0</v>
      </c>
      <c r="V180" s="289">
        <f t="shared" ref="V180" si="442">+V177+V178+V179</f>
        <v>7</v>
      </c>
      <c r="W180" s="290">
        <f t="shared" si="411"/>
        <v>-12.5</v>
      </c>
    </row>
    <row r="181" spans="12:23" ht="14.25" thickTop="1" thickBot="1">
      <c r="L181" s="286" t="s">
        <v>62</v>
      </c>
      <c r="M181" s="287">
        <f t="shared" ref="M181:V181" si="443">+M172+M176+M180</f>
        <v>10</v>
      </c>
      <c r="N181" s="288">
        <f t="shared" si="443"/>
        <v>9</v>
      </c>
      <c r="O181" s="289">
        <f t="shared" si="443"/>
        <v>19</v>
      </c>
      <c r="P181" s="287">
        <f t="shared" si="443"/>
        <v>0</v>
      </c>
      <c r="Q181" s="289">
        <f t="shared" si="443"/>
        <v>19</v>
      </c>
      <c r="R181" s="287">
        <f t="shared" si="443"/>
        <v>0</v>
      </c>
      <c r="S181" s="288">
        <f t="shared" si="443"/>
        <v>14</v>
      </c>
      <c r="T181" s="289">
        <f t="shared" si="443"/>
        <v>14</v>
      </c>
      <c r="U181" s="287">
        <f t="shared" si="443"/>
        <v>0</v>
      </c>
      <c r="V181" s="289">
        <f t="shared" si="443"/>
        <v>14</v>
      </c>
      <c r="W181" s="290">
        <f>IF(Q181=0,0,((V181/Q181)-1)*100)</f>
        <v>-26.315789473684216</v>
      </c>
    </row>
    <row r="182" spans="12:23" ht="14.25" thickTop="1" thickBot="1">
      <c r="L182" s="286" t="s">
        <v>7</v>
      </c>
      <c r="M182" s="287">
        <f>+M181+M168</f>
        <v>10</v>
      </c>
      <c r="N182" s="288">
        <f t="shared" ref="N182:V182" si="444">+N181+N168</f>
        <v>9</v>
      </c>
      <c r="O182" s="289">
        <f t="shared" si="444"/>
        <v>19</v>
      </c>
      <c r="P182" s="287">
        <f t="shared" si="444"/>
        <v>0</v>
      </c>
      <c r="Q182" s="289">
        <f t="shared" si="444"/>
        <v>19</v>
      </c>
      <c r="R182" s="287">
        <f t="shared" si="444"/>
        <v>2</v>
      </c>
      <c r="S182" s="288">
        <f t="shared" si="444"/>
        <v>17</v>
      </c>
      <c r="T182" s="289">
        <f t="shared" si="444"/>
        <v>19</v>
      </c>
      <c r="U182" s="287">
        <f t="shared" si="444"/>
        <v>0</v>
      </c>
      <c r="V182" s="289">
        <f t="shared" si="444"/>
        <v>19</v>
      </c>
      <c r="W182" s="290">
        <f t="shared" ref="W182" si="445">IF(Q182=0,0,((V182/Q182)-1)*100)</f>
        <v>0</v>
      </c>
    </row>
    <row r="183" spans="12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12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2"/>
      <c r="R187" s="261" t="s">
        <v>59</v>
      </c>
      <c r="S187" s="262"/>
      <c r="T187" s="300"/>
      <c r="U187" s="261"/>
      <c r="V187" s="261"/>
      <c r="W187" s="380" t="s">
        <v>2</v>
      </c>
    </row>
    <row r="188" spans="12:23" ht="13.5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381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382"/>
    </row>
    <row r="190" spans="12:23" ht="6" customHeight="1" thickTop="1">
      <c r="L190" s="264"/>
      <c r="M190" s="276"/>
      <c r="N190" s="277"/>
      <c r="O190" s="278"/>
      <c r="P190" s="279"/>
      <c r="Q190" s="278"/>
      <c r="R190" s="276"/>
      <c r="S190" s="277"/>
      <c r="T190" s="278"/>
      <c r="U190" s="279"/>
      <c r="V190" s="278"/>
      <c r="W190" s="280"/>
    </row>
    <row r="191" spans="12:23">
      <c r="L191" s="264" t="s">
        <v>10</v>
      </c>
      <c r="M191" s="281">
        <v>0</v>
      </c>
      <c r="N191" s="282">
        <v>0</v>
      </c>
      <c r="O191" s="283">
        <f>M191+N191</f>
        <v>0</v>
      </c>
      <c r="P191" s="284">
        <v>0</v>
      </c>
      <c r="Q191" s="283">
        <f t="shared" ref="Q191:Q193" si="446">O191+P191</f>
        <v>0</v>
      </c>
      <c r="R191" s="281">
        <v>10</v>
      </c>
      <c r="S191" s="282">
        <v>40</v>
      </c>
      <c r="T191" s="283">
        <f>R191+S191</f>
        <v>50</v>
      </c>
      <c r="U191" s="284">
        <v>0</v>
      </c>
      <c r="V191" s="283">
        <f>T191+U191</f>
        <v>50</v>
      </c>
      <c r="W191" s="285">
        <f>IF(Q191=0,0,((V191/Q191)-1)*100)</f>
        <v>0</v>
      </c>
    </row>
    <row r="192" spans="12:23">
      <c r="L192" s="264" t="s">
        <v>11</v>
      </c>
      <c r="M192" s="281">
        <v>0</v>
      </c>
      <c r="N192" s="282">
        <v>0</v>
      </c>
      <c r="O192" s="283">
        <f>M192+N192</f>
        <v>0</v>
      </c>
      <c r="P192" s="284">
        <v>0</v>
      </c>
      <c r="Q192" s="283">
        <f t="shared" si="446"/>
        <v>0</v>
      </c>
      <c r="R192" s="281">
        <v>26</v>
      </c>
      <c r="S192" s="282">
        <v>84</v>
      </c>
      <c r="T192" s="283">
        <f>R192+S192</f>
        <v>110</v>
      </c>
      <c r="U192" s="284">
        <v>0</v>
      </c>
      <c r="V192" s="283">
        <f>T192+U192</f>
        <v>110</v>
      </c>
      <c r="W192" s="285">
        <f>IF(Q192=0,0,((V192/Q192)-1)*100)</f>
        <v>0</v>
      </c>
    </row>
    <row r="193" spans="12:23" ht="13.5" thickBot="1">
      <c r="L193" s="270" t="s">
        <v>12</v>
      </c>
      <c r="M193" s="281">
        <v>0</v>
      </c>
      <c r="N193" s="282">
        <v>0</v>
      </c>
      <c r="O193" s="283">
        <f>M193+N193</f>
        <v>0</v>
      </c>
      <c r="P193" s="284">
        <v>0</v>
      </c>
      <c r="Q193" s="283">
        <f t="shared" si="446"/>
        <v>0</v>
      </c>
      <c r="R193" s="281">
        <v>55</v>
      </c>
      <c r="S193" s="282">
        <v>159</v>
      </c>
      <c r="T193" s="283">
        <f>R193+S193</f>
        <v>214</v>
      </c>
      <c r="U193" s="284">
        <v>0</v>
      </c>
      <c r="V193" s="283">
        <f>T193+U193</f>
        <v>214</v>
      </c>
      <c r="W193" s="285">
        <f>IF(Q193=0,0,((V193/Q193)-1)*100)</f>
        <v>0</v>
      </c>
    </row>
    <row r="194" spans="12:23" ht="14.25" thickTop="1" thickBot="1">
      <c r="L194" s="286" t="s">
        <v>38</v>
      </c>
      <c r="M194" s="287">
        <f>+M191+M192+M193</f>
        <v>0</v>
      </c>
      <c r="N194" s="288">
        <f t="shared" ref="N194" si="447">+N191+N192+N193</f>
        <v>0</v>
      </c>
      <c r="O194" s="289">
        <f t="shared" ref="O194" si="448">+O191+O192+O193</f>
        <v>0</v>
      </c>
      <c r="P194" s="287">
        <f t="shared" ref="P194" si="449">+P191+P192+P193</f>
        <v>0</v>
      </c>
      <c r="Q194" s="289">
        <f t="shared" ref="Q194" si="450">+Q191+Q192+Q193</f>
        <v>0</v>
      </c>
      <c r="R194" s="287">
        <f t="shared" ref="R194" si="451">+R191+R192+R193</f>
        <v>91</v>
      </c>
      <c r="S194" s="288">
        <f t="shared" ref="S194" si="452">+S191+S192+S193</f>
        <v>283</v>
      </c>
      <c r="T194" s="289">
        <f t="shared" ref="T194" si="453">+T191+T192+T193</f>
        <v>374</v>
      </c>
      <c r="U194" s="287">
        <f t="shared" ref="U194" si="454">+U191+U192+U193</f>
        <v>0</v>
      </c>
      <c r="V194" s="289">
        <f t="shared" ref="V194" si="455">+V191+V192+V193</f>
        <v>374</v>
      </c>
      <c r="W194" s="290">
        <f t="shared" ref="W194" si="456">IF(Q194=0,0,((V194/Q194)-1)*100)</f>
        <v>0</v>
      </c>
    </row>
    <row r="195" spans="12:23" ht="13.5" thickTop="1">
      <c r="L195" s="264" t="s">
        <v>13</v>
      </c>
      <c r="M195" s="281">
        <v>0</v>
      </c>
      <c r="N195" s="282">
        <v>0</v>
      </c>
      <c r="O195" s="283">
        <f>M195+N195</f>
        <v>0</v>
      </c>
      <c r="P195" s="284">
        <v>0</v>
      </c>
      <c r="Q195" s="283">
        <f t="shared" ref="Q195:Q196" si="457">O195+P195</f>
        <v>0</v>
      </c>
      <c r="R195" s="281">
        <v>60</v>
      </c>
      <c r="S195" s="282">
        <v>139</v>
      </c>
      <c r="T195" s="283">
        <f>R195+S195</f>
        <v>199</v>
      </c>
      <c r="U195" s="284">
        <v>0</v>
      </c>
      <c r="V195" s="283">
        <f>T195+U195</f>
        <v>199</v>
      </c>
      <c r="W195" s="285">
        <f t="shared" ref="W195:W206" si="458">IF(Q195=0,0,((V195/Q195)-1)*100)</f>
        <v>0</v>
      </c>
    </row>
    <row r="196" spans="12:23">
      <c r="L196" s="264" t="s">
        <v>14</v>
      </c>
      <c r="M196" s="281">
        <v>0</v>
      </c>
      <c r="N196" s="282">
        <v>13</v>
      </c>
      <c r="O196" s="283">
        <f>M196+N196</f>
        <v>13</v>
      </c>
      <c r="P196" s="284">
        <v>0</v>
      </c>
      <c r="Q196" s="283">
        <f t="shared" si="457"/>
        <v>13</v>
      </c>
      <c r="R196" s="281">
        <v>44</v>
      </c>
      <c r="S196" s="282">
        <v>181</v>
      </c>
      <c r="T196" s="283">
        <f>R196+S196</f>
        <v>225</v>
      </c>
      <c r="U196" s="284">
        <v>0</v>
      </c>
      <c r="V196" s="283">
        <f>T196+U196</f>
        <v>225</v>
      </c>
      <c r="W196" s="285">
        <f t="shared" si="458"/>
        <v>1630.7692307692307</v>
      </c>
    </row>
    <row r="197" spans="12:23" ht="13.5" thickBot="1">
      <c r="L197" s="264" t="s">
        <v>15</v>
      </c>
      <c r="M197" s="281">
        <v>0</v>
      </c>
      <c r="N197" s="282">
        <v>17</v>
      </c>
      <c r="O197" s="283">
        <f>M197+N197</f>
        <v>17</v>
      </c>
      <c r="P197" s="284">
        <v>0</v>
      </c>
      <c r="Q197" s="283">
        <f>O197+P197</f>
        <v>17</v>
      </c>
      <c r="R197" s="281">
        <v>13</v>
      </c>
      <c r="S197" s="282">
        <v>368</v>
      </c>
      <c r="T197" s="283">
        <f>R197+S197</f>
        <v>381</v>
      </c>
      <c r="U197" s="284">
        <v>0</v>
      </c>
      <c r="V197" s="283">
        <f>T197+U197</f>
        <v>381</v>
      </c>
      <c r="W197" s="285">
        <f>IF(Q197=0,0,((V197/Q197)-1)*100)</f>
        <v>2141.1764705882351</v>
      </c>
    </row>
    <row r="198" spans="12:23" ht="14.25" thickTop="1" thickBot="1">
      <c r="L198" s="286" t="s">
        <v>61</v>
      </c>
      <c r="M198" s="287">
        <f>+M195+M196+M197</f>
        <v>0</v>
      </c>
      <c r="N198" s="288">
        <f t="shared" ref="N198" si="459">+N195+N196+N197</f>
        <v>30</v>
      </c>
      <c r="O198" s="289">
        <f t="shared" ref="O198" si="460">+O195+O196+O197</f>
        <v>30</v>
      </c>
      <c r="P198" s="287">
        <f t="shared" ref="P198" si="461">+P195+P196+P197</f>
        <v>0</v>
      </c>
      <c r="Q198" s="289">
        <f t="shared" ref="Q198" si="462">+Q195+Q196+Q197</f>
        <v>30</v>
      </c>
      <c r="R198" s="287">
        <f t="shared" ref="R198" si="463">+R195+R196+R197</f>
        <v>117</v>
      </c>
      <c r="S198" s="288">
        <f t="shared" ref="S198" si="464">+S195+S196+S197</f>
        <v>688</v>
      </c>
      <c r="T198" s="289">
        <f t="shared" ref="T198" si="465">+T195+T196+T197</f>
        <v>805</v>
      </c>
      <c r="U198" s="287">
        <f t="shared" ref="U198" si="466">+U195+U196+U197</f>
        <v>0</v>
      </c>
      <c r="V198" s="289">
        <f t="shared" ref="V198" si="467">+V195+V196+V197</f>
        <v>805</v>
      </c>
      <c r="W198" s="290">
        <f t="shared" ref="W198" si="468">IF(Q198=0,0,((V198/Q198)-1)*100)</f>
        <v>2583.333333333333</v>
      </c>
    </row>
    <row r="199" spans="12:23" ht="13.5" thickTop="1">
      <c r="L199" s="264" t="s">
        <v>16</v>
      </c>
      <c r="M199" s="281">
        <v>0</v>
      </c>
      <c r="N199" s="282">
        <v>26</v>
      </c>
      <c r="O199" s="283">
        <f>SUM(M199:N199)</f>
        <v>26</v>
      </c>
      <c r="P199" s="284">
        <v>0</v>
      </c>
      <c r="Q199" s="283">
        <f t="shared" ref="Q199:Q201" si="469">O199+P199</f>
        <v>26</v>
      </c>
      <c r="R199" s="281">
        <v>17</v>
      </c>
      <c r="S199" s="282">
        <v>321</v>
      </c>
      <c r="T199" s="283">
        <f>SUM(R199:S199)</f>
        <v>338</v>
      </c>
      <c r="U199" s="284">
        <v>0</v>
      </c>
      <c r="V199" s="283">
        <f>T199+U199</f>
        <v>338</v>
      </c>
      <c r="W199" s="285">
        <f t="shared" si="458"/>
        <v>1200</v>
      </c>
    </row>
    <row r="200" spans="12:23">
      <c r="L200" s="264" t="s">
        <v>17</v>
      </c>
      <c r="M200" s="281">
        <v>0</v>
      </c>
      <c r="N200" s="282">
        <v>44</v>
      </c>
      <c r="O200" s="283">
        <f>SUM(M200:N200)</f>
        <v>44</v>
      </c>
      <c r="P200" s="284">
        <v>0</v>
      </c>
      <c r="Q200" s="283">
        <f>O200+P200</f>
        <v>44</v>
      </c>
      <c r="R200" s="281">
        <v>28</v>
      </c>
      <c r="S200" s="282">
        <v>397</v>
      </c>
      <c r="T200" s="283">
        <f>SUM(R200:S200)</f>
        <v>425</v>
      </c>
      <c r="U200" s="284">
        <v>0</v>
      </c>
      <c r="V200" s="283">
        <f>T200+U200</f>
        <v>425</v>
      </c>
      <c r="W200" s="285">
        <f>IF(Q200=0,0,((V200/Q200)-1)*100)</f>
        <v>865.90909090909088</v>
      </c>
    </row>
    <row r="201" spans="12:23" ht="13.5" thickBot="1">
      <c r="L201" s="264" t="s">
        <v>18</v>
      </c>
      <c r="M201" s="281">
        <v>0</v>
      </c>
      <c r="N201" s="282">
        <v>39</v>
      </c>
      <c r="O201" s="291">
        <f>SUM(M201:N201)</f>
        <v>39</v>
      </c>
      <c r="P201" s="292">
        <v>0</v>
      </c>
      <c r="Q201" s="291">
        <f t="shared" si="469"/>
        <v>39</v>
      </c>
      <c r="R201" s="281">
        <v>38</v>
      </c>
      <c r="S201" s="282">
        <v>432</v>
      </c>
      <c r="T201" s="291">
        <f>SUM(R201:S201)</f>
        <v>470</v>
      </c>
      <c r="U201" s="292">
        <v>0</v>
      </c>
      <c r="V201" s="291">
        <f>T201+U201</f>
        <v>470</v>
      </c>
      <c r="W201" s="285">
        <f t="shared" si="458"/>
        <v>1105.1282051282051</v>
      </c>
    </row>
    <row r="202" spans="12:23" ht="14.25" thickTop="1" thickBot="1">
      <c r="L202" s="293" t="s">
        <v>39</v>
      </c>
      <c r="M202" s="294">
        <f>+M199+M200+M201</f>
        <v>0</v>
      </c>
      <c r="N202" s="294">
        <f t="shared" ref="N202" si="470">+N199+N200+N201</f>
        <v>109</v>
      </c>
      <c r="O202" s="295">
        <f t="shared" ref="O202" si="471">+O199+O200+O201</f>
        <v>109</v>
      </c>
      <c r="P202" s="296">
        <f t="shared" ref="P202" si="472">+P199+P200+P201</f>
        <v>0</v>
      </c>
      <c r="Q202" s="295">
        <f t="shared" ref="Q202" si="473">+Q199+Q200+Q201</f>
        <v>109</v>
      </c>
      <c r="R202" s="294">
        <f t="shared" ref="R202" si="474">+R199+R200+R201</f>
        <v>83</v>
      </c>
      <c r="S202" s="294">
        <f t="shared" ref="S202" si="475">+S199+S200+S201</f>
        <v>1150</v>
      </c>
      <c r="T202" s="295">
        <f t="shared" ref="T202" si="476">+T199+T200+T201</f>
        <v>1233</v>
      </c>
      <c r="U202" s="296">
        <f t="shared" ref="U202" si="477">+U199+U200+U201</f>
        <v>0</v>
      </c>
      <c r="V202" s="295">
        <f t="shared" ref="V202" si="478">+V199+V200+V201</f>
        <v>1233</v>
      </c>
      <c r="W202" s="297">
        <f t="shared" si="458"/>
        <v>1031.1926605504586</v>
      </c>
    </row>
    <row r="203" spans="12:23" ht="13.5" thickTop="1">
      <c r="L203" s="264" t="s">
        <v>21</v>
      </c>
      <c r="M203" s="281">
        <v>0</v>
      </c>
      <c r="N203" s="282">
        <v>30</v>
      </c>
      <c r="O203" s="291">
        <f>SUM(M203:N203)</f>
        <v>30</v>
      </c>
      <c r="P203" s="298">
        <v>0</v>
      </c>
      <c r="Q203" s="291">
        <f t="shared" ref="Q203:Q205" si="479">O203+P203</f>
        <v>30</v>
      </c>
      <c r="R203" s="281">
        <v>44</v>
      </c>
      <c r="S203" s="282">
        <v>494</v>
      </c>
      <c r="T203" s="291">
        <f>SUM(R203:S203)</f>
        <v>538</v>
      </c>
      <c r="U203" s="298">
        <v>0</v>
      </c>
      <c r="V203" s="291">
        <f>T203+U203</f>
        <v>538</v>
      </c>
      <c r="W203" s="285">
        <f t="shared" si="458"/>
        <v>1693.3333333333333</v>
      </c>
    </row>
    <row r="204" spans="12:23">
      <c r="L204" s="264" t="s">
        <v>22</v>
      </c>
      <c r="M204" s="281">
        <v>0</v>
      </c>
      <c r="N204" s="282">
        <v>45</v>
      </c>
      <c r="O204" s="291">
        <f>SUM(M204:N204)</f>
        <v>45</v>
      </c>
      <c r="P204" s="284">
        <v>0</v>
      </c>
      <c r="Q204" s="291">
        <f t="shared" si="479"/>
        <v>45</v>
      </c>
      <c r="R204" s="281">
        <v>48</v>
      </c>
      <c r="S204" s="282">
        <v>462</v>
      </c>
      <c r="T204" s="291">
        <f>SUM(R204:S204)</f>
        <v>510</v>
      </c>
      <c r="U204" s="284">
        <v>0</v>
      </c>
      <c r="V204" s="291">
        <f>T204+U204</f>
        <v>510</v>
      </c>
      <c r="W204" s="285">
        <f t="shared" si="458"/>
        <v>1033.3333333333335</v>
      </c>
    </row>
    <row r="205" spans="12:23" ht="13.5" thickBot="1">
      <c r="L205" s="264" t="s">
        <v>23</v>
      </c>
      <c r="M205" s="281">
        <v>11</v>
      </c>
      <c r="N205" s="282">
        <v>42</v>
      </c>
      <c r="O205" s="291">
        <f>SUM(M205:N205)</f>
        <v>53</v>
      </c>
      <c r="P205" s="284">
        <v>0</v>
      </c>
      <c r="Q205" s="291">
        <f t="shared" si="479"/>
        <v>53</v>
      </c>
      <c r="R205" s="281">
        <v>40</v>
      </c>
      <c r="S205" s="282">
        <v>437</v>
      </c>
      <c r="T205" s="291">
        <f>SUM(R205:S205)</f>
        <v>477</v>
      </c>
      <c r="U205" s="284">
        <v>0</v>
      </c>
      <c r="V205" s="291">
        <f>T205+U205</f>
        <v>477</v>
      </c>
      <c r="W205" s="285">
        <f t="shared" si="458"/>
        <v>800</v>
      </c>
    </row>
    <row r="206" spans="12:23" ht="14.25" thickTop="1" thickBot="1">
      <c r="L206" s="286" t="s">
        <v>40</v>
      </c>
      <c r="M206" s="287">
        <f>+M203+M204+M205</f>
        <v>11</v>
      </c>
      <c r="N206" s="288">
        <f t="shared" ref="N206" si="480">+N203+N204+N205</f>
        <v>117</v>
      </c>
      <c r="O206" s="289">
        <f t="shared" ref="O206" si="481">+O203+O204+O205</f>
        <v>128</v>
      </c>
      <c r="P206" s="287">
        <f t="shared" ref="P206" si="482">+P203+P204+P205</f>
        <v>0</v>
      </c>
      <c r="Q206" s="289">
        <f t="shared" ref="Q206" si="483">+Q203+Q204+Q205</f>
        <v>128</v>
      </c>
      <c r="R206" s="287">
        <f t="shared" ref="R206" si="484">+R203+R204+R205</f>
        <v>132</v>
      </c>
      <c r="S206" s="288">
        <f t="shared" ref="S206" si="485">+S203+S204+S205</f>
        <v>1393</v>
      </c>
      <c r="T206" s="289">
        <f t="shared" ref="T206" si="486">+T203+T204+T205</f>
        <v>1525</v>
      </c>
      <c r="U206" s="287">
        <f t="shared" ref="U206" si="487">+U203+U204+U205</f>
        <v>0</v>
      </c>
      <c r="V206" s="289">
        <f t="shared" ref="V206" si="488">+V203+V204+V205</f>
        <v>1525</v>
      </c>
      <c r="W206" s="290">
        <f t="shared" si="458"/>
        <v>1091.40625</v>
      </c>
    </row>
    <row r="207" spans="12:23" ht="14.25" thickTop="1" thickBot="1">
      <c r="L207" s="286" t="s">
        <v>62</v>
      </c>
      <c r="M207" s="287">
        <f t="shared" ref="M207:V207" si="489">+M198+M202+M206</f>
        <v>11</v>
      </c>
      <c r="N207" s="288">
        <f t="shared" si="489"/>
        <v>256</v>
      </c>
      <c r="O207" s="289">
        <f t="shared" si="489"/>
        <v>267</v>
      </c>
      <c r="P207" s="287">
        <f t="shared" si="489"/>
        <v>0</v>
      </c>
      <c r="Q207" s="289">
        <f t="shared" si="489"/>
        <v>267</v>
      </c>
      <c r="R207" s="287">
        <f t="shared" si="489"/>
        <v>332</v>
      </c>
      <c r="S207" s="288">
        <f t="shared" si="489"/>
        <v>3231</v>
      </c>
      <c r="T207" s="289">
        <f t="shared" si="489"/>
        <v>3563</v>
      </c>
      <c r="U207" s="287">
        <f t="shared" si="489"/>
        <v>0</v>
      </c>
      <c r="V207" s="289">
        <f t="shared" si="489"/>
        <v>3563</v>
      </c>
      <c r="W207" s="290">
        <f>IF(Q207=0,0,((V207/Q207)-1)*100)</f>
        <v>1234.4569288389514</v>
      </c>
    </row>
    <row r="208" spans="12:23" ht="14.25" thickTop="1" thickBot="1">
      <c r="L208" s="286" t="s">
        <v>7</v>
      </c>
      <c r="M208" s="287">
        <f>+M207+M194</f>
        <v>11</v>
      </c>
      <c r="N208" s="288">
        <f t="shared" ref="N208:V208" si="490">+N207+N194</f>
        <v>256</v>
      </c>
      <c r="O208" s="289">
        <f t="shared" si="490"/>
        <v>267</v>
      </c>
      <c r="P208" s="287">
        <f t="shared" si="490"/>
        <v>0</v>
      </c>
      <c r="Q208" s="289">
        <f t="shared" si="490"/>
        <v>267</v>
      </c>
      <c r="R208" s="287">
        <f t="shared" si="490"/>
        <v>423</v>
      </c>
      <c r="S208" s="288">
        <f t="shared" si="490"/>
        <v>3514</v>
      </c>
      <c r="T208" s="289">
        <f t="shared" si="490"/>
        <v>3937</v>
      </c>
      <c r="U208" s="287">
        <f t="shared" si="490"/>
        <v>0</v>
      </c>
      <c r="V208" s="289">
        <f t="shared" si="490"/>
        <v>3937</v>
      </c>
      <c r="W208" s="290">
        <f>IF(Q208=0,0,((V208/Q208)-1)*100)</f>
        <v>1374.5318352059926</v>
      </c>
    </row>
    <row r="209" spans="12:23" ht="14.25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5.25" customHeight="1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2"/>
      <c r="R213" s="261" t="s">
        <v>59</v>
      </c>
      <c r="S213" s="262"/>
      <c r="T213" s="300"/>
      <c r="U213" s="261"/>
      <c r="V213" s="261"/>
      <c r="W213" s="380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268"/>
      <c r="V214" s="379"/>
      <c r="W214" s="381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15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375" t="s">
        <v>7</v>
      </c>
      <c r="W215" s="382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279"/>
      <c r="V216" s="318"/>
      <c r="W216" s="280"/>
    </row>
    <row r="217" spans="12:23">
      <c r="L217" s="264" t="s">
        <v>10</v>
      </c>
      <c r="M217" s="281">
        <f t="shared" ref="M217:N219" si="491">+M165+M191</f>
        <v>0</v>
      </c>
      <c r="N217" s="282">
        <f t="shared" si="491"/>
        <v>0</v>
      </c>
      <c r="O217" s="283">
        <f>M217+N217</f>
        <v>0</v>
      </c>
      <c r="P217" s="284">
        <f>+P165+P191</f>
        <v>0</v>
      </c>
      <c r="Q217" s="317">
        <f t="shared" ref="Q217" si="492">O217+P217</f>
        <v>0</v>
      </c>
      <c r="R217" s="281">
        <f t="shared" ref="R217:S219" si="493">+R165+R191</f>
        <v>11</v>
      </c>
      <c r="S217" s="282">
        <f t="shared" si="493"/>
        <v>41</v>
      </c>
      <c r="T217" s="283">
        <f>R217+S217</f>
        <v>52</v>
      </c>
      <c r="U217" s="284">
        <f>+U165+U191</f>
        <v>0</v>
      </c>
      <c r="V217" s="319">
        <f>T217+U217</f>
        <v>52</v>
      </c>
      <c r="W217" s="285">
        <f>IF(Q217=0,0,((V217/Q217)-1)*100)</f>
        <v>0</v>
      </c>
    </row>
    <row r="218" spans="12:23">
      <c r="L218" s="264" t="s">
        <v>11</v>
      </c>
      <c r="M218" s="281">
        <f t="shared" si="491"/>
        <v>0</v>
      </c>
      <c r="N218" s="282">
        <f t="shared" si="491"/>
        <v>0</v>
      </c>
      <c r="O218" s="283">
        <f t="shared" ref="O218:O219" si="494">M218+N218</f>
        <v>0</v>
      </c>
      <c r="P218" s="284">
        <f>+P166+P192</f>
        <v>0</v>
      </c>
      <c r="Q218" s="317">
        <f>O218+P218</f>
        <v>0</v>
      </c>
      <c r="R218" s="281">
        <f t="shared" si="493"/>
        <v>27</v>
      </c>
      <c r="S218" s="282">
        <f t="shared" si="493"/>
        <v>85</v>
      </c>
      <c r="T218" s="283">
        <f t="shared" ref="T218:T219" si="495">R218+S218</f>
        <v>112</v>
      </c>
      <c r="U218" s="284">
        <f>+U166+U192</f>
        <v>0</v>
      </c>
      <c r="V218" s="319">
        <f>T218+U218</f>
        <v>112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91"/>
        <v>0</v>
      </c>
      <c r="N219" s="282">
        <f t="shared" si="491"/>
        <v>0</v>
      </c>
      <c r="O219" s="283">
        <f t="shared" si="494"/>
        <v>0</v>
      </c>
      <c r="P219" s="284">
        <f>+P167+P193</f>
        <v>0</v>
      </c>
      <c r="Q219" s="317">
        <f>O219+P219</f>
        <v>0</v>
      </c>
      <c r="R219" s="281">
        <f t="shared" si="493"/>
        <v>55</v>
      </c>
      <c r="S219" s="282">
        <f t="shared" si="493"/>
        <v>160</v>
      </c>
      <c r="T219" s="283">
        <f t="shared" si="495"/>
        <v>215</v>
      </c>
      <c r="U219" s="284">
        <f>+U167+U193</f>
        <v>0</v>
      </c>
      <c r="V219" s="319">
        <f>T219+U219</f>
        <v>215</v>
      </c>
      <c r="W219" s="285">
        <f>IF(Q219=0,0,((V219/Q219)-1)*100)</f>
        <v>0</v>
      </c>
    </row>
    <row r="220" spans="12:23" ht="14.25" thickTop="1" thickBot="1">
      <c r="L220" s="286" t="s">
        <v>38</v>
      </c>
      <c r="M220" s="287">
        <f>+M217+M218+M219</f>
        <v>0</v>
      </c>
      <c r="N220" s="288">
        <f t="shared" ref="N220" si="496">+N217+N218+N219</f>
        <v>0</v>
      </c>
      <c r="O220" s="289">
        <f t="shared" ref="O220" si="497">+O217+O218+O219</f>
        <v>0</v>
      </c>
      <c r="P220" s="287">
        <f t="shared" ref="P220" si="498">+P217+P218+P219</f>
        <v>0</v>
      </c>
      <c r="Q220" s="289">
        <f t="shared" ref="Q220" si="499">+Q217+Q218+Q219</f>
        <v>0</v>
      </c>
      <c r="R220" s="287">
        <f t="shared" ref="R220" si="500">+R217+R218+R219</f>
        <v>93</v>
      </c>
      <c r="S220" s="288">
        <f t="shared" ref="S220" si="501">+S217+S218+S219</f>
        <v>286</v>
      </c>
      <c r="T220" s="289">
        <f t="shared" ref="T220" si="502">+T217+T218+T219</f>
        <v>379</v>
      </c>
      <c r="U220" s="287">
        <f t="shared" ref="U220" si="503">+U217+U218+U219</f>
        <v>0</v>
      </c>
      <c r="V220" s="289">
        <f t="shared" ref="V220" si="504">+V217+V218+V219</f>
        <v>379</v>
      </c>
      <c r="W220" s="290">
        <f t="shared" ref="W220" si="505">IF(Q220=0,0,((V220/Q220)-1)*100)</f>
        <v>0</v>
      </c>
    </row>
    <row r="221" spans="12:23" ht="13.5" thickTop="1">
      <c r="L221" s="264" t="s">
        <v>13</v>
      </c>
      <c r="M221" s="281">
        <f t="shared" ref="M221:N223" si="506">+M169+M195</f>
        <v>0</v>
      </c>
      <c r="N221" s="282">
        <f t="shared" si="506"/>
        <v>0</v>
      </c>
      <c r="O221" s="283">
        <f t="shared" ref="O221:O222" si="507">M221+N221</f>
        <v>0</v>
      </c>
      <c r="P221" s="284">
        <f>+P169+P195</f>
        <v>0</v>
      </c>
      <c r="Q221" s="317">
        <f t="shared" ref="Q221:Q222" si="508">O221+P221</f>
        <v>0</v>
      </c>
      <c r="R221" s="281">
        <f t="shared" ref="R221:S223" si="509">+R169+R195</f>
        <v>60</v>
      </c>
      <c r="S221" s="282">
        <f t="shared" si="509"/>
        <v>140</v>
      </c>
      <c r="T221" s="283">
        <f t="shared" ref="T221:T222" si="510">R221+S221</f>
        <v>200</v>
      </c>
      <c r="U221" s="284">
        <f>+U169+U195</f>
        <v>0</v>
      </c>
      <c r="V221" s="319">
        <f>T221+U221</f>
        <v>200</v>
      </c>
      <c r="W221" s="285">
        <f>IF(Q221=0,0,((V221/Q221)-1)*100)</f>
        <v>0</v>
      </c>
    </row>
    <row r="222" spans="12:23">
      <c r="L222" s="264" t="s">
        <v>14</v>
      </c>
      <c r="M222" s="281">
        <f t="shared" si="506"/>
        <v>0</v>
      </c>
      <c r="N222" s="282">
        <f t="shared" si="506"/>
        <v>14</v>
      </c>
      <c r="O222" s="283">
        <f t="shared" si="507"/>
        <v>14</v>
      </c>
      <c r="P222" s="284">
        <f>+P170+P196</f>
        <v>0</v>
      </c>
      <c r="Q222" s="317">
        <f t="shared" si="508"/>
        <v>14</v>
      </c>
      <c r="R222" s="281">
        <f t="shared" si="509"/>
        <v>44</v>
      </c>
      <c r="S222" s="282">
        <f t="shared" si="509"/>
        <v>182</v>
      </c>
      <c r="T222" s="283">
        <f t="shared" si="510"/>
        <v>226</v>
      </c>
      <c r="U222" s="284">
        <f>+U170+U196</f>
        <v>0</v>
      </c>
      <c r="V222" s="319">
        <f>T222+U222</f>
        <v>226</v>
      </c>
      <c r="W222" s="285">
        <f t="shared" ref="W222:W232" si="511">IF(Q222=0,0,((V222/Q222)-1)*100)</f>
        <v>1514.2857142857142</v>
      </c>
    </row>
    <row r="223" spans="12:23" ht="13.5" thickBot="1">
      <c r="L223" s="264" t="s">
        <v>15</v>
      </c>
      <c r="M223" s="281">
        <f t="shared" si="506"/>
        <v>0</v>
      </c>
      <c r="N223" s="282">
        <f t="shared" si="506"/>
        <v>18</v>
      </c>
      <c r="O223" s="283">
        <f>M223+N223</f>
        <v>18</v>
      </c>
      <c r="P223" s="284">
        <f>+P171+P197</f>
        <v>0</v>
      </c>
      <c r="Q223" s="317">
        <f>O223+P223</f>
        <v>18</v>
      </c>
      <c r="R223" s="281">
        <f t="shared" si="509"/>
        <v>13</v>
      </c>
      <c r="S223" s="282">
        <f t="shared" si="509"/>
        <v>370</v>
      </c>
      <c r="T223" s="283">
        <f>R223+S223</f>
        <v>383</v>
      </c>
      <c r="U223" s="284">
        <f>+U171+U197</f>
        <v>0</v>
      </c>
      <c r="V223" s="319">
        <f>T223+U223</f>
        <v>383</v>
      </c>
      <c r="W223" s="285">
        <f>IF(Q223=0,0,((V223/Q223)-1)*100)</f>
        <v>2027.7777777777778</v>
      </c>
    </row>
    <row r="224" spans="12:23" ht="14.25" thickTop="1" thickBot="1">
      <c r="L224" s="286" t="s">
        <v>61</v>
      </c>
      <c r="M224" s="287">
        <f>+M221+M222+M223</f>
        <v>0</v>
      </c>
      <c r="N224" s="288">
        <f t="shared" ref="N224" si="512">+N221+N222+N223</f>
        <v>32</v>
      </c>
      <c r="O224" s="289">
        <f t="shared" ref="O224" si="513">+O221+O222+O223</f>
        <v>32</v>
      </c>
      <c r="P224" s="287">
        <f t="shared" ref="P224" si="514">+P221+P222+P223</f>
        <v>0</v>
      </c>
      <c r="Q224" s="289">
        <f t="shared" ref="Q224" si="515">+Q221+Q222+Q223</f>
        <v>32</v>
      </c>
      <c r="R224" s="287">
        <f t="shared" ref="R224" si="516">+R221+R222+R223</f>
        <v>117</v>
      </c>
      <c r="S224" s="288">
        <f t="shared" ref="S224" si="517">+S221+S222+S223</f>
        <v>692</v>
      </c>
      <c r="T224" s="289">
        <f t="shared" ref="T224" si="518">+T221+T222+T223</f>
        <v>809</v>
      </c>
      <c r="U224" s="287">
        <f t="shared" ref="U224" si="519">+U221+U222+U223</f>
        <v>0</v>
      </c>
      <c r="V224" s="289">
        <f t="shared" ref="V224" si="520">+V221+V222+V223</f>
        <v>809</v>
      </c>
      <c r="W224" s="290">
        <f t="shared" ref="W224" si="521">IF(Q224=0,0,((V224/Q224)-1)*100)</f>
        <v>2428.125</v>
      </c>
    </row>
    <row r="225" spans="12:23" ht="13.5" thickTop="1">
      <c r="L225" s="264" t="s">
        <v>16</v>
      </c>
      <c r="M225" s="281">
        <f t="shared" ref="M225:N227" si="522">+M173+M199</f>
        <v>0</v>
      </c>
      <c r="N225" s="282">
        <f t="shared" si="522"/>
        <v>27</v>
      </c>
      <c r="O225" s="283">
        <f t="shared" ref="O225:O227" si="523">M225+N225</f>
        <v>27</v>
      </c>
      <c r="P225" s="284">
        <f>+P173+P199</f>
        <v>0</v>
      </c>
      <c r="Q225" s="317">
        <f t="shared" ref="Q225:Q227" si="524">O225+P225</f>
        <v>27</v>
      </c>
      <c r="R225" s="281">
        <f t="shared" ref="R225:S227" si="525">+R173+R199</f>
        <v>17</v>
      </c>
      <c r="S225" s="282">
        <f t="shared" si="525"/>
        <v>322</v>
      </c>
      <c r="T225" s="283">
        <f t="shared" ref="T225:T227" si="526">R225+S225</f>
        <v>339</v>
      </c>
      <c r="U225" s="284">
        <f>+U173+U199</f>
        <v>0</v>
      </c>
      <c r="V225" s="319">
        <f>T225+U225</f>
        <v>339</v>
      </c>
      <c r="W225" s="285">
        <f t="shared" si="511"/>
        <v>1155.5555555555554</v>
      </c>
    </row>
    <row r="226" spans="12:23">
      <c r="L226" s="264" t="s">
        <v>17</v>
      </c>
      <c r="M226" s="281">
        <f t="shared" si="522"/>
        <v>3</v>
      </c>
      <c r="N226" s="282">
        <f t="shared" si="522"/>
        <v>46</v>
      </c>
      <c r="O226" s="283">
        <f>M226+N226</f>
        <v>49</v>
      </c>
      <c r="P226" s="284">
        <f>+P174+P200</f>
        <v>0</v>
      </c>
      <c r="Q226" s="317">
        <f>O226+P226</f>
        <v>49</v>
      </c>
      <c r="R226" s="281">
        <f t="shared" si="525"/>
        <v>28</v>
      </c>
      <c r="S226" s="282">
        <f t="shared" si="525"/>
        <v>398</v>
      </c>
      <c r="T226" s="283">
        <f>R226+S226</f>
        <v>426</v>
      </c>
      <c r="U226" s="284">
        <f>+U174+U200</f>
        <v>0</v>
      </c>
      <c r="V226" s="319">
        <f>T226+U226</f>
        <v>426</v>
      </c>
      <c r="W226" s="285">
        <f>IF(Q226=0,0,((V226/Q226)-1)*100)</f>
        <v>769.38775510204084</v>
      </c>
    </row>
    <row r="227" spans="12:23" ht="13.5" thickBot="1">
      <c r="L227" s="264" t="s">
        <v>18</v>
      </c>
      <c r="M227" s="281">
        <f t="shared" si="522"/>
        <v>2</v>
      </c>
      <c r="N227" s="282">
        <f t="shared" si="522"/>
        <v>40</v>
      </c>
      <c r="O227" s="291">
        <f t="shared" si="523"/>
        <v>42</v>
      </c>
      <c r="P227" s="292">
        <f>+P175+P201</f>
        <v>0</v>
      </c>
      <c r="Q227" s="317">
        <f t="shared" si="524"/>
        <v>42</v>
      </c>
      <c r="R227" s="281">
        <f t="shared" si="525"/>
        <v>38</v>
      </c>
      <c r="S227" s="282">
        <f t="shared" si="525"/>
        <v>433</v>
      </c>
      <c r="T227" s="291">
        <f t="shared" si="526"/>
        <v>471</v>
      </c>
      <c r="U227" s="292">
        <f>+U175+U201</f>
        <v>0</v>
      </c>
      <c r="V227" s="319">
        <f>T227+U227</f>
        <v>471</v>
      </c>
      <c r="W227" s="285">
        <f t="shared" si="511"/>
        <v>1021.4285714285713</v>
      </c>
    </row>
    <row r="228" spans="12:23" ht="14.25" thickTop="1" thickBot="1">
      <c r="L228" s="293" t="s">
        <v>39</v>
      </c>
      <c r="M228" s="294">
        <f t="shared" ref="M228:V228" si="527">SUM(M225:M227)</f>
        <v>5</v>
      </c>
      <c r="N228" s="294">
        <f t="shared" si="527"/>
        <v>113</v>
      </c>
      <c r="O228" s="295">
        <f t="shared" si="527"/>
        <v>118</v>
      </c>
      <c r="P228" s="296">
        <f t="shared" si="527"/>
        <v>0</v>
      </c>
      <c r="Q228" s="295">
        <f t="shared" si="527"/>
        <v>118</v>
      </c>
      <c r="R228" s="294">
        <f t="shared" si="527"/>
        <v>83</v>
      </c>
      <c r="S228" s="294">
        <f t="shared" si="527"/>
        <v>1153</v>
      </c>
      <c r="T228" s="295">
        <f t="shared" si="527"/>
        <v>1236</v>
      </c>
      <c r="U228" s="296">
        <f t="shared" si="527"/>
        <v>0</v>
      </c>
      <c r="V228" s="295">
        <f t="shared" si="527"/>
        <v>1236</v>
      </c>
      <c r="W228" s="409">
        <f t="shared" si="511"/>
        <v>947.45762711864415</v>
      </c>
    </row>
    <row r="229" spans="12:23" ht="13.5" thickTop="1">
      <c r="L229" s="264" t="s">
        <v>21</v>
      </c>
      <c r="M229" s="281">
        <f t="shared" ref="M229:N231" si="528">+M177+M203</f>
        <v>1</v>
      </c>
      <c r="N229" s="282">
        <f t="shared" si="528"/>
        <v>31</v>
      </c>
      <c r="O229" s="291">
        <f t="shared" ref="O229:O231" si="529">M229+N229</f>
        <v>32</v>
      </c>
      <c r="P229" s="298">
        <f>+P177+P203</f>
        <v>0</v>
      </c>
      <c r="Q229" s="317">
        <f t="shared" ref="Q229:Q231" si="530">O229+P229</f>
        <v>32</v>
      </c>
      <c r="R229" s="281">
        <f t="shared" ref="R229:S231" si="531">+R177+R203</f>
        <v>44</v>
      </c>
      <c r="S229" s="282">
        <f t="shared" si="531"/>
        <v>498</v>
      </c>
      <c r="T229" s="291">
        <f t="shared" ref="T229:T231" si="532">R229+S229</f>
        <v>542</v>
      </c>
      <c r="U229" s="298">
        <f>+U177+U203</f>
        <v>0</v>
      </c>
      <c r="V229" s="319">
        <f>T229+U229</f>
        <v>542</v>
      </c>
      <c r="W229" s="285">
        <f t="shared" si="511"/>
        <v>1593.75</v>
      </c>
    </row>
    <row r="230" spans="12:23">
      <c r="L230" s="264" t="s">
        <v>22</v>
      </c>
      <c r="M230" s="281">
        <f t="shared" si="528"/>
        <v>1</v>
      </c>
      <c r="N230" s="282">
        <f t="shared" si="528"/>
        <v>46</v>
      </c>
      <c r="O230" s="291">
        <f t="shared" si="529"/>
        <v>47</v>
      </c>
      <c r="P230" s="284">
        <f>+P178+P204</f>
        <v>0</v>
      </c>
      <c r="Q230" s="317">
        <f t="shared" si="530"/>
        <v>47</v>
      </c>
      <c r="R230" s="281">
        <f t="shared" si="531"/>
        <v>48</v>
      </c>
      <c r="S230" s="282">
        <f t="shared" si="531"/>
        <v>463</v>
      </c>
      <c r="T230" s="291">
        <f t="shared" si="532"/>
        <v>511</v>
      </c>
      <c r="U230" s="284">
        <f>+U178+U204</f>
        <v>0</v>
      </c>
      <c r="V230" s="319">
        <f>T230+U230</f>
        <v>511</v>
      </c>
      <c r="W230" s="285">
        <f t="shared" si="511"/>
        <v>987.23404255319144</v>
      </c>
    </row>
    <row r="231" spans="12:23" ht="13.5" thickBot="1">
      <c r="L231" s="264" t="s">
        <v>23</v>
      </c>
      <c r="M231" s="281">
        <f t="shared" si="528"/>
        <v>14</v>
      </c>
      <c r="N231" s="282">
        <f t="shared" si="528"/>
        <v>43</v>
      </c>
      <c r="O231" s="291">
        <f t="shared" si="529"/>
        <v>57</v>
      </c>
      <c r="P231" s="284">
        <f>+P179+P205</f>
        <v>0</v>
      </c>
      <c r="Q231" s="317">
        <f t="shared" si="530"/>
        <v>57</v>
      </c>
      <c r="R231" s="281">
        <f t="shared" si="531"/>
        <v>40</v>
      </c>
      <c r="S231" s="282">
        <f t="shared" si="531"/>
        <v>439</v>
      </c>
      <c r="T231" s="291">
        <f t="shared" si="532"/>
        <v>479</v>
      </c>
      <c r="U231" s="284">
        <f>+U179+U205</f>
        <v>0</v>
      </c>
      <c r="V231" s="319">
        <f>T231+U231</f>
        <v>479</v>
      </c>
      <c r="W231" s="285">
        <f t="shared" si="511"/>
        <v>740.35087719298258</v>
      </c>
    </row>
    <row r="232" spans="12:23" ht="14.25" thickTop="1" thickBot="1">
      <c r="L232" s="286" t="s">
        <v>40</v>
      </c>
      <c r="M232" s="287">
        <f>+M229+M230+M231</f>
        <v>16</v>
      </c>
      <c r="N232" s="288">
        <f t="shared" ref="N232" si="533">+N229+N230+N231</f>
        <v>120</v>
      </c>
      <c r="O232" s="289">
        <f t="shared" ref="O232" si="534">+O229+O230+O231</f>
        <v>136</v>
      </c>
      <c r="P232" s="287">
        <f t="shared" ref="P232" si="535">+P229+P230+P231</f>
        <v>0</v>
      </c>
      <c r="Q232" s="289">
        <f t="shared" ref="Q232" si="536">+Q229+Q230+Q231</f>
        <v>136</v>
      </c>
      <c r="R232" s="287">
        <f t="shared" ref="R232" si="537">+R229+R230+R231</f>
        <v>132</v>
      </c>
      <c r="S232" s="288">
        <f t="shared" ref="S232" si="538">+S229+S230+S231</f>
        <v>1400</v>
      </c>
      <c r="T232" s="289">
        <f t="shared" ref="T232" si="539">+T229+T230+T231</f>
        <v>1532</v>
      </c>
      <c r="U232" s="287">
        <f t="shared" ref="U232" si="540">+U229+U230+U231</f>
        <v>0</v>
      </c>
      <c r="V232" s="289">
        <f t="shared" ref="V232" si="541">+V229+V230+V231</f>
        <v>1532</v>
      </c>
      <c r="W232" s="290">
        <f t="shared" si="511"/>
        <v>1026.4705882352941</v>
      </c>
    </row>
    <row r="233" spans="12:23" ht="14.25" thickTop="1" thickBot="1">
      <c r="L233" s="286" t="s">
        <v>62</v>
      </c>
      <c r="M233" s="287">
        <f t="shared" ref="M233:V233" si="542">+M224+M228+M232</f>
        <v>21</v>
      </c>
      <c r="N233" s="288">
        <f t="shared" si="542"/>
        <v>265</v>
      </c>
      <c r="O233" s="289">
        <f t="shared" si="542"/>
        <v>286</v>
      </c>
      <c r="P233" s="287">
        <f t="shared" si="542"/>
        <v>0</v>
      </c>
      <c r="Q233" s="289">
        <f t="shared" si="542"/>
        <v>286</v>
      </c>
      <c r="R233" s="287">
        <f t="shared" si="542"/>
        <v>332</v>
      </c>
      <c r="S233" s="288">
        <f t="shared" si="542"/>
        <v>3245</v>
      </c>
      <c r="T233" s="289">
        <f t="shared" si="542"/>
        <v>3577</v>
      </c>
      <c r="U233" s="287">
        <f t="shared" si="542"/>
        <v>0</v>
      </c>
      <c r="V233" s="289">
        <f t="shared" si="542"/>
        <v>3577</v>
      </c>
      <c r="W233" s="290">
        <f>IF(Q233=0,0,((V233/Q233)-1)*100)</f>
        <v>1150.6993006993007</v>
      </c>
    </row>
    <row r="234" spans="12:23" ht="14.25" thickTop="1" thickBot="1">
      <c r="L234" s="286" t="s">
        <v>7</v>
      </c>
      <c r="M234" s="287">
        <f>+M233+M220</f>
        <v>21</v>
      </c>
      <c r="N234" s="288">
        <f t="shared" ref="N234" si="543">+N233+N220</f>
        <v>265</v>
      </c>
      <c r="O234" s="289">
        <f t="shared" ref="O234" si="544">+O233+O220</f>
        <v>286</v>
      </c>
      <c r="P234" s="287">
        <f t="shared" ref="P234" si="545">+P233+P220</f>
        <v>0</v>
      </c>
      <c r="Q234" s="289">
        <f t="shared" ref="Q234" si="546">+Q233+Q220</f>
        <v>286</v>
      </c>
      <c r="R234" s="287">
        <f t="shared" ref="R234" si="547">+R233+R220</f>
        <v>425</v>
      </c>
      <c r="S234" s="288">
        <f t="shared" ref="S234" si="548">+S233+S220</f>
        <v>3531</v>
      </c>
      <c r="T234" s="289">
        <f t="shared" ref="T234" si="549">+T233+T220</f>
        <v>3956</v>
      </c>
      <c r="U234" s="287">
        <f t="shared" ref="U234" si="550">+U233+U220</f>
        <v>0</v>
      </c>
      <c r="V234" s="289">
        <f t="shared" ref="V234" si="551">+V233+V220</f>
        <v>3956</v>
      </c>
      <c r="W234" s="290">
        <f>IF(Q234=0,0,((V234/Q234)-1)*100)</f>
        <v>1283.2167832167831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  <mergeCell ref="M161:Q161"/>
    <mergeCell ref="M187:Q1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Statistics : Don Mueang International Airport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W235"/>
  <sheetViews>
    <sheetView topLeftCell="A8" zoomScaleNormal="100" workbookViewId="0">
      <selection activeCell="J22" sqref="J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10.71093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2.140625" style="1" customWidth="1"/>
    <col min="14" max="14" width="12.42578125" style="1" customWidth="1"/>
    <col min="15" max="15" width="14.140625" style="1" bestFit="1" customWidth="1"/>
    <col min="16" max="16" width="11" style="1" customWidth="1"/>
    <col min="17" max="17" width="12.85546875" style="1" customWidth="1"/>
    <col min="18" max="18" width="12.42578125" style="1" customWidth="1"/>
    <col min="19" max="19" width="12.28515625" style="1" customWidth="1"/>
    <col min="20" max="20" width="14.140625" style="1" bestFit="1" customWidth="1"/>
    <col min="21" max="21" width="11" style="1" customWidth="1"/>
    <col min="22" max="22" width="12.8554687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119" t="s">
        <v>7</v>
      </c>
      <c r="F7" s="117" t="s">
        <v>5</v>
      </c>
      <c r="G7" s="118" t="s">
        <v>6</v>
      </c>
      <c r="H7" s="119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86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v>77</v>
      </c>
      <c r="D9" s="127">
        <v>76</v>
      </c>
      <c r="E9" s="181">
        <f>SUM(C9:D9)</f>
        <v>153</v>
      </c>
      <c r="F9" s="125">
        <v>126</v>
      </c>
      <c r="G9" s="127">
        <v>126</v>
      </c>
      <c r="H9" s="187">
        <f>SUM(F9:G9)</f>
        <v>252</v>
      </c>
      <c r="I9" s="128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203">
        <f>SUM(M9:N9)</f>
        <v>20688</v>
      </c>
      <c r="P9" s="150">
        <v>0</v>
      </c>
      <c r="Q9" s="203">
        <f t="shared" ref="Q9:Q11" si="0">O9+P9</f>
        <v>20688</v>
      </c>
      <c r="R9" s="39">
        <v>13252</v>
      </c>
      <c r="S9" s="37">
        <v>12730</v>
      </c>
      <c r="T9" s="203">
        <f>SUM(R9:S9)</f>
        <v>25982</v>
      </c>
      <c r="U9" s="150">
        <v>0</v>
      </c>
      <c r="V9" s="203">
        <f>T9+U9</f>
        <v>25982</v>
      </c>
      <c r="W9" s="40">
        <f>IF(Q9=0,0,((V9/Q9)-1)*100)</f>
        <v>25.589713843774177</v>
      </c>
    </row>
    <row r="10" spans="2:23">
      <c r="B10" s="111" t="s">
        <v>11</v>
      </c>
      <c r="C10" s="125">
        <v>75</v>
      </c>
      <c r="D10" s="127">
        <v>75</v>
      </c>
      <c r="E10" s="181">
        <f>SUM(C10:D10)</f>
        <v>150</v>
      </c>
      <c r="F10" s="125">
        <v>138</v>
      </c>
      <c r="G10" s="127">
        <v>138</v>
      </c>
      <c r="H10" s="187">
        <f>SUM(F10:G10)</f>
        <v>276</v>
      </c>
      <c r="I10" s="128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203">
        <f t="shared" ref="O10:O11" si="1">SUM(M10:N10)</f>
        <v>21673</v>
      </c>
      <c r="P10" s="150">
        <v>0</v>
      </c>
      <c r="Q10" s="203">
        <f t="shared" si="0"/>
        <v>21673</v>
      </c>
      <c r="R10" s="39">
        <v>20059</v>
      </c>
      <c r="S10" s="37">
        <v>18151</v>
      </c>
      <c r="T10" s="203">
        <f t="shared" ref="T10:T11" si="2">SUM(R10:S10)</f>
        <v>38210</v>
      </c>
      <c r="U10" s="150">
        <v>0</v>
      </c>
      <c r="V10" s="203">
        <f>T10+U10</f>
        <v>38210</v>
      </c>
      <c r="W10" s="40">
        <f>IF(Q10=0,0,((V10/Q10)-1)*100)</f>
        <v>76.30231163198448</v>
      </c>
    </row>
    <row r="11" spans="2:23" ht="13.5" thickBot="1">
      <c r="B11" s="116" t="s">
        <v>12</v>
      </c>
      <c r="C11" s="129">
        <v>75</v>
      </c>
      <c r="D11" s="131">
        <v>75</v>
      </c>
      <c r="E11" s="181">
        <f>SUM(C11:D11)</f>
        <v>150</v>
      </c>
      <c r="F11" s="129">
        <v>138</v>
      </c>
      <c r="G11" s="131">
        <v>138</v>
      </c>
      <c r="H11" s="187">
        <f>SUM(F11:G11)</f>
        <v>276</v>
      </c>
      <c r="I11" s="128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203">
        <f t="shared" si="1"/>
        <v>22269</v>
      </c>
      <c r="P11" s="38">
        <v>0</v>
      </c>
      <c r="Q11" s="327">
        <f t="shared" si="0"/>
        <v>22269</v>
      </c>
      <c r="R11" s="39">
        <v>19459</v>
      </c>
      <c r="S11" s="37">
        <v>18866</v>
      </c>
      <c r="T11" s="203">
        <f t="shared" si="2"/>
        <v>38325</v>
      </c>
      <c r="U11" s="38">
        <v>0</v>
      </c>
      <c r="V11" s="327">
        <f>T11+U11</f>
        <v>38325</v>
      </c>
      <c r="W11" s="40">
        <f>IF(Q11=0,0,((V11/Q11)-1)*100)</f>
        <v>72.100229017917286</v>
      </c>
    </row>
    <row r="12" spans="2:23" ht="14.25" thickTop="1" thickBot="1">
      <c r="B12" s="132" t="s">
        <v>57</v>
      </c>
      <c r="C12" s="133">
        <f>+C9+C10+C11</f>
        <v>227</v>
      </c>
      <c r="D12" s="135">
        <f t="shared" ref="D12:H12" si="3">+D9+D10+D11</f>
        <v>226</v>
      </c>
      <c r="E12" s="182">
        <f t="shared" si="3"/>
        <v>453</v>
      </c>
      <c r="F12" s="133">
        <f t="shared" si="3"/>
        <v>402</v>
      </c>
      <c r="G12" s="135">
        <f t="shared" si="3"/>
        <v>402</v>
      </c>
      <c r="H12" s="191">
        <f t="shared" si="3"/>
        <v>804</v>
      </c>
      <c r="I12" s="136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204">
        <f t="shared" si="4"/>
        <v>64630</v>
      </c>
      <c r="P12" s="43">
        <f t="shared" si="4"/>
        <v>0</v>
      </c>
      <c r="Q12" s="204">
        <f t="shared" si="4"/>
        <v>64630</v>
      </c>
      <c r="R12" s="45">
        <f t="shared" si="4"/>
        <v>52770</v>
      </c>
      <c r="S12" s="43">
        <f t="shared" si="4"/>
        <v>49747</v>
      </c>
      <c r="T12" s="204">
        <f t="shared" si="4"/>
        <v>102517</v>
      </c>
      <c r="U12" s="43">
        <f t="shared" si="4"/>
        <v>0</v>
      </c>
      <c r="V12" s="204">
        <f t="shared" si="4"/>
        <v>102517</v>
      </c>
      <c r="W12" s="46">
        <f>IF(Q12=0,0,((V12/Q12)-1)*100)</f>
        <v>58.621383258548661</v>
      </c>
    </row>
    <row r="13" spans="2:23" ht="13.5" thickTop="1">
      <c r="B13" s="111" t="s">
        <v>13</v>
      </c>
      <c r="C13" s="125">
        <v>76</v>
      </c>
      <c r="D13" s="127">
        <v>76</v>
      </c>
      <c r="E13" s="181">
        <f t="shared" ref="E13:E23" si="5">SUM(C13:D13)</f>
        <v>152</v>
      </c>
      <c r="F13" s="125">
        <v>198</v>
      </c>
      <c r="G13" s="127">
        <v>198</v>
      </c>
      <c r="H13" s="187">
        <f>SUM(F13:G13)</f>
        <v>396</v>
      </c>
      <c r="I13" s="128">
        <f t="shared" ref="I13:I23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203">
        <f>SUM(M13:N13)</f>
        <v>21626</v>
      </c>
      <c r="P13" s="150">
        <v>0</v>
      </c>
      <c r="Q13" s="203">
        <f t="shared" ref="Q13:Q14" si="7">O13+P13</f>
        <v>21626</v>
      </c>
      <c r="R13" s="39">
        <v>26211</v>
      </c>
      <c r="S13" s="37">
        <v>23852</v>
      </c>
      <c r="T13" s="203">
        <f>SUM(R13:S13)</f>
        <v>50063</v>
      </c>
      <c r="U13" s="150">
        <v>0</v>
      </c>
      <c r="V13" s="203">
        <f>T13+U13</f>
        <v>50063</v>
      </c>
      <c r="W13" s="40">
        <f t="shared" ref="W13:W23" si="8">IF(Q13=0,0,((V13/Q13)-1)*100)</f>
        <v>131.49449736428372</v>
      </c>
    </row>
    <row r="14" spans="2:23">
      <c r="B14" s="111" t="s">
        <v>14</v>
      </c>
      <c r="C14" s="125">
        <v>75</v>
      </c>
      <c r="D14" s="127">
        <v>75</v>
      </c>
      <c r="E14" s="181">
        <f t="shared" si="5"/>
        <v>150</v>
      </c>
      <c r="F14" s="125">
        <v>186</v>
      </c>
      <c r="G14" s="127">
        <v>187</v>
      </c>
      <c r="H14" s="187">
        <f>SUM(F14:G14)</f>
        <v>373</v>
      </c>
      <c r="I14" s="128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203">
        <f t="shared" ref="O14" si="9">SUM(M14:N14)</f>
        <v>23313</v>
      </c>
      <c r="P14" s="150">
        <v>0</v>
      </c>
      <c r="Q14" s="203">
        <f t="shared" si="7"/>
        <v>23313</v>
      </c>
      <c r="R14" s="39">
        <v>24525</v>
      </c>
      <c r="S14" s="37">
        <v>26270</v>
      </c>
      <c r="T14" s="203">
        <f t="shared" ref="T14" si="10">SUM(R14:S14)</f>
        <v>50795</v>
      </c>
      <c r="U14" s="150">
        <v>0</v>
      </c>
      <c r="V14" s="203">
        <f>T14+U14</f>
        <v>50795</v>
      </c>
      <c r="W14" s="40">
        <f t="shared" si="8"/>
        <v>117.88272637584178</v>
      </c>
    </row>
    <row r="15" spans="2:23" ht="13.5" thickBot="1">
      <c r="B15" s="111" t="s">
        <v>15</v>
      </c>
      <c r="C15" s="125">
        <v>118</v>
      </c>
      <c r="D15" s="127">
        <v>118</v>
      </c>
      <c r="E15" s="181">
        <f>SUM(C15:D15)</f>
        <v>236</v>
      </c>
      <c r="F15" s="125">
        <v>206</v>
      </c>
      <c r="G15" s="127">
        <v>206</v>
      </c>
      <c r="H15" s="187">
        <f>SUM(F15:G15)</f>
        <v>412</v>
      </c>
      <c r="I15" s="128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203">
        <f>SUM(M15:N15)</f>
        <v>25308</v>
      </c>
      <c r="P15" s="150">
        <v>0</v>
      </c>
      <c r="Q15" s="203">
        <f>O15+P15</f>
        <v>25308</v>
      </c>
      <c r="R15" s="39">
        <v>26182</v>
      </c>
      <c r="S15" s="37">
        <v>26598</v>
      </c>
      <c r="T15" s="203">
        <f>SUM(R15:S15)</f>
        <v>52780</v>
      </c>
      <c r="U15" s="150">
        <v>0</v>
      </c>
      <c r="V15" s="203">
        <f>T15+U15</f>
        <v>52780</v>
      </c>
      <c r="W15" s="40">
        <f>IF(Q15=0,0,((V15/Q15)-1)*100)</f>
        <v>108.55065591907697</v>
      </c>
    </row>
    <row r="16" spans="2:23" ht="14.25" thickTop="1" thickBot="1">
      <c r="B16" s="132" t="s">
        <v>61</v>
      </c>
      <c r="C16" s="133">
        <f>+C13+C14+C15</f>
        <v>269</v>
      </c>
      <c r="D16" s="135">
        <f t="shared" ref="D16" si="11">+D13+D14+D15</f>
        <v>269</v>
      </c>
      <c r="E16" s="182">
        <f t="shared" ref="E16" si="12">+E13+E14+E15</f>
        <v>538</v>
      </c>
      <c r="F16" s="133">
        <f t="shared" ref="F16" si="13">+F13+F14+F15</f>
        <v>590</v>
      </c>
      <c r="G16" s="135">
        <f t="shared" ref="G16" si="14">+G13+G14+G15</f>
        <v>591</v>
      </c>
      <c r="H16" s="188">
        <f t="shared" ref="H16" si="15">+H13+H14+H15</f>
        <v>1181</v>
      </c>
      <c r="I16" s="137">
        <f t="shared" ref="I16" si="16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" si="17">+N13+N14+N15</f>
        <v>34225</v>
      </c>
      <c r="O16" s="204">
        <f t="shared" ref="O16" si="18">+O13+O14+O15</f>
        <v>70247</v>
      </c>
      <c r="P16" s="43">
        <f t="shared" ref="P16" si="19">+P13+P14+P15</f>
        <v>0</v>
      </c>
      <c r="Q16" s="204">
        <f t="shared" ref="Q16" si="20">+Q13+Q14+Q15</f>
        <v>70247</v>
      </c>
      <c r="R16" s="45">
        <f t="shared" ref="R16" si="21">+R13+R14+R15</f>
        <v>76918</v>
      </c>
      <c r="S16" s="43">
        <f t="shared" ref="S16" si="22">+S13+S14+S15</f>
        <v>76720</v>
      </c>
      <c r="T16" s="204">
        <f t="shared" ref="T16" si="23">+T13+T14+T15</f>
        <v>153638</v>
      </c>
      <c r="U16" s="43">
        <f t="shared" ref="U16" si="24">+U13+U14+U15</f>
        <v>0</v>
      </c>
      <c r="V16" s="204">
        <f t="shared" ref="V16" si="25">+V13+V14+V15</f>
        <v>153638</v>
      </c>
      <c r="W16" s="46">
        <f t="shared" ref="W16" si="26">IF(Q16=0,0,((V16/Q16)-1)*100)</f>
        <v>118.71111933605705</v>
      </c>
    </row>
    <row r="17" spans="2:23" ht="13.5" thickTop="1">
      <c r="B17" s="111" t="s">
        <v>16</v>
      </c>
      <c r="C17" s="138">
        <v>114</v>
      </c>
      <c r="D17" s="140">
        <v>114</v>
      </c>
      <c r="E17" s="181">
        <f t="shared" si="5"/>
        <v>228</v>
      </c>
      <c r="F17" s="138">
        <v>193</v>
      </c>
      <c r="G17" s="140">
        <v>193</v>
      </c>
      <c r="H17" s="187">
        <f t="shared" ref="H17:H23" si="27">SUM(F17:G17)</f>
        <v>386</v>
      </c>
      <c r="I17" s="128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203">
        <f t="shared" ref="O17:O19" si="28">SUM(M17:N17)</f>
        <v>25037</v>
      </c>
      <c r="P17" s="150">
        <v>0</v>
      </c>
      <c r="Q17" s="203">
        <f>O17+P17</f>
        <v>25037</v>
      </c>
      <c r="R17" s="39">
        <v>24411</v>
      </c>
      <c r="S17" s="37">
        <v>24850</v>
      </c>
      <c r="T17" s="203">
        <f t="shared" ref="T17:T19" si="29">SUM(R17:S17)</f>
        <v>49261</v>
      </c>
      <c r="U17" s="150">
        <v>0</v>
      </c>
      <c r="V17" s="203">
        <f>T17+U17</f>
        <v>49261</v>
      </c>
      <c r="W17" s="40">
        <f t="shared" si="8"/>
        <v>96.75280584734594</v>
      </c>
    </row>
    <row r="18" spans="2:23">
      <c r="B18" s="111" t="s">
        <v>17</v>
      </c>
      <c r="C18" s="138">
        <v>121</v>
      </c>
      <c r="D18" s="140">
        <v>121</v>
      </c>
      <c r="E18" s="181">
        <f>SUM(C18:D18)</f>
        <v>242</v>
      </c>
      <c r="F18" s="138">
        <v>198</v>
      </c>
      <c r="G18" s="140">
        <v>198</v>
      </c>
      <c r="H18" s="187">
        <f>SUM(F18:G18)</f>
        <v>396</v>
      </c>
      <c r="I18" s="128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203">
        <f>SUM(M18:N18)</f>
        <v>25451</v>
      </c>
      <c r="P18" s="150">
        <v>0</v>
      </c>
      <c r="Q18" s="203">
        <f>O18+P18</f>
        <v>25451</v>
      </c>
      <c r="R18" s="39">
        <v>24120</v>
      </c>
      <c r="S18" s="37">
        <v>23014</v>
      </c>
      <c r="T18" s="203">
        <f>SUM(R18:S18)</f>
        <v>47134</v>
      </c>
      <c r="U18" s="150">
        <v>0</v>
      </c>
      <c r="V18" s="203">
        <f>T18+U18</f>
        <v>47134</v>
      </c>
      <c r="W18" s="40">
        <f>IF(Q18=0,0,((V18/Q18)-1)*100)</f>
        <v>85.195080743389269</v>
      </c>
    </row>
    <row r="19" spans="2:23" ht="13.5" thickBot="1">
      <c r="B19" s="111" t="s">
        <v>18</v>
      </c>
      <c r="C19" s="138">
        <v>118</v>
      </c>
      <c r="D19" s="140">
        <v>118</v>
      </c>
      <c r="E19" s="181">
        <f t="shared" si="5"/>
        <v>236</v>
      </c>
      <c r="F19" s="138">
        <v>186</v>
      </c>
      <c r="G19" s="140">
        <v>186</v>
      </c>
      <c r="H19" s="187">
        <f t="shared" si="27"/>
        <v>372</v>
      </c>
      <c r="I19" s="128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203">
        <f t="shared" si="28"/>
        <v>26497</v>
      </c>
      <c r="P19" s="150">
        <v>0</v>
      </c>
      <c r="Q19" s="203">
        <f t="shared" ref="Q19" si="30">O19+P19</f>
        <v>26497</v>
      </c>
      <c r="R19" s="39">
        <v>22564</v>
      </c>
      <c r="S19" s="37">
        <v>21569</v>
      </c>
      <c r="T19" s="203">
        <f t="shared" si="29"/>
        <v>44133</v>
      </c>
      <c r="U19" s="150">
        <v>0</v>
      </c>
      <c r="V19" s="203">
        <f>T19+U19</f>
        <v>44133</v>
      </c>
      <c r="W19" s="40">
        <f t="shared" si="8"/>
        <v>66.558478318300189</v>
      </c>
    </row>
    <row r="20" spans="2:23" ht="15.75" customHeight="1" thickTop="1" thickBot="1">
      <c r="B20" s="141" t="s">
        <v>19</v>
      </c>
      <c r="C20" s="133">
        <f>+C17+C18+C19</f>
        <v>353</v>
      </c>
      <c r="D20" s="144">
        <f t="shared" ref="D20" si="31">+D17+D18+D19</f>
        <v>353</v>
      </c>
      <c r="E20" s="183">
        <f t="shared" ref="E20" si="32">+E17+E18+E19</f>
        <v>706</v>
      </c>
      <c r="F20" s="133">
        <f t="shared" ref="F20" si="33">+F17+F18+F19</f>
        <v>577</v>
      </c>
      <c r="G20" s="144">
        <f t="shared" ref="G20" si="34">+G17+G18+G19</f>
        <v>577</v>
      </c>
      <c r="H20" s="189">
        <f t="shared" ref="H20" si="35">+H17+H18+H19</f>
        <v>1154</v>
      </c>
      <c r="I20" s="136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" si="36">+N17+N18+N19</f>
        <v>37720</v>
      </c>
      <c r="O20" s="205">
        <f t="shared" ref="O20" si="37">+O17+O18+O19</f>
        <v>76985</v>
      </c>
      <c r="P20" s="49">
        <f t="shared" ref="P20" si="38">+P17+P18+P19</f>
        <v>0</v>
      </c>
      <c r="Q20" s="205">
        <f t="shared" ref="Q20" si="39">+Q17+Q18+Q19</f>
        <v>76985</v>
      </c>
      <c r="R20" s="48">
        <f t="shared" ref="R20" si="40">+R17+R18+R19</f>
        <v>71095</v>
      </c>
      <c r="S20" s="49">
        <f t="shared" ref="S20" si="41">+S17+S18+S19</f>
        <v>69433</v>
      </c>
      <c r="T20" s="205">
        <f t="shared" ref="T20" si="42">+T17+T18+T19</f>
        <v>140528</v>
      </c>
      <c r="U20" s="49">
        <f t="shared" ref="U20" si="43">+U17+U18+U19</f>
        <v>0</v>
      </c>
      <c r="V20" s="205">
        <f t="shared" ref="V20" si="44">+V17+V18+V19</f>
        <v>140528</v>
      </c>
      <c r="W20" s="50">
        <f t="shared" si="8"/>
        <v>82.539455738130798</v>
      </c>
    </row>
    <row r="21" spans="2:23" ht="13.5" thickTop="1">
      <c r="B21" s="111" t="s">
        <v>20</v>
      </c>
      <c r="C21" s="125">
        <v>127</v>
      </c>
      <c r="D21" s="127">
        <v>127</v>
      </c>
      <c r="E21" s="184">
        <f t="shared" si="5"/>
        <v>254</v>
      </c>
      <c r="F21" s="125">
        <v>197</v>
      </c>
      <c r="G21" s="127">
        <v>197</v>
      </c>
      <c r="H21" s="190">
        <f t="shared" si="27"/>
        <v>394</v>
      </c>
      <c r="I21" s="128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203">
        <f t="shared" ref="O21:O23" si="45">SUM(M21:N21)</f>
        <v>27038</v>
      </c>
      <c r="P21" s="150">
        <v>0</v>
      </c>
      <c r="Q21" s="203">
        <f t="shared" ref="Q21:Q23" si="46">O21+P21</f>
        <v>27038</v>
      </c>
      <c r="R21" s="39">
        <v>27795</v>
      </c>
      <c r="S21" s="37">
        <v>25070</v>
      </c>
      <c r="T21" s="203">
        <f t="shared" ref="T21:T23" si="47">SUM(R21:S21)</f>
        <v>52865</v>
      </c>
      <c r="U21" s="150">
        <v>0</v>
      </c>
      <c r="V21" s="203">
        <f>T21+U21</f>
        <v>52865</v>
      </c>
      <c r="W21" s="40">
        <f t="shared" si="8"/>
        <v>95.521118425919084</v>
      </c>
    </row>
    <row r="22" spans="2:23">
      <c r="B22" s="111" t="s">
        <v>22</v>
      </c>
      <c r="C22" s="125">
        <v>142</v>
      </c>
      <c r="D22" s="127">
        <v>142</v>
      </c>
      <c r="E22" s="181">
        <f t="shared" si="5"/>
        <v>284</v>
      </c>
      <c r="F22" s="125">
        <v>197</v>
      </c>
      <c r="G22" s="127">
        <v>197</v>
      </c>
      <c r="H22" s="181">
        <f t="shared" si="27"/>
        <v>394</v>
      </c>
      <c r="I22" s="128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203">
        <f t="shared" si="45"/>
        <v>31241</v>
      </c>
      <c r="P22" s="150">
        <v>0</v>
      </c>
      <c r="Q22" s="203">
        <f t="shared" si="46"/>
        <v>31241</v>
      </c>
      <c r="R22" s="39">
        <v>27658</v>
      </c>
      <c r="S22" s="37">
        <v>27603</v>
      </c>
      <c r="T22" s="203">
        <f t="shared" si="47"/>
        <v>55261</v>
      </c>
      <c r="U22" s="150">
        <v>1</v>
      </c>
      <c r="V22" s="203">
        <f>T22+U22</f>
        <v>55262</v>
      </c>
      <c r="W22" s="40">
        <f t="shared" si="8"/>
        <v>76.889344131109752</v>
      </c>
    </row>
    <row r="23" spans="2:23" ht="13.5" thickBot="1">
      <c r="B23" s="111" t="s">
        <v>23</v>
      </c>
      <c r="C23" s="125">
        <v>119</v>
      </c>
      <c r="D23" s="146">
        <v>119</v>
      </c>
      <c r="E23" s="185">
        <f t="shared" si="5"/>
        <v>238</v>
      </c>
      <c r="F23" s="125">
        <v>184</v>
      </c>
      <c r="G23" s="146">
        <v>185</v>
      </c>
      <c r="H23" s="185">
        <f t="shared" si="27"/>
        <v>369</v>
      </c>
      <c r="I23" s="147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203">
        <f t="shared" si="45"/>
        <v>24937</v>
      </c>
      <c r="P23" s="150">
        <v>0</v>
      </c>
      <c r="Q23" s="203">
        <f t="shared" si="46"/>
        <v>24937</v>
      </c>
      <c r="R23" s="39">
        <v>24836</v>
      </c>
      <c r="S23" s="37">
        <v>22936</v>
      </c>
      <c r="T23" s="203">
        <f t="shared" si="47"/>
        <v>47772</v>
      </c>
      <c r="U23" s="150">
        <v>0</v>
      </c>
      <c r="V23" s="203">
        <f>T23+U23</f>
        <v>47772</v>
      </c>
      <c r="W23" s="40">
        <f t="shared" si="8"/>
        <v>91.570758310943575</v>
      </c>
    </row>
    <row r="24" spans="2:23" ht="14.25" thickTop="1" thickBot="1">
      <c r="B24" s="132" t="s">
        <v>24</v>
      </c>
      <c r="C24" s="133">
        <f>+C21+C22+C23</f>
        <v>388</v>
      </c>
      <c r="D24" s="135">
        <f t="shared" ref="D24" si="48">+D21+D22+D23</f>
        <v>388</v>
      </c>
      <c r="E24" s="182">
        <f t="shared" ref="E24" si="49">+E21+E22+E23</f>
        <v>776</v>
      </c>
      <c r="F24" s="133">
        <f t="shared" ref="F24" si="50">+F21+F22+F23</f>
        <v>578</v>
      </c>
      <c r="G24" s="135">
        <f t="shared" ref="G24" si="51">+G21+G22+G23</f>
        <v>579</v>
      </c>
      <c r="H24" s="191">
        <f t="shared" ref="H24" si="52">+H21+H22+H23</f>
        <v>1157</v>
      </c>
      <c r="I24" s="136">
        <f t="shared" ref="I24" si="53">IF(E24=0,0,((H24/E24)-1)*100)</f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" si="54">+N21+N22+N23</f>
        <v>40759</v>
      </c>
      <c r="O24" s="204">
        <f t="shared" ref="O24" si="55">+O21+O22+O23</f>
        <v>83216</v>
      </c>
      <c r="P24" s="43">
        <f t="shared" ref="P24" si="56">+P21+P22+P23</f>
        <v>0</v>
      </c>
      <c r="Q24" s="204">
        <f t="shared" ref="Q24" si="57">+Q21+Q22+Q23</f>
        <v>83216</v>
      </c>
      <c r="R24" s="45">
        <f t="shared" ref="R24" si="58">+R21+R22+R23</f>
        <v>80289</v>
      </c>
      <c r="S24" s="43">
        <f t="shared" ref="S24" si="59">+S21+S22+S23</f>
        <v>75609</v>
      </c>
      <c r="T24" s="204">
        <f t="shared" ref="T24" si="60">+T21+T22+T23</f>
        <v>155898</v>
      </c>
      <c r="U24" s="43">
        <f t="shared" ref="U24" si="61">+U21+U22+U23</f>
        <v>1</v>
      </c>
      <c r="V24" s="204">
        <f t="shared" ref="V24" si="62">+V21+V22+V23</f>
        <v>155899</v>
      </c>
      <c r="W24" s="46">
        <f t="shared" ref="W24" si="63">IF(Q24=0,0,((V24/Q24)-1)*100)</f>
        <v>87.34257835031724</v>
      </c>
    </row>
    <row r="25" spans="2:23" ht="14.25" thickTop="1" thickBot="1">
      <c r="B25" s="132" t="s">
        <v>62</v>
      </c>
      <c r="C25" s="133">
        <f>+C16+C20+C24</f>
        <v>1010</v>
      </c>
      <c r="D25" s="135">
        <f t="shared" ref="D25:H25" si="64">+D16+D20+D24</f>
        <v>1010</v>
      </c>
      <c r="E25" s="182">
        <f t="shared" si="64"/>
        <v>2020</v>
      </c>
      <c r="F25" s="133">
        <f t="shared" si="64"/>
        <v>1745</v>
      </c>
      <c r="G25" s="135">
        <f t="shared" si="64"/>
        <v>1747</v>
      </c>
      <c r="H25" s="188">
        <f t="shared" si="64"/>
        <v>3492</v>
      </c>
      <c r="I25" s="137">
        <f>IF(E25=0,0,((H25/E25)-1)*100)</f>
        <v>72.871287128712865</v>
      </c>
      <c r="J25" s="7"/>
      <c r="K25" s="3"/>
      <c r="L25" s="41" t="s">
        <v>62</v>
      </c>
      <c r="M25" s="45">
        <f t="shared" ref="M25:V25" si="65">+M16+M20+M24</f>
        <v>117744</v>
      </c>
      <c r="N25" s="43">
        <f t="shared" si="65"/>
        <v>112704</v>
      </c>
      <c r="O25" s="204">
        <f t="shared" si="65"/>
        <v>230448</v>
      </c>
      <c r="P25" s="44">
        <f t="shared" si="65"/>
        <v>0</v>
      </c>
      <c r="Q25" s="207">
        <f t="shared" si="65"/>
        <v>230448</v>
      </c>
      <c r="R25" s="45">
        <f t="shared" si="65"/>
        <v>228302</v>
      </c>
      <c r="S25" s="43">
        <f t="shared" si="65"/>
        <v>221762</v>
      </c>
      <c r="T25" s="204">
        <f t="shared" si="65"/>
        <v>450064</v>
      </c>
      <c r="U25" s="44">
        <f t="shared" si="65"/>
        <v>1</v>
      </c>
      <c r="V25" s="207">
        <f t="shared" si="65"/>
        <v>450065</v>
      </c>
      <c r="W25" s="46">
        <f>IF(Q25=0,0,((V25/Q25)-1)*100)</f>
        <v>95.300024300492964</v>
      </c>
    </row>
    <row r="26" spans="2:23" ht="14.25" thickTop="1" thickBot="1">
      <c r="B26" s="132" t="s">
        <v>7</v>
      </c>
      <c r="C26" s="133">
        <f>+C25+C12</f>
        <v>1237</v>
      </c>
      <c r="D26" s="135">
        <f t="shared" ref="D26:H26" si="66">+D25+D12</f>
        <v>1236</v>
      </c>
      <c r="E26" s="182">
        <f t="shared" si="66"/>
        <v>2473</v>
      </c>
      <c r="F26" s="133">
        <f t="shared" si="66"/>
        <v>2147</v>
      </c>
      <c r="G26" s="135">
        <f t="shared" si="66"/>
        <v>2149</v>
      </c>
      <c r="H26" s="188">
        <f t="shared" si="66"/>
        <v>4296</v>
      </c>
      <c r="I26" s="137">
        <f t="shared" ref="I26" si="67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68">+N25+N12</f>
        <v>144375</v>
      </c>
      <c r="O26" s="204">
        <f t="shared" si="68"/>
        <v>295078</v>
      </c>
      <c r="P26" s="43">
        <f t="shared" si="68"/>
        <v>0</v>
      </c>
      <c r="Q26" s="204">
        <f t="shared" si="68"/>
        <v>295078</v>
      </c>
      <c r="R26" s="45">
        <f t="shared" si="68"/>
        <v>281072</v>
      </c>
      <c r="S26" s="43">
        <f t="shared" si="68"/>
        <v>271509</v>
      </c>
      <c r="T26" s="204">
        <f t="shared" si="68"/>
        <v>552581</v>
      </c>
      <c r="U26" s="43">
        <f t="shared" si="68"/>
        <v>1</v>
      </c>
      <c r="V26" s="204">
        <f t="shared" si="68"/>
        <v>552582</v>
      </c>
      <c r="W26" s="46">
        <f t="shared" ref="W26" si="69">IF(Q26=0,0,((V26/Q26)-1)*100)</f>
        <v>87.266417692948977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119" t="s">
        <v>7</v>
      </c>
      <c r="F33" s="117" t="s">
        <v>5</v>
      </c>
      <c r="G33" s="118" t="s">
        <v>6</v>
      </c>
      <c r="H33" s="119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v>574</v>
      </c>
      <c r="D35" s="127">
        <v>573</v>
      </c>
      <c r="E35" s="181">
        <f>SUM(C35:D35)</f>
        <v>1147</v>
      </c>
      <c r="F35" s="125">
        <v>708</v>
      </c>
      <c r="G35" s="127">
        <v>708</v>
      </c>
      <c r="H35" s="187">
        <f t="shared" ref="H35:H37" si="70">SUM(F35:G35)</f>
        <v>1416</v>
      </c>
      <c r="I35" s="128">
        <f t="shared" ref="I35:I37" si="71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203">
        <f>SUM(M35:N35)</f>
        <v>162199</v>
      </c>
      <c r="P35" s="38">
        <v>0</v>
      </c>
      <c r="Q35" s="203">
        <f t="shared" ref="Q35:Q37" si="72">O35+P35</f>
        <v>162199</v>
      </c>
      <c r="R35" s="39">
        <v>106113</v>
      </c>
      <c r="S35" s="37">
        <v>106063</v>
      </c>
      <c r="T35" s="203">
        <f>SUM(R35:S35)</f>
        <v>212176</v>
      </c>
      <c r="U35" s="150">
        <v>0</v>
      </c>
      <c r="V35" s="203">
        <f>T35+U35</f>
        <v>212176</v>
      </c>
      <c r="W35" s="40">
        <f t="shared" ref="W35:W37" si="73">IF(Q35=0,0,((V35/Q35)-1)*100)</f>
        <v>30.812150506476609</v>
      </c>
    </row>
    <row r="36" spans="2:23">
      <c r="B36" s="111" t="s">
        <v>11</v>
      </c>
      <c r="C36" s="125">
        <v>574</v>
      </c>
      <c r="D36" s="127">
        <v>575</v>
      </c>
      <c r="E36" s="181">
        <f t="shared" ref="E36:E37" si="74">SUM(C36:D36)</f>
        <v>1149</v>
      </c>
      <c r="F36" s="125">
        <v>672</v>
      </c>
      <c r="G36" s="127">
        <v>672</v>
      </c>
      <c r="H36" s="187">
        <f t="shared" si="70"/>
        <v>1344</v>
      </c>
      <c r="I36" s="128">
        <f t="shared" si="71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203">
        <f t="shared" ref="O36:O37" si="75">SUM(M36:N36)</f>
        <v>168202</v>
      </c>
      <c r="P36" s="38">
        <v>0</v>
      </c>
      <c r="Q36" s="203">
        <f t="shared" si="72"/>
        <v>168202</v>
      </c>
      <c r="R36" s="39">
        <v>110311</v>
      </c>
      <c r="S36" s="37">
        <v>109278</v>
      </c>
      <c r="T36" s="203">
        <f t="shared" ref="T36:T37" si="76">SUM(R36:S36)</f>
        <v>219589</v>
      </c>
      <c r="U36" s="150">
        <v>0</v>
      </c>
      <c r="V36" s="203">
        <f>T36+U36</f>
        <v>219589</v>
      </c>
      <c r="W36" s="40">
        <f t="shared" si="73"/>
        <v>30.550766340471579</v>
      </c>
    </row>
    <row r="37" spans="2:23" ht="13.5" thickBot="1">
      <c r="B37" s="116" t="s">
        <v>12</v>
      </c>
      <c r="C37" s="129">
        <v>683</v>
      </c>
      <c r="D37" s="131">
        <v>712</v>
      </c>
      <c r="E37" s="181">
        <f t="shared" si="74"/>
        <v>1395</v>
      </c>
      <c r="F37" s="129">
        <v>903</v>
      </c>
      <c r="G37" s="131">
        <v>901</v>
      </c>
      <c r="H37" s="187">
        <f t="shared" si="70"/>
        <v>1804</v>
      </c>
      <c r="I37" s="128">
        <f t="shared" si="71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203">
        <f t="shared" si="75"/>
        <v>213708</v>
      </c>
      <c r="P37" s="38">
        <v>0</v>
      </c>
      <c r="Q37" s="206">
        <f t="shared" si="72"/>
        <v>213708</v>
      </c>
      <c r="R37" s="39">
        <v>138828</v>
      </c>
      <c r="S37" s="37">
        <v>134948</v>
      </c>
      <c r="T37" s="203">
        <f t="shared" si="76"/>
        <v>273776</v>
      </c>
      <c r="U37" s="38">
        <v>0</v>
      </c>
      <c r="V37" s="206">
        <f>T37+U37</f>
        <v>273776</v>
      </c>
      <c r="W37" s="40">
        <f t="shared" si="73"/>
        <v>28.107511183484</v>
      </c>
    </row>
    <row r="38" spans="2:23" ht="14.25" thickTop="1" thickBot="1">
      <c r="B38" s="132" t="s">
        <v>57</v>
      </c>
      <c r="C38" s="133">
        <f>+C35+C36+C37</f>
        <v>1831</v>
      </c>
      <c r="D38" s="134">
        <f t="shared" ref="D38" si="77">+D35+D36+D37</f>
        <v>1860</v>
      </c>
      <c r="E38" s="182">
        <f t="shared" ref="E38" si="78">+E35+E36+E37</f>
        <v>3691</v>
      </c>
      <c r="F38" s="133">
        <f t="shared" ref="F38" si="79">+F35+F36+F37</f>
        <v>2283</v>
      </c>
      <c r="G38" s="135">
        <f t="shared" ref="G38" si="80">+G35+G36+G37</f>
        <v>2281</v>
      </c>
      <c r="H38" s="191">
        <f t="shared" ref="H38" si="81">+H35+H36+H37</f>
        <v>4564</v>
      </c>
      <c r="I38" s="136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" si="82">+N35+N36+N37</f>
        <v>272004</v>
      </c>
      <c r="O38" s="204">
        <f t="shared" ref="O38" si="83">+O35+O36+O37</f>
        <v>544109</v>
      </c>
      <c r="P38" s="44">
        <f t="shared" ref="P38" si="84">+P35+P36+P37</f>
        <v>0</v>
      </c>
      <c r="Q38" s="204">
        <f t="shared" ref="Q38" si="85">+Q35+Q36+Q37</f>
        <v>544109</v>
      </c>
      <c r="R38" s="45">
        <f t="shared" ref="R38" si="86">+R35+R36+R37</f>
        <v>355252</v>
      </c>
      <c r="S38" s="43">
        <f t="shared" ref="S38" si="87">+S35+S36+S37</f>
        <v>350289</v>
      </c>
      <c r="T38" s="204">
        <f t="shared" ref="T38" si="88">+T35+T36+T37</f>
        <v>705541</v>
      </c>
      <c r="U38" s="43">
        <f t="shared" ref="U38" si="89">+U35+U36+U37</f>
        <v>0</v>
      </c>
      <c r="V38" s="204">
        <f t="shared" ref="V38" si="90">+V35+V36+V37</f>
        <v>705541</v>
      </c>
      <c r="W38" s="46">
        <f>IF(Q38=0,0,((V38/Q38)-1)*100)</f>
        <v>29.669055281202851</v>
      </c>
    </row>
    <row r="39" spans="2:23" ht="13.5" thickTop="1">
      <c r="B39" s="111" t="s">
        <v>13</v>
      </c>
      <c r="C39" s="125">
        <v>775</v>
      </c>
      <c r="D39" s="127">
        <v>775</v>
      </c>
      <c r="E39" s="181">
        <f t="shared" ref="E39:E40" si="91">SUM(C39:D39)</f>
        <v>1550</v>
      </c>
      <c r="F39" s="125">
        <v>928</v>
      </c>
      <c r="G39" s="127">
        <v>928</v>
      </c>
      <c r="H39" s="187">
        <f t="shared" ref="H39:H40" si="92">SUM(F39:G39)</f>
        <v>1856</v>
      </c>
      <c r="I39" s="128">
        <f t="shared" ref="I39:I50" si="93">IF(E39=0,0,((H39/E39)-1)*100)</f>
        <v>19.741935483870975</v>
      </c>
      <c r="L39" s="13" t="s">
        <v>13</v>
      </c>
      <c r="M39" s="39">
        <v>106563</v>
      </c>
      <c r="N39" s="37">
        <v>116690</v>
      </c>
      <c r="O39" s="203">
        <f t="shared" ref="O39:O40" si="94">SUM(M39:N39)</f>
        <v>223253</v>
      </c>
      <c r="P39" s="38">
        <v>0</v>
      </c>
      <c r="Q39" s="206">
        <f t="shared" ref="Q39:Q40" si="95">O39+P39</f>
        <v>223253</v>
      </c>
      <c r="R39" s="39">
        <v>135070</v>
      </c>
      <c r="S39" s="37">
        <v>137498</v>
      </c>
      <c r="T39" s="203">
        <f t="shared" ref="T39:T40" si="96">SUM(R39:S39)</f>
        <v>272568</v>
      </c>
      <c r="U39" s="38">
        <v>0</v>
      </c>
      <c r="V39" s="206">
        <f>T39+U39</f>
        <v>272568</v>
      </c>
      <c r="W39" s="40">
        <f t="shared" ref="W39:W50" si="97">IF(Q39=0,0,((V39/Q39)-1)*100)</f>
        <v>22.089288833744682</v>
      </c>
    </row>
    <row r="40" spans="2:23">
      <c r="B40" s="111" t="s">
        <v>14</v>
      </c>
      <c r="C40" s="125">
        <v>658</v>
      </c>
      <c r="D40" s="127">
        <v>658</v>
      </c>
      <c r="E40" s="181">
        <f t="shared" si="91"/>
        <v>1316</v>
      </c>
      <c r="F40" s="125">
        <v>812</v>
      </c>
      <c r="G40" s="127">
        <v>812</v>
      </c>
      <c r="H40" s="187">
        <f t="shared" si="92"/>
        <v>1624</v>
      </c>
      <c r="I40" s="128">
        <f t="shared" si="9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203">
        <f t="shared" si="94"/>
        <v>202771</v>
      </c>
      <c r="P40" s="38">
        <v>0</v>
      </c>
      <c r="Q40" s="206">
        <f t="shared" si="95"/>
        <v>202771</v>
      </c>
      <c r="R40" s="39">
        <v>116432</v>
      </c>
      <c r="S40" s="37">
        <v>123722</v>
      </c>
      <c r="T40" s="203">
        <f t="shared" si="96"/>
        <v>240154</v>
      </c>
      <c r="U40" s="38">
        <v>0</v>
      </c>
      <c r="V40" s="206">
        <f>T40+U40</f>
        <v>240154</v>
      </c>
      <c r="W40" s="40">
        <f t="shared" si="97"/>
        <v>18.436068274062855</v>
      </c>
    </row>
    <row r="41" spans="2:23" ht="13.5" thickBot="1">
      <c r="B41" s="111" t="s">
        <v>15</v>
      </c>
      <c r="C41" s="125">
        <v>694</v>
      </c>
      <c r="D41" s="127">
        <v>694</v>
      </c>
      <c r="E41" s="181">
        <f>SUM(C41:D41)</f>
        <v>1388</v>
      </c>
      <c r="F41" s="125">
        <v>1013</v>
      </c>
      <c r="G41" s="127">
        <v>1013</v>
      </c>
      <c r="H41" s="187">
        <f>SUM(F41:G41)</f>
        <v>2026</v>
      </c>
      <c r="I41" s="128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203">
        <f>SUM(M41:N41)</f>
        <v>208869</v>
      </c>
      <c r="P41" s="38">
        <v>0</v>
      </c>
      <c r="Q41" s="206">
        <f>O41+P41</f>
        <v>208869</v>
      </c>
      <c r="R41" s="39">
        <v>130000</v>
      </c>
      <c r="S41" s="37">
        <v>135450</v>
      </c>
      <c r="T41" s="203">
        <f>SUM(R41:S41)</f>
        <v>265450</v>
      </c>
      <c r="U41" s="38">
        <v>0</v>
      </c>
      <c r="V41" s="206">
        <f>T41+U41</f>
        <v>265450</v>
      </c>
      <c r="W41" s="40">
        <f>IF(Q41=0,0,((V41/Q41)-1)*100)</f>
        <v>27.08922817651256</v>
      </c>
    </row>
    <row r="42" spans="2:23" ht="14.25" thickTop="1" thickBot="1">
      <c r="B42" s="132" t="s">
        <v>61</v>
      </c>
      <c r="C42" s="133">
        <f>+C39+C40+C41</f>
        <v>2127</v>
      </c>
      <c r="D42" s="135">
        <f t="shared" ref="D42" si="98">+D39+D40+D41</f>
        <v>2127</v>
      </c>
      <c r="E42" s="182">
        <f t="shared" ref="E42" si="99">+E39+E40+E41</f>
        <v>4254</v>
      </c>
      <c r="F42" s="133">
        <f t="shared" ref="F42" si="100">+F39+F40+F41</f>
        <v>2753</v>
      </c>
      <c r="G42" s="135">
        <f t="shared" ref="G42" si="101">+G39+G40+G41</f>
        <v>2753</v>
      </c>
      <c r="H42" s="188">
        <f t="shared" ref="H42" si="102">+H39+H40+H41</f>
        <v>5506</v>
      </c>
      <c r="I42" s="137">
        <f t="shared" ref="I42" si="103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" si="104">+N39+N40+N41</f>
        <v>327537</v>
      </c>
      <c r="O42" s="204">
        <f t="shared" ref="O42" si="105">+O39+O40+O41</f>
        <v>634893</v>
      </c>
      <c r="P42" s="44">
        <f t="shared" ref="P42" si="106">+P39+P40+P41</f>
        <v>0</v>
      </c>
      <c r="Q42" s="207">
        <f t="shared" ref="Q42" si="107">+Q39+Q40+Q41</f>
        <v>634893</v>
      </c>
      <c r="R42" s="45">
        <f t="shared" ref="R42" si="108">+R39+R40+R41</f>
        <v>381502</v>
      </c>
      <c r="S42" s="43">
        <f t="shared" ref="S42" si="109">+S39+S40+S41</f>
        <v>396670</v>
      </c>
      <c r="T42" s="204">
        <f t="shared" ref="T42" si="110">+T39+T40+T41</f>
        <v>778172</v>
      </c>
      <c r="U42" s="44">
        <f t="shared" ref="U42" si="111">+U39+U40+U41</f>
        <v>0</v>
      </c>
      <c r="V42" s="207">
        <f t="shared" ref="V42" si="112">+V39+V40+V41</f>
        <v>778172</v>
      </c>
      <c r="W42" s="46">
        <f t="shared" ref="W42" si="113">IF(Q42=0,0,((V42/Q42)-1)*100)</f>
        <v>22.567424747162114</v>
      </c>
    </row>
    <row r="43" spans="2:23" ht="13.5" thickTop="1">
      <c r="B43" s="111" t="s">
        <v>16</v>
      </c>
      <c r="C43" s="138">
        <v>635</v>
      </c>
      <c r="D43" s="140">
        <v>635</v>
      </c>
      <c r="E43" s="181">
        <f t="shared" ref="E43:E45" si="114">SUM(C43:D43)</f>
        <v>1270</v>
      </c>
      <c r="F43" s="138">
        <v>939</v>
      </c>
      <c r="G43" s="140">
        <v>939</v>
      </c>
      <c r="H43" s="187">
        <f t="shared" ref="H43:H45" si="115">SUM(F43:G43)</f>
        <v>1878</v>
      </c>
      <c r="I43" s="128">
        <f t="shared" si="9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203">
        <f t="shared" ref="O43:O45" si="116">SUM(M43:N43)</f>
        <v>182947</v>
      </c>
      <c r="P43" s="150">
        <v>0</v>
      </c>
      <c r="Q43" s="330">
        <f t="shared" ref="Q43:Q45" si="117">O43+P43</f>
        <v>182947</v>
      </c>
      <c r="R43" s="39">
        <v>131160</v>
      </c>
      <c r="S43" s="37">
        <v>131202</v>
      </c>
      <c r="T43" s="203">
        <f t="shared" ref="T43:T45" si="118">SUM(R43:S43)</f>
        <v>262362</v>
      </c>
      <c r="U43" s="150">
        <v>0</v>
      </c>
      <c r="V43" s="330">
        <f>T43+U43</f>
        <v>262362</v>
      </c>
      <c r="W43" s="40">
        <f t="shared" si="97"/>
        <v>43.408746795520003</v>
      </c>
    </row>
    <row r="44" spans="2:23">
      <c r="B44" s="111" t="s">
        <v>17</v>
      </c>
      <c r="C44" s="138">
        <v>545</v>
      </c>
      <c r="D44" s="140">
        <v>545</v>
      </c>
      <c r="E44" s="181">
        <f>SUM(C44:D44)</f>
        <v>1090</v>
      </c>
      <c r="F44" s="138">
        <v>885</v>
      </c>
      <c r="G44" s="140">
        <v>885</v>
      </c>
      <c r="H44" s="187">
        <f>SUM(F44:G44)</f>
        <v>1770</v>
      </c>
      <c r="I44" s="128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203">
        <f>SUM(M44:N44)</f>
        <v>156875</v>
      </c>
      <c r="P44" s="150">
        <v>0</v>
      </c>
      <c r="Q44" s="203">
        <f>O44+P44</f>
        <v>156875</v>
      </c>
      <c r="R44" s="39">
        <v>121010</v>
      </c>
      <c r="S44" s="37">
        <v>120633</v>
      </c>
      <c r="T44" s="203">
        <f>SUM(R44:S44)</f>
        <v>241643</v>
      </c>
      <c r="U44" s="150">
        <v>0</v>
      </c>
      <c r="V44" s="203">
        <f>T44+U44</f>
        <v>241643</v>
      </c>
      <c r="W44" s="40">
        <f>IF(Q44=0,0,((V44/Q44)-1)*100)</f>
        <v>54.035378486055777</v>
      </c>
    </row>
    <row r="45" spans="2:23" ht="13.5" thickBot="1">
      <c r="B45" s="111" t="s">
        <v>18</v>
      </c>
      <c r="C45" s="138">
        <v>516</v>
      </c>
      <c r="D45" s="140">
        <v>516</v>
      </c>
      <c r="E45" s="181">
        <f t="shared" si="114"/>
        <v>1032</v>
      </c>
      <c r="F45" s="138">
        <v>751</v>
      </c>
      <c r="G45" s="140">
        <v>752</v>
      </c>
      <c r="H45" s="187">
        <f t="shared" si="115"/>
        <v>1503</v>
      </c>
      <c r="I45" s="128">
        <f t="shared" si="9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203">
        <f t="shared" si="116"/>
        <v>138868</v>
      </c>
      <c r="P45" s="150">
        <v>0</v>
      </c>
      <c r="Q45" s="203">
        <f t="shared" si="117"/>
        <v>138868</v>
      </c>
      <c r="R45" s="39">
        <v>113099</v>
      </c>
      <c r="S45" s="37">
        <v>113326</v>
      </c>
      <c r="T45" s="203">
        <f t="shared" si="118"/>
        <v>226425</v>
      </c>
      <c r="U45" s="150">
        <v>0</v>
      </c>
      <c r="V45" s="203">
        <f>T45+U45</f>
        <v>226425</v>
      </c>
      <c r="W45" s="40">
        <f t="shared" si="97"/>
        <v>63.050522798628904</v>
      </c>
    </row>
    <row r="46" spans="2:23" ht="16.5" thickTop="1" thickBot="1">
      <c r="B46" s="141" t="s">
        <v>19</v>
      </c>
      <c r="C46" s="133">
        <f>+C43+C44+C45</f>
        <v>1696</v>
      </c>
      <c r="D46" s="144">
        <f t="shared" ref="D46" si="119">+D43+D44+D45</f>
        <v>1696</v>
      </c>
      <c r="E46" s="183">
        <f t="shared" ref="E46" si="120">+E43+E44+E45</f>
        <v>3392</v>
      </c>
      <c r="F46" s="133">
        <f t="shared" ref="F46" si="121">+F43+F44+F45</f>
        <v>2575</v>
      </c>
      <c r="G46" s="144">
        <f t="shared" ref="G46" si="122">+G43+G44+G45</f>
        <v>2576</v>
      </c>
      <c r="H46" s="189">
        <f t="shared" ref="H46" si="123">+H43+H44+H45</f>
        <v>5151</v>
      </c>
      <c r="I46" s="136">
        <f t="shared" si="9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" si="124">+N43+N44+N45</f>
        <v>239431</v>
      </c>
      <c r="O46" s="205">
        <f t="shared" ref="O46" si="125">+O43+O44+O45</f>
        <v>478690</v>
      </c>
      <c r="P46" s="49">
        <f t="shared" ref="P46" si="126">+P43+P44+P45</f>
        <v>0</v>
      </c>
      <c r="Q46" s="205">
        <f t="shared" ref="Q46" si="127">+Q43+Q44+Q45</f>
        <v>478690</v>
      </c>
      <c r="R46" s="48">
        <f t="shared" ref="R46" si="128">+R43+R44+R45</f>
        <v>365269</v>
      </c>
      <c r="S46" s="49">
        <f t="shared" ref="S46" si="129">+S43+S44+S45</f>
        <v>365161</v>
      </c>
      <c r="T46" s="205">
        <f t="shared" ref="T46" si="130">+T43+T44+T45</f>
        <v>730430</v>
      </c>
      <c r="U46" s="49">
        <f t="shared" ref="U46" si="131">+U43+U44+U45</f>
        <v>0</v>
      </c>
      <c r="V46" s="205">
        <f t="shared" ref="V46" si="132">+V43+V44+V45</f>
        <v>730430</v>
      </c>
      <c r="W46" s="50">
        <f t="shared" si="97"/>
        <v>52.589358457456804</v>
      </c>
    </row>
    <row r="47" spans="2:23" ht="13.5" thickTop="1">
      <c r="B47" s="111" t="s">
        <v>20</v>
      </c>
      <c r="C47" s="125">
        <v>482</v>
      </c>
      <c r="D47" s="127">
        <v>482</v>
      </c>
      <c r="E47" s="184">
        <f t="shared" ref="E47:E49" si="133">SUM(C47:D47)</f>
        <v>964</v>
      </c>
      <c r="F47" s="125">
        <v>792</v>
      </c>
      <c r="G47" s="127">
        <v>791</v>
      </c>
      <c r="H47" s="190">
        <f t="shared" ref="H47:H49" si="134">SUM(F47:G47)</f>
        <v>1583</v>
      </c>
      <c r="I47" s="128">
        <f t="shared" si="9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203">
        <f t="shared" ref="O47:O49" si="135">SUM(M47:N47)</f>
        <v>151826</v>
      </c>
      <c r="P47" s="150">
        <v>0</v>
      </c>
      <c r="Q47" s="203">
        <f>O47+P47</f>
        <v>151826</v>
      </c>
      <c r="R47" s="39">
        <v>126436</v>
      </c>
      <c r="S47" s="37">
        <v>127137</v>
      </c>
      <c r="T47" s="203">
        <f t="shared" ref="T47:T49" si="136">SUM(R47:S47)</f>
        <v>253573</v>
      </c>
      <c r="U47" s="150">
        <v>0</v>
      </c>
      <c r="V47" s="203">
        <f>T47+U47</f>
        <v>253573</v>
      </c>
      <c r="W47" s="40">
        <f t="shared" si="97"/>
        <v>67.015530936730201</v>
      </c>
    </row>
    <row r="48" spans="2:23">
      <c r="B48" s="111" t="s">
        <v>22</v>
      </c>
      <c r="C48" s="125">
        <v>546</v>
      </c>
      <c r="D48" s="127">
        <v>546</v>
      </c>
      <c r="E48" s="181">
        <f t="shared" si="133"/>
        <v>1092</v>
      </c>
      <c r="F48" s="125">
        <v>868</v>
      </c>
      <c r="G48" s="127">
        <v>868</v>
      </c>
      <c r="H48" s="181">
        <f t="shared" si="134"/>
        <v>1736</v>
      </c>
      <c r="I48" s="128">
        <f t="shared" si="9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203">
        <f t="shared" si="135"/>
        <v>167158</v>
      </c>
      <c r="P48" s="150">
        <v>0</v>
      </c>
      <c r="Q48" s="203">
        <f t="shared" ref="Q48:Q49" si="137">O48+P48</f>
        <v>167158</v>
      </c>
      <c r="R48" s="39">
        <v>132281</v>
      </c>
      <c r="S48" s="37">
        <v>137289</v>
      </c>
      <c r="T48" s="203">
        <f t="shared" si="136"/>
        <v>269570</v>
      </c>
      <c r="U48" s="150">
        <v>0</v>
      </c>
      <c r="V48" s="203">
        <f>T48+U48</f>
        <v>269570</v>
      </c>
      <c r="W48" s="40">
        <f t="shared" si="97"/>
        <v>61.266586104164929</v>
      </c>
    </row>
    <row r="49" spans="2:23" ht="13.5" thickBot="1">
      <c r="B49" s="111" t="s">
        <v>23</v>
      </c>
      <c r="C49" s="125">
        <v>510</v>
      </c>
      <c r="D49" s="146">
        <v>510</v>
      </c>
      <c r="E49" s="185">
        <f t="shared" si="133"/>
        <v>1020</v>
      </c>
      <c r="F49" s="125">
        <v>798</v>
      </c>
      <c r="G49" s="146">
        <v>799</v>
      </c>
      <c r="H49" s="185">
        <f t="shared" si="134"/>
        <v>1597</v>
      </c>
      <c r="I49" s="147">
        <f t="shared" si="9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203">
        <f t="shared" si="135"/>
        <v>160404</v>
      </c>
      <c r="P49" s="150">
        <v>0</v>
      </c>
      <c r="Q49" s="203">
        <f t="shared" si="137"/>
        <v>160404</v>
      </c>
      <c r="R49" s="39">
        <v>121573</v>
      </c>
      <c r="S49" s="37">
        <v>122821</v>
      </c>
      <c r="T49" s="203">
        <f t="shared" si="136"/>
        <v>244394</v>
      </c>
      <c r="U49" s="150">
        <v>0</v>
      </c>
      <c r="V49" s="203">
        <f>T49+U49</f>
        <v>244394</v>
      </c>
      <c r="W49" s="40">
        <f t="shared" si="97"/>
        <v>52.36153711877509</v>
      </c>
    </row>
    <row r="50" spans="2:23" ht="14.25" thickTop="1" thickBot="1">
      <c r="B50" s="132" t="s">
        <v>24</v>
      </c>
      <c r="C50" s="133">
        <f>+C47+C48+C49</f>
        <v>1538</v>
      </c>
      <c r="D50" s="135">
        <f t="shared" ref="D50" si="138">+D47+D48+D49</f>
        <v>1538</v>
      </c>
      <c r="E50" s="182">
        <f t="shared" ref="E50" si="139">+E47+E48+E49</f>
        <v>3076</v>
      </c>
      <c r="F50" s="133">
        <f t="shared" ref="F50" si="140">+F47+F48+F49</f>
        <v>2458</v>
      </c>
      <c r="G50" s="135">
        <f t="shared" ref="G50" si="141">+G47+G48+G49</f>
        <v>2458</v>
      </c>
      <c r="H50" s="191">
        <f t="shared" ref="H50" si="142">+H47+H48+H49</f>
        <v>4916</v>
      </c>
      <c r="I50" s="136">
        <f t="shared" si="9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" si="143">+N47+N48+N49</f>
        <v>244913</v>
      </c>
      <c r="O50" s="204">
        <f t="shared" ref="O50" si="144">+O47+O48+O49</f>
        <v>479388</v>
      </c>
      <c r="P50" s="43">
        <f t="shared" ref="P50" si="145">+P47+P48+P49</f>
        <v>0</v>
      </c>
      <c r="Q50" s="204">
        <f t="shared" ref="Q50" si="146">+Q47+Q48+Q49</f>
        <v>479388</v>
      </c>
      <c r="R50" s="45">
        <f t="shared" ref="R50" si="147">+R47+R48+R49</f>
        <v>380290</v>
      </c>
      <c r="S50" s="43">
        <f t="shared" ref="S50" si="148">+S47+S48+S49</f>
        <v>387247</v>
      </c>
      <c r="T50" s="204">
        <f t="shared" ref="T50" si="149">+T47+T48+T49</f>
        <v>767537</v>
      </c>
      <c r="U50" s="43">
        <f t="shared" ref="U50" si="150">+U47+U48+U49</f>
        <v>0</v>
      </c>
      <c r="V50" s="204">
        <f t="shared" ref="V50" si="151">+V47+V48+V49</f>
        <v>767537</v>
      </c>
      <c r="W50" s="46">
        <f t="shared" si="97"/>
        <v>60.107678957337264</v>
      </c>
    </row>
    <row r="51" spans="2:23" ht="14.25" thickTop="1" thickBot="1">
      <c r="B51" s="132" t="s">
        <v>62</v>
      </c>
      <c r="C51" s="133">
        <f t="shared" ref="C51:H51" si="152">+C42+C46+C50</f>
        <v>5361</v>
      </c>
      <c r="D51" s="135">
        <f t="shared" si="152"/>
        <v>5361</v>
      </c>
      <c r="E51" s="182">
        <f t="shared" si="152"/>
        <v>10722</v>
      </c>
      <c r="F51" s="133">
        <f t="shared" si="152"/>
        <v>7786</v>
      </c>
      <c r="G51" s="135">
        <f t="shared" si="152"/>
        <v>7787</v>
      </c>
      <c r="H51" s="188">
        <f t="shared" si="152"/>
        <v>15573</v>
      </c>
      <c r="I51" s="137">
        <f>IF(E51=0,0,((H51/E51)-1)*100)</f>
        <v>45.243424734191386</v>
      </c>
      <c r="J51" s="7"/>
      <c r="K51" s="3"/>
      <c r="L51" s="41" t="s">
        <v>62</v>
      </c>
      <c r="M51" s="45">
        <f t="shared" ref="M51:V51" si="153">+M42+M46+M50</f>
        <v>781090</v>
      </c>
      <c r="N51" s="43">
        <f t="shared" si="153"/>
        <v>811881</v>
      </c>
      <c r="O51" s="204">
        <f t="shared" si="153"/>
        <v>1592971</v>
      </c>
      <c r="P51" s="44">
        <f t="shared" si="153"/>
        <v>0</v>
      </c>
      <c r="Q51" s="207">
        <f t="shared" si="153"/>
        <v>1592971</v>
      </c>
      <c r="R51" s="45">
        <f t="shared" si="153"/>
        <v>1127061</v>
      </c>
      <c r="S51" s="43">
        <f t="shared" si="153"/>
        <v>1149078</v>
      </c>
      <c r="T51" s="204">
        <f t="shared" si="153"/>
        <v>2276139</v>
      </c>
      <c r="U51" s="44">
        <f t="shared" si="153"/>
        <v>0</v>
      </c>
      <c r="V51" s="207">
        <f t="shared" si="153"/>
        <v>2276139</v>
      </c>
      <c r="W51" s="46">
        <f>IF(Q51=0,0,((V51/Q51)-1)*100)</f>
        <v>42.886405339456914</v>
      </c>
    </row>
    <row r="52" spans="2:23" ht="14.25" thickTop="1" thickBot="1">
      <c r="B52" s="132" t="s">
        <v>7</v>
      </c>
      <c r="C52" s="133">
        <f>+C51+C38</f>
        <v>7192</v>
      </c>
      <c r="D52" s="135">
        <f t="shared" ref="D52" si="154">+D51+D38</f>
        <v>7221</v>
      </c>
      <c r="E52" s="182">
        <f t="shared" ref="E52" si="155">+E51+E38</f>
        <v>14413</v>
      </c>
      <c r="F52" s="133">
        <f t="shared" ref="F52" si="156">+F51+F38</f>
        <v>10069</v>
      </c>
      <c r="G52" s="135">
        <f t="shared" ref="G52" si="157">+G51+G38</f>
        <v>10068</v>
      </c>
      <c r="H52" s="188">
        <f t="shared" ref="H52" si="158">+H51+H38</f>
        <v>20137</v>
      </c>
      <c r="I52" s="137">
        <f t="shared" ref="I52" si="15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" si="160">+N51+N38</f>
        <v>1083885</v>
      </c>
      <c r="O52" s="204">
        <f t="shared" ref="O52" si="161">+O51+O38</f>
        <v>2137080</v>
      </c>
      <c r="P52" s="44">
        <f t="shared" ref="P52" si="162">+P51+P38</f>
        <v>0</v>
      </c>
      <c r="Q52" s="207">
        <f t="shared" ref="Q52" si="163">+Q51+Q38</f>
        <v>2137080</v>
      </c>
      <c r="R52" s="45">
        <f t="shared" ref="R52" si="164">+R51+R38</f>
        <v>1482313</v>
      </c>
      <c r="S52" s="43">
        <f t="shared" ref="S52" si="165">+S51+S38</f>
        <v>1499367</v>
      </c>
      <c r="T52" s="204">
        <f t="shared" ref="T52" si="166">+T51+T38</f>
        <v>2981680</v>
      </c>
      <c r="U52" s="44">
        <f t="shared" ref="U52" si="167">+U51+U38</f>
        <v>0</v>
      </c>
      <c r="V52" s="207">
        <f t="shared" ref="V52" si="168">+V51+V38</f>
        <v>2981680</v>
      </c>
      <c r="W52" s="46">
        <f t="shared" ref="W52" si="169">IF(Q52=0,0,((V52/Q52)-1)*100)</f>
        <v>39.521215864637725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70">+C9+C35</f>
        <v>651</v>
      </c>
      <c r="D61" s="127">
        <f t="shared" si="170"/>
        <v>649</v>
      </c>
      <c r="E61" s="187">
        <f t="shared" si="170"/>
        <v>1300</v>
      </c>
      <c r="F61" s="125">
        <f t="shared" si="170"/>
        <v>834</v>
      </c>
      <c r="G61" s="127">
        <f t="shared" si="170"/>
        <v>834</v>
      </c>
      <c r="H61" s="187">
        <f t="shared" si="170"/>
        <v>1668</v>
      </c>
      <c r="I61" s="128">
        <f t="shared" ref="I61:I63" si="171">IF(E61=0,0,((H61/E61)-1)*100)</f>
        <v>28.307692307692299</v>
      </c>
      <c r="J61" s="3"/>
      <c r="K61" s="6"/>
      <c r="L61" s="13" t="s">
        <v>10</v>
      </c>
      <c r="M61" s="36">
        <f t="shared" ref="M61:N63" si="172">+M9+M35</f>
        <v>90584</v>
      </c>
      <c r="N61" s="37">
        <f t="shared" si="172"/>
        <v>92303</v>
      </c>
      <c r="O61" s="203">
        <f>SUM(M61:N61)</f>
        <v>182887</v>
      </c>
      <c r="P61" s="38">
        <f t="shared" ref="P61:S63" si="173">+P9+P35</f>
        <v>0</v>
      </c>
      <c r="Q61" s="203">
        <f t="shared" si="173"/>
        <v>182887</v>
      </c>
      <c r="R61" s="39">
        <f t="shared" si="173"/>
        <v>119365</v>
      </c>
      <c r="S61" s="37">
        <f t="shared" si="173"/>
        <v>118793</v>
      </c>
      <c r="T61" s="203">
        <f>SUM(R61:S61)</f>
        <v>238158</v>
      </c>
      <c r="U61" s="38">
        <f>U9+U35</f>
        <v>0</v>
      </c>
      <c r="V61" s="206">
        <f>+T61+U61</f>
        <v>238158</v>
      </c>
      <c r="W61" s="40">
        <f t="shared" ref="W61:W63" si="174">IF(Q61=0,0,((V61/Q61)-1)*100)</f>
        <v>30.22139353808635</v>
      </c>
    </row>
    <row r="62" spans="2:23">
      <c r="B62" s="111" t="s">
        <v>11</v>
      </c>
      <c r="C62" s="125">
        <f t="shared" si="170"/>
        <v>649</v>
      </c>
      <c r="D62" s="127">
        <f t="shared" si="170"/>
        <v>650</v>
      </c>
      <c r="E62" s="187">
        <f t="shared" si="170"/>
        <v>1299</v>
      </c>
      <c r="F62" s="125">
        <f t="shared" si="170"/>
        <v>810</v>
      </c>
      <c r="G62" s="127">
        <f t="shared" si="170"/>
        <v>810</v>
      </c>
      <c r="H62" s="187">
        <f t="shared" si="170"/>
        <v>1620</v>
      </c>
      <c r="I62" s="128">
        <f t="shared" si="171"/>
        <v>24.711316397228632</v>
      </c>
      <c r="J62" s="3"/>
      <c r="K62" s="6"/>
      <c r="L62" s="13" t="s">
        <v>11</v>
      </c>
      <c r="M62" s="36">
        <f t="shared" si="172"/>
        <v>95491</v>
      </c>
      <c r="N62" s="37">
        <f t="shared" si="172"/>
        <v>94384</v>
      </c>
      <c r="O62" s="203">
        <f t="shared" ref="O62:O63" si="175">SUM(M62:N62)</f>
        <v>189875</v>
      </c>
      <c r="P62" s="38">
        <f t="shared" si="173"/>
        <v>0</v>
      </c>
      <c r="Q62" s="203">
        <f t="shared" si="173"/>
        <v>189875</v>
      </c>
      <c r="R62" s="39">
        <f t="shared" si="173"/>
        <v>130370</v>
      </c>
      <c r="S62" s="37">
        <f t="shared" si="173"/>
        <v>127429</v>
      </c>
      <c r="T62" s="203">
        <f t="shared" ref="T62:T63" si="176">SUM(R62:S62)</f>
        <v>257799</v>
      </c>
      <c r="U62" s="38">
        <f>U10+U36</f>
        <v>0</v>
      </c>
      <c r="V62" s="206">
        <f>+T62+U62</f>
        <v>257799</v>
      </c>
      <c r="W62" s="40">
        <f t="shared" si="174"/>
        <v>35.773008558262021</v>
      </c>
    </row>
    <row r="63" spans="2:23" ht="13.5" thickBot="1">
      <c r="B63" s="116" t="s">
        <v>12</v>
      </c>
      <c r="C63" s="129">
        <f t="shared" si="170"/>
        <v>758</v>
      </c>
      <c r="D63" s="131">
        <f t="shared" si="170"/>
        <v>787</v>
      </c>
      <c r="E63" s="187">
        <f t="shared" si="170"/>
        <v>1545</v>
      </c>
      <c r="F63" s="129">
        <f t="shared" si="170"/>
        <v>1041</v>
      </c>
      <c r="G63" s="131">
        <f t="shared" si="170"/>
        <v>1039</v>
      </c>
      <c r="H63" s="187">
        <f t="shared" si="170"/>
        <v>2080</v>
      </c>
      <c r="I63" s="128">
        <f t="shared" si="171"/>
        <v>34.627831715210355</v>
      </c>
      <c r="J63" s="3"/>
      <c r="K63" s="6"/>
      <c r="L63" s="22" t="s">
        <v>12</v>
      </c>
      <c r="M63" s="36">
        <f t="shared" si="172"/>
        <v>118989</v>
      </c>
      <c r="N63" s="37">
        <f t="shared" si="172"/>
        <v>116988</v>
      </c>
      <c r="O63" s="203">
        <f t="shared" si="175"/>
        <v>235977</v>
      </c>
      <c r="P63" s="38">
        <f t="shared" si="173"/>
        <v>0</v>
      </c>
      <c r="Q63" s="203">
        <f t="shared" si="173"/>
        <v>235977</v>
      </c>
      <c r="R63" s="39">
        <f t="shared" si="173"/>
        <v>158287</v>
      </c>
      <c r="S63" s="37">
        <f t="shared" si="173"/>
        <v>153814</v>
      </c>
      <c r="T63" s="203">
        <f t="shared" si="176"/>
        <v>312101</v>
      </c>
      <c r="U63" s="38">
        <f>U11+U37</f>
        <v>0</v>
      </c>
      <c r="V63" s="206">
        <f>+T63+U63</f>
        <v>312101</v>
      </c>
      <c r="W63" s="40">
        <f t="shared" si="174"/>
        <v>32.25907609639922</v>
      </c>
    </row>
    <row r="64" spans="2:23" ht="14.25" thickTop="1" thickBot="1">
      <c r="B64" s="132" t="s">
        <v>57</v>
      </c>
      <c r="C64" s="133">
        <f>+C61+C62+C63</f>
        <v>2058</v>
      </c>
      <c r="D64" s="134">
        <f t="shared" ref="D64" si="177">+D61+D62+D63</f>
        <v>2086</v>
      </c>
      <c r="E64" s="182">
        <f t="shared" ref="E64" si="178">+E61+E62+E63</f>
        <v>4144</v>
      </c>
      <c r="F64" s="133">
        <f t="shared" ref="F64" si="179">+F61+F62+F63</f>
        <v>2685</v>
      </c>
      <c r="G64" s="135">
        <f t="shared" ref="G64" si="180">+G61+G62+G63</f>
        <v>2683</v>
      </c>
      <c r="H64" s="191">
        <f t="shared" ref="H64" si="181">+H61+H62+H63</f>
        <v>5368</v>
      </c>
      <c r="I64" s="136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" si="182">+N61+N62+N63</f>
        <v>303675</v>
      </c>
      <c r="O64" s="204">
        <f t="shared" ref="O64" si="183">+O61+O62+O63</f>
        <v>608739</v>
      </c>
      <c r="P64" s="44">
        <f t="shared" ref="P64" si="184">+P61+P62+P63</f>
        <v>0</v>
      </c>
      <c r="Q64" s="204">
        <f t="shared" ref="Q64" si="185">+Q61+Q62+Q63</f>
        <v>608739</v>
      </c>
      <c r="R64" s="45">
        <f t="shared" ref="R64" si="186">+R61+R62+R63</f>
        <v>408022</v>
      </c>
      <c r="S64" s="43">
        <f t="shared" ref="S64" si="187">+S61+S62+S63</f>
        <v>400036</v>
      </c>
      <c r="T64" s="204">
        <f t="shared" ref="T64" si="188">+T61+T62+T63</f>
        <v>808058</v>
      </c>
      <c r="U64" s="43">
        <f t="shared" ref="U64" si="189">+U61+U62+U63</f>
        <v>0</v>
      </c>
      <c r="V64" s="204">
        <f t="shared" ref="V64" si="190">+V61+V62+V63</f>
        <v>808058</v>
      </c>
      <c r="W64" s="46">
        <f>IF(Q64=0,0,((V64/Q64)-1)*100)</f>
        <v>32.742932521162601</v>
      </c>
    </row>
    <row r="65" spans="2:23" ht="13.5" thickTop="1">
      <c r="B65" s="111" t="s">
        <v>13</v>
      </c>
      <c r="C65" s="125">
        <f t="shared" ref="C65:H67" si="191">+C13+C39</f>
        <v>851</v>
      </c>
      <c r="D65" s="127">
        <f t="shared" si="191"/>
        <v>851</v>
      </c>
      <c r="E65" s="187">
        <f t="shared" si="191"/>
        <v>1702</v>
      </c>
      <c r="F65" s="125">
        <f t="shared" si="191"/>
        <v>1126</v>
      </c>
      <c r="G65" s="127">
        <f t="shared" si="191"/>
        <v>1126</v>
      </c>
      <c r="H65" s="187">
        <f t="shared" si="191"/>
        <v>2252</v>
      </c>
      <c r="I65" s="128">
        <f t="shared" ref="I65:I76" si="192">IF(E65=0,0,((H65/E65)-1)*100)</f>
        <v>32.31492361927144</v>
      </c>
      <c r="J65" s="3"/>
      <c r="K65" s="3"/>
      <c r="L65" s="13" t="s">
        <v>13</v>
      </c>
      <c r="M65" s="36">
        <f t="shared" ref="M65:N67" si="193">+M13+M39</f>
        <v>117575</v>
      </c>
      <c r="N65" s="37">
        <f t="shared" si="193"/>
        <v>127304</v>
      </c>
      <c r="O65" s="203">
        <f t="shared" ref="O65:O66" si="194">SUM(M65:N65)</f>
        <v>244879</v>
      </c>
      <c r="P65" s="38">
        <f t="shared" ref="P65:S67" si="195">+P13+P39</f>
        <v>0</v>
      </c>
      <c r="Q65" s="203">
        <f t="shared" si="195"/>
        <v>244879</v>
      </c>
      <c r="R65" s="39">
        <f t="shared" si="195"/>
        <v>161281</v>
      </c>
      <c r="S65" s="37">
        <f t="shared" si="195"/>
        <v>161350</v>
      </c>
      <c r="T65" s="203">
        <f t="shared" ref="T65:T66" si="196">SUM(R65:S65)</f>
        <v>322631</v>
      </c>
      <c r="U65" s="38">
        <f>U13+U39</f>
        <v>0</v>
      </c>
      <c r="V65" s="206">
        <f>+T65+U65</f>
        <v>322631</v>
      </c>
      <c r="W65" s="40">
        <f t="shared" ref="W65:W76" si="197">IF(Q65=0,0,((V65/Q65)-1)*100)</f>
        <v>31.751191404734591</v>
      </c>
    </row>
    <row r="66" spans="2:23">
      <c r="B66" s="111" t="s">
        <v>14</v>
      </c>
      <c r="C66" s="125">
        <f t="shared" si="191"/>
        <v>733</v>
      </c>
      <c r="D66" s="127">
        <f t="shared" si="191"/>
        <v>733</v>
      </c>
      <c r="E66" s="187">
        <f t="shared" si="191"/>
        <v>1466</v>
      </c>
      <c r="F66" s="125">
        <f t="shared" si="191"/>
        <v>998</v>
      </c>
      <c r="G66" s="127">
        <f t="shared" si="191"/>
        <v>999</v>
      </c>
      <c r="H66" s="187">
        <f t="shared" si="191"/>
        <v>1997</v>
      </c>
      <c r="I66" s="128">
        <f t="shared" si="192"/>
        <v>36.221009549795369</v>
      </c>
      <c r="J66" s="3"/>
      <c r="K66" s="3"/>
      <c r="L66" s="13" t="s">
        <v>14</v>
      </c>
      <c r="M66" s="36">
        <f t="shared" si="193"/>
        <v>110153</v>
      </c>
      <c r="N66" s="37">
        <f t="shared" si="193"/>
        <v>115931</v>
      </c>
      <c r="O66" s="203">
        <f t="shared" si="194"/>
        <v>226084</v>
      </c>
      <c r="P66" s="38">
        <f t="shared" si="195"/>
        <v>0</v>
      </c>
      <c r="Q66" s="203">
        <f t="shared" si="195"/>
        <v>226084</v>
      </c>
      <c r="R66" s="39">
        <f t="shared" si="195"/>
        <v>140957</v>
      </c>
      <c r="S66" s="37">
        <f t="shared" si="195"/>
        <v>149992</v>
      </c>
      <c r="T66" s="203">
        <f t="shared" si="196"/>
        <v>290949</v>
      </c>
      <c r="U66" s="38">
        <f>U14+U40</f>
        <v>0</v>
      </c>
      <c r="V66" s="206">
        <f>+T66+U66</f>
        <v>290949</v>
      </c>
      <c r="W66" s="40">
        <f t="shared" si="197"/>
        <v>28.690663647139992</v>
      </c>
    </row>
    <row r="67" spans="2:23" ht="13.5" thickBot="1">
      <c r="B67" s="111" t="s">
        <v>15</v>
      </c>
      <c r="C67" s="125">
        <f t="shared" si="191"/>
        <v>812</v>
      </c>
      <c r="D67" s="127">
        <f t="shared" si="191"/>
        <v>812</v>
      </c>
      <c r="E67" s="187">
        <f t="shared" si="191"/>
        <v>1624</v>
      </c>
      <c r="F67" s="125">
        <f t="shared" si="191"/>
        <v>1219</v>
      </c>
      <c r="G67" s="127">
        <f t="shared" si="191"/>
        <v>1219</v>
      </c>
      <c r="H67" s="187">
        <f t="shared" si="191"/>
        <v>2438</v>
      </c>
      <c r="I67" s="128">
        <f>IF(E67=0,0,((H67/E67)-1)*100)</f>
        <v>50.123152709359609</v>
      </c>
      <c r="J67" s="3"/>
      <c r="K67" s="3"/>
      <c r="L67" s="13" t="s">
        <v>15</v>
      </c>
      <c r="M67" s="36">
        <f t="shared" si="193"/>
        <v>115650</v>
      </c>
      <c r="N67" s="37">
        <f t="shared" si="193"/>
        <v>118527</v>
      </c>
      <c r="O67" s="203">
        <f>SUM(M67:N67)</f>
        <v>234177</v>
      </c>
      <c r="P67" s="38">
        <f t="shared" si="195"/>
        <v>0</v>
      </c>
      <c r="Q67" s="203">
        <f t="shared" si="195"/>
        <v>234177</v>
      </c>
      <c r="R67" s="39">
        <f t="shared" si="195"/>
        <v>156182</v>
      </c>
      <c r="S67" s="37">
        <f t="shared" si="195"/>
        <v>162048</v>
      </c>
      <c r="T67" s="203">
        <f>SUM(R67:S67)</f>
        <v>318230</v>
      </c>
      <c r="U67" s="38">
        <f>U15+U41</f>
        <v>0</v>
      </c>
      <c r="V67" s="206">
        <f>+T67+U67</f>
        <v>318230</v>
      </c>
      <c r="W67" s="40">
        <f>IF(Q67=0,0,((V67/Q67)-1)*100)</f>
        <v>35.892935685400353</v>
      </c>
    </row>
    <row r="68" spans="2:23" ht="14.25" thickTop="1" thickBot="1">
      <c r="B68" s="132" t="s">
        <v>61</v>
      </c>
      <c r="C68" s="133">
        <f>+C65+C66+C67</f>
        <v>2396</v>
      </c>
      <c r="D68" s="135">
        <f t="shared" ref="D68" si="198">+D65+D66+D67</f>
        <v>2396</v>
      </c>
      <c r="E68" s="182">
        <f t="shared" ref="E68" si="199">+E65+E66+E67</f>
        <v>4792</v>
      </c>
      <c r="F68" s="133">
        <f t="shared" ref="F68" si="200">+F65+F66+F67</f>
        <v>3343</v>
      </c>
      <c r="G68" s="135">
        <f t="shared" ref="G68" si="201">+G65+G66+G67</f>
        <v>3344</v>
      </c>
      <c r="H68" s="188">
        <f t="shared" ref="H68" si="202">+H65+H66+H67</f>
        <v>6687</v>
      </c>
      <c r="I68" s="137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" si="203">+N65+N66+N67</f>
        <v>361762</v>
      </c>
      <c r="O68" s="204">
        <f t="shared" ref="O68" si="204">+O65+O66+O67</f>
        <v>705140</v>
      </c>
      <c r="P68" s="44">
        <f t="shared" ref="P68" si="205">+P65+P66+P67</f>
        <v>0</v>
      </c>
      <c r="Q68" s="207">
        <f t="shared" ref="Q68" si="206">+Q65+Q66+Q67</f>
        <v>705140</v>
      </c>
      <c r="R68" s="45">
        <f t="shared" ref="R68" si="207">+R65+R66+R67</f>
        <v>458420</v>
      </c>
      <c r="S68" s="43">
        <f t="shared" ref="S68" si="208">+S65+S66+S67</f>
        <v>473390</v>
      </c>
      <c r="T68" s="204">
        <f t="shared" ref="T68" si="209">+T65+T66+T67</f>
        <v>931810</v>
      </c>
      <c r="U68" s="44">
        <f t="shared" ref="U68" si="210">+U65+U66+U67</f>
        <v>0</v>
      </c>
      <c r="V68" s="207">
        <f t="shared" ref="V68" si="211">+V65+V66+V67</f>
        <v>931810</v>
      </c>
      <c r="W68" s="46">
        <f>IF(Q68=0,0,((V68/Q68)-1)*100)</f>
        <v>32.145389568029039</v>
      </c>
    </row>
    <row r="69" spans="2:23" ht="13.5" thickTop="1">
      <c r="B69" s="111" t="s">
        <v>16</v>
      </c>
      <c r="C69" s="138">
        <f t="shared" ref="C69:H71" si="212">+C17+C43</f>
        <v>749</v>
      </c>
      <c r="D69" s="140">
        <f t="shared" si="212"/>
        <v>749</v>
      </c>
      <c r="E69" s="187">
        <f t="shared" si="212"/>
        <v>1498</v>
      </c>
      <c r="F69" s="138">
        <f t="shared" si="212"/>
        <v>1132</v>
      </c>
      <c r="G69" s="140">
        <f t="shared" si="212"/>
        <v>1132</v>
      </c>
      <c r="H69" s="187">
        <f t="shared" si="212"/>
        <v>2264</v>
      </c>
      <c r="I69" s="128">
        <f t="shared" si="192"/>
        <v>51.134846461949259</v>
      </c>
      <c r="J69" s="7"/>
      <c r="K69" s="3"/>
      <c r="L69" s="13" t="s">
        <v>16</v>
      </c>
      <c r="M69" s="36">
        <f t="shared" ref="M69:N71" si="213">+M17+M43</f>
        <v>103938</v>
      </c>
      <c r="N69" s="37">
        <f t="shared" si="213"/>
        <v>104046</v>
      </c>
      <c r="O69" s="203">
        <f t="shared" ref="O69:O71" si="214">SUM(M69:N69)</f>
        <v>207984</v>
      </c>
      <c r="P69" s="38">
        <f t="shared" ref="P69:S71" si="215">+P17+P43</f>
        <v>0</v>
      </c>
      <c r="Q69" s="203">
        <f t="shared" si="215"/>
        <v>207984</v>
      </c>
      <c r="R69" s="39">
        <f t="shared" si="215"/>
        <v>155571</v>
      </c>
      <c r="S69" s="37">
        <f t="shared" si="215"/>
        <v>156052</v>
      </c>
      <c r="T69" s="203">
        <f t="shared" ref="T69:T71" si="216">SUM(R69:S69)</f>
        <v>311623</v>
      </c>
      <c r="U69" s="38">
        <f>U17+U43</f>
        <v>0</v>
      </c>
      <c r="V69" s="206">
        <f>+T69+U69</f>
        <v>311623</v>
      </c>
      <c r="W69" s="40">
        <f t="shared" si="197"/>
        <v>49.83027540580045</v>
      </c>
    </row>
    <row r="70" spans="2:23">
      <c r="B70" s="111" t="s">
        <v>17</v>
      </c>
      <c r="C70" s="138">
        <f t="shared" si="212"/>
        <v>666</v>
      </c>
      <c r="D70" s="140">
        <f t="shared" si="212"/>
        <v>666</v>
      </c>
      <c r="E70" s="187">
        <f t="shared" si="212"/>
        <v>1332</v>
      </c>
      <c r="F70" s="138">
        <f t="shared" si="212"/>
        <v>1083</v>
      </c>
      <c r="G70" s="140">
        <f t="shared" si="212"/>
        <v>1083</v>
      </c>
      <c r="H70" s="187">
        <f t="shared" si="212"/>
        <v>2166</v>
      </c>
      <c r="I70" s="128">
        <f>IF(E70=0,0,((H70/E70)-1)*100)</f>
        <v>62.612612612612615</v>
      </c>
      <c r="J70" s="3"/>
      <c r="K70" s="3"/>
      <c r="L70" s="13" t="s">
        <v>17</v>
      </c>
      <c r="M70" s="36">
        <f t="shared" si="213"/>
        <v>91609</v>
      </c>
      <c r="N70" s="37">
        <f t="shared" si="213"/>
        <v>90717</v>
      </c>
      <c r="O70" s="203">
        <f>SUM(M70:N70)</f>
        <v>182326</v>
      </c>
      <c r="P70" s="38">
        <f t="shared" si="215"/>
        <v>0</v>
      </c>
      <c r="Q70" s="203">
        <f t="shared" si="215"/>
        <v>182326</v>
      </c>
      <c r="R70" s="39">
        <f t="shared" si="215"/>
        <v>145130</v>
      </c>
      <c r="S70" s="37">
        <f t="shared" si="215"/>
        <v>143647</v>
      </c>
      <c r="T70" s="203">
        <f>SUM(R70:S70)</f>
        <v>288777</v>
      </c>
      <c r="U70" s="150">
        <f>U18+U44</f>
        <v>0</v>
      </c>
      <c r="V70" s="203">
        <f>+T70+U70</f>
        <v>288777</v>
      </c>
      <c r="W70" s="40">
        <f>IF(Q70=0,0,((V70/Q70)-1)*100)</f>
        <v>58.384980748768697</v>
      </c>
    </row>
    <row r="71" spans="2:23" ht="13.5" thickBot="1">
      <c r="B71" s="111" t="s">
        <v>18</v>
      </c>
      <c r="C71" s="138">
        <f t="shared" si="212"/>
        <v>634</v>
      </c>
      <c r="D71" s="140">
        <f t="shared" si="212"/>
        <v>634</v>
      </c>
      <c r="E71" s="187">
        <f t="shared" si="212"/>
        <v>1268</v>
      </c>
      <c r="F71" s="138">
        <f t="shared" si="212"/>
        <v>937</v>
      </c>
      <c r="G71" s="140">
        <f t="shared" si="212"/>
        <v>938</v>
      </c>
      <c r="H71" s="187">
        <f t="shared" si="212"/>
        <v>1875</v>
      </c>
      <c r="I71" s="128">
        <f t="shared" si="192"/>
        <v>47.870662460567814</v>
      </c>
      <c r="J71" s="3"/>
      <c r="K71" s="3"/>
      <c r="L71" s="13" t="s">
        <v>18</v>
      </c>
      <c r="M71" s="36">
        <f t="shared" si="213"/>
        <v>82977</v>
      </c>
      <c r="N71" s="37">
        <f t="shared" si="213"/>
        <v>82388</v>
      </c>
      <c r="O71" s="203">
        <f t="shared" si="214"/>
        <v>165365</v>
      </c>
      <c r="P71" s="38">
        <f t="shared" si="215"/>
        <v>0</v>
      </c>
      <c r="Q71" s="203">
        <f t="shared" si="215"/>
        <v>165365</v>
      </c>
      <c r="R71" s="39">
        <f t="shared" si="215"/>
        <v>135663</v>
      </c>
      <c r="S71" s="37">
        <f t="shared" si="215"/>
        <v>134895</v>
      </c>
      <c r="T71" s="203">
        <f t="shared" si="216"/>
        <v>270558</v>
      </c>
      <c r="U71" s="150">
        <f>U19+U45</f>
        <v>0</v>
      </c>
      <c r="V71" s="203">
        <f>+T71+U71</f>
        <v>270558</v>
      </c>
      <c r="W71" s="40">
        <f t="shared" si="197"/>
        <v>63.61261451939648</v>
      </c>
    </row>
    <row r="72" spans="2:23" ht="16.5" thickTop="1" thickBot="1">
      <c r="B72" s="141" t="s">
        <v>19</v>
      </c>
      <c r="C72" s="142">
        <f>+C69+C70+C71</f>
        <v>2049</v>
      </c>
      <c r="D72" s="149">
        <f t="shared" ref="D72" si="217">+D69+D70+D71</f>
        <v>2049</v>
      </c>
      <c r="E72" s="196">
        <f t="shared" ref="E72" si="218">+E69+E70+E71</f>
        <v>4098</v>
      </c>
      <c r="F72" s="133">
        <f t="shared" ref="F72" si="219">+F69+F70+F71</f>
        <v>3152</v>
      </c>
      <c r="G72" s="144">
        <f t="shared" ref="G72" si="220">+G69+G70+G71</f>
        <v>3153</v>
      </c>
      <c r="H72" s="189">
        <f t="shared" ref="H72" si="221">+H69+H70+H71</f>
        <v>6305</v>
      </c>
      <c r="I72" s="136">
        <f t="shared" si="19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" si="222">+N69+N70+N71</f>
        <v>277151</v>
      </c>
      <c r="O72" s="205">
        <f t="shared" ref="O72" si="223">+O69+O70+O71</f>
        <v>555675</v>
      </c>
      <c r="P72" s="49">
        <f t="shared" ref="P72" si="224">+P69+P70+P71</f>
        <v>0</v>
      </c>
      <c r="Q72" s="205">
        <f t="shared" ref="Q72" si="225">+Q69+Q70+Q71</f>
        <v>555675</v>
      </c>
      <c r="R72" s="48">
        <f t="shared" ref="R72" si="226">+R69+R70+R71</f>
        <v>436364</v>
      </c>
      <c r="S72" s="49">
        <f t="shared" ref="S72" si="227">+S69+S70+S71</f>
        <v>434594</v>
      </c>
      <c r="T72" s="205">
        <f t="shared" ref="T72" si="228">+T69+T70+T71</f>
        <v>870958</v>
      </c>
      <c r="U72" s="49">
        <f t="shared" ref="U72" si="229">+U69+U70+U71</f>
        <v>0</v>
      </c>
      <c r="V72" s="205">
        <f t="shared" ref="V72" si="230">+V69+V70+V71</f>
        <v>870958</v>
      </c>
      <c r="W72" s="50">
        <f t="shared" si="197"/>
        <v>56.738741170648325</v>
      </c>
    </row>
    <row r="73" spans="2:23" ht="13.5" thickTop="1">
      <c r="B73" s="111" t="s">
        <v>21</v>
      </c>
      <c r="C73" s="125">
        <f t="shared" ref="C73:H75" si="231">+C21+C47</f>
        <v>609</v>
      </c>
      <c r="D73" s="127">
        <f t="shared" si="231"/>
        <v>609</v>
      </c>
      <c r="E73" s="197">
        <f t="shared" si="231"/>
        <v>1218</v>
      </c>
      <c r="F73" s="125">
        <f t="shared" si="231"/>
        <v>989</v>
      </c>
      <c r="G73" s="127">
        <f t="shared" si="231"/>
        <v>988</v>
      </c>
      <c r="H73" s="190">
        <f t="shared" si="231"/>
        <v>1977</v>
      </c>
      <c r="I73" s="128">
        <f t="shared" si="192"/>
        <v>62.315270935960584</v>
      </c>
      <c r="J73" s="3"/>
      <c r="K73" s="3"/>
      <c r="L73" s="13" t="s">
        <v>21</v>
      </c>
      <c r="M73" s="36">
        <f t="shared" ref="M73:N75" si="232">+M21+M47</f>
        <v>88612</v>
      </c>
      <c r="N73" s="37">
        <f t="shared" si="232"/>
        <v>90252</v>
      </c>
      <c r="O73" s="203">
        <f t="shared" ref="O73:O75" si="233">SUM(M73:N73)</f>
        <v>178864</v>
      </c>
      <c r="P73" s="38">
        <f t="shared" ref="P73:S75" si="234">+P21+P47</f>
        <v>0</v>
      </c>
      <c r="Q73" s="203">
        <f t="shared" si="234"/>
        <v>178864</v>
      </c>
      <c r="R73" s="39">
        <f t="shared" si="234"/>
        <v>154231</v>
      </c>
      <c r="S73" s="37">
        <f t="shared" si="234"/>
        <v>152207</v>
      </c>
      <c r="T73" s="203">
        <f t="shared" ref="T73:T75" si="235">SUM(R73:S73)</f>
        <v>306438</v>
      </c>
      <c r="U73" s="150">
        <f>U21+U47</f>
        <v>0</v>
      </c>
      <c r="V73" s="203">
        <f>+T73+U73</f>
        <v>306438</v>
      </c>
      <c r="W73" s="40">
        <f t="shared" si="197"/>
        <v>71.324581805170411</v>
      </c>
    </row>
    <row r="74" spans="2:23">
      <c r="B74" s="111" t="s">
        <v>22</v>
      </c>
      <c r="C74" s="125">
        <f t="shared" si="231"/>
        <v>688</v>
      </c>
      <c r="D74" s="127">
        <f t="shared" si="231"/>
        <v>688</v>
      </c>
      <c r="E74" s="181">
        <f t="shared" si="231"/>
        <v>1376</v>
      </c>
      <c r="F74" s="125">
        <f t="shared" si="231"/>
        <v>1065</v>
      </c>
      <c r="G74" s="127">
        <f t="shared" si="231"/>
        <v>1065</v>
      </c>
      <c r="H74" s="181">
        <f t="shared" si="231"/>
        <v>2130</v>
      </c>
      <c r="I74" s="128">
        <f t="shared" si="192"/>
        <v>54.796511627906973</v>
      </c>
      <c r="J74" s="3"/>
      <c r="K74" s="3"/>
      <c r="L74" s="13" t="s">
        <v>22</v>
      </c>
      <c r="M74" s="36">
        <f t="shared" si="232"/>
        <v>96384</v>
      </c>
      <c r="N74" s="37">
        <f t="shared" si="232"/>
        <v>102015</v>
      </c>
      <c r="O74" s="203">
        <f t="shared" si="233"/>
        <v>198399</v>
      </c>
      <c r="P74" s="38">
        <f t="shared" si="234"/>
        <v>0</v>
      </c>
      <c r="Q74" s="203">
        <f t="shared" si="234"/>
        <v>198399</v>
      </c>
      <c r="R74" s="39">
        <f t="shared" si="234"/>
        <v>159939</v>
      </c>
      <c r="S74" s="37">
        <f t="shared" si="234"/>
        <v>164892</v>
      </c>
      <c r="T74" s="203">
        <f t="shared" si="235"/>
        <v>324831</v>
      </c>
      <c r="U74" s="150">
        <f>U22+U48</f>
        <v>1</v>
      </c>
      <c r="V74" s="203">
        <f>+T74+U74</f>
        <v>324832</v>
      </c>
      <c r="W74" s="40">
        <f t="shared" si="197"/>
        <v>63.726631686651643</v>
      </c>
    </row>
    <row r="75" spans="2:23" ht="13.5" thickBot="1">
      <c r="B75" s="111" t="s">
        <v>23</v>
      </c>
      <c r="C75" s="125">
        <f t="shared" si="231"/>
        <v>629</v>
      </c>
      <c r="D75" s="146">
        <f t="shared" si="231"/>
        <v>629</v>
      </c>
      <c r="E75" s="185">
        <f t="shared" si="231"/>
        <v>1258</v>
      </c>
      <c r="F75" s="125">
        <f t="shared" si="231"/>
        <v>982</v>
      </c>
      <c r="G75" s="146">
        <f t="shared" si="231"/>
        <v>984</v>
      </c>
      <c r="H75" s="185">
        <f t="shared" si="231"/>
        <v>1966</v>
      </c>
      <c r="I75" s="147">
        <f t="shared" si="192"/>
        <v>56.279809220985697</v>
      </c>
      <c r="J75" s="3"/>
      <c r="K75" s="3"/>
      <c r="L75" s="13" t="s">
        <v>23</v>
      </c>
      <c r="M75" s="36">
        <f t="shared" si="232"/>
        <v>91936</v>
      </c>
      <c r="N75" s="37">
        <f t="shared" si="232"/>
        <v>93405</v>
      </c>
      <c r="O75" s="203">
        <f t="shared" si="233"/>
        <v>185341</v>
      </c>
      <c r="P75" s="38">
        <f t="shared" si="234"/>
        <v>0</v>
      </c>
      <c r="Q75" s="203">
        <f t="shared" si="234"/>
        <v>185341</v>
      </c>
      <c r="R75" s="39">
        <f t="shared" si="234"/>
        <v>146409</v>
      </c>
      <c r="S75" s="37">
        <f t="shared" si="234"/>
        <v>145757</v>
      </c>
      <c r="T75" s="203">
        <f t="shared" si="235"/>
        <v>292166</v>
      </c>
      <c r="U75" s="38">
        <f>U23+U49</f>
        <v>0</v>
      </c>
      <c r="V75" s="206">
        <f>+T75+U75</f>
        <v>292166</v>
      </c>
      <c r="W75" s="40">
        <f t="shared" si="197"/>
        <v>57.637004224645395</v>
      </c>
    </row>
    <row r="76" spans="2:23" ht="14.25" thickTop="1" thickBot="1">
      <c r="B76" s="132" t="s">
        <v>24</v>
      </c>
      <c r="C76" s="133">
        <f>+C73+C74+C75</f>
        <v>1926</v>
      </c>
      <c r="D76" s="135">
        <f t="shared" ref="D76" si="236">+D73+D74+D75</f>
        <v>1926</v>
      </c>
      <c r="E76" s="191">
        <f t="shared" ref="E76" si="237">+E73+E74+E75</f>
        <v>3852</v>
      </c>
      <c r="F76" s="133">
        <f t="shared" ref="F76" si="238">+F73+F74+F75</f>
        <v>3036</v>
      </c>
      <c r="G76" s="135">
        <f t="shared" ref="G76" si="239">+G73+G74+G75</f>
        <v>3037</v>
      </c>
      <c r="H76" s="191">
        <f t="shared" ref="H76" si="240">+H73+H74+H75</f>
        <v>6073</v>
      </c>
      <c r="I76" s="136">
        <f t="shared" si="19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" si="241">+N73+N74+N75</f>
        <v>285672</v>
      </c>
      <c r="O76" s="204">
        <f t="shared" ref="O76" si="242">+O73+O74+O75</f>
        <v>562604</v>
      </c>
      <c r="P76" s="44">
        <f t="shared" ref="P76" si="243">+P73+P74+P75</f>
        <v>0</v>
      </c>
      <c r="Q76" s="204">
        <f t="shared" ref="Q76" si="244">+Q73+Q74+Q75</f>
        <v>562604</v>
      </c>
      <c r="R76" s="45">
        <f t="shared" ref="R76" si="245">+R73+R74+R75</f>
        <v>460579</v>
      </c>
      <c r="S76" s="43">
        <f t="shared" ref="S76" si="246">+S73+S74+S75</f>
        <v>462856</v>
      </c>
      <c r="T76" s="204">
        <f t="shared" ref="T76" si="247">+T73+T74+T75</f>
        <v>923435</v>
      </c>
      <c r="U76" s="44">
        <f t="shared" ref="U76" si="248">+U73+U74+U75</f>
        <v>1</v>
      </c>
      <c r="V76" s="207">
        <f t="shared" ref="V76" si="249">+V73+V74+V75</f>
        <v>923436</v>
      </c>
      <c r="W76" s="46">
        <f t="shared" si="197"/>
        <v>64.136053067521743</v>
      </c>
    </row>
    <row r="77" spans="2:23" ht="14.25" thickTop="1" thickBot="1">
      <c r="B77" s="132" t="s">
        <v>62</v>
      </c>
      <c r="C77" s="133">
        <f t="shared" ref="C77:H77" si="250">+C68+C72+C76</f>
        <v>6371</v>
      </c>
      <c r="D77" s="135">
        <f t="shared" si="250"/>
        <v>6371</v>
      </c>
      <c r="E77" s="182">
        <f t="shared" si="250"/>
        <v>12742</v>
      </c>
      <c r="F77" s="133">
        <f t="shared" si="250"/>
        <v>9531</v>
      </c>
      <c r="G77" s="135">
        <f t="shared" si="250"/>
        <v>9534</v>
      </c>
      <c r="H77" s="188">
        <f t="shared" si="250"/>
        <v>19065</v>
      </c>
      <c r="I77" s="137">
        <f>IF(E77=0,0,((H77/E77)-1)*100)</f>
        <v>49.623293046617476</v>
      </c>
      <c r="J77" s="7"/>
      <c r="K77" s="3"/>
      <c r="L77" s="41" t="s">
        <v>62</v>
      </c>
      <c r="M77" s="45">
        <f t="shared" ref="M77:V77" si="251">+M68+M72+M76</f>
        <v>898834</v>
      </c>
      <c r="N77" s="43">
        <f t="shared" si="251"/>
        <v>924585</v>
      </c>
      <c r="O77" s="204">
        <f t="shared" si="251"/>
        <v>1823419</v>
      </c>
      <c r="P77" s="44">
        <f t="shared" si="251"/>
        <v>0</v>
      </c>
      <c r="Q77" s="207">
        <f t="shared" si="251"/>
        <v>1823419</v>
      </c>
      <c r="R77" s="45">
        <f t="shared" si="251"/>
        <v>1355363</v>
      </c>
      <c r="S77" s="43">
        <f t="shared" si="251"/>
        <v>1370840</v>
      </c>
      <c r="T77" s="204">
        <f t="shared" si="251"/>
        <v>2726203</v>
      </c>
      <c r="U77" s="44">
        <f t="shared" si="251"/>
        <v>1</v>
      </c>
      <c r="V77" s="207">
        <f t="shared" si="251"/>
        <v>2726204</v>
      </c>
      <c r="W77" s="46">
        <f>IF(Q77=0,0,((V77/Q77)-1)*100)</f>
        <v>49.510562300820602</v>
      </c>
    </row>
    <row r="78" spans="2:23" ht="14.25" thickTop="1" thickBot="1">
      <c r="B78" s="132" t="s">
        <v>7</v>
      </c>
      <c r="C78" s="133">
        <f>+C77+C64</f>
        <v>8429</v>
      </c>
      <c r="D78" s="135">
        <f t="shared" ref="D78" si="252">+D77+D64</f>
        <v>8457</v>
      </c>
      <c r="E78" s="182">
        <f t="shared" ref="E78" si="253">+E77+E64</f>
        <v>16886</v>
      </c>
      <c r="F78" s="133">
        <f t="shared" ref="F78" si="254">+F77+F64</f>
        <v>12216</v>
      </c>
      <c r="G78" s="135">
        <f t="shared" ref="G78" si="255">+G77+G64</f>
        <v>12217</v>
      </c>
      <c r="H78" s="188">
        <f t="shared" ref="H78" si="256">+H77+H64</f>
        <v>24433</v>
      </c>
      <c r="I78" s="137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" si="257">+N77+N64</f>
        <v>1228260</v>
      </c>
      <c r="O78" s="204">
        <f t="shared" ref="O78" si="258">+O77+O64</f>
        <v>2432158</v>
      </c>
      <c r="P78" s="44">
        <f t="shared" ref="P78" si="259">+P77+P64</f>
        <v>0</v>
      </c>
      <c r="Q78" s="207">
        <f t="shared" ref="Q78" si="260">+Q77+Q64</f>
        <v>2432158</v>
      </c>
      <c r="R78" s="45">
        <f t="shared" ref="R78" si="261">+R77+R64</f>
        <v>1763385</v>
      </c>
      <c r="S78" s="43">
        <f t="shared" ref="S78" si="262">+S77+S64</f>
        <v>1770876</v>
      </c>
      <c r="T78" s="204">
        <f t="shared" ref="T78" si="263">+T77+T64</f>
        <v>3534261</v>
      </c>
      <c r="U78" s="44">
        <f t="shared" ref="U78" si="264">+U77+U64</f>
        <v>1</v>
      </c>
      <c r="V78" s="207">
        <f t="shared" ref="V78" si="265">+V77+V64</f>
        <v>3534262</v>
      </c>
      <c r="W78" s="46">
        <f>IF(Q78=0,0,((V78/Q78)-1)*100)</f>
        <v>45.313832407269587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4.25" thickTop="1" thickBot="1">
      <c r="L83" s="58"/>
      <c r="M83" s="232" t="s">
        <v>58</v>
      </c>
      <c r="N83" s="233"/>
      <c r="O83" s="234"/>
      <c r="P83" s="232"/>
      <c r="Q83" s="232"/>
      <c r="R83" s="232" t="s">
        <v>59</v>
      </c>
      <c r="S83" s="233"/>
      <c r="T83" s="234"/>
      <c r="U83" s="232"/>
      <c r="V83" s="232"/>
      <c r="W83" s="383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84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82"/>
    </row>
    <row r="86" spans="12:23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3">
      <c r="L87" s="60" t="s">
        <v>10</v>
      </c>
      <c r="M87" s="77">
        <v>4</v>
      </c>
      <c r="N87" s="78">
        <v>0</v>
      </c>
      <c r="O87" s="217">
        <f>M87+N87</f>
        <v>4</v>
      </c>
      <c r="P87" s="79">
        <v>0</v>
      </c>
      <c r="Q87" s="217">
        <f t="shared" ref="Q87:Q89" si="266">O87+P87</f>
        <v>4</v>
      </c>
      <c r="R87" s="77">
        <v>3</v>
      </c>
      <c r="S87" s="78">
        <v>0</v>
      </c>
      <c r="T87" s="217">
        <f>R87+S87</f>
        <v>3</v>
      </c>
      <c r="U87" s="79">
        <v>0</v>
      </c>
      <c r="V87" s="217">
        <f>T87+U87</f>
        <v>3</v>
      </c>
      <c r="W87" s="80">
        <f>IF(Q87=0,0,((V87/Q87)-1)*100)</f>
        <v>-25</v>
      </c>
    </row>
    <row r="88" spans="12:23">
      <c r="L88" s="60" t="s">
        <v>11</v>
      </c>
      <c r="M88" s="77">
        <v>4</v>
      </c>
      <c r="N88" s="78">
        <v>0</v>
      </c>
      <c r="O88" s="217">
        <f>M88+N88</f>
        <v>4</v>
      </c>
      <c r="P88" s="79">
        <v>0</v>
      </c>
      <c r="Q88" s="217">
        <f t="shared" si="266"/>
        <v>4</v>
      </c>
      <c r="R88" s="77">
        <v>7</v>
      </c>
      <c r="S88" s="78">
        <v>0</v>
      </c>
      <c r="T88" s="217">
        <f>R88+S88</f>
        <v>7</v>
      </c>
      <c r="U88" s="79">
        <v>0</v>
      </c>
      <c r="V88" s="217">
        <f>T88+U88</f>
        <v>7</v>
      </c>
      <c r="W88" s="80">
        <f>IF(Q88=0,0,((V88/Q88)-1)*100)</f>
        <v>75</v>
      </c>
    </row>
    <row r="89" spans="12:23" ht="13.5" thickBot="1">
      <c r="L89" s="66" t="s">
        <v>12</v>
      </c>
      <c r="M89" s="77">
        <v>3</v>
      </c>
      <c r="N89" s="78">
        <v>0</v>
      </c>
      <c r="O89" s="217">
        <f>M89+N89</f>
        <v>3</v>
      </c>
      <c r="P89" s="79">
        <v>0</v>
      </c>
      <c r="Q89" s="217">
        <f t="shared" si="266"/>
        <v>3</v>
      </c>
      <c r="R89" s="77">
        <v>5</v>
      </c>
      <c r="S89" s="78">
        <v>0</v>
      </c>
      <c r="T89" s="217">
        <f>R89+S89</f>
        <v>5</v>
      </c>
      <c r="U89" s="79">
        <v>0</v>
      </c>
      <c r="V89" s="217">
        <f>T89+U89</f>
        <v>5</v>
      </c>
      <c r="W89" s="80">
        <f>IF(Q89=0,0,((V89/Q89)-1)*100)</f>
        <v>66.666666666666671</v>
      </c>
    </row>
    <row r="90" spans="12:23" ht="14.25" thickTop="1" thickBot="1">
      <c r="L90" s="81" t="s">
        <v>57</v>
      </c>
      <c r="M90" s="82">
        <f>+M87+M88+M89</f>
        <v>11</v>
      </c>
      <c r="N90" s="83">
        <f t="shared" ref="N90:V90" si="267">+N87+N88+N89</f>
        <v>0</v>
      </c>
      <c r="O90" s="218">
        <f t="shared" si="267"/>
        <v>11</v>
      </c>
      <c r="P90" s="82">
        <f t="shared" si="267"/>
        <v>0</v>
      </c>
      <c r="Q90" s="218">
        <f t="shared" si="267"/>
        <v>11</v>
      </c>
      <c r="R90" s="82">
        <f t="shared" si="267"/>
        <v>15</v>
      </c>
      <c r="S90" s="83">
        <f t="shared" si="267"/>
        <v>0</v>
      </c>
      <c r="T90" s="218">
        <f t="shared" si="267"/>
        <v>15</v>
      </c>
      <c r="U90" s="82">
        <f t="shared" si="267"/>
        <v>0</v>
      </c>
      <c r="V90" s="218">
        <f t="shared" si="267"/>
        <v>15</v>
      </c>
      <c r="W90" s="84">
        <f t="shared" ref="W90" si="268">IF(Q90=0,0,((V90/Q90)-1)*100)</f>
        <v>36.363636363636353</v>
      </c>
    </row>
    <row r="91" spans="12:23" ht="13.5" thickTop="1">
      <c r="L91" s="60" t="s">
        <v>13</v>
      </c>
      <c r="M91" s="77">
        <v>8</v>
      </c>
      <c r="N91" s="78">
        <v>0</v>
      </c>
      <c r="O91" s="217">
        <f>M91+N91</f>
        <v>8</v>
      </c>
      <c r="P91" s="79">
        <v>0</v>
      </c>
      <c r="Q91" s="217">
        <f t="shared" ref="Q91:Q92" si="269">O91+P91</f>
        <v>8</v>
      </c>
      <c r="R91" s="77">
        <v>4</v>
      </c>
      <c r="S91" s="78">
        <v>0</v>
      </c>
      <c r="T91" s="217">
        <f>R91+S91</f>
        <v>4</v>
      </c>
      <c r="U91" s="79">
        <v>0</v>
      </c>
      <c r="V91" s="217">
        <f>T91+U91</f>
        <v>4</v>
      </c>
      <c r="W91" s="80">
        <f t="shared" ref="W91:W102" si="270">IF(Q91=0,0,((V91/Q91)-1)*100)</f>
        <v>-50</v>
      </c>
    </row>
    <row r="92" spans="12:23">
      <c r="L92" s="60" t="s">
        <v>14</v>
      </c>
      <c r="M92" s="77">
        <v>5</v>
      </c>
      <c r="N92" s="78">
        <v>0</v>
      </c>
      <c r="O92" s="217">
        <f>M92+N92</f>
        <v>5</v>
      </c>
      <c r="P92" s="79">
        <v>0</v>
      </c>
      <c r="Q92" s="217">
        <f t="shared" si="269"/>
        <v>5</v>
      </c>
      <c r="R92" s="77">
        <v>3</v>
      </c>
      <c r="S92" s="78">
        <v>1</v>
      </c>
      <c r="T92" s="217">
        <f>R92+S92</f>
        <v>4</v>
      </c>
      <c r="U92" s="79">
        <v>0</v>
      </c>
      <c r="V92" s="217">
        <f>T92+U92</f>
        <v>4</v>
      </c>
      <c r="W92" s="80">
        <f t="shared" si="270"/>
        <v>-19.999999999999996</v>
      </c>
    </row>
    <row r="93" spans="12:23" ht="13.5" thickBot="1">
      <c r="L93" s="60" t="s">
        <v>15</v>
      </c>
      <c r="M93" s="77">
        <v>7</v>
      </c>
      <c r="N93" s="78">
        <v>0</v>
      </c>
      <c r="O93" s="217">
        <f>M93+N93</f>
        <v>7</v>
      </c>
      <c r="P93" s="79">
        <v>0</v>
      </c>
      <c r="Q93" s="217">
        <f>O93+P93</f>
        <v>7</v>
      </c>
      <c r="R93" s="77">
        <v>4</v>
      </c>
      <c r="S93" s="78">
        <v>0</v>
      </c>
      <c r="T93" s="217">
        <f>R93+S93</f>
        <v>4</v>
      </c>
      <c r="U93" s="79">
        <v>0</v>
      </c>
      <c r="V93" s="217">
        <f>T93+U93</f>
        <v>4</v>
      </c>
      <c r="W93" s="80">
        <f>IF(Q93=0,0,((V93/Q93)-1)*100)</f>
        <v>-42.857142857142861</v>
      </c>
    </row>
    <row r="94" spans="12:23" ht="14.25" thickTop="1" thickBot="1">
      <c r="L94" s="81" t="s">
        <v>61</v>
      </c>
      <c r="M94" s="82">
        <f>+M91+M92+M93</f>
        <v>20</v>
      </c>
      <c r="N94" s="83">
        <f t="shared" ref="N94" si="271">+N91+N92+N93</f>
        <v>0</v>
      </c>
      <c r="O94" s="218">
        <f t="shared" ref="O94" si="272">+O91+O92+O93</f>
        <v>20</v>
      </c>
      <c r="P94" s="82">
        <f t="shared" ref="P94" si="273">+P91+P92+P93</f>
        <v>0</v>
      </c>
      <c r="Q94" s="218">
        <f t="shared" ref="Q94" si="274">+Q91+Q92+Q93</f>
        <v>20</v>
      </c>
      <c r="R94" s="82">
        <f t="shared" ref="R94" si="275">+R91+R92+R93</f>
        <v>11</v>
      </c>
      <c r="S94" s="83">
        <f t="shared" ref="S94" si="276">+S91+S92+S93</f>
        <v>1</v>
      </c>
      <c r="T94" s="218">
        <f t="shared" ref="T94" si="277">+T91+T92+T93</f>
        <v>12</v>
      </c>
      <c r="U94" s="82">
        <f t="shared" ref="U94" si="278">+U91+U92+U93</f>
        <v>0</v>
      </c>
      <c r="V94" s="218">
        <f t="shared" ref="V94" si="279">+V91+V92+V93</f>
        <v>12</v>
      </c>
      <c r="W94" s="84">
        <f>IF(Q94=0,0,((V94/Q94)-1)*100)</f>
        <v>-40</v>
      </c>
    </row>
    <row r="95" spans="12:23" ht="13.5" thickTop="1">
      <c r="L95" s="60" t="s">
        <v>16</v>
      </c>
      <c r="M95" s="77">
        <v>1</v>
      </c>
      <c r="N95" s="78">
        <v>0</v>
      </c>
      <c r="O95" s="217">
        <f>SUM(M95:N95)</f>
        <v>1</v>
      </c>
      <c r="P95" s="79">
        <v>0</v>
      </c>
      <c r="Q95" s="217">
        <f t="shared" ref="Q95:Q97" si="280">O95+P95</f>
        <v>1</v>
      </c>
      <c r="R95" s="77">
        <v>4</v>
      </c>
      <c r="S95" s="78">
        <v>0</v>
      </c>
      <c r="T95" s="217">
        <f>SUM(R95:S95)</f>
        <v>4</v>
      </c>
      <c r="U95" s="79">
        <v>0</v>
      </c>
      <c r="V95" s="217">
        <f>T95+U95</f>
        <v>4</v>
      </c>
      <c r="W95" s="80">
        <f t="shared" si="270"/>
        <v>300</v>
      </c>
    </row>
    <row r="96" spans="12:23">
      <c r="L96" s="60" t="s">
        <v>17</v>
      </c>
      <c r="M96" s="77">
        <v>2</v>
      </c>
      <c r="N96" s="78">
        <v>0</v>
      </c>
      <c r="O96" s="217">
        <f>SUM(M96:N96)</f>
        <v>2</v>
      </c>
      <c r="P96" s="79">
        <v>0</v>
      </c>
      <c r="Q96" s="217">
        <f>O96+P96</f>
        <v>2</v>
      </c>
      <c r="R96" s="77">
        <v>1</v>
      </c>
      <c r="S96" s="78">
        <v>0</v>
      </c>
      <c r="T96" s="217">
        <f>SUM(R96:S96)</f>
        <v>1</v>
      </c>
      <c r="U96" s="79">
        <v>0</v>
      </c>
      <c r="V96" s="217">
        <f>T96+U96</f>
        <v>1</v>
      </c>
      <c r="W96" s="80">
        <f>IF(Q96=0,0,((V96/Q96)-1)*100)</f>
        <v>-50</v>
      </c>
    </row>
    <row r="97" spans="12:23" ht="13.5" thickBot="1">
      <c r="L97" s="60" t="s">
        <v>18</v>
      </c>
      <c r="M97" s="77">
        <v>4</v>
      </c>
      <c r="N97" s="78">
        <v>0</v>
      </c>
      <c r="O97" s="219">
        <f>SUM(M97:N97)</f>
        <v>4</v>
      </c>
      <c r="P97" s="85">
        <v>0</v>
      </c>
      <c r="Q97" s="219">
        <f t="shared" si="280"/>
        <v>4</v>
      </c>
      <c r="R97" s="77">
        <v>1</v>
      </c>
      <c r="S97" s="78">
        <v>0</v>
      </c>
      <c r="T97" s="219">
        <f>SUM(R97:S97)</f>
        <v>1</v>
      </c>
      <c r="U97" s="85">
        <v>0</v>
      </c>
      <c r="V97" s="219">
        <f>T97+U97</f>
        <v>1</v>
      </c>
      <c r="W97" s="80">
        <f t="shared" si="270"/>
        <v>-75</v>
      </c>
    </row>
    <row r="98" spans="12:23" ht="14.25" thickTop="1" thickBot="1">
      <c r="L98" s="86" t="s">
        <v>39</v>
      </c>
      <c r="M98" s="87">
        <f>+M95+M96+M97</f>
        <v>7</v>
      </c>
      <c r="N98" s="87">
        <f t="shared" ref="N98" si="281">+N95+N96+N97</f>
        <v>0</v>
      </c>
      <c r="O98" s="220">
        <f t="shared" ref="O98" si="282">+O95+O96+O97</f>
        <v>7</v>
      </c>
      <c r="P98" s="88">
        <f t="shared" ref="P98" si="283">+P95+P96+P97</f>
        <v>0</v>
      </c>
      <c r="Q98" s="220">
        <f t="shared" ref="Q98" si="284">+Q95+Q96+Q97</f>
        <v>7</v>
      </c>
      <c r="R98" s="87">
        <f t="shared" ref="R98" si="285">+R95+R96+R97</f>
        <v>6</v>
      </c>
      <c r="S98" s="87">
        <f t="shared" ref="S98" si="286">+S95+S96+S97</f>
        <v>0</v>
      </c>
      <c r="T98" s="220">
        <f t="shared" ref="T98" si="287">+T95+T96+T97</f>
        <v>6</v>
      </c>
      <c r="U98" s="88">
        <f t="shared" ref="U98" si="288">+U95+U96+U97</f>
        <v>0</v>
      </c>
      <c r="V98" s="220">
        <f t="shared" ref="V98" si="289">+V95+V96+V97</f>
        <v>6</v>
      </c>
      <c r="W98" s="89">
        <f t="shared" si="270"/>
        <v>-14.28571428571429</v>
      </c>
    </row>
    <row r="99" spans="12:23" ht="13.5" thickTop="1">
      <c r="L99" s="60" t="s">
        <v>21</v>
      </c>
      <c r="M99" s="77">
        <v>2</v>
      </c>
      <c r="N99" s="78">
        <v>0</v>
      </c>
      <c r="O99" s="219">
        <f>SUM(M99:N99)</f>
        <v>2</v>
      </c>
      <c r="P99" s="90">
        <v>0</v>
      </c>
      <c r="Q99" s="219">
        <f t="shared" ref="Q99:Q101" si="290">O99+P99</f>
        <v>2</v>
      </c>
      <c r="R99" s="77">
        <v>1</v>
      </c>
      <c r="S99" s="78">
        <v>0</v>
      </c>
      <c r="T99" s="219">
        <f>SUM(R99:S99)</f>
        <v>1</v>
      </c>
      <c r="U99" s="90">
        <v>0</v>
      </c>
      <c r="V99" s="219">
        <f>T99+U99</f>
        <v>1</v>
      </c>
      <c r="W99" s="80">
        <f t="shared" si="270"/>
        <v>-50</v>
      </c>
    </row>
    <row r="100" spans="12:23">
      <c r="L100" s="60" t="s">
        <v>22</v>
      </c>
      <c r="M100" s="77">
        <v>6</v>
      </c>
      <c r="N100" s="78">
        <v>0</v>
      </c>
      <c r="O100" s="219">
        <f>SUM(M100:N100)</f>
        <v>6</v>
      </c>
      <c r="P100" s="79">
        <v>0</v>
      </c>
      <c r="Q100" s="219">
        <f t="shared" si="290"/>
        <v>6</v>
      </c>
      <c r="R100" s="77">
        <v>5</v>
      </c>
      <c r="S100" s="78">
        <v>0</v>
      </c>
      <c r="T100" s="219">
        <f>SUM(R100:S100)</f>
        <v>5</v>
      </c>
      <c r="U100" s="79">
        <v>0</v>
      </c>
      <c r="V100" s="219">
        <f>T100+U100</f>
        <v>5</v>
      </c>
      <c r="W100" s="80">
        <f t="shared" si="270"/>
        <v>-16.666666666666664</v>
      </c>
    </row>
    <row r="101" spans="12:23" ht="13.5" thickBot="1">
      <c r="L101" s="60" t="s">
        <v>23</v>
      </c>
      <c r="M101" s="77">
        <v>5</v>
      </c>
      <c r="N101" s="78">
        <v>0</v>
      </c>
      <c r="O101" s="219">
        <f>SUM(M101:N101)</f>
        <v>5</v>
      </c>
      <c r="P101" s="79">
        <v>0</v>
      </c>
      <c r="Q101" s="219">
        <f t="shared" si="290"/>
        <v>5</v>
      </c>
      <c r="R101" s="77">
        <v>24</v>
      </c>
      <c r="S101" s="78">
        <v>0</v>
      </c>
      <c r="T101" s="219">
        <f>SUM(R101:S101)</f>
        <v>24</v>
      </c>
      <c r="U101" s="79"/>
      <c r="V101" s="219">
        <f>T101+U101</f>
        <v>24</v>
      </c>
      <c r="W101" s="80">
        <f t="shared" si="270"/>
        <v>380</v>
      </c>
    </row>
    <row r="102" spans="12:23" ht="14.25" thickTop="1" thickBot="1">
      <c r="L102" s="81" t="s">
        <v>40</v>
      </c>
      <c r="M102" s="82">
        <f>+M99+M100+M101</f>
        <v>13</v>
      </c>
      <c r="N102" s="83">
        <f t="shared" ref="N102" si="291">+N99+N100+N101</f>
        <v>0</v>
      </c>
      <c r="O102" s="218">
        <f t="shared" ref="O102" si="292">+O99+O100+O101</f>
        <v>13</v>
      </c>
      <c r="P102" s="82">
        <f t="shared" ref="P102" si="293">+P99+P100+P101</f>
        <v>0</v>
      </c>
      <c r="Q102" s="218">
        <f t="shared" ref="Q102" si="294">+Q99+Q100+Q101</f>
        <v>13</v>
      </c>
      <c r="R102" s="82">
        <f t="shared" ref="R102" si="295">+R99+R100+R101</f>
        <v>30</v>
      </c>
      <c r="S102" s="83">
        <f t="shared" ref="S102" si="296">+S99+S100+S101</f>
        <v>0</v>
      </c>
      <c r="T102" s="218">
        <f t="shared" ref="T102" si="297">+T99+T100+T101</f>
        <v>30</v>
      </c>
      <c r="U102" s="82">
        <f t="shared" ref="U102" si="298">+U99+U100+U101</f>
        <v>0</v>
      </c>
      <c r="V102" s="218">
        <f t="shared" ref="V102" si="299">+V99+V100+V101</f>
        <v>30</v>
      </c>
      <c r="W102" s="84">
        <f t="shared" si="270"/>
        <v>130.76923076923075</v>
      </c>
    </row>
    <row r="103" spans="12:23" ht="14.25" thickTop="1" thickBot="1">
      <c r="L103" s="81" t="s">
        <v>62</v>
      </c>
      <c r="M103" s="82">
        <f t="shared" ref="M103:V103" si="300">+M94+M98+M102</f>
        <v>40</v>
      </c>
      <c r="N103" s="83">
        <f t="shared" si="300"/>
        <v>0</v>
      </c>
      <c r="O103" s="218">
        <f t="shared" si="300"/>
        <v>40</v>
      </c>
      <c r="P103" s="82">
        <f t="shared" si="300"/>
        <v>0</v>
      </c>
      <c r="Q103" s="218">
        <f t="shared" si="300"/>
        <v>40</v>
      </c>
      <c r="R103" s="82">
        <f t="shared" si="300"/>
        <v>47</v>
      </c>
      <c r="S103" s="83">
        <f t="shared" si="300"/>
        <v>1</v>
      </c>
      <c r="T103" s="218">
        <f t="shared" si="300"/>
        <v>48</v>
      </c>
      <c r="U103" s="82">
        <f t="shared" si="300"/>
        <v>0</v>
      </c>
      <c r="V103" s="218">
        <f t="shared" si="300"/>
        <v>48</v>
      </c>
      <c r="W103" s="84">
        <f>IF(Q103=0,0,((V103/Q103)-1)*100)</f>
        <v>19.999999999999996</v>
      </c>
    </row>
    <row r="104" spans="12:23" ht="14.25" thickTop="1" thickBot="1">
      <c r="L104" s="81" t="s">
        <v>7</v>
      </c>
      <c r="M104" s="82">
        <f t="shared" ref="M104:V104" si="301">+M90+M94+M98+M102</f>
        <v>51</v>
      </c>
      <c r="N104" s="83">
        <f t="shared" si="301"/>
        <v>0</v>
      </c>
      <c r="O104" s="218">
        <f t="shared" si="301"/>
        <v>51</v>
      </c>
      <c r="P104" s="82">
        <f t="shared" si="301"/>
        <v>0</v>
      </c>
      <c r="Q104" s="218">
        <f t="shared" si="301"/>
        <v>51</v>
      </c>
      <c r="R104" s="82">
        <f t="shared" si="301"/>
        <v>62</v>
      </c>
      <c r="S104" s="83">
        <f t="shared" si="301"/>
        <v>1</v>
      </c>
      <c r="T104" s="218">
        <f t="shared" si="301"/>
        <v>63</v>
      </c>
      <c r="U104" s="82">
        <f t="shared" si="301"/>
        <v>0</v>
      </c>
      <c r="V104" s="218">
        <f t="shared" si="301"/>
        <v>63</v>
      </c>
      <c r="W104" s="84">
        <f>IF(Q104=0,0,((V104/Q104)-1)*100)</f>
        <v>23.529411764705888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4.25" thickTop="1" thickBot="1">
      <c r="L109" s="58"/>
      <c r="M109" s="232" t="s">
        <v>58</v>
      </c>
      <c r="N109" s="233"/>
      <c r="O109" s="234"/>
      <c r="P109" s="232"/>
      <c r="Q109" s="232"/>
      <c r="R109" s="232" t="s">
        <v>59</v>
      </c>
      <c r="S109" s="233"/>
      <c r="T109" s="234"/>
      <c r="U109" s="232"/>
      <c r="V109" s="232"/>
      <c r="W109" s="383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84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85"/>
    </row>
    <row r="112" spans="12:23" ht="5.2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3">
      <c r="L113" s="60" t="s">
        <v>10</v>
      </c>
      <c r="M113" s="77">
        <v>29</v>
      </c>
      <c r="N113" s="78">
        <v>41</v>
      </c>
      <c r="O113" s="217">
        <f>M113+N113</f>
        <v>70</v>
      </c>
      <c r="P113" s="79">
        <v>0</v>
      </c>
      <c r="Q113" s="217">
        <f t="shared" ref="Q113:Q115" si="302">O113+P113</f>
        <v>70</v>
      </c>
      <c r="R113" s="77">
        <v>91</v>
      </c>
      <c r="S113" s="78">
        <v>63</v>
      </c>
      <c r="T113" s="217">
        <f>R113+S113</f>
        <v>154</v>
      </c>
      <c r="U113" s="79">
        <v>0</v>
      </c>
      <c r="V113" s="217">
        <f>T113+U113</f>
        <v>154</v>
      </c>
      <c r="W113" s="80">
        <f>IF(Q113=0,0,((V113/Q113)-1)*100)</f>
        <v>120.00000000000001</v>
      </c>
    </row>
    <row r="114" spans="12:23">
      <c r="L114" s="60" t="s">
        <v>11</v>
      </c>
      <c r="M114" s="77">
        <v>25</v>
      </c>
      <c r="N114" s="78">
        <v>49</v>
      </c>
      <c r="O114" s="217">
        <f>M114+N114</f>
        <v>74</v>
      </c>
      <c r="P114" s="79">
        <v>0</v>
      </c>
      <c r="Q114" s="217">
        <f t="shared" si="302"/>
        <v>74</v>
      </c>
      <c r="R114" s="77">
        <v>88</v>
      </c>
      <c r="S114" s="78">
        <v>67</v>
      </c>
      <c r="T114" s="217">
        <f>R114+S114</f>
        <v>155</v>
      </c>
      <c r="U114" s="79">
        <v>0</v>
      </c>
      <c r="V114" s="217">
        <f>T114+U114</f>
        <v>155</v>
      </c>
      <c r="W114" s="80">
        <f>IF(Q114=0,0,((V114/Q114)-1)*100)</f>
        <v>109.45945945945948</v>
      </c>
    </row>
    <row r="115" spans="12:23" ht="13.5" thickBot="1">
      <c r="L115" s="66" t="s">
        <v>12</v>
      </c>
      <c r="M115" s="77">
        <v>32</v>
      </c>
      <c r="N115" s="78">
        <v>43</v>
      </c>
      <c r="O115" s="217">
        <f>M115+N115</f>
        <v>75</v>
      </c>
      <c r="P115" s="79">
        <v>0</v>
      </c>
      <c r="Q115" s="217">
        <f t="shared" si="302"/>
        <v>75</v>
      </c>
      <c r="R115" s="77">
        <v>93</v>
      </c>
      <c r="S115" s="78">
        <v>83</v>
      </c>
      <c r="T115" s="217">
        <f>R115+S115</f>
        <v>176</v>
      </c>
      <c r="U115" s="79">
        <v>0</v>
      </c>
      <c r="V115" s="217">
        <f>T115+U115</f>
        <v>176</v>
      </c>
      <c r="W115" s="80">
        <f>IF(Q115=0,0,((V115/Q115)-1)*100)</f>
        <v>134.66666666666666</v>
      </c>
    </row>
    <row r="116" spans="12:23" ht="14.25" thickTop="1" thickBot="1">
      <c r="L116" s="81" t="s">
        <v>38</v>
      </c>
      <c r="M116" s="82">
        <f>+M113+M114+M115</f>
        <v>86</v>
      </c>
      <c r="N116" s="83">
        <f t="shared" ref="N116" si="303">+N113+N114+N115</f>
        <v>133</v>
      </c>
      <c r="O116" s="218">
        <f t="shared" ref="O116" si="304">+O113+O114+O115</f>
        <v>219</v>
      </c>
      <c r="P116" s="82">
        <f t="shared" ref="P116" si="305">+P113+P114+P115</f>
        <v>0</v>
      </c>
      <c r="Q116" s="218">
        <f t="shared" ref="Q116" si="306">+Q113+Q114+Q115</f>
        <v>219</v>
      </c>
      <c r="R116" s="82">
        <f t="shared" ref="R116" si="307">+R113+R114+R115</f>
        <v>272</v>
      </c>
      <c r="S116" s="83">
        <f t="shared" ref="S116" si="308">+S113+S114+S115</f>
        <v>213</v>
      </c>
      <c r="T116" s="218">
        <f t="shared" ref="T116" si="309">+T113+T114+T115</f>
        <v>485</v>
      </c>
      <c r="U116" s="82">
        <f t="shared" ref="U116" si="310">+U113+U114+U115</f>
        <v>0</v>
      </c>
      <c r="V116" s="218">
        <f t="shared" ref="V116" si="311">+V113+V114+V115</f>
        <v>485</v>
      </c>
      <c r="W116" s="84">
        <f t="shared" ref="W116" si="312">IF(Q116=0,0,((V116/Q116)-1)*100)</f>
        <v>121.46118721461185</v>
      </c>
    </row>
    <row r="117" spans="12:23" ht="13.5" thickTop="1">
      <c r="L117" s="60" t="s">
        <v>13</v>
      </c>
      <c r="M117" s="77">
        <v>29</v>
      </c>
      <c r="N117" s="78">
        <v>46</v>
      </c>
      <c r="O117" s="217">
        <f>M117+N117</f>
        <v>75</v>
      </c>
      <c r="P117" s="79">
        <v>0</v>
      </c>
      <c r="Q117" s="217">
        <f t="shared" ref="Q117:Q118" si="313">O117+P117</f>
        <v>75</v>
      </c>
      <c r="R117" s="77">
        <v>84</v>
      </c>
      <c r="S117" s="78">
        <v>118</v>
      </c>
      <c r="T117" s="217">
        <f>R117+S117</f>
        <v>202</v>
      </c>
      <c r="U117" s="79">
        <v>0</v>
      </c>
      <c r="V117" s="217">
        <f>T117+U117</f>
        <v>202</v>
      </c>
      <c r="W117" s="80">
        <f t="shared" ref="W117:W128" si="314">IF(Q117=0,0,((V117/Q117)-1)*100)</f>
        <v>169.33333333333334</v>
      </c>
    </row>
    <row r="118" spans="12:23">
      <c r="L118" s="60" t="s">
        <v>14</v>
      </c>
      <c r="M118" s="77">
        <v>25</v>
      </c>
      <c r="N118" s="78">
        <v>52</v>
      </c>
      <c r="O118" s="217">
        <f>M118+N118</f>
        <v>77</v>
      </c>
      <c r="P118" s="79">
        <v>0</v>
      </c>
      <c r="Q118" s="217">
        <f t="shared" si="313"/>
        <v>77</v>
      </c>
      <c r="R118" s="77">
        <v>81</v>
      </c>
      <c r="S118" s="78">
        <v>154</v>
      </c>
      <c r="T118" s="217">
        <f>R118+S118</f>
        <v>235</v>
      </c>
      <c r="U118" s="79">
        <v>0</v>
      </c>
      <c r="V118" s="217">
        <f>T118+U118</f>
        <v>235</v>
      </c>
      <c r="W118" s="80">
        <f t="shared" si="314"/>
        <v>205.19480519480518</v>
      </c>
    </row>
    <row r="119" spans="12:23" ht="13.5" thickBot="1">
      <c r="L119" s="60" t="s">
        <v>15</v>
      </c>
      <c r="M119" s="77">
        <v>30</v>
      </c>
      <c r="N119" s="78">
        <v>43</v>
      </c>
      <c r="O119" s="217">
        <f>M119+N119</f>
        <v>73</v>
      </c>
      <c r="P119" s="79">
        <v>0</v>
      </c>
      <c r="Q119" s="217">
        <f>O119+P119</f>
        <v>73</v>
      </c>
      <c r="R119" s="77">
        <v>99</v>
      </c>
      <c r="S119" s="78">
        <v>110</v>
      </c>
      <c r="T119" s="217">
        <f>R119+S119</f>
        <v>209</v>
      </c>
      <c r="U119" s="79">
        <v>0</v>
      </c>
      <c r="V119" s="217">
        <f>T119+U119</f>
        <v>209</v>
      </c>
      <c r="W119" s="80">
        <f>IF(Q119=0,0,((V119/Q119)-1)*100)</f>
        <v>186.30136986301369</v>
      </c>
    </row>
    <row r="120" spans="12:23" ht="14.25" thickTop="1" thickBot="1">
      <c r="L120" s="81" t="s">
        <v>61</v>
      </c>
      <c r="M120" s="82">
        <f>+M117+M118+M119</f>
        <v>84</v>
      </c>
      <c r="N120" s="83">
        <f t="shared" ref="N120" si="315">+N117+N118+N119</f>
        <v>141</v>
      </c>
      <c r="O120" s="218">
        <f t="shared" ref="O120" si="316">+O117+O118+O119</f>
        <v>225</v>
      </c>
      <c r="P120" s="82">
        <f t="shared" ref="P120" si="317">+P117+P118+P119</f>
        <v>0</v>
      </c>
      <c r="Q120" s="218">
        <f t="shared" ref="Q120" si="318">+Q117+Q118+Q119</f>
        <v>225</v>
      </c>
      <c r="R120" s="82">
        <f t="shared" ref="R120" si="319">+R117+R118+R119</f>
        <v>264</v>
      </c>
      <c r="S120" s="83">
        <f t="shared" ref="S120" si="320">+S117+S118+S119</f>
        <v>382</v>
      </c>
      <c r="T120" s="218">
        <f t="shared" ref="T120" si="321">+T117+T118+T119</f>
        <v>646</v>
      </c>
      <c r="U120" s="82">
        <f t="shared" ref="U120" si="322">+U117+U118+U119</f>
        <v>0</v>
      </c>
      <c r="V120" s="218">
        <f t="shared" ref="V120" si="323">+V117+V118+V119</f>
        <v>646</v>
      </c>
      <c r="W120" s="84">
        <f>IF(Q120=0,0,((V120/Q120)-1)*100)</f>
        <v>187.11111111111109</v>
      </c>
    </row>
    <row r="121" spans="12:23" ht="13.5" thickTop="1">
      <c r="L121" s="60" t="s">
        <v>16</v>
      </c>
      <c r="M121" s="77">
        <v>22</v>
      </c>
      <c r="N121" s="78">
        <v>47</v>
      </c>
      <c r="O121" s="217">
        <f>SUM(M121:N121)</f>
        <v>69</v>
      </c>
      <c r="P121" s="79">
        <v>0</v>
      </c>
      <c r="Q121" s="217">
        <f t="shared" ref="Q121:Q123" si="324">O121+P121</f>
        <v>69</v>
      </c>
      <c r="R121" s="77">
        <v>99</v>
      </c>
      <c r="S121" s="78">
        <v>110</v>
      </c>
      <c r="T121" s="217">
        <f>SUM(R121:S121)</f>
        <v>209</v>
      </c>
      <c r="U121" s="79">
        <v>0</v>
      </c>
      <c r="V121" s="217">
        <f>T121+U121</f>
        <v>209</v>
      </c>
      <c r="W121" s="80">
        <f t="shared" si="314"/>
        <v>202.89855072463769</v>
      </c>
    </row>
    <row r="122" spans="12:23">
      <c r="L122" s="60" t="s">
        <v>17</v>
      </c>
      <c r="M122" s="77">
        <v>36</v>
      </c>
      <c r="N122" s="78">
        <v>69</v>
      </c>
      <c r="O122" s="217">
        <f>SUM(M122:N122)</f>
        <v>105</v>
      </c>
      <c r="P122" s="79">
        <v>0</v>
      </c>
      <c r="Q122" s="217">
        <f>O122+P122</f>
        <v>105</v>
      </c>
      <c r="R122" s="77">
        <v>114</v>
      </c>
      <c r="S122" s="78">
        <v>98</v>
      </c>
      <c r="T122" s="217">
        <f>SUM(R122:S122)</f>
        <v>212</v>
      </c>
      <c r="U122" s="79">
        <v>0</v>
      </c>
      <c r="V122" s="217">
        <f>T122+U122</f>
        <v>212</v>
      </c>
      <c r="W122" s="80">
        <f>IF(Q122=0,0,((V122/Q122)-1)*100)</f>
        <v>101.9047619047619</v>
      </c>
    </row>
    <row r="123" spans="12:23" ht="13.5" thickBot="1">
      <c r="L123" s="60" t="s">
        <v>18</v>
      </c>
      <c r="M123" s="77">
        <v>35</v>
      </c>
      <c r="N123" s="78">
        <v>76</v>
      </c>
      <c r="O123" s="219">
        <f>SUM(M123:N123)</f>
        <v>111</v>
      </c>
      <c r="P123" s="85">
        <v>0</v>
      </c>
      <c r="Q123" s="219">
        <f t="shared" si="324"/>
        <v>111</v>
      </c>
      <c r="R123" s="77">
        <v>95</v>
      </c>
      <c r="S123" s="78">
        <v>112</v>
      </c>
      <c r="T123" s="219">
        <f>SUM(R123:S123)</f>
        <v>207</v>
      </c>
      <c r="U123" s="85">
        <v>0</v>
      </c>
      <c r="V123" s="219">
        <f>T123+U123</f>
        <v>207</v>
      </c>
      <c r="W123" s="80">
        <f t="shared" si="314"/>
        <v>86.486486486486484</v>
      </c>
    </row>
    <row r="124" spans="12:23" ht="14.25" thickTop="1" thickBot="1">
      <c r="L124" s="86" t="s">
        <v>39</v>
      </c>
      <c r="M124" s="87">
        <f>+M121+M122+M123</f>
        <v>93</v>
      </c>
      <c r="N124" s="87">
        <f t="shared" ref="N124" si="325">+N121+N122+N123</f>
        <v>192</v>
      </c>
      <c r="O124" s="220">
        <f t="shared" ref="O124" si="326">+O121+O122+O123</f>
        <v>285</v>
      </c>
      <c r="P124" s="88">
        <f t="shared" ref="P124" si="327">+P121+P122+P123</f>
        <v>0</v>
      </c>
      <c r="Q124" s="220">
        <f t="shared" ref="Q124" si="328">+Q121+Q122+Q123</f>
        <v>285</v>
      </c>
      <c r="R124" s="87">
        <f t="shared" ref="R124" si="329">+R121+R122+R123</f>
        <v>308</v>
      </c>
      <c r="S124" s="87">
        <f t="shared" ref="S124" si="330">+S121+S122+S123</f>
        <v>320</v>
      </c>
      <c r="T124" s="220">
        <f t="shared" ref="T124" si="331">+T121+T122+T123</f>
        <v>628</v>
      </c>
      <c r="U124" s="88">
        <f t="shared" ref="U124" si="332">+U121+U122+U123</f>
        <v>0</v>
      </c>
      <c r="V124" s="220">
        <f t="shared" ref="V124" si="333">+V121+V122+V123</f>
        <v>628</v>
      </c>
      <c r="W124" s="89">
        <f t="shared" si="314"/>
        <v>120.35087719298248</v>
      </c>
    </row>
    <row r="125" spans="12:23" ht="13.5" thickTop="1">
      <c r="L125" s="60" t="s">
        <v>21</v>
      </c>
      <c r="M125" s="77">
        <v>35</v>
      </c>
      <c r="N125" s="78">
        <v>73</v>
      </c>
      <c r="O125" s="219">
        <f>SUM(M125:N125)</f>
        <v>108</v>
      </c>
      <c r="P125" s="90">
        <v>0</v>
      </c>
      <c r="Q125" s="219">
        <f t="shared" ref="Q125:Q127" si="334">O125+P125</f>
        <v>108</v>
      </c>
      <c r="R125" s="77">
        <v>98</v>
      </c>
      <c r="S125" s="78">
        <v>126</v>
      </c>
      <c r="T125" s="219">
        <f>SUM(R125:S125)</f>
        <v>224</v>
      </c>
      <c r="U125" s="90">
        <v>0</v>
      </c>
      <c r="V125" s="219">
        <f>T125+U125</f>
        <v>224</v>
      </c>
      <c r="W125" s="80">
        <f t="shared" si="314"/>
        <v>107.40740740740739</v>
      </c>
    </row>
    <row r="126" spans="12:23">
      <c r="L126" s="60" t="s">
        <v>22</v>
      </c>
      <c r="M126" s="77">
        <v>85</v>
      </c>
      <c r="N126" s="78">
        <v>50</v>
      </c>
      <c r="O126" s="219">
        <f>SUM(M126:N126)</f>
        <v>135</v>
      </c>
      <c r="P126" s="79">
        <v>0</v>
      </c>
      <c r="Q126" s="219">
        <f t="shared" si="334"/>
        <v>135</v>
      </c>
      <c r="R126" s="77">
        <v>89</v>
      </c>
      <c r="S126" s="78">
        <v>110</v>
      </c>
      <c r="T126" s="219">
        <f>SUM(R126:S126)</f>
        <v>199</v>
      </c>
      <c r="U126" s="79">
        <v>0</v>
      </c>
      <c r="V126" s="219">
        <f>T126+U126</f>
        <v>199</v>
      </c>
      <c r="W126" s="80">
        <f t="shared" si="314"/>
        <v>47.407407407407412</v>
      </c>
    </row>
    <row r="127" spans="12:23" ht="13.5" thickBot="1">
      <c r="L127" s="60" t="s">
        <v>23</v>
      </c>
      <c r="M127" s="77">
        <v>72</v>
      </c>
      <c r="N127" s="78">
        <v>46</v>
      </c>
      <c r="O127" s="219">
        <f>SUM(M127:N127)</f>
        <v>118</v>
      </c>
      <c r="P127" s="79">
        <v>0</v>
      </c>
      <c r="Q127" s="219">
        <f t="shared" si="334"/>
        <v>118</v>
      </c>
      <c r="R127" s="77">
        <v>98</v>
      </c>
      <c r="S127" s="78">
        <v>55</v>
      </c>
      <c r="T127" s="219">
        <f>SUM(R127:S127)</f>
        <v>153</v>
      </c>
      <c r="U127" s="79">
        <v>0</v>
      </c>
      <c r="V127" s="219">
        <f>T127+U127</f>
        <v>153</v>
      </c>
      <c r="W127" s="80">
        <f t="shared" si="314"/>
        <v>29.661016949152554</v>
      </c>
    </row>
    <row r="128" spans="12:23" ht="14.25" thickTop="1" thickBot="1">
      <c r="L128" s="81" t="s">
        <v>40</v>
      </c>
      <c r="M128" s="82">
        <f>+M125+M126+M127</f>
        <v>192</v>
      </c>
      <c r="N128" s="83">
        <f t="shared" ref="N128" si="335">+N125+N126+N127</f>
        <v>169</v>
      </c>
      <c r="O128" s="218">
        <f t="shared" ref="O128" si="336">+O125+O126+O127</f>
        <v>361</v>
      </c>
      <c r="P128" s="82">
        <f t="shared" ref="P128" si="337">+P125+P126+P127</f>
        <v>0</v>
      </c>
      <c r="Q128" s="218">
        <f t="shared" ref="Q128" si="338">+Q125+Q126+Q127</f>
        <v>361</v>
      </c>
      <c r="R128" s="82">
        <f t="shared" ref="R128" si="339">+R125+R126+R127</f>
        <v>285</v>
      </c>
      <c r="S128" s="83">
        <f t="shared" ref="S128" si="340">+S125+S126+S127</f>
        <v>291</v>
      </c>
      <c r="T128" s="218">
        <f t="shared" ref="T128" si="341">+T125+T126+T127</f>
        <v>576</v>
      </c>
      <c r="U128" s="82">
        <f t="shared" ref="U128" si="342">+U125+U126+U127</f>
        <v>0</v>
      </c>
      <c r="V128" s="218">
        <f t="shared" ref="V128" si="343">+V125+V126+V127</f>
        <v>576</v>
      </c>
      <c r="W128" s="84">
        <f t="shared" si="314"/>
        <v>59.556786703601119</v>
      </c>
    </row>
    <row r="129" spans="12:23" ht="14.25" thickTop="1" thickBot="1">
      <c r="L129" s="81" t="s">
        <v>62</v>
      </c>
      <c r="M129" s="82">
        <f t="shared" ref="M129:V129" si="344">+M120+M124+M128</f>
        <v>369</v>
      </c>
      <c r="N129" s="83">
        <f t="shared" si="344"/>
        <v>502</v>
      </c>
      <c r="O129" s="218">
        <f t="shared" si="344"/>
        <v>871</v>
      </c>
      <c r="P129" s="82">
        <f t="shared" si="344"/>
        <v>0</v>
      </c>
      <c r="Q129" s="218">
        <f t="shared" si="344"/>
        <v>871</v>
      </c>
      <c r="R129" s="82">
        <f t="shared" si="344"/>
        <v>857</v>
      </c>
      <c r="S129" s="83">
        <f t="shared" si="344"/>
        <v>993</v>
      </c>
      <c r="T129" s="218">
        <f t="shared" si="344"/>
        <v>1850</v>
      </c>
      <c r="U129" s="82">
        <f t="shared" si="344"/>
        <v>0</v>
      </c>
      <c r="V129" s="218">
        <f t="shared" si="344"/>
        <v>1850</v>
      </c>
      <c r="W129" s="84">
        <f>IF(Q129=0,0,((V129/Q129)-1)*100)</f>
        <v>112.39954075774969</v>
      </c>
    </row>
    <row r="130" spans="12:23" ht="14.25" thickTop="1" thickBot="1">
      <c r="L130" s="81" t="s">
        <v>7</v>
      </c>
      <c r="M130" s="82">
        <f t="shared" ref="M130:V130" si="345">+M116+M120+M124+M128</f>
        <v>455</v>
      </c>
      <c r="N130" s="83">
        <f t="shared" si="345"/>
        <v>635</v>
      </c>
      <c r="O130" s="218">
        <f t="shared" si="345"/>
        <v>1090</v>
      </c>
      <c r="P130" s="82">
        <f t="shared" si="345"/>
        <v>0</v>
      </c>
      <c r="Q130" s="218">
        <f t="shared" si="345"/>
        <v>1090</v>
      </c>
      <c r="R130" s="82">
        <f t="shared" si="345"/>
        <v>1129</v>
      </c>
      <c r="S130" s="83">
        <f t="shared" si="345"/>
        <v>1206</v>
      </c>
      <c r="T130" s="218">
        <f t="shared" si="345"/>
        <v>2335</v>
      </c>
      <c r="U130" s="82">
        <f t="shared" si="345"/>
        <v>0</v>
      </c>
      <c r="V130" s="218">
        <f t="shared" si="345"/>
        <v>2335</v>
      </c>
      <c r="W130" s="84">
        <f>IF(Q130=0,0,((V130/Q130)-1)*100)</f>
        <v>114.22018348623854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3"/>
      <c r="O135" s="234"/>
      <c r="P135" s="232"/>
      <c r="Q135" s="232"/>
      <c r="R135" s="232" t="s">
        <v>59</v>
      </c>
      <c r="S135" s="233"/>
      <c r="T135" s="234"/>
      <c r="U135" s="232"/>
      <c r="V135" s="232"/>
      <c r="W135" s="383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64"/>
      <c r="V136" s="103"/>
      <c r="W136" s="384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104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4" t="s">
        <v>7</v>
      </c>
      <c r="W137" s="385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6">+M87+M113</f>
        <v>33</v>
      </c>
      <c r="N139" s="78">
        <f t="shared" si="346"/>
        <v>41</v>
      </c>
      <c r="O139" s="217">
        <f>M139+N139</f>
        <v>74</v>
      </c>
      <c r="P139" s="79">
        <f t="shared" ref="P139:P145" si="347">+P87+P113</f>
        <v>0</v>
      </c>
      <c r="Q139" s="226">
        <f t="shared" ref="Q139:Q141" si="348">O139+P139</f>
        <v>74</v>
      </c>
      <c r="R139" s="77">
        <f t="shared" ref="R139:S145" si="349">+R87+R113</f>
        <v>94</v>
      </c>
      <c r="S139" s="78">
        <f t="shared" si="349"/>
        <v>63</v>
      </c>
      <c r="T139" s="217">
        <f>R139+S139</f>
        <v>157</v>
      </c>
      <c r="U139" s="79">
        <f t="shared" ref="U139:U145" si="350">+U87+U113</f>
        <v>0</v>
      </c>
      <c r="V139" s="227">
        <f>T139+U139</f>
        <v>157</v>
      </c>
      <c r="W139" s="80">
        <f>IF(Q139=0,0,((V139/Q139)-1)*100)</f>
        <v>112.16216216216215</v>
      </c>
    </row>
    <row r="140" spans="12:23">
      <c r="L140" s="60" t="s">
        <v>11</v>
      </c>
      <c r="M140" s="77">
        <f t="shared" si="346"/>
        <v>29</v>
      </c>
      <c r="N140" s="78">
        <f t="shared" si="346"/>
        <v>49</v>
      </c>
      <c r="O140" s="217">
        <f>M140+N140</f>
        <v>78</v>
      </c>
      <c r="P140" s="79">
        <f t="shared" si="347"/>
        <v>0</v>
      </c>
      <c r="Q140" s="226">
        <f t="shared" si="348"/>
        <v>78</v>
      </c>
      <c r="R140" s="77">
        <f t="shared" si="349"/>
        <v>95</v>
      </c>
      <c r="S140" s="78">
        <f t="shared" si="349"/>
        <v>67</v>
      </c>
      <c r="T140" s="217">
        <f>R140+S140</f>
        <v>162</v>
      </c>
      <c r="U140" s="79">
        <f t="shared" si="350"/>
        <v>0</v>
      </c>
      <c r="V140" s="227">
        <f>T140+U140</f>
        <v>162</v>
      </c>
      <c r="W140" s="80">
        <f>IF(Q140=0,0,((V140/Q140)-1)*100)</f>
        <v>107.69230769230771</v>
      </c>
    </row>
    <row r="141" spans="12:23" ht="13.5" thickBot="1">
      <c r="L141" s="66" t="s">
        <v>12</v>
      </c>
      <c r="M141" s="77">
        <f t="shared" si="346"/>
        <v>35</v>
      </c>
      <c r="N141" s="78">
        <f t="shared" si="346"/>
        <v>43</v>
      </c>
      <c r="O141" s="217">
        <f>M141+N141</f>
        <v>78</v>
      </c>
      <c r="P141" s="79">
        <f t="shared" si="347"/>
        <v>0</v>
      </c>
      <c r="Q141" s="226">
        <f t="shared" si="348"/>
        <v>78</v>
      </c>
      <c r="R141" s="77">
        <f t="shared" si="349"/>
        <v>98</v>
      </c>
      <c r="S141" s="78">
        <f t="shared" si="349"/>
        <v>83</v>
      </c>
      <c r="T141" s="217">
        <f>R141+S141</f>
        <v>181</v>
      </c>
      <c r="U141" s="79">
        <f t="shared" si="350"/>
        <v>0</v>
      </c>
      <c r="V141" s="227">
        <f>T141+U141</f>
        <v>181</v>
      </c>
      <c r="W141" s="80">
        <f>IF(Q141=0,0,((V141/Q141)-1)*100)</f>
        <v>132.05128205128207</v>
      </c>
    </row>
    <row r="142" spans="12:23" ht="14.25" thickTop="1" thickBot="1">
      <c r="L142" s="81" t="s">
        <v>38</v>
      </c>
      <c r="M142" s="82">
        <f>+M139+M140+M141</f>
        <v>97</v>
      </c>
      <c r="N142" s="83">
        <f t="shared" ref="N142" si="351">+N139+N140+N141</f>
        <v>133</v>
      </c>
      <c r="O142" s="218">
        <f t="shared" ref="O142" si="352">+O139+O140+O141</f>
        <v>230</v>
      </c>
      <c r="P142" s="82">
        <f t="shared" ref="P142" si="353">+P139+P140+P141</f>
        <v>0</v>
      </c>
      <c r="Q142" s="218">
        <f t="shared" ref="Q142" si="354">+Q139+Q140+Q141</f>
        <v>230</v>
      </c>
      <c r="R142" s="82">
        <f t="shared" ref="R142" si="355">+R139+R140+R141</f>
        <v>287</v>
      </c>
      <c r="S142" s="83">
        <f t="shared" ref="S142" si="356">+S139+S140+S141</f>
        <v>213</v>
      </c>
      <c r="T142" s="218">
        <f t="shared" ref="T142" si="357">+T139+T140+T141</f>
        <v>500</v>
      </c>
      <c r="U142" s="82">
        <f t="shared" ref="U142" si="358">+U139+U140+U141</f>
        <v>0</v>
      </c>
      <c r="V142" s="218">
        <f t="shared" ref="V142" si="359">+V139+V140+V141</f>
        <v>500</v>
      </c>
      <c r="W142" s="84">
        <f t="shared" ref="W142" si="360">IF(Q142=0,0,((V142/Q142)-1)*100)</f>
        <v>117.39130434782608</v>
      </c>
    </row>
    <row r="143" spans="12:23" ht="13.5" thickTop="1">
      <c r="L143" s="60" t="s">
        <v>13</v>
      </c>
      <c r="M143" s="77">
        <f t="shared" si="346"/>
        <v>37</v>
      </c>
      <c r="N143" s="78">
        <f t="shared" si="346"/>
        <v>46</v>
      </c>
      <c r="O143" s="217">
        <f t="shared" ref="O143:O153" si="361">M143+N143</f>
        <v>83</v>
      </c>
      <c r="P143" s="79">
        <f t="shared" si="347"/>
        <v>0</v>
      </c>
      <c r="Q143" s="226">
        <f t="shared" ref="Q143:Q144" si="362">O143+P143</f>
        <v>83</v>
      </c>
      <c r="R143" s="77">
        <f t="shared" si="349"/>
        <v>88</v>
      </c>
      <c r="S143" s="78">
        <f t="shared" si="349"/>
        <v>118</v>
      </c>
      <c r="T143" s="217">
        <f t="shared" ref="T143:T153" si="363">R143+S143</f>
        <v>206</v>
      </c>
      <c r="U143" s="79">
        <f t="shared" si="350"/>
        <v>0</v>
      </c>
      <c r="V143" s="227">
        <f>T143+U143</f>
        <v>206</v>
      </c>
      <c r="W143" s="80">
        <f>IF(Q143=0,0,((V143/Q143)-1)*100)</f>
        <v>148.19277108433738</v>
      </c>
    </row>
    <row r="144" spans="12:23">
      <c r="L144" s="60" t="s">
        <v>14</v>
      </c>
      <c r="M144" s="77">
        <f t="shared" si="346"/>
        <v>30</v>
      </c>
      <c r="N144" s="78">
        <f t="shared" si="346"/>
        <v>52</v>
      </c>
      <c r="O144" s="217">
        <f t="shared" si="361"/>
        <v>82</v>
      </c>
      <c r="P144" s="79">
        <f t="shared" si="347"/>
        <v>0</v>
      </c>
      <c r="Q144" s="226">
        <f t="shared" si="362"/>
        <v>82</v>
      </c>
      <c r="R144" s="77">
        <f t="shared" si="349"/>
        <v>84</v>
      </c>
      <c r="S144" s="78">
        <f t="shared" si="349"/>
        <v>155</v>
      </c>
      <c r="T144" s="217">
        <f t="shared" si="363"/>
        <v>239</v>
      </c>
      <c r="U144" s="79">
        <f t="shared" si="350"/>
        <v>0</v>
      </c>
      <c r="V144" s="227">
        <f>T144+U144</f>
        <v>239</v>
      </c>
      <c r="W144" s="80">
        <f t="shared" ref="W144:W154" si="364">IF(Q144=0,0,((V144/Q144)-1)*100)</f>
        <v>191.46341463414635</v>
      </c>
    </row>
    <row r="145" spans="12:23" ht="13.5" thickBot="1">
      <c r="L145" s="60" t="s">
        <v>15</v>
      </c>
      <c r="M145" s="77">
        <f t="shared" si="346"/>
        <v>37</v>
      </c>
      <c r="N145" s="78">
        <f t="shared" si="346"/>
        <v>43</v>
      </c>
      <c r="O145" s="217">
        <f>M145+N145</f>
        <v>80</v>
      </c>
      <c r="P145" s="79">
        <f t="shared" si="347"/>
        <v>0</v>
      </c>
      <c r="Q145" s="226">
        <f>O145+P145</f>
        <v>80</v>
      </c>
      <c r="R145" s="77">
        <f t="shared" si="349"/>
        <v>103</v>
      </c>
      <c r="S145" s="78">
        <f t="shared" si="349"/>
        <v>110</v>
      </c>
      <c r="T145" s="217">
        <f>R145+S145</f>
        <v>213</v>
      </c>
      <c r="U145" s="79">
        <f t="shared" si="350"/>
        <v>0</v>
      </c>
      <c r="V145" s="227">
        <f>T145+U145</f>
        <v>213</v>
      </c>
      <c r="W145" s="80">
        <f>IF(Q145=0,0,((V145/Q145)-1)*100)</f>
        <v>166.25</v>
      </c>
    </row>
    <row r="146" spans="12:23" ht="14.25" thickTop="1" thickBot="1">
      <c r="L146" s="81" t="s">
        <v>61</v>
      </c>
      <c r="M146" s="82">
        <f>+M143+M144+M145</f>
        <v>104</v>
      </c>
      <c r="N146" s="83">
        <f t="shared" ref="N146" si="365">+N143+N144+N145</f>
        <v>141</v>
      </c>
      <c r="O146" s="218">
        <f t="shared" ref="O146" si="366">+O143+O144+O145</f>
        <v>245</v>
      </c>
      <c r="P146" s="82">
        <f t="shared" ref="P146" si="367">+P143+P144+P145</f>
        <v>0</v>
      </c>
      <c r="Q146" s="218">
        <f t="shared" ref="Q146" si="368">+Q143+Q144+Q145</f>
        <v>245</v>
      </c>
      <c r="R146" s="82">
        <f t="shared" ref="R146" si="369">+R143+R144+R145</f>
        <v>275</v>
      </c>
      <c r="S146" s="83">
        <f t="shared" ref="S146" si="370">+S143+S144+S145</f>
        <v>383</v>
      </c>
      <c r="T146" s="218">
        <f t="shared" ref="T146" si="371">+T143+T144+T145</f>
        <v>658</v>
      </c>
      <c r="U146" s="82">
        <f t="shared" ref="U146" si="372">+U143+U144+U145</f>
        <v>0</v>
      </c>
      <c r="V146" s="218">
        <f t="shared" ref="V146" si="373">+V143+V144+V145</f>
        <v>658</v>
      </c>
      <c r="W146" s="84">
        <f>IF(Q146=0,0,((V146/Q146)-1)*100)</f>
        <v>168.57142857142856</v>
      </c>
    </row>
    <row r="147" spans="12:23" ht="13.5" thickTop="1">
      <c r="L147" s="60" t="s">
        <v>16</v>
      </c>
      <c r="M147" s="77">
        <f t="shared" ref="M147:N149" si="374">+M95+M121</f>
        <v>23</v>
      </c>
      <c r="N147" s="78">
        <f t="shared" si="374"/>
        <v>47</v>
      </c>
      <c r="O147" s="217">
        <f t="shared" si="361"/>
        <v>70</v>
      </c>
      <c r="P147" s="79">
        <f>+P95+P121</f>
        <v>0</v>
      </c>
      <c r="Q147" s="226">
        <f t="shared" ref="Q147:Q153" si="375">O147+P147</f>
        <v>70</v>
      </c>
      <c r="R147" s="77">
        <f t="shared" ref="R147:S149" si="376">+R95+R121</f>
        <v>103</v>
      </c>
      <c r="S147" s="78">
        <f t="shared" si="376"/>
        <v>110</v>
      </c>
      <c r="T147" s="217">
        <f t="shared" si="363"/>
        <v>213</v>
      </c>
      <c r="U147" s="79">
        <f>+U95+U121</f>
        <v>0</v>
      </c>
      <c r="V147" s="227">
        <f>T147+U147</f>
        <v>213</v>
      </c>
      <c r="W147" s="80">
        <f t="shared" si="364"/>
        <v>204.28571428571428</v>
      </c>
    </row>
    <row r="148" spans="12:23">
      <c r="L148" s="60" t="s">
        <v>17</v>
      </c>
      <c r="M148" s="77">
        <f t="shared" si="374"/>
        <v>38</v>
      </c>
      <c r="N148" s="78">
        <f t="shared" si="374"/>
        <v>69</v>
      </c>
      <c r="O148" s="217">
        <f>M148+N148</f>
        <v>107</v>
      </c>
      <c r="P148" s="79">
        <f>+P96+P122</f>
        <v>0</v>
      </c>
      <c r="Q148" s="226">
        <f>O148+P148</f>
        <v>107</v>
      </c>
      <c r="R148" s="77">
        <f t="shared" si="376"/>
        <v>115</v>
      </c>
      <c r="S148" s="78">
        <f t="shared" si="376"/>
        <v>98</v>
      </c>
      <c r="T148" s="217">
        <f>R148+S148</f>
        <v>213</v>
      </c>
      <c r="U148" s="79">
        <f>+U96+U122</f>
        <v>0</v>
      </c>
      <c r="V148" s="227">
        <f>T148+U148</f>
        <v>213</v>
      </c>
      <c r="W148" s="80">
        <f>IF(Q148=0,0,((V148/Q148)-1)*100)</f>
        <v>99.065420560747668</v>
      </c>
    </row>
    <row r="149" spans="12:23" ht="13.5" thickBot="1">
      <c r="L149" s="60" t="s">
        <v>18</v>
      </c>
      <c r="M149" s="77">
        <f t="shared" si="374"/>
        <v>39</v>
      </c>
      <c r="N149" s="78">
        <f t="shared" si="374"/>
        <v>76</v>
      </c>
      <c r="O149" s="219">
        <f t="shared" si="361"/>
        <v>115</v>
      </c>
      <c r="P149" s="85">
        <f>+P97+P123</f>
        <v>0</v>
      </c>
      <c r="Q149" s="226">
        <f t="shared" si="375"/>
        <v>115</v>
      </c>
      <c r="R149" s="77">
        <f t="shared" si="376"/>
        <v>96</v>
      </c>
      <c r="S149" s="78">
        <f t="shared" si="376"/>
        <v>112</v>
      </c>
      <c r="T149" s="219">
        <f t="shared" si="363"/>
        <v>208</v>
      </c>
      <c r="U149" s="85">
        <f>+U97+U123</f>
        <v>0</v>
      </c>
      <c r="V149" s="227">
        <f>T149+U149</f>
        <v>208</v>
      </c>
      <c r="W149" s="80">
        <f t="shared" si="364"/>
        <v>80.869565217391298</v>
      </c>
    </row>
    <row r="150" spans="12:23" ht="14.25" thickTop="1" thickBot="1">
      <c r="L150" s="86" t="s">
        <v>39</v>
      </c>
      <c r="M150" s="82">
        <f>+M147+M148+M149</f>
        <v>100</v>
      </c>
      <c r="N150" s="83">
        <f t="shared" ref="N150" si="377">+N147+N148+N149</f>
        <v>192</v>
      </c>
      <c r="O150" s="218">
        <f t="shared" ref="O150" si="378">+O147+O148+O149</f>
        <v>292</v>
      </c>
      <c r="P150" s="82">
        <f t="shared" ref="P150" si="379">+P147+P148+P149</f>
        <v>0</v>
      </c>
      <c r="Q150" s="218">
        <f t="shared" ref="Q150" si="380">+Q147+Q148+Q149</f>
        <v>292</v>
      </c>
      <c r="R150" s="82">
        <f t="shared" ref="R150" si="381">+R147+R148+R149</f>
        <v>314</v>
      </c>
      <c r="S150" s="83">
        <f t="shared" ref="S150" si="382">+S147+S148+S149</f>
        <v>320</v>
      </c>
      <c r="T150" s="218">
        <f t="shared" ref="T150" si="383">+T147+T148+T149</f>
        <v>634</v>
      </c>
      <c r="U150" s="82">
        <f t="shared" ref="U150" si="384">+U147+U148+U149</f>
        <v>0</v>
      </c>
      <c r="V150" s="218">
        <f t="shared" ref="V150" si="385">+V147+V148+V149</f>
        <v>634</v>
      </c>
      <c r="W150" s="89">
        <f t="shared" si="364"/>
        <v>117.12328767123287</v>
      </c>
    </row>
    <row r="151" spans="12:23" ht="13.5" thickTop="1">
      <c r="L151" s="60" t="s">
        <v>21</v>
      </c>
      <c r="M151" s="77">
        <f t="shared" ref="M151:N153" si="386">+M99+M125</f>
        <v>37</v>
      </c>
      <c r="N151" s="78">
        <f t="shared" si="386"/>
        <v>73</v>
      </c>
      <c r="O151" s="219">
        <f t="shared" si="361"/>
        <v>110</v>
      </c>
      <c r="P151" s="90">
        <f>+P99+P125</f>
        <v>0</v>
      </c>
      <c r="Q151" s="226">
        <f t="shared" si="375"/>
        <v>110</v>
      </c>
      <c r="R151" s="77">
        <f t="shared" ref="R151:S153" si="387">+R99+R125</f>
        <v>99</v>
      </c>
      <c r="S151" s="78">
        <f t="shared" si="387"/>
        <v>126</v>
      </c>
      <c r="T151" s="219">
        <f t="shared" si="363"/>
        <v>225</v>
      </c>
      <c r="U151" s="90">
        <f>+U99+U125</f>
        <v>0</v>
      </c>
      <c r="V151" s="227">
        <f>T151+U151</f>
        <v>225</v>
      </c>
      <c r="W151" s="80">
        <f t="shared" si="364"/>
        <v>104.54545454545455</v>
      </c>
    </row>
    <row r="152" spans="12:23">
      <c r="L152" s="60" t="s">
        <v>22</v>
      </c>
      <c r="M152" s="77">
        <f t="shared" si="386"/>
        <v>91</v>
      </c>
      <c r="N152" s="78">
        <f t="shared" si="386"/>
        <v>50</v>
      </c>
      <c r="O152" s="219">
        <f t="shared" si="361"/>
        <v>141</v>
      </c>
      <c r="P152" s="79">
        <f>+P100+P126</f>
        <v>0</v>
      </c>
      <c r="Q152" s="226">
        <f t="shared" si="375"/>
        <v>141</v>
      </c>
      <c r="R152" s="77">
        <f t="shared" si="387"/>
        <v>94</v>
      </c>
      <c r="S152" s="78">
        <f t="shared" si="387"/>
        <v>110</v>
      </c>
      <c r="T152" s="219">
        <f t="shared" si="363"/>
        <v>204</v>
      </c>
      <c r="U152" s="79">
        <f>+U100+U126</f>
        <v>0</v>
      </c>
      <c r="V152" s="227">
        <f>T152+U152</f>
        <v>204</v>
      </c>
      <c r="W152" s="80">
        <f t="shared" si="364"/>
        <v>44.680851063829799</v>
      </c>
    </row>
    <row r="153" spans="12:23" ht="13.5" thickBot="1">
      <c r="L153" s="60" t="s">
        <v>23</v>
      </c>
      <c r="M153" s="77">
        <f t="shared" si="386"/>
        <v>77</v>
      </c>
      <c r="N153" s="78">
        <f t="shared" si="386"/>
        <v>46</v>
      </c>
      <c r="O153" s="219">
        <f t="shared" si="361"/>
        <v>123</v>
      </c>
      <c r="P153" s="79">
        <f>+P101+P127</f>
        <v>0</v>
      </c>
      <c r="Q153" s="226">
        <f t="shared" si="375"/>
        <v>123</v>
      </c>
      <c r="R153" s="77">
        <f t="shared" si="387"/>
        <v>122</v>
      </c>
      <c r="S153" s="78">
        <f t="shared" si="387"/>
        <v>55</v>
      </c>
      <c r="T153" s="219">
        <f t="shared" si="363"/>
        <v>177</v>
      </c>
      <c r="U153" s="79">
        <f>+U101+U127</f>
        <v>0</v>
      </c>
      <c r="V153" s="227">
        <f>T153+U153</f>
        <v>177</v>
      </c>
      <c r="W153" s="80">
        <f t="shared" si="364"/>
        <v>43.90243902439024</v>
      </c>
    </row>
    <row r="154" spans="12:23" ht="14.25" thickTop="1" thickBot="1">
      <c r="L154" s="81" t="s">
        <v>40</v>
      </c>
      <c r="M154" s="82">
        <f>+M151+M152+M153</f>
        <v>205</v>
      </c>
      <c r="N154" s="83">
        <f t="shared" ref="N154" si="388">+N151+N152+N153</f>
        <v>169</v>
      </c>
      <c r="O154" s="218">
        <f t="shared" ref="O154" si="389">+O151+O152+O153</f>
        <v>374</v>
      </c>
      <c r="P154" s="82">
        <f t="shared" ref="P154" si="390">+P151+P152+P153</f>
        <v>0</v>
      </c>
      <c r="Q154" s="218">
        <f t="shared" ref="Q154" si="391">+Q151+Q152+Q153</f>
        <v>374</v>
      </c>
      <c r="R154" s="82">
        <f t="shared" ref="R154" si="392">+R151+R152+R153</f>
        <v>315</v>
      </c>
      <c r="S154" s="83">
        <f t="shared" ref="S154" si="393">+S151+S152+S153</f>
        <v>291</v>
      </c>
      <c r="T154" s="218">
        <f t="shared" ref="T154" si="394">+T151+T152+T153</f>
        <v>606</v>
      </c>
      <c r="U154" s="82">
        <f t="shared" ref="U154" si="395">+U151+U152+U153</f>
        <v>0</v>
      </c>
      <c r="V154" s="218">
        <f t="shared" ref="V154" si="396">+V151+V152+V153</f>
        <v>606</v>
      </c>
      <c r="W154" s="84">
        <f t="shared" si="364"/>
        <v>62.032085561497333</v>
      </c>
    </row>
    <row r="155" spans="12:23" ht="14.25" thickTop="1" thickBot="1">
      <c r="L155" s="81" t="s">
        <v>62</v>
      </c>
      <c r="M155" s="82">
        <f t="shared" ref="M155:V155" si="397">+M146+M150+M154</f>
        <v>409</v>
      </c>
      <c r="N155" s="83">
        <f t="shared" si="397"/>
        <v>502</v>
      </c>
      <c r="O155" s="218">
        <f t="shared" si="397"/>
        <v>911</v>
      </c>
      <c r="P155" s="82">
        <f t="shared" si="397"/>
        <v>0</v>
      </c>
      <c r="Q155" s="218">
        <f t="shared" si="397"/>
        <v>911</v>
      </c>
      <c r="R155" s="82">
        <f t="shared" si="397"/>
        <v>904</v>
      </c>
      <c r="S155" s="83">
        <f t="shared" si="397"/>
        <v>994</v>
      </c>
      <c r="T155" s="218">
        <f t="shared" si="397"/>
        <v>1898</v>
      </c>
      <c r="U155" s="82">
        <f t="shared" si="397"/>
        <v>0</v>
      </c>
      <c r="V155" s="218">
        <f t="shared" si="397"/>
        <v>1898</v>
      </c>
      <c r="W155" s="84">
        <f>IF(Q155=0,0,((V155/Q155)-1)*100)</f>
        <v>108.34248079034028</v>
      </c>
    </row>
    <row r="156" spans="12:23" ht="14.25" thickTop="1" thickBot="1">
      <c r="L156" s="81" t="s">
        <v>7</v>
      </c>
      <c r="M156" s="82">
        <f t="shared" ref="M156:V156" si="398">+M142+M146+M150+M154</f>
        <v>506</v>
      </c>
      <c r="N156" s="83">
        <f t="shared" si="398"/>
        <v>635</v>
      </c>
      <c r="O156" s="218">
        <f t="shared" si="398"/>
        <v>1141</v>
      </c>
      <c r="P156" s="82">
        <f t="shared" si="398"/>
        <v>0</v>
      </c>
      <c r="Q156" s="218">
        <f t="shared" si="398"/>
        <v>1141</v>
      </c>
      <c r="R156" s="82">
        <f t="shared" si="398"/>
        <v>1191</v>
      </c>
      <c r="S156" s="83">
        <f t="shared" si="398"/>
        <v>1207</v>
      </c>
      <c r="T156" s="218">
        <f t="shared" si="398"/>
        <v>2398</v>
      </c>
      <c r="U156" s="82">
        <f t="shared" si="398"/>
        <v>0</v>
      </c>
      <c r="V156" s="218">
        <f t="shared" si="398"/>
        <v>2398</v>
      </c>
      <c r="W156" s="84">
        <f>IF(Q156=0,0,((V156/Q156)-1)*100)</f>
        <v>110.16652059596845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24.7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2"/>
      <c r="R161" s="261" t="s">
        <v>59</v>
      </c>
      <c r="S161" s="262"/>
      <c r="T161" s="300"/>
      <c r="U161" s="261"/>
      <c r="V161" s="261"/>
      <c r="W161" s="380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381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382"/>
    </row>
    <row r="164" spans="12:23" ht="5.25" customHeight="1" thickTop="1">
      <c r="L164" s="264"/>
      <c r="M164" s="276"/>
      <c r="N164" s="277"/>
      <c r="O164" s="278"/>
      <c r="P164" s="279"/>
      <c r="Q164" s="278"/>
      <c r="R164" s="276"/>
      <c r="S164" s="277"/>
      <c r="T164" s="278"/>
      <c r="U164" s="279"/>
      <c r="V164" s="278"/>
      <c r="W164" s="280"/>
    </row>
    <row r="165" spans="12:23">
      <c r="L165" s="264" t="s">
        <v>10</v>
      </c>
      <c r="M165" s="281">
        <v>0</v>
      </c>
      <c r="N165" s="282">
        <v>0</v>
      </c>
      <c r="O165" s="283">
        <f>M165+N165</f>
        <v>0</v>
      </c>
      <c r="P165" s="284">
        <v>0</v>
      </c>
      <c r="Q165" s="283">
        <f t="shared" ref="Q165:Q167" si="399">O165+P165</f>
        <v>0</v>
      </c>
      <c r="R165" s="281">
        <v>0</v>
      </c>
      <c r="S165" s="282">
        <v>0</v>
      </c>
      <c r="T165" s="283">
        <f>R165+S165</f>
        <v>0</v>
      </c>
      <c r="U165" s="284">
        <v>0</v>
      </c>
      <c r="V165" s="283">
        <f>T165+U165</f>
        <v>0</v>
      </c>
      <c r="W165" s="285">
        <f>IF(Q165=0,0,((V165/Q165)-1)*100)</f>
        <v>0</v>
      </c>
    </row>
    <row r="166" spans="12:23">
      <c r="L166" s="264" t="s">
        <v>11</v>
      </c>
      <c r="M166" s="281">
        <v>0</v>
      </c>
      <c r="N166" s="282">
        <v>0</v>
      </c>
      <c r="O166" s="283">
        <f>M166+N166</f>
        <v>0</v>
      </c>
      <c r="P166" s="284">
        <v>0</v>
      </c>
      <c r="Q166" s="283">
        <f t="shared" si="399"/>
        <v>0</v>
      </c>
      <c r="R166" s="281">
        <v>0</v>
      </c>
      <c r="S166" s="282">
        <v>0</v>
      </c>
      <c r="T166" s="283">
        <f>R166+S166</f>
        <v>0</v>
      </c>
      <c r="U166" s="284">
        <v>0</v>
      </c>
      <c r="V166" s="283">
        <f>T166+U166</f>
        <v>0</v>
      </c>
      <c r="W166" s="285">
        <f>IF(Q166=0,0,((V166/Q166)-1)*100)</f>
        <v>0</v>
      </c>
    </row>
    <row r="167" spans="12:23" ht="13.5" thickBot="1">
      <c r="L167" s="270" t="s">
        <v>12</v>
      </c>
      <c r="M167" s="281">
        <v>0</v>
      </c>
      <c r="N167" s="282">
        <v>0</v>
      </c>
      <c r="O167" s="283">
        <f>M167+N167</f>
        <v>0</v>
      </c>
      <c r="P167" s="284">
        <v>0</v>
      </c>
      <c r="Q167" s="283">
        <f t="shared" si="399"/>
        <v>0</v>
      </c>
      <c r="R167" s="281">
        <v>0</v>
      </c>
      <c r="S167" s="282">
        <v>0</v>
      </c>
      <c r="T167" s="283">
        <f>R167+S167</f>
        <v>0</v>
      </c>
      <c r="U167" s="284">
        <v>0</v>
      </c>
      <c r="V167" s="283">
        <f>T167+U167</f>
        <v>0</v>
      </c>
      <c r="W167" s="285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288">
        <f t="shared" ref="N168" si="400">+N165+N166+N167</f>
        <v>0</v>
      </c>
      <c r="O168" s="289">
        <f t="shared" ref="O168" si="401">+O165+O166+O167</f>
        <v>0</v>
      </c>
      <c r="P168" s="287">
        <f t="shared" ref="P168" si="402">+P165+P166+P167</f>
        <v>0</v>
      </c>
      <c r="Q168" s="289">
        <f t="shared" ref="Q168" si="403">+Q165+Q166+Q167</f>
        <v>0</v>
      </c>
      <c r="R168" s="287">
        <f t="shared" ref="R168" si="404">+R165+R166+R167</f>
        <v>0</v>
      </c>
      <c r="S168" s="288">
        <f t="shared" ref="S168" si="405">+S165+S166+S167</f>
        <v>0</v>
      </c>
      <c r="T168" s="289">
        <f t="shared" ref="T168" si="406">+T165+T166+T167</f>
        <v>0</v>
      </c>
      <c r="U168" s="287">
        <f t="shared" ref="U168" si="407">+U165+U166+U167</f>
        <v>0</v>
      </c>
      <c r="V168" s="289">
        <f t="shared" ref="V168" si="408">+V165+V166+V167</f>
        <v>0</v>
      </c>
      <c r="W168" s="290">
        <f t="shared" ref="W168" si="409">IF(Q168=0,0,((V168/Q168)-1)*100)</f>
        <v>0</v>
      </c>
    </row>
    <row r="169" spans="12:23" ht="13.5" thickTop="1">
      <c r="L169" s="264" t="s">
        <v>13</v>
      </c>
      <c r="M169" s="281">
        <v>0</v>
      </c>
      <c r="N169" s="282">
        <v>0</v>
      </c>
      <c r="O169" s="283">
        <f>M169+N169</f>
        <v>0</v>
      </c>
      <c r="P169" s="284">
        <v>0</v>
      </c>
      <c r="Q169" s="283">
        <f t="shared" ref="Q169:Q170" si="410">O169+P169</f>
        <v>0</v>
      </c>
      <c r="R169" s="281">
        <v>0</v>
      </c>
      <c r="S169" s="282">
        <v>0</v>
      </c>
      <c r="T169" s="283">
        <f>R169+S169</f>
        <v>0</v>
      </c>
      <c r="U169" s="284">
        <v>0</v>
      </c>
      <c r="V169" s="283">
        <f>T169+U169</f>
        <v>0</v>
      </c>
      <c r="W169" s="285">
        <f t="shared" ref="W169:W180" si="411">IF(Q169=0,0,((V169/Q169)-1)*100)</f>
        <v>0</v>
      </c>
    </row>
    <row r="170" spans="12:23">
      <c r="L170" s="264" t="s">
        <v>14</v>
      </c>
      <c r="M170" s="281">
        <v>0</v>
      </c>
      <c r="N170" s="282">
        <v>0</v>
      </c>
      <c r="O170" s="283">
        <f>M170+N170</f>
        <v>0</v>
      </c>
      <c r="P170" s="284">
        <v>0</v>
      </c>
      <c r="Q170" s="283">
        <f t="shared" si="410"/>
        <v>0</v>
      </c>
      <c r="R170" s="281">
        <v>0</v>
      </c>
      <c r="S170" s="282">
        <v>0</v>
      </c>
      <c r="T170" s="283">
        <f>R170+S170</f>
        <v>0</v>
      </c>
      <c r="U170" s="284">
        <v>0</v>
      </c>
      <c r="V170" s="283">
        <f>T170+U170</f>
        <v>0</v>
      </c>
      <c r="W170" s="285">
        <f t="shared" si="411"/>
        <v>0</v>
      </c>
    </row>
    <row r="171" spans="12:23" ht="13.5" thickBot="1">
      <c r="L171" s="264" t="s">
        <v>15</v>
      </c>
      <c r="M171" s="281">
        <v>0</v>
      </c>
      <c r="N171" s="282">
        <v>0</v>
      </c>
      <c r="O171" s="283">
        <f>M171+N171</f>
        <v>0</v>
      </c>
      <c r="P171" s="284">
        <v>0</v>
      </c>
      <c r="Q171" s="283">
        <f>O171+P171</f>
        <v>0</v>
      </c>
      <c r="R171" s="281">
        <v>0</v>
      </c>
      <c r="S171" s="282">
        <v>0</v>
      </c>
      <c r="T171" s="283">
        <f>R171+S171</f>
        <v>0</v>
      </c>
      <c r="U171" s="284">
        <v>0</v>
      </c>
      <c r="V171" s="283">
        <f>T171+U171</f>
        <v>0</v>
      </c>
      <c r="W171" s="285">
        <f>IF(Q171=0,0,((V171/Q171)-1)*100)</f>
        <v>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12">+N169+N170+N171</f>
        <v>0</v>
      </c>
      <c r="O172" s="289">
        <f t="shared" ref="O172" si="413">+O169+O170+O171</f>
        <v>0</v>
      </c>
      <c r="P172" s="287">
        <f t="shared" ref="P172" si="414">+P169+P170+P171</f>
        <v>0</v>
      </c>
      <c r="Q172" s="289">
        <f t="shared" ref="Q172" si="415">+Q169+Q170+Q171</f>
        <v>0</v>
      </c>
      <c r="R172" s="287">
        <f t="shared" ref="R172" si="416">+R169+R170+R171</f>
        <v>0</v>
      </c>
      <c r="S172" s="288">
        <f t="shared" ref="S172" si="417">+S169+S170+S171</f>
        <v>0</v>
      </c>
      <c r="T172" s="289">
        <f t="shared" ref="T172" si="418">+T169+T170+T171</f>
        <v>0</v>
      </c>
      <c r="U172" s="287">
        <f t="shared" ref="U172" si="419">+U169+U170+U171</f>
        <v>0</v>
      </c>
      <c r="V172" s="289">
        <f t="shared" ref="V172" si="420">+V169+V170+V171</f>
        <v>0</v>
      </c>
      <c r="W172" s="290">
        <f t="shared" ref="W172" si="421">IF(Q172=0,0,((V172/Q172)-1)*100)</f>
        <v>0</v>
      </c>
    </row>
    <row r="173" spans="12:23" ht="13.5" thickTop="1">
      <c r="L173" s="264" t="s">
        <v>16</v>
      </c>
      <c r="M173" s="281">
        <v>0</v>
      </c>
      <c r="N173" s="282">
        <v>0</v>
      </c>
      <c r="O173" s="283">
        <f>SUM(M173:N173)</f>
        <v>0</v>
      </c>
      <c r="P173" s="284">
        <v>0</v>
      </c>
      <c r="Q173" s="283">
        <f t="shared" ref="Q173:Q175" si="422">O173+P173</f>
        <v>0</v>
      </c>
      <c r="R173" s="281">
        <v>0</v>
      </c>
      <c r="S173" s="282">
        <v>0</v>
      </c>
      <c r="T173" s="283">
        <f>SUM(R173:S173)</f>
        <v>0</v>
      </c>
      <c r="U173" s="284">
        <v>0</v>
      </c>
      <c r="V173" s="283">
        <f t="shared" ref="V173" si="423">T173+U173</f>
        <v>0</v>
      </c>
      <c r="W173" s="285">
        <f t="shared" si="411"/>
        <v>0</v>
      </c>
    </row>
    <row r="174" spans="12:23">
      <c r="L174" s="264" t="s">
        <v>17</v>
      </c>
      <c r="M174" s="281">
        <v>0</v>
      </c>
      <c r="N174" s="282">
        <v>0</v>
      </c>
      <c r="O174" s="283">
        <f>SUM(M174:N174)</f>
        <v>0</v>
      </c>
      <c r="P174" s="284">
        <v>0</v>
      </c>
      <c r="Q174" s="283">
        <f>O174+P174</f>
        <v>0</v>
      </c>
      <c r="R174" s="281">
        <v>0</v>
      </c>
      <c r="S174" s="282">
        <v>0</v>
      </c>
      <c r="T174" s="283">
        <f>SUM(R174:S174)</f>
        <v>0</v>
      </c>
      <c r="U174" s="284">
        <v>0</v>
      </c>
      <c r="V174" s="283">
        <f>T174+U174</f>
        <v>0</v>
      </c>
      <c r="W174" s="285">
        <f>IF(Q174=0,0,((V174/Q174)-1)*100)</f>
        <v>0</v>
      </c>
    </row>
    <row r="175" spans="12:23" ht="13.5" thickBot="1">
      <c r="L175" s="264" t="s">
        <v>18</v>
      </c>
      <c r="M175" s="281">
        <v>0</v>
      </c>
      <c r="N175" s="282">
        <v>0</v>
      </c>
      <c r="O175" s="291">
        <f>SUM(M175:N175)</f>
        <v>0</v>
      </c>
      <c r="P175" s="292">
        <v>0</v>
      </c>
      <c r="Q175" s="291">
        <f t="shared" si="422"/>
        <v>0</v>
      </c>
      <c r="R175" s="281">
        <v>0</v>
      </c>
      <c r="S175" s="282">
        <v>0</v>
      </c>
      <c r="T175" s="291">
        <f>SUM(R175:S175)</f>
        <v>0</v>
      </c>
      <c r="U175" s="292">
        <v>0</v>
      </c>
      <c r="V175" s="291">
        <f>T175+U175</f>
        <v>0</v>
      </c>
      <c r="W175" s="285">
        <f t="shared" si="411"/>
        <v>0</v>
      </c>
    </row>
    <row r="176" spans="12:23" ht="14.25" thickTop="1" thickBot="1">
      <c r="L176" s="293" t="s">
        <v>39</v>
      </c>
      <c r="M176" s="294">
        <f>+M173+M174+M175</f>
        <v>0</v>
      </c>
      <c r="N176" s="294">
        <f t="shared" ref="N176" si="424">+N173+N174+N175</f>
        <v>0</v>
      </c>
      <c r="O176" s="295">
        <f t="shared" ref="O176" si="425">+O173+O174+O175</f>
        <v>0</v>
      </c>
      <c r="P176" s="296">
        <f t="shared" ref="P176" si="426">+P173+P174+P175</f>
        <v>0</v>
      </c>
      <c r="Q176" s="295">
        <f t="shared" ref="Q176" si="427">+Q173+Q174+Q175</f>
        <v>0</v>
      </c>
      <c r="R176" s="294">
        <f t="shared" ref="R176" si="428">+R173+R174+R175</f>
        <v>0</v>
      </c>
      <c r="S176" s="294">
        <f t="shared" ref="S176" si="429">+S173+S174+S175</f>
        <v>0</v>
      </c>
      <c r="T176" s="295">
        <f t="shared" ref="T176" si="430">+T173+T174+T175</f>
        <v>0</v>
      </c>
      <c r="U176" s="296">
        <f t="shared" ref="U176" si="431">+U173+U174+U175</f>
        <v>0</v>
      </c>
      <c r="V176" s="295">
        <f t="shared" ref="V176" si="432">+V173+V174+V175</f>
        <v>0</v>
      </c>
      <c r="W176" s="297">
        <f t="shared" si="411"/>
        <v>0</v>
      </c>
    </row>
    <row r="177" spans="9:23" ht="13.5" thickTop="1">
      <c r="L177" s="264" t="s">
        <v>21</v>
      </c>
      <c r="M177" s="281">
        <v>0</v>
      </c>
      <c r="N177" s="282">
        <v>0</v>
      </c>
      <c r="O177" s="291">
        <f>SUM(M177:N177)</f>
        <v>0</v>
      </c>
      <c r="P177" s="298">
        <v>0</v>
      </c>
      <c r="Q177" s="291">
        <f t="shared" ref="Q177:Q179" si="433">O177+P177</f>
        <v>0</v>
      </c>
      <c r="R177" s="281">
        <v>0</v>
      </c>
      <c r="S177" s="282">
        <v>0</v>
      </c>
      <c r="T177" s="291">
        <f>SUM(R177:S177)</f>
        <v>0</v>
      </c>
      <c r="U177" s="298">
        <v>0</v>
      </c>
      <c r="V177" s="291">
        <f>T177+U177</f>
        <v>0</v>
      </c>
      <c r="W177" s="285">
        <f t="shared" si="411"/>
        <v>0</v>
      </c>
    </row>
    <row r="178" spans="9:23">
      <c r="L178" s="264" t="s">
        <v>22</v>
      </c>
      <c r="M178" s="281">
        <v>0</v>
      </c>
      <c r="N178" s="282">
        <v>0</v>
      </c>
      <c r="O178" s="291">
        <f>SUM(M178:N178)</f>
        <v>0</v>
      </c>
      <c r="P178" s="284">
        <v>0</v>
      </c>
      <c r="Q178" s="291">
        <f t="shared" si="433"/>
        <v>0</v>
      </c>
      <c r="R178" s="281">
        <v>0</v>
      </c>
      <c r="S178" s="282">
        <v>0</v>
      </c>
      <c r="T178" s="291">
        <f>SUM(R178:S178)</f>
        <v>0</v>
      </c>
      <c r="U178" s="284">
        <v>0</v>
      </c>
      <c r="V178" s="291">
        <f>T178+U178</f>
        <v>0</v>
      </c>
      <c r="W178" s="285">
        <f t="shared" si="411"/>
        <v>0</v>
      </c>
    </row>
    <row r="179" spans="9:23" ht="13.5" thickBot="1">
      <c r="L179" s="264" t="s">
        <v>23</v>
      </c>
      <c r="M179" s="281">
        <v>0</v>
      </c>
      <c r="N179" s="282">
        <v>0</v>
      </c>
      <c r="O179" s="291">
        <f>SUM(M179:N179)</f>
        <v>0</v>
      </c>
      <c r="P179" s="284">
        <v>0</v>
      </c>
      <c r="Q179" s="291">
        <f t="shared" si="433"/>
        <v>0</v>
      </c>
      <c r="R179" s="281">
        <v>0</v>
      </c>
      <c r="S179" s="282">
        <v>0</v>
      </c>
      <c r="T179" s="291">
        <f>SUM(R179:S179)</f>
        <v>0</v>
      </c>
      <c r="U179" s="284">
        <v>0</v>
      </c>
      <c r="V179" s="291">
        <f>T179+U179</f>
        <v>0</v>
      </c>
      <c r="W179" s="285">
        <f t="shared" si="411"/>
        <v>0</v>
      </c>
    </row>
    <row r="180" spans="9:23" ht="14.25" thickTop="1" thickBot="1">
      <c r="L180" s="286" t="s">
        <v>40</v>
      </c>
      <c r="M180" s="287">
        <f>+M177+M178+M179</f>
        <v>0</v>
      </c>
      <c r="N180" s="288">
        <f t="shared" ref="N180" si="434">+N177+N178+N179</f>
        <v>0</v>
      </c>
      <c r="O180" s="289">
        <f t="shared" ref="O180" si="435">+O177+O178+O179</f>
        <v>0</v>
      </c>
      <c r="P180" s="287">
        <f t="shared" ref="P180" si="436">+P177+P178+P179</f>
        <v>0</v>
      </c>
      <c r="Q180" s="289">
        <f t="shared" ref="Q180" si="437">+Q177+Q178+Q179</f>
        <v>0</v>
      </c>
      <c r="R180" s="287">
        <f t="shared" ref="R180" si="438">+R177+R178+R179</f>
        <v>0</v>
      </c>
      <c r="S180" s="288">
        <f t="shared" ref="S180" si="439">+S177+S178+S179</f>
        <v>0</v>
      </c>
      <c r="T180" s="289">
        <f t="shared" ref="T180" si="440">+T177+T178+T179</f>
        <v>0</v>
      </c>
      <c r="U180" s="287">
        <f t="shared" ref="U180" si="441">+U177+U178+U179</f>
        <v>0</v>
      </c>
      <c r="V180" s="289">
        <f t="shared" ref="V180" si="442">+V177+V178+V179</f>
        <v>0</v>
      </c>
      <c r="W180" s="290">
        <f t="shared" si="411"/>
        <v>0</v>
      </c>
    </row>
    <row r="181" spans="9:23" ht="14.25" thickTop="1" thickBot="1">
      <c r="L181" s="286" t="s">
        <v>62</v>
      </c>
      <c r="M181" s="287">
        <f t="shared" ref="M181:V181" si="443">+M172+M176+M180</f>
        <v>0</v>
      </c>
      <c r="N181" s="288">
        <f t="shared" si="443"/>
        <v>0</v>
      </c>
      <c r="O181" s="289">
        <f t="shared" si="443"/>
        <v>0</v>
      </c>
      <c r="P181" s="287">
        <f t="shared" si="443"/>
        <v>0</v>
      </c>
      <c r="Q181" s="289">
        <f t="shared" si="443"/>
        <v>0</v>
      </c>
      <c r="R181" s="287">
        <f t="shared" si="443"/>
        <v>0</v>
      </c>
      <c r="S181" s="288">
        <f t="shared" si="443"/>
        <v>0</v>
      </c>
      <c r="T181" s="289">
        <f t="shared" si="443"/>
        <v>0</v>
      </c>
      <c r="U181" s="287">
        <f t="shared" si="443"/>
        <v>0</v>
      </c>
      <c r="V181" s="289">
        <f t="shared" si="443"/>
        <v>0</v>
      </c>
      <c r="W181" s="290">
        <f>IF(Q181=0,0,((V181/Q181)-1)*100)</f>
        <v>0</v>
      </c>
    </row>
    <row r="182" spans="9:23" ht="14.25" thickTop="1" thickBot="1">
      <c r="L182" s="286" t="s">
        <v>7</v>
      </c>
      <c r="M182" s="287">
        <f>+M181+M168</f>
        <v>0</v>
      </c>
      <c r="N182" s="288">
        <f t="shared" ref="N182:V182" si="444">+N181+N168</f>
        <v>0</v>
      </c>
      <c r="O182" s="289">
        <f t="shared" si="444"/>
        <v>0</v>
      </c>
      <c r="P182" s="287">
        <f t="shared" si="444"/>
        <v>0</v>
      </c>
      <c r="Q182" s="289">
        <f t="shared" si="444"/>
        <v>0</v>
      </c>
      <c r="R182" s="287">
        <f t="shared" si="444"/>
        <v>0</v>
      </c>
      <c r="S182" s="288">
        <f t="shared" si="444"/>
        <v>0</v>
      </c>
      <c r="T182" s="289">
        <f t="shared" si="444"/>
        <v>0</v>
      </c>
      <c r="U182" s="287">
        <f t="shared" si="444"/>
        <v>0</v>
      </c>
      <c r="V182" s="289">
        <f t="shared" si="444"/>
        <v>0</v>
      </c>
      <c r="W182" s="290">
        <f t="shared" ref="W182" si="445">IF(Q182=0,0,((V182/Q182)-1)*100)</f>
        <v>0</v>
      </c>
    </row>
    <row r="183" spans="9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9:23" ht="13.5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9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9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9:23" ht="14.25" thickTop="1" thickBot="1">
      <c r="L187" s="260"/>
      <c r="M187" s="411" t="s">
        <v>58</v>
      </c>
      <c r="N187" s="412"/>
      <c r="O187" s="412"/>
      <c r="P187" s="412"/>
      <c r="Q187" s="412"/>
      <c r="R187" s="261" t="s">
        <v>59</v>
      </c>
      <c r="S187" s="262"/>
      <c r="T187" s="300"/>
      <c r="U187" s="261"/>
      <c r="V187" s="261"/>
      <c r="W187" s="380" t="s">
        <v>2</v>
      </c>
    </row>
    <row r="188" spans="9:23" ht="12" customHeight="1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381" t="s">
        <v>4</v>
      </c>
    </row>
    <row r="189" spans="9:23" s="349" customFormat="1" ht="12" customHeight="1" thickBot="1">
      <c r="I189" s="348"/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382"/>
    </row>
    <row r="190" spans="9:23" ht="6" customHeight="1" thickTop="1">
      <c r="L190" s="264"/>
      <c r="M190" s="276"/>
      <c r="N190" s="277"/>
      <c r="O190" s="278"/>
      <c r="P190" s="279"/>
      <c r="Q190" s="278"/>
      <c r="R190" s="276"/>
      <c r="S190" s="277"/>
      <c r="T190" s="278"/>
      <c r="U190" s="279"/>
      <c r="V190" s="278"/>
      <c r="W190" s="280"/>
    </row>
    <row r="191" spans="9:23">
      <c r="L191" s="264" t="s">
        <v>10</v>
      </c>
      <c r="M191" s="281">
        <v>0</v>
      </c>
      <c r="N191" s="336">
        <v>0</v>
      </c>
      <c r="O191" s="283">
        <f>M191+N191</f>
        <v>0</v>
      </c>
      <c r="P191" s="284">
        <v>0</v>
      </c>
      <c r="Q191" s="283">
        <f t="shared" ref="Q191:Q193" si="446">O191+P191</f>
        <v>0</v>
      </c>
      <c r="R191" s="281">
        <v>0</v>
      </c>
      <c r="S191" s="282">
        <v>0</v>
      </c>
      <c r="T191" s="283">
        <f>R191+S191</f>
        <v>0</v>
      </c>
      <c r="U191" s="284">
        <v>0</v>
      </c>
      <c r="V191" s="283">
        <f>T191+U191</f>
        <v>0</v>
      </c>
      <c r="W191" s="285">
        <f>IF(Q191=0,0,((V191/Q191)-1)*100)</f>
        <v>0</v>
      </c>
    </row>
    <row r="192" spans="9:23">
      <c r="L192" s="350" t="s">
        <v>11</v>
      </c>
      <c r="M192" s="376">
        <v>0</v>
      </c>
      <c r="N192" s="354">
        <v>0</v>
      </c>
      <c r="O192" s="351">
        <f>M192+N192</f>
        <v>0</v>
      </c>
      <c r="P192" s="352">
        <v>0</v>
      </c>
      <c r="Q192" s="351">
        <f t="shared" si="446"/>
        <v>0</v>
      </c>
      <c r="R192" s="376">
        <v>20</v>
      </c>
      <c r="S192" s="354">
        <v>34</v>
      </c>
      <c r="T192" s="351">
        <f>R192+S192</f>
        <v>54</v>
      </c>
      <c r="U192" s="352">
        <v>0</v>
      </c>
      <c r="V192" s="351">
        <f>T192+U192</f>
        <v>54</v>
      </c>
      <c r="W192" s="353">
        <f>IF(Q192=0,0,((V192/Q192)-1)*100)</f>
        <v>0</v>
      </c>
    </row>
    <row r="193" spans="12:23" ht="13.5" thickBot="1">
      <c r="L193" s="270" t="s">
        <v>12</v>
      </c>
      <c r="M193" s="377">
        <v>0</v>
      </c>
      <c r="N193" s="282">
        <v>0</v>
      </c>
      <c r="O193" s="283">
        <f>M193+N193</f>
        <v>0</v>
      </c>
      <c r="P193" s="284">
        <v>0</v>
      </c>
      <c r="Q193" s="283">
        <f t="shared" si="446"/>
        <v>0</v>
      </c>
      <c r="R193" s="377">
        <v>54</v>
      </c>
      <c r="S193" s="282">
        <v>56</v>
      </c>
      <c r="T193" s="283">
        <f>R193+S193</f>
        <v>110</v>
      </c>
      <c r="U193" s="284">
        <v>0</v>
      </c>
      <c r="V193" s="283">
        <f>T193+U193</f>
        <v>110</v>
      </c>
      <c r="W193" s="378">
        <f>IF(Q193=0,0,((V193/Q193)-1)*100)</f>
        <v>0</v>
      </c>
    </row>
    <row r="194" spans="12:23" ht="14.25" thickTop="1" thickBot="1">
      <c r="L194" s="286" t="s">
        <v>38</v>
      </c>
      <c r="M194" s="287">
        <f>+M191+M192+M193</f>
        <v>0</v>
      </c>
      <c r="N194" s="288">
        <f t="shared" ref="N194" si="447">+N191+N192+N193</f>
        <v>0</v>
      </c>
      <c r="O194" s="289">
        <f t="shared" ref="O194" si="448">+O191+O192+O193</f>
        <v>0</v>
      </c>
      <c r="P194" s="287">
        <f t="shared" ref="P194" si="449">+P191+P192+P193</f>
        <v>0</v>
      </c>
      <c r="Q194" s="289">
        <f t="shared" ref="Q194" si="450">+Q191+Q192+Q193</f>
        <v>0</v>
      </c>
      <c r="R194" s="287">
        <f t="shared" ref="R194" si="451">+R191+R192+R193</f>
        <v>74</v>
      </c>
      <c r="S194" s="288">
        <f t="shared" ref="S194" si="452">+S191+S192+S193</f>
        <v>90</v>
      </c>
      <c r="T194" s="289">
        <f t="shared" ref="T194" si="453">+T191+T192+T193</f>
        <v>164</v>
      </c>
      <c r="U194" s="287">
        <f t="shared" ref="U194" si="454">+U191+U192+U193</f>
        <v>0</v>
      </c>
      <c r="V194" s="289">
        <f t="shared" ref="V194" si="455">+V191+V192+V193</f>
        <v>164</v>
      </c>
      <c r="W194" s="290">
        <f t="shared" ref="W194" si="456">IF(Q194=0,0,((V194/Q194)-1)*100)</f>
        <v>0</v>
      </c>
    </row>
    <row r="195" spans="12:23" ht="13.5" thickTop="1">
      <c r="L195" s="264" t="s">
        <v>13</v>
      </c>
      <c r="M195" s="281">
        <v>0</v>
      </c>
      <c r="N195" s="282">
        <v>0</v>
      </c>
      <c r="O195" s="283">
        <f>M195+N195</f>
        <v>0</v>
      </c>
      <c r="P195" s="284">
        <v>0</v>
      </c>
      <c r="Q195" s="283">
        <f t="shared" ref="Q195:Q196" si="457">O195+P195</f>
        <v>0</v>
      </c>
      <c r="R195" s="281">
        <v>63</v>
      </c>
      <c r="S195" s="282">
        <v>74</v>
      </c>
      <c r="T195" s="283">
        <f>R195+S195</f>
        <v>137</v>
      </c>
      <c r="U195" s="284">
        <v>0</v>
      </c>
      <c r="V195" s="283">
        <f>T195+U195</f>
        <v>137</v>
      </c>
      <c r="W195" s="285">
        <f t="shared" ref="W195:W206" si="458">IF(Q195=0,0,((V195/Q195)-1)*100)</f>
        <v>0</v>
      </c>
    </row>
    <row r="196" spans="12:23">
      <c r="L196" s="264" t="s">
        <v>14</v>
      </c>
      <c r="M196" s="281">
        <v>0</v>
      </c>
      <c r="N196" s="282">
        <v>0</v>
      </c>
      <c r="O196" s="283">
        <f>M196+N196</f>
        <v>0</v>
      </c>
      <c r="P196" s="284">
        <v>0</v>
      </c>
      <c r="Q196" s="283">
        <f t="shared" si="457"/>
        <v>0</v>
      </c>
      <c r="R196" s="281">
        <v>44</v>
      </c>
      <c r="S196" s="282">
        <v>73</v>
      </c>
      <c r="T196" s="283">
        <f>R196+S196</f>
        <v>117</v>
      </c>
      <c r="U196" s="284">
        <v>0</v>
      </c>
      <c r="V196" s="283">
        <f>T196+U196</f>
        <v>117</v>
      </c>
      <c r="W196" s="285">
        <f t="shared" si="458"/>
        <v>0</v>
      </c>
    </row>
    <row r="197" spans="12:23" ht="13.5" thickBot="1">
      <c r="L197" s="264" t="s">
        <v>15</v>
      </c>
      <c r="M197" s="281">
        <v>0</v>
      </c>
      <c r="N197" s="282">
        <v>0</v>
      </c>
      <c r="O197" s="283">
        <f>M197+N197</f>
        <v>0</v>
      </c>
      <c r="P197" s="284">
        <v>0</v>
      </c>
      <c r="Q197" s="283">
        <f>O197+P197</f>
        <v>0</v>
      </c>
      <c r="R197" s="281">
        <v>35</v>
      </c>
      <c r="S197" s="282">
        <v>57</v>
      </c>
      <c r="T197" s="283">
        <f>R197+S197</f>
        <v>92</v>
      </c>
      <c r="U197" s="284">
        <v>0</v>
      </c>
      <c r="V197" s="283">
        <f>T197+U197</f>
        <v>92</v>
      </c>
      <c r="W197" s="285">
        <f>IF(Q197=0,0,((V197/Q197)-1)*100)</f>
        <v>0</v>
      </c>
    </row>
    <row r="198" spans="12:23" ht="14.25" thickTop="1" thickBot="1">
      <c r="L198" s="286" t="s">
        <v>61</v>
      </c>
      <c r="M198" s="287">
        <f>+M195+M196+M197</f>
        <v>0</v>
      </c>
      <c r="N198" s="288">
        <f t="shared" ref="N198" si="459">+N195+N196+N197</f>
        <v>0</v>
      </c>
      <c r="O198" s="289">
        <f t="shared" ref="O198" si="460">+O195+O196+O197</f>
        <v>0</v>
      </c>
      <c r="P198" s="287">
        <f t="shared" ref="P198" si="461">+P195+P196+P197</f>
        <v>0</v>
      </c>
      <c r="Q198" s="289">
        <f t="shared" ref="Q198" si="462">+Q195+Q196+Q197</f>
        <v>0</v>
      </c>
      <c r="R198" s="287">
        <f t="shared" ref="R198" si="463">+R195+R196+R197</f>
        <v>142</v>
      </c>
      <c r="S198" s="288">
        <f t="shared" ref="S198" si="464">+S195+S196+S197</f>
        <v>204</v>
      </c>
      <c r="T198" s="289">
        <f t="shared" ref="T198" si="465">+T195+T196+T197</f>
        <v>346</v>
      </c>
      <c r="U198" s="287">
        <f t="shared" ref="U198" si="466">+U195+U196+U197</f>
        <v>0</v>
      </c>
      <c r="V198" s="289">
        <f t="shared" ref="V198" si="467">+V195+V196+V197</f>
        <v>346</v>
      </c>
      <c r="W198" s="290">
        <f t="shared" ref="W198" si="468">IF(Q198=0,0,((V198/Q198)-1)*100)</f>
        <v>0</v>
      </c>
    </row>
    <row r="199" spans="12:23" ht="13.5" thickTop="1">
      <c r="L199" s="264" t="s">
        <v>16</v>
      </c>
      <c r="M199" s="281">
        <v>0</v>
      </c>
      <c r="N199" s="282">
        <v>0</v>
      </c>
      <c r="O199" s="283">
        <f>SUM(M199:N199)</f>
        <v>0</v>
      </c>
      <c r="P199" s="284">
        <v>0</v>
      </c>
      <c r="Q199" s="283">
        <f t="shared" ref="Q199:Q201" si="469">O199+P199</f>
        <v>0</v>
      </c>
      <c r="R199" s="281">
        <v>35</v>
      </c>
      <c r="S199" s="282">
        <v>57</v>
      </c>
      <c r="T199" s="283">
        <f>SUM(R199:S199)</f>
        <v>92</v>
      </c>
      <c r="U199" s="284">
        <v>0</v>
      </c>
      <c r="V199" s="283">
        <f>T199+U199</f>
        <v>92</v>
      </c>
      <c r="W199" s="285">
        <f t="shared" si="458"/>
        <v>0</v>
      </c>
    </row>
    <row r="200" spans="12:23">
      <c r="L200" s="264" t="s">
        <v>17</v>
      </c>
      <c r="M200" s="281">
        <v>0</v>
      </c>
      <c r="N200" s="282">
        <v>0</v>
      </c>
      <c r="O200" s="283">
        <f>SUM(M200:N200)</f>
        <v>0</v>
      </c>
      <c r="P200" s="284">
        <v>0</v>
      </c>
      <c r="Q200" s="283">
        <f>O200+P200</f>
        <v>0</v>
      </c>
      <c r="R200" s="281">
        <v>33</v>
      </c>
      <c r="S200" s="282">
        <v>49</v>
      </c>
      <c r="T200" s="283">
        <f>SUM(R200:S200)</f>
        <v>82</v>
      </c>
      <c r="U200" s="284">
        <v>0</v>
      </c>
      <c r="V200" s="283">
        <f>T200+U200</f>
        <v>82</v>
      </c>
      <c r="W200" s="285">
        <f>IF(Q200=0,0,((V200/Q200)-1)*100)</f>
        <v>0</v>
      </c>
    </row>
    <row r="201" spans="12:23" ht="13.5" thickBot="1">
      <c r="L201" s="264" t="s">
        <v>18</v>
      </c>
      <c r="M201" s="281">
        <v>0</v>
      </c>
      <c r="N201" s="282">
        <v>0</v>
      </c>
      <c r="O201" s="291">
        <f>SUM(M201:N201)</f>
        <v>0</v>
      </c>
      <c r="P201" s="292">
        <v>0</v>
      </c>
      <c r="Q201" s="291">
        <f t="shared" si="469"/>
        <v>0</v>
      </c>
      <c r="R201" s="281">
        <v>45</v>
      </c>
      <c r="S201" s="282">
        <v>61</v>
      </c>
      <c r="T201" s="291">
        <f>SUM(R201:S201)</f>
        <v>106</v>
      </c>
      <c r="U201" s="292">
        <v>0</v>
      </c>
      <c r="V201" s="291">
        <f>T201+U201</f>
        <v>106</v>
      </c>
      <c r="W201" s="285">
        <f t="shared" si="458"/>
        <v>0</v>
      </c>
    </row>
    <row r="202" spans="12:23" ht="14.25" thickTop="1" thickBot="1">
      <c r="L202" s="293" t="s">
        <v>39</v>
      </c>
      <c r="M202" s="294">
        <f>+M199+M200+M201</f>
        <v>0</v>
      </c>
      <c r="N202" s="294">
        <f t="shared" ref="N202" si="470">+N199+N200+N201</f>
        <v>0</v>
      </c>
      <c r="O202" s="295">
        <f t="shared" ref="O202" si="471">+O199+O200+O201</f>
        <v>0</v>
      </c>
      <c r="P202" s="296">
        <f t="shared" ref="P202" si="472">+P199+P200+P201</f>
        <v>0</v>
      </c>
      <c r="Q202" s="295">
        <f t="shared" ref="Q202" si="473">+Q199+Q200+Q201</f>
        <v>0</v>
      </c>
      <c r="R202" s="294">
        <f t="shared" ref="R202" si="474">+R199+R200+R201</f>
        <v>113</v>
      </c>
      <c r="S202" s="294">
        <f t="shared" ref="S202" si="475">+S199+S200+S201</f>
        <v>167</v>
      </c>
      <c r="T202" s="295">
        <f t="shared" ref="T202" si="476">+T199+T200+T201</f>
        <v>280</v>
      </c>
      <c r="U202" s="296">
        <f t="shared" ref="U202" si="477">+U199+U200+U201</f>
        <v>0</v>
      </c>
      <c r="V202" s="295">
        <f t="shared" ref="V202" si="478">+V199+V200+V201</f>
        <v>280</v>
      </c>
      <c r="W202" s="297">
        <f t="shared" si="458"/>
        <v>0</v>
      </c>
    </row>
    <row r="203" spans="12:23" ht="13.5" thickTop="1">
      <c r="L203" s="264" t="s">
        <v>21</v>
      </c>
      <c r="M203" s="281">
        <v>0</v>
      </c>
      <c r="N203" s="282">
        <v>0</v>
      </c>
      <c r="O203" s="291">
        <f>SUM(M203:N203)</f>
        <v>0</v>
      </c>
      <c r="P203" s="298">
        <v>0</v>
      </c>
      <c r="Q203" s="291">
        <f t="shared" ref="Q203:Q205" si="479">O203+P203</f>
        <v>0</v>
      </c>
      <c r="R203" s="281">
        <v>70</v>
      </c>
      <c r="S203" s="282">
        <v>71</v>
      </c>
      <c r="T203" s="291">
        <f>SUM(R203:S203)</f>
        <v>141</v>
      </c>
      <c r="U203" s="298">
        <v>0</v>
      </c>
      <c r="V203" s="291">
        <f>T203+U203</f>
        <v>141</v>
      </c>
      <c r="W203" s="285">
        <f t="shared" si="458"/>
        <v>0</v>
      </c>
    </row>
    <row r="204" spans="12:23">
      <c r="L204" s="264" t="s">
        <v>22</v>
      </c>
      <c r="M204" s="281">
        <v>0</v>
      </c>
      <c r="N204" s="282">
        <v>0</v>
      </c>
      <c r="O204" s="291">
        <f>SUM(M204:N204)</f>
        <v>0</v>
      </c>
      <c r="P204" s="284">
        <v>0</v>
      </c>
      <c r="Q204" s="291">
        <f t="shared" si="479"/>
        <v>0</v>
      </c>
      <c r="R204" s="281">
        <v>72</v>
      </c>
      <c r="S204" s="282">
        <v>64</v>
      </c>
      <c r="T204" s="291">
        <f>SUM(R204:S204)</f>
        <v>136</v>
      </c>
      <c r="U204" s="284">
        <v>0</v>
      </c>
      <c r="V204" s="291">
        <f>T204+U204</f>
        <v>136</v>
      </c>
      <c r="W204" s="285">
        <f t="shared" si="458"/>
        <v>0</v>
      </c>
    </row>
    <row r="205" spans="12:23" ht="13.5" thickBot="1">
      <c r="L205" s="264" t="s">
        <v>23</v>
      </c>
      <c r="M205" s="281">
        <v>0</v>
      </c>
      <c r="N205" s="282">
        <v>0</v>
      </c>
      <c r="O205" s="291">
        <f>SUM(M205:N205)</f>
        <v>0</v>
      </c>
      <c r="P205" s="284">
        <v>0</v>
      </c>
      <c r="Q205" s="291">
        <f t="shared" si="479"/>
        <v>0</v>
      </c>
      <c r="R205" s="281">
        <v>57</v>
      </c>
      <c r="S205" s="282">
        <v>53</v>
      </c>
      <c r="T205" s="291">
        <f>SUM(R205:S205)</f>
        <v>110</v>
      </c>
      <c r="U205" s="284">
        <v>0</v>
      </c>
      <c r="V205" s="291">
        <f>T205+U205</f>
        <v>110</v>
      </c>
      <c r="W205" s="285">
        <f t="shared" si="458"/>
        <v>0</v>
      </c>
    </row>
    <row r="206" spans="12:23" ht="14.25" thickTop="1" thickBot="1">
      <c r="L206" s="286" t="s">
        <v>40</v>
      </c>
      <c r="M206" s="287">
        <f>+M203+M204+M205</f>
        <v>0</v>
      </c>
      <c r="N206" s="288">
        <f t="shared" ref="N206" si="480">+N203+N204+N205</f>
        <v>0</v>
      </c>
      <c r="O206" s="289">
        <f t="shared" ref="O206" si="481">+O203+O204+O205</f>
        <v>0</v>
      </c>
      <c r="P206" s="287">
        <f t="shared" ref="P206" si="482">+P203+P204+P205</f>
        <v>0</v>
      </c>
      <c r="Q206" s="289">
        <f t="shared" ref="Q206" si="483">+Q203+Q204+Q205</f>
        <v>0</v>
      </c>
      <c r="R206" s="287">
        <f t="shared" ref="R206" si="484">+R203+R204+R205</f>
        <v>199</v>
      </c>
      <c r="S206" s="288">
        <f t="shared" ref="S206" si="485">+S203+S204+S205</f>
        <v>188</v>
      </c>
      <c r="T206" s="289">
        <f t="shared" ref="T206" si="486">+T203+T204+T205</f>
        <v>387</v>
      </c>
      <c r="U206" s="287">
        <f t="shared" ref="U206" si="487">+U203+U204+U205</f>
        <v>0</v>
      </c>
      <c r="V206" s="289">
        <f t="shared" ref="V206" si="488">+V203+V204+V205</f>
        <v>387</v>
      </c>
      <c r="W206" s="290">
        <f t="shared" si="458"/>
        <v>0</v>
      </c>
    </row>
    <row r="207" spans="12:23" ht="14.25" thickTop="1" thickBot="1">
      <c r="L207" s="286" t="s">
        <v>62</v>
      </c>
      <c r="M207" s="287">
        <f t="shared" ref="M207:V207" si="489">+M198+M202+M206</f>
        <v>0</v>
      </c>
      <c r="N207" s="288">
        <f t="shared" si="489"/>
        <v>0</v>
      </c>
      <c r="O207" s="289">
        <f t="shared" si="489"/>
        <v>0</v>
      </c>
      <c r="P207" s="287">
        <f t="shared" si="489"/>
        <v>0</v>
      </c>
      <c r="Q207" s="289">
        <f t="shared" si="489"/>
        <v>0</v>
      </c>
      <c r="R207" s="287">
        <f t="shared" si="489"/>
        <v>454</v>
      </c>
      <c r="S207" s="288">
        <f t="shared" si="489"/>
        <v>559</v>
      </c>
      <c r="T207" s="289">
        <f t="shared" si="489"/>
        <v>1013</v>
      </c>
      <c r="U207" s="287">
        <f t="shared" si="489"/>
        <v>0</v>
      </c>
      <c r="V207" s="289">
        <f t="shared" si="489"/>
        <v>1013</v>
      </c>
      <c r="W207" s="290">
        <f>IF(Q207=0,0,((V207/Q207)-1)*100)</f>
        <v>0</v>
      </c>
    </row>
    <row r="208" spans="12:23" ht="14.25" thickTop="1" thickBot="1">
      <c r="L208" s="286" t="s">
        <v>7</v>
      </c>
      <c r="M208" s="287">
        <f>+M207+M194</f>
        <v>0</v>
      </c>
      <c r="N208" s="288">
        <f t="shared" ref="N208:V208" si="490">+N207+N194</f>
        <v>0</v>
      </c>
      <c r="O208" s="289">
        <f t="shared" si="490"/>
        <v>0</v>
      </c>
      <c r="P208" s="287">
        <f t="shared" si="490"/>
        <v>0</v>
      </c>
      <c r="Q208" s="289">
        <f t="shared" si="490"/>
        <v>0</v>
      </c>
      <c r="R208" s="287">
        <f t="shared" si="490"/>
        <v>528</v>
      </c>
      <c r="S208" s="288">
        <f t="shared" si="490"/>
        <v>649</v>
      </c>
      <c r="T208" s="289">
        <f t="shared" si="490"/>
        <v>1177</v>
      </c>
      <c r="U208" s="287">
        <f t="shared" si="490"/>
        <v>0</v>
      </c>
      <c r="V208" s="289">
        <f t="shared" si="490"/>
        <v>1177</v>
      </c>
      <c r="W208" s="290">
        <f>IF(Q208=0,0,((V208/Q208)-1)*100)</f>
        <v>0</v>
      </c>
    </row>
    <row r="209" spans="12:23" ht="14.25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14.25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2"/>
      <c r="R213" s="261" t="s">
        <v>59</v>
      </c>
      <c r="S213" s="262"/>
      <c r="T213" s="300"/>
      <c r="U213" s="261"/>
      <c r="V213" s="261"/>
      <c r="W213" s="380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268"/>
      <c r="V214" s="379"/>
      <c r="W214" s="381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15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375" t="s">
        <v>7</v>
      </c>
      <c r="W215" s="382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279"/>
      <c r="V216" s="318"/>
      <c r="W216" s="280"/>
    </row>
    <row r="217" spans="12:23">
      <c r="L217" s="264" t="s">
        <v>10</v>
      </c>
      <c r="M217" s="281">
        <f t="shared" ref="M217:N219" si="491">+M165+M191</f>
        <v>0</v>
      </c>
      <c r="N217" s="282">
        <f t="shared" si="491"/>
        <v>0</v>
      </c>
      <c r="O217" s="283">
        <f>M217+N217</f>
        <v>0</v>
      </c>
      <c r="P217" s="284">
        <f>+P165+P191</f>
        <v>0</v>
      </c>
      <c r="Q217" s="317">
        <f t="shared" ref="Q217" si="492">O217+P217</f>
        <v>0</v>
      </c>
      <c r="R217" s="281">
        <f t="shared" ref="R217:S219" si="493">+R165+R191</f>
        <v>0</v>
      </c>
      <c r="S217" s="282">
        <f t="shared" si="493"/>
        <v>0</v>
      </c>
      <c r="T217" s="283">
        <f>R217+S217</f>
        <v>0</v>
      </c>
      <c r="U217" s="284">
        <f>+U165+U191</f>
        <v>0</v>
      </c>
      <c r="V217" s="319">
        <f>T217+U217</f>
        <v>0</v>
      </c>
      <c r="W217" s="285">
        <f>IF(Q217=0,0,((V217/Q217)-1)*100)</f>
        <v>0</v>
      </c>
    </row>
    <row r="218" spans="12:23">
      <c r="L218" s="264" t="s">
        <v>11</v>
      </c>
      <c r="M218" s="281">
        <f t="shared" si="491"/>
        <v>0</v>
      </c>
      <c r="N218" s="282">
        <f t="shared" si="491"/>
        <v>0</v>
      </c>
      <c r="O218" s="283">
        <f t="shared" ref="O218:O219" si="494">M218+N218</f>
        <v>0</v>
      </c>
      <c r="P218" s="284">
        <f>+P166+P192</f>
        <v>0</v>
      </c>
      <c r="Q218" s="317">
        <f>O218+P218</f>
        <v>0</v>
      </c>
      <c r="R218" s="281">
        <f t="shared" si="493"/>
        <v>20</v>
      </c>
      <c r="S218" s="282">
        <f t="shared" si="493"/>
        <v>34</v>
      </c>
      <c r="T218" s="283">
        <f t="shared" ref="T218:T219" si="495">R218+S218</f>
        <v>54</v>
      </c>
      <c r="U218" s="284">
        <f>+U166+U192</f>
        <v>0</v>
      </c>
      <c r="V218" s="319">
        <f>T218+U218</f>
        <v>54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91"/>
        <v>0</v>
      </c>
      <c r="N219" s="282">
        <f t="shared" si="491"/>
        <v>0</v>
      </c>
      <c r="O219" s="283">
        <f t="shared" si="494"/>
        <v>0</v>
      </c>
      <c r="P219" s="284">
        <f>+P167+P193</f>
        <v>0</v>
      </c>
      <c r="Q219" s="317">
        <f>O219+P219</f>
        <v>0</v>
      </c>
      <c r="R219" s="281">
        <f t="shared" si="493"/>
        <v>54</v>
      </c>
      <c r="S219" s="282">
        <f t="shared" si="493"/>
        <v>56</v>
      </c>
      <c r="T219" s="283">
        <f t="shared" si="495"/>
        <v>110</v>
      </c>
      <c r="U219" s="284">
        <f>+U167+U193</f>
        <v>0</v>
      </c>
      <c r="V219" s="319">
        <f>T219+U219</f>
        <v>110</v>
      </c>
      <c r="W219" s="285">
        <f>IF(Q219=0,0,((V219/Q219)-1)*100)</f>
        <v>0</v>
      </c>
    </row>
    <row r="220" spans="12:23" ht="14.25" thickTop="1" thickBot="1">
      <c r="L220" s="286" t="s">
        <v>38</v>
      </c>
      <c r="M220" s="287">
        <f>+M217+M218+M219</f>
        <v>0</v>
      </c>
      <c r="N220" s="288">
        <f t="shared" ref="N220" si="496">+N217+N218+N219</f>
        <v>0</v>
      </c>
      <c r="O220" s="289">
        <f t="shared" ref="O220" si="497">+O217+O218+O219</f>
        <v>0</v>
      </c>
      <c r="P220" s="287">
        <f t="shared" ref="P220" si="498">+P217+P218+P219</f>
        <v>0</v>
      </c>
      <c r="Q220" s="289">
        <f t="shared" ref="Q220" si="499">+Q217+Q218+Q219</f>
        <v>0</v>
      </c>
      <c r="R220" s="287">
        <f t="shared" ref="R220" si="500">+R217+R218+R219</f>
        <v>74</v>
      </c>
      <c r="S220" s="288">
        <f t="shared" ref="S220" si="501">+S217+S218+S219</f>
        <v>90</v>
      </c>
      <c r="T220" s="289">
        <f t="shared" ref="T220" si="502">+T217+T218+T219</f>
        <v>164</v>
      </c>
      <c r="U220" s="287">
        <f t="shared" ref="U220" si="503">+U217+U218+U219</f>
        <v>0</v>
      </c>
      <c r="V220" s="289">
        <f t="shared" ref="V220" si="504">+V217+V218+V219</f>
        <v>164</v>
      </c>
      <c r="W220" s="290">
        <f t="shared" ref="W220" si="505">IF(Q220=0,0,((V220/Q220)-1)*100)</f>
        <v>0</v>
      </c>
    </row>
    <row r="221" spans="12:23" ht="13.5" thickTop="1">
      <c r="L221" s="264" t="s">
        <v>13</v>
      </c>
      <c r="M221" s="281">
        <f t="shared" ref="M221:N223" si="506">+M169+M195</f>
        <v>0</v>
      </c>
      <c r="N221" s="282">
        <f t="shared" si="506"/>
        <v>0</v>
      </c>
      <c r="O221" s="283">
        <f t="shared" ref="O221:O222" si="507">M221+N221</f>
        <v>0</v>
      </c>
      <c r="P221" s="284">
        <f>+P169+P195</f>
        <v>0</v>
      </c>
      <c r="Q221" s="317">
        <f t="shared" ref="Q221:Q222" si="508">O221+P221</f>
        <v>0</v>
      </c>
      <c r="R221" s="281">
        <f t="shared" ref="R221:S223" si="509">+R169+R195</f>
        <v>63</v>
      </c>
      <c r="S221" s="282">
        <f t="shared" si="509"/>
        <v>74</v>
      </c>
      <c r="T221" s="283">
        <f t="shared" ref="T221:T222" si="510">R221+S221</f>
        <v>137</v>
      </c>
      <c r="U221" s="284">
        <f>+U169+U195</f>
        <v>0</v>
      </c>
      <c r="V221" s="319">
        <f>T221+U221</f>
        <v>137</v>
      </c>
      <c r="W221" s="285">
        <f>IF(Q221=0,0,((V221/Q221)-1)*100)</f>
        <v>0</v>
      </c>
    </row>
    <row r="222" spans="12:23">
      <c r="L222" s="264" t="s">
        <v>14</v>
      </c>
      <c r="M222" s="281">
        <f t="shared" si="506"/>
        <v>0</v>
      </c>
      <c r="N222" s="282">
        <f t="shared" si="506"/>
        <v>0</v>
      </c>
      <c r="O222" s="283">
        <f t="shared" si="507"/>
        <v>0</v>
      </c>
      <c r="P222" s="284">
        <f>+P170+P196</f>
        <v>0</v>
      </c>
      <c r="Q222" s="317">
        <f t="shared" si="508"/>
        <v>0</v>
      </c>
      <c r="R222" s="281">
        <f t="shared" si="509"/>
        <v>44</v>
      </c>
      <c r="S222" s="282">
        <f t="shared" si="509"/>
        <v>73</v>
      </c>
      <c r="T222" s="283">
        <f t="shared" si="510"/>
        <v>117</v>
      </c>
      <c r="U222" s="284">
        <f>+U170+U196</f>
        <v>0</v>
      </c>
      <c r="V222" s="319">
        <f>T222+U222</f>
        <v>117</v>
      </c>
      <c r="W222" s="285">
        <f t="shared" ref="W222:W232" si="511">IF(Q222=0,0,((V222/Q222)-1)*100)</f>
        <v>0</v>
      </c>
    </row>
    <row r="223" spans="12:23" ht="13.5" thickBot="1">
      <c r="L223" s="264" t="s">
        <v>15</v>
      </c>
      <c r="M223" s="281">
        <f t="shared" si="506"/>
        <v>0</v>
      </c>
      <c r="N223" s="282">
        <f t="shared" si="506"/>
        <v>0</v>
      </c>
      <c r="O223" s="283">
        <f>M223+N223</f>
        <v>0</v>
      </c>
      <c r="P223" s="284">
        <f>+P171+P197</f>
        <v>0</v>
      </c>
      <c r="Q223" s="317">
        <f>O223+P223</f>
        <v>0</v>
      </c>
      <c r="R223" s="281">
        <f t="shared" si="509"/>
        <v>35</v>
      </c>
      <c r="S223" s="282">
        <f t="shared" si="509"/>
        <v>57</v>
      </c>
      <c r="T223" s="283">
        <f>R223+S223</f>
        <v>92</v>
      </c>
      <c r="U223" s="284">
        <f>+U171+U197</f>
        <v>0</v>
      </c>
      <c r="V223" s="319">
        <f>T223+U223</f>
        <v>92</v>
      </c>
      <c r="W223" s="285">
        <f>IF(Q223=0,0,((V223/Q223)-1)*100)</f>
        <v>0</v>
      </c>
    </row>
    <row r="224" spans="12:23" ht="14.25" thickTop="1" thickBot="1">
      <c r="L224" s="286" t="s">
        <v>61</v>
      </c>
      <c r="M224" s="287">
        <f>+M221+M222+M223</f>
        <v>0</v>
      </c>
      <c r="N224" s="288">
        <f t="shared" ref="N224" si="512">+N221+N222+N223</f>
        <v>0</v>
      </c>
      <c r="O224" s="289">
        <f t="shared" ref="O224" si="513">+O221+O222+O223</f>
        <v>0</v>
      </c>
      <c r="P224" s="287">
        <f t="shared" ref="P224" si="514">+P221+P222+P223</f>
        <v>0</v>
      </c>
      <c r="Q224" s="289">
        <f t="shared" ref="Q224" si="515">+Q221+Q222+Q223</f>
        <v>0</v>
      </c>
      <c r="R224" s="287">
        <f t="shared" ref="R224" si="516">+R221+R222+R223</f>
        <v>142</v>
      </c>
      <c r="S224" s="288">
        <f t="shared" ref="S224" si="517">+S221+S222+S223</f>
        <v>204</v>
      </c>
      <c r="T224" s="289">
        <f t="shared" ref="T224" si="518">+T221+T222+T223</f>
        <v>346</v>
      </c>
      <c r="U224" s="287">
        <f t="shared" ref="U224" si="519">+U221+U222+U223</f>
        <v>0</v>
      </c>
      <c r="V224" s="289">
        <f t="shared" ref="V224" si="520">+V221+V222+V223</f>
        <v>346</v>
      </c>
      <c r="W224" s="290">
        <f t="shared" ref="W224" si="521">IF(Q224=0,0,((V224/Q224)-1)*100)</f>
        <v>0</v>
      </c>
    </row>
    <row r="225" spans="12:23" ht="13.5" thickTop="1">
      <c r="L225" s="264" t="s">
        <v>16</v>
      </c>
      <c r="M225" s="281">
        <f t="shared" ref="M225:N227" si="522">+M173+M199</f>
        <v>0</v>
      </c>
      <c r="N225" s="282">
        <f t="shared" si="522"/>
        <v>0</v>
      </c>
      <c r="O225" s="283">
        <f t="shared" ref="O225:O227" si="523">M225+N225</f>
        <v>0</v>
      </c>
      <c r="P225" s="284">
        <f>+P173+P199</f>
        <v>0</v>
      </c>
      <c r="Q225" s="317">
        <f t="shared" ref="Q225:Q227" si="524">O225+P225</f>
        <v>0</v>
      </c>
      <c r="R225" s="281">
        <f t="shared" ref="R225:S227" si="525">+R173+R199</f>
        <v>35</v>
      </c>
      <c r="S225" s="282">
        <f t="shared" si="525"/>
        <v>57</v>
      </c>
      <c r="T225" s="283">
        <f t="shared" ref="T225:T227" si="526">R225+S225</f>
        <v>92</v>
      </c>
      <c r="U225" s="284">
        <f>+U173+U199</f>
        <v>0</v>
      </c>
      <c r="V225" s="319">
        <f>T225+U225</f>
        <v>92</v>
      </c>
      <c r="W225" s="285">
        <f t="shared" si="511"/>
        <v>0</v>
      </c>
    </row>
    <row r="226" spans="12:23">
      <c r="L226" s="264" t="s">
        <v>17</v>
      </c>
      <c r="M226" s="281">
        <f t="shared" si="522"/>
        <v>0</v>
      </c>
      <c r="N226" s="282">
        <f t="shared" si="522"/>
        <v>0</v>
      </c>
      <c r="O226" s="283">
        <f>M226+N226</f>
        <v>0</v>
      </c>
      <c r="P226" s="284">
        <f>+P174+P200</f>
        <v>0</v>
      </c>
      <c r="Q226" s="317">
        <f>O226+P226</f>
        <v>0</v>
      </c>
      <c r="R226" s="281">
        <f t="shared" si="525"/>
        <v>33</v>
      </c>
      <c r="S226" s="282">
        <f t="shared" si="525"/>
        <v>49</v>
      </c>
      <c r="T226" s="283">
        <f>R226+S226</f>
        <v>82</v>
      </c>
      <c r="U226" s="284">
        <f>+U174+U200</f>
        <v>0</v>
      </c>
      <c r="V226" s="319">
        <f>T226+U226</f>
        <v>82</v>
      </c>
      <c r="W226" s="285">
        <f>IF(Q226=0,0,((V226/Q226)-1)*100)</f>
        <v>0</v>
      </c>
    </row>
    <row r="227" spans="12:23" ht="13.5" thickBot="1">
      <c r="L227" s="264" t="s">
        <v>18</v>
      </c>
      <c r="M227" s="281">
        <f t="shared" si="522"/>
        <v>0</v>
      </c>
      <c r="N227" s="282">
        <f t="shared" si="522"/>
        <v>0</v>
      </c>
      <c r="O227" s="291">
        <f t="shared" si="523"/>
        <v>0</v>
      </c>
      <c r="P227" s="292">
        <f>+P175+P201</f>
        <v>0</v>
      </c>
      <c r="Q227" s="317">
        <f t="shared" si="524"/>
        <v>0</v>
      </c>
      <c r="R227" s="281">
        <f t="shared" si="525"/>
        <v>45</v>
      </c>
      <c r="S227" s="282">
        <f t="shared" si="525"/>
        <v>61</v>
      </c>
      <c r="T227" s="291">
        <f t="shared" si="526"/>
        <v>106</v>
      </c>
      <c r="U227" s="292">
        <f>+U175+U201</f>
        <v>0</v>
      </c>
      <c r="V227" s="319">
        <f>T227+U227</f>
        <v>106</v>
      </c>
      <c r="W227" s="285">
        <f t="shared" si="511"/>
        <v>0</v>
      </c>
    </row>
    <row r="228" spans="12:23" ht="14.25" thickTop="1" thickBot="1">
      <c r="L228" s="293" t="s">
        <v>39</v>
      </c>
      <c r="M228" s="294">
        <f t="shared" ref="M228:V228" si="527">SUM(M225:M227)</f>
        <v>0</v>
      </c>
      <c r="N228" s="294">
        <f t="shared" si="527"/>
        <v>0</v>
      </c>
      <c r="O228" s="295">
        <f t="shared" si="527"/>
        <v>0</v>
      </c>
      <c r="P228" s="296">
        <f t="shared" si="527"/>
        <v>0</v>
      </c>
      <c r="Q228" s="295">
        <f t="shared" si="527"/>
        <v>0</v>
      </c>
      <c r="R228" s="294">
        <f t="shared" si="527"/>
        <v>113</v>
      </c>
      <c r="S228" s="294">
        <f t="shared" si="527"/>
        <v>167</v>
      </c>
      <c r="T228" s="295">
        <f t="shared" si="527"/>
        <v>280</v>
      </c>
      <c r="U228" s="296">
        <f t="shared" si="527"/>
        <v>0</v>
      </c>
      <c r="V228" s="295">
        <f t="shared" si="527"/>
        <v>280</v>
      </c>
      <c r="W228" s="409">
        <f t="shared" si="511"/>
        <v>0</v>
      </c>
    </row>
    <row r="229" spans="12:23" ht="13.5" thickTop="1">
      <c r="L229" s="264" t="s">
        <v>21</v>
      </c>
      <c r="M229" s="281">
        <f t="shared" ref="M229:N231" si="528">+M177+M203</f>
        <v>0</v>
      </c>
      <c r="N229" s="282">
        <f t="shared" si="528"/>
        <v>0</v>
      </c>
      <c r="O229" s="291">
        <f t="shared" ref="O229:O231" si="529">M229+N229</f>
        <v>0</v>
      </c>
      <c r="P229" s="298">
        <f>+P177+P203</f>
        <v>0</v>
      </c>
      <c r="Q229" s="317">
        <f t="shared" ref="Q229:Q231" si="530">O229+P229</f>
        <v>0</v>
      </c>
      <c r="R229" s="281">
        <f t="shared" ref="R229:S231" si="531">+R177+R203</f>
        <v>70</v>
      </c>
      <c r="S229" s="282">
        <f t="shared" si="531"/>
        <v>71</v>
      </c>
      <c r="T229" s="291">
        <f t="shared" ref="T229:T231" si="532">R229+S229</f>
        <v>141</v>
      </c>
      <c r="U229" s="298">
        <f>+U177+U203</f>
        <v>0</v>
      </c>
      <c r="V229" s="319">
        <f>T229+U229</f>
        <v>141</v>
      </c>
      <c r="W229" s="285">
        <f t="shared" si="511"/>
        <v>0</v>
      </c>
    </row>
    <row r="230" spans="12:23">
      <c r="L230" s="264" t="s">
        <v>22</v>
      </c>
      <c r="M230" s="281">
        <f t="shared" si="528"/>
        <v>0</v>
      </c>
      <c r="N230" s="282">
        <f t="shared" si="528"/>
        <v>0</v>
      </c>
      <c r="O230" s="291">
        <f t="shared" si="529"/>
        <v>0</v>
      </c>
      <c r="P230" s="284">
        <f>+P178+P204</f>
        <v>0</v>
      </c>
      <c r="Q230" s="317">
        <f t="shared" si="530"/>
        <v>0</v>
      </c>
      <c r="R230" s="281">
        <f t="shared" si="531"/>
        <v>72</v>
      </c>
      <c r="S230" s="282">
        <f t="shared" si="531"/>
        <v>64</v>
      </c>
      <c r="T230" s="291">
        <f t="shared" si="532"/>
        <v>136</v>
      </c>
      <c r="U230" s="284">
        <f>+U178+U204</f>
        <v>0</v>
      </c>
      <c r="V230" s="319">
        <f>T230+U230</f>
        <v>136</v>
      </c>
      <c r="W230" s="285">
        <f t="shared" si="511"/>
        <v>0</v>
      </c>
    </row>
    <row r="231" spans="12:23" ht="13.5" thickBot="1">
      <c r="L231" s="264" t="s">
        <v>23</v>
      </c>
      <c r="M231" s="281">
        <f t="shared" si="528"/>
        <v>0</v>
      </c>
      <c r="N231" s="282">
        <f t="shared" si="528"/>
        <v>0</v>
      </c>
      <c r="O231" s="291">
        <f t="shared" si="529"/>
        <v>0</v>
      </c>
      <c r="P231" s="284">
        <f>+P179+P205</f>
        <v>0</v>
      </c>
      <c r="Q231" s="317">
        <f t="shared" si="530"/>
        <v>0</v>
      </c>
      <c r="R231" s="281">
        <f t="shared" si="531"/>
        <v>57</v>
      </c>
      <c r="S231" s="282">
        <f t="shared" si="531"/>
        <v>53</v>
      </c>
      <c r="T231" s="291">
        <f t="shared" si="532"/>
        <v>110</v>
      </c>
      <c r="U231" s="284">
        <f>+U179+U205</f>
        <v>0</v>
      </c>
      <c r="V231" s="319">
        <f>T231+U231</f>
        <v>110</v>
      </c>
      <c r="W231" s="285">
        <f t="shared" si="511"/>
        <v>0</v>
      </c>
    </row>
    <row r="232" spans="12:23" ht="14.25" thickTop="1" thickBot="1">
      <c r="L232" s="286" t="s">
        <v>40</v>
      </c>
      <c r="M232" s="287">
        <f>+M229+M230+M231</f>
        <v>0</v>
      </c>
      <c r="N232" s="288">
        <f t="shared" ref="N232" si="533">+N229+N230+N231</f>
        <v>0</v>
      </c>
      <c r="O232" s="289">
        <f t="shared" ref="O232" si="534">+O229+O230+O231</f>
        <v>0</v>
      </c>
      <c r="P232" s="287">
        <f t="shared" ref="P232" si="535">+P229+P230+P231</f>
        <v>0</v>
      </c>
      <c r="Q232" s="289">
        <f t="shared" ref="Q232" si="536">+Q229+Q230+Q231</f>
        <v>0</v>
      </c>
      <c r="R232" s="287">
        <f t="shared" ref="R232" si="537">+R229+R230+R231</f>
        <v>199</v>
      </c>
      <c r="S232" s="288">
        <f t="shared" ref="S232" si="538">+S229+S230+S231</f>
        <v>188</v>
      </c>
      <c r="T232" s="289">
        <f t="shared" ref="T232" si="539">+T229+T230+T231</f>
        <v>387</v>
      </c>
      <c r="U232" s="287">
        <f t="shared" ref="U232" si="540">+U229+U230+U231</f>
        <v>0</v>
      </c>
      <c r="V232" s="289">
        <f t="shared" ref="V232" si="541">+V229+V230+V231</f>
        <v>387</v>
      </c>
      <c r="W232" s="290">
        <f t="shared" si="511"/>
        <v>0</v>
      </c>
    </row>
    <row r="233" spans="12:23" ht="14.25" thickTop="1" thickBot="1">
      <c r="L233" s="286" t="s">
        <v>62</v>
      </c>
      <c r="M233" s="287">
        <f t="shared" ref="M233:V233" si="542">+M224+M228+M232</f>
        <v>0</v>
      </c>
      <c r="N233" s="288">
        <f t="shared" si="542"/>
        <v>0</v>
      </c>
      <c r="O233" s="289">
        <f t="shared" si="542"/>
        <v>0</v>
      </c>
      <c r="P233" s="287">
        <f t="shared" si="542"/>
        <v>0</v>
      </c>
      <c r="Q233" s="289">
        <f t="shared" si="542"/>
        <v>0</v>
      </c>
      <c r="R233" s="287">
        <f t="shared" si="542"/>
        <v>454</v>
      </c>
      <c r="S233" s="288">
        <f t="shared" si="542"/>
        <v>559</v>
      </c>
      <c r="T233" s="289">
        <f t="shared" si="542"/>
        <v>1013</v>
      </c>
      <c r="U233" s="287">
        <f t="shared" si="542"/>
        <v>0</v>
      </c>
      <c r="V233" s="289">
        <f t="shared" si="542"/>
        <v>1013</v>
      </c>
      <c r="W233" s="290">
        <f>IF(Q233=0,0,((V233/Q233)-1)*100)</f>
        <v>0</v>
      </c>
    </row>
    <row r="234" spans="12:23" ht="14.25" thickTop="1" thickBot="1">
      <c r="L234" s="286" t="s">
        <v>7</v>
      </c>
      <c r="M234" s="287">
        <f>+M233+M220</f>
        <v>0</v>
      </c>
      <c r="N234" s="288">
        <f t="shared" ref="N234" si="543">+N233+N220</f>
        <v>0</v>
      </c>
      <c r="O234" s="289">
        <f t="shared" ref="O234" si="544">+O233+O220</f>
        <v>0</v>
      </c>
      <c r="P234" s="287">
        <f t="shared" ref="P234" si="545">+P233+P220</f>
        <v>0</v>
      </c>
      <c r="Q234" s="289">
        <f t="shared" ref="Q234" si="546">+Q233+Q220</f>
        <v>0</v>
      </c>
      <c r="R234" s="287">
        <f t="shared" ref="R234" si="547">+R233+R220</f>
        <v>528</v>
      </c>
      <c r="S234" s="288">
        <f t="shared" ref="S234" si="548">+S233+S220</f>
        <v>649</v>
      </c>
      <c r="T234" s="289">
        <f t="shared" ref="T234" si="549">+T233+T220</f>
        <v>1177</v>
      </c>
      <c r="U234" s="287">
        <f t="shared" ref="U234" si="550">+U233+U220</f>
        <v>0</v>
      </c>
      <c r="V234" s="289">
        <f t="shared" ref="V234" si="551">+V233+V220</f>
        <v>1177</v>
      </c>
      <c r="W234" s="290">
        <f>IF(Q234=0,0,((V234/Q234)-1)*100)</f>
        <v>0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  <mergeCell ref="M161:Q161"/>
    <mergeCell ref="M187:Q1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Statistics : Chiang Mai International Airport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W235"/>
  <sheetViews>
    <sheetView topLeftCell="G54" zoomScaleNormal="100" workbookViewId="0">
      <selection activeCell="J22" sqref="J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2.140625" style="1" customWidth="1"/>
    <col min="14" max="14" width="12.28515625" style="1" customWidth="1"/>
    <col min="15" max="15" width="14.140625" style="1" bestFit="1" customWidth="1"/>
    <col min="16" max="16" width="11" style="1" customWidth="1"/>
    <col min="17" max="17" width="12.85546875" style="1" customWidth="1"/>
    <col min="18" max="18" width="12.42578125" style="1" customWidth="1"/>
    <col min="19" max="19" width="12.28515625" style="1" customWidth="1"/>
    <col min="20" max="20" width="14.140625" style="1" bestFit="1" customWidth="1"/>
    <col min="21" max="21" width="11" style="1" customWidth="1"/>
    <col min="22" max="22" width="12.710937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238"/>
      <c r="D6" s="113"/>
      <c r="E6" s="114"/>
      <c r="F6" s="238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239" t="s">
        <v>5</v>
      </c>
      <c r="D7" s="118" t="s">
        <v>6</v>
      </c>
      <c r="E7" s="231" t="s">
        <v>7</v>
      </c>
      <c r="F7" s="239" t="s">
        <v>5</v>
      </c>
      <c r="G7" s="118" t="s">
        <v>6</v>
      </c>
      <c r="H7" s="119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240"/>
      <c r="D8" s="122"/>
      <c r="E8" s="123"/>
      <c r="F8" s="240"/>
      <c r="G8" s="122"/>
      <c r="H8" s="186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235">
        <v>75</v>
      </c>
      <c r="D9" s="126">
        <v>75</v>
      </c>
      <c r="E9" s="181">
        <f>SUM(C9:D9)</f>
        <v>150</v>
      </c>
      <c r="F9" s="235">
        <v>62</v>
      </c>
      <c r="G9" s="126">
        <v>62</v>
      </c>
      <c r="H9" s="181">
        <f>SUM(F9:G9)</f>
        <v>124</v>
      </c>
      <c r="I9" s="128">
        <f>IF(E9=0,0,((H9/E9)-1)*100)</f>
        <v>-17.333333333333336</v>
      </c>
      <c r="J9" s="3"/>
      <c r="K9" s="6"/>
      <c r="L9" s="13" t="s">
        <v>10</v>
      </c>
      <c r="M9" s="39">
        <v>9034</v>
      </c>
      <c r="N9" s="37">
        <v>8942</v>
      </c>
      <c r="O9" s="203">
        <f>SUM(M9:N9)</f>
        <v>17976</v>
      </c>
      <c r="P9" s="150">
        <v>0</v>
      </c>
      <c r="Q9" s="203">
        <f t="shared" ref="Q9:Q11" si="0">O9+P9</f>
        <v>17976</v>
      </c>
      <c r="R9" s="39">
        <v>9008</v>
      </c>
      <c r="S9" s="37">
        <v>9077</v>
      </c>
      <c r="T9" s="203">
        <f>SUM(R9:S9)</f>
        <v>18085</v>
      </c>
      <c r="U9" s="150">
        <v>0</v>
      </c>
      <c r="V9" s="203">
        <f>T9+U9</f>
        <v>18085</v>
      </c>
      <c r="W9" s="40">
        <f>IF(Q9=0,0,((V9/Q9)-1)*100)</f>
        <v>0.60636404094347451</v>
      </c>
    </row>
    <row r="10" spans="2:23">
      <c r="B10" s="111" t="s">
        <v>11</v>
      </c>
      <c r="C10" s="235">
        <v>73</v>
      </c>
      <c r="D10" s="126">
        <v>73</v>
      </c>
      <c r="E10" s="181">
        <f>SUM(C10:D10)</f>
        <v>146</v>
      </c>
      <c r="F10" s="235">
        <v>60</v>
      </c>
      <c r="G10" s="126">
        <v>60</v>
      </c>
      <c r="H10" s="181">
        <f>SUM(F10:G10)</f>
        <v>120</v>
      </c>
      <c r="I10" s="128">
        <f>IF(E10=0,0,((H10/E10)-1)*100)</f>
        <v>-17.808219178082197</v>
      </c>
      <c r="J10" s="3"/>
      <c r="K10" s="6"/>
      <c r="L10" s="13" t="s">
        <v>11</v>
      </c>
      <c r="M10" s="39">
        <v>9348</v>
      </c>
      <c r="N10" s="37">
        <v>9161</v>
      </c>
      <c r="O10" s="203">
        <f t="shared" ref="O10:O11" si="1">SUM(M10:N10)</f>
        <v>18509</v>
      </c>
      <c r="P10" s="150">
        <v>0</v>
      </c>
      <c r="Q10" s="203">
        <f t="shared" si="0"/>
        <v>18509</v>
      </c>
      <c r="R10" s="39">
        <v>9038</v>
      </c>
      <c r="S10" s="37">
        <v>8694</v>
      </c>
      <c r="T10" s="203">
        <f t="shared" ref="T10:T11" si="2">SUM(R10:S10)</f>
        <v>17732</v>
      </c>
      <c r="U10" s="150">
        <v>0</v>
      </c>
      <c r="V10" s="203">
        <f>T10+U10</f>
        <v>17732</v>
      </c>
      <c r="W10" s="40">
        <f>IF(Q10=0,0,((V10/Q10)-1)*100)</f>
        <v>-4.1979577502836429</v>
      </c>
    </row>
    <row r="11" spans="2:23" ht="13.5" thickBot="1">
      <c r="B11" s="116" t="s">
        <v>12</v>
      </c>
      <c r="C11" s="237">
        <v>75</v>
      </c>
      <c r="D11" s="130">
        <v>75</v>
      </c>
      <c r="E11" s="181">
        <f>SUM(C11:D11)</f>
        <v>150</v>
      </c>
      <c r="F11" s="237">
        <v>62</v>
      </c>
      <c r="G11" s="130">
        <v>62</v>
      </c>
      <c r="H11" s="181">
        <f>SUM(F11:G11)</f>
        <v>124</v>
      </c>
      <c r="I11" s="128">
        <f>IF(E11=0,0,((H11/E11)-1)*100)</f>
        <v>-17.333333333333336</v>
      </c>
      <c r="J11" s="3"/>
      <c r="K11" s="6"/>
      <c r="L11" s="22" t="s">
        <v>12</v>
      </c>
      <c r="M11" s="39">
        <v>10151</v>
      </c>
      <c r="N11" s="37">
        <v>10048</v>
      </c>
      <c r="O11" s="203">
        <f t="shared" si="1"/>
        <v>20199</v>
      </c>
      <c r="P11" s="38">
        <v>0</v>
      </c>
      <c r="Q11" s="327">
        <f t="shared" si="0"/>
        <v>20199</v>
      </c>
      <c r="R11" s="39">
        <v>8936</v>
      </c>
      <c r="S11" s="37">
        <v>9254</v>
      </c>
      <c r="T11" s="203">
        <f t="shared" si="2"/>
        <v>18190</v>
      </c>
      <c r="U11" s="38">
        <v>0</v>
      </c>
      <c r="V11" s="327">
        <f>T11+U11</f>
        <v>18190</v>
      </c>
      <c r="W11" s="40">
        <f>IF(Q11=0,0,((V11/Q11)-1)*100)</f>
        <v>-9.9460369325214071</v>
      </c>
    </row>
    <row r="12" spans="2:23" ht="14.25" thickTop="1" thickBot="1">
      <c r="B12" s="132" t="s">
        <v>57</v>
      </c>
      <c r="C12" s="236">
        <f>+C9+C10+C11</f>
        <v>223</v>
      </c>
      <c r="D12" s="243">
        <f t="shared" ref="D12:H12" si="3">+D9+D10+D11</f>
        <v>223</v>
      </c>
      <c r="E12" s="182">
        <f t="shared" si="3"/>
        <v>446</v>
      </c>
      <c r="F12" s="236">
        <f t="shared" si="3"/>
        <v>184</v>
      </c>
      <c r="G12" s="243">
        <f t="shared" si="3"/>
        <v>184</v>
      </c>
      <c r="H12" s="182">
        <f t="shared" si="3"/>
        <v>368</v>
      </c>
      <c r="I12" s="136">
        <f>IF(E12=0,0,((H12/E12)-1)*100)</f>
        <v>-17.488789237668158</v>
      </c>
      <c r="J12" s="3"/>
      <c r="K12" s="3"/>
      <c r="L12" s="41" t="s">
        <v>57</v>
      </c>
      <c r="M12" s="45">
        <f>+M9+M10+M11</f>
        <v>28533</v>
      </c>
      <c r="N12" s="43">
        <f t="shared" ref="N12:V12" si="4">+N9+N10+N11</f>
        <v>28151</v>
      </c>
      <c r="O12" s="204">
        <f t="shared" si="4"/>
        <v>56684</v>
      </c>
      <c r="P12" s="43">
        <f t="shared" si="4"/>
        <v>0</v>
      </c>
      <c r="Q12" s="204">
        <f t="shared" si="4"/>
        <v>56684</v>
      </c>
      <c r="R12" s="45">
        <f t="shared" si="4"/>
        <v>26982</v>
      </c>
      <c r="S12" s="43">
        <f t="shared" si="4"/>
        <v>27025</v>
      </c>
      <c r="T12" s="204">
        <f t="shared" si="4"/>
        <v>54007</v>
      </c>
      <c r="U12" s="43">
        <f t="shared" si="4"/>
        <v>0</v>
      </c>
      <c r="V12" s="204">
        <f t="shared" si="4"/>
        <v>54007</v>
      </c>
      <c r="W12" s="46">
        <f>IF(Q12=0,0,((V12/Q12)-1)*100)</f>
        <v>-4.7226730647096149</v>
      </c>
    </row>
    <row r="13" spans="2:23" ht="13.5" thickTop="1">
      <c r="B13" s="111" t="s">
        <v>13</v>
      </c>
      <c r="C13" s="235">
        <v>75</v>
      </c>
      <c r="D13" s="126">
        <v>75</v>
      </c>
      <c r="E13" s="181">
        <f t="shared" ref="E13:E23" si="5">SUM(C13:D13)</f>
        <v>150</v>
      </c>
      <c r="F13" s="235">
        <v>62</v>
      </c>
      <c r="G13" s="126">
        <v>62</v>
      </c>
      <c r="H13" s="181">
        <f>SUM(F13:G13)</f>
        <v>124</v>
      </c>
      <c r="I13" s="128">
        <f t="shared" ref="I13:I23" si="6">IF(E13=0,0,((H13/E13)-1)*100)</f>
        <v>-17.333333333333336</v>
      </c>
      <c r="J13" s="3"/>
      <c r="K13" s="3"/>
      <c r="L13" s="13" t="s">
        <v>13</v>
      </c>
      <c r="M13" s="39">
        <v>8465</v>
      </c>
      <c r="N13" s="37">
        <v>9039</v>
      </c>
      <c r="O13" s="203">
        <f>SUM(M13:N13)</f>
        <v>17504</v>
      </c>
      <c r="P13" s="150">
        <v>0</v>
      </c>
      <c r="Q13" s="203">
        <f t="shared" ref="Q13:Q14" si="7">O13+P13</f>
        <v>17504</v>
      </c>
      <c r="R13" s="39">
        <v>6859</v>
      </c>
      <c r="S13" s="37">
        <v>6531</v>
      </c>
      <c r="T13" s="203">
        <f>SUM(R13:S13)</f>
        <v>13390</v>
      </c>
      <c r="U13" s="150">
        <v>0</v>
      </c>
      <c r="V13" s="203">
        <f>T13+U13</f>
        <v>13390</v>
      </c>
      <c r="W13" s="40">
        <f t="shared" ref="W13:W23" si="8">IF(Q13=0,0,((V13/Q13)-1)*100)</f>
        <v>-23.503199268738573</v>
      </c>
    </row>
    <row r="14" spans="2:23">
      <c r="B14" s="111" t="s">
        <v>14</v>
      </c>
      <c r="C14" s="235">
        <v>68</v>
      </c>
      <c r="D14" s="126">
        <v>68</v>
      </c>
      <c r="E14" s="181">
        <f t="shared" si="5"/>
        <v>136</v>
      </c>
      <c r="F14" s="235">
        <v>56</v>
      </c>
      <c r="G14" s="126">
        <v>56</v>
      </c>
      <c r="H14" s="181">
        <f>SUM(F14:G14)</f>
        <v>112</v>
      </c>
      <c r="I14" s="128">
        <f t="shared" si="6"/>
        <v>-17.647058823529417</v>
      </c>
      <c r="J14" s="3"/>
      <c r="K14" s="3"/>
      <c r="L14" s="13" t="s">
        <v>14</v>
      </c>
      <c r="M14" s="39">
        <v>8028</v>
      </c>
      <c r="N14" s="37">
        <v>7574</v>
      </c>
      <c r="O14" s="203">
        <f t="shared" ref="O14" si="9">SUM(M14:N14)</f>
        <v>15602</v>
      </c>
      <c r="P14" s="150">
        <v>0</v>
      </c>
      <c r="Q14" s="203">
        <f t="shared" si="7"/>
        <v>15602</v>
      </c>
      <c r="R14" s="39">
        <v>7665</v>
      </c>
      <c r="S14" s="37">
        <v>7896</v>
      </c>
      <c r="T14" s="203">
        <f t="shared" ref="T14" si="10">SUM(R14:S14)</f>
        <v>15561</v>
      </c>
      <c r="U14" s="150">
        <v>0</v>
      </c>
      <c r="V14" s="203">
        <f>T14+U14</f>
        <v>15561</v>
      </c>
      <c r="W14" s="40">
        <f t="shared" si="8"/>
        <v>-0.26278682220227667</v>
      </c>
    </row>
    <row r="15" spans="2:23" ht="13.5" thickBot="1">
      <c r="B15" s="111" t="s">
        <v>15</v>
      </c>
      <c r="C15" s="235">
        <v>74</v>
      </c>
      <c r="D15" s="126">
        <v>74</v>
      </c>
      <c r="E15" s="181">
        <f>SUM(C15:D15)</f>
        <v>148</v>
      </c>
      <c r="F15" s="235">
        <v>62</v>
      </c>
      <c r="G15" s="126">
        <v>62</v>
      </c>
      <c r="H15" s="181">
        <f>SUM(F15:G15)</f>
        <v>124</v>
      </c>
      <c r="I15" s="128">
        <f>IF(E15=0,0,((H15/E15)-1)*100)</f>
        <v>-16.216216216216218</v>
      </c>
      <c r="J15" s="7"/>
      <c r="K15" s="3"/>
      <c r="L15" s="13" t="s">
        <v>15</v>
      </c>
      <c r="M15" s="39">
        <v>9657</v>
      </c>
      <c r="N15" s="37">
        <v>9955</v>
      </c>
      <c r="O15" s="203">
        <f>SUM(M15:N15)</f>
        <v>19612</v>
      </c>
      <c r="P15" s="150">
        <v>0</v>
      </c>
      <c r="Q15" s="203">
        <f>O15+P15</f>
        <v>19612</v>
      </c>
      <c r="R15" s="39">
        <v>8678</v>
      </c>
      <c r="S15" s="37">
        <v>9175</v>
      </c>
      <c r="T15" s="203">
        <f>SUM(R15:S15)</f>
        <v>17853</v>
      </c>
      <c r="U15" s="150">
        <v>0</v>
      </c>
      <c r="V15" s="203">
        <f>T15+U15</f>
        <v>17853</v>
      </c>
      <c r="W15" s="40">
        <f>IF(Q15=0,0,((V15/Q15)-1)*100)</f>
        <v>-8.9689985723026666</v>
      </c>
    </row>
    <row r="16" spans="2:23" ht="14.25" thickTop="1" thickBot="1">
      <c r="B16" s="132" t="s">
        <v>61</v>
      </c>
      <c r="C16" s="236">
        <f>+C13+C14+C15</f>
        <v>217</v>
      </c>
      <c r="D16" s="243">
        <f t="shared" ref="D16" si="11">+D13+D14+D15</f>
        <v>217</v>
      </c>
      <c r="E16" s="182">
        <f t="shared" ref="E16" si="12">+E13+E14+E15</f>
        <v>434</v>
      </c>
      <c r="F16" s="236">
        <f t="shared" ref="F16" si="13">+F13+F14+F15</f>
        <v>180</v>
      </c>
      <c r="G16" s="243">
        <f t="shared" ref="G16" si="14">+G13+G14+G15</f>
        <v>180</v>
      </c>
      <c r="H16" s="182">
        <f t="shared" ref="H16" si="15">+H13+H14+H15</f>
        <v>360</v>
      </c>
      <c r="I16" s="137">
        <f t="shared" ref="I16" si="16">IF(E16=0,0,((H16/E16)-1)*100)</f>
        <v>-17.050691244239637</v>
      </c>
      <c r="J16" s="7"/>
      <c r="K16" s="7"/>
      <c r="L16" s="41" t="s">
        <v>61</v>
      </c>
      <c r="M16" s="45">
        <f>+M13+M14+M15</f>
        <v>26150</v>
      </c>
      <c r="N16" s="43">
        <f t="shared" ref="N16" si="17">+N13+N14+N15</f>
        <v>26568</v>
      </c>
      <c r="O16" s="204">
        <f t="shared" ref="O16" si="18">+O13+O14+O15</f>
        <v>52718</v>
      </c>
      <c r="P16" s="43">
        <f t="shared" ref="P16" si="19">+P13+P14+P15</f>
        <v>0</v>
      </c>
      <c r="Q16" s="204">
        <f t="shared" ref="Q16" si="20">+Q13+Q14+Q15</f>
        <v>52718</v>
      </c>
      <c r="R16" s="45">
        <f t="shared" ref="R16" si="21">+R13+R14+R15</f>
        <v>23202</v>
      </c>
      <c r="S16" s="43">
        <f t="shared" ref="S16" si="22">+S13+S14+S15</f>
        <v>23602</v>
      </c>
      <c r="T16" s="204">
        <f t="shared" ref="T16" si="23">+T13+T14+T15</f>
        <v>46804</v>
      </c>
      <c r="U16" s="43">
        <f t="shared" ref="U16" si="24">+U13+U14+U15</f>
        <v>0</v>
      </c>
      <c r="V16" s="204">
        <f t="shared" ref="V16" si="25">+V13+V14+V15</f>
        <v>46804</v>
      </c>
      <c r="W16" s="46">
        <f t="shared" ref="W16" si="26">IF(Q16=0,0,((V16/Q16)-1)*100)</f>
        <v>-11.218179748852386</v>
      </c>
    </row>
    <row r="17" spans="2:23" ht="13.5" thickTop="1">
      <c r="B17" s="111" t="s">
        <v>16</v>
      </c>
      <c r="C17" s="139">
        <v>60</v>
      </c>
      <c r="D17" s="242">
        <v>60</v>
      </c>
      <c r="E17" s="181">
        <f t="shared" si="5"/>
        <v>120</v>
      </c>
      <c r="F17" s="139">
        <v>84</v>
      </c>
      <c r="G17" s="242">
        <v>84</v>
      </c>
      <c r="H17" s="181">
        <f t="shared" ref="H17:H23" si="27">SUM(F17:G17)</f>
        <v>168</v>
      </c>
      <c r="I17" s="128">
        <f t="shared" si="6"/>
        <v>39.999999999999993</v>
      </c>
      <c r="J17" s="7"/>
      <c r="K17" s="3"/>
      <c r="L17" s="13" t="s">
        <v>16</v>
      </c>
      <c r="M17" s="39">
        <v>9112</v>
      </c>
      <c r="N17" s="37">
        <v>8848</v>
      </c>
      <c r="O17" s="203">
        <f t="shared" ref="O17:O19" si="28">SUM(M17:N17)</f>
        <v>17960</v>
      </c>
      <c r="P17" s="150">
        <v>0</v>
      </c>
      <c r="Q17" s="203">
        <f t="shared" ref="Q17:Q19" si="29">O17+P17</f>
        <v>17960</v>
      </c>
      <c r="R17" s="39">
        <v>8939</v>
      </c>
      <c r="S17" s="37">
        <v>9115</v>
      </c>
      <c r="T17" s="203">
        <f t="shared" ref="T17:T19" si="30">SUM(R17:S17)</f>
        <v>18054</v>
      </c>
      <c r="U17" s="150">
        <v>0</v>
      </c>
      <c r="V17" s="203">
        <f>T17+U17</f>
        <v>18054</v>
      </c>
      <c r="W17" s="40">
        <f t="shared" si="8"/>
        <v>0.52338530066815547</v>
      </c>
    </row>
    <row r="18" spans="2:23">
      <c r="B18" s="111" t="s">
        <v>17</v>
      </c>
      <c r="C18" s="139">
        <v>62</v>
      </c>
      <c r="D18" s="242">
        <v>62</v>
      </c>
      <c r="E18" s="181">
        <f>SUM(C18:D18)</f>
        <v>124</v>
      </c>
      <c r="F18" s="139">
        <v>83</v>
      </c>
      <c r="G18" s="242">
        <v>83</v>
      </c>
      <c r="H18" s="181">
        <f>SUM(F18:G18)</f>
        <v>166</v>
      </c>
      <c r="I18" s="128">
        <f>IF(E18=0,0,((H18/E18)-1)*100)</f>
        <v>33.870967741935473</v>
      </c>
      <c r="K18" s="3"/>
      <c r="L18" s="13" t="s">
        <v>17</v>
      </c>
      <c r="M18" s="39">
        <v>9387</v>
      </c>
      <c r="N18" s="37">
        <v>9180</v>
      </c>
      <c r="O18" s="203">
        <f>SUM(M18:N18)</f>
        <v>18567</v>
      </c>
      <c r="P18" s="150">
        <v>0</v>
      </c>
      <c r="Q18" s="203">
        <f>O18+P18</f>
        <v>18567</v>
      </c>
      <c r="R18" s="39">
        <v>9207</v>
      </c>
      <c r="S18" s="37">
        <v>9738</v>
      </c>
      <c r="T18" s="203">
        <f>SUM(R18:S18)</f>
        <v>18945</v>
      </c>
      <c r="U18" s="150">
        <v>0</v>
      </c>
      <c r="V18" s="203">
        <f>T18+U18</f>
        <v>18945</v>
      </c>
      <c r="W18" s="40">
        <f>IF(Q18=0,0,((V18/Q18)-1)*100)</f>
        <v>2.0358700920988904</v>
      </c>
    </row>
    <row r="19" spans="2:23" ht="13.5" thickBot="1">
      <c r="B19" s="111" t="s">
        <v>18</v>
      </c>
      <c r="C19" s="139">
        <v>60</v>
      </c>
      <c r="D19" s="242">
        <v>60</v>
      </c>
      <c r="E19" s="181">
        <f t="shared" si="5"/>
        <v>120</v>
      </c>
      <c r="F19" s="139">
        <v>85</v>
      </c>
      <c r="G19" s="242">
        <v>85</v>
      </c>
      <c r="H19" s="181">
        <f t="shared" si="27"/>
        <v>170</v>
      </c>
      <c r="I19" s="128">
        <f t="shared" si="6"/>
        <v>41.666666666666671</v>
      </c>
      <c r="J19" s="8"/>
      <c r="K19" s="3"/>
      <c r="L19" s="13" t="s">
        <v>18</v>
      </c>
      <c r="M19" s="39">
        <v>9012</v>
      </c>
      <c r="N19" s="37">
        <v>9338</v>
      </c>
      <c r="O19" s="203">
        <f t="shared" si="28"/>
        <v>18350</v>
      </c>
      <c r="P19" s="150">
        <v>0</v>
      </c>
      <c r="Q19" s="203">
        <f t="shared" si="29"/>
        <v>18350</v>
      </c>
      <c r="R19" s="39">
        <v>8927</v>
      </c>
      <c r="S19" s="37">
        <v>8998</v>
      </c>
      <c r="T19" s="203">
        <f t="shared" si="30"/>
        <v>17925</v>
      </c>
      <c r="U19" s="150">
        <v>0</v>
      </c>
      <c r="V19" s="203">
        <f>T19+U19</f>
        <v>17925</v>
      </c>
      <c r="W19" s="40">
        <f t="shared" si="8"/>
        <v>-2.3160762942779245</v>
      </c>
    </row>
    <row r="20" spans="2:23" ht="15.75" customHeight="1" thickTop="1" thickBot="1">
      <c r="B20" s="141" t="s">
        <v>19</v>
      </c>
      <c r="C20" s="236">
        <f>+C17+C18+C19</f>
        <v>182</v>
      </c>
      <c r="D20" s="243">
        <f t="shared" ref="D20" si="31">+D17+D18+D19</f>
        <v>182</v>
      </c>
      <c r="E20" s="183">
        <f t="shared" ref="E20" si="32">+E17+E18+E19</f>
        <v>364</v>
      </c>
      <c r="F20" s="236">
        <f t="shared" ref="F20" si="33">+F17+F18+F19</f>
        <v>252</v>
      </c>
      <c r="G20" s="243">
        <f t="shared" ref="G20" si="34">+G17+G18+G19</f>
        <v>252</v>
      </c>
      <c r="H20" s="182">
        <f t="shared" ref="H20" si="35">+H17+H18+H19</f>
        <v>504</v>
      </c>
      <c r="I20" s="136">
        <f t="shared" si="6"/>
        <v>38.46153846153846</v>
      </c>
      <c r="J20" s="9"/>
      <c r="K20" s="10"/>
      <c r="L20" s="47" t="s">
        <v>19</v>
      </c>
      <c r="M20" s="48">
        <f>+M17+M18+M19</f>
        <v>27511</v>
      </c>
      <c r="N20" s="49">
        <f t="shared" ref="N20" si="36">+N17+N18+N19</f>
        <v>27366</v>
      </c>
      <c r="O20" s="205">
        <f t="shared" ref="O20" si="37">+O17+O18+O19</f>
        <v>54877</v>
      </c>
      <c r="P20" s="49">
        <f t="shared" ref="P20" si="38">+P17+P18+P19</f>
        <v>0</v>
      </c>
      <c r="Q20" s="205">
        <f t="shared" ref="Q20" si="39">+Q17+Q18+Q19</f>
        <v>54877</v>
      </c>
      <c r="R20" s="48">
        <f t="shared" ref="R20" si="40">+R17+R18+R19</f>
        <v>27073</v>
      </c>
      <c r="S20" s="49">
        <f t="shared" ref="S20" si="41">+S17+S18+S19</f>
        <v>27851</v>
      </c>
      <c r="T20" s="205">
        <f t="shared" ref="T20" si="42">+T17+T18+T19</f>
        <v>54924</v>
      </c>
      <c r="U20" s="49">
        <f t="shared" ref="U20" si="43">+U17+U18+U19</f>
        <v>0</v>
      </c>
      <c r="V20" s="205">
        <f t="shared" ref="V20" si="44">+V17+V18+V19</f>
        <v>54924</v>
      </c>
      <c r="W20" s="50">
        <f t="shared" si="8"/>
        <v>8.5646081236223637E-2</v>
      </c>
    </row>
    <row r="21" spans="2:23" ht="13.5" thickTop="1">
      <c r="B21" s="111" t="s">
        <v>20</v>
      </c>
      <c r="C21" s="235">
        <v>62</v>
      </c>
      <c r="D21" s="126">
        <v>62</v>
      </c>
      <c r="E21" s="184">
        <f t="shared" si="5"/>
        <v>124</v>
      </c>
      <c r="F21" s="235">
        <v>77</v>
      </c>
      <c r="G21" s="126">
        <v>77</v>
      </c>
      <c r="H21" s="190">
        <f t="shared" si="27"/>
        <v>154</v>
      </c>
      <c r="I21" s="128">
        <f t="shared" si="6"/>
        <v>24.193548387096776</v>
      </c>
      <c r="J21" s="3"/>
      <c r="K21" s="3"/>
      <c r="L21" s="13" t="s">
        <v>21</v>
      </c>
      <c r="M21" s="39">
        <v>9189</v>
      </c>
      <c r="N21" s="37">
        <v>9133</v>
      </c>
      <c r="O21" s="203">
        <f t="shared" ref="O21:O23" si="45">SUM(M21:N21)</f>
        <v>18322</v>
      </c>
      <c r="P21" s="150">
        <v>0</v>
      </c>
      <c r="Q21" s="203">
        <f t="shared" ref="Q21:Q23" si="46">O21+P21</f>
        <v>18322</v>
      </c>
      <c r="R21" s="39">
        <v>9286</v>
      </c>
      <c r="S21" s="37">
        <v>8993</v>
      </c>
      <c r="T21" s="203">
        <f t="shared" ref="T21:T23" si="47">SUM(R21:S21)</f>
        <v>18279</v>
      </c>
      <c r="U21" s="150">
        <v>0</v>
      </c>
      <c r="V21" s="203">
        <f>T21+U21</f>
        <v>18279</v>
      </c>
      <c r="W21" s="40">
        <f t="shared" si="8"/>
        <v>-0.23469053596768541</v>
      </c>
    </row>
    <row r="22" spans="2:23">
      <c r="B22" s="111" t="s">
        <v>22</v>
      </c>
      <c r="C22" s="235">
        <v>62</v>
      </c>
      <c r="D22" s="126">
        <v>62</v>
      </c>
      <c r="E22" s="181">
        <f t="shared" si="5"/>
        <v>124</v>
      </c>
      <c r="F22" s="235">
        <v>81</v>
      </c>
      <c r="G22" s="126">
        <v>81</v>
      </c>
      <c r="H22" s="181">
        <f t="shared" si="27"/>
        <v>162</v>
      </c>
      <c r="I22" s="128">
        <f t="shared" si="6"/>
        <v>30.645161290322577</v>
      </c>
      <c r="J22" s="3"/>
      <c r="K22" s="3"/>
      <c r="L22" s="13" t="s">
        <v>22</v>
      </c>
      <c r="M22" s="39">
        <v>8630</v>
      </c>
      <c r="N22" s="37">
        <v>8763</v>
      </c>
      <c r="O22" s="203">
        <f t="shared" si="45"/>
        <v>17393</v>
      </c>
      <c r="P22" s="150">
        <v>0</v>
      </c>
      <c r="Q22" s="203">
        <f t="shared" si="46"/>
        <v>17393</v>
      </c>
      <c r="R22" s="39">
        <v>8781</v>
      </c>
      <c r="S22" s="37">
        <v>9116</v>
      </c>
      <c r="T22" s="203">
        <f t="shared" si="47"/>
        <v>17897</v>
      </c>
      <c r="U22" s="150">
        <v>0</v>
      </c>
      <c r="V22" s="203">
        <f>T22+U22</f>
        <v>17897</v>
      </c>
      <c r="W22" s="40">
        <f t="shared" si="8"/>
        <v>2.897717472546435</v>
      </c>
    </row>
    <row r="23" spans="2:23" ht="13.5" thickBot="1">
      <c r="B23" s="111" t="s">
        <v>23</v>
      </c>
      <c r="C23" s="235">
        <v>60</v>
      </c>
      <c r="D23" s="126">
        <v>60</v>
      </c>
      <c r="E23" s="185">
        <f t="shared" si="5"/>
        <v>120</v>
      </c>
      <c r="F23" s="235">
        <v>67</v>
      </c>
      <c r="G23" s="126">
        <v>67</v>
      </c>
      <c r="H23" s="185">
        <f t="shared" si="27"/>
        <v>134</v>
      </c>
      <c r="I23" s="147">
        <f t="shared" si="6"/>
        <v>11.66666666666667</v>
      </c>
      <c r="J23" s="3"/>
      <c r="K23" s="3"/>
      <c r="L23" s="13" t="s">
        <v>23</v>
      </c>
      <c r="M23" s="39">
        <v>8460</v>
      </c>
      <c r="N23" s="37">
        <v>8756</v>
      </c>
      <c r="O23" s="203">
        <f t="shared" si="45"/>
        <v>17216</v>
      </c>
      <c r="P23" s="150">
        <v>0</v>
      </c>
      <c r="Q23" s="203">
        <f t="shared" si="46"/>
        <v>17216</v>
      </c>
      <c r="R23" s="39">
        <v>8435</v>
      </c>
      <c r="S23" s="37">
        <v>8382</v>
      </c>
      <c r="T23" s="203">
        <f t="shared" si="47"/>
        <v>16817</v>
      </c>
      <c r="U23" s="150">
        <v>0</v>
      </c>
      <c r="V23" s="203">
        <f>T23+U23</f>
        <v>16817</v>
      </c>
      <c r="W23" s="40">
        <f t="shared" si="8"/>
        <v>-2.3176115241635653</v>
      </c>
    </row>
    <row r="24" spans="2:23" ht="14.25" thickTop="1" thickBot="1">
      <c r="B24" s="132" t="s">
        <v>24</v>
      </c>
      <c r="C24" s="236">
        <f>+C21+C22+C23</f>
        <v>184</v>
      </c>
      <c r="D24" s="243">
        <f t="shared" ref="D24" si="48">+D21+D22+D23</f>
        <v>184</v>
      </c>
      <c r="E24" s="182">
        <f t="shared" ref="E24" si="49">+E21+E22+E23</f>
        <v>368</v>
      </c>
      <c r="F24" s="236">
        <f t="shared" ref="F24" si="50">+F21+F22+F23</f>
        <v>225</v>
      </c>
      <c r="G24" s="243">
        <f t="shared" ref="G24" si="51">+G21+G22+G23</f>
        <v>225</v>
      </c>
      <c r="H24" s="182">
        <f t="shared" ref="H24" si="52">+H21+H22+H23</f>
        <v>450</v>
      </c>
      <c r="I24" s="136">
        <f t="shared" ref="I24" si="53">IF(E24=0,0,((H24/E24)-1)*100)</f>
        <v>22.282608695652172</v>
      </c>
      <c r="J24" s="3"/>
      <c r="K24" s="3"/>
      <c r="L24" s="41" t="s">
        <v>24</v>
      </c>
      <c r="M24" s="45">
        <f>+M21+M22+M23</f>
        <v>26279</v>
      </c>
      <c r="N24" s="43">
        <f t="shared" ref="N24" si="54">+N21+N22+N23</f>
        <v>26652</v>
      </c>
      <c r="O24" s="204">
        <f t="shared" ref="O24" si="55">+O21+O22+O23</f>
        <v>52931</v>
      </c>
      <c r="P24" s="43">
        <f t="shared" ref="P24" si="56">+P21+P22+P23</f>
        <v>0</v>
      </c>
      <c r="Q24" s="204">
        <f t="shared" ref="Q24" si="57">+Q21+Q22+Q23</f>
        <v>52931</v>
      </c>
      <c r="R24" s="45">
        <f t="shared" ref="R24" si="58">+R21+R22+R23</f>
        <v>26502</v>
      </c>
      <c r="S24" s="43">
        <f t="shared" ref="S24" si="59">+S21+S22+S23</f>
        <v>26491</v>
      </c>
      <c r="T24" s="204">
        <f t="shared" ref="T24" si="60">+T21+T22+T23</f>
        <v>52993</v>
      </c>
      <c r="U24" s="43">
        <f t="shared" ref="U24" si="61">+U21+U22+U23</f>
        <v>0</v>
      </c>
      <c r="V24" s="204">
        <f t="shared" ref="V24" si="62">+V21+V22+V23</f>
        <v>52993</v>
      </c>
      <c r="W24" s="46">
        <f t="shared" ref="W24" si="63">IF(Q24=0,0,((V24/Q24)-1)*100)</f>
        <v>0.11713362679715011</v>
      </c>
    </row>
    <row r="25" spans="2:23" ht="14.25" thickTop="1" thickBot="1">
      <c r="B25" s="132" t="s">
        <v>62</v>
      </c>
      <c r="C25" s="133">
        <f>+C16+C20+C24</f>
        <v>583</v>
      </c>
      <c r="D25" s="135">
        <f t="shared" ref="D25:H25" si="64">+D16+D20+D24</f>
        <v>583</v>
      </c>
      <c r="E25" s="182">
        <f t="shared" si="64"/>
        <v>1166</v>
      </c>
      <c r="F25" s="133">
        <f t="shared" si="64"/>
        <v>657</v>
      </c>
      <c r="G25" s="135">
        <f t="shared" si="64"/>
        <v>657</v>
      </c>
      <c r="H25" s="188">
        <f t="shared" si="64"/>
        <v>1314</v>
      </c>
      <c r="I25" s="137">
        <f>IF(E25=0,0,((H25/E25)-1)*100)</f>
        <v>12.69296740994854</v>
      </c>
      <c r="J25" s="7"/>
      <c r="K25" s="3"/>
      <c r="L25" s="41" t="s">
        <v>62</v>
      </c>
      <c r="M25" s="45">
        <f t="shared" ref="M25:V25" si="65">+M16+M20+M24</f>
        <v>79940</v>
      </c>
      <c r="N25" s="43">
        <f t="shared" si="65"/>
        <v>80586</v>
      </c>
      <c r="O25" s="204">
        <f t="shared" si="65"/>
        <v>160526</v>
      </c>
      <c r="P25" s="44">
        <f t="shared" si="65"/>
        <v>0</v>
      </c>
      <c r="Q25" s="207">
        <f t="shared" si="65"/>
        <v>160526</v>
      </c>
      <c r="R25" s="45">
        <f t="shared" si="65"/>
        <v>76777</v>
      </c>
      <c r="S25" s="43">
        <f t="shared" si="65"/>
        <v>77944</v>
      </c>
      <c r="T25" s="204">
        <f t="shared" si="65"/>
        <v>154721</v>
      </c>
      <c r="U25" s="44">
        <f t="shared" si="65"/>
        <v>0</v>
      </c>
      <c r="V25" s="207">
        <f t="shared" si="65"/>
        <v>154721</v>
      </c>
      <c r="W25" s="46">
        <f>IF(Q25=0,0,((V25/Q25)-1)*100)</f>
        <v>-3.6162366221048292</v>
      </c>
    </row>
    <row r="26" spans="2:23" ht="14.25" thickTop="1" thickBot="1">
      <c r="B26" s="132" t="s">
        <v>7</v>
      </c>
      <c r="C26" s="236">
        <f>+C25+C12</f>
        <v>806</v>
      </c>
      <c r="D26" s="243">
        <f t="shared" ref="D26:H26" si="66">+D25+D12</f>
        <v>806</v>
      </c>
      <c r="E26" s="182">
        <f t="shared" si="66"/>
        <v>1612</v>
      </c>
      <c r="F26" s="236">
        <f t="shared" si="66"/>
        <v>841</v>
      </c>
      <c r="G26" s="243">
        <f t="shared" si="66"/>
        <v>841</v>
      </c>
      <c r="H26" s="182">
        <f t="shared" si="66"/>
        <v>1682</v>
      </c>
      <c r="I26" s="137">
        <f t="shared" ref="I26" si="67">IF(E26=0,0,((H26/E26)-1)*100)</f>
        <v>4.3424317617865915</v>
      </c>
      <c r="J26" s="7"/>
      <c r="K26" s="7"/>
      <c r="L26" s="41" t="s">
        <v>7</v>
      </c>
      <c r="M26" s="45">
        <f>+M25+M12</f>
        <v>108473</v>
      </c>
      <c r="N26" s="43">
        <f t="shared" ref="N26:V26" si="68">+N25+N12</f>
        <v>108737</v>
      </c>
      <c r="O26" s="204">
        <f t="shared" si="68"/>
        <v>217210</v>
      </c>
      <c r="P26" s="43">
        <f t="shared" si="68"/>
        <v>0</v>
      </c>
      <c r="Q26" s="204">
        <f t="shared" si="68"/>
        <v>217210</v>
      </c>
      <c r="R26" s="45">
        <f t="shared" si="68"/>
        <v>103759</v>
      </c>
      <c r="S26" s="43">
        <f t="shared" si="68"/>
        <v>104969</v>
      </c>
      <c r="T26" s="204">
        <f t="shared" si="68"/>
        <v>208728</v>
      </c>
      <c r="U26" s="43">
        <f t="shared" si="68"/>
        <v>0</v>
      </c>
      <c r="V26" s="204">
        <f t="shared" si="68"/>
        <v>208728</v>
      </c>
      <c r="W26" s="46">
        <f t="shared" ref="W26" si="69">IF(Q26=0,0,((V26/Q26)-1)*100)</f>
        <v>-3.9049767506100119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119" t="s">
        <v>7</v>
      </c>
      <c r="F33" s="117" t="s">
        <v>5</v>
      </c>
      <c r="G33" s="118" t="s">
        <v>6</v>
      </c>
      <c r="H33" s="119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v>463</v>
      </c>
      <c r="D35" s="127">
        <v>463</v>
      </c>
      <c r="E35" s="181">
        <f>SUM(C35:D35)</f>
        <v>926</v>
      </c>
      <c r="F35" s="125">
        <v>538</v>
      </c>
      <c r="G35" s="127">
        <v>538</v>
      </c>
      <c r="H35" s="187">
        <f t="shared" ref="H35:H37" si="70">SUM(F35:G35)</f>
        <v>1076</v>
      </c>
      <c r="I35" s="128">
        <f t="shared" ref="I35:I37" si="71">IF(E35=0,0,((H35/E35)-1)*100)</f>
        <v>16.198704103671702</v>
      </c>
      <c r="J35" s="3"/>
      <c r="K35" s="6"/>
      <c r="L35" s="13" t="s">
        <v>10</v>
      </c>
      <c r="M35" s="39">
        <v>69700</v>
      </c>
      <c r="N35" s="37">
        <v>68748</v>
      </c>
      <c r="O35" s="203">
        <f>SUM(M35:N35)</f>
        <v>138448</v>
      </c>
      <c r="P35" s="38">
        <v>0</v>
      </c>
      <c r="Q35" s="203">
        <f t="shared" ref="Q35:Q37" si="72">O35+P35</f>
        <v>138448</v>
      </c>
      <c r="R35" s="39">
        <v>84967</v>
      </c>
      <c r="S35" s="37">
        <v>85054</v>
      </c>
      <c r="T35" s="203">
        <f>SUM(R35:S35)</f>
        <v>170021</v>
      </c>
      <c r="U35" s="150">
        <v>159</v>
      </c>
      <c r="V35" s="203">
        <f>T35+U35</f>
        <v>170180</v>
      </c>
      <c r="W35" s="40">
        <f t="shared" ref="W35:W37" si="73">IF(Q35=0,0,((V35/Q35)-1)*100)</f>
        <v>22.919796602334451</v>
      </c>
    </row>
    <row r="36" spans="2:23">
      <c r="B36" s="111" t="s">
        <v>11</v>
      </c>
      <c r="C36" s="125">
        <v>442</v>
      </c>
      <c r="D36" s="127">
        <v>441</v>
      </c>
      <c r="E36" s="181">
        <f t="shared" ref="E36:E37" si="74">SUM(C36:D36)</f>
        <v>883</v>
      </c>
      <c r="F36" s="125">
        <v>570</v>
      </c>
      <c r="G36" s="127">
        <v>570</v>
      </c>
      <c r="H36" s="187">
        <f t="shared" si="70"/>
        <v>1140</v>
      </c>
      <c r="I36" s="128">
        <f t="shared" si="71"/>
        <v>29.105322763306908</v>
      </c>
      <c r="J36" s="3"/>
      <c r="K36" s="6"/>
      <c r="L36" s="13" t="s">
        <v>11</v>
      </c>
      <c r="M36" s="39">
        <v>62426</v>
      </c>
      <c r="N36" s="37">
        <v>65612</v>
      </c>
      <c r="O36" s="203">
        <f t="shared" ref="O36:O37" si="75">SUM(M36:N36)</f>
        <v>128038</v>
      </c>
      <c r="P36" s="38">
        <v>0</v>
      </c>
      <c r="Q36" s="203">
        <f t="shared" si="72"/>
        <v>128038</v>
      </c>
      <c r="R36" s="39">
        <v>76337</v>
      </c>
      <c r="S36" s="37">
        <v>78387</v>
      </c>
      <c r="T36" s="203">
        <f t="shared" ref="T36:T37" si="76">SUM(R36:S36)</f>
        <v>154724</v>
      </c>
      <c r="U36" s="150">
        <v>173</v>
      </c>
      <c r="V36" s="203">
        <f>T36+U36</f>
        <v>154897</v>
      </c>
      <c r="W36" s="40">
        <f t="shared" si="73"/>
        <v>20.977366094440718</v>
      </c>
    </row>
    <row r="37" spans="2:23" ht="13.5" thickBot="1">
      <c r="B37" s="116" t="s">
        <v>12</v>
      </c>
      <c r="C37" s="129">
        <v>491</v>
      </c>
      <c r="D37" s="131">
        <v>491</v>
      </c>
      <c r="E37" s="181">
        <f t="shared" si="74"/>
        <v>982</v>
      </c>
      <c r="F37" s="129">
        <v>609</v>
      </c>
      <c r="G37" s="131">
        <v>609</v>
      </c>
      <c r="H37" s="187">
        <f t="shared" si="70"/>
        <v>1218</v>
      </c>
      <c r="I37" s="128">
        <f t="shared" si="71"/>
        <v>24.032586558044812</v>
      </c>
      <c r="J37" s="3"/>
      <c r="K37" s="6"/>
      <c r="L37" s="22" t="s">
        <v>12</v>
      </c>
      <c r="M37" s="39">
        <v>70684</v>
      </c>
      <c r="N37" s="37">
        <v>66317</v>
      </c>
      <c r="O37" s="203">
        <f t="shared" si="75"/>
        <v>137001</v>
      </c>
      <c r="P37" s="38">
        <v>0</v>
      </c>
      <c r="Q37" s="203">
        <f t="shared" si="72"/>
        <v>137001</v>
      </c>
      <c r="R37" s="39">
        <v>89738</v>
      </c>
      <c r="S37" s="37">
        <v>84575</v>
      </c>
      <c r="T37" s="203">
        <f t="shared" si="76"/>
        <v>174313</v>
      </c>
      <c r="U37" s="38">
        <v>341</v>
      </c>
      <c r="V37" s="203">
        <f>T37+U37</f>
        <v>174654</v>
      </c>
      <c r="W37" s="40">
        <f t="shared" si="73"/>
        <v>27.483740994591276</v>
      </c>
    </row>
    <row r="38" spans="2:23" ht="14.25" thickTop="1" thickBot="1">
      <c r="B38" s="132" t="s">
        <v>57</v>
      </c>
      <c r="C38" s="236">
        <f>+C35+C36+C37</f>
        <v>1396</v>
      </c>
      <c r="D38" s="241">
        <f t="shared" ref="D38" si="77">+D35+D36+D37</f>
        <v>1395</v>
      </c>
      <c r="E38" s="182">
        <f t="shared" ref="E38" si="78">+E35+E36+E37</f>
        <v>2791</v>
      </c>
      <c r="F38" s="236">
        <f t="shared" ref="F38" si="79">+F35+F36+F37</f>
        <v>1717</v>
      </c>
      <c r="G38" s="243">
        <f t="shared" ref="G38" si="80">+G35+G36+G37</f>
        <v>1717</v>
      </c>
      <c r="H38" s="182">
        <f t="shared" ref="H38" si="81">+H35+H36+H37</f>
        <v>3434</v>
      </c>
      <c r="I38" s="136">
        <f>IF(E38=0,0,((H38/E38)-1)*100)</f>
        <v>23.038337513436048</v>
      </c>
      <c r="J38" s="3"/>
      <c r="K38" s="3"/>
      <c r="L38" s="41" t="s">
        <v>57</v>
      </c>
      <c r="M38" s="42">
        <f>+M35+M36+M37</f>
        <v>202810</v>
      </c>
      <c r="N38" s="43">
        <f t="shared" ref="N38" si="82">+N35+N36+N37</f>
        <v>200677</v>
      </c>
      <c r="O38" s="204">
        <f t="shared" ref="O38" si="83">+O35+O36+O37</f>
        <v>403487</v>
      </c>
      <c r="P38" s="44">
        <f t="shared" ref="P38" si="84">+P35+P36+P37</f>
        <v>0</v>
      </c>
      <c r="Q38" s="204">
        <f t="shared" ref="Q38" si="85">+Q35+Q36+Q37</f>
        <v>403487</v>
      </c>
      <c r="R38" s="45">
        <f t="shared" ref="R38" si="86">+R35+R36+R37</f>
        <v>251042</v>
      </c>
      <c r="S38" s="43">
        <f t="shared" ref="S38" si="87">+S35+S36+S37</f>
        <v>248016</v>
      </c>
      <c r="T38" s="204">
        <f t="shared" ref="T38" si="88">+T35+T36+T37</f>
        <v>499058</v>
      </c>
      <c r="U38" s="43">
        <f t="shared" ref="U38" si="89">+U35+U36+U37</f>
        <v>673</v>
      </c>
      <c r="V38" s="204">
        <f t="shared" ref="V38" si="90">+V35+V36+V37</f>
        <v>499731</v>
      </c>
      <c r="W38" s="46">
        <f>IF(Q38=0,0,((V38/Q38)-1)*100)</f>
        <v>23.853060941244706</v>
      </c>
    </row>
    <row r="39" spans="2:23" ht="13.5" thickTop="1">
      <c r="B39" s="111" t="s">
        <v>13</v>
      </c>
      <c r="C39" s="125">
        <v>490</v>
      </c>
      <c r="D39" s="127">
        <v>491</v>
      </c>
      <c r="E39" s="181">
        <f t="shared" ref="E39:E40" si="91">SUM(C39:D39)</f>
        <v>981</v>
      </c>
      <c r="F39" s="125">
        <v>594</v>
      </c>
      <c r="G39" s="127">
        <v>594</v>
      </c>
      <c r="H39" s="187">
        <f t="shared" ref="H39:H40" si="92">SUM(F39:G39)</f>
        <v>1188</v>
      </c>
      <c r="I39" s="128">
        <f t="shared" ref="I39:I50" si="93">IF(E39=0,0,((H39/E39)-1)*100)</f>
        <v>21.100917431192666</v>
      </c>
      <c r="L39" s="13" t="s">
        <v>13</v>
      </c>
      <c r="M39" s="39">
        <v>70464</v>
      </c>
      <c r="N39" s="37">
        <v>72963</v>
      </c>
      <c r="O39" s="203">
        <f t="shared" ref="O39:O40" si="94">SUM(M39:N39)</f>
        <v>143427</v>
      </c>
      <c r="P39" s="38">
        <v>0</v>
      </c>
      <c r="Q39" s="206">
        <f t="shared" ref="Q39:Q40" si="95">O39+P39</f>
        <v>143427</v>
      </c>
      <c r="R39" s="39">
        <v>80693</v>
      </c>
      <c r="S39" s="37">
        <v>81575</v>
      </c>
      <c r="T39" s="203">
        <f t="shared" ref="T39:T40" si="96">SUM(R39:S39)</f>
        <v>162268</v>
      </c>
      <c r="U39" s="38">
        <v>161</v>
      </c>
      <c r="V39" s="206">
        <f>T39+U39</f>
        <v>162429</v>
      </c>
      <c r="W39" s="40">
        <f t="shared" ref="W39:W50" si="97">IF(Q39=0,0,((V39/Q39)-1)*100)</f>
        <v>13.248551527954987</v>
      </c>
    </row>
    <row r="40" spans="2:23">
      <c r="B40" s="111" t="s">
        <v>14</v>
      </c>
      <c r="C40" s="125">
        <v>475</v>
      </c>
      <c r="D40" s="127">
        <v>475</v>
      </c>
      <c r="E40" s="181">
        <f t="shared" si="91"/>
        <v>950</v>
      </c>
      <c r="F40" s="125">
        <v>533</v>
      </c>
      <c r="G40" s="127">
        <v>533</v>
      </c>
      <c r="H40" s="187">
        <f t="shared" si="92"/>
        <v>1066</v>
      </c>
      <c r="I40" s="128">
        <f t="shared" si="93"/>
        <v>12.210526315789473</v>
      </c>
      <c r="J40" s="3"/>
      <c r="K40" s="3"/>
      <c r="L40" s="13" t="s">
        <v>14</v>
      </c>
      <c r="M40" s="39">
        <v>71357</v>
      </c>
      <c r="N40" s="37">
        <v>71832</v>
      </c>
      <c r="O40" s="203">
        <f t="shared" si="94"/>
        <v>143189</v>
      </c>
      <c r="P40" s="38">
        <v>0</v>
      </c>
      <c r="Q40" s="206">
        <f t="shared" si="95"/>
        <v>143189</v>
      </c>
      <c r="R40" s="39">
        <v>73612</v>
      </c>
      <c r="S40" s="37">
        <v>75913</v>
      </c>
      <c r="T40" s="203">
        <f t="shared" si="96"/>
        <v>149525</v>
      </c>
      <c r="U40" s="38">
        <v>89</v>
      </c>
      <c r="V40" s="206">
        <f>T40+U40</f>
        <v>149614</v>
      </c>
      <c r="W40" s="40">
        <f t="shared" si="97"/>
        <v>4.4870765212411623</v>
      </c>
    </row>
    <row r="41" spans="2:23" ht="13.5" thickBot="1">
      <c r="B41" s="111" t="s">
        <v>15</v>
      </c>
      <c r="C41" s="125">
        <v>540</v>
      </c>
      <c r="D41" s="127">
        <v>540</v>
      </c>
      <c r="E41" s="181">
        <f>SUM(C41:D41)</f>
        <v>1080</v>
      </c>
      <c r="F41" s="125">
        <v>656</v>
      </c>
      <c r="G41" s="127">
        <v>654</v>
      </c>
      <c r="H41" s="187">
        <f>SUM(F41:G41)</f>
        <v>1310</v>
      </c>
      <c r="I41" s="128">
        <f>IF(E41=0,0,((H41/E41)-1)*100)</f>
        <v>21.296296296296301</v>
      </c>
      <c r="J41" s="3"/>
      <c r="K41" s="3"/>
      <c r="L41" s="13" t="s">
        <v>15</v>
      </c>
      <c r="M41" s="39">
        <v>88475</v>
      </c>
      <c r="N41" s="37">
        <v>87307</v>
      </c>
      <c r="O41" s="203">
        <f>SUM(M41:N41)</f>
        <v>175782</v>
      </c>
      <c r="P41" s="38">
        <v>0</v>
      </c>
      <c r="Q41" s="206">
        <f>O41+P41</f>
        <v>175782</v>
      </c>
      <c r="R41" s="39">
        <v>106278</v>
      </c>
      <c r="S41" s="37">
        <v>105942</v>
      </c>
      <c r="T41" s="203">
        <f>SUM(R41:S41)</f>
        <v>212220</v>
      </c>
      <c r="U41" s="38">
        <v>0</v>
      </c>
      <c r="V41" s="206">
        <f>T41+U41</f>
        <v>212220</v>
      </c>
      <c r="W41" s="40">
        <f>IF(Q41=0,0,((V41/Q41)-1)*100)</f>
        <v>20.729084889237814</v>
      </c>
    </row>
    <row r="42" spans="2:23" ht="14.25" thickTop="1" thickBot="1">
      <c r="B42" s="132" t="s">
        <v>61</v>
      </c>
      <c r="C42" s="133">
        <f>+C39+C40+C41</f>
        <v>1505</v>
      </c>
      <c r="D42" s="135">
        <f t="shared" ref="D42" si="98">+D39+D40+D41</f>
        <v>1506</v>
      </c>
      <c r="E42" s="182">
        <f t="shared" ref="E42" si="99">+E39+E40+E41</f>
        <v>3011</v>
      </c>
      <c r="F42" s="133">
        <f t="shared" ref="F42" si="100">+F39+F40+F41</f>
        <v>1783</v>
      </c>
      <c r="G42" s="135">
        <f t="shared" ref="G42" si="101">+G39+G40+G41</f>
        <v>1781</v>
      </c>
      <c r="H42" s="188">
        <f t="shared" ref="H42" si="102">+H39+H40+H41</f>
        <v>3564</v>
      </c>
      <c r="I42" s="137">
        <f t="shared" ref="I42" si="103">IF(E42=0,0,((H42/E42)-1)*100)</f>
        <v>18.365991364995015</v>
      </c>
      <c r="J42" s="7"/>
      <c r="K42" s="7"/>
      <c r="L42" s="41" t="s">
        <v>61</v>
      </c>
      <c r="M42" s="45">
        <f>+M39+M40+M41</f>
        <v>230296</v>
      </c>
      <c r="N42" s="43">
        <f t="shared" ref="N42" si="104">+N39+N40+N41</f>
        <v>232102</v>
      </c>
      <c r="O42" s="204">
        <f t="shared" ref="O42" si="105">+O39+O40+O41</f>
        <v>462398</v>
      </c>
      <c r="P42" s="44">
        <f t="shared" ref="P42" si="106">+P39+P40+P41</f>
        <v>0</v>
      </c>
      <c r="Q42" s="207">
        <f t="shared" ref="Q42" si="107">+Q39+Q40+Q41</f>
        <v>462398</v>
      </c>
      <c r="R42" s="45">
        <f t="shared" ref="R42" si="108">+R39+R40+R41</f>
        <v>260583</v>
      </c>
      <c r="S42" s="43">
        <f t="shared" ref="S42" si="109">+S39+S40+S41</f>
        <v>263430</v>
      </c>
      <c r="T42" s="204">
        <f t="shared" ref="T42" si="110">+T39+T40+T41</f>
        <v>524013</v>
      </c>
      <c r="U42" s="44">
        <f t="shared" ref="U42" si="111">+U39+U40+U41</f>
        <v>250</v>
      </c>
      <c r="V42" s="207">
        <f t="shared" ref="V42" si="112">+V39+V40+V41</f>
        <v>524263</v>
      </c>
      <c r="W42" s="46">
        <f t="shared" ref="W42" si="113">IF(Q42=0,0,((V42/Q42)-1)*100)</f>
        <v>13.379166864908587</v>
      </c>
    </row>
    <row r="43" spans="2:23" ht="13.5" thickTop="1">
      <c r="B43" s="111" t="s">
        <v>16</v>
      </c>
      <c r="C43" s="138">
        <v>529</v>
      </c>
      <c r="D43" s="140">
        <v>529</v>
      </c>
      <c r="E43" s="181">
        <f t="shared" ref="E43:E45" si="114">SUM(C43:D43)</f>
        <v>1058</v>
      </c>
      <c r="F43" s="138">
        <v>763</v>
      </c>
      <c r="G43" s="140">
        <v>763</v>
      </c>
      <c r="H43" s="187">
        <f t="shared" ref="H43:H45" si="115">SUM(F43:G43)</f>
        <v>1526</v>
      </c>
      <c r="I43" s="128">
        <f t="shared" si="93"/>
        <v>44.234404536862002</v>
      </c>
      <c r="J43" s="7"/>
      <c r="K43" s="3"/>
      <c r="L43" s="13" t="s">
        <v>16</v>
      </c>
      <c r="M43" s="39">
        <v>83954</v>
      </c>
      <c r="N43" s="37">
        <v>85184</v>
      </c>
      <c r="O43" s="203">
        <f t="shared" ref="O43:O45" si="116">SUM(M43:N43)</f>
        <v>169138</v>
      </c>
      <c r="P43" s="150">
        <v>0</v>
      </c>
      <c r="Q43" s="330">
        <f t="shared" ref="Q43:Q45" si="117">O43+P43</f>
        <v>169138</v>
      </c>
      <c r="R43" s="39">
        <v>112400</v>
      </c>
      <c r="S43" s="37">
        <v>115015</v>
      </c>
      <c r="T43" s="203">
        <f t="shared" ref="T43:T45" si="118">SUM(R43:S43)</f>
        <v>227415</v>
      </c>
      <c r="U43" s="150">
        <v>147</v>
      </c>
      <c r="V43" s="330">
        <f>T43+U43</f>
        <v>227562</v>
      </c>
      <c r="W43" s="40">
        <f t="shared" si="97"/>
        <v>34.542208137733674</v>
      </c>
    </row>
    <row r="44" spans="2:23">
      <c r="B44" s="111" t="s">
        <v>17</v>
      </c>
      <c r="C44" s="138">
        <v>527</v>
      </c>
      <c r="D44" s="140">
        <v>527</v>
      </c>
      <c r="E44" s="181">
        <f>SUM(C44:D44)</f>
        <v>1054</v>
      </c>
      <c r="F44" s="138">
        <v>739</v>
      </c>
      <c r="G44" s="140">
        <v>739</v>
      </c>
      <c r="H44" s="187">
        <f>SUM(F44:G44)</f>
        <v>1478</v>
      </c>
      <c r="I44" s="128">
        <f>IF(E44=0,0,((H44/E44)-1)*100)</f>
        <v>40.22770398481974</v>
      </c>
      <c r="J44" s="3"/>
      <c r="K44" s="3"/>
      <c r="L44" s="13" t="s">
        <v>17</v>
      </c>
      <c r="M44" s="39">
        <v>80360</v>
      </c>
      <c r="N44" s="37">
        <v>80053</v>
      </c>
      <c r="O44" s="203">
        <f>SUM(M44:N44)</f>
        <v>160413</v>
      </c>
      <c r="P44" s="150">
        <v>0</v>
      </c>
      <c r="Q44" s="203">
        <f>O44+P44</f>
        <v>160413</v>
      </c>
      <c r="R44" s="39">
        <v>104772</v>
      </c>
      <c r="S44" s="37">
        <v>103561</v>
      </c>
      <c r="T44" s="203">
        <f>SUM(R44:S44)</f>
        <v>208333</v>
      </c>
      <c r="U44" s="150">
        <v>0</v>
      </c>
      <c r="V44" s="203">
        <f>T44+U44</f>
        <v>208333</v>
      </c>
      <c r="W44" s="40">
        <f>IF(Q44=0,0,((V44/Q44)-1)*100)</f>
        <v>29.872890601135826</v>
      </c>
    </row>
    <row r="45" spans="2:23" ht="13.5" thickBot="1">
      <c r="B45" s="111" t="s">
        <v>18</v>
      </c>
      <c r="C45" s="138">
        <v>510</v>
      </c>
      <c r="D45" s="140">
        <v>510</v>
      </c>
      <c r="E45" s="181">
        <f t="shared" si="114"/>
        <v>1020</v>
      </c>
      <c r="F45" s="138">
        <v>656</v>
      </c>
      <c r="G45" s="140">
        <v>656</v>
      </c>
      <c r="H45" s="187">
        <f t="shared" si="115"/>
        <v>1312</v>
      </c>
      <c r="I45" s="128">
        <f t="shared" si="93"/>
        <v>28.627450980392165</v>
      </c>
      <c r="J45" s="3"/>
      <c r="K45" s="3"/>
      <c r="L45" s="13" t="s">
        <v>18</v>
      </c>
      <c r="M45" s="39">
        <v>70553</v>
      </c>
      <c r="N45" s="37">
        <v>70107</v>
      </c>
      <c r="O45" s="203">
        <f t="shared" si="116"/>
        <v>140660</v>
      </c>
      <c r="P45" s="150">
        <v>0</v>
      </c>
      <c r="Q45" s="203">
        <f t="shared" si="117"/>
        <v>140660</v>
      </c>
      <c r="R45" s="39">
        <v>94908</v>
      </c>
      <c r="S45" s="37">
        <v>95093</v>
      </c>
      <c r="T45" s="203">
        <f t="shared" si="118"/>
        <v>190001</v>
      </c>
      <c r="U45" s="150">
        <v>138</v>
      </c>
      <c r="V45" s="203">
        <f>T45+U45</f>
        <v>190139</v>
      </c>
      <c r="W45" s="40">
        <f t="shared" si="97"/>
        <v>35.176311673539033</v>
      </c>
    </row>
    <row r="46" spans="2:23" ht="16.5" thickTop="1" thickBot="1">
      <c r="B46" s="141" t="s">
        <v>19</v>
      </c>
      <c r="C46" s="133">
        <f>+C43+C44+C45</f>
        <v>1566</v>
      </c>
      <c r="D46" s="144">
        <f t="shared" ref="D46" si="119">+D43+D44+D45</f>
        <v>1566</v>
      </c>
      <c r="E46" s="183">
        <f t="shared" ref="E46" si="120">+E43+E44+E45</f>
        <v>3132</v>
      </c>
      <c r="F46" s="133">
        <f t="shared" ref="F46" si="121">+F43+F44+F45</f>
        <v>2158</v>
      </c>
      <c r="G46" s="144">
        <f t="shared" ref="G46" si="122">+G43+G44+G45</f>
        <v>2158</v>
      </c>
      <c r="H46" s="189">
        <f t="shared" ref="H46" si="123">+H43+H44+H45</f>
        <v>4316</v>
      </c>
      <c r="I46" s="136">
        <f t="shared" si="93"/>
        <v>37.803320561941248</v>
      </c>
      <c r="J46" s="9"/>
      <c r="K46" s="10"/>
      <c r="L46" s="47" t="s">
        <v>19</v>
      </c>
      <c r="M46" s="48">
        <f>+M43+M44+M45</f>
        <v>234867</v>
      </c>
      <c r="N46" s="49">
        <f t="shared" ref="N46" si="124">+N43+N44+N45</f>
        <v>235344</v>
      </c>
      <c r="O46" s="205">
        <f t="shared" ref="O46" si="125">+O43+O44+O45</f>
        <v>470211</v>
      </c>
      <c r="P46" s="49">
        <f t="shared" ref="P46" si="126">+P43+P44+P45</f>
        <v>0</v>
      </c>
      <c r="Q46" s="205">
        <f t="shared" ref="Q46" si="127">+Q43+Q44+Q45</f>
        <v>470211</v>
      </c>
      <c r="R46" s="48">
        <f t="shared" ref="R46" si="128">+R43+R44+R45</f>
        <v>312080</v>
      </c>
      <c r="S46" s="49">
        <f t="shared" ref="S46" si="129">+S43+S44+S45</f>
        <v>313669</v>
      </c>
      <c r="T46" s="205">
        <f t="shared" ref="T46" si="130">+T43+T44+T45</f>
        <v>625749</v>
      </c>
      <c r="U46" s="49">
        <f t="shared" ref="U46" si="131">+U43+U44+U45</f>
        <v>285</v>
      </c>
      <c r="V46" s="205">
        <f t="shared" ref="V46" si="132">+V43+V44+V45</f>
        <v>626034</v>
      </c>
      <c r="W46" s="50">
        <f t="shared" si="97"/>
        <v>33.138952512808075</v>
      </c>
    </row>
    <row r="47" spans="2:23" ht="13.5" thickTop="1">
      <c r="B47" s="111" t="s">
        <v>20</v>
      </c>
      <c r="C47" s="125">
        <v>527</v>
      </c>
      <c r="D47" s="127">
        <v>527</v>
      </c>
      <c r="E47" s="184">
        <f t="shared" ref="E47:E49" si="133">SUM(C47:D47)</f>
        <v>1054</v>
      </c>
      <c r="F47" s="125">
        <v>659</v>
      </c>
      <c r="G47" s="127">
        <v>659</v>
      </c>
      <c r="H47" s="190">
        <f t="shared" ref="H47:H49" si="134">SUM(F47:G47)</f>
        <v>1318</v>
      </c>
      <c r="I47" s="128">
        <f t="shared" si="93"/>
        <v>25.047438330170777</v>
      </c>
      <c r="J47" s="3"/>
      <c r="K47" s="3"/>
      <c r="L47" s="13" t="s">
        <v>21</v>
      </c>
      <c r="M47" s="39">
        <v>74864</v>
      </c>
      <c r="N47" s="37">
        <v>75159</v>
      </c>
      <c r="O47" s="203">
        <f t="shared" ref="O47:O49" si="135">SUM(M47:N47)</f>
        <v>150023</v>
      </c>
      <c r="P47" s="150">
        <v>0</v>
      </c>
      <c r="Q47" s="203">
        <f t="shared" ref="Q47:Q49" si="136">O47+P47</f>
        <v>150023</v>
      </c>
      <c r="R47" s="39">
        <v>103684</v>
      </c>
      <c r="S47" s="37">
        <v>103001</v>
      </c>
      <c r="T47" s="203">
        <f t="shared" ref="T47:T49" si="137">SUM(R47:S47)</f>
        <v>206685</v>
      </c>
      <c r="U47" s="150">
        <v>0</v>
      </c>
      <c r="V47" s="203">
        <f>T47+U47</f>
        <v>206685</v>
      </c>
      <c r="W47" s="40">
        <f t="shared" si="97"/>
        <v>37.768875439099347</v>
      </c>
    </row>
    <row r="48" spans="2:23">
      <c r="B48" s="111" t="s">
        <v>22</v>
      </c>
      <c r="C48" s="125">
        <v>527</v>
      </c>
      <c r="D48" s="127">
        <v>527</v>
      </c>
      <c r="E48" s="181">
        <f t="shared" si="133"/>
        <v>1054</v>
      </c>
      <c r="F48" s="125">
        <v>689</v>
      </c>
      <c r="G48" s="127">
        <v>689</v>
      </c>
      <c r="H48" s="181">
        <f t="shared" si="134"/>
        <v>1378</v>
      </c>
      <c r="I48" s="128">
        <f t="shared" si="93"/>
        <v>30.740037950664135</v>
      </c>
      <c r="J48" s="3"/>
      <c r="K48" s="3"/>
      <c r="L48" s="13" t="s">
        <v>22</v>
      </c>
      <c r="M48" s="39">
        <v>82465</v>
      </c>
      <c r="N48" s="37">
        <v>82656</v>
      </c>
      <c r="O48" s="203">
        <f t="shared" si="135"/>
        <v>165121</v>
      </c>
      <c r="P48" s="150">
        <v>0</v>
      </c>
      <c r="Q48" s="203">
        <f t="shared" si="136"/>
        <v>165121</v>
      </c>
      <c r="R48" s="39">
        <v>108788</v>
      </c>
      <c r="S48" s="37">
        <v>112870</v>
      </c>
      <c r="T48" s="203">
        <f t="shared" si="137"/>
        <v>221658</v>
      </c>
      <c r="U48" s="150">
        <v>150</v>
      </c>
      <c r="V48" s="203">
        <f>T48+U48</f>
        <v>221808</v>
      </c>
      <c r="W48" s="40">
        <f t="shared" si="97"/>
        <v>34.330581815759345</v>
      </c>
    </row>
    <row r="49" spans="2:23" ht="13.5" thickBot="1">
      <c r="B49" s="111" t="s">
        <v>23</v>
      </c>
      <c r="C49" s="125">
        <v>510</v>
      </c>
      <c r="D49" s="146">
        <v>510</v>
      </c>
      <c r="E49" s="185">
        <f t="shared" si="133"/>
        <v>1020</v>
      </c>
      <c r="F49" s="125">
        <v>626</v>
      </c>
      <c r="G49" s="146">
        <v>626</v>
      </c>
      <c r="H49" s="185">
        <f t="shared" si="134"/>
        <v>1252</v>
      </c>
      <c r="I49" s="147">
        <f t="shared" si="93"/>
        <v>22.745098039215694</v>
      </c>
      <c r="J49" s="3"/>
      <c r="K49" s="3"/>
      <c r="L49" s="13" t="s">
        <v>23</v>
      </c>
      <c r="M49" s="39">
        <v>74540</v>
      </c>
      <c r="N49" s="37">
        <v>75439</v>
      </c>
      <c r="O49" s="203">
        <f t="shared" si="135"/>
        <v>149979</v>
      </c>
      <c r="P49" s="150">
        <v>0</v>
      </c>
      <c r="Q49" s="327">
        <f t="shared" si="136"/>
        <v>149979</v>
      </c>
      <c r="R49" s="39">
        <v>100770</v>
      </c>
      <c r="S49" s="37">
        <v>100708</v>
      </c>
      <c r="T49" s="203">
        <f t="shared" si="137"/>
        <v>201478</v>
      </c>
      <c r="U49" s="150">
        <v>0</v>
      </c>
      <c r="V49" s="327">
        <f>T49+U49</f>
        <v>201478</v>
      </c>
      <c r="W49" s="40">
        <f t="shared" si="97"/>
        <v>34.337473913014492</v>
      </c>
    </row>
    <row r="50" spans="2:23" ht="14.25" thickTop="1" thickBot="1">
      <c r="B50" s="132" t="s">
        <v>24</v>
      </c>
      <c r="C50" s="133">
        <f>+C47+C48+C49</f>
        <v>1564</v>
      </c>
      <c r="D50" s="135">
        <f t="shared" ref="D50" si="138">+D47+D48+D49</f>
        <v>1564</v>
      </c>
      <c r="E50" s="182">
        <f t="shared" ref="E50" si="139">+E47+E48+E49</f>
        <v>3128</v>
      </c>
      <c r="F50" s="133">
        <f t="shared" ref="F50" si="140">+F47+F48+F49</f>
        <v>1974</v>
      </c>
      <c r="G50" s="135">
        <f t="shared" ref="G50" si="141">+G47+G48+G49</f>
        <v>1974</v>
      </c>
      <c r="H50" s="191">
        <f t="shared" ref="H50" si="142">+H47+H48+H49</f>
        <v>3948</v>
      </c>
      <c r="I50" s="136">
        <f t="shared" si="93"/>
        <v>26.214833759590796</v>
      </c>
      <c r="J50" s="3"/>
      <c r="K50" s="3"/>
      <c r="L50" s="41" t="s">
        <v>24</v>
      </c>
      <c r="M50" s="45">
        <f>+M47+M48+M49</f>
        <v>231869</v>
      </c>
      <c r="N50" s="43">
        <f t="shared" ref="N50" si="143">+N47+N48+N49</f>
        <v>233254</v>
      </c>
      <c r="O50" s="204">
        <f t="shared" ref="O50" si="144">+O47+O48+O49</f>
        <v>465123</v>
      </c>
      <c r="P50" s="43">
        <f t="shared" ref="P50" si="145">+P47+P48+P49</f>
        <v>0</v>
      </c>
      <c r="Q50" s="204">
        <f t="shared" ref="Q50" si="146">+Q47+Q48+Q49</f>
        <v>465123</v>
      </c>
      <c r="R50" s="45">
        <f t="shared" ref="R50" si="147">+R47+R48+R49</f>
        <v>313242</v>
      </c>
      <c r="S50" s="43">
        <f t="shared" ref="S50" si="148">+S47+S48+S49</f>
        <v>316579</v>
      </c>
      <c r="T50" s="204">
        <f t="shared" ref="T50" si="149">+T47+T48+T49</f>
        <v>629821</v>
      </c>
      <c r="U50" s="43">
        <f t="shared" ref="U50" si="150">+U47+U48+U49</f>
        <v>150</v>
      </c>
      <c r="V50" s="204">
        <f t="shared" ref="V50" si="151">+V47+V48+V49</f>
        <v>629971</v>
      </c>
      <c r="W50" s="46">
        <f t="shared" si="97"/>
        <v>35.441807865876342</v>
      </c>
    </row>
    <row r="51" spans="2:23" ht="14.25" thickTop="1" thickBot="1">
      <c r="B51" s="132" t="s">
        <v>62</v>
      </c>
      <c r="C51" s="133">
        <f t="shared" ref="C51:H51" si="152">+C42+C46+C50</f>
        <v>4635</v>
      </c>
      <c r="D51" s="135">
        <f t="shared" si="152"/>
        <v>4636</v>
      </c>
      <c r="E51" s="182">
        <f t="shared" si="152"/>
        <v>9271</v>
      </c>
      <c r="F51" s="133">
        <f t="shared" si="152"/>
        <v>5915</v>
      </c>
      <c r="G51" s="135">
        <f t="shared" si="152"/>
        <v>5913</v>
      </c>
      <c r="H51" s="188">
        <f t="shared" si="152"/>
        <v>11828</v>
      </c>
      <c r="I51" s="137">
        <f>IF(E51=0,0,((H51/E51)-1)*100)</f>
        <v>27.58062776399526</v>
      </c>
      <c r="J51" s="7"/>
      <c r="K51" s="3"/>
      <c r="L51" s="41" t="s">
        <v>62</v>
      </c>
      <c r="M51" s="45">
        <f t="shared" ref="M51:V51" si="153">+M42+M46+M50</f>
        <v>697032</v>
      </c>
      <c r="N51" s="43">
        <f t="shared" si="153"/>
        <v>700700</v>
      </c>
      <c r="O51" s="204">
        <f t="shared" si="153"/>
        <v>1397732</v>
      </c>
      <c r="P51" s="44">
        <f t="shared" si="153"/>
        <v>0</v>
      </c>
      <c r="Q51" s="207">
        <f t="shared" si="153"/>
        <v>1397732</v>
      </c>
      <c r="R51" s="45">
        <f t="shared" si="153"/>
        <v>885905</v>
      </c>
      <c r="S51" s="43">
        <f t="shared" si="153"/>
        <v>893678</v>
      </c>
      <c r="T51" s="204">
        <f t="shared" si="153"/>
        <v>1779583</v>
      </c>
      <c r="U51" s="44">
        <f t="shared" si="153"/>
        <v>685</v>
      </c>
      <c r="V51" s="207">
        <f t="shared" si="153"/>
        <v>1780268</v>
      </c>
      <c r="W51" s="46">
        <f>IF(Q51=0,0,((V51/Q51)-1)*100)</f>
        <v>27.368336705462859</v>
      </c>
    </row>
    <row r="52" spans="2:23" ht="14.25" thickTop="1" thickBot="1">
      <c r="B52" s="132" t="s">
        <v>7</v>
      </c>
      <c r="C52" s="133">
        <f>+C51+C38</f>
        <v>6031</v>
      </c>
      <c r="D52" s="135">
        <f t="shared" ref="D52" si="154">+D51+D38</f>
        <v>6031</v>
      </c>
      <c r="E52" s="182">
        <f t="shared" ref="E52" si="155">+E51+E38</f>
        <v>12062</v>
      </c>
      <c r="F52" s="133">
        <f t="shared" ref="F52" si="156">+F51+F38</f>
        <v>7632</v>
      </c>
      <c r="G52" s="135">
        <f t="shared" ref="G52" si="157">+G51+G38</f>
        <v>7630</v>
      </c>
      <c r="H52" s="188">
        <f t="shared" ref="H52" si="158">+H51+H38</f>
        <v>15262</v>
      </c>
      <c r="I52" s="137">
        <f t="shared" ref="I52" si="159">IF(E52=0,0,((H52/E52)-1)*100)</f>
        <v>26.529597081744317</v>
      </c>
      <c r="J52" s="7"/>
      <c r="K52" s="7"/>
      <c r="L52" s="41" t="s">
        <v>7</v>
      </c>
      <c r="M52" s="45">
        <f>+M51+M38</f>
        <v>899842</v>
      </c>
      <c r="N52" s="43">
        <f t="shared" ref="N52" si="160">+N51+N38</f>
        <v>901377</v>
      </c>
      <c r="O52" s="204">
        <f t="shared" ref="O52" si="161">+O51+O38</f>
        <v>1801219</v>
      </c>
      <c r="P52" s="44">
        <f t="shared" ref="P52" si="162">+P51+P38</f>
        <v>0</v>
      </c>
      <c r="Q52" s="207">
        <f t="shared" ref="Q52" si="163">+Q51+Q38</f>
        <v>1801219</v>
      </c>
      <c r="R52" s="45">
        <f t="shared" ref="R52" si="164">+R51+R38</f>
        <v>1136947</v>
      </c>
      <c r="S52" s="43">
        <f t="shared" ref="S52" si="165">+S51+S38</f>
        <v>1141694</v>
      </c>
      <c r="T52" s="204">
        <f t="shared" ref="T52" si="166">+T51+T38</f>
        <v>2278641</v>
      </c>
      <c r="U52" s="44">
        <f t="shared" ref="U52" si="167">+U51+U38</f>
        <v>1358</v>
      </c>
      <c r="V52" s="207">
        <f t="shared" ref="V52" si="168">+V51+V38</f>
        <v>2279999</v>
      </c>
      <c r="W52" s="46">
        <f t="shared" ref="W52" si="169">IF(Q52=0,0,((V52/Q52)-1)*100)</f>
        <v>26.580887721037815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70">+C9+C35</f>
        <v>538</v>
      </c>
      <c r="D61" s="127">
        <f t="shared" si="170"/>
        <v>538</v>
      </c>
      <c r="E61" s="187">
        <f t="shared" si="170"/>
        <v>1076</v>
      </c>
      <c r="F61" s="125">
        <f t="shared" si="170"/>
        <v>600</v>
      </c>
      <c r="G61" s="127">
        <f t="shared" si="170"/>
        <v>600</v>
      </c>
      <c r="H61" s="187">
        <f t="shared" si="170"/>
        <v>1200</v>
      </c>
      <c r="I61" s="128">
        <f t="shared" ref="I61:I63" si="171">IF(E61=0,0,((H61/E61)-1)*100)</f>
        <v>11.524163568773238</v>
      </c>
      <c r="J61" s="3"/>
      <c r="K61" s="6"/>
      <c r="L61" s="13" t="s">
        <v>10</v>
      </c>
      <c r="M61" s="36">
        <f t="shared" ref="M61:N63" si="172">+M9+M35</f>
        <v>78734</v>
      </c>
      <c r="N61" s="37">
        <f t="shared" si="172"/>
        <v>77690</v>
      </c>
      <c r="O61" s="203">
        <f>SUM(M61:N61)</f>
        <v>156424</v>
      </c>
      <c r="P61" s="38">
        <f t="shared" ref="P61:S63" si="173">+P9+P35</f>
        <v>0</v>
      </c>
      <c r="Q61" s="203">
        <f t="shared" si="173"/>
        <v>156424</v>
      </c>
      <c r="R61" s="39">
        <f t="shared" si="173"/>
        <v>93975</v>
      </c>
      <c r="S61" s="37">
        <f t="shared" si="173"/>
        <v>94131</v>
      </c>
      <c r="T61" s="203">
        <f>SUM(R61:S61)</f>
        <v>188106</v>
      </c>
      <c r="U61" s="38">
        <f>U9+U35</f>
        <v>159</v>
      </c>
      <c r="V61" s="203">
        <f>+T61+U61</f>
        <v>188265</v>
      </c>
      <c r="W61" s="40">
        <f t="shared" ref="W61:W63" si="174">IF(Q61=0,0,((V61/Q61)-1)*100)</f>
        <v>20.35557203498184</v>
      </c>
    </row>
    <row r="62" spans="2:23">
      <c r="B62" s="111" t="s">
        <v>11</v>
      </c>
      <c r="C62" s="125">
        <f t="shared" si="170"/>
        <v>515</v>
      </c>
      <c r="D62" s="127">
        <f t="shared" si="170"/>
        <v>514</v>
      </c>
      <c r="E62" s="187">
        <f t="shared" si="170"/>
        <v>1029</v>
      </c>
      <c r="F62" s="125">
        <f t="shared" si="170"/>
        <v>630</v>
      </c>
      <c r="G62" s="127">
        <f t="shared" si="170"/>
        <v>630</v>
      </c>
      <c r="H62" s="187">
        <f t="shared" si="170"/>
        <v>1260</v>
      </c>
      <c r="I62" s="128">
        <f t="shared" si="171"/>
        <v>22.448979591836739</v>
      </c>
      <c r="J62" s="3"/>
      <c r="K62" s="6"/>
      <c r="L62" s="13" t="s">
        <v>11</v>
      </c>
      <c r="M62" s="36">
        <f t="shared" si="172"/>
        <v>71774</v>
      </c>
      <c r="N62" s="37">
        <f t="shared" si="172"/>
        <v>74773</v>
      </c>
      <c r="O62" s="203">
        <f t="shared" ref="O62:O63" si="175">SUM(M62:N62)</f>
        <v>146547</v>
      </c>
      <c r="P62" s="38">
        <f t="shared" si="173"/>
        <v>0</v>
      </c>
      <c r="Q62" s="203">
        <f t="shared" si="173"/>
        <v>146547</v>
      </c>
      <c r="R62" s="39">
        <f t="shared" si="173"/>
        <v>85375</v>
      </c>
      <c r="S62" s="37">
        <f t="shared" si="173"/>
        <v>87081</v>
      </c>
      <c r="T62" s="203">
        <f t="shared" ref="T62:T63" si="176">SUM(R62:S62)</f>
        <v>172456</v>
      </c>
      <c r="U62" s="38">
        <f>U10+U36</f>
        <v>173</v>
      </c>
      <c r="V62" s="203">
        <f>+T62+U62</f>
        <v>172629</v>
      </c>
      <c r="W62" s="40">
        <f t="shared" si="174"/>
        <v>17.797703125959586</v>
      </c>
    </row>
    <row r="63" spans="2:23" ht="13.5" thickBot="1">
      <c r="B63" s="116" t="s">
        <v>12</v>
      </c>
      <c r="C63" s="129">
        <f t="shared" si="170"/>
        <v>566</v>
      </c>
      <c r="D63" s="131">
        <f t="shared" si="170"/>
        <v>566</v>
      </c>
      <c r="E63" s="187">
        <f t="shared" si="170"/>
        <v>1132</v>
      </c>
      <c r="F63" s="129">
        <f t="shared" si="170"/>
        <v>671</v>
      </c>
      <c r="G63" s="131">
        <f t="shared" si="170"/>
        <v>671</v>
      </c>
      <c r="H63" s="187">
        <f t="shared" si="170"/>
        <v>1342</v>
      </c>
      <c r="I63" s="128">
        <f t="shared" si="171"/>
        <v>18.551236749116605</v>
      </c>
      <c r="J63" s="3"/>
      <c r="K63" s="6"/>
      <c r="L63" s="22" t="s">
        <v>12</v>
      </c>
      <c r="M63" s="36">
        <f t="shared" si="172"/>
        <v>80835</v>
      </c>
      <c r="N63" s="37">
        <f t="shared" si="172"/>
        <v>76365</v>
      </c>
      <c r="O63" s="203">
        <f t="shared" si="175"/>
        <v>157200</v>
      </c>
      <c r="P63" s="38">
        <f t="shared" si="173"/>
        <v>0</v>
      </c>
      <c r="Q63" s="203">
        <f t="shared" si="173"/>
        <v>157200</v>
      </c>
      <c r="R63" s="39">
        <f t="shared" si="173"/>
        <v>98674</v>
      </c>
      <c r="S63" s="37">
        <f t="shared" si="173"/>
        <v>93829</v>
      </c>
      <c r="T63" s="203">
        <f t="shared" si="176"/>
        <v>192503</v>
      </c>
      <c r="U63" s="38">
        <f>U11+U37</f>
        <v>341</v>
      </c>
      <c r="V63" s="203">
        <f>+T63+U63</f>
        <v>192844</v>
      </c>
      <c r="W63" s="40">
        <f t="shared" si="174"/>
        <v>22.674300254452916</v>
      </c>
    </row>
    <row r="64" spans="2:23" ht="14.25" thickTop="1" thickBot="1">
      <c r="B64" s="132" t="s">
        <v>57</v>
      </c>
      <c r="C64" s="236">
        <f>+C61+C62+C63</f>
        <v>1619</v>
      </c>
      <c r="D64" s="241">
        <f t="shared" ref="D64" si="177">+D61+D62+D63</f>
        <v>1618</v>
      </c>
      <c r="E64" s="182">
        <f t="shared" ref="E64" si="178">+E61+E62+E63</f>
        <v>3237</v>
      </c>
      <c r="F64" s="236">
        <f t="shared" ref="F64" si="179">+F61+F62+F63</f>
        <v>1901</v>
      </c>
      <c r="G64" s="243">
        <f t="shared" ref="G64" si="180">+G61+G62+G63</f>
        <v>1901</v>
      </c>
      <c r="H64" s="182">
        <f t="shared" ref="H64" si="181">+H61+H62+H63</f>
        <v>3802</v>
      </c>
      <c r="I64" s="136">
        <f>IF(E64=0,0,((H64/E64)-1)*100)</f>
        <v>17.454433117083724</v>
      </c>
      <c r="J64" s="3"/>
      <c r="K64" s="3"/>
      <c r="L64" s="41" t="s">
        <v>57</v>
      </c>
      <c r="M64" s="42">
        <f>+M61+M62+M63</f>
        <v>231343</v>
      </c>
      <c r="N64" s="43">
        <f t="shared" ref="N64" si="182">+N61+N62+N63</f>
        <v>228828</v>
      </c>
      <c r="O64" s="204">
        <f t="shared" ref="O64" si="183">+O61+O62+O63</f>
        <v>460171</v>
      </c>
      <c r="P64" s="44">
        <f t="shared" ref="P64" si="184">+P61+P62+P63</f>
        <v>0</v>
      </c>
      <c r="Q64" s="204">
        <f t="shared" ref="Q64" si="185">+Q61+Q62+Q63</f>
        <v>460171</v>
      </c>
      <c r="R64" s="45">
        <f t="shared" ref="R64" si="186">+R61+R62+R63</f>
        <v>278024</v>
      </c>
      <c r="S64" s="43">
        <f t="shared" ref="S64" si="187">+S61+S62+S63</f>
        <v>275041</v>
      </c>
      <c r="T64" s="204">
        <f t="shared" ref="T64" si="188">+T61+T62+T63</f>
        <v>553065</v>
      </c>
      <c r="U64" s="43">
        <f t="shared" ref="U64" si="189">+U61+U62+U63</f>
        <v>673</v>
      </c>
      <c r="V64" s="204">
        <f t="shared" ref="V64" si="190">+V61+V62+V63</f>
        <v>553738</v>
      </c>
      <c r="W64" s="46">
        <f>IF(Q64=0,0,((V64/Q64)-1)*100)</f>
        <v>20.333093567391259</v>
      </c>
    </row>
    <row r="65" spans="2:23" ht="13.5" thickTop="1">
      <c r="B65" s="111" t="s">
        <v>13</v>
      </c>
      <c r="C65" s="125">
        <f t="shared" ref="C65:H67" si="191">+C13+C39</f>
        <v>565</v>
      </c>
      <c r="D65" s="127">
        <f t="shared" si="191"/>
        <v>566</v>
      </c>
      <c r="E65" s="187">
        <f t="shared" si="191"/>
        <v>1131</v>
      </c>
      <c r="F65" s="125">
        <f t="shared" si="191"/>
        <v>656</v>
      </c>
      <c r="G65" s="127">
        <f t="shared" si="191"/>
        <v>656</v>
      </c>
      <c r="H65" s="187">
        <f t="shared" si="191"/>
        <v>1312</v>
      </c>
      <c r="I65" s="128">
        <f t="shared" ref="I65:I76" si="192">IF(E65=0,0,((H65/E65)-1)*100)</f>
        <v>16.003536693191855</v>
      </c>
      <c r="J65" s="3"/>
      <c r="K65" s="3"/>
      <c r="L65" s="13" t="s">
        <v>13</v>
      </c>
      <c r="M65" s="36">
        <f t="shared" ref="M65:N67" si="193">+M13+M39</f>
        <v>78929</v>
      </c>
      <c r="N65" s="37">
        <f t="shared" si="193"/>
        <v>82002</v>
      </c>
      <c r="O65" s="203">
        <f t="shared" ref="O65:O66" si="194">SUM(M65:N65)</f>
        <v>160931</v>
      </c>
      <c r="P65" s="38">
        <f t="shared" ref="P65:S67" si="195">+P13+P39</f>
        <v>0</v>
      </c>
      <c r="Q65" s="203">
        <f t="shared" si="195"/>
        <v>160931</v>
      </c>
      <c r="R65" s="39">
        <f t="shared" si="195"/>
        <v>87552</v>
      </c>
      <c r="S65" s="37">
        <f t="shared" si="195"/>
        <v>88106</v>
      </c>
      <c r="T65" s="203">
        <f t="shared" ref="T65:T66" si="196">SUM(R65:S65)</f>
        <v>175658</v>
      </c>
      <c r="U65" s="38">
        <f>U13+U39</f>
        <v>161</v>
      </c>
      <c r="V65" s="206">
        <f>+T65+U65</f>
        <v>175819</v>
      </c>
      <c r="W65" s="40">
        <f t="shared" ref="W65:W76" si="197">IF(Q65=0,0,((V65/Q65)-1)*100)</f>
        <v>9.2511697559823691</v>
      </c>
    </row>
    <row r="66" spans="2:23">
      <c r="B66" s="111" t="s">
        <v>14</v>
      </c>
      <c r="C66" s="125">
        <f t="shared" si="191"/>
        <v>543</v>
      </c>
      <c r="D66" s="127">
        <f t="shared" si="191"/>
        <v>543</v>
      </c>
      <c r="E66" s="187">
        <f t="shared" si="191"/>
        <v>1086</v>
      </c>
      <c r="F66" s="125">
        <f t="shared" si="191"/>
        <v>589</v>
      </c>
      <c r="G66" s="127">
        <f t="shared" si="191"/>
        <v>589</v>
      </c>
      <c r="H66" s="187">
        <f t="shared" si="191"/>
        <v>1178</v>
      </c>
      <c r="I66" s="128">
        <f t="shared" si="192"/>
        <v>8.4714548802946599</v>
      </c>
      <c r="J66" s="3"/>
      <c r="K66" s="3"/>
      <c r="L66" s="13" t="s">
        <v>14</v>
      </c>
      <c r="M66" s="36">
        <f t="shared" si="193"/>
        <v>79385</v>
      </c>
      <c r="N66" s="37">
        <f t="shared" si="193"/>
        <v>79406</v>
      </c>
      <c r="O66" s="203">
        <f t="shared" si="194"/>
        <v>158791</v>
      </c>
      <c r="P66" s="38">
        <f t="shared" si="195"/>
        <v>0</v>
      </c>
      <c r="Q66" s="203">
        <f t="shared" si="195"/>
        <v>158791</v>
      </c>
      <c r="R66" s="39">
        <f t="shared" si="195"/>
        <v>81277</v>
      </c>
      <c r="S66" s="37">
        <f t="shared" si="195"/>
        <v>83809</v>
      </c>
      <c r="T66" s="203">
        <f t="shared" si="196"/>
        <v>165086</v>
      </c>
      <c r="U66" s="38">
        <f>U14+U40</f>
        <v>89</v>
      </c>
      <c r="V66" s="206">
        <f>+T66+U66</f>
        <v>165175</v>
      </c>
      <c r="W66" s="40">
        <f t="shared" si="197"/>
        <v>4.0203789887336194</v>
      </c>
    </row>
    <row r="67" spans="2:23" ht="13.5" thickBot="1">
      <c r="B67" s="111" t="s">
        <v>15</v>
      </c>
      <c r="C67" s="125">
        <f t="shared" si="191"/>
        <v>614</v>
      </c>
      <c r="D67" s="127">
        <f t="shared" si="191"/>
        <v>614</v>
      </c>
      <c r="E67" s="187">
        <f t="shared" si="191"/>
        <v>1228</v>
      </c>
      <c r="F67" s="125">
        <f t="shared" si="191"/>
        <v>718</v>
      </c>
      <c r="G67" s="127">
        <f t="shared" si="191"/>
        <v>716</v>
      </c>
      <c r="H67" s="187">
        <f t="shared" si="191"/>
        <v>1434</v>
      </c>
      <c r="I67" s="128">
        <f>IF(E67=0,0,((H67/E67)-1)*100)</f>
        <v>16.775244299674274</v>
      </c>
      <c r="J67" s="3"/>
      <c r="K67" s="3"/>
      <c r="L67" s="13" t="s">
        <v>15</v>
      </c>
      <c r="M67" s="36">
        <f t="shared" si="193"/>
        <v>98132</v>
      </c>
      <c r="N67" s="37">
        <f t="shared" si="193"/>
        <v>97262</v>
      </c>
      <c r="O67" s="203">
        <f>SUM(M67:N67)</f>
        <v>195394</v>
      </c>
      <c r="P67" s="38">
        <f t="shared" si="195"/>
        <v>0</v>
      </c>
      <c r="Q67" s="203">
        <f t="shared" si="195"/>
        <v>195394</v>
      </c>
      <c r="R67" s="39">
        <f t="shared" si="195"/>
        <v>114956</v>
      </c>
      <c r="S67" s="37">
        <f t="shared" si="195"/>
        <v>115117</v>
      </c>
      <c r="T67" s="203">
        <f>SUM(R67:S67)</f>
        <v>230073</v>
      </c>
      <c r="U67" s="38">
        <f>U15+U41</f>
        <v>0</v>
      </c>
      <c r="V67" s="206">
        <f>+T67+U67</f>
        <v>230073</v>
      </c>
      <c r="W67" s="40">
        <f>IF(Q67=0,0,((V67/Q67)-1)*100)</f>
        <v>17.748242013572568</v>
      </c>
    </row>
    <row r="68" spans="2:23" ht="14.25" thickTop="1" thickBot="1">
      <c r="B68" s="132" t="s">
        <v>61</v>
      </c>
      <c r="C68" s="133">
        <f>+C65+C66+C67</f>
        <v>1722</v>
      </c>
      <c r="D68" s="135">
        <f t="shared" ref="D68" si="198">+D65+D66+D67</f>
        <v>1723</v>
      </c>
      <c r="E68" s="182">
        <f t="shared" ref="E68" si="199">+E65+E66+E67</f>
        <v>3445</v>
      </c>
      <c r="F68" s="133">
        <f t="shared" ref="F68" si="200">+F65+F66+F67</f>
        <v>1963</v>
      </c>
      <c r="G68" s="135">
        <f t="shared" ref="G68" si="201">+G65+G66+G67</f>
        <v>1961</v>
      </c>
      <c r="H68" s="188">
        <f t="shared" ref="H68" si="202">+H65+H66+H67</f>
        <v>3924</v>
      </c>
      <c r="I68" s="137">
        <f>IF(E68=0,0,((H68/E68)-1)*100)</f>
        <v>13.904208998548629</v>
      </c>
      <c r="J68" s="7"/>
      <c r="K68" s="7"/>
      <c r="L68" s="41" t="s">
        <v>61</v>
      </c>
      <c r="M68" s="45">
        <f>+M65+M66+M67</f>
        <v>256446</v>
      </c>
      <c r="N68" s="43">
        <f t="shared" ref="N68" si="203">+N65+N66+N67</f>
        <v>258670</v>
      </c>
      <c r="O68" s="204">
        <f t="shared" ref="O68" si="204">+O65+O66+O67</f>
        <v>515116</v>
      </c>
      <c r="P68" s="44">
        <f t="shared" ref="P68" si="205">+P65+P66+P67</f>
        <v>0</v>
      </c>
      <c r="Q68" s="207">
        <f t="shared" ref="Q68" si="206">+Q65+Q66+Q67</f>
        <v>515116</v>
      </c>
      <c r="R68" s="45">
        <f t="shared" ref="R68" si="207">+R65+R66+R67</f>
        <v>283785</v>
      </c>
      <c r="S68" s="43">
        <f t="shared" ref="S68" si="208">+S65+S66+S67</f>
        <v>287032</v>
      </c>
      <c r="T68" s="204">
        <f t="shared" ref="T68" si="209">+T65+T66+T67</f>
        <v>570817</v>
      </c>
      <c r="U68" s="44">
        <f t="shared" ref="U68" si="210">+U65+U66+U67</f>
        <v>250</v>
      </c>
      <c r="V68" s="207">
        <f t="shared" ref="V68" si="211">+V65+V66+V67</f>
        <v>571067</v>
      </c>
      <c r="W68" s="46">
        <f>IF(Q68=0,0,((V68/Q68)-1)*100)</f>
        <v>10.861825297602866</v>
      </c>
    </row>
    <row r="69" spans="2:23" ht="13.5" thickTop="1">
      <c r="B69" s="111" t="s">
        <v>16</v>
      </c>
      <c r="C69" s="138">
        <f t="shared" ref="C69:H71" si="212">+C17+C43</f>
        <v>589</v>
      </c>
      <c r="D69" s="140">
        <f t="shared" si="212"/>
        <v>589</v>
      </c>
      <c r="E69" s="187">
        <f t="shared" si="212"/>
        <v>1178</v>
      </c>
      <c r="F69" s="138">
        <f t="shared" si="212"/>
        <v>847</v>
      </c>
      <c r="G69" s="140">
        <f t="shared" si="212"/>
        <v>847</v>
      </c>
      <c r="H69" s="187">
        <f t="shared" si="212"/>
        <v>1694</v>
      </c>
      <c r="I69" s="128">
        <f t="shared" si="192"/>
        <v>43.803056027164679</v>
      </c>
      <c r="J69" s="7"/>
      <c r="K69" s="3"/>
      <c r="L69" s="13" t="s">
        <v>16</v>
      </c>
      <c r="M69" s="36">
        <f t="shared" ref="M69:N71" si="213">+M17+M43</f>
        <v>93066</v>
      </c>
      <c r="N69" s="37">
        <f t="shared" si="213"/>
        <v>94032</v>
      </c>
      <c r="O69" s="203">
        <f t="shared" ref="O69:O71" si="214">SUM(M69:N69)</f>
        <v>187098</v>
      </c>
      <c r="P69" s="38">
        <f t="shared" ref="P69:S71" si="215">+P17+P43</f>
        <v>0</v>
      </c>
      <c r="Q69" s="203">
        <f t="shared" si="215"/>
        <v>187098</v>
      </c>
      <c r="R69" s="39">
        <f t="shared" si="215"/>
        <v>121339</v>
      </c>
      <c r="S69" s="37">
        <f t="shared" si="215"/>
        <v>124130</v>
      </c>
      <c r="T69" s="203">
        <f t="shared" ref="T69:T71" si="216">SUM(R69:S69)</f>
        <v>245469</v>
      </c>
      <c r="U69" s="38">
        <f>U17+U43</f>
        <v>147</v>
      </c>
      <c r="V69" s="206">
        <f>+T69+U69</f>
        <v>245616</v>
      </c>
      <c r="W69" s="40">
        <f t="shared" si="197"/>
        <v>31.276657152935904</v>
      </c>
    </row>
    <row r="70" spans="2:23">
      <c r="B70" s="111" t="s">
        <v>17</v>
      </c>
      <c r="C70" s="138">
        <f t="shared" si="212"/>
        <v>589</v>
      </c>
      <c r="D70" s="140">
        <f t="shared" si="212"/>
        <v>589</v>
      </c>
      <c r="E70" s="187">
        <f t="shared" si="212"/>
        <v>1178</v>
      </c>
      <c r="F70" s="138">
        <f t="shared" si="212"/>
        <v>822</v>
      </c>
      <c r="G70" s="140">
        <f t="shared" si="212"/>
        <v>822</v>
      </c>
      <c r="H70" s="187">
        <f t="shared" si="212"/>
        <v>1644</v>
      </c>
      <c r="I70" s="128">
        <f>IF(E70=0,0,((H70/E70)-1)*100)</f>
        <v>39.55857385398982</v>
      </c>
      <c r="J70" s="3"/>
      <c r="K70" s="3"/>
      <c r="L70" s="13" t="s">
        <v>17</v>
      </c>
      <c r="M70" s="36">
        <f t="shared" si="213"/>
        <v>89747</v>
      </c>
      <c r="N70" s="37">
        <f t="shared" si="213"/>
        <v>89233</v>
      </c>
      <c r="O70" s="203">
        <f>SUM(M70:N70)</f>
        <v>178980</v>
      </c>
      <c r="P70" s="38">
        <f t="shared" si="215"/>
        <v>0</v>
      </c>
      <c r="Q70" s="203">
        <f t="shared" si="215"/>
        <v>178980</v>
      </c>
      <c r="R70" s="39">
        <f t="shared" si="215"/>
        <v>113979</v>
      </c>
      <c r="S70" s="37">
        <f t="shared" si="215"/>
        <v>113299</v>
      </c>
      <c r="T70" s="203">
        <f>SUM(R70:S70)</f>
        <v>227278</v>
      </c>
      <c r="U70" s="150">
        <f>U18+U44</f>
        <v>0</v>
      </c>
      <c r="V70" s="203">
        <f>+T70+U70</f>
        <v>227278</v>
      </c>
      <c r="W70" s="40">
        <f>IF(Q70=0,0,((V70/Q70)-1)*100)</f>
        <v>26.985138004246288</v>
      </c>
    </row>
    <row r="71" spans="2:23" ht="13.5" thickBot="1">
      <c r="B71" s="111" t="s">
        <v>18</v>
      </c>
      <c r="C71" s="138">
        <f t="shared" si="212"/>
        <v>570</v>
      </c>
      <c r="D71" s="140">
        <f t="shared" si="212"/>
        <v>570</v>
      </c>
      <c r="E71" s="187">
        <f t="shared" si="212"/>
        <v>1140</v>
      </c>
      <c r="F71" s="138">
        <f t="shared" si="212"/>
        <v>741</v>
      </c>
      <c r="G71" s="140">
        <f t="shared" si="212"/>
        <v>741</v>
      </c>
      <c r="H71" s="187">
        <f t="shared" si="212"/>
        <v>1482</v>
      </c>
      <c r="I71" s="128">
        <f t="shared" si="192"/>
        <v>30.000000000000004</v>
      </c>
      <c r="J71" s="3"/>
      <c r="K71" s="3"/>
      <c r="L71" s="13" t="s">
        <v>18</v>
      </c>
      <c r="M71" s="36">
        <f t="shared" si="213"/>
        <v>79565</v>
      </c>
      <c r="N71" s="37">
        <f t="shared" si="213"/>
        <v>79445</v>
      </c>
      <c r="O71" s="203">
        <f t="shared" si="214"/>
        <v>159010</v>
      </c>
      <c r="P71" s="38">
        <f t="shared" si="215"/>
        <v>0</v>
      </c>
      <c r="Q71" s="203">
        <f t="shared" si="215"/>
        <v>159010</v>
      </c>
      <c r="R71" s="39">
        <f t="shared" si="215"/>
        <v>103835</v>
      </c>
      <c r="S71" s="37">
        <f t="shared" si="215"/>
        <v>104091</v>
      </c>
      <c r="T71" s="203">
        <f t="shared" si="216"/>
        <v>207926</v>
      </c>
      <c r="U71" s="150">
        <f>U19+U45</f>
        <v>138</v>
      </c>
      <c r="V71" s="203">
        <f>+T71+U71</f>
        <v>208064</v>
      </c>
      <c r="W71" s="40">
        <f t="shared" si="197"/>
        <v>30.849632098610158</v>
      </c>
    </row>
    <row r="72" spans="2:23" ht="16.5" thickTop="1" thickBot="1">
      <c r="B72" s="141" t="s">
        <v>19</v>
      </c>
      <c r="C72" s="142">
        <f>+C69+C70+C71</f>
        <v>1748</v>
      </c>
      <c r="D72" s="149">
        <f t="shared" ref="D72" si="217">+D69+D70+D71</f>
        <v>1748</v>
      </c>
      <c r="E72" s="196">
        <f t="shared" ref="E72" si="218">+E69+E70+E71</f>
        <v>3496</v>
      </c>
      <c r="F72" s="133">
        <f t="shared" ref="F72" si="219">+F69+F70+F71</f>
        <v>2410</v>
      </c>
      <c r="G72" s="144">
        <f t="shared" ref="G72" si="220">+G69+G70+G71</f>
        <v>2410</v>
      </c>
      <c r="H72" s="189">
        <f t="shared" ref="H72" si="221">+H69+H70+H71</f>
        <v>4820</v>
      </c>
      <c r="I72" s="136">
        <f t="shared" si="192"/>
        <v>37.871853546910764</v>
      </c>
      <c r="J72" s="9"/>
      <c r="K72" s="10"/>
      <c r="L72" s="47" t="s">
        <v>19</v>
      </c>
      <c r="M72" s="48">
        <f>+M69+M70+M71</f>
        <v>262378</v>
      </c>
      <c r="N72" s="49">
        <f t="shared" ref="N72" si="222">+N69+N70+N71</f>
        <v>262710</v>
      </c>
      <c r="O72" s="205">
        <f t="shared" ref="O72" si="223">+O69+O70+O71</f>
        <v>525088</v>
      </c>
      <c r="P72" s="49">
        <f t="shared" ref="P72" si="224">+P69+P70+P71</f>
        <v>0</v>
      </c>
      <c r="Q72" s="205">
        <f t="shared" ref="Q72" si="225">+Q69+Q70+Q71</f>
        <v>525088</v>
      </c>
      <c r="R72" s="48">
        <f t="shared" ref="R72" si="226">+R69+R70+R71</f>
        <v>339153</v>
      </c>
      <c r="S72" s="49">
        <f t="shared" ref="S72" si="227">+S69+S70+S71</f>
        <v>341520</v>
      </c>
      <c r="T72" s="205">
        <f t="shared" ref="T72" si="228">+T69+T70+T71</f>
        <v>680673</v>
      </c>
      <c r="U72" s="49">
        <f t="shared" ref="U72" si="229">+U69+U70+U71</f>
        <v>285</v>
      </c>
      <c r="V72" s="205">
        <f t="shared" ref="V72" si="230">+V69+V70+V71</f>
        <v>680958</v>
      </c>
      <c r="W72" s="50">
        <f t="shared" si="197"/>
        <v>29.684548113839959</v>
      </c>
    </row>
    <row r="73" spans="2:23" ht="13.5" thickTop="1">
      <c r="B73" s="111" t="s">
        <v>21</v>
      </c>
      <c r="C73" s="125">
        <f t="shared" ref="C73:H75" si="231">+C21+C47</f>
        <v>589</v>
      </c>
      <c r="D73" s="127">
        <f t="shared" si="231"/>
        <v>589</v>
      </c>
      <c r="E73" s="197">
        <f t="shared" si="231"/>
        <v>1178</v>
      </c>
      <c r="F73" s="125">
        <f t="shared" si="231"/>
        <v>736</v>
      </c>
      <c r="G73" s="127">
        <f t="shared" si="231"/>
        <v>736</v>
      </c>
      <c r="H73" s="190">
        <f t="shared" si="231"/>
        <v>1472</v>
      </c>
      <c r="I73" s="128">
        <f t="shared" si="192"/>
        <v>24.957555178268255</v>
      </c>
      <c r="J73" s="3"/>
      <c r="K73" s="3"/>
      <c r="L73" s="13" t="s">
        <v>21</v>
      </c>
      <c r="M73" s="36">
        <f t="shared" ref="M73:N75" si="232">+M21+M47</f>
        <v>84053</v>
      </c>
      <c r="N73" s="37">
        <f t="shared" si="232"/>
        <v>84292</v>
      </c>
      <c r="O73" s="203">
        <f t="shared" ref="O73:O75" si="233">SUM(M73:N73)</f>
        <v>168345</v>
      </c>
      <c r="P73" s="38">
        <f t="shared" ref="P73:S75" si="234">+P21+P47</f>
        <v>0</v>
      </c>
      <c r="Q73" s="203">
        <f t="shared" si="234"/>
        <v>168345</v>
      </c>
      <c r="R73" s="39">
        <f t="shared" si="234"/>
        <v>112970</v>
      </c>
      <c r="S73" s="37">
        <f t="shared" si="234"/>
        <v>111994</v>
      </c>
      <c r="T73" s="203">
        <f t="shared" ref="T73:T75" si="235">SUM(R73:S73)</f>
        <v>224964</v>
      </c>
      <c r="U73" s="150">
        <f>U21+U47</f>
        <v>0</v>
      </c>
      <c r="V73" s="203">
        <f>+T73+U73</f>
        <v>224964</v>
      </c>
      <c r="W73" s="40">
        <f t="shared" si="197"/>
        <v>33.632718524458703</v>
      </c>
    </row>
    <row r="74" spans="2:23">
      <c r="B74" s="111" t="s">
        <v>22</v>
      </c>
      <c r="C74" s="125">
        <f t="shared" si="231"/>
        <v>589</v>
      </c>
      <c r="D74" s="127">
        <f t="shared" si="231"/>
        <v>589</v>
      </c>
      <c r="E74" s="181">
        <f t="shared" si="231"/>
        <v>1178</v>
      </c>
      <c r="F74" s="125">
        <f t="shared" si="231"/>
        <v>770</v>
      </c>
      <c r="G74" s="127">
        <f t="shared" si="231"/>
        <v>770</v>
      </c>
      <c r="H74" s="181">
        <f t="shared" si="231"/>
        <v>1540</v>
      </c>
      <c r="I74" s="128">
        <f t="shared" si="192"/>
        <v>30.730050933786067</v>
      </c>
      <c r="J74" s="3"/>
      <c r="K74" s="3"/>
      <c r="L74" s="13" t="s">
        <v>22</v>
      </c>
      <c r="M74" s="36">
        <f t="shared" si="232"/>
        <v>91095</v>
      </c>
      <c r="N74" s="37">
        <f t="shared" si="232"/>
        <v>91419</v>
      </c>
      <c r="O74" s="203">
        <f t="shared" si="233"/>
        <v>182514</v>
      </c>
      <c r="P74" s="38">
        <f t="shared" si="234"/>
        <v>0</v>
      </c>
      <c r="Q74" s="203">
        <f t="shared" si="234"/>
        <v>182514</v>
      </c>
      <c r="R74" s="39">
        <f t="shared" si="234"/>
        <v>117569</v>
      </c>
      <c r="S74" s="37">
        <f t="shared" si="234"/>
        <v>121986</v>
      </c>
      <c r="T74" s="203">
        <f t="shared" si="235"/>
        <v>239555</v>
      </c>
      <c r="U74" s="150">
        <f>U22+U48</f>
        <v>150</v>
      </c>
      <c r="V74" s="203">
        <f>+T74+U74</f>
        <v>239705</v>
      </c>
      <c r="W74" s="40">
        <f t="shared" si="197"/>
        <v>31.335130455745851</v>
      </c>
    </row>
    <row r="75" spans="2:23" ht="13.5" thickBot="1">
      <c r="B75" s="111" t="s">
        <v>23</v>
      </c>
      <c r="C75" s="125">
        <f t="shared" si="231"/>
        <v>570</v>
      </c>
      <c r="D75" s="146">
        <f t="shared" si="231"/>
        <v>570</v>
      </c>
      <c r="E75" s="185">
        <f t="shared" si="231"/>
        <v>1140</v>
      </c>
      <c r="F75" s="125">
        <f t="shared" si="231"/>
        <v>693</v>
      </c>
      <c r="G75" s="146">
        <f t="shared" si="231"/>
        <v>693</v>
      </c>
      <c r="H75" s="185">
        <f t="shared" si="231"/>
        <v>1386</v>
      </c>
      <c r="I75" s="147">
        <f t="shared" si="192"/>
        <v>21.578947368421055</v>
      </c>
      <c r="J75" s="3"/>
      <c r="K75" s="3"/>
      <c r="L75" s="13" t="s">
        <v>23</v>
      </c>
      <c r="M75" s="36">
        <f t="shared" si="232"/>
        <v>83000</v>
      </c>
      <c r="N75" s="37">
        <f t="shared" si="232"/>
        <v>84195</v>
      </c>
      <c r="O75" s="203">
        <f t="shared" si="233"/>
        <v>167195</v>
      </c>
      <c r="P75" s="38">
        <f t="shared" si="234"/>
        <v>0</v>
      </c>
      <c r="Q75" s="203">
        <f t="shared" si="234"/>
        <v>167195</v>
      </c>
      <c r="R75" s="39">
        <f t="shared" si="234"/>
        <v>109205</v>
      </c>
      <c r="S75" s="37">
        <f t="shared" si="234"/>
        <v>109090</v>
      </c>
      <c r="T75" s="203">
        <f t="shared" si="235"/>
        <v>218295</v>
      </c>
      <c r="U75" s="38">
        <f>U23+U49</f>
        <v>0</v>
      </c>
      <c r="V75" s="203">
        <f>+T75+U75</f>
        <v>218295</v>
      </c>
      <c r="W75" s="40">
        <f t="shared" si="197"/>
        <v>30.563114925685575</v>
      </c>
    </row>
    <row r="76" spans="2:23" ht="14.25" thickTop="1" thickBot="1">
      <c r="B76" s="132" t="s">
        <v>24</v>
      </c>
      <c r="C76" s="133">
        <f>+C73+C74+C75</f>
        <v>1748</v>
      </c>
      <c r="D76" s="135">
        <f t="shared" ref="D76" si="236">+D73+D74+D75</f>
        <v>1748</v>
      </c>
      <c r="E76" s="191">
        <f t="shared" ref="E76" si="237">+E73+E74+E75</f>
        <v>3496</v>
      </c>
      <c r="F76" s="133">
        <f t="shared" ref="F76" si="238">+F73+F74+F75</f>
        <v>2199</v>
      </c>
      <c r="G76" s="135">
        <f t="shared" ref="G76" si="239">+G73+G74+G75</f>
        <v>2199</v>
      </c>
      <c r="H76" s="191">
        <f t="shared" ref="H76" si="240">+H73+H74+H75</f>
        <v>4398</v>
      </c>
      <c r="I76" s="136">
        <f t="shared" si="192"/>
        <v>25.800915331807772</v>
      </c>
      <c r="J76" s="3"/>
      <c r="K76" s="3"/>
      <c r="L76" s="41" t="s">
        <v>24</v>
      </c>
      <c r="M76" s="42">
        <f>+M73+M74+M75</f>
        <v>258148</v>
      </c>
      <c r="N76" s="43">
        <f t="shared" ref="N76" si="241">+N73+N74+N75</f>
        <v>259906</v>
      </c>
      <c r="O76" s="204">
        <f t="shared" ref="O76" si="242">+O73+O74+O75</f>
        <v>518054</v>
      </c>
      <c r="P76" s="44">
        <f t="shared" ref="P76" si="243">+P73+P74+P75</f>
        <v>0</v>
      </c>
      <c r="Q76" s="204">
        <f t="shared" ref="Q76" si="244">+Q73+Q74+Q75</f>
        <v>518054</v>
      </c>
      <c r="R76" s="45">
        <f t="shared" ref="R76" si="245">+R73+R74+R75</f>
        <v>339744</v>
      </c>
      <c r="S76" s="43">
        <f t="shared" ref="S76" si="246">+S73+S74+S75</f>
        <v>343070</v>
      </c>
      <c r="T76" s="204">
        <f t="shared" ref="T76" si="247">+T73+T74+T75</f>
        <v>682814</v>
      </c>
      <c r="U76" s="44">
        <f t="shared" ref="U76" si="248">+U73+U74+U75</f>
        <v>150</v>
      </c>
      <c r="V76" s="204">
        <f t="shared" ref="V76" si="249">+V73+V74+V75</f>
        <v>682964</v>
      </c>
      <c r="W76" s="46">
        <f t="shared" si="197"/>
        <v>31.832588880695845</v>
      </c>
    </row>
    <row r="77" spans="2:23" ht="14.25" thickTop="1" thickBot="1">
      <c r="B77" s="132" t="s">
        <v>62</v>
      </c>
      <c r="C77" s="133">
        <f t="shared" ref="C77:H77" si="250">+C68+C72+C76</f>
        <v>5218</v>
      </c>
      <c r="D77" s="135">
        <f t="shared" si="250"/>
        <v>5219</v>
      </c>
      <c r="E77" s="182">
        <f t="shared" si="250"/>
        <v>10437</v>
      </c>
      <c r="F77" s="133">
        <f t="shared" si="250"/>
        <v>6572</v>
      </c>
      <c r="G77" s="135">
        <f t="shared" si="250"/>
        <v>6570</v>
      </c>
      <c r="H77" s="188">
        <f t="shared" si="250"/>
        <v>13142</v>
      </c>
      <c r="I77" s="137">
        <f>IF(E77=0,0,((H77/E77)-1)*100)</f>
        <v>25.917409217208021</v>
      </c>
      <c r="J77" s="7"/>
      <c r="K77" s="3"/>
      <c r="L77" s="41" t="s">
        <v>62</v>
      </c>
      <c r="M77" s="45">
        <f t="shared" ref="M77:V77" si="251">+M68+M72+M76</f>
        <v>776972</v>
      </c>
      <c r="N77" s="43">
        <f t="shared" si="251"/>
        <v>781286</v>
      </c>
      <c r="O77" s="204">
        <f t="shared" si="251"/>
        <v>1558258</v>
      </c>
      <c r="P77" s="44">
        <f t="shared" si="251"/>
        <v>0</v>
      </c>
      <c r="Q77" s="207">
        <f t="shared" si="251"/>
        <v>1558258</v>
      </c>
      <c r="R77" s="45">
        <f t="shared" si="251"/>
        <v>962682</v>
      </c>
      <c r="S77" s="43">
        <f t="shared" si="251"/>
        <v>971622</v>
      </c>
      <c r="T77" s="204">
        <f t="shared" si="251"/>
        <v>1934304</v>
      </c>
      <c r="U77" s="44">
        <f t="shared" si="251"/>
        <v>685</v>
      </c>
      <c r="V77" s="207">
        <f t="shared" si="251"/>
        <v>1934989</v>
      </c>
      <c r="W77" s="46">
        <f>IF(Q77=0,0,((V77/Q77)-1)*100)</f>
        <v>24.176420079345018</v>
      </c>
    </row>
    <row r="78" spans="2:23" ht="14.25" thickTop="1" thickBot="1">
      <c r="B78" s="132" t="s">
        <v>7</v>
      </c>
      <c r="C78" s="133">
        <f>+C77+C64</f>
        <v>6837</v>
      </c>
      <c r="D78" s="135">
        <f t="shared" ref="D78" si="252">+D77+D64</f>
        <v>6837</v>
      </c>
      <c r="E78" s="182">
        <f t="shared" ref="E78" si="253">+E77+E64</f>
        <v>13674</v>
      </c>
      <c r="F78" s="133">
        <f t="shared" ref="F78" si="254">+F77+F64</f>
        <v>8473</v>
      </c>
      <c r="G78" s="135">
        <f t="shared" ref="G78" si="255">+G77+G64</f>
        <v>8471</v>
      </c>
      <c r="H78" s="188">
        <f t="shared" ref="H78" si="256">+H77+H64</f>
        <v>16944</v>
      </c>
      <c r="I78" s="137">
        <f>IF(E78=0,0,((H78/E78)-1)*100)</f>
        <v>23.913997367266337</v>
      </c>
      <c r="J78" s="7"/>
      <c r="K78" s="7"/>
      <c r="L78" s="41" t="s">
        <v>7</v>
      </c>
      <c r="M78" s="45">
        <f>+M77+M64</f>
        <v>1008315</v>
      </c>
      <c r="N78" s="43">
        <f t="shared" ref="N78" si="257">+N77+N64</f>
        <v>1010114</v>
      </c>
      <c r="O78" s="204">
        <f t="shared" ref="O78" si="258">+O77+O64</f>
        <v>2018429</v>
      </c>
      <c r="P78" s="44">
        <f t="shared" ref="P78" si="259">+P77+P64</f>
        <v>0</v>
      </c>
      <c r="Q78" s="207">
        <f t="shared" ref="Q78" si="260">+Q77+Q64</f>
        <v>2018429</v>
      </c>
      <c r="R78" s="45">
        <f t="shared" ref="R78" si="261">+R77+R64</f>
        <v>1240706</v>
      </c>
      <c r="S78" s="43">
        <f t="shared" ref="S78" si="262">+S77+S64</f>
        <v>1246663</v>
      </c>
      <c r="T78" s="204">
        <f t="shared" ref="T78" si="263">+T77+T64</f>
        <v>2487369</v>
      </c>
      <c r="U78" s="44">
        <f t="shared" ref="U78" si="264">+U77+U64</f>
        <v>1358</v>
      </c>
      <c r="V78" s="207">
        <f t="shared" ref="V78" si="265">+V77+V64</f>
        <v>2488727</v>
      </c>
      <c r="W78" s="46">
        <f>IF(Q78=0,0,((V78/Q78)-1)*100)</f>
        <v>23.300200304296069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4.25" thickTop="1" thickBot="1">
      <c r="L83" s="58"/>
      <c r="M83" s="232" t="s">
        <v>58</v>
      </c>
      <c r="N83" s="233"/>
      <c r="O83" s="234"/>
      <c r="P83" s="232"/>
      <c r="Q83" s="232"/>
      <c r="R83" s="232" t="s">
        <v>59</v>
      </c>
      <c r="S83" s="233"/>
      <c r="T83" s="234"/>
      <c r="U83" s="232"/>
      <c r="V83" s="232"/>
      <c r="W83" s="383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84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82"/>
    </row>
    <row r="86" spans="12:23" ht="6" customHeight="1" thickTop="1">
      <c r="L86" s="60"/>
      <c r="M86" s="72"/>
      <c r="N86" s="73"/>
      <c r="O86" s="251"/>
      <c r="P86" s="246"/>
      <c r="Q86" s="74"/>
      <c r="R86" s="72"/>
      <c r="S86" s="73"/>
      <c r="T86" s="251"/>
      <c r="U86" s="246"/>
      <c r="V86" s="74"/>
      <c r="W86" s="76"/>
    </row>
    <row r="87" spans="12:23">
      <c r="L87" s="60" t="s">
        <v>10</v>
      </c>
      <c r="M87" s="77">
        <v>0</v>
      </c>
      <c r="N87" s="78">
        <v>0</v>
      </c>
      <c r="O87" s="217">
        <f>M87+N87</f>
        <v>0</v>
      </c>
      <c r="P87" s="247">
        <v>0</v>
      </c>
      <c r="Q87" s="217">
        <f t="shared" ref="Q87:Q89" si="266">O87+P87</f>
        <v>0</v>
      </c>
      <c r="R87" s="77">
        <v>0</v>
      </c>
      <c r="S87" s="78">
        <v>0</v>
      </c>
      <c r="T87" s="217">
        <f>R87+S87</f>
        <v>0</v>
      </c>
      <c r="U87" s="247">
        <v>0</v>
      </c>
      <c r="V87" s="217">
        <f>T87+U87</f>
        <v>0</v>
      </c>
      <c r="W87" s="80">
        <f>IF(Q87=0,0,((V87/Q87)-1)*100)</f>
        <v>0</v>
      </c>
    </row>
    <row r="88" spans="12:23">
      <c r="L88" s="60" t="s">
        <v>11</v>
      </c>
      <c r="M88" s="77">
        <v>0</v>
      </c>
      <c r="N88" s="78">
        <v>0</v>
      </c>
      <c r="O88" s="217">
        <f>M88+N88</f>
        <v>0</v>
      </c>
      <c r="P88" s="247">
        <v>0</v>
      </c>
      <c r="Q88" s="217">
        <f t="shared" si="266"/>
        <v>0</v>
      </c>
      <c r="R88" s="77">
        <v>0</v>
      </c>
      <c r="S88" s="78">
        <v>0</v>
      </c>
      <c r="T88" s="217">
        <f>R88+S88</f>
        <v>0</v>
      </c>
      <c r="U88" s="247">
        <v>0</v>
      </c>
      <c r="V88" s="217">
        <f>T88+U88</f>
        <v>0</v>
      </c>
      <c r="W88" s="80">
        <f>IF(Q88=0,0,((V88/Q88)-1)*100)</f>
        <v>0</v>
      </c>
    </row>
    <row r="89" spans="12:23" ht="13.5" thickBot="1">
      <c r="L89" s="66" t="s">
        <v>12</v>
      </c>
      <c r="M89" s="77">
        <v>0</v>
      </c>
      <c r="N89" s="78">
        <v>0</v>
      </c>
      <c r="O89" s="254">
        <f>M89+N89</f>
        <v>0</v>
      </c>
      <c r="P89" s="247">
        <v>0</v>
      </c>
      <c r="Q89" s="217">
        <f t="shared" si="266"/>
        <v>0</v>
      </c>
      <c r="R89" s="77">
        <v>0</v>
      </c>
      <c r="S89" s="78">
        <v>0</v>
      </c>
      <c r="T89" s="254">
        <f>R89+S89</f>
        <v>0</v>
      </c>
      <c r="U89" s="247">
        <v>0</v>
      </c>
      <c r="V89" s="217">
        <f>T89+U89</f>
        <v>0</v>
      </c>
      <c r="W89" s="80">
        <f>IF(Q89=0,0,((V89/Q89)-1)*100)</f>
        <v>0</v>
      </c>
    </row>
    <row r="90" spans="12:23" ht="14.25" thickTop="1" thickBot="1">
      <c r="L90" s="81" t="s">
        <v>57</v>
      </c>
      <c r="M90" s="82">
        <f>+M87+M88+M89</f>
        <v>0</v>
      </c>
      <c r="N90" s="244">
        <f t="shared" ref="N90:V90" si="267">+N87+N88+N89</f>
        <v>0</v>
      </c>
      <c r="O90" s="252">
        <f t="shared" si="267"/>
        <v>0</v>
      </c>
      <c r="P90" s="83">
        <f t="shared" si="267"/>
        <v>0</v>
      </c>
      <c r="Q90" s="218">
        <f t="shared" si="267"/>
        <v>0</v>
      </c>
      <c r="R90" s="82">
        <f t="shared" si="267"/>
        <v>0</v>
      </c>
      <c r="S90" s="244">
        <f t="shared" si="267"/>
        <v>0</v>
      </c>
      <c r="T90" s="252">
        <f t="shared" si="267"/>
        <v>0</v>
      </c>
      <c r="U90" s="83">
        <f t="shared" si="267"/>
        <v>0</v>
      </c>
      <c r="V90" s="218">
        <f t="shared" si="267"/>
        <v>0</v>
      </c>
      <c r="W90" s="84">
        <f t="shared" ref="W90" si="268">IF(Q90=0,0,((V90/Q90)-1)*100)</f>
        <v>0</v>
      </c>
    </row>
    <row r="91" spans="12:23" ht="13.5" thickTop="1">
      <c r="L91" s="60" t="s">
        <v>13</v>
      </c>
      <c r="M91" s="77">
        <v>0</v>
      </c>
      <c r="N91" s="78">
        <v>0</v>
      </c>
      <c r="O91" s="217">
        <f>M91+N91</f>
        <v>0</v>
      </c>
      <c r="P91" s="247">
        <v>0</v>
      </c>
      <c r="Q91" s="217">
        <f t="shared" ref="Q91:Q92" si="269">O91+P91</f>
        <v>0</v>
      </c>
      <c r="R91" s="77">
        <v>0</v>
      </c>
      <c r="S91" s="78">
        <v>0</v>
      </c>
      <c r="T91" s="217">
        <f>R91+S91</f>
        <v>0</v>
      </c>
      <c r="U91" s="247">
        <v>0</v>
      </c>
      <c r="V91" s="217">
        <f>T91+U91</f>
        <v>0</v>
      </c>
      <c r="W91" s="80">
        <f t="shared" ref="W91:W102" si="270">IF(Q91=0,0,((V91/Q91)-1)*100)</f>
        <v>0</v>
      </c>
    </row>
    <row r="92" spans="12:23">
      <c r="L92" s="60" t="s">
        <v>14</v>
      </c>
      <c r="M92" s="77">
        <v>0</v>
      </c>
      <c r="N92" s="78">
        <v>0</v>
      </c>
      <c r="O92" s="217">
        <f>M92+N92</f>
        <v>0</v>
      </c>
      <c r="P92" s="247">
        <v>0</v>
      </c>
      <c r="Q92" s="217">
        <f t="shared" si="269"/>
        <v>0</v>
      </c>
      <c r="R92" s="77">
        <v>0</v>
      </c>
      <c r="S92" s="78">
        <v>0</v>
      </c>
      <c r="T92" s="217">
        <f>R92+S92</f>
        <v>0</v>
      </c>
      <c r="U92" s="247">
        <v>0</v>
      </c>
      <c r="V92" s="217">
        <f>T92+U92</f>
        <v>0</v>
      </c>
      <c r="W92" s="80">
        <f t="shared" si="270"/>
        <v>0</v>
      </c>
    </row>
    <row r="93" spans="12:23" ht="13.5" thickBot="1">
      <c r="L93" s="60" t="s">
        <v>15</v>
      </c>
      <c r="M93" s="77">
        <v>0</v>
      </c>
      <c r="N93" s="78">
        <v>0</v>
      </c>
      <c r="O93" s="217">
        <f>M93+N93</f>
        <v>0</v>
      </c>
      <c r="P93" s="247">
        <v>0</v>
      </c>
      <c r="Q93" s="217">
        <f>O93+P93</f>
        <v>0</v>
      </c>
      <c r="R93" s="77">
        <v>0</v>
      </c>
      <c r="S93" s="78">
        <v>0</v>
      </c>
      <c r="T93" s="217">
        <f>R93+S93</f>
        <v>0</v>
      </c>
      <c r="U93" s="247">
        <v>0</v>
      </c>
      <c r="V93" s="217">
        <f>T93+U93</f>
        <v>0</v>
      </c>
      <c r="W93" s="80">
        <f>IF(Q93=0,0,((V93/Q93)-1)*100)</f>
        <v>0</v>
      </c>
    </row>
    <row r="94" spans="12:23" ht="14.25" thickTop="1" thickBot="1">
      <c r="L94" s="81" t="s">
        <v>61</v>
      </c>
      <c r="M94" s="82">
        <f>+M91+M92+M93</f>
        <v>0</v>
      </c>
      <c r="N94" s="244">
        <f t="shared" ref="N94" si="271">+N91+N92+N93</f>
        <v>0</v>
      </c>
      <c r="O94" s="252">
        <f t="shared" ref="O94" si="272">+O91+O92+O93</f>
        <v>0</v>
      </c>
      <c r="P94" s="83">
        <f t="shared" ref="P94" si="273">+P91+P92+P93</f>
        <v>0</v>
      </c>
      <c r="Q94" s="218">
        <f t="shared" ref="Q94" si="274">+Q91+Q92+Q93</f>
        <v>0</v>
      </c>
      <c r="R94" s="82">
        <f t="shared" ref="R94" si="275">+R91+R92+R93</f>
        <v>0</v>
      </c>
      <c r="S94" s="244">
        <f t="shared" ref="S94" si="276">+S91+S92+S93</f>
        <v>0</v>
      </c>
      <c r="T94" s="252">
        <f t="shared" ref="T94" si="277">+T91+T92+T93</f>
        <v>0</v>
      </c>
      <c r="U94" s="83">
        <f t="shared" ref="U94" si="278">+U91+U92+U93</f>
        <v>0</v>
      </c>
      <c r="V94" s="218">
        <f t="shared" ref="V94" si="279">+V91+V92+V93</f>
        <v>0</v>
      </c>
      <c r="W94" s="84">
        <f>IF(Q94=0,0,((V94/Q94)-1)*100)</f>
        <v>0</v>
      </c>
    </row>
    <row r="95" spans="12:23" ht="13.5" thickTop="1">
      <c r="L95" s="60" t="s">
        <v>16</v>
      </c>
      <c r="M95" s="77">
        <v>0</v>
      </c>
      <c r="N95" s="78">
        <v>0</v>
      </c>
      <c r="O95" s="217">
        <f>SUM(M95:N95)</f>
        <v>0</v>
      </c>
      <c r="P95" s="247">
        <v>0</v>
      </c>
      <c r="Q95" s="217">
        <f t="shared" ref="Q95:Q97" si="280">O95+P95</f>
        <v>0</v>
      </c>
      <c r="R95" s="77">
        <v>0</v>
      </c>
      <c r="S95" s="78">
        <v>0</v>
      </c>
      <c r="T95" s="217">
        <f>SUM(R95:S95)</f>
        <v>0</v>
      </c>
      <c r="U95" s="247">
        <v>0</v>
      </c>
      <c r="V95" s="217">
        <f>T95+U95</f>
        <v>0</v>
      </c>
      <c r="W95" s="80">
        <f t="shared" si="270"/>
        <v>0</v>
      </c>
    </row>
    <row r="96" spans="12:23">
      <c r="L96" s="60" t="s">
        <v>17</v>
      </c>
      <c r="M96" s="77">
        <v>0</v>
      </c>
      <c r="N96" s="78">
        <v>0</v>
      </c>
      <c r="O96" s="217">
        <f>SUM(M96:N96)</f>
        <v>0</v>
      </c>
      <c r="P96" s="247">
        <v>0</v>
      </c>
      <c r="Q96" s="217">
        <f>O96+P96</f>
        <v>0</v>
      </c>
      <c r="R96" s="77">
        <v>0</v>
      </c>
      <c r="S96" s="78">
        <v>0</v>
      </c>
      <c r="T96" s="217">
        <f>SUM(R96:S96)</f>
        <v>0</v>
      </c>
      <c r="U96" s="247">
        <v>0</v>
      </c>
      <c r="V96" s="217">
        <f>T96+U96</f>
        <v>0</v>
      </c>
      <c r="W96" s="80">
        <f>IF(Q96=0,0,((V96/Q96)-1)*100)</f>
        <v>0</v>
      </c>
    </row>
    <row r="97" spans="12:23" ht="13.5" thickBot="1">
      <c r="L97" s="60" t="s">
        <v>18</v>
      </c>
      <c r="M97" s="77">
        <v>0</v>
      </c>
      <c r="N97" s="78">
        <v>0</v>
      </c>
      <c r="O97" s="217">
        <f>SUM(M97:N97)</f>
        <v>0</v>
      </c>
      <c r="P97" s="248">
        <v>0</v>
      </c>
      <c r="Q97" s="219">
        <f t="shared" si="280"/>
        <v>0</v>
      </c>
      <c r="R97" s="77">
        <v>0</v>
      </c>
      <c r="S97" s="78">
        <v>0</v>
      </c>
      <c r="T97" s="217">
        <f>SUM(R97:S97)</f>
        <v>0</v>
      </c>
      <c r="U97" s="248">
        <v>0</v>
      </c>
      <c r="V97" s="219">
        <f>T97+U97</f>
        <v>0</v>
      </c>
      <c r="W97" s="80">
        <f t="shared" si="270"/>
        <v>0</v>
      </c>
    </row>
    <row r="98" spans="12:23" ht="14.25" thickTop="1" thickBot="1">
      <c r="L98" s="86" t="s">
        <v>39</v>
      </c>
      <c r="M98" s="87">
        <f>+M95+M96+M97</f>
        <v>0</v>
      </c>
      <c r="N98" s="245">
        <f t="shared" ref="N98" si="281">+N95+N96+N97</f>
        <v>0</v>
      </c>
      <c r="O98" s="253">
        <f t="shared" ref="O98" si="282">+O95+O96+O97</f>
        <v>0</v>
      </c>
      <c r="P98" s="249">
        <f t="shared" ref="P98" si="283">+P95+P96+P97</f>
        <v>0</v>
      </c>
      <c r="Q98" s="220">
        <f t="shared" ref="Q98" si="284">+Q95+Q96+Q97</f>
        <v>0</v>
      </c>
      <c r="R98" s="87">
        <f t="shared" ref="R98" si="285">+R95+R96+R97</f>
        <v>0</v>
      </c>
      <c r="S98" s="245">
        <f t="shared" ref="S98" si="286">+S95+S96+S97</f>
        <v>0</v>
      </c>
      <c r="T98" s="253">
        <f t="shared" ref="T98" si="287">+T95+T96+T97</f>
        <v>0</v>
      </c>
      <c r="U98" s="249">
        <f t="shared" ref="U98" si="288">+U95+U96+U97</f>
        <v>0</v>
      </c>
      <c r="V98" s="220">
        <f t="shared" ref="V98" si="289">+V95+V96+V97</f>
        <v>0</v>
      </c>
      <c r="W98" s="89">
        <f t="shared" si="270"/>
        <v>0</v>
      </c>
    </row>
    <row r="99" spans="12:23" ht="13.5" thickTop="1">
      <c r="L99" s="60" t="s">
        <v>21</v>
      </c>
      <c r="M99" s="77">
        <v>0</v>
      </c>
      <c r="N99" s="78">
        <v>0</v>
      </c>
      <c r="O99" s="217">
        <f>SUM(M99:N99)</f>
        <v>0</v>
      </c>
      <c r="P99" s="250">
        <v>0</v>
      </c>
      <c r="Q99" s="219">
        <f t="shared" ref="Q99:Q101" si="290">O99+P99</f>
        <v>0</v>
      </c>
      <c r="R99" s="77">
        <v>0</v>
      </c>
      <c r="S99" s="78">
        <v>0</v>
      </c>
      <c r="T99" s="217">
        <f>SUM(R99:S99)</f>
        <v>0</v>
      </c>
      <c r="U99" s="250">
        <v>0</v>
      </c>
      <c r="V99" s="219">
        <f>T99+U99</f>
        <v>0</v>
      </c>
      <c r="W99" s="80">
        <f t="shared" si="270"/>
        <v>0</v>
      </c>
    </row>
    <row r="100" spans="12:23">
      <c r="L100" s="60" t="s">
        <v>22</v>
      </c>
      <c r="M100" s="77">
        <v>0</v>
      </c>
      <c r="N100" s="78">
        <v>0</v>
      </c>
      <c r="O100" s="217">
        <f>SUM(M100:N100)</f>
        <v>0</v>
      </c>
      <c r="P100" s="247">
        <v>0</v>
      </c>
      <c r="Q100" s="219">
        <f t="shared" si="290"/>
        <v>0</v>
      </c>
      <c r="R100" s="77">
        <v>0</v>
      </c>
      <c r="S100" s="78">
        <v>0</v>
      </c>
      <c r="T100" s="217">
        <f>SUM(R100:S100)</f>
        <v>0</v>
      </c>
      <c r="U100" s="247">
        <v>0</v>
      </c>
      <c r="V100" s="219">
        <f>T100+U100</f>
        <v>0</v>
      </c>
      <c r="W100" s="80">
        <f t="shared" si="270"/>
        <v>0</v>
      </c>
    </row>
    <row r="101" spans="12:23" ht="13.5" thickBot="1">
      <c r="L101" s="60" t="s">
        <v>23</v>
      </c>
      <c r="M101" s="77">
        <v>0</v>
      </c>
      <c r="N101" s="78">
        <v>0</v>
      </c>
      <c r="O101" s="217">
        <f>SUM(M101:N101)</f>
        <v>0</v>
      </c>
      <c r="P101" s="247">
        <v>0</v>
      </c>
      <c r="Q101" s="219">
        <f t="shared" si="290"/>
        <v>0</v>
      </c>
      <c r="R101" s="77">
        <v>0</v>
      </c>
      <c r="S101" s="78">
        <v>0</v>
      </c>
      <c r="T101" s="217">
        <f>SUM(R101:S101)</f>
        <v>0</v>
      </c>
      <c r="U101" s="247">
        <v>0</v>
      </c>
      <c r="V101" s="219">
        <f>T101+U101</f>
        <v>0</v>
      </c>
      <c r="W101" s="80">
        <f t="shared" si="270"/>
        <v>0</v>
      </c>
    </row>
    <row r="102" spans="12:23" ht="14.25" thickTop="1" thickBot="1">
      <c r="L102" s="81" t="s">
        <v>40</v>
      </c>
      <c r="M102" s="82">
        <f>+M99+M100+M101</f>
        <v>0</v>
      </c>
      <c r="N102" s="244">
        <f t="shared" ref="N102" si="291">+N99+N100+N101</f>
        <v>0</v>
      </c>
      <c r="O102" s="252">
        <f t="shared" ref="O102" si="292">+O99+O100+O101</f>
        <v>0</v>
      </c>
      <c r="P102" s="83">
        <f t="shared" ref="P102" si="293">+P99+P100+P101</f>
        <v>0</v>
      </c>
      <c r="Q102" s="218">
        <f t="shared" ref="Q102" si="294">+Q99+Q100+Q101</f>
        <v>0</v>
      </c>
      <c r="R102" s="82">
        <f t="shared" ref="R102" si="295">+R99+R100+R101</f>
        <v>0</v>
      </c>
      <c r="S102" s="244">
        <f t="shared" ref="S102" si="296">+S99+S100+S101</f>
        <v>0</v>
      </c>
      <c r="T102" s="252">
        <f t="shared" ref="T102" si="297">+T99+T100+T101</f>
        <v>0</v>
      </c>
      <c r="U102" s="83">
        <f t="shared" ref="U102" si="298">+U99+U100+U101</f>
        <v>0</v>
      </c>
      <c r="V102" s="218">
        <f t="shared" ref="V102" si="299">+V99+V100+V101</f>
        <v>0</v>
      </c>
      <c r="W102" s="84">
        <f t="shared" si="270"/>
        <v>0</v>
      </c>
    </row>
    <row r="103" spans="12:23" ht="14.25" thickTop="1" thickBot="1">
      <c r="L103" s="81" t="s">
        <v>62</v>
      </c>
      <c r="M103" s="82">
        <f t="shared" ref="M103:V103" si="300">+M94+M98+M102</f>
        <v>0</v>
      </c>
      <c r="N103" s="244">
        <f t="shared" si="300"/>
        <v>0</v>
      </c>
      <c r="O103" s="252">
        <f t="shared" si="300"/>
        <v>0</v>
      </c>
      <c r="P103" s="83">
        <f t="shared" si="300"/>
        <v>0</v>
      </c>
      <c r="Q103" s="218">
        <f t="shared" si="300"/>
        <v>0</v>
      </c>
      <c r="R103" s="82">
        <f t="shared" si="300"/>
        <v>0</v>
      </c>
      <c r="S103" s="244">
        <f t="shared" si="300"/>
        <v>0</v>
      </c>
      <c r="T103" s="252">
        <f t="shared" si="300"/>
        <v>0</v>
      </c>
      <c r="U103" s="83">
        <f t="shared" si="300"/>
        <v>0</v>
      </c>
      <c r="V103" s="218">
        <f t="shared" si="300"/>
        <v>0</v>
      </c>
      <c r="W103" s="84">
        <f>IF(Q103=0,0,((V103/Q103)-1)*100)</f>
        <v>0</v>
      </c>
    </row>
    <row r="104" spans="12:23" ht="14.25" thickTop="1" thickBot="1">
      <c r="L104" s="81" t="s">
        <v>7</v>
      </c>
      <c r="M104" s="82">
        <f t="shared" ref="M104:V104" si="301">+M90+M94+M98+M102</f>
        <v>0</v>
      </c>
      <c r="N104" s="244">
        <f t="shared" si="301"/>
        <v>0</v>
      </c>
      <c r="O104" s="252">
        <f t="shared" si="301"/>
        <v>0</v>
      </c>
      <c r="P104" s="83">
        <f t="shared" si="301"/>
        <v>0</v>
      </c>
      <c r="Q104" s="218">
        <f t="shared" si="301"/>
        <v>0</v>
      </c>
      <c r="R104" s="82">
        <f t="shared" si="301"/>
        <v>0</v>
      </c>
      <c r="S104" s="244">
        <f t="shared" si="301"/>
        <v>0</v>
      </c>
      <c r="T104" s="252">
        <f t="shared" si="301"/>
        <v>0</v>
      </c>
      <c r="U104" s="83">
        <f t="shared" si="301"/>
        <v>0</v>
      </c>
      <c r="V104" s="218">
        <f t="shared" si="301"/>
        <v>0</v>
      </c>
      <c r="W104" s="84">
        <f>IF(Q104=0,0,((V104/Q104)-1)*100)</f>
        <v>0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4.25" thickTop="1" thickBot="1">
      <c r="L109" s="58"/>
      <c r="M109" s="232" t="s">
        <v>58</v>
      </c>
      <c r="N109" s="233"/>
      <c r="O109" s="234"/>
      <c r="P109" s="232"/>
      <c r="Q109" s="232"/>
      <c r="R109" s="232" t="s">
        <v>59</v>
      </c>
      <c r="S109" s="233"/>
      <c r="T109" s="234"/>
      <c r="U109" s="232"/>
      <c r="V109" s="232"/>
      <c r="W109" s="383" t="s">
        <v>2</v>
      </c>
    </row>
    <row r="110" spans="12:23" ht="13.5" thickTop="1">
      <c r="L110" s="60" t="s">
        <v>3</v>
      </c>
      <c r="M110" s="61"/>
      <c r="N110" s="62"/>
      <c r="O110" s="63"/>
      <c r="P110" s="92"/>
      <c r="Q110" s="63"/>
      <c r="R110" s="332"/>
      <c r="S110" s="62"/>
      <c r="T110" s="63"/>
      <c r="U110" s="64"/>
      <c r="V110" s="63"/>
      <c r="W110" s="384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93" t="s">
        <v>32</v>
      </c>
      <c r="Q111" s="69" t="s">
        <v>7</v>
      </c>
      <c r="R111" s="333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85"/>
    </row>
    <row r="112" spans="12:23" ht="7.5" customHeight="1" thickTop="1">
      <c r="L112" s="60"/>
      <c r="M112" s="72"/>
      <c r="N112" s="73"/>
      <c r="O112" s="74"/>
      <c r="P112" s="94"/>
      <c r="Q112" s="74"/>
      <c r="R112" s="334"/>
      <c r="S112" s="73"/>
      <c r="T112" s="74"/>
      <c r="U112" s="75"/>
      <c r="V112" s="74"/>
      <c r="W112" s="76"/>
    </row>
    <row r="113" spans="12:23">
      <c r="L113" s="60" t="s">
        <v>10</v>
      </c>
      <c r="M113" s="335">
        <v>56</v>
      </c>
      <c r="N113" s="78">
        <v>25</v>
      </c>
      <c r="O113" s="217">
        <f>M113+N113</f>
        <v>81</v>
      </c>
      <c r="P113" s="79">
        <v>0</v>
      </c>
      <c r="Q113" s="217">
        <f t="shared" ref="Q113:Q115" si="302">O113+P113</f>
        <v>81</v>
      </c>
      <c r="R113" s="335">
        <v>138</v>
      </c>
      <c r="S113" s="78">
        <v>113</v>
      </c>
      <c r="T113" s="217">
        <f>R113+S113</f>
        <v>251</v>
      </c>
      <c r="U113" s="79">
        <v>0</v>
      </c>
      <c r="V113" s="217">
        <f>T113+U113</f>
        <v>251</v>
      </c>
      <c r="W113" s="80">
        <f>IF(Q113=0,0,((V113/Q113)-1)*100)</f>
        <v>209.87654320987653</v>
      </c>
    </row>
    <row r="114" spans="12:23">
      <c r="L114" s="60" t="s">
        <v>11</v>
      </c>
      <c r="M114" s="335">
        <v>77</v>
      </c>
      <c r="N114" s="78">
        <v>33</v>
      </c>
      <c r="O114" s="217">
        <f>M114+N114</f>
        <v>110</v>
      </c>
      <c r="P114" s="79">
        <v>0</v>
      </c>
      <c r="Q114" s="217">
        <f t="shared" si="302"/>
        <v>110</v>
      </c>
      <c r="R114" s="335">
        <v>167</v>
      </c>
      <c r="S114" s="78">
        <v>128</v>
      </c>
      <c r="T114" s="217">
        <f>R114+S114</f>
        <v>295</v>
      </c>
      <c r="U114" s="79">
        <v>0</v>
      </c>
      <c r="V114" s="217">
        <f>T114+U114</f>
        <v>295</v>
      </c>
      <c r="W114" s="80">
        <f>IF(Q114=0,0,((V114/Q114)-1)*100)</f>
        <v>168.18181818181816</v>
      </c>
    </row>
    <row r="115" spans="12:23" ht="13.5" thickBot="1">
      <c r="L115" s="66" t="s">
        <v>12</v>
      </c>
      <c r="M115" s="335">
        <v>93</v>
      </c>
      <c r="N115" s="78">
        <v>64</v>
      </c>
      <c r="O115" s="217">
        <f>M115+N115</f>
        <v>157</v>
      </c>
      <c r="P115" s="79">
        <v>0</v>
      </c>
      <c r="Q115" s="217">
        <f t="shared" si="302"/>
        <v>157</v>
      </c>
      <c r="R115" s="335">
        <v>190</v>
      </c>
      <c r="S115" s="78">
        <v>164</v>
      </c>
      <c r="T115" s="217">
        <f>R115+S115</f>
        <v>354</v>
      </c>
      <c r="U115" s="79">
        <v>1</v>
      </c>
      <c r="V115" s="217">
        <f>T115+U115</f>
        <v>355</v>
      </c>
      <c r="W115" s="80">
        <f>IF(Q115=0,0,((V115/Q115)-1)*100)</f>
        <v>126.11464968152868</v>
      </c>
    </row>
    <row r="116" spans="12:23" ht="14.25" thickTop="1" thickBot="1">
      <c r="L116" s="81" t="s">
        <v>38</v>
      </c>
      <c r="M116" s="82">
        <f>+M113+M114+M115</f>
        <v>226</v>
      </c>
      <c r="N116" s="244">
        <f t="shared" ref="N116" si="303">+N113+N114+N115</f>
        <v>122</v>
      </c>
      <c r="O116" s="252">
        <f t="shared" ref="O116" si="304">+O113+O114+O115</f>
        <v>348</v>
      </c>
      <c r="P116" s="83">
        <f t="shared" ref="P116" si="305">+P113+P114+P115</f>
        <v>0</v>
      </c>
      <c r="Q116" s="218">
        <f t="shared" ref="Q116" si="306">+Q113+Q114+Q115</f>
        <v>348</v>
      </c>
      <c r="R116" s="82">
        <f t="shared" ref="R116" si="307">+R113+R114+R115</f>
        <v>495</v>
      </c>
      <c r="S116" s="244">
        <f t="shared" ref="S116" si="308">+S113+S114+S115</f>
        <v>405</v>
      </c>
      <c r="T116" s="252">
        <f t="shared" ref="T116" si="309">+T113+T114+T115</f>
        <v>900</v>
      </c>
      <c r="U116" s="83">
        <f t="shared" ref="U116" si="310">+U113+U114+U115</f>
        <v>1</v>
      </c>
      <c r="V116" s="218">
        <f t="shared" ref="V116" si="311">+V113+V114+V115</f>
        <v>901</v>
      </c>
      <c r="W116" s="84">
        <f t="shared" ref="W116" si="312">IF(Q116=0,0,((V116/Q116)-1)*100)</f>
        <v>158.90804597701148</v>
      </c>
    </row>
    <row r="117" spans="12:23" ht="13.5" thickTop="1">
      <c r="L117" s="60" t="s">
        <v>13</v>
      </c>
      <c r="M117" s="335">
        <v>92</v>
      </c>
      <c r="N117" s="78">
        <v>38</v>
      </c>
      <c r="O117" s="217">
        <f>M117+N117</f>
        <v>130</v>
      </c>
      <c r="P117" s="79">
        <v>0</v>
      </c>
      <c r="Q117" s="217">
        <f t="shared" ref="Q117:Q118" si="313">O117+P117</f>
        <v>130</v>
      </c>
      <c r="R117" s="335">
        <v>208</v>
      </c>
      <c r="S117" s="78">
        <v>102</v>
      </c>
      <c r="T117" s="217">
        <f>R117+S117</f>
        <v>310</v>
      </c>
      <c r="U117" s="79">
        <v>0</v>
      </c>
      <c r="V117" s="217">
        <f>T117+U117</f>
        <v>310</v>
      </c>
      <c r="W117" s="80">
        <f t="shared" ref="W117:W128" si="314">IF(Q117=0,0,((V117/Q117)-1)*100)</f>
        <v>138.46153846153845</v>
      </c>
    </row>
    <row r="118" spans="12:23">
      <c r="L118" s="60" t="s">
        <v>14</v>
      </c>
      <c r="M118" s="335">
        <v>83</v>
      </c>
      <c r="N118" s="78">
        <v>56</v>
      </c>
      <c r="O118" s="217">
        <f>M118+N118</f>
        <v>139</v>
      </c>
      <c r="P118" s="79">
        <v>0</v>
      </c>
      <c r="Q118" s="217">
        <f t="shared" si="313"/>
        <v>139</v>
      </c>
      <c r="R118" s="335">
        <v>226</v>
      </c>
      <c r="S118" s="78">
        <v>93</v>
      </c>
      <c r="T118" s="217">
        <f>R118+S118</f>
        <v>319</v>
      </c>
      <c r="U118" s="79">
        <v>0</v>
      </c>
      <c r="V118" s="217">
        <f>T118+U118</f>
        <v>319</v>
      </c>
      <c r="W118" s="80">
        <f t="shared" si="314"/>
        <v>129.49640287769785</v>
      </c>
    </row>
    <row r="119" spans="12:23" ht="13.5" thickBot="1">
      <c r="L119" s="60" t="s">
        <v>15</v>
      </c>
      <c r="M119" s="335">
        <v>86</v>
      </c>
      <c r="N119" s="78">
        <v>39</v>
      </c>
      <c r="O119" s="217">
        <f>M119+N119</f>
        <v>125</v>
      </c>
      <c r="P119" s="79">
        <v>0</v>
      </c>
      <c r="Q119" s="217">
        <f>O119+P119</f>
        <v>125</v>
      </c>
      <c r="R119" s="335">
        <v>245</v>
      </c>
      <c r="S119" s="78">
        <v>81</v>
      </c>
      <c r="T119" s="217">
        <f>R119+S119</f>
        <v>326</v>
      </c>
      <c r="U119" s="79">
        <v>0</v>
      </c>
      <c r="V119" s="217">
        <f>T119+U119</f>
        <v>326</v>
      </c>
      <c r="W119" s="80">
        <f>IF(Q119=0,0,((V119/Q119)-1)*100)</f>
        <v>160.80000000000001</v>
      </c>
    </row>
    <row r="120" spans="12:23" ht="14.25" thickTop="1" thickBot="1">
      <c r="L120" s="81" t="s">
        <v>61</v>
      </c>
      <c r="M120" s="82">
        <f>+M117+M118+M119</f>
        <v>261</v>
      </c>
      <c r="N120" s="244">
        <f t="shared" ref="N120" si="315">+N117+N118+N119</f>
        <v>133</v>
      </c>
      <c r="O120" s="252">
        <f t="shared" ref="O120" si="316">+O117+O118+O119</f>
        <v>394</v>
      </c>
      <c r="P120" s="83">
        <f t="shared" ref="P120" si="317">+P117+P118+P119</f>
        <v>0</v>
      </c>
      <c r="Q120" s="218">
        <f t="shared" ref="Q120" si="318">+Q117+Q118+Q119</f>
        <v>394</v>
      </c>
      <c r="R120" s="82">
        <f t="shared" ref="R120" si="319">+R117+R118+R119</f>
        <v>679</v>
      </c>
      <c r="S120" s="244">
        <f t="shared" ref="S120" si="320">+S117+S118+S119</f>
        <v>276</v>
      </c>
      <c r="T120" s="252">
        <f t="shared" ref="T120" si="321">+T117+T118+T119</f>
        <v>955</v>
      </c>
      <c r="U120" s="83">
        <f t="shared" ref="U120" si="322">+U117+U118+U119</f>
        <v>0</v>
      </c>
      <c r="V120" s="218">
        <f t="shared" ref="V120" si="323">+V117+V118+V119</f>
        <v>955</v>
      </c>
      <c r="W120" s="84">
        <f>IF(Q120=0,0,((V120/Q120)-1)*100)</f>
        <v>142.38578680203045</v>
      </c>
    </row>
    <row r="121" spans="12:23" ht="13.5" thickTop="1">
      <c r="L121" s="60" t="s">
        <v>16</v>
      </c>
      <c r="M121" s="335">
        <v>82</v>
      </c>
      <c r="N121" s="78">
        <v>51</v>
      </c>
      <c r="O121" s="217">
        <f>SUM(M121:N121)</f>
        <v>133</v>
      </c>
      <c r="P121" s="79">
        <v>0</v>
      </c>
      <c r="Q121" s="217">
        <f t="shared" ref="Q121:Q123" si="324">O121+P121</f>
        <v>133</v>
      </c>
      <c r="R121" s="335">
        <v>191</v>
      </c>
      <c r="S121" s="78">
        <v>102</v>
      </c>
      <c r="T121" s="217">
        <f>SUM(R121:S121)</f>
        <v>293</v>
      </c>
      <c r="U121" s="79">
        <v>0</v>
      </c>
      <c r="V121" s="217">
        <f>T121+U121</f>
        <v>293</v>
      </c>
      <c r="W121" s="80">
        <f t="shared" si="314"/>
        <v>120.30075187969925</v>
      </c>
    </row>
    <row r="122" spans="12:23">
      <c r="L122" s="60" t="s">
        <v>17</v>
      </c>
      <c r="M122" s="335">
        <v>126</v>
      </c>
      <c r="N122" s="78">
        <v>76</v>
      </c>
      <c r="O122" s="217">
        <f>SUM(M122:N122)</f>
        <v>202</v>
      </c>
      <c r="P122" s="79">
        <v>0</v>
      </c>
      <c r="Q122" s="217">
        <f>O122+P122</f>
        <v>202</v>
      </c>
      <c r="R122" s="335">
        <v>171</v>
      </c>
      <c r="S122" s="78">
        <v>84</v>
      </c>
      <c r="T122" s="217">
        <f>SUM(R122:S122)</f>
        <v>255</v>
      </c>
      <c r="U122" s="79">
        <v>0</v>
      </c>
      <c r="V122" s="217">
        <f>T122+U122</f>
        <v>255</v>
      </c>
      <c r="W122" s="80">
        <f>IF(Q122=0,0,((V122/Q122)-1)*100)</f>
        <v>26.237623762376238</v>
      </c>
    </row>
    <row r="123" spans="12:23" ht="13.5" thickBot="1">
      <c r="L123" s="60" t="s">
        <v>18</v>
      </c>
      <c r="M123" s="335">
        <v>142</v>
      </c>
      <c r="N123" s="78">
        <v>59</v>
      </c>
      <c r="O123" s="219">
        <f>SUM(M123:N123)</f>
        <v>201</v>
      </c>
      <c r="P123" s="85">
        <v>0</v>
      </c>
      <c r="Q123" s="217">
        <f t="shared" si="324"/>
        <v>201</v>
      </c>
      <c r="R123" s="335">
        <v>159</v>
      </c>
      <c r="S123" s="78">
        <v>54</v>
      </c>
      <c r="T123" s="219">
        <f>SUM(R123:S123)</f>
        <v>213</v>
      </c>
      <c r="U123" s="85"/>
      <c r="V123" s="219">
        <f>T123+U123</f>
        <v>213</v>
      </c>
      <c r="W123" s="80">
        <f t="shared" si="314"/>
        <v>5.9701492537313383</v>
      </c>
    </row>
    <row r="124" spans="12:23" ht="14.25" thickTop="1" thickBot="1">
      <c r="L124" s="86" t="s">
        <v>39</v>
      </c>
      <c r="M124" s="87">
        <f>+M121+M122+M123</f>
        <v>350</v>
      </c>
      <c r="N124" s="87">
        <f t="shared" ref="N124" si="325">+N121+N122+N123</f>
        <v>186</v>
      </c>
      <c r="O124" s="220">
        <f t="shared" ref="O124" si="326">+O121+O122+O123</f>
        <v>536</v>
      </c>
      <c r="P124" s="88">
        <f t="shared" ref="P124" si="327">+P121+P122+P123</f>
        <v>0</v>
      </c>
      <c r="Q124" s="395">
        <f t="shared" ref="Q124" si="328">+Q121+Q122+Q123</f>
        <v>536</v>
      </c>
      <c r="R124" s="87">
        <f t="shared" ref="R124" si="329">+R121+R122+R123</f>
        <v>521</v>
      </c>
      <c r="S124" s="87">
        <f t="shared" ref="S124" si="330">+S121+S122+S123</f>
        <v>240</v>
      </c>
      <c r="T124" s="220">
        <f t="shared" ref="T124" si="331">+T121+T122+T123</f>
        <v>761</v>
      </c>
      <c r="U124" s="88">
        <f t="shared" ref="U124" si="332">+U121+U122+U123</f>
        <v>0</v>
      </c>
      <c r="V124" s="220">
        <f t="shared" ref="V124" si="333">+V121+V122+V123</f>
        <v>761</v>
      </c>
      <c r="W124" s="89">
        <f t="shared" si="314"/>
        <v>41.977611940298502</v>
      </c>
    </row>
    <row r="125" spans="12:23" ht="13.5" thickTop="1">
      <c r="L125" s="60" t="s">
        <v>21</v>
      </c>
      <c r="M125" s="335">
        <v>139</v>
      </c>
      <c r="N125" s="78">
        <v>66</v>
      </c>
      <c r="O125" s="219">
        <f>SUM(M125:N125)</f>
        <v>205</v>
      </c>
      <c r="P125" s="90">
        <v>0</v>
      </c>
      <c r="Q125" s="217">
        <f t="shared" ref="Q125:Q127" si="334">O125+P125</f>
        <v>205</v>
      </c>
      <c r="R125" s="335">
        <v>230</v>
      </c>
      <c r="S125" s="78">
        <v>58</v>
      </c>
      <c r="T125" s="219">
        <f>SUM(R125:S125)</f>
        <v>288</v>
      </c>
      <c r="U125" s="90">
        <v>0</v>
      </c>
      <c r="V125" s="219">
        <f>T125+U125</f>
        <v>288</v>
      </c>
      <c r="W125" s="80">
        <f t="shared" si="314"/>
        <v>40.48780487804877</v>
      </c>
    </row>
    <row r="126" spans="12:23">
      <c r="L126" s="60" t="s">
        <v>22</v>
      </c>
      <c r="M126" s="335">
        <v>139</v>
      </c>
      <c r="N126" s="78">
        <v>92</v>
      </c>
      <c r="O126" s="219">
        <f>SUM(M126:N126)</f>
        <v>231</v>
      </c>
      <c r="P126" s="79">
        <v>0</v>
      </c>
      <c r="Q126" s="217">
        <f t="shared" si="334"/>
        <v>231</v>
      </c>
      <c r="R126" s="335">
        <v>222</v>
      </c>
      <c r="S126" s="78">
        <v>52</v>
      </c>
      <c r="T126" s="219">
        <f>SUM(R126:S126)</f>
        <v>274</v>
      </c>
      <c r="U126" s="79">
        <v>0</v>
      </c>
      <c r="V126" s="219">
        <f>T126+U126</f>
        <v>274</v>
      </c>
      <c r="W126" s="80">
        <f t="shared" si="314"/>
        <v>18.614718614718619</v>
      </c>
    </row>
    <row r="127" spans="12:23" ht="13.5" thickBot="1">
      <c r="L127" s="60" t="s">
        <v>23</v>
      </c>
      <c r="M127" s="335">
        <v>132</v>
      </c>
      <c r="N127" s="78">
        <v>110</v>
      </c>
      <c r="O127" s="219">
        <f>SUM(M127:N127)</f>
        <v>242</v>
      </c>
      <c r="P127" s="79">
        <v>0</v>
      </c>
      <c r="Q127" s="254">
        <f t="shared" si="334"/>
        <v>242</v>
      </c>
      <c r="R127" s="335">
        <v>204</v>
      </c>
      <c r="S127" s="78">
        <v>48</v>
      </c>
      <c r="T127" s="219">
        <f>SUM(R127:S127)</f>
        <v>252</v>
      </c>
      <c r="U127" s="79">
        <v>0</v>
      </c>
      <c r="V127" s="219">
        <f>T127+U127</f>
        <v>252</v>
      </c>
      <c r="W127" s="80">
        <f t="shared" si="314"/>
        <v>4.1322314049586861</v>
      </c>
    </row>
    <row r="128" spans="12:23" ht="14.25" thickTop="1" thickBot="1">
      <c r="L128" s="81" t="s">
        <v>40</v>
      </c>
      <c r="M128" s="83">
        <f>+M125+M126+M127</f>
        <v>410</v>
      </c>
      <c r="N128" s="83">
        <f t="shared" ref="N128" si="335">+N125+N126+N127</f>
        <v>268</v>
      </c>
      <c r="O128" s="218">
        <f t="shared" ref="O128" si="336">+O125+O126+O127</f>
        <v>678</v>
      </c>
      <c r="P128" s="82">
        <f t="shared" ref="P128" si="337">+P125+P126+P127</f>
        <v>0</v>
      </c>
      <c r="Q128" s="218">
        <f t="shared" ref="Q128" si="338">+Q125+Q126+Q127</f>
        <v>678</v>
      </c>
      <c r="R128" s="83">
        <f t="shared" ref="R128" si="339">+R125+R126+R127</f>
        <v>656</v>
      </c>
      <c r="S128" s="83">
        <f t="shared" ref="S128" si="340">+S125+S126+S127</f>
        <v>158</v>
      </c>
      <c r="T128" s="218">
        <f t="shared" ref="T128" si="341">+T125+T126+T127</f>
        <v>814</v>
      </c>
      <c r="U128" s="82">
        <f t="shared" ref="U128" si="342">+U125+U126+U127</f>
        <v>0</v>
      </c>
      <c r="V128" s="218">
        <f t="shared" ref="V128" si="343">+V125+V126+V127</f>
        <v>814</v>
      </c>
      <c r="W128" s="84">
        <f t="shared" si="314"/>
        <v>20.058997050147486</v>
      </c>
    </row>
    <row r="129" spans="12:23" ht="14.25" thickTop="1" thickBot="1">
      <c r="L129" s="81" t="s">
        <v>62</v>
      </c>
      <c r="M129" s="82">
        <f t="shared" ref="M129:V129" si="344">+M120+M124+M128</f>
        <v>1021</v>
      </c>
      <c r="N129" s="244">
        <f t="shared" si="344"/>
        <v>587</v>
      </c>
      <c r="O129" s="252">
        <f t="shared" si="344"/>
        <v>1608</v>
      </c>
      <c r="P129" s="83">
        <f t="shared" si="344"/>
        <v>0</v>
      </c>
      <c r="Q129" s="218">
        <f t="shared" si="344"/>
        <v>1608</v>
      </c>
      <c r="R129" s="82">
        <f t="shared" si="344"/>
        <v>1856</v>
      </c>
      <c r="S129" s="244">
        <f t="shared" si="344"/>
        <v>674</v>
      </c>
      <c r="T129" s="252">
        <f t="shared" si="344"/>
        <v>2530</v>
      </c>
      <c r="U129" s="83">
        <f t="shared" si="344"/>
        <v>0</v>
      </c>
      <c r="V129" s="218">
        <f t="shared" si="344"/>
        <v>2530</v>
      </c>
      <c r="W129" s="84">
        <f>IF(Q129=0,0,((V129/Q129)-1)*100)</f>
        <v>57.338308457711442</v>
      </c>
    </row>
    <row r="130" spans="12:23" ht="14.25" thickTop="1" thickBot="1">
      <c r="L130" s="81" t="s">
        <v>7</v>
      </c>
      <c r="M130" s="82">
        <f t="shared" ref="M130:V130" si="345">+M116+M120+M124+M128</f>
        <v>1247</v>
      </c>
      <c r="N130" s="244">
        <f t="shared" si="345"/>
        <v>709</v>
      </c>
      <c r="O130" s="252">
        <f t="shared" si="345"/>
        <v>1956</v>
      </c>
      <c r="P130" s="83">
        <f t="shared" si="345"/>
        <v>0</v>
      </c>
      <c r="Q130" s="218">
        <f t="shared" si="345"/>
        <v>1956</v>
      </c>
      <c r="R130" s="82">
        <f t="shared" si="345"/>
        <v>2351</v>
      </c>
      <c r="S130" s="244">
        <f t="shared" si="345"/>
        <v>1079</v>
      </c>
      <c r="T130" s="252">
        <f t="shared" si="345"/>
        <v>3430</v>
      </c>
      <c r="U130" s="83">
        <f t="shared" si="345"/>
        <v>1</v>
      </c>
      <c r="V130" s="218">
        <f t="shared" si="345"/>
        <v>3431</v>
      </c>
      <c r="W130" s="84">
        <f>IF(Q130=0,0,((V130/Q130)-1)*100)</f>
        <v>75.408997955010221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3"/>
      <c r="O135" s="234"/>
      <c r="P135" s="232"/>
      <c r="Q135" s="232"/>
      <c r="R135" s="232" t="s">
        <v>59</v>
      </c>
      <c r="S135" s="233"/>
      <c r="T135" s="234"/>
      <c r="U135" s="232"/>
      <c r="V135" s="232"/>
      <c r="W135" s="383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64"/>
      <c r="V136" s="103"/>
      <c r="W136" s="384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104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4" t="s">
        <v>7</v>
      </c>
      <c r="W137" s="385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6">+M87+M113</f>
        <v>56</v>
      </c>
      <c r="N139" s="78">
        <f t="shared" si="346"/>
        <v>25</v>
      </c>
      <c r="O139" s="217">
        <f>M139+N139</f>
        <v>81</v>
      </c>
      <c r="P139" s="79">
        <f t="shared" ref="P139:P145" si="347">+P87+P113</f>
        <v>0</v>
      </c>
      <c r="Q139" s="226">
        <f t="shared" ref="Q139:Q141" si="348">O139+P139</f>
        <v>81</v>
      </c>
      <c r="R139" s="77">
        <f>R87+R113</f>
        <v>138</v>
      </c>
      <c r="S139" s="78">
        <f>S113+S87</f>
        <v>113</v>
      </c>
      <c r="T139" s="217">
        <f>R139+S139</f>
        <v>251</v>
      </c>
      <c r="U139" s="79">
        <f t="shared" ref="U139:U145" si="349">+U87+U113</f>
        <v>0</v>
      </c>
      <c r="V139" s="227">
        <f>T139+U139</f>
        <v>251</v>
      </c>
      <c r="W139" s="80">
        <f>IF(Q139=0,0,((V139/Q139)-1)*100)</f>
        <v>209.87654320987653</v>
      </c>
    </row>
    <row r="140" spans="12:23">
      <c r="L140" s="60" t="s">
        <v>11</v>
      </c>
      <c r="M140" s="77">
        <f t="shared" si="346"/>
        <v>77</v>
      </c>
      <c r="N140" s="78">
        <f t="shared" si="346"/>
        <v>33</v>
      </c>
      <c r="O140" s="217">
        <f>M140+N140</f>
        <v>110</v>
      </c>
      <c r="P140" s="79">
        <f t="shared" si="347"/>
        <v>0</v>
      </c>
      <c r="Q140" s="226">
        <f t="shared" si="348"/>
        <v>110</v>
      </c>
      <c r="R140" s="77">
        <f t="shared" ref="R140:S145" si="350">+R88+R114</f>
        <v>167</v>
      </c>
      <c r="S140" s="78">
        <f t="shared" si="350"/>
        <v>128</v>
      </c>
      <c r="T140" s="217">
        <f>R140+S140</f>
        <v>295</v>
      </c>
      <c r="U140" s="79">
        <f t="shared" si="349"/>
        <v>0</v>
      </c>
      <c r="V140" s="227">
        <f>T140+U140</f>
        <v>295</v>
      </c>
      <c r="W140" s="80">
        <f>IF(Q140=0,0,((V140/Q140)-1)*100)</f>
        <v>168.18181818181816</v>
      </c>
    </row>
    <row r="141" spans="12:23" ht="13.5" thickBot="1">
      <c r="L141" s="66" t="s">
        <v>12</v>
      </c>
      <c r="M141" s="77">
        <f t="shared" si="346"/>
        <v>93</v>
      </c>
      <c r="N141" s="78">
        <f t="shared" si="346"/>
        <v>64</v>
      </c>
      <c r="O141" s="217">
        <f>M141+N141</f>
        <v>157</v>
      </c>
      <c r="P141" s="79">
        <f t="shared" si="347"/>
        <v>0</v>
      </c>
      <c r="Q141" s="226">
        <f t="shared" si="348"/>
        <v>157</v>
      </c>
      <c r="R141" s="77">
        <f t="shared" si="350"/>
        <v>190</v>
      </c>
      <c r="S141" s="78">
        <f t="shared" si="350"/>
        <v>164</v>
      </c>
      <c r="T141" s="217">
        <f>R141+S141</f>
        <v>354</v>
      </c>
      <c r="U141" s="79">
        <f t="shared" si="349"/>
        <v>1</v>
      </c>
      <c r="V141" s="227">
        <f>T141+U141</f>
        <v>355</v>
      </c>
      <c r="W141" s="80">
        <f>IF(Q141=0,0,((V141/Q141)-1)*100)</f>
        <v>126.11464968152868</v>
      </c>
    </row>
    <row r="142" spans="12:23" ht="14.25" thickTop="1" thickBot="1">
      <c r="L142" s="81" t="s">
        <v>38</v>
      </c>
      <c r="M142" s="82">
        <f>+M139+M140+M141</f>
        <v>226</v>
      </c>
      <c r="N142" s="83">
        <f t="shared" ref="N142" si="351">+N139+N140+N141</f>
        <v>122</v>
      </c>
      <c r="O142" s="218">
        <f t="shared" ref="O142" si="352">+O139+O140+O141</f>
        <v>348</v>
      </c>
      <c r="P142" s="82">
        <f t="shared" ref="P142" si="353">+P139+P140+P141</f>
        <v>0</v>
      </c>
      <c r="Q142" s="218">
        <f t="shared" ref="Q142" si="354">+Q139+Q140+Q141</f>
        <v>348</v>
      </c>
      <c r="R142" s="82">
        <f t="shared" ref="R142" si="355">+R139+R140+R141</f>
        <v>495</v>
      </c>
      <c r="S142" s="244">
        <f t="shared" ref="S142" si="356">+S139+S140+S141</f>
        <v>405</v>
      </c>
      <c r="T142" s="252">
        <f t="shared" ref="T142" si="357">+T139+T140+T141</f>
        <v>900</v>
      </c>
      <c r="U142" s="83">
        <f t="shared" ref="U142" si="358">+U139+U140+U141</f>
        <v>1</v>
      </c>
      <c r="V142" s="218">
        <f t="shared" ref="V142" si="359">+V139+V140+V141</f>
        <v>901</v>
      </c>
      <c r="W142" s="84">
        <f t="shared" ref="W142" si="360">IF(Q142=0,0,((V142/Q142)-1)*100)</f>
        <v>158.90804597701148</v>
      </c>
    </row>
    <row r="143" spans="12:23" ht="13.5" thickTop="1">
      <c r="L143" s="60" t="s">
        <v>13</v>
      </c>
      <c r="M143" s="77">
        <f t="shared" si="346"/>
        <v>92</v>
      </c>
      <c r="N143" s="78">
        <f t="shared" si="346"/>
        <v>38</v>
      </c>
      <c r="O143" s="217">
        <f t="shared" ref="O143:O153" si="361">M143+N143</f>
        <v>130</v>
      </c>
      <c r="P143" s="79">
        <f t="shared" si="347"/>
        <v>0</v>
      </c>
      <c r="Q143" s="226">
        <f t="shared" ref="Q143:Q144" si="362">O143+P143</f>
        <v>130</v>
      </c>
      <c r="R143" s="77">
        <f t="shared" si="350"/>
        <v>208</v>
      </c>
      <c r="S143" s="78">
        <f t="shared" si="350"/>
        <v>102</v>
      </c>
      <c r="T143" s="217">
        <f t="shared" ref="T143:T153" si="363">R143+S143</f>
        <v>310</v>
      </c>
      <c r="U143" s="79">
        <f t="shared" si="349"/>
        <v>0</v>
      </c>
      <c r="V143" s="227">
        <f>T143+U143</f>
        <v>310</v>
      </c>
      <c r="W143" s="80">
        <f>IF(Q143=0,0,((V143/Q143)-1)*100)</f>
        <v>138.46153846153845</v>
      </c>
    </row>
    <row r="144" spans="12:23">
      <c r="L144" s="60" t="s">
        <v>14</v>
      </c>
      <c r="M144" s="77">
        <f t="shared" si="346"/>
        <v>83</v>
      </c>
      <c r="N144" s="78">
        <f t="shared" si="346"/>
        <v>56</v>
      </c>
      <c r="O144" s="217">
        <f t="shared" si="361"/>
        <v>139</v>
      </c>
      <c r="P144" s="79">
        <f t="shared" si="347"/>
        <v>0</v>
      </c>
      <c r="Q144" s="226">
        <f t="shared" si="362"/>
        <v>139</v>
      </c>
      <c r="R144" s="77">
        <f t="shared" si="350"/>
        <v>226</v>
      </c>
      <c r="S144" s="78">
        <f t="shared" si="350"/>
        <v>93</v>
      </c>
      <c r="T144" s="217">
        <f t="shared" si="363"/>
        <v>319</v>
      </c>
      <c r="U144" s="79">
        <f t="shared" si="349"/>
        <v>0</v>
      </c>
      <c r="V144" s="227">
        <f>T144+U144</f>
        <v>319</v>
      </c>
      <c r="W144" s="80">
        <f t="shared" ref="W144:W154" si="364">IF(Q144=0,0,((V144/Q144)-1)*100)</f>
        <v>129.49640287769785</v>
      </c>
    </row>
    <row r="145" spans="12:23" ht="13.5" thickBot="1">
      <c r="L145" s="60" t="s">
        <v>15</v>
      </c>
      <c r="M145" s="77">
        <f t="shared" si="346"/>
        <v>86</v>
      </c>
      <c r="N145" s="78">
        <f t="shared" si="346"/>
        <v>39</v>
      </c>
      <c r="O145" s="217">
        <f>M145+N145</f>
        <v>125</v>
      </c>
      <c r="P145" s="79">
        <f t="shared" si="347"/>
        <v>0</v>
      </c>
      <c r="Q145" s="226">
        <f>O145+P145</f>
        <v>125</v>
      </c>
      <c r="R145" s="77">
        <f t="shared" si="350"/>
        <v>245</v>
      </c>
      <c r="S145" s="78">
        <f t="shared" si="350"/>
        <v>81</v>
      </c>
      <c r="T145" s="217">
        <f>R145+S145</f>
        <v>326</v>
      </c>
      <c r="U145" s="79">
        <f t="shared" si="349"/>
        <v>0</v>
      </c>
      <c r="V145" s="227">
        <f>T145+U145</f>
        <v>326</v>
      </c>
      <c r="W145" s="80">
        <f>IF(Q145=0,0,((V145/Q145)-1)*100)</f>
        <v>160.80000000000001</v>
      </c>
    </row>
    <row r="146" spans="12:23" ht="14.25" thickTop="1" thickBot="1">
      <c r="L146" s="81" t="s">
        <v>61</v>
      </c>
      <c r="M146" s="82">
        <f>+M143+M144+M145</f>
        <v>261</v>
      </c>
      <c r="N146" s="244">
        <f t="shared" ref="N146" si="365">+N143+N144+N145</f>
        <v>133</v>
      </c>
      <c r="O146" s="252">
        <f t="shared" ref="O146" si="366">+O143+O144+O145</f>
        <v>394</v>
      </c>
      <c r="P146" s="83">
        <f t="shared" ref="P146" si="367">+P143+P144+P145</f>
        <v>0</v>
      </c>
      <c r="Q146" s="218">
        <f t="shared" ref="Q146" si="368">+Q143+Q144+Q145</f>
        <v>394</v>
      </c>
      <c r="R146" s="82">
        <f t="shared" ref="R146" si="369">+R143+R144+R145</f>
        <v>679</v>
      </c>
      <c r="S146" s="244">
        <f t="shared" ref="S146" si="370">+S143+S144+S145</f>
        <v>276</v>
      </c>
      <c r="T146" s="252">
        <f t="shared" ref="T146" si="371">+T143+T144+T145</f>
        <v>955</v>
      </c>
      <c r="U146" s="83">
        <f t="shared" ref="U146" si="372">+U143+U144+U145</f>
        <v>0</v>
      </c>
      <c r="V146" s="218">
        <f t="shared" ref="V146" si="373">+V143+V144+V145</f>
        <v>955</v>
      </c>
      <c r="W146" s="84">
        <f>IF(Q146=0,0,((V146/Q146)-1)*100)</f>
        <v>142.38578680203045</v>
      </c>
    </row>
    <row r="147" spans="12:23" ht="13.5" thickTop="1">
      <c r="L147" s="60" t="s">
        <v>16</v>
      </c>
      <c r="M147" s="77">
        <f t="shared" ref="M147:N149" si="374">+M95+M121</f>
        <v>82</v>
      </c>
      <c r="N147" s="78">
        <f t="shared" si="374"/>
        <v>51</v>
      </c>
      <c r="O147" s="217">
        <f t="shared" si="361"/>
        <v>133</v>
      </c>
      <c r="P147" s="79">
        <f>+P95+P121</f>
        <v>0</v>
      </c>
      <c r="Q147" s="226">
        <f t="shared" ref="Q147:Q153" si="375">O147+P147</f>
        <v>133</v>
      </c>
      <c r="R147" s="77">
        <f t="shared" ref="R147:S149" si="376">+R95+R121</f>
        <v>191</v>
      </c>
      <c r="S147" s="78">
        <f t="shared" si="376"/>
        <v>102</v>
      </c>
      <c r="T147" s="217">
        <f t="shared" si="363"/>
        <v>293</v>
      </c>
      <c r="U147" s="79">
        <f>+U95+U121</f>
        <v>0</v>
      </c>
      <c r="V147" s="227">
        <f>T147+U147</f>
        <v>293</v>
      </c>
      <c r="W147" s="80">
        <f t="shared" si="364"/>
        <v>120.30075187969925</v>
      </c>
    </row>
    <row r="148" spans="12:23">
      <c r="L148" s="60" t="s">
        <v>17</v>
      </c>
      <c r="M148" s="77">
        <f t="shared" si="374"/>
        <v>126</v>
      </c>
      <c r="N148" s="78">
        <f t="shared" si="374"/>
        <v>76</v>
      </c>
      <c r="O148" s="217">
        <f>M148+N148</f>
        <v>202</v>
      </c>
      <c r="P148" s="79">
        <f>+P96+P122</f>
        <v>0</v>
      </c>
      <c r="Q148" s="226">
        <f>O148+P148</f>
        <v>202</v>
      </c>
      <c r="R148" s="77">
        <f t="shared" si="376"/>
        <v>171</v>
      </c>
      <c r="S148" s="78">
        <f t="shared" si="376"/>
        <v>84</v>
      </c>
      <c r="T148" s="217">
        <f>R148+S148</f>
        <v>255</v>
      </c>
      <c r="U148" s="79">
        <f>+U96+U122</f>
        <v>0</v>
      </c>
      <c r="V148" s="227">
        <f>T148+U148</f>
        <v>255</v>
      </c>
      <c r="W148" s="80">
        <f>IF(Q148=0,0,((V148/Q148)-1)*100)</f>
        <v>26.237623762376238</v>
      </c>
    </row>
    <row r="149" spans="12:23" ht="13.5" thickBot="1">
      <c r="L149" s="60" t="s">
        <v>18</v>
      </c>
      <c r="M149" s="77">
        <f t="shared" si="374"/>
        <v>142</v>
      </c>
      <c r="N149" s="78">
        <f t="shared" si="374"/>
        <v>59</v>
      </c>
      <c r="O149" s="219">
        <f t="shared" si="361"/>
        <v>201</v>
      </c>
      <c r="P149" s="85">
        <f>+P97+P123</f>
        <v>0</v>
      </c>
      <c r="Q149" s="226">
        <f t="shared" si="375"/>
        <v>201</v>
      </c>
      <c r="R149" s="77">
        <f t="shared" si="376"/>
        <v>159</v>
      </c>
      <c r="S149" s="78">
        <f t="shared" si="376"/>
        <v>54</v>
      </c>
      <c r="T149" s="219">
        <f t="shared" si="363"/>
        <v>213</v>
      </c>
      <c r="U149" s="85">
        <f>+U97+U123</f>
        <v>0</v>
      </c>
      <c r="V149" s="227">
        <f>T149+U149</f>
        <v>213</v>
      </c>
      <c r="W149" s="80">
        <f t="shared" si="364"/>
        <v>5.9701492537313383</v>
      </c>
    </row>
    <row r="150" spans="12:23" ht="14.25" thickTop="1" thickBot="1">
      <c r="L150" s="86" t="s">
        <v>39</v>
      </c>
      <c r="M150" s="82">
        <f>+M147+M148+M149</f>
        <v>350</v>
      </c>
      <c r="N150" s="244">
        <f t="shared" ref="N150" si="377">+N147+N148+N149</f>
        <v>186</v>
      </c>
      <c r="O150" s="252">
        <f t="shared" ref="O150" si="378">+O147+O148+O149</f>
        <v>536</v>
      </c>
      <c r="P150" s="83">
        <f t="shared" ref="P150" si="379">+P147+P148+P149</f>
        <v>0</v>
      </c>
      <c r="Q150" s="218">
        <f t="shared" ref="Q150" si="380">+Q147+Q148+Q149</f>
        <v>536</v>
      </c>
      <c r="R150" s="82">
        <f t="shared" ref="R150" si="381">+R147+R148+R149</f>
        <v>521</v>
      </c>
      <c r="S150" s="244">
        <f t="shared" ref="S150" si="382">+S147+S148+S149</f>
        <v>240</v>
      </c>
      <c r="T150" s="252">
        <f t="shared" ref="T150" si="383">+T147+T148+T149</f>
        <v>761</v>
      </c>
      <c r="U150" s="83">
        <f t="shared" ref="U150" si="384">+U147+U148+U149</f>
        <v>0</v>
      </c>
      <c r="V150" s="218">
        <f t="shared" ref="V150" si="385">+V147+V148+V149</f>
        <v>761</v>
      </c>
      <c r="W150" s="89">
        <f t="shared" si="364"/>
        <v>41.977611940298502</v>
      </c>
    </row>
    <row r="151" spans="12:23" ht="13.5" thickTop="1">
      <c r="L151" s="60" t="s">
        <v>21</v>
      </c>
      <c r="M151" s="77">
        <f t="shared" ref="M151:N153" si="386">+M99+M125</f>
        <v>139</v>
      </c>
      <c r="N151" s="78">
        <f t="shared" si="386"/>
        <v>66</v>
      </c>
      <c r="O151" s="219">
        <f t="shared" si="361"/>
        <v>205</v>
      </c>
      <c r="P151" s="90">
        <f>+P99+P125</f>
        <v>0</v>
      </c>
      <c r="Q151" s="226">
        <f t="shared" si="375"/>
        <v>205</v>
      </c>
      <c r="R151" s="77">
        <v>230</v>
      </c>
      <c r="S151" s="78">
        <v>58</v>
      </c>
      <c r="T151" s="219">
        <f t="shared" si="363"/>
        <v>288</v>
      </c>
      <c r="U151" s="90">
        <f>+U99+U125</f>
        <v>0</v>
      </c>
      <c r="V151" s="227">
        <f>T151+U151</f>
        <v>288</v>
      </c>
      <c r="W151" s="80">
        <f t="shared" si="364"/>
        <v>40.48780487804877</v>
      </c>
    </row>
    <row r="152" spans="12:23">
      <c r="L152" s="60" t="s">
        <v>22</v>
      </c>
      <c r="M152" s="77">
        <f t="shared" si="386"/>
        <v>139</v>
      </c>
      <c r="N152" s="78">
        <f t="shared" si="386"/>
        <v>92</v>
      </c>
      <c r="O152" s="219">
        <f t="shared" si="361"/>
        <v>231</v>
      </c>
      <c r="P152" s="79">
        <f>+P100+P126</f>
        <v>0</v>
      </c>
      <c r="Q152" s="226">
        <f t="shared" si="375"/>
        <v>231</v>
      </c>
      <c r="R152" s="77">
        <f>+R100+R126</f>
        <v>222</v>
      </c>
      <c r="S152" s="78">
        <f>+S100+S126</f>
        <v>52</v>
      </c>
      <c r="T152" s="219">
        <f t="shared" si="363"/>
        <v>274</v>
      </c>
      <c r="U152" s="79">
        <f>+U100+U126</f>
        <v>0</v>
      </c>
      <c r="V152" s="227">
        <f>T152+U152</f>
        <v>274</v>
      </c>
      <c r="W152" s="80">
        <f t="shared" si="364"/>
        <v>18.614718614718619</v>
      </c>
    </row>
    <row r="153" spans="12:23" ht="13.5" thickBot="1">
      <c r="L153" s="60" t="s">
        <v>23</v>
      </c>
      <c r="M153" s="77">
        <f t="shared" si="386"/>
        <v>132</v>
      </c>
      <c r="N153" s="78">
        <f t="shared" si="386"/>
        <v>110</v>
      </c>
      <c r="O153" s="219">
        <f t="shared" si="361"/>
        <v>242</v>
      </c>
      <c r="P153" s="79">
        <f>+P101+P127</f>
        <v>0</v>
      </c>
      <c r="Q153" s="226">
        <f t="shared" si="375"/>
        <v>242</v>
      </c>
      <c r="R153" s="77">
        <f>+R101+R127</f>
        <v>204</v>
      </c>
      <c r="S153" s="78">
        <f>+S101+S127</f>
        <v>48</v>
      </c>
      <c r="T153" s="219">
        <f t="shared" si="363"/>
        <v>252</v>
      </c>
      <c r="U153" s="79">
        <f>+U101+U127</f>
        <v>0</v>
      </c>
      <c r="V153" s="227">
        <f>T153+U153</f>
        <v>252</v>
      </c>
      <c r="W153" s="80">
        <f t="shared" si="364"/>
        <v>4.1322314049586861</v>
      </c>
    </row>
    <row r="154" spans="12:23" ht="14.25" thickTop="1" thickBot="1">
      <c r="L154" s="81" t="s">
        <v>40</v>
      </c>
      <c r="M154" s="82">
        <f>+M151+M152+M153</f>
        <v>410</v>
      </c>
      <c r="N154" s="244">
        <f t="shared" ref="N154" si="387">+N151+N152+N153</f>
        <v>268</v>
      </c>
      <c r="O154" s="252">
        <f t="shared" ref="O154" si="388">+O151+O152+O153</f>
        <v>678</v>
      </c>
      <c r="P154" s="83">
        <f t="shared" ref="P154" si="389">+P151+P152+P153</f>
        <v>0</v>
      </c>
      <c r="Q154" s="218">
        <f t="shared" ref="Q154" si="390">+Q151+Q152+Q153</f>
        <v>678</v>
      </c>
      <c r="R154" s="82">
        <f t="shared" ref="R154" si="391">+R151+R152+R153</f>
        <v>656</v>
      </c>
      <c r="S154" s="244">
        <f t="shared" ref="S154" si="392">+S151+S152+S153</f>
        <v>158</v>
      </c>
      <c r="T154" s="252">
        <f t="shared" ref="T154" si="393">+T151+T152+T153</f>
        <v>814</v>
      </c>
      <c r="U154" s="83">
        <f t="shared" ref="U154" si="394">+U151+U152+U153</f>
        <v>0</v>
      </c>
      <c r="V154" s="218">
        <f t="shared" ref="V154" si="395">+V151+V152+V153</f>
        <v>814</v>
      </c>
      <c r="W154" s="84">
        <f t="shared" si="364"/>
        <v>20.058997050147486</v>
      </c>
    </row>
    <row r="155" spans="12:23" ht="14.25" thickTop="1" thickBot="1">
      <c r="L155" s="81" t="s">
        <v>62</v>
      </c>
      <c r="M155" s="82">
        <f t="shared" ref="M155:V155" si="396">+M146+M150+M154</f>
        <v>1021</v>
      </c>
      <c r="N155" s="244">
        <f t="shared" si="396"/>
        <v>587</v>
      </c>
      <c r="O155" s="252">
        <f t="shared" si="396"/>
        <v>1608</v>
      </c>
      <c r="P155" s="83">
        <f t="shared" si="396"/>
        <v>0</v>
      </c>
      <c r="Q155" s="218">
        <f t="shared" si="396"/>
        <v>1608</v>
      </c>
      <c r="R155" s="82">
        <f t="shared" si="396"/>
        <v>1856</v>
      </c>
      <c r="S155" s="244">
        <f t="shared" si="396"/>
        <v>674</v>
      </c>
      <c r="T155" s="252">
        <f t="shared" si="396"/>
        <v>2530</v>
      </c>
      <c r="U155" s="83">
        <f t="shared" si="396"/>
        <v>0</v>
      </c>
      <c r="V155" s="218">
        <f t="shared" si="396"/>
        <v>2530</v>
      </c>
      <c r="W155" s="84">
        <f>IF(Q155=0,0,((V155/Q155)-1)*100)</f>
        <v>57.338308457711442</v>
      </c>
    </row>
    <row r="156" spans="12:23" ht="14.25" thickTop="1" thickBot="1">
      <c r="L156" s="81" t="s">
        <v>7</v>
      </c>
      <c r="M156" s="82">
        <f t="shared" ref="M156:V156" si="397">+M142+M146+M150+M154</f>
        <v>1247</v>
      </c>
      <c r="N156" s="244">
        <f t="shared" si="397"/>
        <v>709</v>
      </c>
      <c r="O156" s="252">
        <f t="shared" si="397"/>
        <v>1956</v>
      </c>
      <c r="P156" s="83">
        <f t="shared" si="397"/>
        <v>0</v>
      </c>
      <c r="Q156" s="218">
        <f t="shared" si="397"/>
        <v>1956</v>
      </c>
      <c r="R156" s="82">
        <f t="shared" si="397"/>
        <v>2351</v>
      </c>
      <c r="S156" s="244">
        <f t="shared" si="397"/>
        <v>1079</v>
      </c>
      <c r="T156" s="252">
        <f t="shared" si="397"/>
        <v>3430</v>
      </c>
      <c r="U156" s="83">
        <f t="shared" si="397"/>
        <v>1</v>
      </c>
      <c r="V156" s="218">
        <f t="shared" si="397"/>
        <v>3431</v>
      </c>
      <c r="W156" s="84">
        <f>IF(Q156=0,0,((V156/Q156)-1)*100)</f>
        <v>75.408997955010221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24.7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2"/>
      <c r="R161" s="261" t="s">
        <v>59</v>
      </c>
      <c r="S161" s="262"/>
      <c r="T161" s="300"/>
      <c r="U161" s="261"/>
      <c r="V161" s="261"/>
      <c r="W161" s="380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381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382"/>
    </row>
    <row r="164" spans="12:23" ht="5.25" customHeight="1" thickTop="1">
      <c r="L164" s="264"/>
      <c r="M164" s="276"/>
      <c r="N164" s="277"/>
      <c r="O164" s="278"/>
      <c r="P164" s="279"/>
      <c r="Q164" s="278"/>
      <c r="R164" s="276"/>
      <c r="S164" s="277"/>
      <c r="T164" s="278"/>
      <c r="U164" s="279"/>
      <c r="V164" s="278"/>
      <c r="W164" s="280"/>
    </row>
    <row r="165" spans="12:23">
      <c r="L165" s="264" t="s">
        <v>10</v>
      </c>
      <c r="M165" s="281">
        <v>0</v>
      </c>
      <c r="N165" s="282">
        <v>0</v>
      </c>
      <c r="O165" s="283">
        <f>M165+N165</f>
        <v>0</v>
      </c>
      <c r="P165" s="284">
        <v>0</v>
      </c>
      <c r="Q165" s="283">
        <f t="shared" ref="Q165:Q167" si="398">O165+P165</f>
        <v>0</v>
      </c>
      <c r="R165" s="281">
        <v>0</v>
      </c>
      <c r="S165" s="282">
        <v>0</v>
      </c>
      <c r="T165" s="283">
        <f>R165+S165</f>
        <v>0</v>
      </c>
      <c r="U165" s="284">
        <v>0</v>
      </c>
      <c r="V165" s="283">
        <f>T165+U165</f>
        <v>0</v>
      </c>
      <c r="W165" s="285">
        <f>IF(Q165=0,0,((V165/Q165)-1)*100)</f>
        <v>0</v>
      </c>
    </row>
    <row r="166" spans="12:23">
      <c r="L166" s="264" t="s">
        <v>11</v>
      </c>
      <c r="M166" s="281">
        <v>0</v>
      </c>
      <c r="N166" s="282">
        <v>0</v>
      </c>
      <c r="O166" s="283">
        <f>M166+N166</f>
        <v>0</v>
      </c>
      <c r="P166" s="284">
        <v>0</v>
      </c>
      <c r="Q166" s="283">
        <f t="shared" si="398"/>
        <v>0</v>
      </c>
      <c r="R166" s="281">
        <v>0</v>
      </c>
      <c r="S166" s="282">
        <v>0</v>
      </c>
      <c r="T166" s="283">
        <f>R166+S166</f>
        <v>0</v>
      </c>
      <c r="U166" s="284">
        <v>0</v>
      </c>
      <c r="V166" s="283">
        <f>T166+U166</f>
        <v>0</v>
      </c>
      <c r="W166" s="285">
        <f>IF(Q166=0,0,((V166/Q166)-1)*100)</f>
        <v>0</v>
      </c>
    </row>
    <row r="167" spans="12:23" ht="13.5" thickBot="1">
      <c r="L167" s="270" t="s">
        <v>12</v>
      </c>
      <c r="M167" s="281">
        <v>0</v>
      </c>
      <c r="N167" s="282">
        <v>0</v>
      </c>
      <c r="O167" s="283">
        <f>M167+N167</f>
        <v>0</v>
      </c>
      <c r="P167" s="284">
        <v>0</v>
      </c>
      <c r="Q167" s="283">
        <f t="shared" si="398"/>
        <v>0</v>
      </c>
      <c r="R167" s="281">
        <v>0</v>
      </c>
      <c r="S167" s="282">
        <v>0</v>
      </c>
      <c r="T167" s="283">
        <f>R167+S167</f>
        <v>0</v>
      </c>
      <c r="U167" s="284">
        <v>0</v>
      </c>
      <c r="V167" s="283">
        <f>T167+U167</f>
        <v>0</v>
      </c>
      <c r="W167" s="285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288">
        <f t="shared" ref="N168" si="399">+N165+N166+N167</f>
        <v>0</v>
      </c>
      <c r="O168" s="289">
        <f t="shared" ref="O168" si="400">+O165+O166+O167</f>
        <v>0</v>
      </c>
      <c r="P168" s="287">
        <f t="shared" ref="P168" si="401">+P165+P166+P167</f>
        <v>0</v>
      </c>
      <c r="Q168" s="289">
        <f t="shared" ref="Q168" si="402">+Q165+Q166+Q167</f>
        <v>0</v>
      </c>
      <c r="R168" s="287">
        <f t="shared" ref="R168" si="403">+R165+R166+R167</f>
        <v>0</v>
      </c>
      <c r="S168" s="288">
        <f t="shared" ref="S168" si="404">+S165+S166+S167</f>
        <v>0</v>
      </c>
      <c r="T168" s="289">
        <f t="shared" ref="T168" si="405">+T165+T166+T167</f>
        <v>0</v>
      </c>
      <c r="U168" s="287">
        <f t="shared" ref="U168" si="406">+U165+U166+U167</f>
        <v>0</v>
      </c>
      <c r="V168" s="289">
        <f t="shared" ref="V168" si="407">+V165+V166+V167</f>
        <v>0</v>
      </c>
      <c r="W168" s="290">
        <f t="shared" ref="W168" si="408">IF(Q168=0,0,((V168/Q168)-1)*100)</f>
        <v>0</v>
      </c>
    </row>
    <row r="169" spans="12:23" ht="13.5" thickTop="1">
      <c r="L169" s="264" t="s">
        <v>13</v>
      </c>
      <c r="M169" s="281">
        <v>0</v>
      </c>
      <c r="N169" s="282">
        <v>0</v>
      </c>
      <c r="O169" s="283">
        <f>M169+N169</f>
        <v>0</v>
      </c>
      <c r="P169" s="284">
        <v>0</v>
      </c>
      <c r="Q169" s="283">
        <f t="shared" ref="Q169:Q170" si="409">O169+P169</f>
        <v>0</v>
      </c>
      <c r="R169" s="281">
        <v>0</v>
      </c>
      <c r="S169" s="282">
        <v>0</v>
      </c>
      <c r="T169" s="283">
        <f>R169+S169</f>
        <v>0</v>
      </c>
      <c r="U169" s="284">
        <v>0</v>
      </c>
      <c r="V169" s="283">
        <f>T169+U169</f>
        <v>0</v>
      </c>
      <c r="W169" s="285">
        <f t="shared" ref="W169:W180" si="410">IF(Q169=0,0,((V169/Q169)-1)*100)</f>
        <v>0</v>
      </c>
    </row>
    <row r="170" spans="12:23">
      <c r="L170" s="264" t="s">
        <v>14</v>
      </c>
      <c r="M170" s="281">
        <v>0</v>
      </c>
      <c r="N170" s="282">
        <v>0</v>
      </c>
      <c r="O170" s="283">
        <f>M170+N170</f>
        <v>0</v>
      </c>
      <c r="P170" s="284">
        <v>0</v>
      </c>
      <c r="Q170" s="283">
        <f t="shared" si="409"/>
        <v>0</v>
      </c>
      <c r="R170" s="281">
        <v>0</v>
      </c>
      <c r="S170" s="282">
        <v>0</v>
      </c>
      <c r="T170" s="283">
        <f>R170+S170</f>
        <v>0</v>
      </c>
      <c r="U170" s="284">
        <v>0</v>
      </c>
      <c r="V170" s="283">
        <f>T170+U170</f>
        <v>0</v>
      </c>
      <c r="W170" s="285">
        <f t="shared" si="410"/>
        <v>0</v>
      </c>
    </row>
    <row r="171" spans="12:23" ht="13.5" thickBot="1">
      <c r="L171" s="264" t="s">
        <v>15</v>
      </c>
      <c r="M171" s="281">
        <v>0</v>
      </c>
      <c r="N171" s="282">
        <v>0</v>
      </c>
      <c r="O171" s="283">
        <f>M171+N171</f>
        <v>0</v>
      </c>
      <c r="P171" s="284">
        <v>0</v>
      </c>
      <c r="Q171" s="283">
        <f>O171+P171</f>
        <v>0</v>
      </c>
      <c r="R171" s="281">
        <v>0</v>
      </c>
      <c r="S171" s="282">
        <v>0</v>
      </c>
      <c r="T171" s="283">
        <f>R171+S171</f>
        <v>0</v>
      </c>
      <c r="U171" s="284">
        <v>0</v>
      </c>
      <c r="V171" s="283">
        <f>T171+U171</f>
        <v>0</v>
      </c>
      <c r="W171" s="285">
        <f>IF(Q171=0,0,((V171/Q171)-1)*100)</f>
        <v>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11">+N169+N170+N171</f>
        <v>0</v>
      </c>
      <c r="O172" s="289">
        <f t="shared" ref="O172" si="412">+O169+O170+O171</f>
        <v>0</v>
      </c>
      <c r="P172" s="287">
        <f t="shared" ref="P172" si="413">+P169+P170+P171</f>
        <v>0</v>
      </c>
      <c r="Q172" s="289">
        <f t="shared" ref="Q172" si="414">+Q169+Q170+Q171</f>
        <v>0</v>
      </c>
      <c r="R172" s="287">
        <f t="shared" ref="R172" si="415">+R169+R170+R171</f>
        <v>0</v>
      </c>
      <c r="S172" s="288">
        <f t="shared" ref="S172" si="416">+S169+S170+S171</f>
        <v>0</v>
      </c>
      <c r="T172" s="289">
        <f t="shared" ref="T172" si="417">+T169+T170+T171</f>
        <v>0</v>
      </c>
      <c r="U172" s="287">
        <f t="shared" ref="U172" si="418">+U169+U170+U171</f>
        <v>0</v>
      </c>
      <c r="V172" s="289">
        <f t="shared" ref="V172" si="419">+V169+V170+V171</f>
        <v>0</v>
      </c>
      <c r="W172" s="290">
        <f t="shared" ref="W172" si="420">IF(Q172=0,0,((V172/Q172)-1)*100)</f>
        <v>0</v>
      </c>
    </row>
    <row r="173" spans="12:23" ht="13.5" thickTop="1">
      <c r="L173" s="264" t="s">
        <v>16</v>
      </c>
      <c r="M173" s="281">
        <v>0</v>
      </c>
      <c r="N173" s="282">
        <v>0</v>
      </c>
      <c r="O173" s="283">
        <f>SUM(M173:N173)</f>
        <v>0</v>
      </c>
      <c r="P173" s="284">
        <v>0</v>
      </c>
      <c r="Q173" s="283">
        <f t="shared" ref="Q173:Q175" si="421">O173+P173</f>
        <v>0</v>
      </c>
      <c r="R173" s="281">
        <v>0</v>
      </c>
      <c r="S173" s="282">
        <v>0</v>
      </c>
      <c r="T173" s="283">
        <f>SUM(R173:S173)</f>
        <v>0</v>
      </c>
      <c r="U173" s="284">
        <v>0</v>
      </c>
      <c r="V173" s="283">
        <f t="shared" ref="V173" si="422">T173+U173</f>
        <v>0</v>
      </c>
      <c r="W173" s="285">
        <f t="shared" si="410"/>
        <v>0</v>
      </c>
    </row>
    <row r="174" spans="12:23">
      <c r="L174" s="264" t="s">
        <v>17</v>
      </c>
      <c r="M174" s="281">
        <v>0</v>
      </c>
      <c r="N174" s="282">
        <v>0</v>
      </c>
      <c r="O174" s="283">
        <f>SUM(M174:N174)</f>
        <v>0</v>
      </c>
      <c r="P174" s="284">
        <v>0</v>
      </c>
      <c r="Q174" s="283">
        <f>O174+P174</f>
        <v>0</v>
      </c>
      <c r="R174" s="281">
        <v>0</v>
      </c>
      <c r="S174" s="282">
        <v>0</v>
      </c>
      <c r="T174" s="283">
        <f>SUM(R174:S174)</f>
        <v>0</v>
      </c>
      <c r="U174" s="284">
        <v>0</v>
      </c>
      <c r="V174" s="283">
        <f>T174+U174</f>
        <v>0</v>
      </c>
      <c r="W174" s="285">
        <f>IF(Q174=0,0,((V174/Q174)-1)*100)</f>
        <v>0</v>
      </c>
    </row>
    <row r="175" spans="12:23" ht="13.5" thickBot="1">
      <c r="L175" s="264" t="s">
        <v>18</v>
      </c>
      <c r="M175" s="281">
        <v>0</v>
      </c>
      <c r="N175" s="282">
        <v>0</v>
      </c>
      <c r="O175" s="291">
        <f>SUM(M175:N175)</f>
        <v>0</v>
      </c>
      <c r="P175" s="292">
        <v>0</v>
      </c>
      <c r="Q175" s="291">
        <f t="shared" si="421"/>
        <v>0</v>
      </c>
      <c r="R175" s="281">
        <v>0</v>
      </c>
      <c r="S175" s="282">
        <v>0</v>
      </c>
      <c r="T175" s="291">
        <f>SUM(R175:S175)</f>
        <v>0</v>
      </c>
      <c r="U175" s="292">
        <v>0</v>
      </c>
      <c r="V175" s="291">
        <f>T175+U175</f>
        <v>0</v>
      </c>
      <c r="W175" s="285">
        <f t="shared" si="410"/>
        <v>0</v>
      </c>
    </row>
    <row r="176" spans="12:23" ht="14.25" thickTop="1" thickBot="1">
      <c r="L176" s="293" t="s">
        <v>39</v>
      </c>
      <c r="M176" s="294">
        <f>+M173+M174+M175</f>
        <v>0</v>
      </c>
      <c r="N176" s="294">
        <f t="shared" ref="N176" si="423">+N173+N174+N175</f>
        <v>0</v>
      </c>
      <c r="O176" s="295">
        <f t="shared" ref="O176" si="424">+O173+O174+O175</f>
        <v>0</v>
      </c>
      <c r="P176" s="296">
        <f t="shared" ref="P176" si="425">+P173+P174+P175</f>
        <v>0</v>
      </c>
      <c r="Q176" s="295">
        <f t="shared" ref="Q176" si="426">+Q173+Q174+Q175</f>
        <v>0</v>
      </c>
      <c r="R176" s="294">
        <f t="shared" ref="R176" si="427">+R173+R174+R175</f>
        <v>0</v>
      </c>
      <c r="S176" s="294">
        <f t="shared" ref="S176" si="428">+S173+S174+S175</f>
        <v>0</v>
      </c>
      <c r="T176" s="295">
        <f t="shared" ref="T176" si="429">+T173+T174+T175</f>
        <v>0</v>
      </c>
      <c r="U176" s="296">
        <f t="shared" ref="U176" si="430">+U173+U174+U175</f>
        <v>0</v>
      </c>
      <c r="V176" s="295">
        <f t="shared" ref="V176" si="431">+V173+V174+V175</f>
        <v>0</v>
      </c>
      <c r="W176" s="297">
        <f t="shared" si="410"/>
        <v>0</v>
      </c>
    </row>
    <row r="177" spans="12:23" ht="13.5" thickTop="1">
      <c r="L177" s="264" t="s">
        <v>21</v>
      </c>
      <c r="M177" s="281">
        <v>0</v>
      </c>
      <c r="N177" s="282">
        <v>0</v>
      </c>
      <c r="O177" s="291">
        <f>SUM(M177:N177)</f>
        <v>0</v>
      </c>
      <c r="P177" s="298">
        <v>0</v>
      </c>
      <c r="Q177" s="291">
        <f t="shared" ref="Q177:Q179" si="432">O177+P177</f>
        <v>0</v>
      </c>
      <c r="R177" s="281">
        <v>0</v>
      </c>
      <c r="S177" s="282">
        <v>0</v>
      </c>
      <c r="T177" s="291">
        <f>SUM(R177:S177)</f>
        <v>0</v>
      </c>
      <c r="U177" s="298">
        <v>0</v>
      </c>
      <c r="V177" s="291">
        <f>T177+U177</f>
        <v>0</v>
      </c>
      <c r="W177" s="285">
        <f t="shared" si="410"/>
        <v>0</v>
      </c>
    </row>
    <row r="178" spans="12:23">
      <c r="L178" s="264" t="s">
        <v>22</v>
      </c>
      <c r="M178" s="281">
        <v>0</v>
      </c>
      <c r="N178" s="282">
        <v>0</v>
      </c>
      <c r="O178" s="291">
        <f>SUM(M178:N178)</f>
        <v>0</v>
      </c>
      <c r="P178" s="284">
        <v>0</v>
      </c>
      <c r="Q178" s="291">
        <f t="shared" si="432"/>
        <v>0</v>
      </c>
      <c r="R178" s="281">
        <v>0</v>
      </c>
      <c r="S178" s="282">
        <v>0</v>
      </c>
      <c r="T178" s="291">
        <f>SUM(R178:S178)</f>
        <v>0</v>
      </c>
      <c r="U178" s="284">
        <v>0</v>
      </c>
      <c r="V178" s="291">
        <f>T178+U178</f>
        <v>0</v>
      </c>
      <c r="W178" s="285">
        <f t="shared" si="410"/>
        <v>0</v>
      </c>
    </row>
    <row r="179" spans="12:23" ht="13.5" thickBot="1">
      <c r="L179" s="264" t="s">
        <v>23</v>
      </c>
      <c r="M179" s="281">
        <v>0</v>
      </c>
      <c r="N179" s="282">
        <v>0</v>
      </c>
      <c r="O179" s="291">
        <f>SUM(M179:N179)</f>
        <v>0</v>
      </c>
      <c r="P179" s="284">
        <v>0</v>
      </c>
      <c r="Q179" s="291">
        <f t="shared" si="432"/>
        <v>0</v>
      </c>
      <c r="R179" s="281">
        <v>0</v>
      </c>
      <c r="S179" s="282">
        <v>0</v>
      </c>
      <c r="T179" s="291">
        <f>SUM(R179:S179)</f>
        <v>0</v>
      </c>
      <c r="U179" s="284">
        <v>0</v>
      </c>
      <c r="V179" s="291">
        <f>T179+U179</f>
        <v>0</v>
      </c>
      <c r="W179" s="285">
        <f t="shared" si="410"/>
        <v>0</v>
      </c>
    </row>
    <row r="180" spans="12:23" ht="14.25" thickTop="1" thickBot="1">
      <c r="L180" s="286" t="s">
        <v>40</v>
      </c>
      <c r="M180" s="287">
        <f>+M177+M178+M179</f>
        <v>0</v>
      </c>
      <c r="N180" s="288">
        <f t="shared" ref="N180" si="433">+N177+N178+N179</f>
        <v>0</v>
      </c>
      <c r="O180" s="289">
        <f t="shared" ref="O180" si="434">+O177+O178+O179</f>
        <v>0</v>
      </c>
      <c r="P180" s="287">
        <f t="shared" ref="P180" si="435">+P177+P178+P179</f>
        <v>0</v>
      </c>
      <c r="Q180" s="289">
        <f t="shared" ref="Q180" si="436">+Q177+Q178+Q179</f>
        <v>0</v>
      </c>
      <c r="R180" s="287">
        <f t="shared" ref="R180" si="437">+R177+R178+R179</f>
        <v>0</v>
      </c>
      <c r="S180" s="288">
        <f t="shared" ref="S180" si="438">+S177+S178+S179</f>
        <v>0</v>
      </c>
      <c r="T180" s="289">
        <f t="shared" ref="T180" si="439">+T177+T178+T179</f>
        <v>0</v>
      </c>
      <c r="U180" s="287">
        <f t="shared" ref="U180" si="440">+U177+U178+U179</f>
        <v>0</v>
      </c>
      <c r="V180" s="289">
        <f t="shared" ref="V180" si="441">+V177+V178+V179</f>
        <v>0</v>
      </c>
      <c r="W180" s="290">
        <f t="shared" si="410"/>
        <v>0</v>
      </c>
    </row>
    <row r="181" spans="12:23" ht="14.25" thickTop="1" thickBot="1">
      <c r="L181" s="286" t="s">
        <v>62</v>
      </c>
      <c r="M181" s="287">
        <f t="shared" ref="M181:V181" si="442">+M172+M176+M180</f>
        <v>0</v>
      </c>
      <c r="N181" s="288">
        <f t="shared" si="442"/>
        <v>0</v>
      </c>
      <c r="O181" s="289">
        <f t="shared" si="442"/>
        <v>0</v>
      </c>
      <c r="P181" s="287">
        <f t="shared" si="442"/>
        <v>0</v>
      </c>
      <c r="Q181" s="289">
        <f t="shared" si="442"/>
        <v>0</v>
      </c>
      <c r="R181" s="287">
        <f t="shared" si="442"/>
        <v>0</v>
      </c>
      <c r="S181" s="288">
        <f t="shared" si="442"/>
        <v>0</v>
      </c>
      <c r="T181" s="289">
        <f t="shared" si="442"/>
        <v>0</v>
      </c>
      <c r="U181" s="287">
        <f t="shared" si="442"/>
        <v>0</v>
      </c>
      <c r="V181" s="289">
        <f t="shared" si="442"/>
        <v>0</v>
      </c>
      <c r="W181" s="290">
        <f>IF(Q181=0,0,((V181/Q181)-1)*100)</f>
        <v>0</v>
      </c>
    </row>
    <row r="182" spans="12:23" ht="14.25" thickTop="1" thickBot="1">
      <c r="L182" s="286" t="s">
        <v>7</v>
      </c>
      <c r="M182" s="287">
        <f>+M181+M168</f>
        <v>0</v>
      </c>
      <c r="N182" s="288">
        <f t="shared" ref="N182:V182" si="443">+N181+N168</f>
        <v>0</v>
      </c>
      <c r="O182" s="289">
        <f t="shared" si="443"/>
        <v>0</v>
      </c>
      <c r="P182" s="287">
        <f t="shared" si="443"/>
        <v>0</v>
      </c>
      <c r="Q182" s="289">
        <f t="shared" si="443"/>
        <v>0</v>
      </c>
      <c r="R182" s="287">
        <f t="shared" si="443"/>
        <v>0</v>
      </c>
      <c r="S182" s="288">
        <f t="shared" si="443"/>
        <v>0</v>
      </c>
      <c r="T182" s="289">
        <f t="shared" si="443"/>
        <v>0</v>
      </c>
      <c r="U182" s="287">
        <f t="shared" si="443"/>
        <v>0</v>
      </c>
      <c r="V182" s="289">
        <f t="shared" si="443"/>
        <v>0</v>
      </c>
      <c r="W182" s="290">
        <f t="shared" ref="W182" si="444">IF(Q182=0,0,((V182/Q182)-1)*100)</f>
        <v>0</v>
      </c>
    </row>
    <row r="183" spans="12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12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2"/>
      <c r="R187" s="261" t="s">
        <v>59</v>
      </c>
      <c r="S187" s="262"/>
      <c r="T187" s="300"/>
      <c r="U187" s="261"/>
      <c r="V187" s="261"/>
      <c r="W187" s="380" t="s">
        <v>2</v>
      </c>
    </row>
    <row r="188" spans="12:23" ht="13.5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381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382"/>
    </row>
    <row r="190" spans="12:23" ht="6" customHeight="1" thickTop="1">
      <c r="L190" s="264"/>
      <c r="M190" s="276"/>
      <c r="N190" s="277"/>
      <c r="O190" s="278"/>
      <c r="P190" s="279"/>
      <c r="Q190" s="278"/>
      <c r="R190" s="276"/>
      <c r="S190" s="277"/>
      <c r="T190" s="278"/>
      <c r="U190" s="279"/>
      <c r="V190" s="278"/>
      <c r="W190" s="280"/>
    </row>
    <row r="191" spans="12:23">
      <c r="L191" s="264" t="s">
        <v>10</v>
      </c>
      <c r="M191" s="281">
        <v>0</v>
      </c>
      <c r="N191" s="282">
        <v>0</v>
      </c>
      <c r="O191" s="283">
        <f>M191+N191</f>
        <v>0</v>
      </c>
      <c r="P191" s="336">
        <v>0</v>
      </c>
      <c r="Q191" s="283">
        <f t="shared" ref="Q191:Q193" si="445">O191+P191</f>
        <v>0</v>
      </c>
      <c r="R191" s="281">
        <v>87</v>
      </c>
      <c r="S191" s="282">
        <v>53</v>
      </c>
      <c r="T191" s="283">
        <f>R191+S191</f>
        <v>140</v>
      </c>
      <c r="U191" s="336">
        <v>0</v>
      </c>
      <c r="V191" s="283">
        <f>T191+U191</f>
        <v>140</v>
      </c>
      <c r="W191" s="285">
        <f>IF(Q191=0,0,((V191/Q191)-1)*100)</f>
        <v>0</v>
      </c>
    </row>
    <row r="192" spans="12:23">
      <c r="L192" s="264" t="s">
        <v>11</v>
      </c>
      <c r="M192" s="281">
        <v>0</v>
      </c>
      <c r="N192" s="282">
        <v>0</v>
      </c>
      <c r="O192" s="283">
        <f>M192+N192</f>
        <v>0</v>
      </c>
      <c r="P192" s="336">
        <v>0</v>
      </c>
      <c r="Q192" s="283">
        <f t="shared" si="445"/>
        <v>0</v>
      </c>
      <c r="R192" s="281">
        <v>105</v>
      </c>
      <c r="S192" s="282">
        <v>70</v>
      </c>
      <c r="T192" s="283">
        <f>R192+S192</f>
        <v>175</v>
      </c>
      <c r="U192" s="336">
        <v>0</v>
      </c>
      <c r="V192" s="283">
        <f>T192+U192</f>
        <v>175</v>
      </c>
      <c r="W192" s="285">
        <f>IF(Q192=0,0,((V192/Q192)-1)*100)</f>
        <v>0</v>
      </c>
    </row>
    <row r="193" spans="12:23" ht="13.5" thickBot="1">
      <c r="L193" s="270" t="s">
        <v>12</v>
      </c>
      <c r="M193" s="281">
        <v>0</v>
      </c>
      <c r="N193" s="282">
        <v>0</v>
      </c>
      <c r="O193" s="326">
        <f>M193+N193</f>
        <v>0</v>
      </c>
      <c r="P193" s="336">
        <v>0</v>
      </c>
      <c r="Q193" s="283">
        <f t="shared" si="445"/>
        <v>0</v>
      </c>
      <c r="R193" s="281">
        <v>99</v>
      </c>
      <c r="S193" s="282">
        <v>77</v>
      </c>
      <c r="T193" s="326">
        <f>R193+S193</f>
        <v>176</v>
      </c>
      <c r="U193" s="336">
        <v>0</v>
      </c>
      <c r="V193" s="283">
        <f>T193+U193</f>
        <v>176</v>
      </c>
      <c r="W193" s="285">
        <f>IF(Q193=0,0,((V193/Q193)-1)*100)</f>
        <v>0</v>
      </c>
    </row>
    <row r="194" spans="12:23" ht="14.25" thickTop="1" thickBot="1">
      <c r="L194" s="286" t="s">
        <v>38</v>
      </c>
      <c r="M194" s="287">
        <f>+M191+M192+M193</f>
        <v>0</v>
      </c>
      <c r="N194" s="288">
        <f t="shared" ref="N194" si="446">+N191+N192+N193</f>
        <v>0</v>
      </c>
      <c r="O194" s="289">
        <f t="shared" ref="O194" si="447">+O191+O192+O193</f>
        <v>0</v>
      </c>
      <c r="P194" s="287">
        <f t="shared" ref="P194" si="448">+P191+P192+P193</f>
        <v>0</v>
      </c>
      <c r="Q194" s="289">
        <f t="shared" ref="Q194" si="449">+Q191+Q192+Q193</f>
        <v>0</v>
      </c>
      <c r="R194" s="287">
        <f t="shared" ref="R194" si="450">+R191+R192+R193</f>
        <v>291</v>
      </c>
      <c r="S194" s="288">
        <f t="shared" ref="S194" si="451">+S191+S192+S193</f>
        <v>200</v>
      </c>
      <c r="T194" s="289">
        <f t="shared" ref="T194" si="452">+T191+T192+T193</f>
        <v>491</v>
      </c>
      <c r="U194" s="287">
        <f t="shared" ref="U194" si="453">+U191+U192+U193</f>
        <v>0</v>
      </c>
      <c r="V194" s="289">
        <f t="shared" ref="V194" si="454">+V191+V192+V193</f>
        <v>491</v>
      </c>
      <c r="W194" s="290">
        <f t="shared" ref="W194" si="455">IF(Q194=0,0,((V194/Q194)-1)*100)</f>
        <v>0</v>
      </c>
    </row>
    <row r="195" spans="12:23" ht="13.5" thickTop="1">
      <c r="L195" s="264" t="s">
        <v>13</v>
      </c>
      <c r="M195" s="281">
        <v>0</v>
      </c>
      <c r="N195" s="282">
        <v>0</v>
      </c>
      <c r="O195" s="283">
        <f>M195+N195</f>
        <v>0</v>
      </c>
      <c r="P195" s="336">
        <v>0</v>
      </c>
      <c r="Q195" s="283">
        <f t="shared" ref="Q195:Q196" si="456">O195+P195</f>
        <v>0</v>
      </c>
      <c r="R195" s="281">
        <v>109</v>
      </c>
      <c r="S195" s="282">
        <v>81</v>
      </c>
      <c r="T195" s="283">
        <f>R195+S195</f>
        <v>190</v>
      </c>
      <c r="U195" s="336">
        <v>0</v>
      </c>
      <c r="V195" s="283">
        <f>T195+U195</f>
        <v>190</v>
      </c>
      <c r="W195" s="285">
        <f t="shared" ref="W195:W206" si="457">IF(Q195=0,0,((V195/Q195)-1)*100)</f>
        <v>0</v>
      </c>
    </row>
    <row r="196" spans="12:23">
      <c r="L196" s="264" t="s">
        <v>14</v>
      </c>
      <c r="M196" s="281">
        <v>51</v>
      </c>
      <c r="N196" s="282">
        <v>0</v>
      </c>
      <c r="O196" s="283">
        <f>M196+N196</f>
        <v>51</v>
      </c>
      <c r="P196" s="336">
        <v>0</v>
      </c>
      <c r="Q196" s="283">
        <f t="shared" si="456"/>
        <v>51</v>
      </c>
      <c r="R196" s="281">
        <v>90</v>
      </c>
      <c r="S196" s="282">
        <v>75</v>
      </c>
      <c r="T196" s="283">
        <f>R196+S196</f>
        <v>165</v>
      </c>
      <c r="U196" s="336">
        <v>0</v>
      </c>
      <c r="V196" s="283">
        <f>T196+U196</f>
        <v>165</v>
      </c>
      <c r="W196" s="285">
        <f t="shared" si="457"/>
        <v>223.52941176470588</v>
      </c>
    </row>
    <row r="197" spans="12:23" ht="13.5" thickBot="1">
      <c r="L197" s="264" t="s">
        <v>15</v>
      </c>
      <c r="M197" s="281">
        <v>109</v>
      </c>
      <c r="N197" s="282">
        <v>0</v>
      </c>
      <c r="O197" s="283">
        <f>M197+N197</f>
        <v>109</v>
      </c>
      <c r="P197" s="336">
        <v>0</v>
      </c>
      <c r="Q197" s="283">
        <f>O197+P197</f>
        <v>109</v>
      </c>
      <c r="R197" s="281">
        <v>94</v>
      </c>
      <c r="S197" s="282">
        <v>78</v>
      </c>
      <c r="T197" s="283">
        <f>R197+S197</f>
        <v>172</v>
      </c>
      <c r="U197" s="336">
        <v>0</v>
      </c>
      <c r="V197" s="283">
        <f>T197+U197</f>
        <v>172</v>
      </c>
      <c r="W197" s="285">
        <f>IF(Q197=0,0,((V197/Q197)-1)*100)</f>
        <v>57.798165137614689</v>
      </c>
    </row>
    <row r="198" spans="12:23" ht="14.25" thickTop="1" thickBot="1">
      <c r="L198" s="286" t="s">
        <v>61</v>
      </c>
      <c r="M198" s="287">
        <f>+M195+M196+M197</f>
        <v>160</v>
      </c>
      <c r="N198" s="288">
        <f t="shared" ref="N198" si="458">+N195+N196+N197</f>
        <v>0</v>
      </c>
      <c r="O198" s="289">
        <f t="shared" ref="O198" si="459">+O195+O196+O197</f>
        <v>160</v>
      </c>
      <c r="P198" s="287">
        <f t="shared" ref="P198" si="460">+P195+P196+P197</f>
        <v>0</v>
      </c>
      <c r="Q198" s="289">
        <f t="shared" ref="Q198" si="461">+Q195+Q196+Q197</f>
        <v>160</v>
      </c>
      <c r="R198" s="287">
        <f t="shared" ref="R198" si="462">+R195+R196+R197</f>
        <v>293</v>
      </c>
      <c r="S198" s="288">
        <f t="shared" ref="S198" si="463">+S195+S196+S197</f>
        <v>234</v>
      </c>
      <c r="T198" s="289">
        <f t="shared" ref="T198" si="464">+T195+T196+T197</f>
        <v>527</v>
      </c>
      <c r="U198" s="287">
        <f t="shared" ref="U198" si="465">+U195+U196+U197</f>
        <v>0</v>
      </c>
      <c r="V198" s="289">
        <f t="shared" ref="V198" si="466">+V195+V196+V197</f>
        <v>527</v>
      </c>
      <c r="W198" s="290">
        <f t="shared" ref="W198" si="467">IF(Q198=0,0,((V198/Q198)-1)*100)</f>
        <v>229.37500000000003</v>
      </c>
    </row>
    <row r="199" spans="12:23" ht="13.5" thickTop="1">
      <c r="L199" s="264" t="s">
        <v>16</v>
      </c>
      <c r="M199" s="281">
        <v>102</v>
      </c>
      <c r="N199" s="282">
        <v>0</v>
      </c>
      <c r="O199" s="283">
        <f>SUM(M199:N199)</f>
        <v>102</v>
      </c>
      <c r="P199" s="336">
        <v>0</v>
      </c>
      <c r="Q199" s="283">
        <f t="shared" ref="Q199:Q201" si="468">O199+P199</f>
        <v>102</v>
      </c>
      <c r="R199" s="281">
        <v>76</v>
      </c>
      <c r="S199" s="282">
        <v>59</v>
      </c>
      <c r="T199" s="283">
        <f>SUM(R199:S199)</f>
        <v>135</v>
      </c>
      <c r="U199" s="336">
        <v>0</v>
      </c>
      <c r="V199" s="283">
        <f>T199+U199</f>
        <v>135</v>
      </c>
      <c r="W199" s="285">
        <f t="shared" si="457"/>
        <v>32.352941176470587</v>
      </c>
    </row>
    <row r="200" spans="12:23">
      <c r="L200" s="264" t="s">
        <v>17</v>
      </c>
      <c r="M200" s="281">
        <v>111</v>
      </c>
      <c r="N200" s="282">
        <v>0</v>
      </c>
      <c r="O200" s="283">
        <f>SUM(M200:N200)</f>
        <v>111</v>
      </c>
      <c r="P200" s="336">
        <v>0</v>
      </c>
      <c r="Q200" s="283">
        <f>O200+P200</f>
        <v>111</v>
      </c>
      <c r="R200" s="281">
        <v>92</v>
      </c>
      <c r="S200" s="282">
        <v>70</v>
      </c>
      <c r="T200" s="283">
        <f>SUM(R200:S200)</f>
        <v>162</v>
      </c>
      <c r="U200" s="336">
        <v>0</v>
      </c>
      <c r="V200" s="283">
        <f>T200+U200</f>
        <v>162</v>
      </c>
      <c r="W200" s="285">
        <f>IF(Q200=0,0,((V200/Q200)-1)*100)</f>
        <v>45.945945945945944</v>
      </c>
    </row>
    <row r="201" spans="12:23" ht="13.5" thickBot="1">
      <c r="L201" s="264" t="s">
        <v>18</v>
      </c>
      <c r="M201" s="281">
        <v>120</v>
      </c>
      <c r="N201" s="282">
        <v>0</v>
      </c>
      <c r="O201" s="283">
        <f>SUM(M201:N201)</f>
        <v>120</v>
      </c>
      <c r="P201" s="337">
        <v>0</v>
      </c>
      <c r="Q201" s="291">
        <f t="shared" si="468"/>
        <v>120</v>
      </c>
      <c r="R201" s="281">
        <v>100</v>
      </c>
      <c r="S201" s="282">
        <v>71</v>
      </c>
      <c r="T201" s="283">
        <f>SUM(R201:S201)</f>
        <v>171</v>
      </c>
      <c r="U201" s="337">
        <v>0</v>
      </c>
      <c r="V201" s="291">
        <f>T201+U201</f>
        <v>171</v>
      </c>
      <c r="W201" s="285">
        <f t="shared" si="457"/>
        <v>42.500000000000007</v>
      </c>
    </row>
    <row r="202" spans="12:23" ht="14.25" thickTop="1" thickBot="1">
      <c r="L202" s="293" t="s">
        <v>39</v>
      </c>
      <c r="M202" s="294">
        <f>+M199+M200+M201</f>
        <v>333</v>
      </c>
      <c r="N202" s="324">
        <f t="shared" ref="N202" si="469">+N199+N200+N201</f>
        <v>0</v>
      </c>
      <c r="O202" s="312">
        <f t="shared" ref="O202" si="470">+O199+O200+O201</f>
        <v>333</v>
      </c>
      <c r="P202" s="338">
        <f t="shared" ref="P202" si="471">+P199+P200+P201</f>
        <v>0</v>
      </c>
      <c r="Q202" s="295">
        <f t="shared" ref="Q202" si="472">+Q199+Q200+Q201</f>
        <v>333</v>
      </c>
      <c r="R202" s="294">
        <f t="shared" ref="R202" si="473">+R199+R200+R201</f>
        <v>268</v>
      </c>
      <c r="S202" s="324">
        <f t="shared" ref="S202" si="474">+S199+S200+S201</f>
        <v>200</v>
      </c>
      <c r="T202" s="312">
        <f t="shared" ref="T202" si="475">+T199+T200+T201</f>
        <v>468</v>
      </c>
      <c r="U202" s="338">
        <f t="shared" ref="U202" si="476">+U199+U200+U201</f>
        <v>0</v>
      </c>
      <c r="V202" s="295">
        <f t="shared" ref="V202" si="477">+V199+V200+V201</f>
        <v>468</v>
      </c>
      <c r="W202" s="297">
        <f t="shared" si="457"/>
        <v>40.540540540540547</v>
      </c>
    </row>
    <row r="203" spans="12:23" ht="13.5" thickTop="1">
      <c r="L203" s="264" t="s">
        <v>21</v>
      </c>
      <c r="M203" s="281">
        <v>120</v>
      </c>
      <c r="N203" s="282">
        <v>0</v>
      </c>
      <c r="O203" s="283">
        <f>SUM(M203:N203)</f>
        <v>120</v>
      </c>
      <c r="P203" s="339">
        <v>0</v>
      </c>
      <c r="Q203" s="291">
        <f t="shared" ref="Q203:Q205" si="478">O203+P203</f>
        <v>120</v>
      </c>
      <c r="R203" s="281">
        <v>100</v>
      </c>
      <c r="S203" s="282">
        <v>97</v>
      </c>
      <c r="T203" s="283">
        <f>SUM(R203:S203)</f>
        <v>197</v>
      </c>
      <c r="U203" s="339">
        <v>0</v>
      </c>
      <c r="V203" s="291">
        <f>T203+U203</f>
        <v>197</v>
      </c>
      <c r="W203" s="285">
        <f t="shared" si="457"/>
        <v>64.166666666666657</v>
      </c>
    </row>
    <row r="204" spans="12:23">
      <c r="L204" s="264" t="s">
        <v>22</v>
      </c>
      <c r="M204" s="281">
        <v>105</v>
      </c>
      <c r="N204" s="282">
        <v>0</v>
      </c>
      <c r="O204" s="283">
        <f>SUM(M204:N204)</f>
        <v>105</v>
      </c>
      <c r="P204" s="336">
        <v>0</v>
      </c>
      <c r="Q204" s="291">
        <f t="shared" si="478"/>
        <v>105</v>
      </c>
      <c r="R204" s="281">
        <v>95</v>
      </c>
      <c r="S204" s="282">
        <v>108</v>
      </c>
      <c r="T204" s="283">
        <f>SUM(R204:S204)</f>
        <v>203</v>
      </c>
      <c r="U204" s="336">
        <v>0</v>
      </c>
      <c r="V204" s="291">
        <f>T204+U204</f>
        <v>203</v>
      </c>
      <c r="W204" s="285">
        <f t="shared" si="457"/>
        <v>93.333333333333329</v>
      </c>
    </row>
    <row r="205" spans="12:23" ht="13.5" thickBot="1">
      <c r="L205" s="264" t="s">
        <v>23</v>
      </c>
      <c r="M205" s="281">
        <v>75</v>
      </c>
      <c r="N205" s="282">
        <v>27</v>
      </c>
      <c r="O205" s="283">
        <f>SUM(M205:N205)</f>
        <v>102</v>
      </c>
      <c r="P205" s="336">
        <v>0</v>
      </c>
      <c r="Q205" s="291">
        <f t="shared" si="478"/>
        <v>102</v>
      </c>
      <c r="R205" s="281">
        <v>100</v>
      </c>
      <c r="S205" s="282">
        <v>105</v>
      </c>
      <c r="T205" s="283">
        <f>SUM(R205:S205)</f>
        <v>205</v>
      </c>
      <c r="U205" s="336">
        <v>0</v>
      </c>
      <c r="V205" s="291">
        <f>T205+U205</f>
        <v>205</v>
      </c>
      <c r="W205" s="285">
        <f t="shared" si="457"/>
        <v>100.98039215686273</v>
      </c>
    </row>
    <row r="206" spans="12:23" ht="14.25" thickTop="1" thickBot="1">
      <c r="L206" s="286" t="s">
        <v>40</v>
      </c>
      <c r="M206" s="287">
        <f>+M203+M204+M205</f>
        <v>300</v>
      </c>
      <c r="N206" s="322">
        <f t="shared" ref="N206" si="479">+N203+N204+N205</f>
        <v>27</v>
      </c>
      <c r="O206" s="308">
        <f t="shared" ref="O206" si="480">+O203+O204+O205</f>
        <v>327</v>
      </c>
      <c r="P206" s="288">
        <f t="shared" ref="P206" si="481">+P203+P204+P205</f>
        <v>0</v>
      </c>
      <c r="Q206" s="289">
        <f t="shared" ref="Q206" si="482">+Q203+Q204+Q205</f>
        <v>327</v>
      </c>
      <c r="R206" s="287">
        <f t="shared" ref="R206" si="483">+R203+R204+R205</f>
        <v>295</v>
      </c>
      <c r="S206" s="322">
        <f t="shared" ref="S206" si="484">+S203+S204+S205</f>
        <v>310</v>
      </c>
      <c r="T206" s="308">
        <f t="shared" ref="T206" si="485">+T203+T204+T205</f>
        <v>605</v>
      </c>
      <c r="U206" s="288">
        <f t="shared" ref="U206" si="486">+U203+U204+U205</f>
        <v>0</v>
      </c>
      <c r="V206" s="289">
        <f t="shared" ref="V206" si="487">+V203+V204+V205</f>
        <v>605</v>
      </c>
      <c r="W206" s="290">
        <f t="shared" si="457"/>
        <v>85.015290519877681</v>
      </c>
    </row>
    <row r="207" spans="12:23" ht="14.25" thickTop="1" thickBot="1">
      <c r="L207" s="286" t="s">
        <v>62</v>
      </c>
      <c r="M207" s="287">
        <f t="shared" ref="M207:V207" si="488">+M198+M202+M206</f>
        <v>793</v>
      </c>
      <c r="N207" s="288">
        <f t="shared" si="488"/>
        <v>27</v>
      </c>
      <c r="O207" s="289">
        <f t="shared" si="488"/>
        <v>820</v>
      </c>
      <c r="P207" s="287">
        <f t="shared" si="488"/>
        <v>0</v>
      </c>
      <c r="Q207" s="289">
        <f t="shared" si="488"/>
        <v>820</v>
      </c>
      <c r="R207" s="287">
        <f t="shared" si="488"/>
        <v>856</v>
      </c>
      <c r="S207" s="288">
        <f t="shared" si="488"/>
        <v>744</v>
      </c>
      <c r="T207" s="289">
        <f t="shared" si="488"/>
        <v>1600</v>
      </c>
      <c r="U207" s="287">
        <f t="shared" si="488"/>
        <v>0</v>
      </c>
      <c r="V207" s="289">
        <f t="shared" si="488"/>
        <v>1600</v>
      </c>
      <c r="W207" s="290">
        <f>IF(Q207=0,0,((V207/Q207)-1)*100)</f>
        <v>95.121951219512198</v>
      </c>
    </row>
    <row r="208" spans="12:23" ht="14.25" thickTop="1" thickBot="1">
      <c r="L208" s="286" t="s">
        <v>7</v>
      </c>
      <c r="M208" s="287">
        <f>+M207+M194</f>
        <v>793</v>
      </c>
      <c r="N208" s="288">
        <f t="shared" ref="N208:V208" si="489">+N207+N194</f>
        <v>27</v>
      </c>
      <c r="O208" s="289">
        <f t="shared" si="489"/>
        <v>820</v>
      </c>
      <c r="P208" s="287">
        <f t="shared" si="489"/>
        <v>0</v>
      </c>
      <c r="Q208" s="289">
        <f t="shared" si="489"/>
        <v>820</v>
      </c>
      <c r="R208" s="287">
        <f t="shared" si="489"/>
        <v>1147</v>
      </c>
      <c r="S208" s="288">
        <f t="shared" si="489"/>
        <v>944</v>
      </c>
      <c r="T208" s="289">
        <f t="shared" si="489"/>
        <v>2091</v>
      </c>
      <c r="U208" s="287">
        <f t="shared" si="489"/>
        <v>0</v>
      </c>
      <c r="V208" s="289">
        <f t="shared" si="489"/>
        <v>2091</v>
      </c>
      <c r="W208" s="290">
        <f>IF(Q208=0,0,((V208/Q208)-1)*100)</f>
        <v>154.99999999999997</v>
      </c>
    </row>
    <row r="209" spans="12:23" ht="14.25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5.25" customHeight="1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2"/>
      <c r="R213" s="261" t="s">
        <v>59</v>
      </c>
      <c r="S213" s="262"/>
      <c r="T213" s="300"/>
      <c r="U213" s="261"/>
      <c r="V213" s="261"/>
      <c r="W213" s="380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268"/>
      <c r="V214" s="379"/>
      <c r="W214" s="381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15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375" t="s">
        <v>7</v>
      </c>
      <c r="W215" s="382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279"/>
      <c r="V216" s="318"/>
      <c r="W216" s="280"/>
    </row>
    <row r="217" spans="12:23">
      <c r="L217" s="264" t="s">
        <v>10</v>
      </c>
      <c r="M217" s="281">
        <f t="shared" ref="M217:N219" si="490">+M165+M191</f>
        <v>0</v>
      </c>
      <c r="N217" s="282">
        <f t="shared" si="490"/>
        <v>0</v>
      </c>
      <c r="O217" s="283">
        <f>M217+N217</f>
        <v>0</v>
      </c>
      <c r="P217" s="284">
        <f>+P165+P191</f>
        <v>0</v>
      </c>
      <c r="Q217" s="317">
        <f t="shared" ref="Q217" si="491">O217+P217</f>
        <v>0</v>
      </c>
      <c r="R217" s="281">
        <f t="shared" ref="R217:S219" si="492">+R165+R191</f>
        <v>87</v>
      </c>
      <c r="S217" s="282">
        <f t="shared" si="492"/>
        <v>53</v>
      </c>
      <c r="T217" s="283">
        <f>R217+S217</f>
        <v>140</v>
      </c>
      <c r="U217" s="284">
        <f>+U165+U191</f>
        <v>0</v>
      </c>
      <c r="V217" s="319">
        <f>T217+U217</f>
        <v>140</v>
      </c>
      <c r="W217" s="285">
        <f>IF(Q217=0,0,((V217/Q217)-1)*100)</f>
        <v>0</v>
      </c>
    </row>
    <row r="218" spans="12:23">
      <c r="L218" s="264" t="s">
        <v>11</v>
      </c>
      <c r="M218" s="281">
        <f t="shared" si="490"/>
        <v>0</v>
      </c>
      <c r="N218" s="282">
        <f t="shared" si="490"/>
        <v>0</v>
      </c>
      <c r="O218" s="283">
        <f t="shared" ref="O218:O219" si="493">M218+N218</f>
        <v>0</v>
      </c>
      <c r="P218" s="284">
        <f>+P166+P192</f>
        <v>0</v>
      </c>
      <c r="Q218" s="317">
        <f>O218+P218</f>
        <v>0</v>
      </c>
      <c r="R218" s="281">
        <f t="shared" si="492"/>
        <v>105</v>
      </c>
      <c r="S218" s="282">
        <f t="shared" si="492"/>
        <v>70</v>
      </c>
      <c r="T218" s="283">
        <f t="shared" ref="T218:T219" si="494">R218+S218</f>
        <v>175</v>
      </c>
      <c r="U218" s="284">
        <f>+U166+U192</f>
        <v>0</v>
      </c>
      <c r="V218" s="319">
        <f>T218+U218</f>
        <v>175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90"/>
        <v>0</v>
      </c>
      <c r="N219" s="282">
        <f t="shared" si="490"/>
        <v>0</v>
      </c>
      <c r="O219" s="283">
        <f t="shared" si="493"/>
        <v>0</v>
      </c>
      <c r="P219" s="284">
        <f>+P167+P193</f>
        <v>0</v>
      </c>
      <c r="Q219" s="317">
        <f>O219+P219</f>
        <v>0</v>
      </c>
      <c r="R219" s="281">
        <f t="shared" si="492"/>
        <v>99</v>
      </c>
      <c r="S219" s="282">
        <f t="shared" si="492"/>
        <v>77</v>
      </c>
      <c r="T219" s="283">
        <f t="shared" si="494"/>
        <v>176</v>
      </c>
      <c r="U219" s="284">
        <f>+U167+U193</f>
        <v>0</v>
      </c>
      <c r="V219" s="319">
        <f>T219+U219</f>
        <v>176</v>
      </c>
      <c r="W219" s="285">
        <f>IF(Q219=0,0,((V219/Q219)-1)*100)</f>
        <v>0</v>
      </c>
    </row>
    <row r="220" spans="12:23" ht="14.25" thickTop="1" thickBot="1">
      <c r="L220" s="286" t="s">
        <v>38</v>
      </c>
      <c r="M220" s="287">
        <f>+M217+M218+M219</f>
        <v>0</v>
      </c>
      <c r="N220" s="288">
        <f t="shared" ref="N220" si="495">+N217+N218+N219</f>
        <v>0</v>
      </c>
      <c r="O220" s="289">
        <f t="shared" ref="O220" si="496">+O217+O218+O219</f>
        <v>0</v>
      </c>
      <c r="P220" s="287">
        <f t="shared" ref="P220" si="497">+P217+P218+P219</f>
        <v>0</v>
      </c>
      <c r="Q220" s="289">
        <f t="shared" ref="Q220" si="498">+Q217+Q218+Q219</f>
        <v>0</v>
      </c>
      <c r="R220" s="287">
        <f t="shared" ref="R220" si="499">+R217+R218+R219</f>
        <v>291</v>
      </c>
      <c r="S220" s="288">
        <f t="shared" ref="S220" si="500">+S217+S218+S219</f>
        <v>200</v>
      </c>
      <c r="T220" s="289">
        <f t="shared" ref="T220" si="501">+T217+T218+T219</f>
        <v>491</v>
      </c>
      <c r="U220" s="287">
        <f t="shared" ref="U220" si="502">+U217+U218+U219</f>
        <v>0</v>
      </c>
      <c r="V220" s="289">
        <f t="shared" ref="V220" si="503">+V217+V218+V219</f>
        <v>491</v>
      </c>
      <c r="W220" s="290">
        <f t="shared" ref="W220" si="504">IF(Q220=0,0,((V220/Q220)-1)*100)</f>
        <v>0</v>
      </c>
    </row>
    <row r="221" spans="12:23" ht="13.5" thickTop="1">
      <c r="L221" s="264" t="s">
        <v>13</v>
      </c>
      <c r="M221" s="281">
        <f t="shared" ref="M221:N223" si="505">+M169+M195</f>
        <v>0</v>
      </c>
      <c r="N221" s="282">
        <f t="shared" si="505"/>
        <v>0</v>
      </c>
      <c r="O221" s="283">
        <f t="shared" ref="O221:O222" si="506">M221+N221</f>
        <v>0</v>
      </c>
      <c r="P221" s="284">
        <f>+P169+P195</f>
        <v>0</v>
      </c>
      <c r="Q221" s="317">
        <f t="shared" ref="Q221:Q222" si="507">O221+P221</f>
        <v>0</v>
      </c>
      <c r="R221" s="281">
        <f t="shared" ref="R221:S223" si="508">+R169+R195</f>
        <v>109</v>
      </c>
      <c r="S221" s="282">
        <f t="shared" si="508"/>
        <v>81</v>
      </c>
      <c r="T221" s="283">
        <f t="shared" ref="T221:T222" si="509">R221+S221</f>
        <v>190</v>
      </c>
      <c r="U221" s="284">
        <f>+U169+U195</f>
        <v>0</v>
      </c>
      <c r="V221" s="319">
        <f>T221+U221</f>
        <v>190</v>
      </c>
      <c r="W221" s="285">
        <f>IF(Q221=0,0,((V221/Q221)-1)*100)</f>
        <v>0</v>
      </c>
    </row>
    <row r="222" spans="12:23">
      <c r="L222" s="264" t="s">
        <v>14</v>
      </c>
      <c r="M222" s="281">
        <f t="shared" si="505"/>
        <v>51</v>
      </c>
      <c r="N222" s="282">
        <f t="shared" si="505"/>
        <v>0</v>
      </c>
      <c r="O222" s="283">
        <f t="shared" si="506"/>
        <v>51</v>
      </c>
      <c r="P222" s="284">
        <f>+P170+P196</f>
        <v>0</v>
      </c>
      <c r="Q222" s="317">
        <f t="shared" si="507"/>
        <v>51</v>
      </c>
      <c r="R222" s="281">
        <f t="shared" si="508"/>
        <v>90</v>
      </c>
      <c r="S222" s="282">
        <f t="shared" si="508"/>
        <v>75</v>
      </c>
      <c r="T222" s="283">
        <f t="shared" si="509"/>
        <v>165</v>
      </c>
      <c r="U222" s="284">
        <f>+U170+U196</f>
        <v>0</v>
      </c>
      <c r="V222" s="319">
        <f>T222+U222</f>
        <v>165</v>
      </c>
      <c r="W222" s="285">
        <f t="shared" ref="W222:W232" si="510">IF(Q222=0,0,((V222/Q222)-1)*100)</f>
        <v>223.52941176470588</v>
      </c>
    </row>
    <row r="223" spans="12:23" ht="13.5" thickBot="1">
      <c r="L223" s="264" t="s">
        <v>15</v>
      </c>
      <c r="M223" s="281">
        <f t="shared" si="505"/>
        <v>109</v>
      </c>
      <c r="N223" s="282">
        <f t="shared" si="505"/>
        <v>0</v>
      </c>
      <c r="O223" s="283">
        <f>M223+N223</f>
        <v>109</v>
      </c>
      <c r="P223" s="284">
        <f>+P171+P197</f>
        <v>0</v>
      </c>
      <c r="Q223" s="317">
        <f>O223+P223</f>
        <v>109</v>
      </c>
      <c r="R223" s="281">
        <f t="shared" si="508"/>
        <v>94</v>
      </c>
      <c r="S223" s="282">
        <f t="shared" si="508"/>
        <v>78</v>
      </c>
      <c r="T223" s="283">
        <f>R223+S223</f>
        <v>172</v>
      </c>
      <c r="U223" s="284">
        <f>+U171+U197</f>
        <v>0</v>
      </c>
      <c r="V223" s="319">
        <f>T223+U223</f>
        <v>172</v>
      </c>
      <c r="W223" s="285">
        <f>IF(Q223=0,0,((V223/Q223)-1)*100)</f>
        <v>57.798165137614689</v>
      </c>
    </row>
    <row r="224" spans="12:23" ht="14.25" thickTop="1" thickBot="1">
      <c r="L224" s="286" t="s">
        <v>61</v>
      </c>
      <c r="M224" s="287">
        <f>+M221+M222+M223</f>
        <v>160</v>
      </c>
      <c r="N224" s="288">
        <f t="shared" ref="N224" si="511">+N221+N222+N223</f>
        <v>0</v>
      </c>
      <c r="O224" s="289">
        <f t="shared" ref="O224" si="512">+O221+O222+O223</f>
        <v>160</v>
      </c>
      <c r="P224" s="287">
        <f t="shared" ref="P224" si="513">+P221+P222+P223</f>
        <v>0</v>
      </c>
      <c r="Q224" s="289">
        <f t="shared" ref="Q224" si="514">+Q221+Q222+Q223</f>
        <v>160</v>
      </c>
      <c r="R224" s="287">
        <f t="shared" ref="R224" si="515">+R221+R222+R223</f>
        <v>293</v>
      </c>
      <c r="S224" s="288">
        <f t="shared" ref="S224" si="516">+S221+S222+S223</f>
        <v>234</v>
      </c>
      <c r="T224" s="289">
        <f t="shared" ref="T224" si="517">+T221+T222+T223</f>
        <v>527</v>
      </c>
      <c r="U224" s="287">
        <f t="shared" ref="U224" si="518">+U221+U222+U223</f>
        <v>0</v>
      </c>
      <c r="V224" s="289">
        <f t="shared" ref="V224" si="519">+V221+V222+V223</f>
        <v>527</v>
      </c>
      <c r="W224" s="290">
        <f t="shared" ref="W224" si="520">IF(Q224=0,0,((V224/Q224)-1)*100)</f>
        <v>229.37500000000003</v>
      </c>
    </row>
    <row r="225" spans="12:23" ht="13.5" thickTop="1">
      <c r="L225" s="264" t="s">
        <v>16</v>
      </c>
      <c r="M225" s="281">
        <f t="shared" ref="M225:N227" si="521">+M173+M199</f>
        <v>102</v>
      </c>
      <c r="N225" s="282">
        <f t="shared" si="521"/>
        <v>0</v>
      </c>
      <c r="O225" s="283">
        <f t="shared" ref="O225:O227" si="522">M225+N225</f>
        <v>102</v>
      </c>
      <c r="P225" s="284">
        <f>+P173+P199</f>
        <v>0</v>
      </c>
      <c r="Q225" s="317">
        <f t="shared" ref="Q225:Q227" si="523">O225+P225</f>
        <v>102</v>
      </c>
      <c r="R225" s="281">
        <f t="shared" ref="R225:S227" si="524">+R173+R199</f>
        <v>76</v>
      </c>
      <c r="S225" s="282">
        <f t="shared" si="524"/>
        <v>59</v>
      </c>
      <c r="T225" s="283">
        <f t="shared" ref="T225:T227" si="525">R225+S225</f>
        <v>135</v>
      </c>
      <c r="U225" s="284">
        <f>+U173+U199</f>
        <v>0</v>
      </c>
      <c r="V225" s="319">
        <f>T225+U225</f>
        <v>135</v>
      </c>
      <c r="W225" s="285">
        <f t="shared" si="510"/>
        <v>32.352941176470587</v>
      </c>
    </row>
    <row r="226" spans="12:23">
      <c r="L226" s="264" t="s">
        <v>17</v>
      </c>
      <c r="M226" s="281">
        <f t="shared" si="521"/>
        <v>111</v>
      </c>
      <c r="N226" s="282">
        <f t="shared" si="521"/>
        <v>0</v>
      </c>
      <c r="O226" s="283">
        <f>M226+N226</f>
        <v>111</v>
      </c>
      <c r="P226" s="284">
        <f>+P174+P200</f>
        <v>0</v>
      </c>
      <c r="Q226" s="317">
        <f>O226+P226</f>
        <v>111</v>
      </c>
      <c r="R226" s="281">
        <f t="shared" si="524"/>
        <v>92</v>
      </c>
      <c r="S226" s="282">
        <f t="shared" si="524"/>
        <v>70</v>
      </c>
      <c r="T226" s="283">
        <f>R226+S226</f>
        <v>162</v>
      </c>
      <c r="U226" s="284">
        <f>+U174+U200</f>
        <v>0</v>
      </c>
      <c r="V226" s="319">
        <f>T226+U226</f>
        <v>162</v>
      </c>
      <c r="W226" s="285">
        <f>IF(Q226=0,0,((V226/Q226)-1)*100)</f>
        <v>45.945945945945944</v>
      </c>
    </row>
    <row r="227" spans="12:23" ht="13.5" thickBot="1">
      <c r="L227" s="264" t="s">
        <v>18</v>
      </c>
      <c r="M227" s="281">
        <f t="shared" si="521"/>
        <v>120</v>
      </c>
      <c r="N227" s="282">
        <f t="shared" si="521"/>
        <v>0</v>
      </c>
      <c r="O227" s="291">
        <f t="shared" si="522"/>
        <v>120</v>
      </c>
      <c r="P227" s="292">
        <f>+P175+P201</f>
        <v>0</v>
      </c>
      <c r="Q227" s="317">
        <f t="shared" si="523"/>
        <v>120</v>
      </c>
      <c r="R227" s="281">
        <f t="shared" si="524"/>
        <v>100</v>
      </c>
      <c r="S227" s="282">
        <f t="shared" si="524"/>
        <v>71</v>
      </c>
      <c r="T227" s="291">
        <f t="shared" si="525"/>
        <v>171</v>
      </c>
      <c r="U227" s="292">
        <f>+U175+U201</f>
        <v>0</v>
      </c>
      <c r="V227" s="319">
        <f>T227+U227</f>
        <v>171</v>
      </c>
      <c r="W227" s="285">
        <f t="shared" si="510"/>
        <v>42.500000000000007</v>
      </c>
    </row>
    <row r="228" spans="12:23" ht="14.25" thickTop="1" thickBot="1">
      <c r="L228" s="293" t="s">
        <v>39</v>
      </c>
      <c r="M228" s="294">
        <f t="shared" ref="M228:V228" si="526">SUM(M225:M227)</f>
        <v>333</v>
      </c>
      <c r="N228" s="294">
        <f t="shared" si="526"/>
        <v>0</v>
      </c>
      <c r="O228" s="295">
        <f t="shared" si="526"/>
        <v>333</v>
      </c>
      <c r="P228" s="296">
        <f t="shared" si="526"/>
        <v>0</v>
      </c>
      <c r="Q228" s="295">
        <f t="shared" si="526"/>
        <v>333</v>
      </c>
      <c r="R228" s="294">
        <f t="shared" si="526"/>
        <v>268</v>
      </c>
      <c r="S228" s="294">
        <f t="shared" si="526"/>
        <v>200</v>
      </c>
      <c r="T228" s="295">
        <f t="shared" si="526"/>
        <v>468</v>
      </c>
      <c r="U228" s="296">
        <f t="shared" si="526"/>
        <v>0</v>
      </c>
      <c r="V228" s="295">
        <f t="shared" si="526"/>
        <v>468</v>
      </c>
      <c r="W228" s="409">
        <f t="shared" si="510"/>
        <v>40.540540540540547</v>
      </c>
    </row>
    <row r="229" spans="12:23" ht="13.5" thickTop="1">
      <c r="L229" s="264" t="s">
        <v>21</v>
      </c>
      <c r="M229" s="281">
        <f t="shared" ref="M229:N231" si="527">+M177+M203</f>
        <v>120</v>
      </c>
      <c r="N229" s="282">
        <f t="shared" si="527"/>
        <v>0</v>
      </c>
      <c r="O229" s="291">
        <f t="shared" ref="O229:O231" si="528">M229+N229</f>
        <v>120</v>
      </c>
      <c r="P229" s="298">
        <f>+P177+P203</f>
        <v>0</v>
      </c>
      <c r="Q229" s="317">
        <f t="shared" ref="Q229:Q231" si="529">O229+P229</f>
        <v>120</v>
      </c>
      <c r="R229" s="281">
        <f t="shared" ref="R229:S231" si="530">+R177+R203</f>
        <v>100</v>
      </c>
      <c r="S229" s="282">
        <f t="shared" si="530"/>
        <v>97</v>
      </c>
      <c r="T229" s="291">
        <f t="shared" ref="T229:T231" si="531">R229+S229</f>
        <v>197</v>
      </c>
      <c r="U229" s="298">
        <f>+U177+U203</f>
        <v>0</v>
      </c>
      <c r="V229" s="319">
        <f>T229+U229</f>
        <v>197</v>
      </c>
      <c r="W229" s="285">
        <f t="shared" si="510"/>
        <v>64.166666666666657</v>
      </c>
    </row>
    <row r="230" spans="12:23">
      <c r="L230" s="264" t="s">
        <v>22</v>
      </c>
      <c r="M230" s="281">
        <f t="shared" si="527"/>
        <v>105</v>
      </c>
      <c r="N230" s="282">
        <f t="shared" si="527"/>
        <v>0</v>
      </c>
      <c r="O230" s="291">
        <f t="shared" si="528"/>
        <v>105</v>
      </c>
      <c r="P230" s="284">
        <f>+P178+P204</f>
        <v>0</v>
      </c>
      <c r="Q230" s="317">
        <f t="shared" si="529"/>
        <v>105</v>
      </c>
      <c r="R230" s="281">
        <f t="shared" si="530"/>
        <v>95</v>
      </c>
      <c r="S230" s="282">
        <f t="shared" si="530"/>
        <v>108</v>
      </c>
      <c r="T230" s="291">
        <f t="shared" si="531"/>
        <v>203</v>
      </c>
      <c r="U230" s="284">
        <f>+U178+U204</f>
        <v>0</v>
      </c>
      <c r="V230" s="319">
        <f>T230+U230</f>
        <v>203</v>
      </c>
      <c r="W230" s="285">
        <f t="shared" si="510"/>
        <v>93.333333333333329</v>
      </c>
    </row>
    <row r="231" spans="12:23" ht="13.5" thickBot="1">
      <c r="L231" s="264" t="s">
        <v>23</v>
      </c>
      <c r="M231" s="281">
        <f t="shared" si="527"/>
        <v>75</v>
      </c>
      <c r="N231" s="282">
        <f t="shared" si="527"/>
        <v>27</v>
      </c>
      <c r="O231" s="291">
        <f t="shared" si="528"/>
        <v>102</v>
      </c>
      <c r="P231" s="284">
        <f>+P179+P205</f>
        <v>0</v>
      </c>
      <c r="Q231" s="317">
        <f t="shared" si="529"/>
        <v>102</v>
      </c>
      <c r="R231" s="281">
        <f t="shared" si="530"/>
        <v>100</v>
      </c>
      <c r="S231" s="282">
        <f t="shared" si="530"/>
        <v>105</v>
      </c>
      <c r="T231" s="291">
        <f t="shared" si="531"/>
        <v>205</v>
      </c>
      <c r="U231" s="284">
        <f>+U179+U205</f>
        <v>0</v>
      </c>
      <c r="V231" s="319">
        <f>T231+U231</f>
        <v>205</v>
      </c>
      <c r="W231" s="285">
        <f t="shared" si="510"/>
        <v>100.98039215686273</v>
      </c>
    </row>
    <row r="232" spans="12:23" ht="14.25" thickTop="1" thickBot="1">
      <c r="L232" s="286" t="s">
        <v>40</v>
      </c>
      <c r="M232" s="287">
        <f>+M229+M230+M231</f>
        <v>300</v>
      </c>
      <c r="N232" s="288">
        <f t="shared" ref="N232" si="532">+N229+N230+N231</f>
        <v>27</v>
      </c>
      <c r="O232" s="289">
        <f t="shared" ref="O232" si="533">+O229+O230+O231</f>
        <v>327</v>
      </c>
      <c r="P232" s="287">
        <f t="shared" ref="P232" si="534">+P229+P230+P231</f>
        <v>0</v>
      </c>
      <c r="Q232" s="289">
        <f t="shared" ref="Q232" si="535">+Q229+Q230+Q231</f>
        <v>327</v>
      </c>
      <c r="R232" s="287">
        <f t="shared" ref="R232" si="536">+R229+R230+R231</f>
        <v>295</v>
      </c>
      <c r="S232" s="288">
        <f t="shared" ref="S232" si="537">+S229+S230+S231</f>
        <v>310</v>
      </c>
      <c r="T232" s="289">
        <f t="shared" ref="T232" si="538">+T229+T230+T231</f>
        <v>605</v>
      </c>
      <c r="U232" s="287">
        <f t="shared" ref="U232" si="539">+U229+U230+U231</f>
        <v>0</v>
      </c>
      <c r="V232" s="289">
        <f t="shared" ref="V232" si="540">+V229+V230+V231</f>
        <v>605</v>
      </c>
      <c r="W232" s="290">
        <f t="shared" si="510"/>
        <v>85.015290519877681</v>
      </c>
    </row>
    <row r="233" spans="12:23" ht="14.25" thickTop="1" thickBot="1">
      <c r="L233" s="286" t="s">
        <v>62</v>
      </c>
      <c r="M233" s="287">
        <f t="shared" ref="M233:V233" si="541">+M224+M228+M232</f>
        <v>793</v>
      </c>
      <c r="N233" s="288">
        <f t="shared" si="541"/>
        <v>27</v>
      </c>
      <c r="O233" s="289">
        <f t="shared" si="541"/>
        <v>820</v>
      </c>
      <c r="P233" s="287">
        <f t="shared" si="541"/>
        <v>0</v>
      </c>
      <c r="Q233" s="289">
        <f t="shared" si="541"/>
        <v>820</v>
      </c>
      <c r="R233" s="287">
        <f t="shared" si="541"/>
        <v>856</v>
      </c>
      <c r="S233" s="288">
        <f t="shared" si="541"/>
        <v>744</v>
      </c>
      <c r="T233" s="289">
        <f t="shared" si="541"/>
        <v>1600</v>
      </c>
      <c r="U233" s="287">
        <f t="shared" si="541"/>
        <v>0</v>
      </c>
      <c r="V233" s="289">
        <f t="shared" si="541"/>
        <v>1600</v>
      </c>
      <c r="W233" s="290">
        <f>IF(Q233=0,0,((V233/Q233)-1)*100)</f>
        <v>95.121951219512198</v>
      </c>
    </row>
    <row r="234" spans="12:23" ht="14.25" thickTop="1" thickBot="1">
      <c r="L234" s="286" t="s">
        <v>7</v>
      </c>
      <c r="M234" s="287">
        <f>+M233+M220</f>
        <v>793</v>
      </c>
      <c r="N234" s="288">
        <f t="shared" ref="N234" si="542">+N233+N220</f>
        <v>27</v>
      </c>
      <c r="O234" s="289">
        <f t="shared" ref="O234" si="543">+O233+O220</f>
        <v>820</v>
      </c>
      <c r="P234" s="287">
        <f t="shared" ref="P234" si="544">+P233+P220</f>
        <v>0</v>
      </c>
      <c r="Q234" s="289">
        <f t="shared" ref="Q234" si="545">+Q233+Q220</f>
        <v>820</v>
      </c>
      <c r="R234" s="287">
        <f t="shared" ref="R234" si="546">+R233+R220</f>
        <v>1147</v>
      </c>
      <c r="S234" s="288">
        <f t="shared" ref="S234" si="547">+S233+S220</f>
        <v>944</v>
      </c>
      <c r="T234" s="289">
        <f t="shared" ref="T234" si="548">+T233+T220</f>
        <v>2091</v>
      </c>
      <c r="U234" s="287">
        <f t="shared" ref="U234" si="549">+U233+U220</f>
        <v>0</v>
      </c>
      <c r="V234" s="289">
        <f t="shared" ref="V234" si="550">+V233+V220</f>
        <v>2091</v>
      </c>
      <c r="W234" s="290">
        <f>IF(Q234=0,0,((V234/Q234)-1)*100)</f>
        <v>154.99999999999997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  <mergeCell ref="M161:Q161"/>
    <mergeCell ref="M187:Q1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Statistics : Hat Yai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W235"/>
  <sheetViews>
    <sheetView topLeftCell="A8" zoomScaleNormal="100" workbookViewId="0">
      <selection activeCell="J22" sqref="J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10.5703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2.42578125" style="1" customWidth="1"/>
    <col min="14" max="14" width="12.140625" style="1" customWidth="1"/>
    <col min="15" max="15" width="14.140625" style="1" bestFit="1" customWidth="1"/>
    <col min="16" max="16" width="11" style="1" customWidth="1"/>
    <col min="17" max="19" width="13" style="1" customWidth="1"/>
    <col min="20" max="20" width="14.140625" style="1" bestFit="1" customWidth="1"/>
    <col min="21" max="21" width="11" style="1" customWidth="1"/>
    <col min="22" max="22" width="13.4257812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394"/>
      <c r="G4" s="394"/>
      <c r="H4" s="394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3.5" customHeight="1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119" t="s">
        <v>7</v>
      </c>
      <c r="F7" s="117" t="s">
        <v>5</v>
      </c>
      <c r="G7" s="118" t="s">
        <v>6</v>
      </c>
      <c r="H7" s="119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86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v>386</v>
      </c>
      <c r="D9" s="127">
        <v>385</v>
      </c>
      <c r="E9" s="181">
        <f>SUM(C9:D9)</f>
        <v>771</v>
      </c>
      <c r="F9" s="125">
        <v>468</v>
      </c>
      <c r="G9" s="127">
        <v>470</v>
      </c>
      <c r="H9" s="187">
        <f>SUM(F9:G9)</f>
        <v>938</v>
      </c>
      <c r="I9" s="128">
        <f>IF(E9=0,0,((H9/E9)-1)*100)</f>
        <v>21.660181582360561</v>
      </c>
      <c r="J9" s="3"/>
      <c r="K9" s="6"/>
      <c r="L9" s="13" t="s">
        <v>10</v>
      </c>
      <c r="M9" s="39">
        <v>53945</v>
      </c>
      <c r="N9" s="37">
        <v>55205</v>
      </c>
      <c r="O9" s="203">
        <f>SUM(M9:N9)</f>
        <v>109150</v>
      </c>
      <c r="P9" s="150">
        <v>3</v>
      </c>
      <c r="Q9" s="203">
        <f t="shared" ref="Q9:Q11" si="0">O9+P9</f>
        <v>109153</v>
      </c>
      <c r="R9" s="39">
        <v>60717</v>
      </c>
      <c r="S9" s="37">
        <v>63245</v>
      </c>
      <c r="T9" s="203">
        <f>SUM(R9:S9)</f>
        <v>123962</v>
      </c>
      <c r="U9" s="150">
        <v>3</v>
      </c>
      <c r="V9" s="203">
        <f>T9+U9</f>
        <v>123965</v>
      </c>
      <c r="W9" s="40">
        <f>IF(Q9=0,0,((V9/Q9)-1)*100)</f>
        <v>13.569943107381377</v>
      </c>
    </row>
    <row r="10" spans="2:23">
      <c r="B10" s="111" t="s">
        <v>11</v>
      </c>
      <c r="C10" s="125">
        <v>426</v>
      </c>
      <c r="D10" s="127">
        <v>426</v>
      </c>
      <c r="E10" s="181">
        <f>SUM(C10:D10)</f>
        <v>852</v>
      </c>
      <c r="F10" s="125">
        <v>460</v>
      </c>
      <c r="G10" s="127">
        <v>460</v>
      </c>
      <c r="H10" s="187">
        <f>SUM(F10:G10)</f>
        <v>920</v>
      </c>
      <c r="I10" s="128">
        <f>IF(E10=0,0,((H10/E10)-1)*100)</f>
        <v>7.9812206572769995</v>
      </c>
      <c r="J10" s="3"/>
      <c r="K10" s="6"/>
      <c r="L10" s="13" t="s">
        <v>11</v>
      </c>
      <c r="M10" s="39">
        <v>61734</v>
      </c>
      <c r="N10" s="37">
        <v>53112</v>
      </c>
      <c r="O10" s="203">
        <f t="shared" ref="O10:O11" si="1">SUM(M10:N10)</f>
        <v>114846</v>
      </c>
      <c r="P10" s="150">
        <v>555</v>
      </c>
      <c r="Q10" s="203">
        <f t="shared" si="0"/>
        <v>115401</v>
      </c>
      <c r="R10" s="39">
        <v>63072</v>
      </c>
      <c r="S10" s="37">
        <v>58186</v>
      </c>
      <c r="T10" s="203">
        <f t="shared" ref="T10:T11" si="2">SUM(R10:S10)</f>
        <v>121258</v>
      </c>
      <c r="U10" s="150">
        <v>129</v>
      </c>
      <c r="V10" s="203">
        <f>T10+U10</f>
        <v>121387</v>
      </c>
      <c r="W10" s="40">
        <f>IF(Q10=0,0,((V10/Q10)-1)*100)</f>
        <v>5.187130094193293</v>
      </c>
    </row>
    <row r="11" spans="2:23" ht="13.5" thickBot="1">
      <c r="B11" s="116" t="s">
        <v>12</v>
      </c>
      <c r="C11" s="129">
        <v>459</v>
      </c>
      <c r="D11" s="131">
        <v>460</v>
      </c>
      <c r="E11" s="181">
        <f>SUM(C11:D11)</f>
        <v>919</v>
      </c>
      <c r="F11" s="129">
        <v>492</v>
      </c>
      <c r="G11" s="131">
        <v>491</v>
      </c>
      <c r="H11" s="187">
        <f>SUM(F11:G11)</f>
        <v>983</v>
      </c>
      <c r="I11" s="128">
        <f>IF(E11=0,0,((H11/E11)-1)*100)</f>
        <v>6.9640914036996682</v>
      </c>
      <c r="J11" s="3"/>
      <c r="K11" s="6"/>
      <c r="L11" s="22" t="s">
        <v>12</v>
      </c>
      <c r="M11" s="39">
        <v>71379</v>
      </c>
      <c r="N11" s="37">
        <v>62296</v>
      </c>
      <c r="O11" s="203">
        <f t="shared" si="1"/>
        <v>133675</v>
      </c>
      <c r="P11" s="150">
        <v>238</v>
      </c>
      <c r="Q11" s="327">
        <f t="shared" si="0"/>
        <v>133913</v>
      </c>
      <c r="R11" s="39">
        <v>78127</v>
      </c>
      <c r="S11" s="37">
        <v>65995</v>
      </c>
      <c r="T11" s="203">
        <f t="shared" si="2"/>
        <v>144122</v>
      </c>
      <c r="U11" s="150">
        <v>85</v>
      </c>
      <c r="V11" s="327">
        <f>T11+U11</f>
        <v>144207</v>
      </c>
      <c r="W11" s="40">
        <f>IF(Q11=0,0,((V11/Q11)-1)*100)</f>
        <v>7.687080417883263</v>
      </c>
    </row>
    <row r="12" spans="2:23" ht="14.25" thickTop="1" thickBot="1">
      <c r="B12" s="132" t="s">
        <v>57</v>
      </c>
      <c r="C12" s="133">
        <f>+C9+C10+C11</f>
        <v>1271</v>
      </c>
      <c r="D12" s="135">
        <f t="shared" ref="D12:H12" si="3">+D9+D10+D11</f>
        <v>1271</v>
      </c>
      <c r="E12" s="182">
        <f t="shared" si="3"/>
        <v>2542</v>
      </c>
      <c r="F12" s="133">
        <f t="shared" si="3"/>
        <v>1420</v>
      </c>
      <c r="G12" s="135">
        <f t="shared" si="3"/>
        <v>1421</v>
      </c>
      <c r="H12" s="191">
        <f t="shared" si="3"/>
        <v>2841</v>
      </c>
      <c r="I12" s="136">
        <f>IF(E12=0,0,((H12/E12)-1)*100)</f>
        <v>11.762391817466566</v>
      </c>
      <c r="J12" s="3"/>
      <c r="K12" s="3"/>
      <c r="L12" s="41" t="s">
        <v>57</v>
      </c>
      <c r="M12" s="45">
        <f>+M9+M10+M11</f>
        <v>187058</v>
      </c>
      <c r="N12" s="43">
        <f t="shared" ref="N12:V12" si="4">+N9+N10+N11</f>
        <v>170613</v>
      </c>
      <c r="O12" s="204">
        <f t="shared" si="4"/>
        <v>357671</v>
      </c>
      <c r="P12" s="43">
        <f t="shared" si="4"/>
        <v>796</v>
      </c>
      <c r="Q12" s="204">
        <f t="shared" si="4"/>
        <v>358467</v>
      </c>
      <c r="R12" s="45">
        <f t="shared" si="4"/>
        <v>201916</v>
      </c>
      <c r="S12" s="43">
        <f t="shared" si="4"/>
        <v>187426</v>
      </c>
      <c r="T12" s="204">
        <f t="shared" si="4"/>
        <v>389342</v>
      </c>
      <c r="U12" s="43">
        <f t="shared" si="4"/>
        <v>217</v>
      </c>
      <c r="V12" s="204">
        <f t="shared" si="4"/>
        <v>389559</v>
      </c>
      <c r="W12" s="46">
        <f>IF(Q12=0,0,((V12/Q12)-1)*100)</f>
        <v>8.6736017541363619</v>
      </c>
    </row>
    <row r="13" spans="2:23" ht="13.5" thickTop="1">
      <c r="B13" s="111" t="s">
        <v>13</v>
      </c>
      <c r="C13" s="125">
        <v>465</v>
      </c>
      <c r="D13" s="127">
        <v>464</v>
      </c>
      <c r="E13" s="181">
        <f t="shared" ref="E13:E23" si="5">SUM(C13:D13)</f>
        <v>929</v>
      </c>
      <c r="F13" s="125">
        <v>534</v>
      </c>
      <c r="G13" s="127">
        <v>535</v>
      </c>
      <c r="H13" s="187">
        <f>SUM(F13:G13)</f>
        <v>1069</v>
      </c>
      <c r="I13" s="128">
        <f t="shared" ref="I13:I23" si="6">IF(E13=0,0,((H13/E13)-1)*100)</f>
        <v>15.069967707212051</v>
      </c>
      <c r="J13" s="3"/>
      <c r="K13" s="3"/>
      <c r="L13" s="13" t="s">
        <v>13</v>
      </c>
      <c r="M13" s="39">
        <v>67572</v>
      </c>
      <c r="N13" s="37">
        <v>73908</v>
      </c>
      <c r="O13" s="203">
        <f>SUM(M13:N13)</f>
        <v>141480</v>
      </c>
      <c r="P13" s="150">
        <v>203</v>
      </c>
      <c r="Q13" s="203">
        <f t="shared" ref="Q13:Q14" si="7">O13+P13</f>
        <v>141683</v>
      </c>
      <c r="R13" s="39">
        <v>77450</v>
      </c>
      <c r="S13" s="37">
        <v>80995</v>
      </c>
      <c r="T13" s="203">
        <f>SUM(R13:S13)</f>
        <v>158445</v>
      </c>
      <c r="U13" s="150">
        <v>2</v>
      </c>
      <c r="V13" s="203">
        <f>T13+U13</f>
        <v>158447</v>
      </c>
      <c r="W13" s="40">
        <f t="shared" ref="W13:W23" si="8">IF(Q13=0,0,((V13/Q13)-1)*100)</f>
        <v>11.832047599217965</v>
      </c>
    </row>
    <row r="14" spans="2:23">
      <c r="B14" s="111" t="s">
        <v>14</v>
      </c>
      <c r="C14" s="125">
        <v>437</v>
      </c>
      <c r="D14" s="127">
        <v>437</v>
      </c>
      <c r="E14" s="181">
        <f t="shared" si="5"/>
        <v>874</v>
      </c>
      <c r="F14" s="125">
        <v>481</v>
      </c>
      <c r="G14" s="127">
        <v>480</v>
      </c>
      <c r="H14" s="187">
        <f>SUM(F14:G14)</f>
        <v>961</v>
      </c>
      <c r="I14" s="128">
        <f t="shared" si="6"/>
        <v>9.9542334096109908</v>
      </c>
      <c r="J14" s="3"/>
      <c r="K14" s="3"/>
      <c r="L14" s="13" t="s">
        <v>14</v>
      </c>
      <c r="M14" s="39">
        <v>66935</v>
      </c>
      <c r="N14" s="37">
        <v>69408</v>
      </c>
      <c r="O14" s="203">
        <f t="shared" ref="O14" si="9">SUM(M14:N14)</f>
        <v>136343</v>
      </c>
      <c r="P14" s="150">
        <v>180</v>
      </c>
      <c r="Q14" s="203">
        <f t="shared" si="7"/>
        <v>136523</v>
      </c>
      <c r="R14" s="39">
        <v>68920</v>
      </c>
      <c r="S14" s="37">
        <v>71986</v>
      </c>
      <c r="T14" s="203">
        <f t="shared" ref="T14" si="10">SUM(R14:S14)</f>
        <v>140906</v>
      </c>
      <c r="U14" s="150">
        <v>4</v>
      </c>
      <c r="V14" s="203">
        <f>T14+U14</f>
        <v>140910</v>
      </c>
      <c r="W14" s="40">
        <f t="shared" si="8"/>
        <v>3.2133779656175143</v>
      </c>
    </row>
    <row r="15" spans="2:23" ht="13.5" thickBot="1">
      <c r="B15" s="111" t="s">
        <v>15</v>
      </c>
      <c r="C15" s="125">
        <v>457</v>
      </c>
      <c r="D15" s="127">
        <v>457</v>
      </c>
      <c r="E15" s="181">
        <f>SUM(C15:D15)</f>
        <v>914</v>
      </c>
      <c r="F15" s="125">
        <v>505</v>
      </c>
      <c r="G15" s="127">
        <v>505</v>
      </c>
      <c r="H15" s="187">
        <f>SUM(F15:G15)</f>
        <v>1010</v>
      </c>
      <c r="I15" s="128">
        <f>IF(E15=0,0,((H15/E15)-1)*100)</f>
        <v>10.503282275711157</v>
      </c>
      <c r="J15" s="7"/>
      <c r="K15" s="3"/>
      <c r="L15" s="13" t="s">
        <v>15</v>
      </c>
      <c r="M15" s="39">
        <v>69953</v>
      </c>
      <c r="N15" s="37">
        <v>73032</v>
      </c>
      <c r="O15" s="203">
        <f>SUM(M15:N15)</f>
        <v>142985</v>
      </c>
      <c r="P15" s="150">
        <v>226</v>
      </c>
      <c r="Q15" s="203">
        <f>O15+P15</f>
        <v>143211</v>
      </c>
      <c r="R15" s="39">
        <v>70593</v>
      </c>
      <c r="S15" s="37">
        <v>74783</v>
      </c>
      <c r="T15" s="203">
        <f>SUM(R15:S15)</f>
        <v>145376</v>
      </c>
      <c r="U15" s="150">
        <v>126</v>
      </c>
      <c r="V15" s="203">
        <f>T15+U15</f>
        <v>145502</v>
      </c>
      <c r="W15" s="40">
        <f>IF(Q15=0,0,((V15/Q15)-1)*100)</f>
        <v>1.5997374503355255</v>
      </c>
    </row>
    <row r="16" spans="2:23" ht="14.25" thickTop="1" thickBot="1">
      <c r="B16" s="132" t="s">
        <v>61</v>
      </c>
      <c r="C16" s="133">
        <f>+C13+C14+C15</f>
        <v>1359</v>
      </c>
      <c r="D16" s="135">
        <f t="shared" ref="D16" si="11">+D13+D14+D15</f>
        <v>1358</v>
      </c>
      <c r="E16" s="182">
        <f t="shared" ref="E16" si="12">+E13+E14+E15</f>
        <v>2717</v>
      </c>
      <c r="F16" s="133">
        <f t="shared" ref="F16" si="13">+F13+F14+F15</f>
        <v>1520</v>
      </c>
      <c r="G16" s="135">
        <f t="shared" ref="G16" si="14">+G13+G14+G15</f>
        <v>1520</v>
      </c>
      <c r="H16" s="188">
        <f t="shared" ref="H16" si="15">+H13+H14+H15</f>
        <v>3040</v>
      </c>
      <c r="I16" s="137">
        <f t="shared" ref="I16" si="16">IF(E16=0,0,((H16/E16)-1)*100)</f>
        <v>11.888111888111897</v>
      </c>
      <c r="J16" s="7"/>
      <c r="K16" s="7"/>
      <c r="L16" s="41" t="s">
        <v>61</v>
      </c>
      <c r="M16" s="45">
        <f>+M13+M14+M15</f>
        <v>204460</v>
      </c>
      <c r="N16" s="43">
        <f t="shared" ref="N16" si="17">+N13+N14+N15</f>
        <v>216348</v>
      </c>
      <c r="O16" s="204">
        <f t="shared" ref="O16" si="18">+O13+O14+O15</f>
        <v>420808</v>
      </c>
      <c r="P16" s="43">
        <f t="shared" ref="P16" si="19">+P13+P14+P15</f>
        <v>609</v>
      </c>
      <c r="Q16" s="204">
        <f t="shared" ref="Q16" si="20">+Q13+Q14+Q15</f>
        <v>421417</v>
      </c>
      <c r="R16" s="45">
        <f t="shared" ref="R16" si="21">+R13+R14+R15</f>
        <v>216963</v>
      </c>
      <c r="S16" s="43">
        <f t="shared" ref="S16" si="22">+S13+S14+S15</f>
        <v>227764</v>
      </c>
      <c r="T16" s="204">
        <f t="shared" ref="T16" si="23">+T13+T14+T15</f>
        <v>444727</v>
      </c>
      <c r="U16" s="43">
        <f t="shared" ref="U16" si="24">+U13+U14+U15</f>
        <v>132</v>
      </c>
      <c r="V16" s="204">
        <f t="shared" ref="V16" si="25">+V13+V14+V15</f>
        <v>444859</v>
      </c>
      <c r="W16" s="46">
        <f t="shared" ref="W16" si="26">IF(Q16=0,0,((V16/Q16)-1)*100)</f>
        <v>5.5626612120536212</v>
      </c>
    </row>
    <row r="17" spans="2:23" ht="13.5" thickTop="1">
      <c r="B17" s="111" t="s">
        <v>16</v>
      </c>
      <c r="C17" s="138">
        <v>416</v>
      </c>
      <c r="D17" s="140">
        <v>417</v>
      </c>
      <c r="E17" s="181">
        <f t="shared" si="5"/>
        <v>833</v>
      </c>
      <c r="F17" s="138">
        <v>503</v>
      </c>
      <c r="G17" s="140">
        <v>505</v>
      </c>
      <c r="H17" s="187">
        <f t="shared" ref="H17:H23" si="27">SUM(F17:G17)</f>
        <v>1008</v>
      </c>
      <c r="I17" s="128">
        <f t="shared" si="6"/>
        <v>21.008403361344531</v>
      </c>
      <c r="J17" s="7"/>
      <c r="K17" s="3"/>
      <c r="L17" s="13" t="s">
        <v>16</v>
      </c>
      <c r="M17" s="39">
        <v>58798</v>
      </c>
      <c r="N17" s="37">
        <v>63516</v>
      </c>
      <c r="O17" s="203">
        <f t="shared" ref="O17:O19" si="28">SUM(M17:N17)</f>
        <v>122314</v>
      </c>
      <c r="P17" s="150">
        <v>58</v>
      </c>
      <c r="Q17" s="203">
        <f t="shared" ref="Q17:Q19" si="29">O17+P17</f>
        <v>122372</v>
      </c>
      <c r="R17" s="39">
        <v>69715</v>
      </c>
      <c r="S17" s="37">
        <v>69118</v>
      </c>
      <c r="T17" s="203">
        <f t="shared" ref="T17:T19" si="30">SUM(R17:S17)</f>
        <v>138833</v>
      </c>
      <c r="U17" s="150">
        <v>5</v>
      </c>
      <c r="V17" s="203">
        <f>T17+U17</f>
        <v>138838</v>
      </c>
      <c r="W17" s="40">
        <f t="shared" si="8"/>
        <v>13.455692478671599</v>
      </c>
    </row>
    <row r="18" spans="2:23">
      <c r="B18" s="111" t="s">
        <v>17</v>
      </c>
      <c r="C18" s="138">
        <v>421</v>
      </c>
      <c r="D18" s="140">
        <v>420</v>
      </c>
      <c r="E18" s="181">
        <f>SUM(C18:D18)</f>
        <v>841</v>
      </c>
      <c r="F18" s="138">
        <v>492</v>
      </c>
      <c r="G18" s="140">
        <v>488</v>
      </c>
      <c r="H18" s="187">
        <f>SUM(F18:G18)</f>
        <v>980</v>
      </c>
      <c r="I18" s="128">
        <f>IF(E18=0,0,((H18/E18)-1)*100)</f>
        <v>16.527942925089189</v>
      </c>
      <c r="K18" s="3"/>
      <c r="L18" s="13" t="s">
        <v>17</v>
      </c>
      <c r="M18" s="39">
        <v>57707</v>
      </c>
      <c r="N18" s="37">
        <v>57079</v>
      </c>
      <c r="O18" s="203">
        <f>SUM(M18:N18)</f>
        <v>114786</v>
      </c>
      <c r="P18" s="150">
        <v>0</v>
      </c>
      <c r="Q18" s="203">
        <f>O18+P18</f>
        <v>114786</v>
      </c>
      <c r="R18" s="39">
        <v>64708</v>
      </c>
      <c r="S18" s="37">
        <v>63824</v>
      </c>
      <c r="T18" s="203">
        <f>SUM(R18:S18)</f>
        <v>128532</v>
      </c>
      <c r="U18" s="150">
        <v>2</v>
      </c>
      <c r="V18" s="203">
        <f>T18+U18</f>
        <v>128534</v>
      </c>
      <c r="W18" s="40">
        <f>IF(Q18=0,0,((V18/Q18)-1)*100)</f>
        <v>11.977070374435916</v>
      </c>
    </row>
    <row r="19" spans="2:23" ht="13.5" thickBot="1">
      <c r="B19" s="111" t="s">
        <v>18</v>
      </c>
      <c r="C19" s="138">
        <v>411</v>
      </c>
      <c r="D19" s="140">
        <v>411</v>
      </c>
      <c r="E19" s="181">
        <f t="shared" si="5"/>
        <v>822</v>
      </c>
      <c r="F19" s="138">
        <v>495</v>
      </c>
      <c r="G19" s="140">
        <v>495</v>
      </c>
      <c r="H19" s="187">
        <f t="shared" si="27"/>
        <v>990</v>
      </c>
      <c r="I19" s="128">
        <f t="shared" si="6"/>
        <v>20.43795620437956</v>
      </c>
      <c r="J19" s="8"/>
      <c r="K19" s="3"/>
      <c r="L19" s="13" t="s">
        <v>18</v>
      </c>
      <c r="M19" s="39">
        <v>64038</v>
      </c>
      <c r="N19" s="37">
        <v>59637</v>
      </c>
      <c r="O19" s="203">
        <f t="shared" si="28"/>
        <v>123675</v>
      </c>
      <c r="P19" s="150">
        <v>1</v>
      </c>
      <c r="Q19" s="203">
        <f t="shared" si="29"/>
        <v>123676</v>
      </c>
      <c r="R19" s="39">
        <v>68557</v>
      </c>
      <c r="S19" s="37">
        <v>65736</v>
      </c>
      <c r="T19" s="203">
        <f t="shared" si="30"/>
        <v>134293</v>
      </c>
      <c r="U19" s="150">
        <v>2</v>
      </c>
      <c r="V19" s="203">
        <f>T19+U19</f>
        <v>134295</v>
      </c>
      <c r="W19" s="40">
        <f t="shared" si="8"/>
        <v>8.5861444419289121</v>
      </c>
    </row>
    <row r="20" spans="2:23" ht="15.75" customHeight="1" thickTop="1" thickBot="1">
      <c r="B20" s="141" t="s">
        <v>19</v>
      </c>
      <c r="C20" s="133">
        <f>+C17+C18+C19</f>
        <v>1248</v>
      </c>
      <c r="D20" s="144">
        <f t="shared" ref="D20" si="31">+D17+D18+D19</f>
        <v>1248</v>
      </c>
      <c r="E20" s="183">
        <f t="shared" ref="E20" si="32">+E17+E18+E19</f>
        <v>2496</v>
      </c>
      <c r="F20" s="133">
        <f t="shared" ref="F20" si="33">+F17+F18+F19</f>
        <v>1490</v>
      </c>
      <c r="G20" s="144">
        <f t="shared" ref="G20" si="34">+G17+G18+G19</f>
        <v>1488</v>
      </c>
      <c r="H20" s="189">
        <f t="shared" ref="H20" si="35">+H17+H18+H19</f>
        <v>2978</v>
      </c>
      <c r="I20" s="136">
        <f t="shared" si="6"/>
        <v>19.310897435897445</v>
      </c>
      <c r="J20" s="9"/>
      <c r="K20" s="10"/>
      <c r="L20" s="47" t="s">
        <v>19</v>
      </c>
      <c r="M20" s="48">
        <f>+M17+M18+M19</f>
        <v>180543</v>
      </c>
      <c r="N20" s="49">
        <f t="shared" ref="N20" si="36">+N17+N18+N19</f>
        <v>180232</v>
      </c>
      <c r="O20" s="205">
        <f t="shared" ref="O20" si="37">+O17+O18+O19</f>
        <v>360775</v>
      </c>
      <c r="P20" s="49">
        <f t="shared" ref="P20" si="38">+P17+P18+P19</f>
        <v>59</v>
      </c>
      <c r="Q20" s="205">
        <f t="shared" ref="Q20" si="39">+Q17+Q18+Q19</f>
        <v>360834</v>
      </c>
      <c r="R20" s="48">
        <f t="shared" ref="R20" si="40">+R17+R18+R19</f>
        <v>202980</v>
      </c>
      <c r="S20" s="49">
        <f t="shared" ref="S20" si="41">+S17+S18+S19</f>
        <v>198678</v>
      </c>
      <c r="T20" s="205">
        <f t="shared" ref="T20" si="42">+T17+T18+T19</f>
        <v>401658</v>
      </c>
      <c r="U20" s="49">
        <f t="shared" ref="U20" si="43">+U17+U18+U19</f>
        <v>9</v>
      </c>
      <c r="V20" s="205">
        <f t="shared" ref="V20" si="44">+V17+V18+V19</f>
        <v>401667</v>
      </c>
      <c r="W20" s="50">
        <f t="shared" si="8"/>
        <v>11.316283942200567</v>
      </c>
    </row>
    <row r="21" spans="2:23" ht="13.5" thickTop="1">
      <c r="B21" s="111" t="s">
        <v>20</v>
      </c>
      <c r="C21" s="125">
        <v>470</v>
      </c>
      <c r="D21" s="127">
        <v>471</v>
      </c>
      <c r="E21" s="184">
        <f t="shared" si="5"/>
        <v>941</v>
      </c>
      <c r="F21" s="125">
        <v>483</v>
      </c>
      <c r="G21" s="127">
        <v>484</v>
      </c>
      <c r="H21" s="190">
        <f t="shared" si="27"/>
        <v>967</v>
      </c>
      <c r="I21" s="128">
        <f t="shared" si="6"/>
        <v>2.763018065887346</v>
      </c>
      <c r="J21" s="7"/>
      <c r="K21" s="7"/>
      <c r="L21" s="13" t="s">
        <v>21</v>
      </c>
      <c r="M21" s="39">
        <v>66861</v>
      </c>
      <c r="N21" s="37">
        <v>67405</v>
      </c>
      <c r="O21" s="203">
        <f t="shared" ref="O21:O23" si="45">SUM(M21:N21)</f>
        <v>134266</v>
      </c>
      <c r="P21" s="150">
        <v>1</v>
      </c>
      <c r="Q21" s="203">
        <f t="shared" ref="Q21:Q23" si="46">O21+P21</f>
        <v>134267</v>
      </c>
      <c r="R21" s="39">
        <v>70436</v>
      </c>
      <c r="S21" s="37">
        <v>68288</v>
      </c>
      <c r="T21" s="203">
        <f t="shared" ref="T21:T23" si="47">SUM(R21:S21)</f>
        <v>138724</v>
      </c>
      <c r="U21" s="150">
        <v>1</v>
      </c>
      <c r="V21" s="203">
        <f>T21+U21</f>
        <v>138725</v>
      </c>
      <c r="W21" s="40">
        <f t="shared" si="8"/>
        <v>3.3202499497270388</v>
      </c>
    </row>
    <row r="22" spans="2:23">
      <c r="B22" s="111" t="s">
        <v>22</v>
      </c>
      <c r="C22" s="125">
        <v>495</v>
      </c>
      <c r="D22" s="127">
        <v>494</v>
      </c>
      <c r="E22" s="181">
        <f t="shared" si="5"/>
        <v>989</v>
      </c>
      <c r="F22" s="125">
        <v>507</v>
      </c>
      <c r="G22" s="127">
        <v>507</v>
      </c>
      <c r="H22" s="181">
        <f t="shared" si="27"/>
        <v>1014</v>
      </c>
      <c r="I22" s="128">
        <f t="shared" si="6"/>
        <v>2.5278058645096024</v>
      </c>
      <c r="J22" s="7"/>
      <c r="K22" s="7"/>
      <c r="L22" s="13" t="s">
        <v>22</v>
      </c>
      <c r="M22" s="39">
        <v>69726</v>
      </c>
      <c r="N22" s="37">
        <v>69817</v>
      </c>
      <c r="O22" s="203">
        <f t="shared" si="45"/>
        <v>139543</v>
      </c>
      <c r="P22" s="150">
        <v>6</v>
      </c>
      <c r="Q22" s="203">
        <f t="shared" si="46"/>
        <v>139549</v>
      </c>
      <c r="R22" s="39">
        <v>69933</v>
      </c>
      <c r="S22" s="37">
        <v>70331</v>
      </c>
      <c r="T22" s="203">
        <f t="shared" si="47"/>
        <v>140264</v>
      </c>
      <c r="U22" s="150">
        <v>103</v>
      </c>
      <c r="V22" s="203">
        <f>T22+U22</f>
        <v>140367</v>
      </c>
      <c r="W22" s="40">
        <f t="shared" si="8"/>
        <v>0.58617403206042695</v>
      </c>
    </row>
    <row r="23" spans="2:23" ht="13.5" thickBot="1">
      <c r="B23" s="111" t="s">
        <v>23</v>
      </c>
      <c r="C23" s="125">
        <v>480</v>
      </c>
      <c r="D23" s="146">
        <v>478</v>
      </c>
      <c r="E23" s="185">
        <f t="shared" si="5"/>
        <v>958</v>
      </c>
      <c r="F23" s="125">
        <v>502</v>
      </c>
      <c r="G23" s="146">
        <v>503</v>
      </c>
      <c r="H23" s="185">
        <f t="shared" si="27"/>
        <v>1005</v>
      </c>
      <c r="I23" s="147">
        <f t="shared" si="6"/>
        <v>4.9060542797494833</v>
      </c>
      <c r="J23" s="7"/>
      <c r="K23" s="7"/>
      <c r="L23" s="13" t="s">
        <v>23</v>
      </c>
      <c r="M23" s="39">
        <v>63633</v>
      </c>
      <c r="N23" s="37">
        <v>59955</v>
      </c>
      <c r="O23" s="203">
        <f t="shared" si="45"/>
        <v>123588</v>
      </c>
      <c r="P23" s="150">
        <v>117</v>
      </c>
      <c r="Q23" s="203">
        <f t="shared" si="46"/>
        <v>123705</v>
      </c>
      <c r="R23" s="39">
        <v>68474</v>
      </c>
      <c r="S23" s="37">
        <v>63953</v>
      </c>
      <c r="T23" s="203">
        <f t="shared" si="47"/>
        <v>132427</v>
      </c>
      <c r="U23" s="150">
        <v>5</v>
      </c>
      <c r="V23" s="203">
        <f>T23+U23</f>
        <v>132432</v>
      </c>
      <c r="W23" s="40">
        <f t="shared" si="8"/>
        <v>7.0546865526858182</v>
      </c>
    </row>
    <row r="24" spans="2:23" ht="14.25" thickTop="1" thickBot="1">
      <c r="B24" s="132" t="s">
        <v>24</v>
      </c>
      <c r="C24" s="133">
        <f>+C21+C22+C23</f>
        <v>1445</v>
      </c>
      <c r="D24" s="135">
        <f t="shared" ref="D24" si="48">+D21+D22+D23</f>
        <v>1443</v>
      </c>
      <c r="E24" s="182">
        <f t="shared" ref="E24" si="49">+E21+E22+E23</f>
        <v>2888</v>
      </c>
      <c r="F24" s="133">
        <f t="shared" ref="F24" si="50">+F21+F22+F23</f>
        <v>1492</v>
      </c>
      <c r="G24" s="135">
        <f t="shared" ref="G24" si="51">+G21+G22+G23</f>
        <v>1494</v>
      </c>
      <c r="H24" s="191">
        <f t="shared" ref="H24" si="52">+H21+H22+H23</f>
        <v>2986</v>
      </c>
      <c r="I24" s="136">
        <f t="shared" ref="I24" si="53">IF(E24=0,0,((H24/E24)-1)*100)</f>
        <v>3.3933518005540231</v>
      </c>
      <c r="J24" s="3"/>
      <c r="K24" s="3"/>
      <c r="L24" s="41" t="s">
        <v>24</v>
      </c>
      <c r="M24" s="45">
        <f>+M21+M22+M23</f>
        <v>200220</v>
      </c>
      <c r="N24" s="43">
        <f t="shared" ref="N24" si="54">+N21+N22+N23</f>
        <v>197177</v>
      </c>
      <c r="O24" s="204">
        <f t="shared" ref="O24" si="55">+O21+O22+O23</f>
        <v>397397</v>
      </c>
      <c r="P24" s="43">
        <f t="shared" ref="P24" si="56">+P21+P22+P23</f>
        <v>124</v>
      </c>
      <c r="Q24" s="204">
        <f t="shared" ref="Q24" si="57">+Q21+Q22+Q23</f>
        <v>397521</v>
      </c>
      <c r="R24" s="45">
        <f t="shared" ref="R24" si="58">+R21+R22+R23</f>
        <v>208843</v>
      </c>
      <c r="S24" s="43">
        <f t="shared" ref="S24" si="59">+S21+S22+S23</f>
        <v>202572</v>
      </c>
      <c r="T24" s="204">
        <f t="shared" ref="T24" si="60">+T21+T22+T23</f>
        <v>411415</v>
      </c>
      <c r="U24" s="43">
        <f t="shared" ref="U24" si="61">+U21+U22+U23</f>
        <v>109</v>
      </c>
      <c r="V24" s="204">
        <f t="shared" ref="V24" si="62">+V21+V22+V23</f>
        <v>411524</v>
      </c>
      <c r="W24" s="46">
        <f t="shared" ref="W24" si="63">IF(Q24=0,0,((V24/Q24)-1)*100)</f>
        <v>3.5225811969681997</v>
      </c>
    </row>
    <row r="25" spans="2:23" ht="14.25" thickTop="1" thickBot="1">
      <c r="B25" s="132" t="s">
        <v>62</v>
      </c>
      <c r="C25" s="133">
        <f>+C16+C20+C24</f>
        <v>4052</v>
      </c>
      <c r="D25" s="135">
        <f t="shared" ref="D25:H25" si="64">+D16+D20+D24</f>
        <v>4049</v>
      </c>
      <c r="E25" s="182">
        <f t="shared" si="64"/>
        <v>8101</v>
      </c>
      <c r="F25" s="133">
        <f t="shared" si="64"/>
        <v>4502</v>
      </c>
      <c r="G25" s="135">
        <f t="shared" si="64"/>
        <v>4502</v>
      </c>
      <c r="H25" s="188">
        <f t="shared" si="64"/>
        <v>9004</v>
      </c>
      <c r="I25" s="137">
        <f>IF(E25=0,0,((H25/E25)-1)*100)</f>
        <v>11.146772003456373</v>
      </c>
      <c r="J25" s="7"/>
      <c r="K25" s="3"/>
      <c r="L25" s="41" t="s">
        <v>62</v>
      </c>
      <c r="M25" s="45">
        <f t="shared" ref="M25:V25" si="65">+M16+M20+M24</f>
        <v>585223</v>
      </c>
      <c r="N25" s="43">
        <f t="shared" si="65"/>
        <v>593757</v>
      </c>
      <c r="O25" s="204">
        <f t="shared" si="65"/>
        <v>1178980</v>
      </c>
      <c r="P25" s="44">
        <f t="shared" si="65"/>
        <v>792</v>
      </c>
      <c r="Q25" s="207">
        <f t="shared" si="65"/>
        <v>1179772</v>
      </c>
      <c r="R25" s="45">
        <f t="shared" si="65"/>
        <v>628786</v>
      </c>
      <c r="S25" s="43">
        <f t="shared" si="65"/>
        <v>629014</v>
      </c>
      <c r="T25" s="204">
        <f t="shared" si="65"/>
        <v>1257800</v>
      </c>
      <c r="U25" s="44">
        <f t="shared" si="65"/>
        <v>250</v>
      </c>
      <c r="V25" s="207">
        <f t="shared" si="65"/>
        <v>1258050</v>
      </c>
      <c r="W25" s="46">
        <f>IF(Q25=0,0,((V25/Q25)-1)*100)</f>
        <v>6.6350108326015622</v>
      </c>
    </row>
    <row r="26" spans="2:23" ht="14.25" thickTop="1" thickBot="1">
      <c r="B26" s="132" t="s">
        <v>7</v>
      </c>
      <c r="C26" s="133">
        <f>+C25+C12</f>
        <v>5323</v>
      </c>
      <c r="D26" s="135">
        <f t="shared" ref="D26:H26" si="66">+D25+D12</f>
        <v>5320</v>
      </c>
      <c r="E26" s="182">
        <f t="shared" si="66"/>
        <v>10643</v>
      </c>
      <c r="F26" s="133">
        <f t="shared" si="66"/>
        <v>5922</v>
      </c>
      <c r="G26" s="135">
        <f t="shared" si="66"/>
        <v>5923</v>
      </c>
      <c r="H26" s="188">
        <f t="shared" si="66"/>
        <v>11845</v>
      </c>
      <c r="I26" s="137">
        <f t="shared" ref="I26" si="67">IF(E26=0,0,((H26/E26)-1)*100)</f>
        <v>11.293808136803541</v>
      </c>
      <c r="J26" s="7"/>
      <c r="K26" s="7"/>
      <c r="L26" s="41" t="s">
        <v>7</v>
      </c>
      <c r="M26" s="45">
        <f>+M25+M12</f>
        <v>772281</v>
      </c>
      <c r="N26" s="43">
        <f t="shared" ref="N26:V26" si="68">+N25+N12</f>
        <v>764370</v>
      </c>
      <c r="O26" s="204">
        <f t="shared" si="68"/>
        <v>1536651</v>
      </c>
      <c r="P26" s="43">
        <f t="shared" si="68"/>
        <v>1588</v>
      </c>
      <c r="Q26" s="204">
        <f t="shared" si="68"/>
        <v>1538239</v>
      </c>
      <c r="R26" s="45">
        <f t="shared" si="68"/>
        <v>830702</v>
      </c>
      <c r="S26" s="43">
        <f t="shared" si="68"/>
        <v>816440</v>
      </c>
      <c r="T26" s="204">
        <f t="shared" si="68"/>
        <v>1647142</v>
      </c>
      <c r="U26" s="43">
        <f t="shared" si="68"/>
        <v>467</v>
      </c>
      <c r="V26" s="204">
        <f t="shared" si="68"/>
        <v>1647609</v>
      </c>
      <c r="W26" s="46">
        <f t="shared" ref="W26" si="69">IF(Q26=0,0,((V26/Q26)-1)*100)</f>
        <v>7.1100784728511002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119" t="s">
        <v>7</v>
      </c>
      <c r="F33" s="117" t="s">
        <v>5</v>
      </c>
      <c r="G33" s="118" t="s">
        <v>6</v>
      </c>
      <c r="H33" s="119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v>534</v>
      </c>
      <c r="D35" s="127">
        <v>535</v>
      </c>
      <c r="E35" s="181">
        <f>SUM(C35:D35)</f>
        <v>1069</v>
      </c>
      <c r="F35" s="125">
        <v>624</v>
      </c>
      <c r="G35" s="127">
        <v>620</v>
      </c>
      <c r="H35" s="187">
        <f t="shared" ref="H35:H37" si="70">SUM(F35:G35)</f>
        <v>1244</v>
      </c>
      <c r="I35" s="128">
        <f t="shared" ref="I35:I37" si="71">IF(E35=0,0,((H35/E35)-1)*100)</f>
        <v>16.370439663236681</v>
      </c>
      <c r="J35" s="3"/>
      <c r="K35" s="6"/>
      <c r="L35" s="13" t="s">
        <v>10</v>
      </c>
      <c r="M35" s="39">
        <v>75927</v>
      </c>
      <c r="N35" s="37">
        <v>74048</v>
      </c>
      <c r="O35" s="203">
        <f>SUM(M35:N35)</f>
        <v>149975</v>
      </c>
      <c r="P35" s="150">
        <v>122</v>
      </c>
      <c r="Q35" s="203">
        <f t="shared" ref="Q35:Q37" si="72">O35+P35</f>
        <v>150097</v>
      </c>
      <c r="R35" s="39">
        <v>97987</v>
      </c>
      <c r="S35" s="37">
        <v>94774</v>
      </c>
      <c r="T35" s="203">
        <f>SUM(R35:S35)</f>
        <v>192761</v>
      </c>
      <c r="U35" s="150">
        <v>0</v>
      </c>
      <c r="V35" s="203">
        <f>T35+U35</f>
        <v>192761</v>
      </c>
      <c r="W35" s="40">
        <f t="shared" ref="W35:W37" si="73">IF(Q35=0,0,((V35/Q35)-1)*100)</f>
        <v>28.424285628626823</v>
      </c>
    </row>
    <row r="36" spans="2:23">
      <c r="B36" s="111" t="s">
        <v>11</v>
      </c>
      <c r="C36" s="125">
        <v>513</v>
      </c>
      <c r="D36" s="127">
        <v>510</v>
      </c>
      <c r="E36" s="181">
        <f t="shared" ref="E36:E37" si="74">SUM(C36:D36)</f>
        <v>1023</v>
      </c>
      <c r="F36" s="125">
        <v>628</v>
      </c>
      <c r="G36" s="127">
        <v>630</v>
      </c>
      <c r="H36" s="187">
        <f t="shared" si="70"/>
        <v>1258</v>
      </c>
      <c r="I36" s="128">
        <f t="shared" si="71"/>
        <v>22.971652003910069</v>
      </c>
      <c r="J36" s="3"/>
      <c r="K36" s="6"/>
      <c r="L36" s="13" t="s">
        <v>11</v>
      </c>
      <c r="M36" s="39">
        <v>76075</v>
      </c>
      <c r="N36" s="37">
        <v>71268</v>
      </c>
      <c r="O36" s="203">
        <f t="shared" ref="O36:O37" si="75">SUM(M36:N36)</f>
        <v>147343</v>
      </c>
      <c r="P36" s="150">
        <v>0</v>
      </c>
      <c r="Q36" s="203">
        <f t="shared" si="72"/>
        <v>147343</v>
      </c>
      <c r="R36" s="39">
        <v>96142</v>
      </c>
      <c r="S36" s="37">
        <v>93253</v>
      </c>
      <c r="T36" s="203">
        <f t="shared" ref="T36:T37" si="76">SUM(R36:S36)</f>
        <v>189395</v>
      </c>
      <c r="U36" s="150">
        <v>99</v>
      </c>
      <c r="V36" s="203">
        <f>T36+U36</f>
        <v>189494</v>
      </c>
      <c r="W36" s="40">
        <f t="shared" si="73"/>
        <v>28.607399062052497</v>
      </c>
    </row>
    <row r="37" spans="2:23" ht="13.5" thickBot="1">
      <c r="B37" s="116" t="s">
        <v>12</v>
      </c>
      <c r="C37" s="129">
        <v>542</v>
      </c>
      <c r="D37" s="131">
        <v>542</v>
      </c>
      <c r="E37" s="181">
        <f t="shared" si="74"/>
        <v>1084</v>
      </c>
      <c r="F37" s="129">
        <v>661</v>
      </c>
      <c r="G37" s="131">
        <v>661</v>
      </c>
      <c r="H37" s="187">
        <f t="shared" si="70"/>
        <v>1322</v>
      </c>
      <c r="I37" s="128">
        <f t="shared" si="71"/>
        <v>21.955719557195575</v>
      </c>
      <c r="J37" s="3"/>
      <c r="K37" s="6"/>
      <c r="L37" s="22" t="s">
        <v>12</v>
      </c>
      <c r="M37" s="39">
        <v>82660</v>
      </c>
      <c r="N37" s="37">
        <v>70692</v>
      </c>
      <c r="O37" s="203">
        <f t="shared" si="75"/>
        <v>153352</v>
      </c>
      <c r="P37" s="38">
        <v>0</v>
      </c>
      <c r="Q37" s="206">
        <f t="shared" si="72"/>
        <v>153352</v>
      </c>
      <c r="R37" s="39">
        <v>101755</v>
      </c>
      <c r="S37" s="37">
        <v>90451</v>
      </c>
      <c r="T37" s="203">
        <f t="shared" si="76"/>
        <v>192206</v>
      </c>
      <c r="U37" s="38">
        <v>163</v>
      </c>
      <c r="V37" s="206">
        <f>T37+U37</f>
        <v>192369</v>
      </c>
      <c r="W37" s="40">
        <f t="shared" si="73"/>
        <v>25.442772184255837</v>
      </c>
    </row>
    <row r="38" spans="2:23" ht="14.25" thickTop="1" thickBot="1">
      <c r="B38" s="132" t="s">
        <v>57</v>
      </c>
      <c r="C38" s="133">
        <f>+C35+C36+C37</f>
        <v>1589</v>
      </c>
      <c r="D38" s="134">
        <f t="shared" ref="D38" si="77">+D35+D36+D37</f>
        <v>1587</v>
      </c>
      <c r="E38" s="182">
        <f t="shared" ref="E38" si="78">+E35+E36+E37</f>
        <v>3176</v>
      </c>
      <c r="F38" s="133">
        <f t="shared" ref="F38" si="79">+F35+F36+F37</f>
        <v>1913</v>
      </c>
      <c r="G38" s="135">
        <f t="shared" ref="G38" si="80">+G35+G36+G37</f>
        <v>1911</v>
      </c>
      <c r="H38" s="191">
        <f t="shared" ref="H38" si="81">+H35+H36+H37</f>
        <v>3824</v>
      </c>
      <c r="I38" s="136">
        <f>IF(E38=0,0,((H38/E38)-1)*100)</f>
        <v>20.403022670025184</v>
      </c>
      <c r="J38" s="3"/>
      <c r="K38" s="3"/>
      <c r="L38" s="41" t="s">
        <v>57</v>
      </c>
      <c r="M38" s="42">
        <f>+M35+M36+M37</f>
        <v>234662</v>
      </c>
      <c r="N38" s="43">
        <f t="shared" ref="N38" si="82">+N35+N36+N37</f>
        <v>216008</v>
      </c>
      <c r="O38" s="204">
        <f t="shared" ref="O38" si="83">+O35+O36+O37</f>
        <v>450670</v>
      </c>
      <c r="P38" s="44">
        <f t="shared" ref="P38" si="84">+P35+P36+P37</f>
        <v>122</v>
      </c>
      <c r="Q38" s="204">
        <f t="shared" ref="Q38" si="85">+Q35+Q36+Q37</f>
        <v>450792</v>
      </c>
      <c r="R38" s="45">
        <f t="shared" ref="R38" si="86">+R35+R36+R37</f>
        <v>295884</v>
      </c>
      <c r="S38" s="43">
        <f t="shared" ref="S38" si="87">+S35+S36+S37</f>
        <v>278478</v>
      </c>
      <c r="T38" s="204">
        <f t="shared" ref="T38" si="88">+T35+T36+T37</f>
        <v>574362</v>
      </c>
      <c r="U38" s="43">
        <f t="shared" ref="U38" si="89">+U35+U36+U37</f>
        <v>262</v>
      </c>
      <c r="V38" s="204">
        <f t="shared" ref="V38" si="90">+V35+V36+V37</f>
        <v>574624</v>
      </c>
      <c r="W38" s="46">
        <f>IF(Q38=0,0,((V38/Q38)-1)*100)</f>
        <v>27.469875241796672</v>
      </c>
    </row>
    <row r="39" spans="2:23" ht="13.5" thickTop="1">
      <c r="B39" s="111" t="s">
        <v>13</v>
      </c>
      <c r="C39" s="125">
        <v>590</v>
      </c>
      <c r="D39" s="127">
        <v>587</v>
      </c>
      <c r="E39" s="181">
        <f t="shared" ref="E39:E40" si="91">SUM(C39:D39)</f>
        <v>1177</v>
      </c>
      <c r="F39" s="125">
        <v>661</v>
      </c>
      <c r="G39" s="127">
        <v>662</v>
      </c>
      <c r="H39" s="187">
        <f t="shared" ref="H39:H40" si="92">SUM(F39:G39)</f>
        <v>1323</v>
      </c>
      <c r="I39" s="128">
        <f t="shared" ref="I39:I50" si="93">IF(E39=0,0,((H39/E39)-1)*100)</f>
        <v>12.404418011894647</v>
      </c>
      <c r="L39" s="13" t="s">
        <v>13</v>
      </c>
      <c r="M39" s="39">
        <v>87159</v>
      </c>
      <c r="N39" s="37">
        <v>89702</v>
      </c>
      <c r="O39" s="203">
        <f t="shared" ref="O39:O40" si="94">SUM(M39:N39)</f>
        <v>176861</v>
      </c>
      <c r="P39" s="38">
        <v>191</v>
      </c>
      <c r="Q39" s="206">
        <f t="shared" ref="Q39:Q40" si="95">O39+P39</f>
        <v>177052</v>
      </c>
      <c r="R39" s="39">
        <v>99248</v>
      </c>
      <c r="S39" s="37">
        <v>100309</v>
      </c>
      <c r="T39" s="203">
        <f t="shared" ref="T39:T40" si="96">SUM(R39:S39)</f>
        <v>199557</v>
      </c>
      <c r="U39" s="38">
        <v>61</v>
      </c>
      <c r="V39" s="206">
        <f>T39+U39</f>
        <v>199618</v>
      </c>
      <c r="W39" s="40">
        <f t="shared" ref="W39:W50" si="97">IF(Q39=0,0,((V39/Q39)-1)*100)</f>
        <v>12.745408128685366</v>
      </c>
    </row>
    <row r="40" spans="2:23">
      <c r="B40" s="111" t="s">
        <v>14</v>
      </c>
      <c r="C40" s="125">
        <v>545</v>
      </c>
      <c r="D40" s="127">
        <v>547</v>
      </c>
      <c r="E40" s="181">
        <f t="shared" si="91"/>
        <v>1092</v>
      </c>
      <c r="F40" s="125">
        <v>595</v>
      </c>
      <c r="G40" s="127">
        <v>585</v>
      </c>
      <c r="H40" s="187">
        <f t="shared" si="92"/>
        <v>1180</v>
      </c>
      <c r="I40" s="128">
        <f t="shared" si="93"/>
        <v>8.0586080586080513</v>
      </c>
      <c r="J40" s="3"/>
      <c r="K40" s="3"/>
      <c r="L40" s="13" t="s">
        <v>14</v>
      </c>
      <c r="M40" s="39">
        <v>85640</v>
      </c>
      <c r="N40" s="37">
        <v>85003</v>
      </c>
      <c r="O40" s="203">
        <f t="shared" si="94"/>
        <v>170643</v>
      </c>
      <c r="P40" s="38">
        <v>0</v>
      </c>
      <c r="Q40" s="206">
        <f t="shared" si="95"/>
        <v>170643</v>
      </c>
      <c r="R40" s="39">
        <v>91070</v>
      </c>
      <c r="S40" s="37">
        <v>94126</v>
      </c>
      <c r="T40" s="203">
        <f t="shared" si="96"/>
        <v>185196</v>
      </c>
      <c r="U40" s="38">
        <v>0</v>
      </c>
      <c r="V40" s="206">
        <f>T40+U40</f>
        <v>185196</v>
      </c>
      <c r="W40" s="40">
        <f t="shared" si="97"/>
        <v>8.5283310771610878</v>
      </c>
    </row>
    <row r="41" spans="2:23" ht="13.5" thickBot="1">
      <c r="B41" s="111" t="s">
        <v>15</v>
      </c>
      <c r="C41" s="125">
        <v>570</v>
      </c>
      <c r="D41" s="127">
        <v>571</v>
      </c>
      <c r="E41" s="181">
        <f>SUM(C41:D41)</f>
        <v>1141</v>
      </c>
      <c r="F41" s="125">
        <v>649</v>
      </c>
      <c r="G41" s="127">
        <v>614</v>
      </c>
      <c r="H41" s="187">
        <f>SUM(F41:G41)</f>
        <v>1263</v>
      </c>
      <c r="I41" s="128">
        <f>IF(E41=0,0,((H41/E41)-1)*100)</f>
        <v>10.692375109553032</v>
      </c>
      <c r="J41" s="3"/>
      <c r="K41" s="3"/>
      <c r="L41" s="13" t="s">
        <v>15</v>
      </c>
      <c r="M41" s="39">
        <v>91701</v>
      </c>
      <c r="N41" s="37">
        <v>90960</v>
      </c>
      <c r="O41" s="203">
        <f>SUM(M41:N41)</f>
        <v>182661</v>
      </c>
      <c r="P41" s="38">
        <v>0</v>
      </c>
      <c r="Q41" s="206">
        <f>O41+P41</f>
        <v>182661</v>
      </c>
      <c r="R41" s="39">
        <v>96984</v>
      </c>
      <c r="S41" s="37">
        <v>96092</v>
      </c>
      <c r="T41" s="203">
        <f>SUM(R41:S41)</f>
        <v>193076</v>
      </c>
      <c r="U41" s="38">
        <v>260</v>
      </c>
      <c r="V41" s="206">
        <f>T41+U41</f>
        <v>193336</v>
      </c>
      <c r="W41" s="40">
        <f>IF(Q41=0,0,((V41/Q41)-1)*100)</f>
        <v>5.844159399105453</v>
      </c>
    </row>
    <row r="42" spans="2:23" ht="14.25" thickTop="1" thickBot="1">
      <c r="B42" s="132" t="s">
        <v>61</v>
      </c>
      <c r="C42" s="133">
        <f>+C39+C40+C41</f>
        <v>1705</v>
      </c>
      <c r="D42" s="135">
        <f t="shared" ref="D42" si="98">+D39+D40+D41</f>
        <v>1705</v>
      </c>
      <c r="E42" s="182">
        <f t="shared" ref="E42" si="99">+E39+E40+E41</f>
        <v>3410</v>
      </c>
      <c r="F42" s="133">
        <f t="shared" ref="F42" si="100">+F39+F40+F41</f>
        <v>1905</v>
      </c>
      <c r="G42" s="135">
        <f t="shared" ref="G42" si="101">+G39+G40+G41</f>
        <v>1861</v>
      </c>
      <c r="H42" s="188">
        <f t="shared" ref="H42" si="102">+H39+H40+H41</f>
        <v>3766</v>
      </c>
      <c r="I42" s="137">
        <f t="shared" ref="I42" si="103">IF(E42=0,0,((H42/E42)-1)*100)</f>
        <v>10.439882697947223</v>
      </c>
      <c r="J42" s="7"/>
      <c r="K42" s="7"/>
      <c r="L42" s="41" t="s">
        <v>61</v>
      </c>
      <c r="M42" s="45">
        <f>+M39+M40+M41</f>
        <v>264500</v>
      </c>
      <c r="N42" s="43">
        <f t="shared" ref="N42" si="104">+N39+N40+N41</f>
        <v>265665</v>
      </c>
      <c r="O42" s="204">
        <f t="shared" ref="O42" si="105">+O39+O40+O41</f>
        <v>530165</v>
      </c>
      <c r="P42" s="44">
        <f t="shared" ref="P42" si="106">+P39+P40+P41</f>
        <v>191</v>
      </c>
      <c r="Q42" s="207">
        <f t="shared" ref="Q42" si="107">+Q39+Q40+Q41</f>
        <v>530356</v>
      </c>
      <c r="R42" s="45">
        <f t="shared" ref="R42" si="108">+R39+R40+R41</f>
        <v>287302</v>
      </c>
      <c r="S42" s="43">
        <f t="shared" ref="S42" si="109">+S39+S40+S41</f>
        <v>290527</v>
      </c>
      <c r="T42" s="204">
        <f t="shared" ref="T42" si="110">+T39+T40+T41</f>
        <v>577829</v>
      </c>
      <c r="U42" s="44">
        <f t="shared" ref="U42" si="111">+U39+U40+U41</f>
        <v>321</v>
      </c>
      <c r="V42" s="207">
        <f t="shared" ref="V42" si="112">+V39+V40+V41</f>
        <v>578150</v>
      </c>
      <c r="W42" s="46">
        <f t="shared" ref="W42" si="113">IF(Q42=0,0,((V42/Q42)-1)*100)</f>
        <v>9.0116827187775694</v>
      </c>
    </row>
    <row r="43" spans="2:23" ht="13.5" thickTop="1">
      <c r="B43" s="111" t="s">
        <v>16</v>
      </c>
      <c r="C43" s="138">
        <v>549</v>
      </c>
      <c r="D43" s="140">
        <v>551</v>
      </c>
      <c r="E43" s="181">
        <f t="shared" ref="E43:E45" si="114">SUM(C43:D43)</f>
        <v>1100</v>
      </c>
      <c r="F43" s="138">
        <v>663</v>
      </c>
      <c r="G43" s="140">
        <v>656</v>
      </c>
      <c r="H43" s="187">
        <f t="shared" ref="H43:H45" si="115">SUM(F43:G43)</f>
        <v>1319</v>
      </c>
      <c r="I43" s="128">
        <f t="shared" si="93"/>
        <v>19.909090909090899</v>
      </c>
      <c r="J43" s="7"/>
      <c r="K43" s="3"/>
      <c r="L43" s="13" t="s">
        <v>16</v>
      </c>
      <c r="M43" s="39">
        <v>87670</v>
      </c>
      <c r="N43" s="37">
        <v>88250</v>
      </c>
      <c r="O43" s="203">
        <f t="shared" ref="O43:O45" si="116">SUM(M43:N43)</f>
        <v>175920</v>
      </c>
      <c r="P43" s="150">
        <v>0</v>
      </c>
      <c r="Q43" s="330">
        <f t="shared" ref="Q43:Q45" si="117">O43+P43</f>
        <v>175920</v>
      </c>
      <c r="R43" s="39">
        <v>98177</v>
      </c>
      <c r="S43" s="37">
        <v>96927</v>
      </c>
      <c r="T43" s="203">
        <f t="shared" ref="T43:T45" si="118">SUM(R43:S43)</f>
        <v>195104</v>
      </c>
      <c r="U43" s="150">
        <v>287</v>
      </c>
      <c r="V43" s="330">
        <f>T43+U43</f>
        <v>195391</v>
      </c>
      <c r="W43" s="40">
        <f t="shared" si="97"/>
        <v>11.068099135970888</v>
      </c>
    </row>
    <row r="44" spans="2:23">
      <c r="B44" s="111" t="s">
        <v>17</v>
      </c>
      <c r="C44" s="138">
        <v>600</v>
      </c>
      <c r="D44" s="140">
        <v>601</v>
      </c>
      <c r="E44" s="181">
        <f>SUM(C44:D44)</f>
        <v>1201</v>
      </c>
      <c r="F44" s="138">
        <v>689</v>
      </c>
      <c r="G44" s="140">
        <v>677</v>
      </c>
      <c r="H44" s="187">
        <f>SUM(F44:G44)</f>
        <v>1366</v>
      </c>
      <c r="I44" s="128">
        <f>IF(E44=0,0,((H44/E44)-1)*100)</f>
        <v>13.738551207327232</v>
      </c>
      <c r="J44" s="3"/>
      <c r="K44" s="3"/>
      <c r="L44" s="13" t="s">
        <v>17</v>
      </c>
      <c r="M44" s="39">
        <v>80203</v>
      </c>
      <c r="N44" s="37">
        <v>84305</v>
      </c>
      <c r="O44" s="203">
        <f>SUM(M44:N44)</f>
        <v>164508</v>
      </c>
      <c r="P44" s="150">
        <v>0</v>
      </c>
      <c r="Q44" s="203">
        <f>O44+P44</f>
        <v>164508</v>
      </c>
      <c r="R44" s="39">
        <v>88668</v>
      </c>
      <c r="S44" s="37">
        <v>90206</v>
      </c>
      <c r="T44" s="203">
        <f>SUM(R44:S44)</f>
        <v>178874</v>
      </c>
      <c r="U44" s="150">
        <v>109</v>
      </c>
      <c r="V44" s="203">
        <f>T44+U44</f>
        <v>178983</v>
      </c>
      <c r="W44" s="40">
        <f>IF(Q44=0,0,((V44/Q44)-1)*100)</f>
        <v>8.7989641841126343</v>
      </c>
    </row>
    <row r="45" spans="2:23" ht="13.5" thickBot="1">
      <c r="B45" s="111" t="s">
        <v>18</v>
      </c>
      <c r="C45" s="138">
        <v>626</v>
      </c>
      <c r="D45" s="140">
        <v>625</v>
      </c>
      <c r="E45" s="181">
        <f t="shared" si="114"/>
        <v>1251</v>
      </c>
      <c r="F45" s="138">
        <v>633</v>
      </c>
      <c r="G45" s="140">
        <v>612</v>
      </c>
      <c r="H45" s="187">
        <f t="shared" si="115"/>
        <v>1245</v>
      </c>
      <c r="I45" s="128">
        <f t="shared" si="93"/>
        <v>-0.47961630695443347</v>
      </c>
      <c r="J45" s="3"/>
      <c r="K45" s="3"/>
      <c r="L45" s="13" t="s">
        <v>18</v>
      </c>
      <c r="M45" s="39">
        <v>80484</v>
      </c>
      <c r="N45" s="37">
        <v>79665</v>
      </c>
      <c r="O45" s="203">
        <f t="shared" si="116"/>
        <v>160149</v>
      </c>
      <c r="P45" s="150">
        <v>0</v>
      </c>
      <c r="Q45" s="203">
        <f t="shared" si="117"/>
        <v>160149</v>
      </c>
      <c r="R45" s="39">
        <v>76958</v>
      </c>
      <c r="S45" s="37">
        <v>76322</v>
      </c>
      <c r="T45" s="203">
        <f t="shared" si="118"/>
        <v>153280</v>
      </c>
      <c r="U45" s="150">
        <v>0</v>
      </c>
      <c r="V45" s="203">
        <f>T45+U45</f>
        <v>153280</v>
      </c>
      <c r="W45" s="40">
        <f t="shared" si="97"/>
        <v>-4.2891307469918649</v>
      </c>
    </row>
    <row r="46" spans="2:23" ht="16.5" thickTop="1" thickBot="1">
      <c r="B46" s="141" t="s">
        <v>19</v>
      </c>
      <c r="C46" s="133">
        <f>+C43+C44+C45</f>
        <v>1775</v>
      </c>
      <c r="D46" s="144">
        <f t="shared" ref="D46" si="119">+D43+D44+D45</f>
        <v>1777</v>
      </c>
      <c r="E46" s="183">
        <f t="shared" ref="E46" si="120">+E43+E44+E45</f>
        <v>3552</v>
      </c>
      <c r="F46" s="133">
        <f t="shared" ref="F46" si="121">+F43+F44+F45</f>
        <v>1985</v>
      </c>
      <c r="G46" s="144">
        <f t="shared" ref="G46" si="122">+G43+G44+G45</f>
        <v>1945</v>
      </c>
      <c r="H46" s="189">
        <f t="shared" ref="H46" si="123">+H43+H44+H45</f>
        <v>3930</v>
      </c>
      <c r="I46" s="136">
        <f t="shared" si="93"/>
        <v>10.641891891891886</v>
      </c>
      <c r="J46" s="9"/>
      <c r="K46" s="10"/>
      <c r="L46" s="47" t="s">
        <v>19</v>
      </c>
      <c r="M46" s="48">
        <f>+M43+M44+M45</f>
        <v>248357</v>
      </c>
      <c r="N46" s="49">
        <f t="shared" ref="N46" si="124">+N43+N44+N45</f>
        <v>252220</v>
      </c>
      <c r="O46" s="205">
        <f t="shared" ref="O46" si="125">+O43+O44+O45</f>
        <v>500577</v>
      </c>
      <c r="P46" s="49">
        <f t="shared" ref="P46" si="126">+P43+P44+P45</f>
        <v>0</v>
      </c>
      <c r="Q46" s="205">
        <f t="shared" ref="Q46" si="127">+Q43+Q44+Q45</f>
        <v>500577</v>
      </c>
      <c r="R46" s="48">
        <f t="shared" ref="R46" si="128">+R43+R44+R45</f>
        <v>263803</v>
      </c>
      <c r="S46" s="49">
        <f t="shared" ref="S46" si="129">+S43+S44+S45</f>
        <v>263455</v>
      </c>
      <c r="T46" s="205">
        <f t="shared" ref="T46" si="130">+T43+T44+T45</f>
        <v>527258</v>
      </c>
      <c r="U46" s="49">
        <f t="shared" ref="U46" si="131">+U43+U44+U45</f>
        <v>396</v>
      </c>
      <c r="V46" s="205">
        <f t="shared" ref="V46" si="132">+V43+V44+V45</f>
        <v>527654</v>
      </c>
      <c r="W46" s="50">
        <f t="shared" si="97"/>
        <v>5.4091578318620215</v>
      </c>
    </row>
    <row r="47" spans="2:23" ht="13.5" thickTop="1">
      <c r="B47" s="111" t="s">
        <v>20</v>
      </c>
      <c r="C47" s="125">
        <v>639</v>
      </c>
      <c r="D47" s="127">
        <v>639</v>
      </c>
      <c r="E47" s="184">
        <f t="shared" ref="E47:E49" si="133">SUM(C47:D47)</f>
        <v>1278</v>
      </c>
      <c r="F47" s="125">
        <v>660</v>
      </c>
      <c r="G47" s="127">
        <v>634</v>
      </c>
      <c r="H47" s="190">
        <f t="shared" ref="H47:H49" si="134">SUM(F47:G47)</f>
        <v>1294</v>
      </c>
      <c r="I47" s="128">
        <f t="shared" si="93"/>
        <v>1.2519561815336422</v>
      </c>
      <c r="J47" s="3"/>
      <c r="K47" s="3"/>
      <c r="L47" s="13" t="s">
        <v>21</v>
      </c>
      <c r="M47" s="39">
        <v>90125</v>
      </c>
      <c r="N47" s="37">
        <v>86741</v>
      </c>
      <c r="O47" s="203">
        <f t="shared" ref="O47:O49" si="135">SUM(M47:N47)</f>
        <v>176866</v>
      </c>
      <c r="P47" s="150">
        <v>0</v>
      </c>
      <c r="Q47" s="203">
        <f t="shared" ref="Q47:Q49" si="136">O47+P47</f>
        <v>176866</v>
      </c>
      <c r="R47" s="39">
        <v>87123</v>
      </c>
      <c r="S47" s="37">
        <v>80309</v>
      </c>
      <c r="T47" s="203">
        <f t="shared" ref="T47:T49" si="137">SUM(R47:S47)</f>
        <v>167432</v>
      </c>
      <c r="U47" s="150">
        <v>0</v>
      </c>
      <c r="V47" s="203">
        <f>T47+U47</f>
        <v>167432</v>
      </c>
      <c r="W47" s="40">
        <f t="shared" si="97"/>
        <v>-5.333981658430675</v>
      </c>
    </row>
    <row r="48" spans="2:23">
      <c r="B48" s="111" t="s">
        <v>22</v>
      </c>
      <c r="C48" s="125">
        <v>632</v>
      </c>
      <c r="D48" s="127">
        <v>632</v>
      </c>
      <c r="E48" s="181">
        <f t="shared" si="133"/>
        <v>1264</v>
      </c>
      <c r="F48" s="125">
        <v>676</v>
      </c>
      <c r="G48" s="127">
        <v>651</v>
      </c>
      <c r="H48" s="181">
        <f t="shared" si="134"/>
        <v>1327</v>
      </c>
      <c r="I48" s="128">
        <f t="shared" si="93"/>
        <v>4.9841772151898667</v>
      </c>
      <c r="J48" s="3"/>
      <c r="K48" s="3"/>
      <c r="L48" s="13" t="s">
        <v>22</v>
      </c>
      <c r="M48" s="39">
        <v>96356</v>
      </c>
      <c r="N48" s="37">
        <v>98705</v>
      </c>
      <c r="O48" s="203">
        <f t="shared" si="135"/>
        <v>195061</v>
      </c>
      <c r="P48" s="150">
        <v>0</v>
      </c>
      <c r="Q48" s="203">
        <f t="shared" si="136"/>
        <v>195061</v>
      </c>
      <c r="R48" s="39">
        <v>94837</v>
      </c>
      <c r="S48" s="37">
        <v>96103</v>
      </c>
      <c r="T48" s="203">
        <f t="shared" si="137"/>
        <v>190940</v>
      </c>
      <c r="U48" s="150">
        <v>87</v>
      </c>
      <c r="V48" s="203">
        <f>T48+U48</f>
        <v>191027</v>
      </c>
      <c r="W48" s="40">
        <f t="shared" si="97"/>
        <v>-2.0680710136829039</v>
      </c>
    </row>
    <row r="49" spans="2:23" ht="13.5" thickBot="1">
      <c r="B49" s="111" t="s">
        <v>23</v>
      </c>
      <c r="C49" s="125">
        <v>604</v>
      </c>
      <c r="D49" s="146">
        <v>608</v>
      </c>
      <c r="E49" s="185">
        <f t="shared" si="133"/>
        <v>1212</v>
      </c>
      <c r="F49" s="125">
        <v>650</v>
      </c>
      <c r="G49" s="146">
        <v>658</v>
      </c>
      <c r="H49" s="185">
        <f t="shared" si="134"/>
        <v>1308</v>
      </c>
      <c r="I49" s="147">
        <f t="shared" si="93"/>
        <v>7.9207920792079278</v>
      </c>
      <c r="J49" s="3"/>
      <c r="K49" s="3"/>
      <c r="L49" s="13" t="s">
        <v>23</v>
      </c>
      <c r="M49" s="39">
        <v>80255</v>
      </c>
      <c r="N49" s="37">
        <v>78649</v>
      </c>
      <c r="O49" s="203">
        <f t="shared" si="135"/>
        <v>158904</v>
      </c>
      <c r="P49" s="150">
        <v>137</v>
      </c>
      <c r="Q49" s="203">
        <f t="shared" si="136"/>
        <v>159041</v>
      </c>
      <c r="R49" s="39">
        <v>84652</v>
      </c>
      <c r="S49" s="37">
        <v>81911</v>
      </c>
      <c r="T49" s="203">
        <f t="shared" si="137"/>
        <v>166563</v>
      </c>
      <c r="U49" s="150">
        <v>0</v>
      </c>
      <c r="V49" s="203">
        <f>T49+U49</f>
        <v>166563</v>
      </c>
      <c r="W49" s="40">
        <f t="shared" si="97"/>
        <v>4.7295980281814032</v>
      </c>
    </row>
    <row r="50" spans="2:23" ht="14.25" thickTop="1" thickBot="1">
      <c r="B50" s="132" t="s">
        <v>24</v>
      </c>
      <c r="C50" s="133">
        <f>+C47+C48+C49</f>
        <v>1875</v>
      </c>
      <c r="D50" s="135">
        <f t="shared" ref="D50" si="138">+D47+D48+D49</f>
        <v>1879</v>
      </c>
      <c r="E50" s="182">
        <f t="shared" ref="E50" si="139">+E47+E48+E49</f>
        <v>3754</v>
      </c>
      <c r="F50" s="133">
        <f t="shared" ref="F50" si="140">+F47+F48+F49</f>
        <v>1986</v>
      </c>
      <c r="G50" s="135">
        <f t="shared" ref="G50" si="141">+G47+G48+G49</f>
        <v>1943</v>
      </c>
      <c r="H50" s="191">
        <f t="shared" ref="H50" si="142">+H47+H48+H49</f>
        <v>3929</v>
      </c>
      <c r="I50" s="136">
        <f t="shared" si="93"/>
        <v>4.6616941928609545</v>
      </c>
      <c r="J50" s="3"/>
      <c r="K50" s="3"/>
      <c r="L50" s="41" t="s">
        <v>24</v>
      </c>
      <c r="M50" s="45">
        <f>+M47+M48+M49</f>
        <v>266736</v>
      </c>
      <c r="N50" s="43">
        <f t="shared" ref="N50" si="143">+N47+N48+N49</f>
        <v>264095</v>
      </c>
      <c r="O50" s="204">
        <f t="shared" ref="O50" si="144">+O47+O48+O49</f>
        <v>530831</v>
      </c>
      <c r="P50" s="43">
        <f t="shared" ref="P50" si="145">+P47+P48+P49</f>
        <v>137</v>
      </c>
      <c r="Q50" s="204">
        <f t="shared" ref="Q50" si="146">+Q47+Q48+Q49</f>
        <v>530968</v>
      </c>
      <c r="R50" s="45">
        <f t="shared" ref="R50" si="147">+R47+R48+R49</f>
        <v>266612</v>
      </c>
      <c r="S50" s="43">
        <f t="shared" ref="S50" si="148">+S47+S48+S49</f>
        <v>258323</v>
      </c>
      <c r="T50" s="204">
        <f t="shared" ref="T50" si="149">+T47+T48+T49</f>
        <v>524935</v>
      </c>
      <c r="U50" s="43">
        <f t="shared" ref="U50" si="150">+U47+U48+U49</f>
        <v>87</v>
      </c>
      <c r="V50" s="204">
        <f t="shared" ref="V50" si="151">+V47+V48+V49</f>
        <v>525022</v>
      </c>
      <c r="W50" s="46">
        <f t="shared" si="97"/>
        <v>-1.1198414970393644</v>
      </c>
    </row>
    <row r="51" spans="2:23" ht="14.25" thickTop="1" thickBot="1">
      <c r="B51" s="132" t="s">
        <v>62</v>
      </c>
      <c r="C51" s="133">
        <f t="shared" ref="C51:H51" si="152">+C42+C46+C50</f>
        <v>5355</v>
      </c>
      <c r="D51" s="135">
        <f t="shared" si="152"/>
        <v>5361</v>
      </c>
      <c r="E51" s="182">
        <f t="shared" si="152"/>
        <v>10716</v>
      </c>
      <c r="F51" s="133">
        <f t="shared" si="152"/>
        <v>5876</v>
      </c>
      <c r="G51" s="135">
        <f t="shared" si="152"/>
        <v>5749</v>
      </c>
      <c r="H51" s="188">
        <f t="shared" si="152"/>
        <v>11625</v>
      </c>
      <c r="I51" s="137">
        <f>IF(E51=0,0,((H51/E51)-1)*100)</f>
        <v>8.4826427771556467</v>
      </c>
      <c r="J51" s="7"/>
      <c r="K51" s="3"/>
      <c r="L51" s="41" t="s">
        <v>62</v>
      </c>
      <c r="M51" s="45">
        <f t="shared" ref="M51:V51" si="153">+M42+M46+M50</f>
        <v>779593</v>
      </c>
      <c r="N51" s="43">
        <f t="shared" si="153"/>
        <v>781980</v>
      </c>
      <c r="O51" s="204">
        <f t="shared" si="153"/>
        <v>1561573</v>
      </c>
      <c r="P51" s="44">
        <f t="shared" si="153"/>
        <v>328</v>
      </c>
      <c r="Q51" s="207">
        <f t="shared" si="153"/>
        <v>1561901</v>
      </c>
      <c r="R51" s="45">
        <f t="shared" si="153"/>
        <v>817717</v>
      </c>
      <c r="S51" s="43">
        <f t="shared" si="153"/>
        <v>812305</v>
      </c>
      <c r="T51" s="204">
        <f t="shared" si="153"/>
        <v>1630022</v>
      </c>
      <c r="U51" s="44">
        <f t="shared" si="153"/>
        <v>804</v>
      </c>
      <c r="V51" s="207">
        <f t="shared" si="153"/>
        <v>1630826</v>
      </c>
      <c r="W51" s="46">
        <f>IF(Q51=0,0,((V51/Q51)-1)*100)</f>
        <v>4.4128917261721412</v>
      </c>
    </row>
    <row r="52" spans="2:23" ht="14.25" thickTop="1" thickBot="1">
      <c r="B52" s="132" t="s">
        <v>7</v>
      </c>
      <c r="C52" s="133">
        <f>+C51+C38</f>
        <v>6944</v>
      </c>
      <c r="D52" s="135">
        <f t="shared" ref="D52" si="154">+D51+D38</f>
        <v>6948</v>
      </c>
      <c r="E52" s="182">
        <f t="shared" ref="E52" si="155">+E51+E38</f>
        <v>13892</v>
      </c>
      <c r="F52" s="133">
        <f t="shared" ref="F52" si="156">+F51+F38</f>
        <v>7789</v>
      </c>
      <c r="G52" s="135">
        <f t="shared" ref="G52" si="157">+G51+G38</f>
        <v>7660</v>
      </c>
      <c r="H52" s="188">
        <f t="shared" ref="H52" si="158">+H51+H38</f>
        <v>15449</v>
      </c>
      <c r="I52" s="137">
        <f t="shared" ref="I52" si="159">IF(E52=0,0,((H52/E52)-1)*100)</f>
        <v>11.207889432767072</v>
      </c>
      <c r="J52" s="7"/>
      <c r="K52" s="7"/>
      <c r="L52" s="41" t="s">
        <v>7</v>
      </c>
      <c r="M52" s="45">
        <f>+M51+M38</f>
        <v>1014255</v>
      </c>
      <c r="N52" s="43">
        <f t="shared" ref="N52" si="160">+N51+N38</f>
        <v>997988</v>
      </c>
      <c r="O52" s="204">
        <f t="shared" ref="O52" si="161">+O51+O38</f>
        <v>2012243</v>
      </c>
      <c r="P52" s="44">
        <f t="shared" ref="P52" si="162">+P51+P38</f>
        <v>450</v>
      </c>
      <c r="Q52" s="207">
        <f t="shared" ref="Q52" si="163">+Q51+Q38</f>
        <v>2012693</v>
      </c>
      <c r="R52" s="45">
        <f t="shared" ref="R52" si="164">+R51+R38</f>
        <v>1113601</v>
      </c>
      <c r="S52" s="43">
        <f t="shared" ref="S52" si="165">+S51+S38</f>
        <v>1090783</v>
      </c>
      <c r="T52" s="204">
        <f t="shared" ref="T52" si="166">+T51+T38</f>
        <v>2204384</v>
      </c>
      <c r="U52" s="44">
        <f t="shared" ref="U52" si="167">+U51+U38</f>
        <v>1066</v>
      </c>
      <c r="V52" s="207">
        <f t="shared" ref="V52" si="168">+V51+V38</f>
        <v>2205450</v>
      </c>
      <c r="W52" s="46">
        <f t="shared" ref="W52" si="169">IF(Q52=0,0,((V52/Q52)-1)*100)</f>
        <v>9.5770691307616183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151"/>
      <c r="V60" s="152"/>
      <c r="W60" s="35"/>
    </row>
    <row r="61" spans="2:23">
      <c r="B61" s="111" t="s">
        <v>10</v>
      </c>
      <c r="C61" s="125">
        <f t="shared" ref="C61:H63" si="170">+C9+C35</f>
        <v>920</v>
      </c>
      <c r="D61" s="127">
        <f t="shared" si="170"/>
        <v>920</v>
      </c>
      <c r="E61" s="187">
        <f t="shared" si="170"/>
        <v>1840</v>
      </c>
      <c r="F61" s="125">
        <f t="shared" si="170"/>
        <v>1092</v>
      </c>
      <c r="G61" s="127">
        <f t="shared" si="170"/>
        <v>1090</v>
      </c>
      <c r="H61" s="187">
        <f t="shared" si="170"/>
        <v>2182</v>
      </c>
      <c r="I61" s="128">
        <f t="shared" ref="I61:I63" si="171">IF(E61=0,0,((H61/E61)-1)*100)</f>
        <v>18.58695652173914</v>
      </c>
      <c r="J61" s="3"/>
      <c r="K61" s="6"/>
      <c r="L61" s="13" t="s">
        <v>10</v>
      </c>
      <c r="M61" s="36">
        <f t="shared" ref="M61:N63" si="172">+M9+M35</f>
        <v>129872</v>
      </c>
      <c r="N61" s="37">
        <f t="shared" si="172"/>
        <v>129253</v>
      </c>
      <c r="O61" s="203">
        <f>SUM(M61:N61)</f>
        <v>259125</v>
      </c>
      <c r="P61" s="38">
        <f t="shared" ref="P61:S63" si="173">+P9+P35</f>
        <v>125</v>
      </c>
      <c r="Q61" s="203">
        <f t="shared" si="173"/>
        <v>259250</v>
      </c>
      <c r="R61" s="39">
        <f t="shared" si="173"/>
        <v>158704</v>
      </c>
      <c r="S61" s="37">
        <f t="shared" si="173"/>
        <v>158019</v>
      </c>
      <c r="T61" s="203">
        <f>SUM(R61:S61)</f>
        <v>316723</v>
      </c>
      <c r="U61" s="150">
        <f t="shared" ref="U61:U67" si="174">+U9+U35</f>
        <v>3</v>
      </c>
      <c r="V61" s="203">
        <f>+T61+U61</f>
        <v>316726</v>
      </c>
      <c r="W61" s="40">
        <f t="shared" ref="W61:W63" si="175">IF(Q61=0,0,((V61/Q61)-1)*100)</f>
        <v>22.170106075216967</v>
      </c>
    </row>
    <row r="62" spans="2:23">
      <c r="B62" s="111" t="s">
        <v>11</v>
      </c>
      <c r="C62" s="125">
        <f t="shared" si="170"/>
        <v>939</v>
      </c>
      <c r="D62" s="127">
        <f t="shared" si="170"/>
        <v>936</v>
      </c>
      <c r="E62" s="187">
        <f t="shared" si="170"/>
        <v>1875</v>
      </c>
      <c r="F62" s="125">
        <f t="shared" si="170"/>
        <v>1088</v>
      </c>
      <c r="G62" s="127">
        <f t="shared" si="170"/>
        <v>1090</v>
      </c>
      <c r="H62" s="187">
        <f t="shared" si="170"/>
        <v>2178</v>
      </c>
      <c r="I62" s="128">
        <f t="shared" si="171"/>
        <v>16.159999999999997</v>
      </c>
      <c r="J62" s="3"/>
      <c r="K62" s="6"/>
      <c r="L62" s="13" t="s">
        <v>11</v>
      </c>
      <c r="M62" s="36">
        <f t="shared" si="172"/>
        <v>137809</v>
      </c>
      <c r="N62" s="37">
        <f t="shared" si="172"/>
        <v>124380</v>
      </c>
      <c r="O62" s="203">
        <f t="shared" ref="O62:O63" si="176">SUM(M62:N62)</f>
        <v>262189</v>
      </c>
      <c r="P62" s="38">
        <f t="shared" si="173"/>
        <v>555</v>
      </c>
      <c r="Q62" s="203">
        <f t="shared" si="173"/>
        <v>262744</v>
      </c>
      <c r="R62" s="39">
        <f t="shared" si="173"/>
        <v>159214</v>
      </c>
      <c r="S62" s="37">
        <f t="shared" si="173"/>
        <v>151439</v>
      </c>
      <c r="T62" s="203">
        <f t="shared" ref="T62:T63" si="177">SUM(R62:S62)</f>
        <v>310653</v>
      </c>
      <c r="U62" s="150">
        <f t="shared" si="174"/>
        <v>228</v>
      </c>
      <c r="V62" s="203">
        <f>+T62+U62</f>
        <v>310881</v>
      </c>
      <c r="W62" s="40">
        <f t="shared" si="175"/>
        <v>18.320875072313726</v>
      </c>
    </row>
    <row r="63" spans="2:23" ht="13.5" thickBot="1">
      <c r="B63" s="116" t="s">
        <v>12</v>
      </c>
      <c r="C63" s="129">
        <f t="shared" si="170"/>
        <v>1001</v>
      </c>
      <c r="D63" s="131">
        <f t="shared" si="170"/>
        <v>1002</v>
      </c>
      <c r="E63" s="187">
        <f t="shared" si="170"/>
        <v>2003</v>
      </c>
      <c r="F63" s="129">
        <f t="shared" si="170"/>
        <v>1153</v>
      </c>
      <c r="G63" s="131">
        <f t="shared" si="170"/>
        <v>1152</v>
      </c>
      <c r="H63" s="187">
        <f t="shared" si="170"/>
        <v>2305</v>
      </c>
      <c r="I63" s="128">
        <f t="shared" si="171"/>
        <v>15.077383924113818</v>
      </c>
      <c r="J63" s="3"/>
      <c r="K63" s="6"/>
      <c r="L63" s="22" t="s">
        <v>12</v>
      </c>
      <c r="M63" s="36">
        <f t="shared" si="172"/>
        <v>154039</v>
      </c>
      <c r="N63" s="37">
        <f t="shared" si="172"/>
        <v>132988</v>
      </c>
      <c r="O63" s="203">
        <f t="shared" si="176"/>
        <v>287027</v>
      </c>
      <c r="P63" s="38">
        <f t="shared" si="173"/>
        <v>238</v>
      </c>
      <c r="Q63" s="203">
        <f t="shared" si="173"/>
        <v>287265</v>
      </c>
      <c r="R63" s="39">
        <f t="shared" si="173"/>
        <v>179882</v>
      </c>
      <c r="S63" s="37">
        <f t="shared" si="173"/>
        <v>156446</v>
      </c>
      <c r="T63" s="203">
        <f t="shared" si="177"/>
        <v>336328</v>
      </c>
      <c r="U63" s="150">
        <f t="shared" si="174"/>
        <v>248</v>
      </c>
      <c r="V63" s="203">
        <f>+T63+U63</f>
        <v>336576</v>
      </c>
      <c r="W63" s="40">
        <f t="shared" si="175"/>
        <v>17.165683254138166</v>
      </c>
    </row>
    <row r="64" spans="2:23" ht="14.25" thickTop="1" thickBot="1">
      <c r="B64" s="132" t="s">
        <v>57</v>
      </c>
      <c r="C64" s="133">
        <f>+C61+C62+C63</f>
        <v>2860</v>
      </c>
      <c r="D64" s="134">
        <f t="shared" ref="D64" si="178">+D61+D62+D63</f>
        <v>2858</v>
      </c>
      <c r="E64" s="182">
        <f t="shared" ref="E64" si="179">+E61+E62+E63</f>
        <v>5718</v>
      </c>
      <c r="F64" s="133">
        <f t="shared" ref="F64" si="180">+F61+F62+F63</f>
        <v>3333</v>
      </c>
      <c r="G64" s="135">
        <f t="shared" ref="G64" si="181">+G61+G62+G63</f>
        <v>3332</v>
      </c>
      <c r="H64" s="191">
        <f t="shared" ref="H64" si="182">+H61+H62+H63</f>
        <v>6665</v>
      </c>
      <c r="I64" s="136">
        <f>IF(E64=0,0,((H64/E64)-1)*100)</f>
        <v>16.561734872332991</v>
      </c>
      <c r="J64" s="3"/>
      <c r="K64" s="3"/>
      <c r="L64" s="41" t="s">
        <v>57</v>
      </c>
      <c r="M64" s="42">
        <f>+M61+M62+M63</f>
        <v>421720</v>
      </c>
      <c r="N64" s="43">
        <f t="shared" ref="N64" si="183">+N61+N62+N63</f>
        <v>386621</v>
      </c>
      <c r="O64" s="204">
        <f t="shared" ref="O64" si="184">+O61+O62+O63</f>
        <v>808341</v>
      </c>
      <c r="P64" s="44">
        <f t="shared" ref="P64" si="185">+P61+P62+P63</f>
        <v>918</v>
      </c>
      <c r="Q64" s="204">
        <f t="shared" ref="Q64" si="186">+Q61+Q62+Q63</f>
        <v>809259</v>
      </c>
      <c r="R64" s="45">
        <f t="shared" ref="R64" si="187">+R61+R62+R63</f>
        <v>497800</v>
      </c>
      <c r="S64" s="43">
        <f t="shared" ref="S64" si="188">+S61+S62+S63</f>
        <v>465904</v>
      </c>
      <c r="T64" s="204">
        <f t="shared" ref="T64" si="189">+T61+T62+T63</f>
        <v>963704</v>
      </c>
      <c r="U64" s="43">
        <f t="shared" ref="U64" si="190">+U61+U62+U63</f>
        <v>479</v>
      </c>
      <c r="V64" s="204">
        <f t="shared" ref="V64" si="191">+V61+V62+V63</f>
        <v>964183</v>
      </c>
      <c r="W64" s="46">
        <f>IF(Q64=0,0,((V64/Q64)-1)*100)</f>
        <v>19.143932906523119</v>
      </c>
    </row>
    <row r="65" spans="2:23" ht="13.5" thickTop="1">
      <c r="B65" s="111" t="s">
        <v>13</v>
      </c>
      <c r="C65" s="125">
        <f t="shared" ref="C65:H67" si="192">+C13+C39</f>
        <v>1055</v>
      </c>
      <c r="D65" s="127">
        <f t="shared" si="192"/>
        <v>1051</v>
      </c>
      <c r="E65" s="187">
        <f t="shared" si="192"/>
        <v>2106</v>
      </c>
      <c r="F65" s="125">
        <f t="shared" si="192"/>
        <v>1195</v>
      </c>
      <c r="G65" s="127">
        <f t="shared" si="192"/>
        <v>1197</v>
      </c>
      <c r="H65" s="187">
        <f t="shared" si="192"/>
        <v>2392</v>
      </c>
      <c r="I65" s="128">
        <f t="shared" ref="I65:I76" si="193">IF(E65=0,0,((H65/E65)-1)*100)</f>
        <v>13.58024691358024</v>
      </c>
      <c r="J65" s="3"/>
      <c r="K65" s="3"/>
      <c r="L65" s="13" t="s">
        <v>13</v>
      </c>
      <c r="M65" s="36">
        <f t="shared" ref="M65:N67" si="194">+M13+M39</f>
        <v>154731</v>
      </c>
      <c r="N65" s="37">
        <f t="shared" si="194"/>
        <v>163610</v>
      </c>
      <c r="O65" s="203">
        <f t="shared" ref="O65:O66" si="195">SUM(M65:N65)</f>
        <v>318341</v>
      </c>
      <c r="P65" s="38">
        <f>+P13+P39</f>
        <v>394</v>
      </c>
      <c r="Q65" s="203">
        <f>+Q13+Q39</f>
        <v>318735</v>
      </c>
      <c r="R65" s="39">
        <f>+R13+R39</f>
        <v>176698</v>
      </c>
      <c r="S65" s="37">
        <f>+S13+S39</f>
        <v>181304</v>
      </c>
      <c r="T65" s="203">
        <f>+T13+T39</f>
        <v>358002</v>
      </c>
      <c r="U65" s="150">
        <f t="shared" si="174"/>
        <v>63</v>
      </c>
      <c r="V65" s="203">
        <f>+T65+U65</f>
        <v>358065</v>
      </c>
      <c r="W65" s="40">
        <f t="shared" ref="W65:W76" si="196">IF(Q65=0,0,((V65/Q65)-1)*100)</f>
        <v>12.339404207256809</v>
      </c>
    </row>
    <row r="66" spans="2:23">
      <c r="B66" s="111" t="s">
        <v>14</v>
      </c>
      <c r="C66" s="125">
        <f t="shared" si="192"/>
        <v>982</v>
      </c>
      <c r="D66" s="127">
        <f t="shared" si="192"/>
        <v>984</v>
      </c>
      <c r="E66" s="187">
        <f t="shared" si="192"/>
        <v>1966</v>
      </c>
      <c r="F66" s="125">
        <f t="shared" si="192"/>
        <v>1076</v>
      </c>
      <c r="G66" s="127">
        <f t="shared" si="192"/>
        <v>1065</v>
      </c>
      <c r="H66" s="187">
        <f t="shared" si="192"/>
        <v>2141</v>
      </c>
      <c r="I66" s="128">
        <f t="shared" si="193"/>
        <v>8.9013224821973491</v>
      </c>
      <c r="J66" s="3"/>
      <c r="K66" s="3"/>
      <c r="L66" s="13" t="s">
        <v>14</v>
      </c>
      <c r="M66" s="36">
        <f t="shared" si="194"/>
        <v>152575</v>
      </c>
      <c r="N66" s="37">
        <f t="shared" si="194"/>
        <v>154411</v>
      </c>
      <c r="O66" s="203">
        <f t="shared" si="195"/>
        <v>306986</v>
      </c>
      <c r="P66" s="38">
        <f t="shared" ref="P66:S67" si="197">+P14+P40</f>
        <v>180</v>
      </c>
      <c r="Q66" s="203">
        <f t="shared" si="197"/>
        <v>307166</v>
      </c>
      <c r="R66" s="39">
        <f t="shared" si="197"/>
        <v>159990</v>
      </c>
      <c r="S66" s="37">
        <f t="shared" si="197"/>
        <v>166112</v>
      </c>
      <c r="T66" s="203">
        <f t="shared" ref="T66" si="198">SUM(R66:S66)</f>
        <v>326102</v>
      </c>
      <c r="U66" s="150">
        <f t="shared" si="174"/>
        <v>4</v>
      </c>
      <c r="V66" s="203">
        <f>+T66+U66</f>
        <v>326106</v>
      </c>
      <c r="W66" s="40">
        <f t="shared" si="196"/>
        <v>6.166047023433574</v>
      </c>
    </row>
    <row r="67" spans="2:23" ht="13.5" thickBot="1">
      <c r="B67" s="111" t="s">
        <v>15</v>
      </c>
      <c r="C67" s="125">
        <f t="shared" si="192"/>
        <v>1027</v>
      </c>
      <c r="D67" s="127">
        <f t="shared" si="192"/>
        <v>1028</v>
      </c>
      <c r="E67" s="187">
        <f t="shared" si="192"/>
        <v>2055</v>
      </c>
      <c r="F67" s="125">
        <f t="shared" si="192"/>
        <v>1154</v>
      </c>
      <c r="G67" s="127">
        <f t="shared" si="192"/>
        <v>1119</v>
      </c>
      <c r="H67" s="187">
        <f t="shared" si="192"/>
        <v>2273</v>
      </c>
      <c r="I67" s="128">
        <f>IF(E67=0,0,((H67/E67)-1)*100)</f>
        <v>10.608272506082717</v>
      </c>
      <c r="J67" s="3"/>
      <c r="K67" s="3"/>
      <c r="L67" s="13" t="s">
        <v>15</v>
      </c>
      <c r="M67" s="36">
        <f t="shared" si="194"/>
        <v>161654</v>
      </c>
      <c r="N67" s="37">
        <f t="shared" si="194"/>
        <v>163992</v>
      </c>
      <c r="O67" s="203">
        <f>SUM(M67:N67)</f>
        <v>325646</v>
      </c>
      <c r="P67" s="38">
        <f t="shared" si="197"/>
        <v>226</v>
      </c>
      <c r="Q67" s="203">
        <f t="shared" si="197"/>
        <v>325872</v>
      </c>
      <c r="R67" s="39">
        <f t="shared" si="197"/>
        <v>167577</v>
      </c>
      <c r="S67" s="37">
        <f t="shared" si="197"/>
        <v>170875</v>
      </c>
      <c r="T67" s="203">
        <f>SUM(R67:S67)</f>
        <v>338452</v>
      </c>
      <c r="U67" s="150">
        <f t="shared" si="174"/>
        <v>386</v>
      </c>
      <c r="V67" s="203">
        <f>+T67+U67</f>
        <v>338838</v>
      </c>
      <c r="W67" s="40">
        <f>IF(Q67=0,0,((V67/Q67)-1)*100)</f>
        <v>3.9788628664015224</v>
      </c>
    </row>
    <row r="68" spans="2:23" ht="14.25" thickTop="1" thickBot="1">
      <c r="B68" s="132" t="s">
        <v>61</v>
      </c>
      <c r="C68" s="133">
        <f>+C65+C66+C67</f>
        <v>3064</v>
      </c>
      <c r="D68" s="135">
        <f t="shared" ref="D68" si="199">+D65+D66+D67</f>
        <v>3063</v>
      </c>
      <c r="E68" s="182">
        <f t="shared" ref="E68" si="200">+E65+E66+E67</f>
        <v>6127</v>
      </c>
      <c r="F68" s="133">
        <f t="shared" ref="F68" si="201">+F65+F66+F67</f>
        <v>3425</v>
      </c>
      <c r="G68" s="135">
        <f t="shared" ref="G68" si="202">+G65+G66+G67</f>
        <v>3381</v>
      </c>
      <c r="H68" s="188">
        <f t="shared" ref="H68" si="203">+H65+H66+H67</f>
        <v>6806</v>
      </c>
      <c r="I68" s="137">
        <f>IF(E68=0,0,((H68/E68)-1)*100)</f>
        <v>11.082095642239276</v>
      </c>
      <c r="J68" s="7"/>
      <c r="K68" s="7"/>
      <c r="L68" s="41" t="s">
        <v>61</v>
      </c>
      <c r="M68" s="45">
        <f>+M65+M66+M67</f>
        <v>468960</v>
      </c>
      <c r="N68" s="43">
        <f t="shared" ref="N68" si="204">+N65+N66+N67</f>
        <v>482013</v>
      </c>
      <c r="O68" s="204">
        <f t="shared" ref="O68" si="205">+O65+O66+O67</f>
        <v>950973</v>
      </c>
      <c r="P68" s="44">
        <f t="shared" ref="P68" si="206">+P65+P66+P67</f>
        <v>800</v>
      </c>
      <c r="Q68" s="207">
        <f t="shared" ref="Q68" si="207">+Q65+Q66+Q67</f>
        <v>951773</v>
      </c>
      <c r="R68" s="45">
        <f t="shared" ref="R68" si="208">+R65+R66+R67</f>
        <v>504265</v>
      </c>
      <c r="S68" s="43">
        <f t="shared" ref="S68" si="209">+S65+S66+S67</f>
        <v>518291</v>
      </c>
      <c r="T68" s="204">
        <f t="shared" ref="T68" si="210">+T65+T66+T67</f>
        <v>1022556</v>
      </c>
      <c r="U68" s="44">
        <f t="shared" ref="U68" si="211">+U65+U66+U67</f>
        <v>453</v>
      </c>
      <c r="V68" s="207">
        <f t="shared" ref="V68" si="212">+V65+V66+V67</f>
        <v>1023009</v>
      </c>
      <c r="W68" s="46">
        <f>IF(Q68=0,0,((V68/Q68)-1)*100)</f>
        <v>7.4845577674508501</v>
      </c>
    </row>
    <row r="69" spans="2:23" ht="13.5" thickTop="1">
      <c r="B69" s="111" t="s">
        <v>16</v>
      </c>
      <c r="C69" s="138">
        <f t="shared" ref="C69:H71" si="213">+C17+C43</f>
        <v>965</v>
      </c>
      <c r="D69" s="140">
        <f t="shared" si="213"/>
        <v>968</v>
      </c>
      <c r="E69" s="187">
        <f t="shared" si="213"/>
        <v>1933</v>
      </c>
      <c r="F69" s="138">
        <f t="shared" si="213"/>
        <v>1166</v>
      </c>
      <c r="G69" s="140">
        <f t="shared" si="213"/>
        <v>1161</v>
      </c>
      <c r="H69" s="187">
        <f t="shared" si="213"/>
        <v>2327</v>
      </c>
      <c r="I69" s="128">
        <f t="shared" si="193"/>
        <v>20.382824624935324</v>
      </c>
      <c r="J69" s="7"/>
      <c r="K69" s="3"/>
      <c r="L69" s="13" t="s">
        <v>16</v>
      </c>
      <c r="M69" s="36">
        <f t="shared" ref="M69:N71" si="214">+M17+M43</f>
        <v>146468</v>
      </c>
      <c r="N69" s="37">
        <f t="shared" si="214"/>
        <v>151766</v>
      </c>
      <c r="O69" s="203">
        <f t="shared" ref="O69:O71" si="215">SUM(M69:N69)</f>
        <v>298234</v>
      </c>
      <c r="P69" s="38">
        <f t="shared" ref="P69:S71" si="216">+P17+P43</f>
        <v>58</v>
      </c>
      <c r="Q69" s="203">
        <f t="shared" si="216"/>
        <v>298292</v>
      </c>
      <c r="R69" s="39">
        <f t="shared" si="216"/>
        <v>167892</v>
      </c>
      <c r="S69" s="37">
        <f t="shared" si="216"/>
        <v>166045</v>
      </c>
      <c r="T69" s="203">
        <f t="shared" ref="T69:T71" si="217">SUM(R69:S69)</f>
        <v>333937</v>
      </c>
      <c r="U69" s="150">
        <f>+U17+U43</f>
        <v>292</v>
      </c>
      <c r="V69" s="203">
        <f>+T69+U69</f>
        <v>334229</v>
      </c>
      <c r="W69" s="40">
        <f t="shared" si="196"/>
        <v>12.047590951148536</v>
      </c>
    </row>
    <row r="70" spans="2:23">
      <c r="B70" s="111" t="s">
        <v>17</v>
      </c>
      <c r="C70" s="138">
        <f t="shared" si="213"/>
        <v>1021</v>
      </c>
      <c r="D70" s="140">
        <f t="shared" si="213"/>
        <v>1021</v>
      </c>
      <c r="E70" s="187">
        <f t="shared" si="213"/>
        <v>2042</v>
      </c>
      <c r="F70" s="138">
        <f t="shared" si="213"/>
        <v>1181</v>
      </c>
      <c r="G70" s="140">
        <f t="shared" si="213"/>
        <v>1165</v>
      </c>
      <c r="H70" s="187">
        <f t="shared" si="213"/>
        <v>2346</v>
      </c>
      <c r="I70" s="128">
        <f>IF(E70=0,0,((H70/E70)-1)*100)</f>
        <v>14.887365328109702</v>
      </c>
      <c r="J70" s="3"/>
      <c r="K70" s="3"/>
      <c r="L70" s="13" t="s">
        <v>17</v>
      </c>
      <c r="M70" s="36">
        <f t="shared" si="214"/>
        <v>137910</v>
      </c>
      <c r="N70" s="37">
        <f t="shared" si="214"/>
        <v>141384</v>
      </c>
      <c r="O70" s="203">
        <f>SUM(M70:N70)</f>
        <v>279294</v>
      </c>
      <c r="P70" s="38">
        <f t="shared" si="216"/>
        <v>0</v>
      </c>
      <c r="Q70" s="203">
        <f t="shared" si="216"/>
        <v>279294</v>
      </c>
      <c r="R70" s="39">
        <f t="shared" si="216"/>
        <v>153376</v>
      </c>
      <c r="S70" s="37">
        <f t="shared" si="216"/>
        <v>154030</v>
      </c>
      <c r="T70" s="203">
        <f>SUM(R70:S70)</f>
        <v>307406</v>
      </c>
      <c r="U70" s="150">
        <f>+U18+U44</f>
        <v>111</v>
      </c>
      <c r="V70" s="203">
        <f>+T70+U70</f>
        <v>307517</v>
      </c>
      <c r="W70" s="40">
        <f>IF(Q70=0,0,((V70/Q70)-1)*100)</f>
        <v>10.10512220097819</v>
      </c>
    </row>
    <row r="71" spans="2:23" ht="13.5" thickBot="1">
      <c r="B71" s="111" t="s">
        <v>18</v>
      </c>
      <c r="C71" s="138">
        <f t="shared" si="213"/>
        <v>1037</v>
      </c>
      <c r="D71" s="140">
        <f t="shared" si="213"/>
        <v>1036</v>
      </c>
      <c r="E71" s="187">
        <f t="shared" si="213"/>
        <v>2073</v>
      </c>
      <c r="F71" s="138">
        <f t="shared" si="213"/>
        <v>1128</v>
      </c>
      <c r="G71" s="140">
        <f t="shared" si="213"/>
        <v>1107</v>
      </c>
      <c r="H71" s="187">
        <f t="shared" si="213"/>
        <v>2235</v>
      </c>
      <c r="I71" s="128">
        <f t="shared" si="193"/>
        <v>7.8147612156295176</v>
      </c>
      <c r="J71" s="3"/>
      <c r="K71" s="3"/>
      <c r="L71" s="13" t="s">
        <v>18</v>
      </c>
      <c r="M71" s="36">
        <f t="shared" si="214"/>
        <v>144522</v>
      </c>
      <c r="N71" s="37">
        <f t="shared" si="214"/>
        <v>139302</v>
      </c>
      <c r="O71" s="203">
        <f t="shared" si="215"/>
        <v>283824</v>
      </c>
      <c r="P71" s="38">
        <f t="shared" si="216"/>
        <v>1</v>
      </c>
      <c r="Q71" s="203">
        <f t="shared" si="216"/>
        <v>283825</v>
      </c>
      <c r="R71" s="39">
        <f t="shared" si="216"/>
        <v>145515</v>
      </c>
      <c r="S71" s="37">
        <f t="shared" si="216"/>
        <v>142058</v>
      </c>
      <c r="T71" s="203">
        <f t="shared" si="217"/>
        <v>287573</v>
      </c>
      <c r="U71" s="150">
        <f>+U19+U45</f>
        <v>2</v>
      </c>
      <c r="V71" s="203">
        <f>+T71+U71</f>
        <v>287575</v>
      </c>
      <c r="W71" s="40">
        <f t="shared" si="196"/>
        <v>1.3212366775301687</v>
      </c>
    </row>
    <row r="72" spans="2:23" ht="16.5" thickTop="1" thickBot="1">
      <c r="B72" s="141" t="s">
        <v>19</v>
      </c>
      <c r="C72" s="142">
        <f>+C69+C70+C71</f>
        <v>3023</v>
      </c>
      <c r="D72" s="149">
        <f t="shared" ref="D72" si="218">+D69+D70+D71</f>
        <v>3025</v>
      </c>
      <c r="E72" s="196">
        <f t="shared" ref="E72" si="219">+E69+E70+E71</f>
        <v>6048</v>
      </c>
      <c r="F72" s="133">
        <f t="shared" ref="F72" si="220">+F69+F70+F71</f>
        <v>3475</v>
      </c>
      <c r="G72" s="144">
        <f t="shared" ref="G72" si="221">+G69+G70+G71</f>
        <v>3433</v>
      </c>
      <c r="H72" s="189">
        <f t="shared" ref="H72" si="222">+H69+H70+H71</f>
        <v>6908</v>
      </c>
      <c r="I72" s="136">
        <f t="shared" si="193"/>
        <v>14.219576719576722</v>
      </c>
      <c r="J72" s="9"/>
      <c r="K72" s="10"/>
      <c r="L72" s="47" t="s">
        <v>19</v>
      </c>
      <c r="M72" s="48">
        <f>+M69+M70+M71</f>
        <v>428900</v>
      </c>
      <c r="N72" s="49">
        <f t="shared" ref="N72" si="223">+N69+N70+N71</f>
        <v>432452</v>
      </c>
      <c r="O72" s="205">
        <f t="shared" ref="O72" si="224">+O69+O70+O71</f>
        <v>861352</v>
      </c>
      <c r="P72" s="49">
        <f t="shared" ref="P72" si="225">+P69+P70+P71</f>
        <v>59</v>
      </c>
      <c r="Q72" s="205">
        <f t="shared" ref="Q72" si="226">+Q69+Q70+Q71</f>
        <v>861411</v>
      </c>
      <c r="R72" s="48">
        <f t="shared" ref="R72" si="227">+R69+R70+R71</f>
        <v>466783</v>
      </c>
      <c r="S72" s="49">
        <f t="shared" ref="S72" si="228">+S69+S70+S71</f>
        <v>462133</v>
      </c>
      <c r="T72" s="205">
        <f t="shared" ref="T72" si="229">+T69+T70+T71</f>
        <v>928916</v>
      </c>
      <c r="U72" s="49">
        <f t="shared" ref="U72" si="230">+U69+U70+U71</f>
        <v>405</v>
      </c>
      <c r="V72" s="205">
        <f t="shared" ref="V72" si="231">+V69+V70+V71</f>
        <v>929321</v>
      </c>
      <c r="W72" s="50">
        <f t="shared" si="196"/>
        <v>7.8835770613563172</v>
      </c>
    </row>
    <row r="73" spans="2:23" ht="13.5" thickTop="1">
      <c r="B73" s="111" t="s">
        <v>21</v>
      </c>
      <c r="C73" s="125">
        <f t="shared" ref="C73:H75" si="232">+C21+C47</f>
        <v>1109</v>
      </c>
      <c r="D73" s="127">
        <f t="shared" si="232"/>
        <v>1110</v>
      </c>
      <c r="E73" s="197">
        <f t="shared" si="232"/>
        <v>2219</v>
      </c>
      <c r="F73" s="125">
        <f t="shared" si="232"/>
        <v>1143</v>
      </c>
      <c r="G73" s="127">
        <f t="shared" si="232"/>
        <v>1118</v>
      </c>
      <c r="H73" s="190">
        <f t="shared" si="232"/>
        <v>2261</v>
      </c>
      <c r="I73" s="128">
        <f t="shared" si="193"/>
        <v>1.8927444794952786</v>
      </c>
      <c r="J73" s="3"/>
      <c r="K73" s="3"/>
      <c r="L73" s="13" t="s">
        <v>21</v>
      </c>
      <c r="M73" s="36">
        <f t="shared" ref="M73:N75" si="233">+M21+M47</f>
        <v>156986</v>
      </c>
      <c r="N73" s="37">
        <f t="shared" si="233"/>
        <v>154146</v>
      </c>
      <c r="O73" s="203">
        <f t="shared" ref="O73:O75" si="234">SUM(M73:N73)</f>
        <v>311132</v>
      </c>
      <c r="P73" s="38">
        <f t="shared" ref="P73:S75" si="235">+P21+P47</f>
        <v>1</v>
      </c>
      <c r="Q73" s="203">
        <f t="shared" si="235"/>
        <v>311133</v>
      </c>
      <c r="R73" s="39">
        <f t="shared" si="235"/>
        <v>157559</v>
      </c>
      <c r="S73" s="37">
        <f t="shared" si="235"/>
        <v>148597</v>
      </c>
      <c r="T73" s="203">
        <f t="shared" ref="T73:T75" si="236">SUM(R73:S73)</f>
        <v>306156</v>
      </c>
      <c r="U73" s="150">
        <f>+U21+U47</f>
        <v>1</v>
      </c>
      <c r="V73" s="203">
        <f>+T73+U73</f>
        <v>306157</v>
      </c>
      <c r="W73" s="40">
        <f t="shared" si="196"/>
        <v>-1.5993160481209023</v>
      </c>
    </row>
    <row r="74" spans="2:23">
      <c r="B74" s="111" t="s">
        <v>22</v>
      </c>
      <c r="C74" s="125">
        <f t="shared" si="232"/>
        <v>1127</v>
      </c>
      <c r="D74" s="127">
        <f t="shared" si="232"/>
        <v>1126</v>
      </c>
      <c r="E74" s="181">
        <f t="shared" si="232"/>
        <v>2253</v>
      </c>
      <c r="F74" s="125">
        <f t="shared" si="232"/>
        <v>1183</v>
      </c>
      <c r="G74" s="127">
        <f t="shared" si="232"/>
        <v>1158</v>
      </c>
      <c r="H74" s="181">
        <f t="shared" si="232"/>
        <v>2341</v>
      </c>
      <c r="I74" s="128">
        <f t="shared" si="193"/>
        <v>3.9059032401242755</v>
      </c>
      <c r="J74" s="3"/>
      <c r="K74" s="3"/>
      <c r="L74" s="13" t="s">
        <v>22</v>
      </c>
      <c r="M74" s="36">
        <f t="shared" si="233"/>
        <v>166082</v>
      </c>
      <c r="N74" s="37">
        <f t="shared" si="233"/>
        <v>168522</v>
      </c>
      <c r="O74" s="203">
        <f t="shared" si="234"/>
        <v>334604</v>
      </c>
      <c r="P74" s="38">
        <f t="shared" si="235"/>
        <v>6</v>
      </c>
      <c r="Q74" s="203">
        <f t="shared" si="235"/>
        <v>334610</v>
      </c>
      <c r="R74" s="39">
        <f t="shared" si="235"/>
        <v>164770</v>
      </c>
      <c r="S74" s="37">
        <f t="shared" si="235"/>
        <v>166434</v>
      </c>
      <c r="T74" s="203">
        <f t="shared" si="236"/>
        <v>331204</v>
      </c>
      <c r="U74" s="150">
        <f>+U22+U48</f>
        <v>190</v>
      </c>
      <c r="V74" s="203">
        <f>+T74+U74</f>
        <v>331394</v>
      </c>
      <c r="W74" s="40">
        <f t="shared" si="196"/>
        <v>-0.9611189145572463</v>
      </c>
    </row>
    <row r="75" spans="2:23" ht="13.5" thickBot="1">
      <c r="B75" s="111" t="s">
        <v>23</v>
      </c>
      <c r="C75" s="125">
        <f t="shared" si="232"/>
        <v>1084</v>
      </c>
      <c r="D75" s="146">
        <f t="shared" si="232"/>
        <v>1086</v>
      </c>
      <c r="E75" s="185">
        <f t="shared" si="232"/>
        <v>2170</v>
      </c>
      <c r="F75" s="125">
        <f t="shared" si="232"/>
        <v>1152</v>
      </c>
      <c r="G75" s="146">
        <f t="shared" si="232"/>
        <v>1161</v>
      </c>
      <c r="H75" s="185">
        <f t="shared" si="232"/>
        <v>2313</v>
      </c>
      <c r="I75" s="147">
        <f t="shared" si="193"/>
        <v>6.5898617511520818</v>
      </c>
      <c r="J75" s="3"/>
      <c r="K75" s="3"/>
      <c r="L75" s="13" t="s">
        <v>23</v>
      </c>
      <c r="M75" s="36">
        <f t="shared" si="233"/>
        <v>143888</v>
      </c>
      <c r="N75" s="37">
        <f t="shared" si="233"/>
        <v>138604</v>
      </c>
      <c r="O75" s="203">
        <f t="shared" si="234"/>
        <v>282492</v>
      </c>
      <c r="P75" s="38">
        <f t="shared" si="235"/>
        <v>254</v>
      </c>
      <c r="Q75" s="203">
        <f t="shared" si="235"/>
        <v>282746</v>
      </c>
      <c r="R75" s="39">
        <f t="shared" si="235"/>
        <v>153126</v>
      </c>
      <c r="S75" s="37">
        <f t="shared" si="235"/>
        <v>145864</v>
      </c>
      <c r="T75" s="203">
        <f t="shared" si="236"/>
        <v>298990</v>
      </c>
      <c r="U75" s="150">
        <f>+U23+U49</f>
        <v>5</v>
      </c>
      <c r="V75" s="208">
        <f>+T75+U75</f>
        <v>298995</v>
      </c>
      <c r="W75" s="40">
        <f t="shared" si="196"/>
        <v>5.7468540669010304</v>
      </c>
    </row>
    <row r="76" spans="2:23" ht="14.25" thickTop="1" thickBot="1">
      <c r="B76" s="132" t="s">
        <v>24</v>
      </c>
      <c r="C76" s="133">
        <f>+C73+C74+C75</f>
        <v>3320</v>
      </c>
      <c r="D76" s="135">
        <f t="shared" ref="D76" si="237">+D73+D74+D75</f>
        <v>3322</v>
      </c>
      <c r="E76" s="191">
        <f t="shared" ref="E76" si="238">+E73+E74+E75</f>
        <v>6642</v>
      </c>
      <c r="F76" s="133">
        <f t="shared" ref="F76" si="239">+F73+F74+F75</f>
        <v>3478</v>
      </c>
      <c r="G76" s="135">
        <f t="shared" ref="G76" si="240">+G73+G74+G75</f>
        <v>3437</v>
      </c>
      <c r="H76" s="191">
        <f t="shared" ref="H76" si="241">+H73+H74+H75</f>
        <v>6915</v>
      </c>
      <c r="I76" s="136">
        <f t="shared" si="193"/>
        <v>4.1102077687443561</v>
      </c>
      <c r="J76" s="3"/>
      <c r="K76" s="3"/>
      <c r="L76" s="41" t="s">
        <v>24</v>
      </c>
      <c r="M76" s="42">
        <f>+M73+M74+M75</f>
        <v>466956</v>
      </c>
      <c r="N76" s="43">
        <f t="shared" ref="N76" si="242">+N73+N74+N75</f>
        <v>461272</v>
      </c>
      <c r="O76" s="204">
        <f t="shared" ref="O76" si="243">+O73+O74+O75</f>
        <v>928228</v>
      </c>
      <c r="P76" s="44">
        <f t="shared" ref="P76" si="244">+P73+P74+P75</f>
        <v>261</v>
      </c>
      <c r="Q76" s="204">
        <f t="shared" ref="Q76" si="245">+Q73+Q74+Q75</f>
        <v>928489</v>
      </c>
      <c r="R76" s="45">
        <f t="shared" ref="R76" si="246">+R73+R74+R75</f>
        <v>475455</v>
      </c>
      <c r="S76" s="43">
        <f t="shared" ref="S76" si="247">+S73+S74+S75</f>
        <v>460895</v>
      </c>
      <c r="T76" s="204">
        <f t="shared" ref="T76" si="248">+T73+T74+T75</f>
        <v>936350</v>
      </c>
      <c r="U76" s="44">
        <f t="shared" ref="U76" si="249">+U73+U74+U75</f>
        <v>196</v>
      </c>
      <c r="V76" s="207">
        <f t="shared" ref="V76" si="250">+V73+V74+V75</f>
        <v>936546</v>
      </c>
      <c r="W76" s="46">
        <f t="shared" si="196"/>
        <v>0.86775395292781887</v>
      </c>
    </row>
    <row r="77" spans="2:23" ht="14.25" thickTop="1" thickBot="1">
      <c r="B77" s="132" t="s">
        <v>62</v>
      </c>
      <c r="C77" s="133">
        <f t="shared" ref="C77:H77" si="251">+C68+C72+C76</f>
        <v>9407</v>
      </c>
      <c r="D77" s="135">
        <f t="shared" si="251"/>
        <v>9410</v>
      </c>
      <c r="E77" s="182">
        <f t="shared" si="251"/>
        <v>18817</v>
      </c>
      <c r="F77" s="133">
        <f t="shared" si="251"/>
        <v>10378</v>
      </c>
      <c r="G77" s="135">
        <f t="shared" si="251"/>
        <v>10251</v>
      </c>
      <c r="H77" s="188">
        <f t="shared" si="251"/>
        <v>20629</v>
      </c>
      <c r="I77" s="137">
        <f>IF(E77=0,0,((H77/E77)-1)*100)</f>
        <v>9.6295902641228679</v>
      </c>
      <c r="J77" s="7"/>
      <c r="K77" s="3"/>
      <c r="L77" s="41" t="s">
        <v>62</v>
      </c>
      <c r="M77" s="45">
        <f t="shared" ref="M77:V77" si="252">+M68+M72+M76</f>
        <v>1364816</v>
      </c>
      <c r="N77" s="43">
        <f t="shared" si="252"/>
        <v>1375737</v>
      </c>
      <c r="O77" s="204">
        <f t="shared" si="252"/>
        <v>2740553</v>
      </c>
      <c r="P77" s="44">
        <f t="shared" si="252"/>
        <v>1120</v>
      </c>
      <c r="Q77" s="207">
        <f t="shared" si="252"/>
        <v>2741673</v>
      </c>
      <c r="R77" s="45">
        <f t="shared" si="252"/>
        <v>1446503</v>
      </c>
      <c r="S77" s="43">
        <f t="shared" si="252"/>
        <v>1441319</v>
      </c>
      <c r="T77" s="204">
        <f t="shared" si="252"/>
        <v>2887822</v>
      </c>
      <c r="U77" s="44">
        <f t="shared" si="252"/>
        <v>1054</v>
      </c>
      <c r="V77" s="207">
        <f t="shared" si="252"/>
        <v>2888876</v>
      </c>
      <c r="W77" s="46">
        <f>IF(Q77=0,0,((V77/Q77)-1)*100)</f>
        <v>5.3690939802084392</v>
      </c>
    </row>
    <row r="78" spans="2:23" ht="14.25" thickTop="1" thickBot="1">
      <c r="B78" s="132" t="s">
        <v>7</v>
      </c>
      <c r="C78" s="133">
        <f>+C77+C64</f>
        <v>12267</v>
      </c>
      <c r="D78" s="135">
        <f t="shared" ref="D78" si="253">+D77+D64</f>
        <v>12268</v>
      </c>
      <c r="E78" s="182">
        <f t="shared" ref="E78" si="254">+E77+E64</f>
        <v>24535</v>
      </c>
      <c r="F78" s="133">
        <f t="shared" ref="F78" si="255">+F77+F64</f>
        <v>13711</v>
      </c>
      <c r="G78" s="135">
        <f t="shared" ref="G78" si="256">+G77+G64</f>
        <v>13583</v>
      </c>
      <c r="H78" s="188">
        <f t="shared" ref="H78" si="257">+H77+H64</f>
        <v>27294</v>
      </c>
      <c r="I78" s="137">
        <f>IF(E78=0,0,((H78/E78)-1)*100)</f>
        <v>11.245159975545139</v>
      </c>
      <c r="J78" s="7"/>
      <c r="K78" s="7"/>
      <c r="L78" s="41" t="s">
        <v>7</v>
      </c>
      <c r="M78" s="45">
        <f>+M77+M64</f>
        <v>1786536</v>
      </c>
      <c r="N78" s="43">
        <f t="shared" ref="N78" si="258">+N77+N64</f>
        <v>1762358</v>
      </c>
      <c r="O78" s="204">
        <f t="shared" ref="O78" si="259">+O77+O64</f>
        <v>3548894</v>
      </c>
      <c r="P78" s="44">
        <f t="shared" ref="P78" si="260">+P77+P64</f>
        <v>2038</v>
      </c>
      <c r="Q78" s="207">
        <f t="shared" ref="Q78" si="261">+Q77+Q64</f>
        <v>3550932</v>
      </c>
      <c r="R78" s="45">
        <f t="shared" ref="R78" si="262">+R77+R64</f>
        <v>1944303</v>
      </c>
      <c r="S78" s="43">
        <f t="shared" ref="S78" si="263">+S77+S64</f>
        <v>1907223</v>
      </c>
      <c r="T78" s="204">
        <f t="shared" ref="T78" si="264">+T77+T64</f>
        <v>3851526</v>
      </c>
      <c r="U78" s="44">
        <f t="shared" ref="U78" si="265">+U77+U64</f>
        <v>1533</v>
      </c>
      <c r="V78" s="207">
        <f t="shared" ref="V78" si="266">+V77+V64</f>
        <v>3853059</v>
      </c>
      <c r="W78" s="46">
        <f>IF(Q78=0,0,((V78/Q78)-1)*100)</f>
        <v>8.5083859674023543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4.25" thickTop="1" thickBot="1">
      <c r="L83" s="58"/>
      <c r="M83" s="232" t="s">
        <v>58</v>
      </c>
      <c r="N83" s="233"/>
      <c r="O83" s="234"/>
      <c r="P83" s="232"/>
      <c r="Q83" s="232"/>
      <c r="R83" s="232" t="s">
        <v>59</v>
      </c>
      <c r="S83" s="233"/>
      <c r="T83" s="234"/>
      <c r="U83" s="232"/>
      <c r="V83" s="232"/>
      <c r="W83" s="383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84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82"/>
    </row>
    <row r="86" spans="12:23" ht="6.7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3">
      <c r="L87" s="60" t="s">
        <v>10</v>
      </c>
      <c r="M87" s="77">
        <v>22</v>
      </c>
      <c r="N87" s="78">
        <v>180</v>
      </c>
      <c r="O87" s="217">
        <f>M87+N87</f>
        <v>202</v>
      </c>
      <c r="P87" s="79">
        <v>0</v>
      </c>
      <c r="Q87" s="217">
        <f t="shared" ref="Q87:Q89" si="267">O87+P87</f>
        <v>202</v>
      </c>
      <c r="R87" s="77">
        <v>39</v>
      </c>
      <c r="S87" s="78">
        <v>51</v>
      </c>
      <c r="T87" s="217">
        <f>R87+S87</f>
        <v>90</v>
      </c>
      <c r="U87" s="79">
        <v>0</v>
      </c>
      <c r="V87" s="217">
        <f>T87+U87</f>
        <v>90</v>
      </c>
      <c r="W87" s="80">
        <f>IF(Q87=0,0,((V87/Q87)-1)*100)</f>
        <v>-55.445544554455452</v>
      </c>
    </row>
    <row r="88" spans="12:23">
      <c r="L88" s="60" t="s">
        <v>11</v>
      </c>
      <c r="M88" s="77">
        <v>44</v>
      </c>
      <c r="N88" s="78">
        <v>185</v>
      </c>
      <c r="O88" s="217">
        <f>M88+N88</f>
        <v>229</v>
      </c>
      <c r="P88" s="79">
        <v>0</v>
      </c>
      <c r="Q88" s="217">
        <f t="shared" si="267"/>
        <v>229</v>
      </c>
      <c r="R88" s="77">
        <v>76</v>
      </c>
      <c r="S88" s="78">
        <v>96</v>
      </c>
      <c r="T88" s="217">
        <f>R88+S88</f>
        <v>172</v>
      </c>
      <c r="U88" s="79">
        <v>0</v>
      </c>
      <c r="V88" s="217">
        <f>T88+U88</f>
        <v>172</v>
      </c>
      <c r="W88" s="80">
        <f>IF(Q88=0,0,((V88/Q88)-1)*100)</f>
        <v>-24.890829694323145</v>
      </c>
    </row>
    <row r="89" spans="12:23" ht="13.5" thickBot="1">
      <c r="L89" s="66" t="s">
        <v>12</v>
      </c>
      <c r="M89" s="77">
        <v>36</v>
      </c>
      <c r="N89" s="78">
        <v>196</v>
      </c>
      <c r="O89" s="217">
        <f>M89+N89</f>
        <v>232</v>
      </c>
      <c r="P89" s="79">
        <v>0</v>
      </c>
      <c r="Q89" s="217">
        <f t="shared" si="267"/>
        <v>232</v>
      </c>
      <c r="R89" s="77">
        <v>104</v>
      </c>
      <c r="S89" s="78">
        <v>99</v>
      </c>
      <c r="T89" s="217">
        <f>R89+S89</f>
        <v>203</v>
      </c>
      <c r="U89" s="79">
        <v>0</v>
      </c>
      <c r="V89" s="217">
        <f>T89+U89</f>
        <v>203</v>
      </c>
      <c r="W89" s="80">
        <f>IF(Q89=0,0,((V89/Q89)-1)*100)</f>
        <v>-12.5</v>
      </c>
    </row>
    <row r="90" spans="12:23" ht="14.25" thickTop="1" thickBot="1">
      <c r="L90" s="81" t="s">
        <v>57</v>
      </c>
      <c r="M90" s="82">
        <f>+M87+M88+M89</f>
        <v>102</v>
      </c>
      <c r="N90" s="83">
        <f t="shared" ref="N90:V90" si="268">+N87+N88+N89</f>
        <v>561</v>
      </c>
      <c r="O90" s="218">
        <f t="shared" si="268"/>
        <v>663</v>
      </c>
      <c r="P90" s="82">
        <f t="shared" si="268"/>
        <v>0</v>
      </c>
      <c r="Q90" s="218">
        <f t="shared" si="268"/>
        <v>663</v>
      </c>
      <c r="R90" s="82">
        <f t="shared" si="268"/>
        <v>219</v>
      </c>
      <c r="S90" s="83">
        <f t="shared" si="268"/>
        <v>246</v>
      </c>
      <c r="T90" s="218">
        <f t="shared" si="268"/>
        <v>465</v>
      </c>
      <c r="U90" s="82">
        <f t="shared" si="268"/>
        <v>0</v>
      </c>
      <c r="V90" s="218">
        <f t="shared" si="268"/>
        <v>465</v>
      </c>
      <c r="W90" s="84">
        <f t="shared" ref="W90" si="269">IF(Q90=0,0,((V90/Q90)-1)*100)</f>
        <v>-29.864253393665162</v>
      </c>
    </row>
    <row r="91" spans="12:23" ht="13.5" thickTop="1">
      <c r="L91" s="60" t="s">
        <v>13</v>
      </c>
      <c r="M91" s="77">
        <v>42</v>
      </c>
      <c r="N91" s="78">
        <v>142</v>
      </c>
      <c r="O91" s="217">
        <f>M91+N91</f>
        <v>184</v>
      </c>
      <c r="P91" s="79">
        <v>0</v>
      </c>
      <c r="Q91" s="217">
        <f t="shared" ref="Q91:Q92" si="270">O91+P91</f>
        <v>184</v>
      </c>
      <c r="R91" s="77">
        <v>57</v>
      </c>
      <c r="S91" s="78">
        <v>151</v>
      </c>
      <c r="T91" s="217">
        <f>R91+S91</f>
        <v>208</v>
      </c>
      <c r="U91" s="79">
        <v>0</v>
      </c>
      <c r="V91" s="217">
        <f>T91+U91</f>
        <v>208</v>
      </c>
      <c r="W91" s="80">
        <f t="shared" ref="W91:W102" si="271">IF(Q91=0,0,((V91/Q91)-1)*100)</f>
        <v>13.043478260869556</v>
      </c>
    </row>
    <row r="92" spans="12:23">
      <c r="L92" s="60" t="s">
        <v>14</v>
      </c>
      <c r="M92" s="77">
        <v>30</v>
      </c>
      <c r="N92" s="78">
        <v>154</v>
      </c>
      <c r="O92" s="217">
        <f>M92+N92</f>
        <v>184</v>
      </c>
      <c r="P92" s="79">
        <v>0</v>
      </c>
      <c r="Q92" s="217">
        <f t="shared" si="270"/>
        <v>184</v>
      </c>
      <c r="R92" s="77">
        <v>36</v>
      </c>
      <c r="S92" s="78">
        <v>110</v>
      </c>
      <c r="T92" s="217">
        <f>R92+S92</f>
        <v>146</v>
      </c>
      <c r="U92" s="79">
        <v>0</v>
      </c>
      <c r="V92" s="217">
        <f>T92+U92</f>
        <v>146</v>
      </c>
      <c r="W92" s="80">
        <f t="shared" si="271"/>
        <v>-20.65217391304348</v>
      </c>
    </row>
    <row r="93" spans="12:23" ht="13.5" thickBot="1">
      <c r="L93" s="60" t="s">
        <v>15</v>
      </c>
      <c r="M93" s="77">
        <v>35</v>
      </c>
      <c r="N93" s="78">
        <v>148</v>
      </c>
      <c r="O93" s="217">
        <f>M93+N93</f>
        <v>183</v>
      </c>
      <c r="P93" s="79">
        <v>0</v>
      </c>
      <c r="Q93" s="217">
        <f>O93+P93</f>
        <v>183</v>
      </c>
      <c r="R93" s="77">
        <v>87</v>
      </c>
      <c r="S93" s="78">
        <v>131</v>
      </c>
      <c r="T93" s="217">
        <f>R93+S93</f>
        <v>218</v>
      </c>
      <c r="U93" s="79">
        <v>0</v>
      </c>
      <c r="V93" s="217">
        <f>T93+U93</f>
        <v>218</v>
      </c>
      <c r="W93" s="80">
        <f>IF(Q93=0,0,((V93/Q93)-1)*100)</f>
        <v>19.125683060109289</v>
      </c>
    </row>
    <row r="94" spans="12:23" ht="14.25" thickTop="1" thickBot="1">
      <c r="L94" s="81" t="s">
        <v>61</v>
      </c>
      <c r="M94" s="82">
        <f>+M91+M92+M93</f>
        <v>107</v>
      </c>
      <c r="N94" s="83">
        <f t="shared" ref="N94" si="272">+N91+N92+N93</f>
        <v>444</v>
      </c>
      <c r="O94" s="218">
        <f t="shared" ref="O94" si="273">+O91+O92+O93</f>
        <v>551</v>
      </c>
      <c r="P94" s="82">
        <f t="shared" ref="P94" si="274">+P91+P92+P93</f>
        <v>0</v>
      </c>
      <c r="Q94" s="218">
        <f t="shared" ref="Q94" si="275">+Q91+Q92+Q93</f>
        <v>551</v>
      </c>
      <c r="R94" s="82">
        <f t="shared" ref="R94" si="276">+R91+R92+R93</f>
        <v>180</v>
      </c>
      <c r="S94" s="83">
        <f t="shared" ref="S94" si="277">+S91+S92+S93</f>
        <v>392</v>
      </c>
      <c r="T94" s="218">
        <f t="shared" ref="T94" si="278">+T91+T92+T93</f>
        <v>572</v>
      </c>
      <c r="U94" s="82">
        <f t="shared" ref="U94" si="279">+U91+U92+U93</f>
        <v>0</v>
      </c>
      <c r="V94" s="218">
        <f t="shared" ref="V94" si="280">+V91+V92+V93</f>
        <v>572</v>
      </c>
      <c r="W94" s="84">
        <f>IF(Q94=0,0,((V94/Q94)-1)*100)</f>
        <v>3.8112522686025496</v>
      </c>
    </row>
    <row r="95" spans="12:23" ht="13.5" thickTop="1">
      <c r="L95" s="60" t="s">
        <v>16</v>
      </c>
      <c r="M95" s="77">
        <v>37</v>
      </c>
      <c r="N95" s="78">
        <v>62</v>
      </c>
      <c r="O95" s="217">
        <f>SUM(M95:N95)</f>
        <v>99</v>
      </c>
      <c r="P95" s="79">
        <v>0</v>
      </c>
      <c r="Q95" s="217">
        <f t="shared" ref="Q95:Q97" si="281">O95+P95</f>
        <v>99</v>
      </c>
      <c r="R95" s="77">
        <v>125</v>
      </c>
      <c r="S95" s="78">
        <v>130</v>
      </c>
      <c r="T95" s="217">
        <f>SUM(R95:S95)</f>
        <v>255</v>
      </c>
      <c r="U95" s="79">
        <v>0</v>
      </c>
      <c r="V95" s="217">
        <f>T95+U95</f>
        <v>255</v>
      </c>
      <c r="W95" s="80">
        <f t="shared" si="271"/>
        <v>157.57575757575756</v>
      </c>
    </row>
    <row r="96" spans="12:23">
      <c r="L96" s="60" t="s">
        <v>17</v>
      </c>
      <c r="M96" s="77">
        <v>36</v>
      </c>
      <c r="N96" s="78">
        <v>113</v>
      </c>
      <c r="O96" s="217">
        <f>SUM(M96:N96)</f>
        <v>149</v>
      </c>
      <c r="P96" s="79">
        <v>0</v>
      </c>
      <c r="Q96" s="217">
        <f>O96+P96</f>
        <v>149</v>
      </c>
      <c r="R96" s="77">
        <v>65</v>
      </c>
      <c r="S96" s="78">
        <v>120</v>
      </c>
      <c r="T96" s="217">
        <f>SUM(R96:S96)</f>
        <v>185</v>
      </c>
      <c r="U96" s="79">
        <v>0</v>
      </c>
      <c r="V96" s="217">
        <f>T96+U96</f>
        <v>185</v>
      </c>
      <c r="W96" s="80">
        <f>IF(Q96=0,0,((V96/Q96)-1)*100)</f>
        <v>24.161073825503365</v>
      </c>
    </row>
    <row r="97" spans="12:23" ht="13.5" thickBot="1">
      <c r="L97" s="60" t="s">
        <v>18</v>
      </c>
      <c r="M97" s="77">
        <v>29</v>
      </c>
      <c r="N97" s="78">
        <v>76</v>
      </c>
      <c r="O97" s="219">
        <f>SUM(M97:N97)</f>
        <v>105</v>
      </c>
      <c r="P97" s="85">
        <v>0</v>
      </c>
      <c r="Q97" s="219">
        <f t="shared" si="281"/>
        <v>105</v>
      </c>
      <c r="R97" s="77">
        <v>69</v>
      </c>
      <c r="S97" s="78">
        <v>109</v>
      </c>
      <c r="T97" s="219">
        <f>SUM(R97:S97)</f>
        <v>178</v>
      </c>
      <c r="U97" s="85">
        <v>0</v>
      </c>
      <c r="V97" s="219">
        <f>T97+U97</f>
        <v>178</v>
      </c>
      <c r="W97" s="80">
        <f t="shared" si="271"/>
        <v>69.523809523809518</v>
      </c>
    </row>
    <row r="98" spans="12:23" ht="14.25" thickTop="1" thickBot="1">
      <c r="L98" s="86" t="s">
        <v>39</v>
      </c>
      <c r="M98" s="87">
        <f>+M95+M96+M97</f>
        <v>102</v>
      </c>
      <c r="N98" s="87">
        <f t="shared" ref="N98" si="282">+N95+N96+N97</f>
        <v>251</v>
      </c>
      <c r="O98" s="220">
        <f t="shared" ref="O98" si="283">+O95+O96+O97</f>
        <v>353</v>
      </c>
      <c r="P98" s="88">
        <f t="shared" ref="P98" si="284">+P95+P96+P97</f>
        <v>0</v>
      </c>
      <c r="Q98" s="220">
        <f t="shared" ref="Q98" si="285">+Q95+Q96+Q97</f>
        <v>353</v>
      </c>
      <c r="R98" s="87">
        <f t="shared" ref="R98" si="286">+R95+R96+R97</f>
        <v>259</v>
      </c>
      <c r="S98" s="87">
        <f t="shared" ref="S98" si="287">+S95+S96+S97</f>
        <v>359</v>
      </c>
      <c r="T98" s="220">
        <f t="shared" ref="T98" si="288">+T95+T96+T97</f>
        <v>618</v>
      </c>
      <c r="U98" s="88">
        <f t="shared" ref="U98" si="289">+U95+U96+U97</f>
        <v>0</v>
      </c>
      <c r="V98" s="220">
        <f t="shared" ref="V98" si="290">+V95+V96+V97</f>
        <v>618</v>
      </c>
      <c r="W98" s="89">
        <f t="shared" si="271"/>
        <v>75.070821529745047</v>
      </c>
    </row>
    <row r="99" spans="12:23" ht="13.5" thickTop="1">
      <c r="L99" s="60" t="s">
        <v>21</v>
      </c>
      <c r="M99" s="77">
        <v>34</v>
      </c>
      <c r="N99" s="78">
        <v>47</v>
      </c>
      <c r="O99" s="219">
        <f>SUM(M99:N99)</f>
        <v>81</v>
      </c>
      <c r="P99" s="90">
        <v>0</v>
      </c>
      <c r="Q99" s="219">
        <f t="shared" ref="Q99:Q101" si="291">O99+P99</f>
        <v>81</v>
      </c>
      <c r="R99" s="77">
        <v>53</v>
      </c>
      <c r="S99" s="78">
        <v>92</v>
      </c>
      <c r="T99" s="219">
        <f>SUM(R99:S99)</f>
        <v>145</v>
      </c>
      <c r="U99" s="90">
        <v>0</v>
      </c>
      <c r="V99" s="219">
        <f>T99+U99</f>
        <v>145</v>
      </c>
      <c r="W99" s="80">
        <f t="shared" si="271"/>
        <v>79.012345679012341</v>
      </c>
    </row>
    <row r="100" spans="12:23">
      <c r="L100" s="60" t="s">
        <v>22</v>
      </c>
      <c r="M100" s="77">
        <v>40</v>
      </c>
      <c r="N100" s="78">
        <v>39</v>
      </c>
      <c r="O100" s="219">
        <f>SUM(M100:N100)</f>
        <v>79</v>
      </c>
      <c r="P100" s="79">
        <v>0</v>
      </c>
      <c r="Q100" s="219">
        <f t="shared" si="291"/>
        <v>79</v>
      </c>
      <c r="R100" s="77">
        <v>74</v>
      </c>
      <c r="S100" s="78">
        <v>94</v>
      </c>
      <c r="T100" s="219">
        <f>SUM(R100:S100)</f>
        <v>168</v>
      </c>
      <c r="U100" s="79">
        <v>0</v>
      </c>
      <c r="V100" s="219">
        <f>T100+U100</f>
        <v>168</v>
      </c>
      <c r="W100" s="80">
        <f t="shared" si="271"/>
        <v>112.65822784810125</v>
      </c>
    </row>
    <row r="101" spans="12:23" ht="13.5" thickBot="1">
      <c r="L101" s="60" t="s">
        <v>23</v>
      </c>
      <c r="M101" s="77">
        <v>35</v>
      </c>
      <c r="N101" s="78">
        <v>56</v>
      </c>
      <c r="O101" s="219">
        <f>SUM(M101:N101)</f>
        <v>91</v>
      </c>
      <c r="P101" s="79">
        <v>0</v>
      </c>
      <c r="Q101" s="219">
        <f t="shared" si="291"/>
        <v>91</v>
      </c>
      <c r="R101" s="77">
        <v>36</v>
      </c>
      <c r="S101" s="78">
        <v>130</v>
      </c>
      <c r="T101" s="219">
        <f>SUM(R101:S101)</f>
        <v>166</v>
      </c>
      <c r="U101" s="79">
        <v>0</v>
      </c>
      <c r="V101" s="219">
        <f>T101+U101</f>
        <v>166</v>
      </c>
      <c r="W101" s="80">
        <f t="shared" si="271"/>
        <v>82.417582417582409</v>
      </c>
    </row>
    <row r="102" spans="12:23" ht="14.25" thickTop="1" thickBot="1">
      <c r="L102" s="81" t="s">
        <v>40</v>
      </c>
      <c r="M102" s="82">
        <f>+M99+M100+M101</f>
        <v>109</v>
      </c>
      <c r="N102" s="83">
        <f t="shared" ref="N102" si="292">+N99+N100+N101</f>
        <v>142</v>
      </c>
      <c r="O102" s="218">
        <f t="shared" ref="O102" si="293">+O99+O100+O101</f>
        <v>251</v>
      </c>
      <c r="P102" s="82">
        <f t="shared" ref="P102" si="294">+P99+P100+P101</f>
        <v>0</v>
      </c>
      <c r="Q102" s="218">
        <f t="shared" ref="Q102" si="295">+Q99+Q100+Q101</f>
        <v>251</v>
      </c>
      <c r="R102" s="82">
        <f t="shared" ref="R102" si="296">+R99+R100+R101</f>
        <v>163</v>
      </c>
      <c r="S102" s="83">
        <f t="shared" ref="S102" si="297">+S99+S100+S101</f>
        <v>316</v>
      </c>
      <c r="T102" s="218">
        <f t="shared" ref="T102" si="298">+T99+T100+T101</f>
        <v>479</v>
      </c>
      <c r="U102" s="82">
        <f t="shared" ref="U102" si="299">+U99+U100+U101</f>
        <v>0</v>
      </c>
      <c r="V102" s="218">
        <f t="shared" ref="V102" si="300">+V99+V100+V101</f>
        <v>479</v>
      </c>
      <c r="W102" s="84">
        <f t="shared" si="271"/>
        <v>90.836653386454188</v>
      </c>
    </row>
    <row r="103" spans="12:23" ht="14.25" thickTop="1" thickBot="1">
      <c r="L103" s="81" t="s">
        <v>62</v>
      </c>
      <c r="M103" s="82">
        <f t="shared" ref="M103:V103" si="301">+M94+M98+M102</f>
        <v>318</v>
      </c>
      <c r="N103" s="83">
        <f t="shared" si="301"/>
        <v>837</v>
      </c>
      <c r="O103" s="218">
        <f t="shared" si="301"/>
        <v>1155</v>
      </c>
      <c r="P103" s="82">
        <f t="shared" si="301"/>
        <v>0</v>
      </c>
      <c r="Q103" s="218">
        <f t="shared" si="301"/>
        <v>1155</v>
      </c>
      <c r="R103" s="82">
        <f t="shared" si="301"/>
        <v>602</v>
      </c>
      <c r="S103" s="83">
        <f t="shared" si="301"/>
        <v>1067</v>
      </c>
      <c r="T103" s="218">
        <f t="shared" si="301"/>
        <v>1669</v>
      </c>
      <c r="U103" s="82">
        <f t="shared" si="301"/>
        <v>0</v>
      </c>
      <c r="V103" s="218">
        <f t="shared" si="301"/>
        <v>1669</v>
      </c>
      <c r="W103" s="84">
        <f>IF(Q103=0,0,((V103/Q103)-1)*100)</f>
        <v>44.502164502164511</v>
      </c>
    </row>
    <row r="104" spans="12:23" ht="14.25" thickTop="1" thickBot="1">
      <c r="L104" s="81" t="s">
        <v>7</v>
      </c>
      <c r="M104" s="82">
        <f t="shared" ref="M104:V104" si="302">+M90+M94+M98+M102</f>
        <v>420</v>
      </c>
      <c r="N104" s="83">
        <f t="shared" si="302"/>
        <v>1398</v>
      </c>
      <c r="O104" s="218">
        <f t="shared" si="302"/>
        <v>1818</v>
      </c>
      <c r="P104" s="82">
        <f t="shared" si="302"/>
        <v>0</v>
      </c>
      <c r="Q104" s="218">
        <f t="shared" si="302"/>
        <v>1818</v>
      </c>
      <c r="R104" s="82">
        <f t="shared" si="302"/>
        <v>821</v>
      </c>
      <c r="S104" s="83">
        <f t="shared" si="302"/>
        <v>1313</v>
      </c>
      <c r="T104" s="218">
        <f t="shared" si="302"/>
        <v>2134</v>
      </c>
      <c r="U104" s="82">
        <f t="shared" si="302"/>
        <v>0</v>
      </c>
      <c r="V104" s="218">
        <f t="shared" si="302"/>
        <v>2134</v>
      </c>
      <c r="W104" s="84">
        <f>IF(Q104=0,0,((V104/Q104)-1)*100)</f>
        <v>17.381738173817386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4.25" thickTop="1" thickBot="1">
      <c r="L109" s="58"/>
      <c r="M109" s="232" t="s">
        <v>58</v>
      </c>
      <c r="N109" s="233"/>
      <c r="O109" s="234"/>
      <c r="P109" s="232"/>
      <c r="Q109" s="232"/>
      <c r="R109" s="232" t="s">
        <v>59</v>
      </c>
      <c r="S109" s="233"/>
      <c r="T109" s="234"/>
      <c r="U109" s="232"/>
      <c r="V109" s="232"/>
      <c r="W109" s="383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84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85"/>
    </row>
    <row r="112" spans="12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3">
      <c r="L113" s="60" t="s">
        <v>10</v>
      </c>
      <c r="M113" s="77">
        <v>17</v>
      </c>
      <c r="N113" s="78">
        <v>11</v>
      </c>
      <c r="O113" s="217">
        <f>M113+N113</f>
        <v>28</v>
      </c>
      <c r="P113" s="79">
        <v>0</v>
      </c>
      <c r="Q113" s="217">
        <f t="shared" ref="Q113:Q115" si="303">O113+P113</f>
        <v>28</v>
      </c>
      <c r="R113" s="77">
        <v>89</v>
      </c>
      <c r="S113" s="78">
        <v>29</v>
      </c>
      <c r="T113" s="217">
        <f>R113+S113</f>
        <v>118</v>
      </c>
      <c r="U113" s="79">
        <v>0</v>
      </c>
      <c r="V113" s="217">
        <f>T113+U113</f>
        <v>118</v>
      </c>
      <c r="W113" s="80">
        <f>IF(Q113=0,0,((V113/Q113)-1)*100)</f>
        <v>321.42857142857144</v>
      </c>
    </row>
    <row r="114" spans="12:23">
      <c r="L114" s="60" t="s">
        <v>11</v>
      </c>
      <c r="M114" s="77">
        <v>22</v>
      </c>
      <c r="N114" s="78">
        <v>25</v>
      </c>
      <c r="O114" s="217">
        <f>M114+N114</f>
        <v>47</v>
      </c>
      <c r="P114" s="79">
        <v>0</v>
      </c>
      <c r="Q114" s="217">
        <f t="shared" si="303"/>
        <v>47</v>
      </c>
      <c r="R114" s="77">
        <v>74</v>
      </c>
      <c r="S114" s="78">
        <v>34</v>
      </c>
      <c r="T114" s="217">
        <f>R114+S114</f>
        <v>108</v>
      </c>
      <c r="U114" s="79">
        <v>0</v>
      </c>
      <c r="V114" s="217">
        <f>T114+U114</f>
        <v>108</v>
      </c>
      <c r="W114" s="80">
        <f>IF(Q114=0,0,((V114/Q114)-1)*100)</f>
        <v>129.78723404255322</v>
      </c>
    </row>
    <row r="115" spans="12:23" ht="13.5" thickBot="1">
      <c r="L115" s="66" t="s">
        <v>12</v>
      </c>
      <c r="M115" s="77">
        <v>56</v>
      </c>
      <c r="N115" s="78">
        <v>25</v>
      </c>
      <c r="O115" s="217">
        <f>M115+N115</f>
        <v>81</v>
      </c>
      <c r="P115" s="79">
        <v>0</v>
      </c>
      <c r="Q115" s="217">
        <f t="shared" si="303"/>
        <v>81</v>
      </c>
      <c r="R115" s="77">
        <v>87</v>
      </c>
      <c r="S115" s="78">
        <v>47</v>
      </c>
      <c r="T115" s="217">
        <f>R115+S115</f>
        <v>134</v>
      </c>
      <c r="U115" s="79">
        <v>0</v>
      </c>
      <c r="V115" s="217">
        <f>T115+U115</f>
        <v>134</v>
      </c>
      <c r="W115" s="80">
        <f>IF(Q115=0,0,((V115/Q115)-1)*100)</f>
        <v>65.432098765432102</v>
      </c>
    </row>
    <row r="116" spans="12:23" ht="14.25" thickTop="1" thickBot="1">
      <c r="L116" s="81" t="s">
        <v>38</v>
      </c>
      <c r="M116" s="82">
        <f>+M113+M114+M115</f>
        <v>95</v>
      </c>
      <c r="N116" s="83">
        <f t="shared" ref="N116" si="304">+N113+N114+N115</f>
        <v>61</v>
      </c>
      <c r="O116" s="218">
        <f t="shared" ref="O116" si="305">+O113+O114+O115</f>
        <v>156</v>
      </c>
      <c r="P116" s="82">
        <f t="shared" ref="P116" si="306">+P113+P114+P115</f>
        <v>0</v>
      </c>
      <c r="Q116" s="218">
        <f t="shared" ref="Q116" si="307">+Q113+Q114+Q115</f>
        <v>156</v>
      </c>
      <c r="R116" s="82">
        <f t="shared" ref="R116" si="308">+R113+R114+R115</f>
        <v>250</v>
      </c>
      <c r="S116" s="83">
        <f t="shared" ref="S116" si="309">+S113+S114+S115</f>
        <v>110</v>
      </c>
      <c r="T116" s="218">
        <f t="shared" ref="T116" si="310">+T113+T114+T115</f>
        <v>360</v>
      </c>
      <c r="U116" s="82">
        <f t="shared" ref="U116" si="311">+U113+U114+U115</f>
        <v>0</v>
      </c>
      <c r="V116" s="218">
        <f t="shared" ref="V116" si="312">+V113+V114+V115</f>
        <v>360</v>
      </c>
      <c r="W116" s="84">
        <f t="shared" ref="W116" si="313">IF(Q116=0,0,((V116/Q116)-1)*100)</f>
        <v>130.76923076923075</v>
      </c>
    </row>
    <row r="117" spans="12:23" ht="13.5" thickTop="1">
      <c r="L117" s="60" t="s">
        <v>13</v>
      </c>
      <c r="M117" s="77">
        <v>39</v>
      </c>
      <c r="N117" s="78">
        <v>23</v>
      </c>
      <c r="O117" s="217">
        <f>M117+N117</f>
        <v>62</v>
      </c>
      <c r="P117" s="79">
        <v>0</v>
      </c>
      <c r="Q117" s="217">
        <f t="shared" ref="Q117:Q118" si="314">O117+P117</f>
        <v>62</v>
      </c>
      <c r="R117" s="77">
        <v>123</v>
      </c>
      <c r="S117" s="78">
        <v>40</v>
      </c>
      <c r="T117" s="217">
        <f>R117+S117</f>
        <v>163</v>
      </c>
      <c r="U117" s="79">
        <v>0</v>
      </c>
      <c r="V117" s="217">
        <f>T117+U117</f>
        <v>163</v>
      </c>
      <c r="W117" s="80">
        <f t="shared" ref="W117:W128" si="315">IF(Q117=0,0,((V117/Q117)-1)*100)</f>
        <v>162.90322580645159</v>
      </c>
    </row>
    <row r="118" spans="12:23">
      <c r="L118" s="60" t="s">
        <v>14</v>
      </c>
      <c r="M118" s="77">
        <v>36</v>
      </c>
      <c r="N118" s="78">
        <v>40</v>
      </c>
      <c r="O118" s="217">
        <f>M118+N118</f>
        <v>76</v>
      </c>
      <c r="P118" s="79">
        <v>0</v>
      </c>
      <c r="Q118" s="217">
        <f t="shared" si="314"/>
        <v>76</v>
      </c>
      <c r="R118" s="77">
        <v>126</v>
      </c>
      <c r="S118" s="78">
        <v>32</v>
      </c>
      <c r="T118" s="217">
        <f>R118+S118</f>
        <v>158</v>
      </c>
      <c r="U118" s="79">
        <v>0</v>
      </c>
      <c r="V118" s="217">
        <f>T118+U118</f>
        <v>158</v>
      </c>
      <c r="W118" s="80">
        <f t="shared" si="315"/>
        <v>107.89473684210526</v>
      </c>
    </row>
    <row r="119" spans="12:23" ht="13.5" thickBot="1">
      <c r="L119" s="60" t="s">
        <v>15</v>
      </c>
      <c r="M119" s="77">
        <v>38</v>
      </c>
      <c r="N119" s="78">
        <v>61</v>
      </c>
      <c r="O119" s="217">
        <f>M119+N119</f>
        <v>99</v>
      </c>
      <c r="P119" s="79">
        <v>0</v>
      </c>
      <c r="Q119" s="217">
        <f>O119+P119</f>
        <v>99</v>
      </c>
      <c r="R119" s="77">
        <v>214</v>
      </c>
      <c r="S119" s="78">
        <v>35</v>
      </c>
      <c r="T119" s="217">
        <f>R119+S119</f>
        <v>249</v>
      </c>
      <c r="U119" s="79">
        <v>0</v>
      </c>
      <c r="V119" s="217">
        <f>T119+U119</f>
        <v>249</v>
      </c>
      <c r="W119" s="80">
        <f>IF(Q119=0,0,((V119/Q119)-1)*100)</f>
        <v>151.5151515151515</v>
      </c>
    </row>
    <row r="120" spans="12:23" ht="14.25" thickTop="1" thickBot="1">
      <c r="L120" s="81" t="s">
        <v>61</v>
      </c>
      <c r="M120" s="82">
        <f>+M117+M118+M119</f>
        <v>113</v>
      </c>
      <c r="N120" s="83">
        <f t="shared" ref="N120" si="316">+N117+N118+N119</f>
        <v>124</v>
      </c>
      <c r="O120" s="218">
        <f t="shared" ref="O120" si="317">+O117+O118+O119</f>
        <v>237</v>
      </c>
      <c r="P120" s="82">
        <f t="shared" ref="P120" si="318">+P117+P118+P119</f>
        <v>0</v>
      </c>
      <c r="Q120" s="218">
        <f t="shared" ref="Q120" si="319">+Q117+Q118+Q119</f>
        <v>237</v>
      </c>
      <c r="R120" s="82">
        <f t="shared" ref="R120" si="320">+R117+R118+R119</f>
        <v>463</v>
      </c>
      <c r="S120" s="83">
        <f t="shared" ref="S120" si="321">+S117+S118+S119</f>
        <v>107</v>
      </c>
      <c r="T120" s="218">
        <f t="shared" ref="T120" si="322">+T117+T118+T119</f>
        <v>570</v>
      </c>
      <c r="U120" s="82">
        <f t="shared" ref="U120" si="323">+U117+U118+U119</f>
        <v>0</v>
      </c>
      <c r="V120" s="218">
        <f t="shared" ref="V120" si="324">+V117+V118+V119</f>
        <v>570</v>
      </c>
      <c r="W120" s="84">
        <f>IF(Q120=0,0,((V120/Q120)-1)*100)</f>
        <v>140.50632911392404</v>
      </c>
    </row>
    <row r="121" spans="12:23" ht="13.5" thickTop="1">
      <c r="L121" s="60" t="s">
        <v>16</v>
      </c>
      <c r="M121" s="77">
        <v>55</v>
      </c>
      <c r="N121" s="78">
        <v>54</v>
      </c>
      <c r="O121" s="217">
        <f>SUM(M121:N121)</f>
        <v>109</v>
      </c>
      <c r="P121" s="79">
        <v>0</v>
      </c>
      <c r="Q121" s="217">
        <f t="shared" ref="Q121:Q123" si="325">O121+P121</f>
        <v>109</v>
      </c>
      <c r="R121" s="77">
        <v>254</v>
      </c>
      <c r="S121" s="78">
        <v>45</v>
      </c>
      <c r="T121" s="217">
        <f>SUM(R121:S121)</f>
        <v>299</v>
      </c>
      <c r="U121" s="79">
        <v>0</v>
      </c>
      <c r="V121" s="217">
        <f>T121+U121</f>
        <v>299</v>
      </c>
      <c r="W121" s="80">
        <f t="shared" si="315"/>
        <v>174.3119266055046</v>
      </c>
    </row>
    <row r="122" spans="12:23">
      <c r="L122" s="60" t="s">
        <v>17</v>
      </c>
      <c r="M122" s="77">
        <v>50</v>
      </c>
      <c r="N122" s="78">
        <v>61</v>
      </c>
      <c r="O122" s="217">
        <f>SUM(M122:N122)</f>
        <v>111</v>
      </c>
      <c r="P122" s="79">
        <v>0</v>
      </c>
      <c r="Q122" s="217">
        <f>O122+P122</f>
        <v>111</v>
      </c>
      <c r="R122" s="77">
        <v>232</v>
      </c>
      <c r="S122" s="78">
        <v>40</v>
      </c>
      <c r="T122" s="217">
        <f>SUM(R122:S122)</f>
        <v>272</v>
      </c>
      <c r="U122" s="79">
        <v>0</v>
      </c>
      <c r="V122" s="217">
        <f>T122+U122</f>
        <v>272</v>
      </c>
      <c r="W122" s="80">
        <f>IF(Q122=0,0,((V122/Q122)-1)*100)</f>
        <v>145.04504504504501</v>
      </c>
    </row>
    <row r="123" spans="12:23" ht="13.5" thickBot="1">
      <c r="L123" s="60" t="s">
        <v>18</v>
      </c>
      <c r="M123" s="77">
        <v>43</v>
      </c>
      <c r="N123" s="78">
        <v>62</v>
      </c>
      <c r="O123" s="219">
        <f>SUM(M123:N123)</f>
        <v>105</v>
      </c>
      <c r="P123" s="85">
        <v>0</v>
      </c>
      <c r="Q123" s="219">
        <f t="shared" si="325"/>
        <v>105</v>
      </c>
      <c r="R123" s="77">
        <v>197</v>
      </c>
      <c r="S123" s="78">
        <v>43</v>
      </c>
      <c r="T123" s="219">
        <f>SUM(R123:S123)</f>
        <v>240</v>
      </c>
      <c r="U123" s="85">
        <v>0</v>
      </c>
      <c r="V123" s="219">
        <f>T123+U123</f>
        <v>240</v>
      </c>
      <c r="W123" s="80">
        <f t="shared" si="315"/>
        <v>128.57142857142856</v>
      </c>
    </row>
    <row r="124" spans="12:23" ht="14.25" thickTop="1" thickBot="1">
      <c r="L124" s="86" t="s">
        <v>39</v>
      </c>
      <c r="M124" s="87">
        <f>+M121+M122+M123</f>
        <v>148</v>
      </c>
      <c r="N124" s="87">
        <f t="shared" ref="N124" si="326">+N121+N122+N123</f>
        <v>177</v>
      </c>
      <c r="O124" s="220">
        <f t="shared" ref="O124" si="327">+O121+O122+O123</f>
        <v>325</v>
      </c>
      <c r="P124" s="88">
        <f t="shared" ref="P124" si="328">+P121+P122+P123</f>
        <v>0</v>
      </c>
      <c r="Q124" s="220">
        <f t="shared" ref="Q124" si="329">+Q121+Q122+Q123</f>
        <v>325</v>
      </c>
      <c r="R124" s="87">
        <f t="shared" ref="R124" si="330">+R121+R122+R123</f>
        <v>683</v>
      </c>
      <c r="S124" s="87">
        <f t="shared" ref="S124" si="331">+S121+S122+S123</f>
        <v>128</v>
      </c>
      <c r="T124" s="220">
        <f t="shared" ref="T124" si="332">+T121+T122+T123</f>
        <v>811</v>
      </c>
      <c r="U124" s="88">
        <f t="shared" ref="U124" si="333">+U121+U122+U123</f>
        <v>0</v>
      </c>
      <c r="V124" s="220">
        <f t="shared" ref="V124" si="334">+V121+V122+V123</f>
        <v>811</v>
      </c>
      <c r="W124" s="89">
        <f t="shared" si="315"/>
        <v>149.53846153846152</v>
      </c>
    </row>
    <row r="125" spans="12:23" ht="13.5" thickTop="1">
      <c r="L125" s="60" t="s">
        <v>21</v>
      </c>
      <c r="M125" s="77">
        <v>44</v>
      </c>
      <c r="N125" s="78">
        <v>34</v>
      </c>
      <c r="O125" s="219">
        <f>SUM(M125:N125)</f>
        <v>78</v>
      </c>
      <c r="P125" s="90">
        <v>0</v>
      </c>
      <c r="Q125" s="219">
        <f t="shared" ref="Q125:Q127" si="335">O125+P125</f>
        <v>78</v>
      </c>
      <c r="R125" s="77">
        <v>184</v>
      </c>
      <c r="S125" s="78">
        <v>43</v>
      </c>
      <c r="T125" s="219">
        <f>SUM(R125:S125)</f>
        <v>227</v>
      </c>
      <c r="U125" s="90">
        <v>0</v>
      </c>
      <c r="V125" s="219">
        <f>T125+U125</f>
        <v>227</v>
      </c>
      <c r="W125" s="80">
        <f t="shared" si="315"/>
        <v>191.02564102564102</v>
      </c>
    </row>
    <row r="126" spans="12:23">
      <c r="L126" s="60" t="s">
        <v>22</v>
      </c>
      <c r="M126" s="77">
        <v>53</v>
      </c>
      <c r="N126" s="78">
        <v>31</v>
      </c>
      <c r="O126" s="219">
        <f>SUM(M126:N126)</f>
        <v>84</v>
      </c>
      <c r="P126" s="79">
        <v>0</v>
      </c>
      <c r="Q126" s="219">
        <f t="shared" si="335"/>
        <v>84</v>
      </c>
      <c r="R126" s="77">
        <v>182</v>
      </c>
      <c r="S126" s="78">
        <v>45</v>
      </c>
      <c r="T126" s="219">
        <f>SUM(R126:S126)</f>
        <v>227</v>
      </c>
      <c r="U126" s="79">
        <v>0</v>
      </c>
      <c r="V126" s="219">
        <f>T126+U126</f>
        <v>227</v>
      </c>
      <c r="W126" s="80">
        <f t="shared" si="315"/>
        <v>170.23809523809524</v>
      </c>
    </row>
    <row r="127" spans="12:23" ht="13.5" thickBot="1">
      <c r="L127" s="60" t="s">
        <v>23</v>
      </c>
      <c r="M127" s="77">
        <v>81</v>
      </c>
      <c r="N127" s="78">
        <v>42</v>
      </c>
      <c r="O127" s="219">
        <f>SUM(M127:N127)</f>
        <v>123</v>
      </c>
      <c r="P127" s="79">
        <v>0</v>
      </c>
      <c r="Q127" s="219">
        <f t="shared" si="335"/>
        <v>123</v>
      </c>
      <c r="R127" s="77">
        <v>190</v>
      </c>
      <c r="S127" s="78">
        <v>32</v>
      </c>
      <c r="T127" s="219">
        <f>SUM(R127:S127)</f>
        <v>222</v>
      </c>
      <c r="U127" s="79">
        <v>0</v>
      </c>
      <c r="V127" s="219">
        <f>T127+U127</f>
        <v>222</v>
      </c>
      <c r="W127" s="80">
        <f t="shared" si="315"/>
        <v>80.487804878048792</v>
      </c>
    </row>
    <row r="128" spans="12:23" ht="14.25" thickTop="1" thickBot="1">
      <c r="L128" s="81" t="s">
        <v>40</v>
      </c>
      <c r="M128" s="82">
        <f>+M125+M126+M127</f>
        <v>178</v>
      </c>
      <c r="N128" s="83">
        <f t="shared" ref="N128" si="336">+N125+N126+N127</f>
        <v>107</v>
      </c>
      <c r="O128" s="218">
        <f t="shared" ref="O128" si="337">+O125+O126+O127</f>
        <v>285</v>
      </c>
      <c r="P128" s="82">
        <f t="shared" ref="P128" si="338">+P125+P126+P127</f>
        <v>0</v>
      </c>
      <c r="Q128" s="218">
        <f t="shared" ref="Q128" si="339">+Q125+Q126+Q127</f>
        <v>285</v>
      </c>
      <c r="R128" s="82">
        <f t="shared" ref="R128" si="340">+R125+R126+R127</f>
        <v>556</v>
      </c>
      <c r="S128" s="83">
        <f t="shared" ref="S128" si="341">+S125+S126+S127</f>
        <v>120</v>
      </c>
      <c r="T128" s="218">
        <f t="shared" ref="T128" si="342">+T125+T126+T127</f>
        <v>676</v>
      </c>
      <c r="U128" s="82">
        <f t="shared" ref="U128" si="343">+U125+U126+U127</f>
        <v>0</v>
      </c>
      <c r="V128" s="218">
        <f t="shared" ref="V128" si="344">+V125+V126+V127</f>
        <v>676</v>
      </c>
      <c r="W128" s="84">
        <f t="shared" si="315"/>
        <v>137.19298245614033</v>
      </c>
    </row>
    <row r="129" spans="12:23" ht="14.25" thickTop="1" thickBot="1">
      <c r="L129" s="81" t="s">
        <v>62</v>
      </c>
      <c r="M129" s="82">
        <f t="shared" ref="M129:V129" si="345">+M120+M124+M128</f>
        <v>439</v>
      </c>
      <c r="N129" s="83">
        <f t="shared" si="345"/>
        <v>408</v>
      </c>
      <c r="O129" s="218">
        <f t="shared" si="345"/>
        <v>847</v>
      </c>
      <c r="P129" s="82">
        <f t="shared" si="345"/>
        <v>0</v>
      </c>
      <c r="Q129" s="218">
        <f t="shared" si="345"/>
        <v>847</v>
      </c>
      <c r="R129" s="82">
        <f t="shared" si="345"/>
        <v>1702</v>
      </c>
      <c r="S129" s="83">
        <f t="shared" si="345"/>
        <v>355</v>
      </c>
      <c r="T129" s="218">
        <f t="shared" si="345"/>
        <v>2057</v>
      </c>
      <c r="U129" s="82">
        <f t="shared" si="345"/>
        <v>0</v>
      </c>
      <c r="V129" s="218">
        <f t="shared" si="345"/>
        <v>2057</v>
      </c>
      <c r="W129" s="84">
        <f>IF(Q129=0,0,((V129/Q129)-1)*100)</f>
        <v>142.85714285714283</v>
      </c>
    </row>
    <row r="130" spans="12:23" ht="14.25" thickTop="1" thickBot="1">
      <c r="L130" s="81" t="s">
        <v>7</v>
      </c>
      <c r="M130" s="82">
        <f t="shared" ref="M130:V130" si="346">+M116+M120+M124+M128</f>
        <v>534</v>
      </c>
      <c r="N130" s="83">
        <f t="shared" si="346"/>
        <v>469</v>
      </c>
      <c r="O130" s="218">
        <f t="shared" si="346"/>
        <v>1003</v>
      </c>
      <c r="P130" s="82">
        <f t="shared" si="346"/>
        <v>0</v>
      </c>
      <c r="Q130" s="218">
        <f t="shared" si="346"/>
        <v>1003</v>
      </c>
      <c r="R130" s="82">
        <f t="shared" si="346"/>
        <v>1952</v>
      </c>
      <c r="S130" s="83">
        <f t="shared" si="346"/>
        <v>465</v>
      </c>
      <c r="T130" s="218">
        <f t="shared" si="346"/>
        <v>2417</v>
      </c>
      <c r="U130" s="82">
        <f t="shared" si="346"/>
        <v>0</v>
      </c>
      <c r="V130" s="218">
        <f t="shared" si="346"/>
        <v>2417</v>
      </c>
      <c r="W130" s="84">
        <f>IF(Q130=0,0,((V130/Q130)-1)*100)</f>
        <v>140.97706879361914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3"/>
      <c r="O135" s="234"/>
      <c r="P135" s="232"/>
      <c r="Q135" s="232"/>
      <c r="R135" s="232" t="s">
        <v>59</v>
      </c>
      <c r="S135" s="233"/>
      <c r="T135" s="234"/>
      <c r="U135" s="232"/>
      <c r="V135" s="232"/>
      <c r="W135" s="383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64"/>
      <c r="V136" s="103"/>
      <c r="W136" s="384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104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4" t="s">
        <v>7</v>
      </c>
      <c r="W137" s="385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7">+M87+M113</f>
        <v>39</v>
      </c>
      <c r="N139" s="78">
        <f t="shared" si="347"/>
        <v>191</v>
      </c>
      <c r="O139" s="217">
        <f>M139+N139</f>
        <v>230</v>
      </c>
      <c r="P139" s="79">
        <f t="shared" ref="P139:P145" si="348">+P87+P113</f>
        <v>0</v>
      </c>
      <c r="Q139" s="226">
        <f t="shared" ref="Q139:Q141" si="349">O139+P139</f>
        <v>230</v>
      </c>
      <c r="R139" s="77">
        <f t="shared" ref="R139:S145" si="350">+R87+R113</f>
        <v>128</v>
      </c>
      <c r="S139" s="78">
        <f t="shared" si="350"/>
        <v>80</v>
      </c>
      <c r="T139" s="217">
        <f>R139+S139</f>
        <v>208</v>
      </c>
      <c r="U139" s="79">
        <f t="shared" ref="U139:U145" si="351">+U87+U113</f>
        <v>0</v>
      </c>
      <c r="V139" s="227">
        <f>T139+U139</f>
        <v>208</v>
      </c>
      <c r="W139" s="80">
        <f>IF(Q139=0,0,((V139/Q139)-1)*100)</f>
        <v>-9.5652173913043477</v>
      </c>
    </row>
    <row r="140" spans="12:23">
      <c r="L140" s="60" t="s">
        <v>11</v>
      </c>
      <c r="M140" s="77">
        <f t="shared" si="347"/>
        <v>66</v>
      </c>
      <c r="N140" s="78">
        <f t="shared" si="347"/>
        <v>210</v>
      </c>
      <c r="O140" s="217">
        <f>M140+N140</f>
        <v>276</v>
      </c>
      <c r="P140" s="79">
        <f t="shared" si="348"/>
        <v>0</v>
      </c>
      <c r="Q140" s="226">
        <f t="shared" si="349"/>
        <v>276</v>
      </c>
      <c r="R140" s="77">
        <f t="shared" si="350"/>
        <v>150</v>
      </c>
      <c r="S140" s="78">
        <f t="shared" si="350"/>
        <v>130</v>
      </c>
      <c r="T140" s="217">
        <f>R140+S140</f>
        <v>280</v>
      </c>
      <c r="U140" s="79">
        <f t="shared" si="351"/>
        <v>0</v>
      </c>
      <c r="V140" s="227">
        <f>T140+U140</f>
        <v>280</v>
      </c>
      <c r="W140" s="80">
        <f>IF(Q140=0,0,((V140/Q140)-1)*100)</f>
        <v>1.449275362318847</v>
      </c>
    </row>
    <row r="141" spans="12:23" ht="13.5" thickBot="1">
      <c r="L141" s="66" t="s">
        <v>12</v>
      </c>
      <c r="M141" s="77">
        <f t="shared" si="347"/>
        <v>92</v>
      </c>
      <c r="N141" s="78">
        <f t="shared" si="347"/>
        <v>221</v>
      </c>
      <c r="O141" s="217">
        <f>M141+N141</f>
        <v>313</v>
      </c>
      <c r="P141" s="79">
        <f t="shared" si="348"/>
        <v>0</v>
      </c>
      <c r="Q141" s="226">
        <f t="shared" si="349"/>
        <v>313</v>
      </c>
      <c r="R141" s="77">
        <f t="shared" si="350"/>
        <v>191</v>
      </c>
      <c r="S141" s="78">
        <f t="shared" si="350"/>
        <v>146</v>
      </c>
      <c r="T141" s="217">
        <f>R141+S141</f>
        <v>337</v>
      </c>
      <c r="U141" s="79">
        <f t="shared" si="351"/>
        <v>0</v>
      </c>
      <c r="V141" s="227">
        <f>T141+U141</f>
        <v>337</v>
      </c>
      <c r="W141" s="80">
        <f>IF(Q141=0,0,((V141/Q141)-1)*100)</f>
        <v>7.667731629392982</v>
      </c>
    </row>
    <row r="142" spans="12:23" ht="14.25" thickTop="1" thickBot="1">
      <c r="L142" s="81" t="s">
        <v>38</v>
      </c>
      <c r="M142" s="82">
        <f>+M139+M140+M141</f>
        <v>197</v>
      </c>
      <c r="N142" s="83">
        <f t="shared" ref="N142" si="352">+N139+N140+N141</f>
        <v>622</v>
      </c>
      <c r="O142" s="218">
        <f t="shared" ref="O142" si="353">+O139+O140+O141</f>
        <v>819</v>
      </c>
      <c r="P142" s="82">
        <f t="shared" ref="P142" si="354">+P139+P140+P141</f>
        <v>0</v>
      </c>
      <c r="Q142" s="218">
        <f t="shared" ref="Q142" si="355">+Q139+Q140+Q141</f>
        <v>819</v>
      </c>
      <c r="R142" s="82">
        <f t="shared" ref="R142" si="356">+R139+R140+R141</f>
        <v>469</v>
      </c>
      <c r="S142" s="83">
        <f t="shared" ref="S142" si="357">+S139+S140+S141</f>
        <v>356</v>
      </c>
      <c r="T142" s="218">
        <f t="shared" ref="T142" si="358">+T139+T140+T141</f>
        <v>825</v>
      </c>
      <c r="U142" s="82">
        <f t="shared" ref="U142" si="359">+U139+U140+U141</f>
        <v>0</v>
      </c>
      <c r="V142" s="218">
        <f t="shared" ref="V142" si="360">+V139+V140+V141</f>
        <v>825</v>
      </c>
      <c r="W142" s="84">
        <f t="shared" ref="W142" si="361">IF(Q142=0,0,((V142/Q142)-1)*100)</f>
        <v>0.73260073260073</v>
      </c>
    </row>
    <row r="143" spans="12:23" ht="13.5" thickTop="1">
      <c r="L143" s="60" t="s">
        <v>13</v>
      </c>
      <c r="M143" s="77">
        <f t="shared" si="347"/>
        <v>81</v>
      </c>
      <c r="N143" s="78">
        <f t="shared" si="347"/>
        <v>165</v>
      </c>
      <c r="O143" s="217">
        <f t="shared" ref="O143:O153" si="362">M143+N143</f>
        <v>246</v>
      </c>
      <c r="P143" s="79">
        <f t="shared" si="348"/>
        <v>0</v>
      </c>
      <c r="Q143" s="226">
        <f t="shared" ref="Q143:Q144" si="363">O143+P143</f>
        <v>246</v>
      </c>
      <c r="R143" s="77">
        <f t="shared" si="350"/>
        <v>180</v>
      </c>
      <c r="S143" s="78">
        <f t="shared" si="350"/>
        <v>191</v>
      </c>
      <c r="T143" s="217">
        <f t="shared" ref="T143:T153" si="364">R143+S143</f>
        <v>371</v>
      </c>
      <c r="U143" s="79">
        <f t="shared" si="351"/>
        <v>0</v>
      </c>
      <c r="V143" s="227">
        <f>T143+U143</f>
        <v>371</v>
      </c>
      <c r="W143" s="80">
        <f>IF(Q143=0,0,((V143/Q143)-1)*100)</f>
        <v>50.813008130081293</v>
      </c>
    </row>
    <row r="144" spans="12:23">
      <c r="L144" s="60" t="s">
        <v>14</v>
      </c>
      <c r="M144" s="77">
        <f t="shared" si="347"/>
        <v>66</v>
      </c>
      <c r="N144" s="78">
        <f t="shared" si="347"/>
        <v>194</v>
      </c>
      <c r="O144" s="217">
        <f t="shared" si="362"/>
        <v>260</v>
      </c>
      <c r="P144" s="79">
        <f t="shared" si="348"/>
        <v>0</v>
      </c>
      <c r="Q144" s="226">
        <f t="shared" si="363"/>
        <v>260</v>
      </c>
      <c r="R144" s="77">
        <f t="shared" si="350"/>
        <v>162</v>
      </c>
      <c r="S144" s="78">
        <f t="shared" si="350"/>
        <v>142</v>
      </c>
      <c r="T144" s="217">
        <f t="shared" si="364"/>
        <v>304</v>
      </c>
      <c r="U144" s="79">
        <f t="shared" si="351"/>
        <v>0</v>
      </c>
      <c r="V144" s="227">
        <f>T144+U144</f>
        <v>304</v>
      </c>
      <c r="W144" s="80">
        <f t="shared" ref="W144:W154" si="365">IF(Q144=0,0,((V144/Q144)-1)*100)</f>
        <v>16.92307692307693</v>
      </c>
    </row>
    <row r="145" spans="12:23" ht="13.5" thickBot="1">
      <c r="L145" s="60" t="s">
        <v>15</v>
      </c>
      <c r="M145" s="77">
        <f t="shared" si="347"/>
        <v>73</v>
      </c>
      <c r="N145" s="78">
        <f t="shared" si="347"/>
        <v>209</v>
      </c>
      <c r="O145" s="217">
        <f>M145+N145</f>
        <v>282</v>
      </c>
      <c r="P145" s="79">
        <f t="shared" si="348"/>
        <v>0</v>
      </c>
      <c r="Q145" s="226">
        <f>O145+P145</f>
        <v>282</v>
      </c>
      <c r="R145" s="77">
        <f t="shared" si="350"/>
        <v>301</v>
      </c>
      <c r="S145" s="78">
        <f t="shared" si="350"/>
        <v>166</v>
      </c>
      <c r="T145" s="217">
        <f>R145+S145</f>
        <v>467</v>
      </c>
      <c r="U145" s="79">
        <f t="shared" si="351"/>
        <v>0</v>
      </c>
      <c r="V145" s="227">
        <f>T145+U145</f>
        <v>467</v>
      </c>
      <c r="W145" s="80">
        <f>IF(Q145=0,0,((V145/Q145)-1)*100)</f>
        <v>65.60283687943263</v>
      </c>
    </row>
    <row r="146" spans="12:23" ht="14.25" thickTop="1" thickBot="1">
      <c r="L146" s="81" t="s">
        <v>61</v>
      </c>
      <c r="M146" s="82">
        <f>+M143+M144+M145</f>
        <v>220</v>
      </c>
      <c r="N146" s="83">
        <f t="shared" ref="N146" si="366">+N143+N144+N145</f>
        <v>568</v>
      </c>
      <c r="O146" s="218">
        <f t="shared" ref="O146" si="367">+O143+O144+O145</f>
        <v>788</v>
      </c>
      <c r="P146" s="82">
        <f t="shared" ref="P146" si="368">+P143+P144+P145</f>
        <v>0</v>
      </c>
      <c r="Q146" s="218">
        <f t="shared" ref="Q146" si="369">+Q143+Q144+Q145</f>
        <v>788</v>
      </c>
      <c r="R146" s="82">
        <f t="shared" ref="R146" si="370">+R143+R144+R145</f>
        <v>643</v>
      </c>
      <c r="S146" s="83">
        <f t="shared" ref="S146" si="371">+S143+S144+S145</f>
        <v>499</v>
      </c>
      <c r="T146" s="218">
        <f t="shared" ref="T146" si="372">+T143+T144+T145</f>
        <v>1142</v>
      </c>
      <c r="U146" s="82">
        <f t="shared" ref="U146" si="373">+U143+U144+U145</f>
        <v>0</v>
      </c>
      <c r="V146" s="218">
        <f t="shared" ref="V146" si="374">+V143+V144+V145</f>
        <v>1142</v>
      </c>
      <c r="W146" s="84">
        <f>IF(Q146=0,0,((V146/Q146)-1)*100)</f>
        <v>44.923857868020313</v>
      </c>
    </row>
    <row r="147" spans="12:23" ht="13.5" thickTop="1">
      <c r="L147" s="60" t="s">
        <v>16</v>
      </c>
      <c r="M147" s="77">
        <f t="shared" ref="M147:N149" si="375">+M95+M121</f>
        <v>92</v>
      </c>
      <c r="N147" s="78">
        <f t="shared" si="375"/>
        <v>116</v>
      </c>
      <c r="O147" s="217">
        <f t="shared" si="362"/>
        <v>208</v>
      </c>
      <c r="P147" s="79">
        <f>+P95+P121</f>
        <v>0</v>
      </c>
      <c r="Q147" s="226">
        <f t="shared" ref="Q147:Q153" si="376">O147+P147</f>
        <v>208</v>
      </c>
      <c r="R147" s="77">
        <f t="shared" ref="R147:S149" si="377">+R95+R121</f>
        <v>379</v>
      </c>
      <c r="S147" s="78">
        <f t="shared" si="377"/>
        <v>175</v>
      </c>
      <c r="T147" s="217">
        <f t="shared" si="364"/>
        <v>554</v>
      </c>
      <c r="U147" s="79">
        <f>+U95+U121</f>
        <v>0</v>
      </c>
      <c r="V147" s="227">
        <f>T147+U147</f>
        <v>554</v>
      </c>
      <c r="W147" s="80">
        <f t="shared" si="365"/>
        <v>166.34615384615384</v>
      </c>
    </row>
    <row r="148" spans="12:23">
      <c r="L148" s="60" t="s">
        <v>17</v>
      </c>
      <c r="M148" s="77">
        <f t="shared" si="375"/>
        <v>86</v>
      </c>
      <c r="N148" s="78">
        <f t="shared" si="375"/>
        <v>174</v>
      </c>
      <c r="O148" s="217">
        <f>M148+N148</f>
        <v>260</v>
      </c>
      <c r="P148" s="79">
        <f>+P96+P122</f>
        <v>0</v>
      </c>
      <c r="Q148" s="226">
        <f>O148+P148</f>
        <v>260</v>
      </c>
      <c r="R148" s="77">
        <f t="shared" si="377"/>
        <v>297</v>
      </c>
      <c r="S148" s="78">
        <f t="shared" si="377"/>
        <v>160</v>
      </c>
      <c r="T148" s="217">
        <f>R148+S148</f>
        <v>457</v>
      </c>
      <c r="U148" s="79">
        <f>+U96+U122</f>
        <v>0</v>
      </c>
      <c r="V148" s="227">
        <f>T148+U148</f>
        <v>457</v>
      </c>
      <c r="W148" s="80">
        <f>IF(Q148=0,0,((V148/Q148)-1)*100)</f>
        <v>75.769230769230774</v>
      </c>
    </row>
    <row r="149" spans="12:23" ht="13.5" thickBot="1">
      <c r="L149" s="60" t="s">
        <v>18</v>
      </c>
      <c r="M149" s="77">
        <f t="shared" si="375"/>
        <v>72</v>
      </c>
      <c r="N149" s="78">
        <f t="shared" si="375"/>
        <v>138</v>
      </c>
      <c r="O149" s="219">
        <f t="shared" si="362"/>
        <v>210</v>
      </c>
      <c r="P149" s="85">
        <f>+P97+P123</f>
        <v>0</v>
      </c>
      <c r="Q149" s="226">
        <f t="shared" si="376"/>
        <v>210</v>
      </c>
      <c r="R149" s="77">
        <f t="shared" si="377"/>
        <v>266</v>
      </c>
      <c r="S149" s="78">
        <f t="shared" si="377"/>
        <v>152</v>
      </c>
      <c r="T149" s="219">
        <f t="shared" si="364"/>
        <v>418</v>
      </c>
      <c r="U149" s="85">
        <f>+U97+U123</f>
        <v>0</v>
      </c>
      <c r="V149" s="227">
        <f>T149+U149</f>
        <v>418</v>
      </c>
      <c r="W149" s="80">
        <f t="shared" si="365"/>
        <v>99.047619047619051</v>
      </c>
    </row>
    <row r="150" spans="12:23" ht="14.25" thickTop="1" thickBot="1">
      <c r="L150" s="86" t="s">
        <v>39</v>
      </c>
      <c r="M150" s="82">
        <f>+M147+M148+M149</f>
        <v>250</v>
      </c>
      <c r="N150" s="83">
        <f t="shared" ref="N150" si="378">+N147+N148+N149</f>
        <v>428</v>
      </c>
      <c r="O150" s="218">
        <f t="shared" ref="O150" si="379">+O147+O148+O149</f>
        <v>678</v>
      </c>
      <c r="P150" s="82">
        <f t="shared" ref="P150" si="380">+P147+P148+P149</f>
        <v>0</v>
      </c>
      <c r="Q150" s="218">
        <f t="shared" ref="Q150" si="381">+Q147+Q148+Q149</f>
        <v>678</v>
      </c>
      <c r="R150" s="82">
        <f t="shared" ref="R150" si="382">+R147+R148+R149</f>
        <v>942</v>
      </c>
      <c r="S150" s="83">
        <f t="shared" ref="S150" si="383">+S147+S148+S149</f>
        <v>487</v>
      </c>
      <c r="T150" s="218">
        <f t="shared" ref="T150" si="384">+T147+T148+T149</f>
        <v>1429</v>
      </c>
      <c r="U150" s="82">
        <f t="shared" ref="U150" si="385">+U147+U148+U149</f>
        <v>0</v>
      </c>
      <c r="V150" s="218">
        <f t="shared" ref="V150" si="386">+V147+V148+V149</f>
        <v>1429</v>
      </c>
      <c r="W150" s="89">
        <f t="shared" si="365"/>
        <v>110.7669616519174</v>
      </c>
    </row>
    <row r="151" spans="12:23" ht="13.5" thickTop="1">
      <c r="L151" s="60" t="s">
        <v>21</v>
      </c>
      <c r="M151" s="77">
        <f t="shared" ref="M151:N153" si="387">+M99+M125</f>
        <v>78</v>
      </c>
      <c r="N151" s="78">
        <f t="shared" si="387"/>
        <v>81</v>
      </c>
      <c r="O151" s="219">
        <f t="shared" si="362"/>
        <v>159</v>
      </c>
      <c r="P151" s="90">
        <f>+P99+P125</f>
        <v>0</v>
      </c>
      <c r="Q151" s="226">
        <f t="shared" si="376"/>
        <v>159</v>
      </c>
      <c r="R151" s="77">
        <f t="shared" ref="R151:S153" si="388">+R99+R125</f>
        <v>237</v>
      </c>
      <c r="S151" s="78">
        <f t="shared" si="388"/>
        <v>135</v>
      </c>
      <c r="T151" s="219">
        <f t="shared" si="364"/>
        <v>372</v>
      </c>
      <c r="U151" s="90">
        <f>+U99+U125</f>
        <v>0</v>
      </c>
      <c r="V151" s="227">
        <f>T151+U151</f>
        <v>372</v>
      </c>
      <c r="W151" s="80">
        <f t="shared" si="365"/>
        <v>133.96226415094338</v>
      </c>
    </row>
    <row r="152" spans="12:23">
      <c r="L152" s="60" t="s">
        <v>22</v>
      </c>
      <c r="M152" s="77">
        <f t="shared" si="387"/>
        <v>93</v>
      </c>
      <c r="N152" s="78">
        <f t="shared" si="387"/>
        <v>70</v>
      </c>
      <c r="O152" s="219">
        <f t="shared" si="362"/>
        <v>163</v>
      </c>
      <c r="P152" s="79">
        <f>+P100+P126</f>
        <v>0</v>
      </c>
      <c r="Q152" s="226">
        <f t="shared" si="376"/>
        <v>163</v>
      </c>
      <c r="R152" s="77">
        <f t="shared" si="388"/>
        <v>256</v>
      </c>
      <c r="S152" s="78">
        <f t="shared" si="388"/>
        <v>139</v>
      </c>
      <c r="T152" s="219">
        <f t="shared" si="364"/>
        <v>395</v>
      </c>
      <c r="U152" s="79">
        <f>+U100+U126</f>
        <v>0</v>
      </c>
      <c r="V152" s="227">
        <f>T152+U152</f>
        <v>395</v>
      </c>
      <c r="W152" s="80">
        <f t="shared" si="365"/>
        <v>142.3312883435583</v>
      </c>
    </row>
    <row r="153" spans="12:23" ht="13.5" thickBot="1">
      <c r="L153" s="60" t="s">
        <v>23</v>
      </c>
      <c r="M153" s="77">
        <f t="shared" si="387"/>
        <v>116</v>
      </c>
      <c r="N153" s="78">
        <f t="shared" si="387"/>
        <v>98</v>
      </c>
      <c r="O153" s="219">
        <f t="shared" si="362"/>
        <v>214</v>
      </c>
      <c r="P153" s="79">
        <f>+P101+P127</f>
        <v>0</v>
      </c>
      <c r="Q153" s="226">
        <f t="shared" si="376"/>
        <v>214</v>
      </c>
      <c r="R153" s="77">
        <f t="shared" si="388"/>
        <v>226</v>
      </c>
      <c r="S153" s="78">
        <f t="shared" si="388"/>
        <v>162</v>
      </c>
      <c r="T153" s="219">
        <f t="shared" si="364"/>
        <v>388</v>
      </c>
      <c r="U153" s="79">
        <f>+U101+U127</f>
        <v>0</v>
      </c>
      <c r="V153" s="227">
        <f>T153+U153</f>
        <v>388</v>
      </c>
      <c r="W153" s="80">
        <f t="shared" si="365"/>
        <v>81.308411214953267</v>
      </c>
    </row>
    <row r="154" spans="12:23" ht="14.25" thickTop="1" thickBot="1">
      <c r="L154" s="81" t="s">
        <v>40</v>
      </c>
      <c r="M154" s="82">
        <f>+M151+M152+M153</f>
        <v>287</v>
      </c>
      <c r="N154" s="83">
        <f t="shared" ref="N154" si="389">+N151+N152+N153</f>
        <v>249</v>
      </c>
      <c r="O154" s="218">
        <f t="shared" ref="O154" si="390">+O151+O152+O153</f>
        <v>536</v>
      </c>
      <c r="P154" s="82">
        <f t="shared" ref="P154" si="391">+P151+P152+P153</f>
        <v>0</v>
      </c>
      <c r="Q154" s="218">
        <f t="shared" ref="Q154" si="392">+Q151+Q152+Q153</f>
        <v>536</v>
      </c>
      <c r="R154" s="82">
        <f t="shared" ref="R154" si="393">+R151+R152+R153</f>
        <v>719</v>
      </c>
      <c r="S154" s="83">
        <f t="shared" ref="S154" si="394">+S151+S152+S153</f>
        <v>436</v>
      </c>
      <c r="T154" s="218">
        <f t="shared" ref="T154" si="395">+T151+T152+T153</f>
        <v>1155</v>
      </c>
      <c r="U154" s="82">
        <f t="shared" ref="U154" si="396">+U151+U152+U153</f>
        <v>0</v>
      </c>
      <c r="V154" s="218">
        <f t="shared" ref="V154" si="397">+V151+V152+V153</f>
        <v>1155</v>
      </c>
      <c r="W154" s="84">
        <f t="shared" si="365"/>
        <v>115.48507462686568</v>
      </c>
    </row>
    <row r="155" spans="12:23" ht="14.25" thickTop="1" thickBot="1">
      <c r="L155" s="81" t="s">
        <v>62</v>
      </c>
      <c r="M155" s="82">
        <f t="shared" ref="M155:V155" si="398">+M146+M150+M154</f>
        <v>757</v>
      </c>
      <c r="N155" s="83">
        <f t="shared" si="398"/>
        <v>1245</v>
      </c>
      <c r="O155" s="218">
        <f t="shared" si="398"/>
        <v>2002</v>
      </c>
      <c r="P155" s="82">
        <f t="shared" si="398"/>
        <v>0</v>
      </c>
      <c r="Q155" s="218">
        <f t="shared" si="398"/>
        <v>2002</v>
      </c>
      <c r="R155" s="82">
        <f t="shared" si="398"/>
        <v>2304</v>
      </c>
      <c r="S155" s="83">
        <f t="shared" si="398"/>
        <v>1422</v>
      </c>
      <c r="T155" s="218">
        <f t="shared" si="398"/>
        <v>3726</v>
      </c>
      <c r="U155" s="82">
        <f t="shared" si="398"/>
        <v>0</v>
      </c>
      <c r="V155" s="218">
        <f t="shared" si="398"/>
        <v>3726</v>
      </c>
      <c r="W155" s="84">
        <f>IF(Q155=0,0,((V155/Q155)-1)*100)</f>
        <v>86.11388611388611</v>
      </c>
    </row>
    <row r="156" spans="12:23" ht="14.25" thickTop="1" thickBot="1">
      <c r="L156" s="81" t="s">
        <v>7</v>
      </c>
      <c r="M156" s="82">
        <f t="shared" ref="M156:V156" si="399">+M142+M146+M150+M154</f>
        <v>954</v>
      </c>
      <c r="N156" s="83">
        <f t="shared" si="399"/>
        <v>1867</v>
      </c>
      <c r="O156" s="218">
        <f t="shared" si="399"/>
        <v>2821</v>
      </c>
      <c r="P156" s="82">
        <f t="shared" si="399"/>
        <v>0</v>
      </c>
      <c r="Q156" s="218">
        <f t="shared" si="399"/>
        <v>2821</v>
      </c>
      <c r="R156" s="82">
        <f t="shared" si="399"/>
        <v>2773</v>
      </c>
      <c r="S156" s="83">
        <f t="shared" si="399"/>
        <v>1778</v>
      </c>
      <c r="T156" s="218">
        <f t="shared" si="399"/>
        <v>4551</v>
      </c>
      <c r="U156" s="82">
        <f t="shared" si="399"/>
        <v>0</v>
      </c>
      <c r="V156" s="218">
        <f t="shared" si="399"/>
        <v>4551</v>
      </c>
      <c r="W156" s="84">
        <f>IF(Q156=0,0,((V156/Q156)-1)*100)</f>
        <v>61.325771003190368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24.7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2"/>
      <c r="R161" s="261" t="s">
        <v>59</v>
      </c>
      <c r="S161" s="262"/>
      <c r="T161" s="300"/>
      <c r="U161" s="261"/>
      <c r="V161" s="261"/>
      <c r="W161" s="380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381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382"/>
    </row>
    <row r="164" spans="12:23" ht="5.25" customHeight="1" thickTop="1">
      <c r="L164" s="264"/>
      <c r="M164" s="276"/>
      <c r="N164" s="277"/>
      <c r="O164" s="320"/>
      <c r="P164" s="321"/>
      <c r="Q164" s="278"/>
      <c r="R164" s="276"/>
      <c r="S164" s="277"/>
      <c r="T164" s="320"/>
      <c r="U164" s="321"/>
      <c r="V164" s="278"/>
      <c r="W164" s="280"/>
    </row>
    <row r="165" spans="12:23">
      <c r="L165" s="264" t="s">
        <v>10</v>
      </c>
      <c r="M165" s="281">
        <v>0</v>
      </c>
      <c r="N165" s="282">
        <v>0</v>
      </c>
      <c r="O165" s="283">
        <f>M165+N165</f>
        <v>0</v>
      </c>
      <c r="P165" s="282">
        <v>0</v>
      </c>
      <c r="Q165" s="283">
        <f t="shared" ref="Q165:Q167" si="400">O165+P165</f>
        <v>0</v>
      </c>
      <c r="R165" s="281">
        <v>0</v>
      </c>
      <c r="S165" s="282">
        <v>0</v>
      </c>
      <c r="T165" s="283">
        <f>R165+S165</f>
        <v>0</v>
      </c>
      <c r="U165" s="282">
        <v>0</v>
      </c>
      <c r="V165" s="283">
        <f>T165+U165</f>
        <v>0</v>
      </c>
      <c r="W165" s="306">
        <f>IF(Q165=0,0,((V165/Q165)-1)*100)</f>
        <v>0</v>
      </c>
    </row>
    <row r="166" spans="12:23">
      <c r="L166" s="264" t="s">
        <v>11</v>
      </c>
      <c r="M166" s="281">
        <v>0</v>
      </c>
      <c r="N166" s="282">
        <v>0</v>
      </c>
      <c r="O166" s="283">
        <f>M166+N166</f>
        <v>0</v>
      </c>
      <c r="P166" s="282">
        <v>0</v>
      </c>
      <c r="Q166" s="283">
        <f t="shared" si="400"/>
        <v>0</v>
      </c>
      <c r="R166" s="281">
        <v>0</v>
      </c>
      <c r="S166" s="282">
        <v>0</v>
      </c>
      <c r="T166" s="283">
        <f>R166+S166</f>
        <v>0</v>
      </c>
      <c r="U166" s="282">
        <v>0</v>
      </c>
      <c r="V166" s="283">
        <f>T166+U166</f>
        <v>0</v>
      </c>
      <c r="W166" s="306">
        <f>IF(Q166=0,0,((V166/Q166)-1)*100)</f>
        <v>0</v>
      </c>
    </row>
    <row r="167" spans="12:23" ht="13.5" thickBot="1">
      <c r="L167" s="270" t="s">
        <v>12</v>
      </c>
      <c r="M167" s="281">
        <v>0</v>
      </c>
      <c r="N167" s="282">
        <v>0</v>
      </c>
      <c r="O167" s="326">
        <f>M167+N167</f>
        <v>0</v>
      </c>
      <c r="P167" s="282">
        <v>0</v>
      </c>
      <c r="Q167" s="283">
        <f t="shared" si="400"/>
        <v>0</v>
      </c>
      <c r="R167" s="281">
        <v>0</v>
      </c>
      <c r="S167" s="282">
        <v>0</v>
      </c>
      <c r="T167" s="326">
        <f>R167+S167</f>
        <v>0</v>
      </c>
      <c r="U167" s="282">
        <v>0</v>
      </c>
      <c r="V167" s="283">
        <f>T167+U167</f>
        <v>0</v>
      </c>
      <c r="W167" s="306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322">
        <f t="shared" ref="N168" si="401">+N165+N166+N167</f>
        <v>0</v>
      </c>
      <c r="O168" s="308">
        <f t="shared" ref="O168" si="402">+O165+O166+O167</f>
        <v>0</v>
      </c>
      <c r="P168" s="322">
        <f t="shared" ref="P168" si="403">+P165+P166+P167</f>
        <v>0</v>
      </c>
      <c r="Q168" s="308">
        <f t="shared" ref="Q168" si="404">+Q165+Q166+Q167</f>
        <v>0</v>
      </c>
      <c r="R168" s="287">
        <f t="shared" ref="R168" si="405">+R165+R166+R167</f>
        <v>0</v>
      </c>
      <c r="S168" s="322">
        <f t="shared" ref="S168" si="406">+S165+S166+S167</f>
        <v>0</v>
      </c>
      <c r="T168" s="308">
        <f t="shared" ref="T168" si="407">+T165+T166+T167</f>
        <v>0</v>
      </c>
      <c r="U168" s="322">
        <f t="shared" ref="U168" si="408">+U165+U166+U167</f>
        <v>0</v>
      </c>
      <c r="V168" s="308">
        <f t="shared" ref="V168" si="409">+V165+V166+V167</f>
        <v>0</v>
      </c>
      <c r="W168" s="309">
        <f t="shared" ref="W168" si="410">IF(Q168=0,0,((V168/Q168)-1)*100)</f>
        <v>0</v>
      </c>
    </row>
    <row r="169" spans="12:23" ht="13.5" thickTop="1">
      <c r="L169" s="264" t="s">
        <v>13</v>
      </c>
      <c r="M169" s="281">
        <v>0</v>
      </c>
      <c r="N169" s="282">
        <v>0</v>
      </c>
      <c r="O169" s="283">
        <f>M169+N169</f>
        <v>0</v>
      </c>
      <c r="P169" s="282">
        <v>0</v>
      </c>
      <c r="Q169" s="283">
        <f t="shared" ref="Q169:Q170" si="411">O169+P169</f>
        <v>0</v>
      </c>
      <c r="R169" s="281">
        <v>0</v>
      </c>
      <c r="S169" s="282">
        <v>0</v>
      </c>
      <c r="T169" s="283">
        <f>R169+S169</f>
        <v>0</v>
      </c>
      <c r="U169" s="282">
        <v>0</v>
      </c>
      <c r="V169" s="283">
        <f>T169+U169</f>
        <v>0</v>
      </c>
      <c r="W169" s="306">
        <f t="shared" ref="W169:W180" si="412">IF(Q169=0,0,((V169/Q169)-1)*100)</f>
        <v>0</v>
      </c>
    </row>
    <row r="170" spans="12:23">
      <c r="L170" s="264" t="s">
        <v>14</v>
      </c>
      <c r="M170" s="281">
        <v>0</v>
      </c>
      <c r="N170" s="282">
        <v>0</v>
      </c>
      <c r="O170" s="283">
        <f>M170+N170</f>
        <v>0</v>
      </c>
      <c r="P170" s="282">
        <v>0</v>
      </c>
      <c r="Q170" s="283">
        <f t="shared" si="411"/>
        <v>0</v>
      </c>
      <c r="R170" s="281">
        <v>0</v>
      </c>
      <c r="S170" s="282">
        <v>0</v>
      </c>
      <c r="T170" s="283">
        <f>R170+S170</f>
        <v>0</v>
      </c>
      <c r="U170" s="282">
        <v>0</v>
      </c>
      <c r="V170" s="283">
        <f>T170+U170</f>
        <v>0</v>
      </c>
      <c r="W170" s="306">
        <f t="shared" si="412"/>
        <v>0</v>
      </c>
    </row>
    <row r="171" spans="12:23" ht="13.5" thickBot="1">
      <c r="L171" s="264" t="s">
        <v>15</v>
      </c>
      <c r="M171" s="281">
        <v>0</v>
      </c>
      <c r="N171" s="282">
        <v>0</v>
      </c>
      <c r="O171" s="283">
        <f>M171+N171</f>
        <v>0</v>
      </c>
      <c r="P171" s="282">
        <v>0</v>
      </c>
      <c r="Q171" s="283">
        <f>O171+P171</f>
        <v>0</v>
      </c>
      <c r="R171" s="281">
        <v>0</v>
      </c>
      <c r="S171" s="282">
        <v>0</v>
      </c>
      <c r="T171" s="283">
        <f>R171+S171</f>
        <v>0</v>
      </c>
      <c r="U171" s="282">
        <v>0</v>
      </c>
      <c r="V171" s="283">
        <f>T171+U171</f>
        <v>0</v>
      </c>
      <c r="W171" s="306">
        <f>IF(Q171=0,0,((V171/Q171)-1)*100)</f>
        <v>0</v>
      </c>
    </row>
    <row r="172" spans="12:23" ht="14.25" thickTop="1" thickBot="1">
      <c r="L172" s="286" t="s">
        <v>61</v>
      </c>
      <c r="M172" s="287">
        <f>+M169+M170+M171</f>
        <v>0</v>
      </c>
      <c r="N172" s="322">
        <f t="shared" ref="N172" si="413">+N169+N170+N171</f>
        <v>0</v>
      </c>
      <c r="O172" s="308">
        <f t="shared" ref="O172" si="414">+O169+O170+O171</f>
        <v>0</v>
      </c>
      <c r="P172" s="322">
        <f t="shared" ref="P172" si="415">+P169+P170+P171</f>
        <v>0</v>
      </c>
      <c r="Q172" s="308">
        <f t="shared" ref="Q172" si="416">+Q169+Q170+Q171</f>
        <v>0</v>
      </c>
      <c r="R172" s="287">
        <f t="shared" ref="R172" si="417">+R169+R170+R171</f>
        <v>0</v>
      </c>
      <c r="S172" s="322">
        <f t="shared" ref="S172" si="418">+S169+S170+S171</f>
        <v>0</v>
      </c>
      <c r="T172" s="308">
        <f t="shared" ref="T172" si="419">+T169+T170+T171</f>
        <v>0</v>
      </c>
      <c r="U172" s="322">
        <f t="shared" ref="U172" si="420">+U169+U170+U171</f>
        <v>0</v>
      </c>
      <c r="V172" s="308">
        <f t="shared" ref="V172" si="421">+V169+V170+V171</f>
        <v>0</v>
      </c>
      <c r="W172" s="309">
        <f t="shared" ref="W172" si="422">IF(Q172=0,0,((V172/Q172)-1)*100)</f>
        <v>0</v>
      </c>
    </row>
    <row r="173" spans="12:23" ht="13.5" thickTop="1">
      <c r="L173" s="264" t="s">
        <v>16</v>
      </c>
      <c r="M173" s="281">
        <v>0</v>
      </c>
      <c r="N173" s="282">
        <v>0</v>
      </c>
      <c r="O173" s="283">
        <f>SUM(M173:N173)</f>
        <v>0</v>
      </c>
      <c r="P173" s="282">
        <v>0</v>
      </c>
      <c r="Q173" s="283">
        <f t="shared" ref="Q173:Q175" si="423">O173+P173</f>
        <v>0</v>
      </c>
      <c r="R173" s="281">
        <v>2</v>
      </c>
      <c r="S173" s="282">
        <v>0</v>
      </c>
      <c r="T173" s="283">
        <f>SUM(R173:S173)</f>
        <v>2</v>
      </c>
      <c r="U173" s="282">
        <v>0</v>
      </c>
      <c r="V173" s="283">
        <f t="shared" ref="V173" si="424">T173+U173</f>
        <v>2</v>
      </c>
      <c r="W173" s="306">
        <f t="shared" si="412"/>
        <v>0</v>
      </c>
    </row>
    <row r="174" spans="12:23">
      <c r="L174" s="264" t="s">
        <v>17</v>
      </c>
      <c r="M174" s="281">
        <v>0</v>
      </c>
      <c r="N174" s="282">
        <v>0</v>
      </c>
      <c r="O174" s="283">
        <f>SUM(M174:N174)</f>
        <v>0</v>
      </c>
      <c r="P174" s="282">
        <v>0</v>
      </c>
      <c r="Q174" s="283">
        <f>O174+P174</f>
        <v>0</v>
      </c>
      <c r="R174" s="281">
        <v>0</v>
      </c>
      <c r="S174" s="282">
        <v>0</v>
      </c>
      <c r="T174" s="283">
        <f>SUM(R174:S174)</f>
        <v>0</v>
      </c>
      <c r="U174" s="282">
        <v>0</v>
      </c>
      <c r="V174" s="283">
        <f>T174+U174</f>
        <v>0</v>
      </c>
      <c r="W174" s="306">
        <f>IF(Q174=0,0,((V174/Q174)-1)*100)</f>
        <v>0</v>
      </c>
    </row>
    <row r="175" spans="12:23" ht="13.5" thickBot="1">
      <c r="L175" s="264" t="s">
        <v>18</v>
      </c>
      <c r="M175" s="281">
        <v>0</v>
      </c>
      <c r="N175" s="282">
        <v>0</v>
      </c>
      <c r="O175" s="283">
        <f>SUM(M175:N175)</f>
        <v>0</v>
      </c>
      <c r="P175" s="323">
        <v>0</v>
      </c>
      <c r="Q175" s="283">
        <f t="shared" si="423"/>
        <v>0</v>
      </c>
      <c r="R175" s="281">
        <v>0</v>
      </c>
      <c r="S175" s="282">
        <v>0</v>
      </c>
      <c r="T175" s="283">
        <f>SUM(R175:S175)</f>
        <v>0</v>
      </c>
      <c r="U175" s="323">
        <v>0</v>
      </c>
      <c r="V175" s="283">
        <f>T175+U175</f>
        <v>0</v>
      </c>
      <c r="W175" s="306">
        <f t="shared" si="412"/>
        <v>0</v>
      </c>
    </row>
    <row r="176" spans="12:23" ht="14.25" thickTop="1" thickBot="1">
      <c r="L176" s="293" t="s">
        <v>39</v>
      </c>
      <c r="M176" s="294">
        <f>+M173+M174+M175</f>
        <v>0</v>
      </c>
      <c r="N176" s="324">
        <f t="shared" ref="N176" si="425">+N173+N174+N175</f>
        <v>0</v>
      </c>
      <c r="O176" s="312">
        <f t="shared" ref="O176" si="426">+O173+O174+O175</f>
        <v>0</v>
      </c>
      <c r="P176" s="324">
        <f t="shared" ref="P176" si="427">+P173+P174+P175</f>
        <v>0</v>
      </c>
      <c r="Q176" s="312">
        <f t="shared" ref="Q176" si="428">+Q173+Q174+Q175</f>
        <v>0</v>
      </c>
      <c r="R176" s="294">
        <f t="shared" ref="R176" si="429">+R173+R174+R175</f>
        <v>2</v>
      </c>
      <c r="S176" s="324">
        <f t="shared" ref="S176" si="430">+S173+S174+S175</f>
        <v>0</v>
      </c>
      <c r="T176" s="312">
        <f t="shared" ref="T176" si="431">+T173+T174+T175</f>
        <v>2</v>
      </c>
      <c r="U176" s="324">
        <f t="shared" ref="U176" si="432">+U173+U174+U175</f>
        <v>0</v>
      </c>
      <c r="V176" s="312">
        <f t="shared" ref="V176" si="433">+V173+V174+V175</f>
        <v>2</v>
      </c>
      <c r="W176" s="297">
        <f t="shared" si="412"/>
        <v>0</v>
      </c>
    </row>
    <row r="177" spans="12:23" ht="13.5" thickTop="1">
      <c r="L177" s="264" t="s">
        <v>21</v>
      </c>
      <c r="M177" s="281">
        <v>0</v>
      </c>
      <c r="N177" s="282">
        <v>0</v>
      </c>
      <c r="O177" s="283">
        <f>SUM(M177:N177)</f>
        <v>0</v>
      </c>
      <c r="P177" s="325">
        <v>0</v>
      </c>
      <c r="Q177" s="283">
        <f t="shared" ref="Q177:Q179" si="434">O177+P177</f>
        <v>0</v>
      </c>
      <c r="R177" s="281">
        <v>0</v>
      </c>
      <c r="S177" s="282">
        <v>0</v>
      </c>
      <c r="T177" s="283">
        <f>SUM(R177:S177)</f>
        <v>0</v>
      </c>
      <c r="U177" s="325">
        <v>0</v>
      </c>
      <c r="V177" s="283">
        <f>T177+U177</f>
        <v>0</v>
      </c>
      <c r="W177" s="306">
        <f t="shared" si="412"/>
        <v>0</v>
      </c>
    </row>
    <row r="178" spans="12:23">
      <c r="L178" s="264" t="s">
        <v>22</v>
      </c>
      <c r="M178" s="281">
        <v>0</v>
      </c>
      <c r="N178" s="282">
        <v>0</v>
      </c>
      <c r="O178" s="283">
        <f>SUM(M178:N178)</f>
        <v>0</v>
      </c>
      <c r="P178" s="282">
        <v>0</v>
      </c>
      <c r="Q178" s="283">
        <f t="shared" si="434"/>
        <v>0</v>
      </c>
      <c r="R178" s="281">
        <v>0</v>
      </c>
      <c r="S178" s="282">
        <v>0</v>
      </c>
      <c r="T178" s="283">
        <f>SUM(R178:S178)</f>
        <v>0</v>
      </c>
      <c r="U178" s="282">
        <v>0</v>
      </c>
      <c r="V178" s="283">
        <f>T178+U178</f>
        <v>0</v>
      </c>
      <c r="W178" s="306">
        <f t="shared" si="412"/>
        <v>0</v>
      </c>
    </row>
    <row r="179" spans="12:23" ht="13.5" thickBot="1">
      <c r="L179" s="264" t="s">
        <v>23</v>
      </c>
      <c r="M179" s="281">
        <v>0</v>
      </c>
      <c r="N179" s="282">
        <v>0</v>
      </c>
      <c r="O179" s="283">
        <f>SUM(M179:N179)</f>
        <v>0</v>
      </c>
      <c r="P179" s="282">
        <v>0</v>
      </c>
      <c r="Q179" s="283">
        <f t="shared" si="434"/>
        <v>0</v>
      </c>
      <c r="R179" s="281">
        <v>1</v>
      </c>
      <c r="S179" s="282">
        <v>0</v>
      </c>
      <c r="T179" s="283">
        <f>SUM(R179:S179)</f>
        <v>1</v>
      </c>
      <c r="U179" s="282">
        <v>0</v>
      </c>
      <c r="V179" s="283">
        <f>T179+U179</f>
        <v>1</v>
      </c>
      <c r="W179" s="306">
        <f t="shared" si="412"/>
        <v>0</v>
      </c>
    </row>
    <row r="180" spans="12:23" ht="14.25" thickTop="1" thickBot="1">
      <c r="L180" s="286" t="s">
        <v>40</v>
      </c>
      <c r="M180" s="287">
        <f>+M177+M178+M179</f>
        <v>0</v>
      </c>
      <c r="N180" s="322">
        <f t="shared" ref="N180" si="435">+N177+N178+N179</f>
        <v>0</v>
      </c>
      <c r="O180" s="308">
        <f t="shared" ref="O180" si="436">+O177+O178+O179</f>
        <v>0</v>
      </c>
      <c r="P180" s="322">
        <f t="shared" ref="P180" si="437">+P177+P178+P179</f>
        <v>0</v>
      </c>
      <c r="Q180" s="308">
        <f t="shared" ref="Q180" si="438">+Q177+Q178+Q179</f>
        <v>0</v>
      </c>
      <c r="R180" s="287">
        <f t="shared" ref="R180" si="439">+R177+R178+R179</f>
        <v>1</v>
      </c>
      <c r="S180" s="322">
        <f t="shared" ref="S180" si="440">+S177+S178+S179</f>
        <v>0</v>
      </c>
      <c r="T180" s="308">
        <f t="shared" ref="T180" si="441">+T177+T178+T179</f>
        <v>1</v>
      </c>
      <c r="U180" s="322">
        <f t="shared" ref="U180" si="442">+U177+U178+U179</f>
        <v>0</v>
      </c>
      <c r="V180" s="308">
        <f t="shared" ref="V180" si="443">+V177+V178+V179</f>
        <v>1</v>
      </c>
      <c r="W180" s="309">
        <f t="shared" si="412"/>
        <v>0</v>
      </c>
    </row>
    <row r="181" spans="12:23" ht="14.25" thickTop="1" thickBot="1">
      <c r="L181" s="286" t="s">
        <v>62</v>
      </c>
      <c r="M181" s="287">
        <f t="shared" ref="M181:V181" si="444">+M172+M176+M180</f>
        <v>0</v>
      </c>
      <c r="N181" s="322">
        <f t="shared" si="444"/>
        <v>0</v>
      </c>
      <c r="O181" s="308">
        <f t="shared" si="444"/>
        <v>0</v>
      </c>
      <c r="P181" s="322">
        <f t="shared" si="444"/>
        <v>0</v>
      </c>
      <c r="Q181" s="308">
        <f t="shared" si="444"/>
        <v>0</v>
      </c>
      <c r="R181" s="287">
        <f t="shared" si="444"/>
        <v>3</v>
      </c>
      <c r="S181" s="322">
        <f t="shared" si="444"/>
        <v>0</v>
      </c>
      <c r="T181" s="308">
        <f t="shared" si="444"/>
        <v>3</v>
      </c>
      <c r="U181" s="322">
        <f t="shared" si="444"/>
        <v>0</v>
      </c>
      <c r="V181" s="308">
        <f t="shared" si="444"/>
        <v>3</v>
      </c>
      <c r="W181" s="309">
        <f>IF(Q181=0,0,((V181/Q181)-1)*100)</f>
        <v>0</v>
      </c>
    </row>
    <row r="182" spans="12:23" ht="14.25" thickTop="1" thickBot="1">
      <c r="L182" s="286" t="s">
        <v>7</v>
      </c>
      <c r="M182" s="287">
        <f>+M181+M168</f>
        <v>0</v>
      </c>
      <c r="N182" s="322">
        <f t="shared" ref="N182:V182" si="445">+N181+N168</f>
        <v>0</v>
      </c>
      <c r="O182" s="308">
        <f t="shared" si="445"/>
        <v>0</v>
      </c>
      <c r="P182" s="322">
        <f t="shared" si="445"/>
        <v>0</v>
      </c>
      <c r="Q182" s="308">
        <f t="shared" si="445"/>
        <v>0</v>
      </c>
      <c r="R182" s="287">
        <f t="shared" si="445"/>
        <v>3</v>
      </c>
      <c r="S182" s="322">
        <f t="shared" si="445"/>
        <v>0</v>
      </c>
      <c r="T182" s="308">
        <f t="shared" si="445"/>
        <v>3</v>
      </c>
      <c r="U182" s="322">
        <f t="shared" si="445"/>
        <v>0</v>
      </c>
      <c r="V182" s="308">
        <f t="shared" si="445"/>
        <v>3</v>
      </c>
      <c r="W182" s="309">
        <f t="shared" ref="W182" si="446">IF(Q182=0,0,((V182/Q182)-1)*100)</f>
        <v>0</v>
      </c>
    </row>
    <row r="183" spans="12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12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2"/>
      <c r="R187" s="261" t="s">
        <v>59</v>
      </c>
      <c r="S187" s="262"/>
      <c r="T187" s="300"/>
      <c r="U187" s="261"/>
      <c r="V187" s="261"/>
      <c r="W187" s="380" t="s">
        <v>2</v>
      </c>
    </row>
    <row r="188" spans="12:23" ht="13.5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381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382"/>
    </row>
    <row r="190" spans="12:23" ht="6" customHeight="1" thickTop="1">
      <c r="L190" s="264"/>
      <c r="M190" s="276"/>
      <c r="N190" s="277"/>
      <c r="O190" s="278"/>
      <c r="P190" s="279"/>
      <c r="Q190" s="278"/>
      <c r="R190" s="276"/>
      <c r="S190" s="277"/>
      <c r="T190" s="278"/>
      <c r="U190" s="279"/>
      <c r="V190" s="278"/>
      <c r="W190" s="280"/>
    </row>
    <row r="191" spans="12:23">
      <c r="L191" s="264" t="s">
        <v>10</v>
      </c>
      <c r="M191" s="281">
        <v>0</v>
      </c>
      <c r="N191" s="282">
        <v>0</v>
      </c>
      <c r="O191" s="283">
        <f>M191+N191</f>
        <v>0</v>
      </c>
      <c r="P191" s="284">
        <v>0</v>
      </c>
      <c r="Q191" s="283">
        <f t="shared" ref="Q191:Q193" si="447">O191+P191</f>
        <v>0</v>
      </c>
      <c r="R191" s="281">
        <v>0</v>
      </c>
      <c r="S191" s="282">
        <v>0</v>
      </c>
      <c r="T191" s="283">
        <f>R191+S191</f>
        <v>0</v>
      </c>
      <c r="U191" s="284">
        <v>0</v>
      </c>
      <c r="V191" s="283">
        <f>T191+U191</f>
        <v>0</v>
      </c>
      <c r="W191" s="285">
        <f>IF(Q191=0,0,((V191/Q191)-1)*100)</f>
        <v>0</v>
      </c>
    </row>
    <row r="192" spans="12:23">
      <c r="L192" s="264" t="s">
        <v>11</v>
      </c>
      <c r="M192" s="281">
        <v>0</v>
      </c>
      <c r="N192" s="282">
        <v>0</v>
      </c>
      <c r="O192" s="283">
        <f>M192+N192</f>
        <v>0</v>
      </c>
      <c r="P192" s="284">
        <v>0</v>
      </c>
      <c r="Q192" s="283">
        <f t="shared" si="447"/>
        <v>0</v>
      </c>
      <c r="R192" s="281">
        <v>1</v>
      </c>
      <c r="S192" s="282">
        <v>0</v>
      </c>
      <c r="T192" s="283">
        <f>R192+S192</f>
        <v>1</v>
      </c>
      <c r="U192" s="284">
        <v>0</v>
      </c>
      <c r="V192" s="283">
        <f>T192+U192</f>
        <v>1</v>
      </c>
      <c r="W192" s="285">
        <f>IF(Q192=0,0,((V192/Q192)-1)*100)</f>
        <v>0</v>
      </c>
    </row>
    <row r="193" spans="12:23" ht="13.5" thickBot="1">
      <c r="L193" s="270" t="s">
        <v>12</v>
      </c>
      <c r="M193" s="281">
        <v>0</v>
      </c>
      <c r="N193" s="282">
        <v>0</v>
      </c>
      <c r="O193" s="283">
        <f>M193+N193</f>
        <v>0</v>
      </c>
      <c r="P193" s="284">
        <v>0</v>
      </c>
      <c r="Q193" s="283">
        <f t="shared" si="447"/>
        <v>0</v>
      </c>
      <c r="R193" s="281">
        <v>0</v>
      </c>
      <c r="S193" s="282">
        <v>1</v>
      </c>
      <c r="T193" s="283">
        <f>R193+S193</f>
        <v>1</v>
      </c>
      <c r="U193" s="284">
        <v>0</v>
      </c>
      <c r="V193" s="283">
        <f>T193+U193</f>
        <v>1</v>
      </c>
      <c r="W193" s="285">
        <f>IF(Q193=0,0,((V193/Q193)-1)*100)</f>
        <v>0</v>
      </c>
    </row>
    <row r="194" spans="12:23" ht="14.25" thickTop="1" thickBot="1">
      <c r="L194" s="286" t="s">
        <v>38</v>
      </c>
      <c r="M194" s="287">
        <f>+M191+M192+M193</f>
        <v>0</v>
      </c>
      <c r="N194" s="322">
        <f t="shared" ref="N194" si="448">+N191+N192+N193</f>
        <v>0</v>
      </c>
      <c r="O194" s="308">
        <f t="shared" ref="O194" si="449">+O191+O192+O193</f>
        <v>0</v>
      </c>
      <c r="P194" s="322">
        <f t="shared" ref="P194" si="450">+P191+P192+P193</f>
        <v>0</v>
      </c>
      <c r="Q194" s="308">
        <f t="shared" ref="Q194" si="451">+Q191+Q192+Q193</f>
        <v>0</v>
      </c>
      <c r="R194" s="287">
        <f t="shared" ref="R194" si="452">+R191+R192+R193</f>
        <v>1</v>
      </c>
      <c r="S194" s="322">
        <f t="shared" ref="S194" si="453">+S191+S192+S193</f>
        <v>1</v>
      </c>
      <c r="T194" s="308">
        <f t="shared" ref="T194" si="454">+T191+T192+T193</f>
        <v>2</v>
      </c>
      <c r="U194" s="322">
        <f t="shared" ref="U194" si="455">+U191+U192+U193</f>
        <v>0</v>
      </c>
      <c r="V194" s="308">
        <f t="shared" ref="V194" si="456">+V191+V192+V193</f>
        <v>2</v>
      </c>
      <c r="W194" s="309">
        <f t="shared" ref="W194" si="457">IF(Q194=0,0,((V194/Q194)-1)*100)</f>
        <v>0</v>
      </c>
    </row>
    <row r="195" spans="12:23" ht="13.5" thickTop="1">
      <c r="L195" s="264" t="s">
        <v>13</v>
      </c>
      <c r="M195" s="281">
        <v>0</v>
      </c>
      <c r="N195" s="282">
        <v>0</v>
      </c>
      <c r="O195" s="283">
        <f>M195+N195</f>
        <v>0</v>
      </c>
      <c r="P195" s="284">
        <v>0</v>
      </c>
      <c r="Q195" s="283">
        <f t="shared" ref="Q195:Q196" si="458">O195+P195</f>
        <v>0</v>
      </c>
      <c r="R195" s="281">
        <v>0</v>
      </c>
      <c r="S195" s="282">
        <v>0</v>
      </c>
      <c r="T195" s="283">
        <f>R195+S195</f>
        <v>0</v>
      </c>
      <c r="U195" s="284">
        <v>0</v>
      </c>
      <c r="V195" s="283">
        <f>T195+U195</f>
        <v>0</v>
      </c>
      <c r="W195" s="285">
        <f t="shared" ref="W195:W206" si="459">IF(Q195=0,0,((V195/Q195)-1)*100)</f>
        <v>0</v>
      </c>
    </row>
    <row r="196" spans="12:23">
      <c r="L196" s="264" t="s">
        <v>14</v>
      </c>
      <c r="M196" s="281">
        <v>0</v>
      </c>
      <c r="N196" s="282">
        <v>0</v>
      </c>
      <c r="O196" s="283">
        <f>M196+N196</f>
        <v>0</v>
      </c>
      <c r="P196" s="284">
        <v>0</v>
      </c>
      <c r="Q196" s="283">
        <f t="shared" si="458"/>
        <v>0</v>
      </c>
      <c r="R196" s="281">
        <v>0</v>
      </c>
      <c r="S196" s="282">
        <v>0</v>
      </c>
      <c r="T196" s="283">
        <f>R196+S196</f>
        <v>0</v>
      </c>
      <c r="U196" s="284">
        <v>0</v>
      </c>
      <c r="V196" s="283">
        <f>T196+U196</f>
        <v>0</v>
      </c>
      <c r="W196" s="285">
        <f t="shared" si="459"/>
        <v>0</v>
      </c>
    </row>
    <row r="197" spans="12:23" ht="13.5" thickBot="1">
      <c r="L197" s="264" t="s">
        <v>15</v>
      </c>
      <c r="M197" s="281">
        <v>0</v>
      </c>
      <c r="N197" s="282">
        <v>0</v>
      </c>
      <c r="O197" s="283">
        <f>M197+N197</f>
        <v>0</v>
      </c>
      <c r="P197" s="284">
        <v>0</v>
      </c>
      <c r="Q197" s="283">
        <f>O197+P197</f>
        <v>0</v>
      </c>
      <c r="R197" s="281">
        <v>0</v>
      </c>
      <c r="S197" s="282">
        <v>0</v>
      </c>
      <c r="T197" s="283">
        <f>R197+S197</f>
        <v>0</v>
      </c>
      <c r="U197" s="284">
        <v>0</v>
      </c>
      <c r="V197" s="283">
        <f>T197+U197</f>
        <v>0</v>
      </c>
      <c r="W197" s="285">
        <f>IF(Q197=0,0,((V197/Q197)-1)*100)</f>
        <v>0</v>
      </c>
    </row>
    <row r="198" spans="12:23" ht="14.25" thickTop="1" thickBot="1">
      <c r="L198" s="286" t="s">
        <v>61</v>
      </c>
      <c r="M198" s="287">
        <f>+M195+M196+M197</f>
        <v>0</v>
      </c>
      <c r="N198" s="322">
        <f t="shared" ref="N198" si="460">+N195+N196+N197</f>
        <v>0</v>
      </c>
      <c r="O198" s="308">
        <f t="shared" ref="O198" si="461">+O195+O196+O197</f>
        <v>0</v>
      </c>
      <c r="P198" s="322">
        <f t="shared" ref="P198" si="462">+P195+P196+P197</f>
        <v>0</v>
      </c>
      <c r="Q198" s="308">
        <f t="shared" ref="Q198" si="463">+Q195+Q196+Q197</f>
        <v>0</v>
      </c>
      <c r="R198" s="287">
        <f t="shared" ref="R198" si="464">+R195+R196+R197</f>
        <v>0</v>
      </c>
      <c r="S198" s="322">
        <f t="shared" ref="S198" si="465">+S195+S196+S197</f>
        <v>0</v>
      </c>
      <c r="T198" s="308">
        <f t="shared" ref="T198" si="466">+T195+T196+T197</f>
        <v>0</v>
      </c>
      <c r="U198" s="322">
        <f t="shared" ref="U198" si="467">+U195+U196+U197</f>
        <v>0</v>
      </c>
      <c r="V198" s="308">
        <f t="shared" ref="V198" si="468">+V195+V196+V197</f>
        <v>0</v>
      </c>
      <c r="W198" s="309">
        <f t="shared" ref="W198" si="469">IF(Q198=0,0,((V198/Q198)-1)*100)</f>
        <v>0</v>
      </c>
    </row>
    <row r="199" spans="12:23" ht="13.5" thickTop="1">
      <c r="L199" s="264" t="s">
        <v>16</v>
      </c>
      <c r="M199" s="281">
        <v>0</v>
      </c>
      <c r="N199" s="282">
        <v>0</v>
      </c>
      <c r="O199" s="283">
        <f>SUM(M199:N199)</f>
        <v>0</v>
      </c>
      <c r="P199" s="284">
        <v>0</v>
      </c>
      <c r="Q199" s="283">
        <f t="shared" ref="Q199:Q201" si="470">O199+P199</f>
        <v>0</v>
      </c>
      <c r="R199" s="281">
        <v>0</v>
      </c>
      <c r="S199" s="282">
        <v>0</v>
      </c>
      <c r="T199" s="283">
        <f>SUM(R199:S199)</f>
        <v>0</v>
      </c>
      <c r="U199" s="284">
        <v>0</v>
      </c>
      <c r="V199" s="283">
        <f>T199+U199</f>
        <v>0</v>
      </c>
      <c r="W199" s="285">
        <f t="shared" si="459"/>
        <v>0</v>
      </c>
    </row>
    <row r="200" spans="12:23">
      <c r="L200" s="264" t="s">
        <v>17</v>
      </c>
      <c r="M200" s="281">
        <v>0</v>
      </c>
      <c r="N200" s="282">
        <v>0</v>
      </c>
      <c r="O200" s="283">
        <f>SUM(M200:N200)</f>
        <v>0</v>
      </c>
      <c r="P200" s="284">
        <v>0</v>
      </c>
      <c r="Q200" s="283">
        <f>O200+P200</f>
        <v>0</v>
      </c>
      <c r="R200" s="281">
        <v>0</v>
      </c>
      <c r="S200" s="282">
        <v>0</v>
      </c>
      <c r="T200" s="283">
        <f>SUM(R200:S200)</f>
        <v>0</v>
      </c>
      <c r="U200" s="284">
        <v>0</v>
      </c>
      <c r="V200" s="283">
        <f>T200+U200</f>
        <v>0</v>
      </c>
      <c r="W200" s="285">
        <f>IF(Q200=0,0,((V200/Q200)-1)*100)</f>
        <v>0</v>
      </c>
    </row>
    <row r="201" spans="12:23" ht="13.5" thickBot="1">
      <c r="L201" s="264" t="s">
        <v>18</v>
      </c>
      <c r="M201" s="281">
        <v>0</v>
      </c>
      <c r="N201" s="282">
        <v>0</v>
      </c>
      <c r="O201" s="291">
        <f>SUM(M201:N201)</f>
        <v>0</v>
      </c>
      <c r="P201" s="292">
        <v>0</v>
      </c>
      <c r="Q201" s="291">
        <f t="shared" si="470"/>
        <v>0</v>
      </c>
      <c r="R201" s="281">
        <v>0</v>
      </c>
      <c r="S201" s="282">
        <v>0</v>
      </c>
      <c r="T201" s="291">
        <f>SUM(R201:S201)</f>
        <v>0</v>
      </c>
      <c r="U201" s="292">
        <v>0</v>
      </c>
      <c r="V201" s="291">
        <f>T201+U201</f>
        <v>0</v>
      </c>
      <c r="W201" s="285">
        <f t="shared" si="459"/>
        <v>0</v>
      </c>
    </row>
    <row r="202" spans="12:23" ht="14.25" thickTop="1" thickBot="1">
      <c r="L202" s="293" t="s">
        <v>39</v>
      </c>
      <c r="M202" s="294">
        <f>+M199+M200+M201</f>
        <v>0</v>
      </c>
      <c r="N202" s="294">
        <f t="shared" ref="N202" si="471">+N199+N200+N201</f>
        <v>0</v>
      </c>
      <c r="O202" s="295">
        <f t="shared" ref="O202" si="472">+O199+O200+O201</f>
        <v>0</v>
      </c>
      <c r="P202" s="296">
        <f t="shared" ref="P202" si="473">+P199+P200+P201</f>
        <v>0</v>
      </c>
      <c r="Q202" s="295">
        <f t="shared" ref="Q202" si="474">+Q199+Q200+Q201</f>
        <v>0</v>
      </c>
      <c r="R202" s="294">
        <f t="shared" ref="R202" si="475">+R199+R200+R201</f>
        <v>0</v>
      </c>
      <c r="S202" s="294">
        <f t="shared" ref="S202" si="476">+S199+S200+S201</f>
        <v>0</v>
      </c>
      <c r="T202" s="295">
        <f t="shared" ref="T202" si="477">+T199+T200+T201</f>
        <v>0</v>
      </c>
      <c r="U202" s="296">
        <f t="shared" ref="U202" si="478">+U199+U200+U201</f>
        <v>0</v>
      </c>
      <c r="V202" s="295">
        <f t="shared" ref="V202" si="479">+V199+V200+V201</f>
        <v>0</v>
      </c>
      <c r="W202" s="297">
        <f t="shared" si="459"/>
        <v>0</v>
      </c>
    </row>
    <row r="203" spans="12:23" ht="13.5" thickTop="1">
      <c r="L203" s="264" t="s">
        <v>21</v>
      </c>
      <c r="M203" s="281">
        <v>0</v>
      </c>
      <c r="N203" s="282">
        <v>0</v>
      </c>
      <c r="O203" s="291">
        <f>SUM(M203:N203)</f>
        <v>0</v>
      </c>
      <c r="P203" s="298">
        <v>0</v>
      </c>
      <c r="Q203" s="291">
        <f t="shared" ref="Q203:Q205" si="480">O203+P203</f>
        <v>0</v>
      </c>
      <c r="R203" s="281">
        <v>0</v>
      </c>
      <c r="S203" s="282">
        <v>0</v>
      </c>
      <c r="T203" s="291">
        <f>SUM(R203:S203)</f>
        <v>0</v>
      </c>
      <c r="U203" s="298">
        <v>0</v>
      </c>
      <c r="V203" s="291">
        <f>T203+U203</f>
        <v>0</v>
      </c>
      <c r="W203" s="285">
        <f t="shared" si="459"/>
        <v>0</v>
      </c>
    </row>
    <row r="204" spans="12:23">
      <c r="L204" s="264" t="s">
        <v>22</v>
      </c>
      <c r="M204" s="281">
        <v>0</v>
      </c>
      <c r="N204" s="282">
        <v>1</v>
      </c>
      <c r="O204" s="291">
        <f>SUM(M204:N204)</f>
        <v>1</v>
      </c>
      <c r="P204" s="284">
        <v>0</v>
      </c>
      <c r="Q204" s="291">
        <f t="shared" si="480"/>
        <v>1</v>
      </c>
      <c r="R204" s="281">
        <v>2</v>
      </c>
      <c r="S204" s="282">
        <v>6</v>
      </c>
      <c r="T204" s="291">
        <f>SUM(R204:S204)</f>
        <v>8</v>
      </c>
      <c r="U204" s="284">
        <v>0</v>
      </c>
      <c r="V204" s="291">
        <f>T204+U204</f>
        <v>8</v>
      </c>
      <c r="W204" s="285">
        <f t="shared" si="459"/>
        <v>700</v>
      </c>
    </row>
    <row r="205" spans="12:23" ht="13.5" thickBot="1">
      <c r="L205" s="264" t="s">
        <v>23</v>
      </c>
      <c r="M205" s="281">
        <v>0</v>
      </c>
      <c r="N205" s="282">
        <v>0</v>
      </c>
      <c r="O205" s="291">
        <f>SUM(M205:N205)</f>
        <v>0</v>
      </c>
      <c r="P205" s="284">
        <v>0</v>
      </c>
      <c r="Q205" s="291">
        <f t="shared" si="480"/>
        <v>0</v>
      </c>
      <c r="R205" s="281">
        <v>5</v>
      </c>
      <c r="S205" s="282">
        <v>4</v>
      </c>
      <c r="T205" s="291">
        <f>SUM(R205:S205)</f>
        <v>9</v>
      </c>
      <c r="U205" s="284">
        <v>0</v>
      </c>
      <c r="V205" s="291">
        <f>T205+U205</f>
        <v>9</v>
      </c>
      <c r="W205" s="285">
        <f t="shared" si="459"/>
        <v>0</v>
      </c>
    </row>
    <row r="206" spans="12:23" ht="14.25" thickTop="1" thickBot="1">
      <c r="L206" s="286" t="s">
        <v>40</v>
      </c>
      <c r="M206" s="287">
        <f>+M203+M204+M205</f>
        <v>0</v>
      </c>
      <c r="N206" s="288">
        <f t="shared" ref="N206" si="481">+N203+N204+N205</f>
        <v>1</v>
      </c>
      <c r="O206" s="289">
        <f t="shared" ref="O206" si="482">+O203+O204+O205</f>
        <v>1</v>
      </c>
      <c r="P206" s="287">
        <f t="shared" ref="P206" si="483">+P203+P204+P205</f>
        <v>0</v>
      </c>
      <c r="Q206" s="289">
        <f t="shared" ref="Q206" si="484">+Q203+Q204+Q205</f>
        <v>1</v>
      </c>
      <c r="R206" s="287">
        <f t="shared" ref="R206" si="485">+R203+R204+R205</f>
        <v>7</v>
      </c>
      <c r="S206" s="288">
        <f t="shared" ref="S206" si="486">+S203+S204+S205</f>
        <v>10</v>
      </c>
      <c r="T206" s="289">
        <f t="shared" ref="T206" si="487">+T203+T204+T205</f>
        <v>17</v>
      </c>
      <c r="U206" s="287">
        <f t="shared" ref="U206" si="488">+U203+U204+U205</f>
        <v>0</v>
      </c>
      <c r="V206" s="289">
        <f t="shared" ref="V206" si="489">+V203+V204+V205</f>
        <v>17</v>
      </c>
      <c r="W206" s="290">
        <f t="shared" si="459"/>
        <v>1600</v>
      </c>
    </row>
    <row r="207" spans="12:23" ht="14.25" thickTop="1" thickBot="1">
      <c r="L207" s="286" t="s">
        <v>62</v>
      </c>
      <c r="M207" s="287">
        <f t="shared" ref="M207:V207" si="490">+M198+M202+M206</f>
        <v>0</v>
      </c>
      <c r="N207" s="322">
        <f t="shared" si="490"/>
        <v>1</v>
      </c>
      <c r="O207" s="308">
        <f t="shared" si="490"/>
        <v>1</v>
      </c>
      <c r="P207" s="322">
        <f t="shared" si="490"/>
        <v>0</v>
      </c>
      <c r="Q207" s="308">
        <f t="shared" si="490"/>
        <v>1</v>
      </c>
      <c r="R207" s="287">
        <f t="shared" si="490"/>
        <v>7</v>
      </c>
      <c r="S207" s="322">
        <f t="shared" si="490"/>
        <v>10</v>
      </c>
      <c r="T207" s="308">
        <f t="shared" si="490"/>
        <v>17</v>
      </c>
      <c r="U207" s="322">
        <f t="shared" si="490"/>
        <v>0</v>
      </c>
      <c r="V207" s="308">
        <f t="shared" si="490"/>
        <v>17</v>
      </c>
      <c r="W207" s="309">
        <f>IF(Q207=0,0,((V207/Q207)-1)*100)</f>
        <v>1600</v>
      </c>
    </row>
    <row r="208" spans="12:23" ht="14.25" thickTop="1" thickBot="1">
      <c r="L208" s="286" t="s">
        <v>7</v>
      </c>
      <c r="M208" s="287">
        <f>+M207+M194</f>
        <v>0</v>
      </c>
      <c r="N208" s="322">
        <f t="shared" ref="N208:V208" si="491">+N207+N194</f>
        <v>1</v>
      </c>
      <c r="O208" s="308">
        <f t="shared" si="491"/>
        <v>1</v>
      </c>
      <c r="P208" s="322">
        <f t="shared" si="491"/>
        <v>0</v>
      </c>
      <c r="Q208" s="308">
        <f t="shared" si="491"/>
        <v>1</v>
      </c>
      <c r="R208" s="287">
        <f t="shared" si="491"/>
        <v>8</v>
      </c>
      <c r="S208" s="322">
        <f t="shared" si="491"/>
        <v>11</v>
      </c>
      <c r="T208" s="308">
        <f t="shared" si="491"/>
        <v>19</v>
      </c>
      <c r="U208" s="322">
        <f t="shared" si="491"/>
        <v>0</v>
      </c>
      <c r="V208" s="308">
        <f t="shared" si="491"/>
        <v>19</v>
      </c>
      <c r="W208" s="309">
        <f>IF(Q208=0,0,((V208/Q208)-1)*100)</f>
        <v>1800</v>
      </c>
    </row>
    <row r="209" spans="12:23" ht="14.25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14.25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2"/>
      <c r="R213" s="261" t="s">
        <v>59</v>
      </c>
      <c r="S213" s="262"/>
      <c r="T213" s="300"/>
      <c r="U213" s="261"/>
      <c r="V213" s="261"/>
      <c r="W213" s="380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268"/>
      <c r="V214" s="379"/>
      <c r="W214" s="381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15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375" t="s">
        <v>7</v>
      </c>
      <c r="W215" s="382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279"/>
      <c r="V216" s="318"/>
      <c r="W216" s="280"/>
    </row>
    <row r="217" spans="12:23">
      <c r="L217" s="264" t="s">
        <v>10</v>
      </c>
      <c r="M217" s="281">
        <f t="shared" ref="M217:N219" si="492">+M165+M191</f>
        <v>0</v>
      </c>
      <c r="N217" s="282">
        <f t="shared" si="492"/>
        <v>0</v>
      </c>
      <c r="O217" s="283">
        <f>M217+N217</f>
        <v>0</v>
      </c>
      <c r="P217" s="284">
        <f>+P165+P191</f>
        <v>0</v>
      </c>
      <c r="Q217" s="317">
        <f t="shared" ref="Q217" si="493">O217+P217</f>
        <v>0</v>
      </c>
      <c r="R217" s="281">
        <f t="shared" ref="R217:S219" si="494">+R165+R191</f>
        <v>0</v>
      </c>
      <c r="S217" s="282">
        <f t="shared" si="494"/>
        <v>0</v>
      </c>
      <c r="T217" s="283">
        <f>R217+S217</f>
        <v>0</v>
      </c>
      <c r="U217" s="284">
        <f>+U165+U191</f>
        <v>0</v>
      </c>
      <c r="V217" s="319">
        <f>T217+U217</f>
        <v>0</v>
      </c>
      <c r="W217" s="285">
        <f>IF(Q217=0,0,((V217/Q217)-1)*100)</f>
        <v>0</v>
      </c>
    </row>
    <row r="218" spans="12:23">
      <c r="L218" s="264" t="s">
        <v>11</v>
      </c>
      <c r="M218" s="281">
        <f t="shared" si="492"/>
        <v>0</v>
      </c>
      <c r="N218" s="282">
        <f t="shared" si="492"/>
        <v>0</v>
      </c>
      <c r="O218" s="283">
        <f t="shared" ref="O218:O219" si="495">M218+N218</f>
        <v>0</v>
      </c>
      <c r="P218" s="284">
        <f>+P166+P192</f>
        <v>0</v>
      </c>
      <c r="Q218" s="317">
        <f>O218+P218</f>
        <v>0</v>
      </c>
      <c r="R218" s="281">
        <f t="shared" si="494"/>
        <v>1</v>
      </c>
      <c r="S218" s="282">
        <f t="shared" si="494"/>
        <v>0</v>
      </c>
      <c r="T218" s="283">
        <f t="shared" ref="T218:T219" si="496">R218+S218</f>
        <v>1</v>
      </c>
      <c r="U218" s="284">
        <f>+U166+U192</f>
        <v>0</v>
      </c>
      <c r="V218" s="319">
        <f>T218+U218</f>
        <v>1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92"/>
        <v>0</v>
      </c>
      <c r="N219" s="282">
        <f t="shared" si="492"/>
        <v>0</v>
      </c>
      <c r="O219" s="283">
        <f t="shared" si="495"/>
        <v>0</v>
      </c>
      <c r="P219" s="284">
        <f>+P167+P193</f>
        <v>0</v>
      </c>
      <c r="Q219" s="317">
        <f>O219+P219</f>
        <v>0</v>
      </c>
      <c r="R219" s="281">
        <f t="shared" si="494"/>
        <v>0</v>
      </c>
      <c r="S219" s="282">
        <f t="shared" si="494"/>
        <v>1</v>
      </c>
      <c r="T219" s="283">
        <f t="shared" si="496"/>
        <v>1</v>
      </c>
      <c r="U219" s="284">
        <f>+U167+U193</f>
        <v>0</v>
      </c>
      <c r="V219" s="319">
        <f>T219+U219</f>
        <v>1</v>
      </c>
      <c r="W219" s="285">
        <f>IF(Q219=0,0,((V219/Q219)-1)*100)</f>
        <v>0</v>
      </c>
    </row>
    <row r="220" spans="12:23" ht="14.25" thickTop="1" thickBot="1">
      <c r="L220" s="286" t="s">
        <v>38</v>
      </c>
      <c r="M220" s="287">
        <f>+M217+M218+M219</f>
        <v>0</v>
      </c>
      <c r="N220" s="288">
        <f t="shared" ref="N220" si="497">+N217+N218+N219</f>
        <v>0</v>
      </c>
      <c r="O220" s="289">
        <f t="shared" ref="O220" si="498">+O217+O218+O219</f>
        <v>0</v>
      </c>
      <c r="P220" s="287">
        <f t="shared" ref="P220" si="499">+P217+P218+P219</f>
        <v>0</v>
      </c>
      <c r="Q220" s="289">
        <f t="shared" ref="Q220" si="500">+Q217+Q218+Q219</f>
        <v>0</v>
      </c>
      <c r="R220" s="287">
        <f t="shared" ref="R220" si="501">+R217+R218+R219</f>
        <v>1</v>
      </c>
      <c r="S220" s="322">
        <f t="shared" ref="S220" si="502">+S217+S218+S219</f>
        <v>1</v>
      </c>
      <c r="T220" s="308">
        <f t="shared" ref="T220" si="503">+T217+T218+T219</f>
        <v>2</v>
      </c>
      <c r="U220" s="322">
        <f t="shared" ref="U220" si="504">+U217+U218+U219</f>
        <v>0</v>
      </c>
      <c r="V220" s="308">
        <f t="shared" ref="V220" si="505">+V217+V218+V219</f>
        <v>2</v>
      </c>
      <c r="W220" s="309">
        <f t="shared" ref="W220" si="506">IF(Q220=0,0,((V220/Q220)-1)*100)</f>
        <v>0</v>
      </c>
    </row>
    <row r="221" spans="12:23" ht="13.5" thickTop="1">
      <c r="L221" s="264" t="s">
        <v>13</v>
      </c>
      <c r="M221" s="281">
        <f t="shared" ref="M221:N223" si="507">+M169+M195</f>
        <v>0</v>
      </c>
      <c r="N221" s="282">
        <f t="shared" si="507"/>
        <v>0</v>
      </c>
      <c r="O221" s="283">
        <f t="shared" ref="O221:O222" si="508">M221+N221</f>
        <v>0</v>
      </c>
      <c r="P221" s="284">
        <f>+P169+P195</f>
        <v>0</v>
      </c>
      <c r="Q221" s="317">
        <f t="shared" ref="Q221:Q222" si="509">O221+P221</f>
        <v>0</v>
      </c>
      <c r="R221" s="281">
        <f t="shared" ref="R221:S223" si="510">+R169+R195</f>
        <v>0</v>
      </c>
      <c r="S221" s="282">
        <f t="shared" si="510"/>
        <v>0</v>
      </c>
      <c r="T221" s="283">
        <f t="shared" ref="T221:T222" si="511">R221+S221</f>
        <v>0</v>
      </c>
      <c r="U221" s="284">
        <f>+U169+U195</f>
        <v>0</v>
      </c>
      <c r="V221" s="319">
        <f>T221+U221</f>
        <v>0</v>
      </c>
      <c r="W221" s="285">
        <f>IF(Q221=0,0,((V221/Q221)-1)*100)</f>
        <v>0</v>
      </c>
    </row>
    <row r="222" spans="12:23">
      <c r="L222" s="264" t="s">
        <v>14</v>
      </c>
      <c r="M222" s="281">
        <f t="shared" si="507"/>
        <v>0</v>
      </c>
      <c r="N222" s="282">
        <f t="shared" si="507"/>
        <v>0</v>
      </c>
      <c r="O222" s="283">
        <f t="shared" si="508"/>
        <v>0</v>
      </c>
      <c r="P222" s="284">
        <f>+P170+P196</f>
        <v>0</v>
      </c>
      <c r="Q222" s="317">
        <f t="shared" si="509"/>
        <v>0</v>
      </c>
      <c r="R222" s="281">
        <f t="shared" si="510"/>
        <v>0</v>
      </c>
      <c r="S222" s="282">
        <f t="shared" si="510"/>
        <v>0</v>
      </c>
      <c r="T222" s="283">
        <f t="shared" si="511"/>
        <v>0</v>
      </c>
      <c r="U222" s="284">
        <f>+U170+U196</f>
        <v>0</v>
      </c>
      <c r="V222" s="319">
        <f>T222+U222</f>
        <v>0</v>
      </c>
      <c r="W222" s="285">
        <f t="shared" ref="W222:W232" si="512">IF(Q222=0,0,((V222/Q222)-1)*100)</f>
        <v>0</v>
      </c>
    </row>
    <row r="223" spans="12:23" ht="13.5" thickBot="1">
      <c r="L223" s="264" t="s">
        <v>15</v>
      </c>
      <c r="M223" s="281">
        <f t="shared" si="507"/>
        <v>0</v>
      </c>
      <c r="N223" s="282">
        <f t="shared" si="507"/>
        <v>0</v>
      </c>
      <c r="O223" s="283">
        <f>M223+N223</f>
        <v>0</v>
      </c>
      <c r="P223" s="284">
        <f>+P171+P197</f>
        <v>0</v>
      </c>
      <c r="Q223" s="317">
        <f>O223+P223</f>
        <v>0</v>
      </c>
      <c r="R223" s="281">
        <f t="shared" si="510"/>
        <v>0</v>
      </c>
      <c r="S223" s="282">
        <f t="shared" si="510"/>
        <v>0</v>
      </c>
      <c r="T223" s="283">
        <f>R223+S223</f>
        <v>0</v>
      </c>
      <c r="U223" s="284">
        <f>+U171+U197</f>
        <v>0</v>
      </c>
      <c r="V223" s="319">
        <f>T223+U223</f>
        <v>0</v>
      </c>
      <c r="W223" s="285">
        <f>IF(Q223=0,0,((V223/Q223)-1)*100)</f>
        <v>0</v>
      </c>
    </row>
    <row r="224" spans="12:23" ht="14.25" thickTop="1" thickBot="1">
      <c r="L224" s="286" t="s">
        <v>61</v>
      </c>
      <c r="M224" s="287">
        <f>+M221+M222+M223</f>
        <v>0</v>
      </c>
      <c r="N224" s="322">
        <f t="shared" ref="N224" si="513">+N221+N222+N223</f>
        <v>0</v>
      </c>
      <c r="O224" s="308">
        <f t="shared" ref="O224" si="514">+O221+O222+O223</f>
        <v>0</v>
      </c>
      <c r="P224" s="322">
        <f t="shared" ref="P224" si="515">+P221+P222+P223</f>
        <v>0</v>
      </c>
      <c r="Q224" s="308">
        <f t="shared" ref="Q224" si="516">+Q221+Q222+Q223</f>
        <v>0</v>
      </c>
      <c r="R224" s="287">
        <f t="shared" ref="R224" si="517">+R221+R222+R223</f>
        <v>0</v>
      </c>
      <c r="S224" s="322">
        <f t="shared" ref="S224" si="518">+S221+S222+S223</f>
        <v>0</v>
      </c>
      <c r="T224" s="308">
        <f t="shared" ref="T224" si="519">+T221+T222+T223</f>
        <v>0</v>
      </c>
      <c r="U224" s="322">
        <f t="shared" ref="U224" si="520">+U221+U222+U223</f>
        <v>0</v>
      </c>
      <c r="V224" s="308">
        <f t="shared" ref="V224" si="521">+V221+V222+V223</f>
        <v>0</v>
      </c>
      <c r="W224" s="309">
        <f t="shared" ref="W224" si="522">IF(Q224=0,0,((V224/Q224)-1)*100)</f>
        <v>0</v>
      </c>
    </row>
    <row r="225" spans="12:23" ht="13.5" thickTop="1">
      <c r="L225" s="264" t="s">
        <v>16</v>
      </c>
      <c r="M225" s="281">
        <f t="shared" ref="M225:N227" si="523">+M173+M199</f>
        <v>0</v>
      </c>
      <c r="N225" s="282">
        <f t="shared" si="523"/>
        <v>0</v>
      </c>
      <c r="O225" s="283">
        <f t="shared" ref="O225:O227" si="524">M225+N225</f>
        <v>0</v>
      </c>
      <c r="P225" s="284">
        <f>+P173+P199</f>
        <v>0</v>
      </c>
      <c r="Q225" s="317">
        <f t="shared" ref="Q225:Q227" si="525">O225+P225</f>
        <v>0</v>
      </c>
      <c r="R225" s="281">
        <f t="shared" ref="R225:S227" si="526">+R173+R199</f>
        <v>2</v>
      </c>
      <c r="S225" s="282">
        <f t="shared" si="526"/>
        <v>0</v>
      </c>
      <c r="T225" s="283">
        <f t="shared" ref="T225:T227" si="527">R225+S225</f>
        <v>2</v>
      </c>
      <c r="U225" s="284">
        <f>+U173+U199</f>
        <v>0</v>
      </c>
      <c r="V225" s="319">
        <f>T225+U225</f>
        <v>2</v>
      </c>
      <c r="W225" s="285">
        <f t="shared" si="512"/>
        <v>0</v>
      </c>
    </row>
    <row r="226" spans="12:23">
      <c r="L226" s="264" t="s">
        <v>17</v>
      </c>
      <c r="M226" s="281">
        <f t="shared" si="523"/>
        <v>0</v>
      </c>
      <c r="N226" s="282">
        <f t="shared" si="523"/>
        <v>0</v>
      </c>
      <c r="O226" s="283">
        <f>M226+N226</f>
        <v>0</v>
      </c>
      <c r="P226" s="284">
        <f>+P174+P200</f>
        <v>0</v>
      </c>
      <c r="Q226" s="317">
        <f>O226+P226</f>
        <v>0</v>
      </c>
      <c r="R226" s="281">
        <f t="shared" si="526"/>
        <v>0</v>
      </c>
      <c r="S226" s="282">
        <f t="shared" si="526"/>
        <v>0</v>
      </c>
      <c r="T226" s="283">
        <f>R226+S226</f>
        <v>0</v>
      </c>
      <c r="U226" s="284">
        <f>+U174+U200</f>
        <v>0</v>
      </c>
      <c r="V226" s="319">
        <f>T226+U226</f>
        <v>0</v>
      </c>
      <c r="W226" s="285">
        <f>IF(Q226=0,0,((V226/Q226)-1)*100)</f>
        <v>0</v>
      </c>
    </row>
    <row r="227" spans="12:23" ht="13.5" thickBot="1">
      <c r="L227" s="264" t="s">
        <v>18</v>
      </c>
      <c r="M227" s="281">
        <f t="shared" si="523"/>
        <v>0</v>
      </c>
      <c r="N227" s="282">
        <f t="shared" si="523"/>
        <v>0</v>
      </c>
      <c r="O227" s="291">
        <f t="shared" si="524"/>
        <v>0</v>
      </c>
      <c r="P227" s="292">
        <f>+P175+P201</f>
        <v>0</v>
      </c>
      <c r="Q227" s="317">
        <f t="shared" si="525"/>
        <v>0</v>
      </c>
      <c r="R227" s="281">
        <f t="shared" si="526"/>
        <v>0</v>
      </c>
      <c r="S227" s="282">
        <f t="shared" si="526"/>
        <v>0</v>
      </c>
      <c r="T227" s="291">
        <f t="shared" si="527"/>
        <v>0</v>
      </c>
      <c r="U227" s="292">
        <f>+U175+U201</f>
        <v>0</v>
      </c>
      <c r="V227" s="319">
        <f>T227+U227</f>
        <v>0</v>
      </c>
      <c r="W227" s="285">
        <f t="shared" si="512"/>
        <v>0</v>
      </c>
    </row>
    <row r="228" spans="12:23" ht="14.25" thickTop="1" thickBot="1">
      <c r="L228" s="293" t="s">
        <v>39</v>
      </c>
      <c r="M228" s="294">
        <f t="shared" ref="M228:V228" si="528">SUM(M225:M227)</f>
        <v>0</v>
      </c>
      <c r="N228" s="294">
        <f t="shared" si="528"/>
        <v>0</v>
      </c>
      <c r="O228" s="295">
        <f t="shared" si="528"/>
        <v>0</v>
      </c>
      <c r="P228" s="296">
        <f t="shared" si="528"/>
        <v>0</v>
      </c>
      <c r="Q228" s="295">
        <f t="shared" si="528"/>
        <v>0</v>
      </c>
      <c r="R228" s="294">
        <f t="shared" si="528"/>
        <v>2</v>
      </c>
      <c r="S228" s="294">
        <f t="shared" si="528"/>
        <v>0</v>
      </c>
      <c r="T228" s="295">
        <f t="shared" si="528"/>
        <v>2</v>
      </c>
      <c r="U228" s="296">
        <f t="shared" si="528"/>
        <v>0</v>
      </c>
      <c r="V228" s="295">
        <f t="shared" si="528"/>
        <v>2</v>
      </c>
      <c r="W228" s="409">
        <f t="shared" si="512"/>
        <v>0</v>
      </c>
    </row>
    <row r="229" spans="12:23" ht="13.5" thickTop="1">
      <c r="L229" s="264" t="s">
        <v>21</v>
      </c>
      <c r="M229" s="281">
        <f t="shared" ref="M229:N231" si="529">+M177+M203</f>
        <v>0</v>
      </c>
      <c r="N229" s="282">
        <f t="shared" si="529"/>
        <v>0</v>
      </c>
      <c r="O229" s="291">
        <f t="shared" ref="O229:O231" si="530">M229+N229</f>
        <v>0</v>
      </c>
      <c r="P229" s="298">
        <f>+P177+P203</f>
        <v>0</v>
      </c>
      <c r="Q229" s="317">
        <f t="shared" ref="Q229:Q231" si="531">O229+P229</f>
        <v>0</v>
      </c>
      <c r="R229" s="281">
        <f t="shared" ref="R229:S231" si="532">+R177+R203</f>
        <v>0</v>
      </c>
      <c r="S229" s="282">
        <f t="shared" si="532"/>
        <v>0</v>
      </c>
      <c r="T229" s="291">
        <f t="shared" ref="T229:T231" si="533">R229+S229</f>
        <v>0</v>
      </c>
      <c r="U229" s="298">
        <f>+U177+U203</f>
        <v>0</v>
      </c>
      <c r="V229" s="319">
        <f>T229+U229</f>
        <v>0</v>
      </c>
      <c r="W229" s="285">
        <f t="shared" si="512"/>
        <v>0</v>
      </c>
    </row>
    <row r="230" spans="12:23">
      <c r="L230" s="264" t="s">
        <v>22</v>
      </c>
      <c r="M230" s="281">
        <f t="shared" si="529"/>
        <v>0</v>
      </c>
      <c r="N230" s="282">
        <f t="shared" si="529"/>
        <v>1</v>
      </c>
      <c r="O230" s="291">
        <f t="shared" si="530"/>
        <v>1</v>
      </c>
      <c r="P230" s="284">
        <f>+P178+P204</f>
        <v>0</v>
      </c>
      <c r="Q230" s="317">
        <f t="shared" si="531"/>
        <v>1</v>
      </c>
      <c r="R230" s="281">
        <f t="shared" si="532"/>
        <v>2</v>
      </c>
      <c r="S230" s="282">
        <f t="shared" si="532"/>
        <v>6</v>
      </c>
      <c r="T230" s="291">
        <f t="shared" si="533"/>
        <v>8</v>
      </c>
      <c r="U230" s="284">
        <f>+U178+U204</f>
        <v>0</v>
      </c>
      <c r="V230" s="319">
        <f>T230+U230</f>
        <v>8</v>
      </c>
      <c r="W230" s="285">
        <f t="shared" si="512"/>
        <v>700</v>
      </c>
    </row>
    <row r="231" spans="12:23" ht="13.5" thickBot="1">
      <c r="L231" s="264" t="s">
        <v>23</v>
      </c>
      <c r="M231" s="281">
        <f t="shared" si="529"/>
        <v>0</v>
      </c>
      <c r="N231" s="282">
        <f t="shared" si="529"/>
        <v>0</v>
      </c>
      <c r="O231" s="291">
        <f t="shared" si="530"/>
        <v>0</v>
      </c>
      <c r="P231" s="284">
        <f>+P179+P205</f>
        <v>0</v>
      </c>
      <c r="Q231" s="317">
        <f t="shared" si="531"/>
        <v>0</v>
      </c>
      <c r="R231" s="281">
        <f t="shared" si="532"/>
        <v>6</v>
      </c>
      <c r="S231" s="282">
        <f t="shared" si="532"/>
        <v>4</v>
      </c>
      <c r="T231" s="291">
        <f t="shared" si="533"/>
        <v>10</v>
      </c>
      <c r="U231" s="284">
        <f>+U179+U205</f>
        <v>0</v>
      </c>
      <c r="V231" s="319">
        <f>T231+U231</f>
        <v>10</v>
      </c>
      <c r="W231" s="285">
        <f t="shared" si="512"/>
        <v>0</v>
      </c>
    </row>
    <row r="232" spans="12:23" ht="14.25" thickTop="1" thickBot="1">
      <c r="L232" s="286" t="s">
        <v>40</v>
      </c>
      <c r="M232" s="287">
        <f>+M229+M230+M231</f>
        <v>0</v>
      </c>
      <c r="N232" s="288">
        <f t="shared" ref="N232" si="534">+N229+N230+N231</f>
        <v>1</v>
      </c>
      <c r="O232" s="289">
        <f t="shared" ref="O232" si="535">+O229+O230+O231</f>
        <v>1</v>
      </c>
      <c r="P232" s="287">
        <f t="shared" ref="P232" si="536">+P229+P230+P231</f>
        <v>0</v>
      </c>
      <c r="Q232" s="289">
        <f t="shared" ref="Q232" si="537">+Q229+Q230+Q231</f>
        <v>1</v>
      </c>
      <c r="R232" s="287">
        <f t="shared" ref="R232" si="538">+R229+R230+R231</f>
        <v>8</v>
      </c>
      <c r="S232" s="288">
        <f t="shared" ref="S232" si="539">+S229+S230+S231</f>
        <v>10</v>
      </c>
      <c r="T232" s="289">
        <f t="shared" ref="T232" si="540">+T229+T230+T231</f>
        <v>18</v>
      </c>
      <c r="U232" s="287">
        <f t="shared" ref="U232" si="541">+U229+U230+U231</f>
        <v>0</v>
      </c>
      <c r="V232" s="289">
        <f t="shared" ref="V232" si="542">+V229+V230+V231</f>
        <v>18</v>
      </c>
      <c r="W232" s="290">
        <f t="shared" si="512"/>
        <v>1700</v>
      </c>
    </row>
    <row r="233" spans="12:23" ht="14.25" thickTop="1" thickBot="1">
      <c r="L233" s="286" t="s">
        <v>62</v>
      </c>
      <c r="M233" s="287">
        <f t="shared" ref="M233:V233" si="543">+M224+M228+M232</f>
        <v>0</v>
      </c>
      <c r="N233" s="322">
        <f t="shared" si="543"/>
        <v>1</v>
      </c>
      <c r="O233" s="308">
        <f t="shared" si="543"/>
        <v>1</v>
      </c>
      <c r="P233" s="322">
        <f t="shared" si="543"/>
        <v>0</v>
      </c>
      <c r="Q233" s="308">
        <f t="shared" si="543"/>
        <v>1</v>
      </c>
      <c r="R233" s="287">
        <f t="shared" si="543"/>
        <v>10</v>
      </c>
      <c r="S233" s="322">
        <f t="shared" si="543"/>
        <v>10</v>
      </c>
      <c r="T233" s="308">
        <f t="shared" si="543"/>
        <v>20</v>
      </c>
      <c r="U233" s="322">
        <f t="shared" si="543"/>
        <v>0</v>
      </c>
      <c r="V233" s="308">
        <f t="shared" si="543"/>
        <v>20</v>
      </c>
      <c r="W233" s="309">
        <f>IF(Q233=0,0,((V233/Q233)-1)*100)</f>
        <v>1900</v>
      </c>
    </row>
    <row r="234" spans="12:23" ht="14.25" thickTop="1" thickBot="1">
      <c r="L234" s="286" t="s">
        <v>7</v>
      </c>
      <c r="M234" s="287">
        <f>+M233+M220</f>
        <v>0</v>
      </c>
      <c r="N234" s="322">
        <f t="shared" ref="N234" si="544">+N233+N220</f>
        <v>1</v>
      </c>
      <c r="O234" s="308">
        <f t="shared" ref="O234" si="545">+O233+O220</f>
        <v>1</v>
      </c>
      <c r="P234" s="322">
        <f t="shared" ref="P234" si="546">+P233+P220</f>
        <v>0</v>
      </c>
      <c r="Q234" s="308">
        <f t="shared" ref="Q234" si="547">+Q233+Q220</f>
        <v>1</v>
      </c>
      <c r="R234" s="287">
        <f t="shared" ref="R234" si="548">+R233+R220</f>
        <v>11</v>
      </c>
      <c r="S234" s="322">
        <f t="shared" ref="S234" si="549">+S233+S220</f>
        <v>11</v>
      </c>
      <c r="T234" s="308">
        <f t="shared" ref="T234" si="550">+T233+T220</f>
        <v>22</v>
      </c>
      <c r="U234" s="322">
        <f t="shared" ref="U234" si="551">+U233+U220</f>
        <v>0</v>
      </c>
      <c r="V234" s="308">
        <f t="shared" ref="V234" si="552">+V233+V220</f>
        <v>22</v>
      </c>
      <c r="W234" s="309">
        <f>IF(Q234=0,0,((V234/Q234)-1)*100)</f>
        <v>2100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M213:Q213"/>
    <mergeCell ref="L132:W132"/>
    <mergeCell ref="L133:W133"/>
    <mergeCell ref="L210:W210"/>
    <mergeCell ref="L211:W211"/>
    <mergeCell ref="L158:W158"/>
    <mergeCell ref="L159:W159"/>
    <mergeCell ref="L184:W184"/>
    <mergeCell ref="L185:W185"/>
    <mergeCell ref="M161:Q161"/>
    <mergeCell ref="M187:Q187"/>
    <mergeCell ref="B2:I2"/>
    <mergeCell ref="L2:W2"/>
    <mergeCell ref="B3:I3"/>
    <mergeCell ref="L3:W3"/>
    <mergeCell ref="C5:E5"/>
    <mergeCell ref="F5:H5"/>
    <mergeCell ref="M5:Q5"/>
    <mergeCell ref="B28:I28"/>
    <mergeCell ref="L28:W28"/>
    <mergeCell ref="B29:I29"/>
    <mergeCell ref="L29:W29"/>
    <mergeCell ref="C31:E31"/>
    <mergeCell ref="F31:H31"/>
    <mergeCell ref="M31:Q31"/>
    <mergeCell ref="B54:I54"/>
    <mergeCell ref="L54:W54"/>
    <mergeCell ref="B55:I55"/>
    <mergeCell ref="L55:W55"/>
    <mergeCell ref="C57:E57"/>
    <mergeCell ref="F57:H57"/>
    <mergeCell ref="M57:Q57"/>
    <mergeCell ref="L81:W81"/>
    <mergeCell ref="L106:W106"/>
    <mergeCell ref="L107:W107"/>
    <mergeCell ref="R5:V5"/>
    <mergeCell ref="R31:V31"/>
    <mergeCell ref="R57:V57"/>
    <mergeCell ref="L80:W80"/>
  </mergeCells>
  <printOptions horizontalCentered="1" verticalCentered="1"/>
  <pageMargins left="0.55118110236220474" right="0.5118110236220472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Statistics : Phuket International Airport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W235"/>
  <sheetViews>
    <sheetView topLeftCell="A57" zoomScaleNormal="100" workbookViewId="0">
      <selection activeCell="J22" sqref="J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1" style="1" customWidth="1"/>
    <col min="17" max="17" width="11.85546875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119" t="s">
        <v>7</v>
      </c>
      <c r="F7" s="117" t="s">
        <v>5</v>
      </c>
      <c r="G7" s="118" t="s">
        <v>6</v>
      </c>
      <c r="H7" s="119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75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v>0</v>
      </c>
      <c r="D9" s="126">
        <v>0</v>
      </c>
      <c r="E9" s="170">
        <f>SUM(C9:D9)</f>
        <v>0</v>
      </c>
      <c r="F9" s="125">
        <v>0</v>
      </c>
      <c r="G9" s="126">
        <v>0</v>
      </c>
      <c r="H9" s="170">
        <f>SUM(F9:G9)</f>
        <v>0</v>
      </c>
      <c r="I9" s="128">
        <f>IF(E9=0,0,((H9/E9)-1)*100)</f>
        <v>0</v>
      </c>
      <c r="J9" s="3"/>
      <c r="K9" s="6"/>
      <c r="L9" s="13" t="s">
        <v>10</v>
      </c>
      <c r="M9" s="39">
        <v>0</v>
      </c>
      <c r="N9" s="37">
        <v>0</v>
      </c>
      <c r="O9" s="198">
        <f>SUM(M9:N9)</f>
        <v>0</v>
      </c>
      <c r="P9" s="150">
        <v>0</v>
      </c>
      <c r="Q9" s="198">
        <f t="shared" ref="Q9:Q11" si="0">O9+P9</f>
        <v>0</v>
      </c>
      <c r="R9" s="39">
        <v>0</v>
      </c>
      <c r="S9" s="37">
        <v>0</v>
      </c>
      <c r="T9" s="198">
        <f>SUM(R9:S9)</f>
        <v>0</v>
      </c>
      <c r="U9" s="150">
        <v>0</v>
      </c>
      <c r="V9" s="198">
        <f>T9+U9</f>
        <v>0</v>
      </c>
      <c r="W9" s="40">
        <f>IF(Q9=0,0,((V9/Q9)-1)*100)</f>
        <v>0</v>
      </c>
    </row>
    <row r="10" spans="2:23">
      <c r="B10" s="111" t="s">
        <v>11</v>
      </c>
      <c r="C10" s="125">
        <v>0</v>
      </c>
      <c r="D10" s="126">
        <v>0</v>
      </c>
      <c r="E10" s="170">
        <f>SUM(C10:D10)</f>
        <v>0</v>
      </c>
      <c r="F10" s="125">
        <v>11</v>
      </c>
      <c r="G10" s="126">
        <v>5</v>
      </c>
      <c r="H10" s="170">
        <f>SUM(F10:G10)</f>
        <v>16</v>
      </c>
      <c r="I10" s="128">
        <f>IF(E10=0,0,((H10/E10)-1)*100)</f>
        <v>0</v>
      </c>
      <c r="J10" s="3"/>
      <c r="K10" s="6"/>
      <c r="L10" s="13" t="s">
        <v>11</v>
      </c>
      <c r="M10" s="39">
        <v>0</v>
      </c>
      <c r="N10" s="37">
        <v>0</v>
      </c>
      <c r="O10" s="198">
        <f t="shared" ref="O10:O11" si="1">SUM(M10:N10)</f>
        <v>0</v>
      </c>
      <c r="P10" s="150">
        <v>0</v>
      </c>
      <c r="Q10" s="198">
        <f t="shared" si="0"/>
        <v>0</v>
      </c>
      <c r="R10" s="39">
        <v>1080</v>
      </c>
      <c r="S10" s="37">
        <v>723</v>
      </c>
      <c r="T10" s="198">
        <f t="shared" ref="T10:T11" si="2">SUM(R10:S10)</f>
        <v>1803</v>
      </c>
      <c r="U10" s="150">
        <v>0</v>
      </c>
      <c r="V10" s="198">
        <f>T10+U10</f>
        <v>1803</v>
      </c>
      <c r="W10" s="40">
        <f>IF(Q10=0,0,((V10/Q10)-1)*100)</f>
        <v>0</v>
      </c>
    </row>
    <row r="11" spans="2:23" ht="13.5" thickBot="1">
      <c r="B11" s="116" t="s">
        <v>12</v>
      </c>
      <c r="C11" s="129">
        <v>0</v>
      </c>
      <c r="D11" s="130">
        <v>0</v>
      </c>
      <c r="E11" s="170">
        <f>SUM(C11:D11)</f>
        <v>0</v>
      </c>
      <c r="F11" s="129">
        <v>4</v>
      </c>
      <c r="G11" s="130">
        <v>4</v>
      </c>
      <c r="H11" s="170">
        <f>SUM(F11:G11)</f>
        <v>8</v>
      </c>
      <c r="I11" s="128">
        <f>IF(E11=0,0,((H11/E11)-1)*100)</f>
        <v>0</v>
      </c>
      <c r="J11" s="3"/>
      <c r="K11" s="6"/>
      <c r="L11" s="22" t="s">
        <v>12</v>
      </c>
      <c r="M11" s="39">
        <v>0</v>
      </c>
      <c r="N11" s="37">
        <v>0</v>
      </c>
      <c r="O11" s="198">
        <f t="shared" si="1"/>
        <v>0</v>
      </c>
      <c r="P11" s="150">
        <v>0</v>
      </c>
      <c r="Q11" s="256">
        <f t="shared" si="0"/>
        <v>0</v>
      </c>
      <c r="R11" s="39">
        <v>298</v>
      </c>
      <c r="S11" s="37">
        <v>520</v>
      </c>
      <c r="T11" s="198">
        <f t="shared" si="2"/>
        <v>818</v>
      </c>
      <c r="U11" s="150">
        <v>0</v>
      </c>
      <c r="V11" s="256">
        <f>T11+U11</f>
        <v>818</v>
      </c>
      <c r="W11" s="40">
        <f>IF(Q11=0,0,((V11/Q11)-1)*100)</f>
        <v>0</v>
      </c>
    </row>
    <row r="12" spans="2:23" ht="14.25" thickTop="1" thickBot="1">
      <c r="B12" s="132" t="s">
        <v>57</v>
      </c>
      <c r="C12" s="133">
        <f>+C9+C10+C11</f>
        <v>0</v>
      </c>
      <c r="D12" s="134">
        <f t="shared" ref="D12:H12" si="3">+D9+D10+D11</f>
        <v>0</v>
      </c>
      <c r="E12" s="171">
        <f t="shared" si="3"/>
        <v>0</v>
      </c>
      <c r="F12" s="133">
        <f t="shared" si="3"/>
        <v>15</v>
      </c>
      <c r="G12" s="134">
        <f t="shared" si="3"/>
        <v>9</v>
      </c>
      <c r="H12" s="171">
        <f t="shared" si="3"/>
        <v>24</v>
      </c>
      <c r="I12" s="136">
        <f>IF(E12=0,0,((H12/E12)-1)*100)</f>
        <v>0</v>
      </c>
      <c r="J12" s="3"/>
      <c r="K12" s="3"/>
      <c r="L12" s="41" t="s">
        <v>57</v>
      </c>
      <c r="M12" s="45">
        <f>+M9+M10+M11</f>
        <v>0</v>
      </c>
      <c r="N12" s="43">
        <f t="shared" ref="N12:V12" si="4">+N9+N10+N11</f>
        <v>0</v>
      </c>
      <c r="O12" s="199">
        <f t="shared" si="4"/>
        <v>0</v>
      </c>
      <c r="P12" s="43">
        <f t="shared" si="4"/>
        <v>0</v>
      </c>
      <c r="Q12" s="199">
        <f t="shared" si="4"/>
        <v>0</v>
      </c>
      <c r="R12" s="45">
        <f t="shared" si="4"/>
        <v>1378</v>
      </c>
      <c r="S12" s="43">
        <f t="shared" si="4"/>
        <v>1243</v>
      </c>
      <c r="T12" s="199">
        <f t="shared" si="4"/>
        <v>2621</v>
      </c>
      <c r="U12" s="43">
        <f t="shared" si="4"/>
        <v>0</v>
      </c>
      <c r="V12" s="199">
        <f t="shared" si="4"/>
        <v>2621</v>
      </c>
      <c r="W12" s="46">
        <f t="shared" ref="W12" si="5">IF(Q12=0,0,((V12/Q12)-1)*100)</f>
        <v>0</v>
      </c>
    </row>
    <row r="13" spans="2:23" ht="13.5" thickTop="1">
      <c r="B13" s="111" t="s">
        <v>13</v>
      </c>
      <c r="C13" s="125">
        <v>0</v>
      </c>
      <c r="D13" s="126">
        <v>0</v>
      </c>
      <c r="E13" s="170">
        <f t="shared" ref="E13:E23" si="6">SUM(C13:D13)</f>
        <v>0</v>
      </c>
      <c r="F13" s="125">
        <v>11</v>
      </c>
      <c r="G13" s="126">
        <v>12</v>
      </c>
      <c r="H13" s="170">
        <f>SUM(F13:G13)</f>
        <v>23</v>
      </c>
      <c r="I13" s="128">
        <f>IF(E13=0,0,((H13/E13)-1)*100)</f>
        <v>0</v>
      </c>
      <c r="J13" s="3"/>
      <c r="K13" s="3"/>
      <c r="L13" s="13" t="s">
        <v>13</v>
      </c>
      <c r="M13" s="39">
        <v>0</v>
      </c>
      <c r="N13" s="37">
        <v>0</v>
      </c>
      <c r="O13" s="198">
        <f>SUM(M13:N13)</f>
        <v>0</v>
      </c>
      <c r="P13" s="150">
        <v>0</v>
      </c>
      <c r="Q13" s="198">
        <f t="shared" ref="Q13:Q14" si="7">O13+P13</f>
        <v>0</v>
      </c>
      <c r="R13" s="39">
        <v>1638</v>
      </c>
      <c r="S13" s="37">
        <v>1392</v>
      </c>
      <c r="T13" s="198">
        <f>SUM(R13:S13)</f>
        <v>3030</v>
      </c>
      <c r="U13" s="150">
        <v>0</v>
      </c>
      <c r="V13" s="198">
        <f>T13+U13</f>
        <v>3030</v>
      </c>
      <c r="W13" s="40">
        <f t="shared" ref="W13:W24" si="8">IF(Q13=0,0,((V13/Q13)-1)*100)</f>
        <v>0</v>
      </c>
    </row>
    <row r="14" spans="2:23">
      <c r="B14" s="111" t="s">
        <v>14</v>
      </c>
      <c r="C14" s="125">
        <v>0</v>
      </c>
      <c r="D14" s="126">
        <v>0</v>
      </c>
      <c r="E14" s="170">
        <f t="shared" si="6"/>
        <v>0</v>
      </c>
      <c r="F14" s="125">
        <v>6</v>
      </c>
      <c r="G14" s="126">
        <v>5</v>
      </c>
      <c r="H14" s="170">
        <f>SUM(F14:G14)</f>
        <v>11</v>
      </c>
      <c r="I14" s="128">
        <f t="shared" ref="I14:I24" si="9">IF(E14=0,0,((H14/E14)-1)*100)</f>
        <v>0</v>
      </c>
      <c r="J14" s="3"/>
      <c r="K14" s="3"/>
      <c r="L14" s="13" t="s">
        <v>14</v>
      </c>
      <c r="M14" s="39">
        <v>0</v>
      </c>
      <c r="N14" s="37">
        <v>0</v>
      </c>
      <c r="O14" s="198">
        <f t="shared" ref="O14" si="10">SUM(M14:N14)</f>
        <v>0</v>
      </c>
      <c r="P14" s="150">
        <v>0</v>
      </c>
      <c r="Q14" s="198">
        <f t="shared" si="7"/>
        <v>0</v>
      </c>
      <c r="R14" s="39">
        <v>1031</v>
      </c>
      <c r="S14" s="37">
        <v>862</v>
      </c>
      <c r="T14" s="198">
        <f t="shared" ref="T14" si="11">SUM(R14:S14)</f>
        <v>1893</v>
      </c>
      <c r="U14" s="150">
        <v>0</v>
      </c>
      <c r="V14" s="198">
        <f>T14+U14</f>
        <v>1893</v>
      </c>
      <c r="W14" s="40">
        <f t="shared" si="8"/>
        <v>0</v>
      </c>
    </row>
    <row r="15" spans="2:23" ht="13.5" thickBot="1">
      <c r="B15" s="111" t="s">
        <v>15</v>
      </c>
      <c r="C15" s="125">
        <v>0</v>
      </c>
      <c r="D15" s="126">
        <v>0</v>
      </c>
      <c r="E15" s="170">
        <f>SUM(C15:D15)</f>
        <v>0</v>
      </c>
      <c r="F15" s="125">
        <v>0</v>
      </c>
      <c r="G15" s="126">
        <v>0</v>
      </c>
      <c r="H15" s="170">
        <f>SUM(F15:G15)</f>
        <v>0</v>
      </c>
      <c r="I15" s="128">
        <f>IF(E15=0,0,((H15/E15)-1)*100)</f>
        <v>0</v>
      </c>
      <c r="J15" s="7"/>
      <c r="K15" s="3"/>
      <c r="L15" s="13" t="s">
        <v>15</v>
      </c>
      <c r="M15" s="39">
        <v>0</v>
      </c>
      <c r="N15" s="37">
        <v>0</v>
      </c>
      <c r="O15" s="198">
        <f>SUM(M15:N15)</f>
        <v>0</v>
      </c>
      <c r="P15" s="150">
        <v>0</v>
      </c>
      <c r="Q15" s="198">
        <f>O15+P15</f>
        <v>0</v>
      </c>
      <c r="R15" s="39">
        <v>0</v>
      </c>
      <c r="S15" s="37">
        <v>0</v>
      </c>
      <c r="T15" s="198">
        <f>SUM(R15:S15)</f>
        <v>0</v>
      </c>
      <c r="U15" s="150">
        <v>0</v>
      </c>
      <c r="V15" s="198">
        <f>T15+U15</f>
        <v>0</v>
      </c>
      <c r="W15" s="40">
        <f>IF(Q15=0,0,((V15/Q15)-1)*100)</f>
        <v>0</v>
      </c>
    </row>
    <row r="16" spans="2:23" ht="14.25" thickTop="1" thickBot="1">
      <c r="B16" s="132" t="s">
        <v>61</v>
      </c>
      <c r="C16" s="133">
        <f>+C13+C14+C15</f>
        <v>0</v>
      </c>
      <c r="D16" s="134">
        <f t="shared" ref="D16" si="12">+D13+D14+D15</f>
        <v>0</v>
      </c>
      <c r="E16" s="171">
        <f t="shared" ref="E16" si="13">+E13+E14+E15</f>
        <v>0</v>
      </c>
      <c r="F16" s="133">
        <f t="shared" ref="F16" si="14">+F13+F14+F15</f>
        <v>17</v>
      </c>
      <c r="G16" s="134">
        <f t="shared" ref="G16" si="15">+G13+G14+G15</f>
        <v>17</v>
      </c>
      <c r="H16" s="171">
        <f t="shared" ref="H16" si="16">+H13+H14+H15</f>
        <v>34</v>
      </c>
      <c r="I16" s="137">
        <f t="shared" ref="I16" si="17">IF(E16=0,0,((H16/E16)-1)*100)</f>
        <v>0</v>
      </c>
      <c r="J16" s="7"/>
      <c r="K16" s="7"/>
      <c r="L16" s="41" t="s">
        <v>61</v>
      </c>
      <c r="M16" s="45">
        <f>+M13+M14+M15</f>
        <v>0</v>
      </c>
      <c r="N16" s="43">
        <f t="shared" ref="N16" si="18">+N13+N14+N15</f>
        <v>0</v>
      </c>
      <c r="O16" s="199">
        <f t="shared" ref="O16" si="19">+O13+O14+O15</f>
        <v>0</v>
      </c>
      <c r="P16" s="43">
        <f t="shared" ref="P16" si="20">+P13+P14+P15</f>
        <v>0</v>
      </c>
      <c r="Q16" s="199">
        <f t="shared" ref="Q16" si="21">+Q13+Q14+Q15</f>
        <v>0</v>
      </c>
      <c r="R16" s="45">
        <f t="shared" ref="R16" si="22">+R13+R14+R15</f>
        <v>2669</v>
      </c>
      <c r="S16" s="43">
        <f t="shared" ref="S16" si="23">+S13+S14+S15</f>
        <v>2254</v>
      </c>
      <c r="T16" s="199">
        <f t="shared" ref="T16" si="24">+T13+T14+T15</f>
        <v>4923</v>
      </c>
      <c r="U16" s="43">
        <f t="shared" ref="U16" si="25">+U13+U14+U15</f>
        <v>0</v>
      </c>
      <c r="V16" s="199">
        <f t="shared" ref="V16" si="26">+V13+V14+V15</f>
        <v>4923</v>
      </c>
      <c r="W16" s="46">
        <f t="shared" ref="W16" si="27">IF(Q16=0,0,((V16/Q16)-1)*100)</f>
        <v>0</v>
      </c>
    </row>
    <row r="17" spans="2:23" ht="13.5" thickTop="1">
      <c r="B17" s="111" t="s">
        <v>16</v>
      </c>
      <c r="C17" s="125">
        <v>0</v>
      </c>
      <c r="D17" s="126">
        <v>0</v>
      </c>
      <c r="E17" s="170">
        <f t="shared" si="6"/>
        <v>0</v>
      </c>
      <c r="F17" s="125">
        <v>0</v>
      </c>
      <c r="G17" s="126">
        <v>0</v>
      </c>
      <c r="H17" s="170">
        <f t="shared" ref="H17:H23" si="28">SUM(F17:G17)</f>
        <v>0</v>
      </c>
      <c r="I17" s="128">
        <f t="shared" si="9"/>
        <v>0</v>
      </c>
      <c r="J17" s="7"/>
      <c r="K17" s="3"/>
      <c r="L17" s="13" t="s">
        <v>16</v>
      </c>
      <c r="M17" s="39">
        <v>0</v>
      </c>
      <c r="N17" s="37">
        <v>0</v>
      </c>
      <c r="O17" s="198">
        <f t="shared" ref="O17:O19" si="29">SUM(M17:N17)</f>
        <v>0</v>
      </c>
      <c r="P17" s="150">
        <v>0</v>
      </c>
      <c r="Q17" s="198">
        <f t="shared" ref="Q17:Q19" si="30">O17+P17</f>
        <v>0</v>
      </c>
      <c r="R17" s="39">
        <v>0</v>
      </c>
      <c r="S17" s="37">
        <v>0</v>
      </c>
      <c r="T17" s="198">
        <f t="shared" ref="T17:T19" si="31">SUM(R17:S17)</f>
        <v>0</v>
      </c>
      <c r="U17" s="150">
        <v>0</v>
      </c>
      <c r="V17" s="198">
        <f>T17+U17</f>
        <v>0</v>
      </c>
      <c r="W17" s="40">
        <f t="shared" si="8"/>
        <v>0</v>
      </c>
    </row>
    <row r="18" spans="2:23">
      <c r="B18" s="111" t="s">
        <v>17</v>
      </c>
      <c r="C18" s="125">
        <v>0</v>
      </c>
      <c r="D18" s="126">
        <v>0</v>
      </c>
      <c r="E18" s="170">
        <f>SUM(C18:D18)</f>
        <v>0</v>
      </c>
      <c r="F18" s="125">
        <v>0</v>
      </c>
      <c r="G18" s="126">
        <v>0</v>
      </c>
      <c r="H18" s="170">
        <f>SUM(F18:G18)</f>
        <v>0</v>
      </c>
      <c r="I18" s="128">
        <f>IF(E18=0,0,((H18/E18)-1)*100)</f>
        <v>0</v>
      </c>
      <c r="K18" s="3"/>
      <c r="L18" s="13" t="s">
        <v>17</v>
      </c>
      <c r="M18" s="39">
        <v>0</v>
      </c>
      <c r="N18" s="37">
        <v>0</v>
      </c>
      <c r="O18" s="198">
        <f>SUM(M18:N18)</f>
        <v>0</v>
      </c>
      <c r="P18" s="150">
        <v>0</v>
      </c>
      <c r="Q18" s="198">
        <f>O18+P18</f>
        <v>0</v>
      </c>
      <c r="R18" s="39">
        <v>0</v>
      </c>
      <c r="S18" s="37">
        <v>0</v>
      </c>
      <c r="T18" s="198">
        <f>SUM(R18:S18)</f>
        <v>0</v>
      </c>
      <c r="U18" s="150">
        <v>0</v>
      </c>
      <c r="V18" s="198">
        <f>T18+U18</f>
        <v>0</v>
      </c>
      <c r="W18" s="40">
        <f>IF(Q18=0,0,((V18/Q18)-1)*100)</f>
        <v>0</v>
      </c>
    </row>
    <row r="19" spans="2:23" ht="13.5" thickBot="1">
      <c r="B19" s="111" t="s">
        <v>18</v>
      </c>
      <c r="C19" s="125">
        <v>0</v>
      </c>
      <c r="D19" s="126">
        <v>0</v>
      </c>
      <c r="E19" s="170">
        <f t="shared" si="6"/>
        <v>0</v>
      </c>
      <c r="F19" s="125">
        <v>0</v>
      </c>
      <c r="G19" s="126">
        <v>0</v>
      </c>
      <c r="H19" s="170">
        <f t="shared" si="28"/>
        <v>0</v>
      </c>
      <c r="I19" s="128">
        <f t="shared" si="9"/>
        <v>0</v>
      </c>
      <c r="J19" s="8"/>
      <c r="K19" s="3"/>
      <c r="L19" s="13" t="s">
        <v>18</v>
      </c>
      <c r="M19" s="39">
        <v>0</v>
      </c>
      <c r="N19" s="37">
        <v>0</v>
      </c>
      <c r="O19" s="198">
        <f t="shared" si="29"/>
        <v>0</v>
      </c>
      <c r="P19" s="150">
        <v>0</v>
      </c>
      <c r="Q19" s="198">
        <f t="shared" si="30"/>
        <v>0</v>
      </c>
      <c r="R19" s="39">
        <v>0</v>
      </c>
      <c r="S19" s="37">
        <v>0</v>
      </c>
      <c r="T19" s="198">
        <f t="shared" si="31"/>
        <v>0</v>
      </c>
      <c r="U19" s="150">
        <v>0</v>
      </c>
      <c r="V19" s="198">
        <f>T19+U19</f>
        <v>0</v>
      </c>
      <c r="W19" s="40">
        <f t="shared" si="8"/>
        <v>0</v>
      </c>
    </row>
    <row r="20" spans="2:23" ht="15.75" customHeight="1" thickTop="1" thickBot="1">
      <c r="B20" s="141" t="s">
        <v>19</v>
      </c>
      <c r="C20" s="133">
        <f>+C17+C18+C19</f>
        <v>0</v>
      </c>
      <c r="D20" s="134">
        <f t="shared" ref="D20" si="32">+D17+D18+D19</f>
        <v>0</v>
      </c>
      <c r="E20" s="172">
        <f t="shared" ref="E20" si="33">+E17+E18+E19</f>
        <v>0</v>
      </c>
      <c r="F20" s="133">
        <f t="shared" ref="F20" si="34">+F17+F18+F19</f>
        <v>0</v>
      </c>
      <c r="G20" s="134">
        <f t="shared" ref="G20" si="35">+G17+G18+G19</f>
        <v>0</v>
      </c>
      <c r="H20" s="171">
        <f t="shared" ref="H20" si="36">+H17+H18+H19</f>
        <v>0</v>
      </c>
      <c r="I20" s="136">
        <f t="shared" si="9"/>
        <v>0</v>
      </c>
      <c r="J20" s="9"/>
      <c r="K20" s="10"/>
      <c r="L20" s="47" t="s">
        <v>19</v>
      </c>
      <c r="M20" s="48">
        <f>+M17+M18+M19</f>
        <v>0</v>
      </c>
      <c r="N20" s="49">
        <f t="shared" ref="N20" si="37">+N17+N18+N19</f>
        <v>0</v>
      </c>
      <c r="O20" s="200">
        <f t="shared" ref="O20" si="38">+O17+O18+O19</f>
        <v>0</v>
      </c>
      <c r="P20" s="49">
        <f t="shared" ref="P20" si="39">+P17+P18+P19</f>
        <v>0</v>
      </c>
      <c r="Q20" s="200">
        <f t="shared" ref="Q20" si="40">+Q17+Q18+Q19</f>
        <v>0</v>
      </c>
      <c r="R20" s="48">
        <f t="shared" ref="R20" si="41">+R17+R18+R19</f>
        <v>0</v>
      </c>
      <c r="S20" s="49">
        <f t="shared" ref="S20" si="42">+S17+S18+S19</f>
        <v>0</v>
      </c>
      <c r="T20" s="200">
        <f t="shared" ref="T20" si="43">+T17+T18+T19</f>
        <v>0</v>
      </c>
      <c r="U20" s="49">
        <f t="shared" ref="U20" si="44">+U17+U18+U19</f>
        <v>0</v>
      </c>
      <c r="V20" s="200">
        <f t="shared" ref="V20" si="45">+V17+V18+V19</f>
        <v>0</v>
      </c>
      <c r="W20" s="50">
        <f t="shared" si="8"/>
        <v>0</v>
      </c>
    </row>
    <row r="21" spans="2:23" ht="13.5" thickTop="1">
      <c r="B21" s="111" t="s">
        <v>20</v>
      </c>
      <c r="C21" s="125">
        <v>0</v>
      </c>
      <c r="D21" s="126">
        <v>0</v>
      </c>
      <c r="E21" s="173">
        <f t="shared" si="6"/>
        <v>0</v>
      </c>
      <c r="F21" s="125">
        <v>0</v>
      </c>
      <c r="G21" s="126">
        <v>0</v>
      </c>
      <c r="H21" s="179">
        <f t="shared" si="28"/>
        <v>0</v>
      </c>
      <c r="I21" s="128">
        <f t="shared" si="9"/>
        <v>0</v>
      </c>
      <c r="J21" s="3"/>
      <c r="K21" s="3"/>
      <c r="L21" s="13" t="s">
        <v>21</v>
      </c>
      <c r="M21" s="39">
        <v>0</v>
      </c>
      <c r="N21" s="37">
        <v>0</v>
      </c>
      <c r="O21" s="198">
        <f t="shared" ref="O21:O23" si="46">SUM(M21:N21)</f>
        <v>0</v>
      </c>
      <c r="P21" s="150">
        <v>0</v>
      </c>
      <c r="Q21" s="198">
        <f t="shared" ref="Q21:Q23" si="47">O21+P21</f>
        <v>0</v>
      </c>
      <c r="R21" s="39">
        <v>0</v>
      </c>
      <c r="S21" s="37">
        <v>0</v>
      </c>
      <c r="T21" s="198">
        <f t="shared" ref="T21:T23" si="48">SUM(R21:S21)</f>
        <v>0</v>
      </c>
      <c r="U21" s="150">
        <v>0</v>
      </c>
      <c r="V21" s="198">
        <f>T21+U21</f>
        <v>0</v>
      </c>
      <c r="W21" s="40">
        <f t="shared" si="8"/>
        <v>0</v>
      </c>
    </row>
    <row r="22" spans="2:23">
      <c r="B22" s="111" t="s">
        <v>22</v>
      </c>
      <c r="C22" s="125">
        <v>0</v>
      </c>
      <c r="D22" s="126">
        <v>0</v>
      </c>
      <c r="E22" s="170">
        <f t="shared" si="6"/>
        <v>0</v>
      </c>
      <c r="F22" s="125">
        <v>0</v>
      </c>
      <c r="G22" s="126">
        <v>0</v>
      </c>
      <c r="H22" s="170">
        <f t="shared" si="28"/>
        <v>0</v>
      </c>
      <c r="I22" s="128">
        <f t="shared" si="9"/>
        <v>0</v>
      </c>
      <c r="J22" s="3"/>
      <c r="K22" s="3"/>
      <c r="L22" s="13" t="s">
        <v>22</v>
      </c>
      <c r="M22" s="39">
        <v>0</v>
      </c>
      <c r="N22" s="37">
        <v>0</v>
      </c>
      <c r="O22" s="198">
        <f t="shared" si="46"/>
        <v>0</v>
      </c>
      <c r="P22" s="150">
        <v>0</v>
      </c>
      <c r="Q22" s="198">
        <f t="shared" si="47"/>
        <v>0</v>
      </c>
      <c r="R22" s="39">
        <v>0</v>
      </c>
      <c r="S22" s="37">
        <v>0</v>
      </c>
      <c r="T22" s="198">
        <f t="shared" si="48"/>
        <v>0</v>
      </c>
      <c r="U22" s="150">
        <v>0</v>
      </c>
      <c r="V22" s="198">
        <f>T22+U22</f>
        <v>0</v>
      </c>
      <c r="W22" s="40">
        <f t="shared" si="8"/>
        <v>0</v>
      </c>
    </row>
    <row r="23" spans="2:23" ht="13.5" thickBot="1">
      <c r="B23" s="111" t="s">
        <v>23</v>
      </c>
      <c r="C23" s="125">
        <v>0</v>
      </c>
      <c r="D23" s="126">
        <v>0</v>
      </c>
      <c r="E23" s="174">
        <f t="shared" si="6"/>
        <v>0</v>
      </c>
      <c r="F23" s="125">
        <v>0</v>
      </c>
      <c r="G23" s="126">
        <v>0</v>
      </c>
      <c r="H23" s="174">
        <f t="shared" si="28"/>
        <v>0</v>
      </c>
      <c r="I23" s="147">
        <f t="shared" si="9"/>
        <v>0</v>
      </c>
      <c r="J23" s="3"/>
      <c r="K23" s="3"/>
      <c r="L23" s="13" t="s">
        <v>23</v>
      </c>
      <c r="M23" s="39">
        <v>0</v>
      </c>
      <c r="N23" s="37">
        <v>0</v>
      </c>
      <c r="O23" s="198">
        <f t="shared" si="46"/>
        <v>0</v>
      </c>
      <c r="P23" s="150">
        <v>0</v>
      </c>
      <c r="Q23" s="198">
        <f t="shared" si="47"/>
        <v>0</v>
      </c>
      <c r="R23" s="39">
        <v>0</v>
      </c>
      <c r="S23" s="37">
        <v>0</v>
      </c>
      <c r="T23" s="198">
        <f t="shared" si="48"/>
        <v>0</v>
      </c>
      <c r="U23" s="150">
        <v>0</v>
      </c>
      <c r="V23" s="198">
        <f>T23+U23</f>
        <v>0</v>
      </c>
      <c r="W23" s="40">
        <f t="shared" si="8"/>
        <v>0</v>
      </c>
    </row>
    <row r="24" spans="2:23" ht="14.25" thickTop="1" thickBot="1">
      <c r="B24" s="132" t="s">
        <v>24</v>
      </c>
      <c r="C24" s="133">
        <f>+C21+C22+C23</f>
        <v>0</v>
      </c>
      <c r="D24" s="134">
        <f t="shared" ref="D24" si="49">+D21+D22+D23</f>
        <v>0</v>
      </c>
      <c r="E24" s="171">
        <f t="shared" ref="E24" si="50">+E21+E22+E23</f>
        <v>0</v>
      </c>
      <c r="F24" s="133">
        <f t="shared" ref="F24" si="51">+F21+F22+F23</f>
        <v>0</v>
      </c>
      <c r="G24" s="134">
        <f t="shared" ref="G24" si="52">+G21+G22+G23</f>
        <v>0</v>
      </c>
      <c r="H24" s="171">
        <f t="shared" ref="H24" si="53">+H21+H22+H23</f>
        <v>0</v>
      </c>
      <c r="I24" s="136">
        <f t="shared" si="9"/>
        <v>0</v>
      </c>
      <c r="J24" s="3"/>
      <c r="K24" s="3"/>
      <c r="L24" s="41" t="s">
        <v>24</v>
      </c>
      <c r="M24" s="45">
        <f>+M21+M22+M23</f>
        <v>0</v>
      </c>
      <c r="N24" s="43">
        <f t="shared" ref="N24" si="54">+N21+N22+N23</f>
        <v>0</v>
      </c>
      <c r="O24" s="199">
        <f t="shared" ref="O24" si="55">+O21+O22+O23</f>
        <v>0</v>
      </c>
      <c r="P24" s="43">
        <f t="shared" ref="P24" si="56">+P21+P22+P23</f>
        <v>0</v>
      </c>
      <c r="Q24" s="199">
        <f t="shared" ref="Q24" si="57">+Q21+Q22+Q23</f>
        <v>0</v>
      </c>
      <c r="R24" s="45">
        <f t="shared" ref="R24" si="58">+R21+R22+R23</f>
        <v>0</v>
      </c>
      <c r="S24" s="43">
        <f t="shared" ref="S24" si="59">+S21+S22+S23</f>
        <v>0</v>
      </c>
      <c r="T24" s="199">
        <f t="shared" ref="T24" si="60">+T21+T22+T23</f>
        <v>0</v>
      </c>
      <c r="U24" s="43">
        <f t="shared" ref="U24" si="61">+U21+U22+U23</f>
        <v>0</v>
      </c>
      <c r="V24" s="199">
        <f t="shared" ref="V24" si="62">+V21+V22+V23</f>
        <v>0</v>
      </c>
      <c r="W24" s="46">
        <f t="shared" si="8"/>
        <v>0</v>
      </c>
    </row>
    <row r="25" spans="2:23" ht="14.25" thickTop="1" thickBot="1">
      <c r="B25" s="132" t="s">
        <v>62</v>
      </c>
      <c r="C25" s="133">
        <f>+C16+C20+C24</f>
        <v>0</v>
      </c>
      <c r="D25" s="135">
        <f t="shared" ref="D25:H25" si="63">+D16+D20+D24</f>
        <v>0</v>
      </c>
      <c r="E25" s="171">
        <f t="shared" si="63"/>
        <v>0</v>
      </c>
      <c r="F25" s="133">
        <f t="shared" si="63"/>
        <v>17</v>
      </c>
      <c r="G25" s="135">
        <f t="shared" si="63"/>
        <v>17</v>
      </c>
      <c r="H25" s="177">
        <f t="shared" si="63"/>
        <v>34</v>
      </c>
      <c r="I25" s="137">
        <f>IF(E25=0,0,((H25/E25)-1)*100)</f>
        <v>0</v>
      </c>
      <c r="J25" s="7"/>
      <c r="K25" s="3"/>
      <c r="L25" s="41" t="s">
        <v>62</v>
      </c>
      <c r="M25" s="45">
        <f t="shared" ref="M25:V25" si="64">+M16+M20+M24</f>
        <v>0</v>
      </c>
      <c r="N25" s="43">
        <f t="shared" si="64"/>
        <v>0</v>
      </c>
      <c r="O25" s="199">
        <f t="shared" si="64"/>
        <v>0</v>
      </c>
      <c r="P25" s="43">
        <f t="shared" si="64"/>
        <v>0</v>
      </c>
      <c r="Q25" s="199">
        <f t="shared" si="64"/>
        <v>0</v>
      </c>
      <c r="R25" s="45">
        <f t="shared" si="64"/>
        <v>2669</v>
      </c>
      <c r="S25" s="43">
        <f t="shared" si="64"/>
        <v>2254</v>
      </c>
      <c r="T25" s="199">
        <f t="shared" si="64"/>
        <v>4923</v>
      </c>
      <c r="U25" s="43">
        <f t="shared" si="64"/>
        <v>0</v>
      </c>
      <c r="V25" s="199">
        <f t="shared" si="64"/>
        <v>4923</v>
      </c>
      <c r="W25" s="46">
        <f>IF(Q25=0,0,((V25/Q25)-1)*100)</f>
        <v>0</v>
      </c>
    </row>
    <row r="26" spans="2:23" ht="14.25" thickTop="1" thickBot="1">
      <c r="B26" s="132" t="s">
        <v>7</v>
      </c>
      <c r="C26" s="133">
        <f>+C25+C12</f>
        <v>0</v>
      </c>
      <c r="D26" s="134">
        <f t="shared" ref="D26:H26" si="65">+D25+D12</f>
        <v>0</v>
      </c>
      <c r="E26" s="171">
        <f t="shared" si="65"/>
        <v>0</v>
      </c>
      <c r="F26" s="133">
        <f t="shared" si="65"/>
        <v>32</v>
      </c>
      <c r="G26" s="134">
        <f t="shared" si="65"/>
        <v>26</v>
      </c>
      <c r="H26" s="171">
        <f t="shared" si="65"/>
        <v>58</v>
      </c>
      <c r="I26" s="137">
        <f t="shared" ref="I26" si="66">IF(E26=0,0,((H26/E26)-1)*100)</f>
        <v>0</v>
      </c>
      <c r="J26" s="7"/>
      <c r="K26" s="7"/>
      <c r="L26" s="41" t="s">
        <v>7</v>
      </c>
      <c r="M26" s="45">
        <f>+M25+M12</f>
        <v>0</v>
      </c>
      <c r="N26" s="43">
        <f t="shared" ref="N26:V26" si="67">+N25+N12</f>
        <v>0</v>
      </c>
      <c r="O26" s="199">
        <f t="shared" si="67"/>
        <v>0</v>
      </c>
      <c r="P26" s="43">
        <f t="shared" si="67"/>
        <v>0</v>
      </c>
      <c r="Q26" s="199">
        <f t="shared" si="67"/>
        <v>0</v>
      </c>
      <c r="R26" s="45">
        <f t="shared" si="67"/>
        <v>4047</v>
      </c>
      <c r="S26" s="43">
        <f t="shared" si="67"/>
        <v>3497</v>
      </c>
      <c r="T26" s="199">
        <f t="shared" si="67"/>
        <v>7544</v>
      </c>
      <c r="U26" s="43">
        <f t="shared" si="67"/>
        <v>0</v>
      </c>
      <c r="V26" s="199">
        <f t="shared" si="67"/>
        <v>7544</v>
      </c>
      <c r="W26" s="46">
        <f t="shared" ref="W26" si="68">IF(Q26=0,0,((V26/Q26)-1)*100)</f>
        <v>0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119" t="s">
        <v>7</v>
      </c>
      <c r="F33" s="117" t="s">
        <v>5</v>
      </c>
      <c r="G33" s="118" t="s">
        <v>6</v>
      </c>
      <c r="H33" s="119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55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151"/>
      <c r="V34" s="31"/>
      <c r="W34" s="35"/>
    </row>
    <row r="35" spans="2:23">
      <c r="B35" s="111" t="s">
        <v>10</v>
      </c>
      <c r="C35" s="125">
        <v>186</v>
      </c>
      <c r="D35" s="127">
        <v>186</v>
      </c>
      <c r="E35" s="170">
        <f>SUM(C35:D35)</f>
        <v>372</v>
      </c>
      <c r="F35" s="125">
        <v>196</v>
      </c>
      <c r="G35" s="127">
        <v>196</v>
      </c>
      <c r="H35" s="176">
        <f t="shared" ref="H35:H37" si="69">SUM(F35:G35)</f>
        <v>392</v>
      </c>
      <c r="I35" s="128">
        <f>IF(E35=0,0,((H35/E35)-1)*100)</f>
        <v>5.3763440860215006</v>
      </c>
      <c r="J35" s="3"/>
      <c r="K35" s="6"/>
      <c r="L35" s="13" t="s">
        <v>10</v>
      </c>
      <c r="M35" s="39">
        <v>26393</v>
      </c>
      <c r="N35" s="37">
        <v>25943</v>
      </c>
      <c r="O35" s="198">
        <f>SUM(M35:N35)</f>
        <v>52336</v>
      </c>
      <c r="P35" s="150">
        <v>0</v>
      </c>
      <c r="Q35" s="198">
        <f t="shared" ref="Q35:Q37" si="70">O35+P35</f>
        <v>52336</v>
      </c>
      <c r="R35" s="39">
        <v>30538</v>
      </c>
      <c r="S35" s="37">
        <v>29836</v>
      </c>
      <c r="T35" s="198">
        <f>SUM(R35:S35)</f>
        <v>60374</v>
      </c>
      <c r="U35" s="150">
        <v>0</v>
      </c>
      <c r="V35" s="198">
        <f>T35+U35</f>
        <v>60374</v>
      </c>
      <c r="W35" s="40">
        <f>IF(Q35=0,0,((V35/Q35)-1)*100)</f>
        <v>15.358453072454914</v>
      </c>
    </row>
    <row r="36" spans="2:23">
      <c r="B36" s="111" t="s">
        <v>11</v>
      </c>
      <c r="C36" s="125">
        <v>184</v>
      </c>
      <c r="D36" s="127">
        <v>184</v>
      </c>
      <c r="E36" s="170">
        <f t="shared" ref="E36:E37" si="71">SUM(C36:D36)</f>
        <v>368</v>
      </c>
      <c r="F36" s="125">
        <v>240</v>
      </c>
      <c r="G36" s="127">
        <v>246</v>
      </c>
      <c r="H36" s="176">
        <f t="shared" si="69"/>
        <v>486</v>
      </c>
      <c r="I36" s="128">
        <f>IF(E36=0,0,((H36/E36)-1)*100)</f>
        <v>32.065217391304344</v>
      </c>
      <c r="J36" s="3"/>
      <c r="K36" s="6"/>
      <c r="L36" s="13" t="s">
        <v>11</v>
      </c>
      <c r="M36" s="39">
        <v>27682</v>
      </c>
      <c r="N36" s="37">
        <v>25496</v>
      </c>
      <c r="O36" s="198">
        <f t="shared" ref="O36:O37" si="72">SUM(M36:N36)</f>
        <v>53178</v>
      </c>
      <c r="P36" s="150">
        <v>0</v>
      </c>
      <c r="Q36" s="198">
        <f t="shared" si="70"/>
        <v>53178</v>
      </c>
      <c r="R36" s="39">
        <v>34548</v>
      </c>
      <c r="S36" s="37">
        <v>33755</v>
      </c>
      <c r="T36" s="198">
        <f t="shared" ref="T36:T37" si="73">SUM(R36:S36)</f>
        <v>68303</v>
      </c>
      <c r="U36" s="150">
        <v>0</v>
      </c>
      <c r="V36" s="198">
        <f>T36+U36</f>
        <v>68303</v>
      </c>
      <c r="W36" s="40">
        <f>IF(Q36=0,0,((V36/Q36)-1)*100)</f>
        <v>28.442212945202904</v>
      </c>
    </row>
    <row r="37" spans="2:23" ht="13.5" thickBot="1">
      <c r="B37" s="116" t="s">
        <v>12</v>
      </c>
      <c r="C37" s="129">
        <v>217</v>
      </c>
      <c r="D37" s="131">
        <v>217</v>
      </c>
      <c r="E37" s="170">
        <f t="shared" si="71"/>
        <v>434</v>
      </c>
      <c r="F37" s="129">
        <v>289</v>
      </c>
      <c r="G37" s="131">
        <v>289</v>
      </c>
      <c r="H37" s="176">
        <f t="shared" si="69"/>
        <v>578</v>
      </c>
      <c r="I37" s="128">
        <f>IF(E37=0,0,((H37/E37)-1)*100)</f>
        <v>33.179723502304135</v>
      </c>
      <c r="J37" s="3"/>
      <c r="K37" s="6"/>
      <c r="L37" s="22" t="s">
        <v>12</v>
      </c>
      <c r="M37" s="39">
        <v>33599</v>
      </c>
      <c r="N37" s="37">
        <v>30342</v>
      </c>
      <c r="O37" s="198">
        <f t="shared" si="72"/>
        <v>63941</v>
      </c>
      <c r="P37" s="150">
        <v>0</v>
      </c>
      <c r="Q37" s="256">
        <f t="shared" si="70"/>
        <v>63941</v>
      </c>
      <c r="R37" s="39">
        <v>42072</v>
      </c>
      <c r="S37" s="37">
        <v>38329</v>
      </c>
      <c r="T37" s="198">
        <f t="shared" si="73"/>
        <v>80401</v>
      </c>
      <c r="U37" s="150">
        <v>0</v>
      </c>
      <c r="V37" s="256">
        <f>T37+U37</f>
        <v>80401</v>
      </c>
      <c r="W37" s="40">
        <f>IF(Q37=0,0,((V37/Q37)-1)*100)</f>
        <v>25.742481349994527</v>
      </c>
    </row>
    <row r="38" spans="2:23" ht="14.25" thickTop="1" thickBot="1">
      <c r="B38" s="132" t="s">
        <v>57</v>
      </c>
      <c r="C38" s="133">
        <f>+C35+C36+C37</f>
        <v>587</v>
      </c>
      <c r="D38" s="134">
        <f t="shared" ref="D38" si="74">+D35+D36+D37</f>
        <v>587</v>
      </c>
      <c r="E38" s="171">
        <f t="shared" ref="E38" si="75">+E35+E36+E37</f>
        <v>1174</v>
      </c>
      <c r="F38" s="133">
        <f t="shared" ref="F38" si="76">+F35+F36+F37</f>
        <v>725</v>
      </c>
      <c r="G38" s="134">
        <f t="shared" ref="G38" si="77">+G35+G36+G37</f>
        <v>731</v>
      </c>
      <c r="H38" s="171">
        <f t="shared" ref="H38" si="78">+H35+H36+H37</f>
        <v>1456</v>
      </c>
      <c r="I38" s="136">
        <f t="shared" ref="I38" si="79">IF(E38=0,0,((H38/E38)-1)*100)</f>
        <v>24.02044293015333</v>
      </c>
      <c r="J38" s="3"/>
      <c r="K38" s="3"/>
      <c r="L38" s="41" t="s">
        <v>57</v>
      </c>
      <c r="M38" s="42">
        <f>+M35+M36+M37</f>
        <v>87674</v>
      </c>
      <c r="N38" s="43">
        <f t="shared" ref="N38" si="80">+N35+N36+N37</f>
        <v>81781</v>
      </c>
      <c r="O38" s="199">
        <f t="shared" ref="O38" si="81">+O35+O36+O37</f>
        <v>169455</v>
      </c>
      <c r="P38" s="44">
        <f t="shared" ref="P38" si="82">+P35+P36+P37</f>
        <v>0</v>
      </c>
      <c r="Q38" s="199">
        <f t="shared" ref="Q38" si="83">+Q35+Q36+Q37</f>
        <v>169455</v>
      </c>
      <c r="R38" s="45">
        <f t="shared" ref="R38" si="84">+R35+R36+R37</f>
        <v>107158</v>
      </c>
      <c r="S38" s="43">
        <f t="shared" ref="S38" si="85">+S35+S36+S37</f>
        <v>101920</v>
      </c>
      <c r="T38" s="199">
        <f t="shared" ref="T38" si="86">+T35+T36+T37</f>
        <v>209078</v>
      </c>
      <c r="U38" s="43">
        <f t="shared" ref="U38" si="87">+U35+U36+U37</f>
        <v>0</v>
      </c>
      <c r="V38" s="199">
        <f t="shared" ref="V38" si="88">+V35+V36+V37</f>
        <v>209078</v>
      </c>
      <c r="W38" s="46">
        <f t="shared" ref="W38" si="89">IF(Q38=0,0,((V38/Q38)-1)*100)</f>
        <v>23.382608952229212</v>
      </c>
    </row>
    <row r="39" spans="2:23" ht="13.5" thickTop="1">
      <c r="B39" s="111" t="s">
        <v>13</v>
      </c>
      <c r="C39" s="125">
        <v>193</v>
      </c>
      <c r="D39" s="127">
        <v>193</v>
      </c>
      <c r="E39" s="170">
        <f t="shared" ref="E39:E40" si="90">SUM(C39:D39)</f>
        <v>386</v>
      </c>
      <c r="F39" s="125">
        <v>296</v>
      </c>
      <c r="G39" s="127">
        <v>295</v>
      </c>
      <c r="H39" s="176">
        <f t="shared" ref="H39:H40" si="91">SUM(F39:G39)</f>
        <v>591</v>
      </c>
      <c r="I39" s="128">
        <f t="shared" ref="I39:I50" si="92">IF(E39=0,0,((H39/E39)-1)*100)</f>
        <v>53.108808290155451</v>
      </c>
      <c r="L39" s="13" t="s">
        <v>13</v>
      </c>
      <c r="M39" s="39">
        <v>29202</v>
      </c>
      <c r="N39" s="37">
        <v>30399</v>
      </c>
      <c r="O39" s="198">
        <f t="shared" ref="O39:O40" si="93">SUM(M39:N39)</f>
        <v>59601</v>
      </c>
      <c r="P39" s="150">
        <v>0</v>
      </c>
      <c r="Q39" s="198">
        <f t="shared" ref="Q39:Q40" si="94">O39+P39</f>
        <v>59601</v>
      </c>
      <c r="R39" s="39">
        <v>41751</v>
      </c>
      <c r="S39" s="37">
        <v>41724</v>
      </c>
      <c r="T39" s="198">
        <f t="shared" ref="T39:T40" si="95">SUM(R39:S39)</f>
        <v>83475</v>
      </c>
      <c r="U39" s="150">
        <v>0</v>
      </c>
      <c r="V39" s="198">
        <f>T39+U39</f>
        <v>83475</v>
      </c>
      <c r="W39" s="40">
        <f t="shared" ref="W39:W50" si="96">IF(Q39=0,0,((V39/Q39)-1)*100)</f>
        <v>40.056374893038708</v>
      </c>
    </row>
    <row r="40" spans="2:23">
      <c r="B40" s="111" t="s">
        <v>14</v>
      </c>
      <c r="C40" s="125">
        <v>168</v>
      </c>
      <c r="D40" s="127">
        <v>168</v>
      </c>
      <c r="E40" s="170">
        <f t="shared" si="90"/>
        <v>336</v>
      </c>
      <c r="F40" s="125">
        <v>285</v>
      </c>
      <c r="G40" s="127">
        <v>286</v>
      </c>
      <c r="H40" s="176">
        <f t="shared" si="91"/>
        <v>571</v>
      </c>
      <c r="I40" s="128">
        <f t="shared" si="92"/>
        <v>69.94047619047619</v>
      </c>
      <c r="J40" s="3"/>
      <c r="K40" s="3"/>
      <c r="L40" s="13" t="s">
        <v>14</v>
      </c>
      <c r="M40" s="39">
        <v>26594</v>
      </c>
      <c r="N40" s="37">
        <v>26556</v>
      </c>
      <c r="O40" s="198">
        <f t="shared" si="93"/>
        <v>53150</v>
      </c>
      <c r="P40" s="150">
        <v>0</v>
      </c>
      <c r="Q40" s="198">
        <f t="shared" si="94"/>
        <v>53150</v>
      </c>
      <c r="R40" s="39">
        <v>34807</v>
      </c>
      <c r="S40" s="37">
        <v>37377</v>
      </c>
      <c r="T40" s="198">
        <f t="shared" si="95"/>
        <v>72184</v>
      </c>
      <c r="U40" s="150">
        <v>0</v>
      </c>
      <c r="V40" s="198">
        <f>T40+U40</f>
        <v>72184</v>
      </c>
      <c r="W40" s="40">
        <f t="shared" si="96"/>
        <v>35.811853245531509</v>
      </c>
    </row>
    <row r="41" spans="2:23" ht="13.5" thickBot="1">
      <c r="B41" s="111" t="s">
        <v>15</v>
      </c>
      <c r="C41" s="125">
        <v>186</v>
      </c>
      <c r="D41" s="127">
        <v>186</v>
      </c>
      <c r="E41" s="170">
        <f>SUM(C41:D41)</f>
        <v>372</v>
      </c>
      <c r="F41" s="125">
        <v>313</v>
      </c>
      <c r="G41" s="127">
        <v>313</v>
      </c>
      <c r="H41" s="176">
        <f>SUM(F41:G41)</f>
        <v>626</v>
      </c>
      <c r="I41" s="128">
        <f>IF(E41=0,0,((H41/E41)-1)*100)</f>
        <v>68.27956989247312</v>
      </c>
      <c r="J41" s="3"/>
      <c r="K41" s="3"/>
      <c r="L41" s="13" t="s">
        <v>15</v>
      </c>
      <c r="M41" s="39">
        <v>29654</v>
      </c>
      <c r="N41" s="37">
        <v>29441</v>
      </c>
      <c r="O41" s="198">
        <f>SUM(M41:N41)</f>
        <v>59095</v>
      </c>
      <c r="P41" s="150">
        <v>0</v>
      </c>
      <c r="Q41" s="198">
        <f>O41+P41</f>
        <v>59095</v>
      </c>
      <c r="R41" s="39">
        <v>41958</v>
      </c>
      <c r="S41" s="37">
        <v>41689</v>
      </c>
      <c r="T41" s="198">
        <f>SUM(R41:S41)</f>
        <v>83647</v>
      </c>
      <c r="U41" s="150">
        <v>148</v>
      </c>
      <c r="V41" s="198">
        <f>T41+U41</f>
        <v>83795</v>
      </c>
      <c r="W41" s="40">
        <f>IF(Q41=0,0,((V41/Q41)-1)*100)</f>
        <v>41.797106354175483</v>
      </c>
    </row>
    <row r="42" spans="2:23" ht="14.25" thickTop="1" thickBot="1">
      <c r="B42" s="132" t="s">
        <v>61</v>
      </c>
      <c r="C42" s="133">
        <f>+C39+C40+C41</f>
        <v>547</v>
      </c>
      <c r="D42" s="135">
        <f t="shared" ref="D42" si="97">+D39+D40+D41</f>
        <v>547</v>
      </c>
      <c r="E42" s="171">
        <f t="shared" ref="E42" si="98">+E39+E40+E41</f>
        <v>1094</v>
      </c>
      <c r="F42" s="133">
        <f t="shared" ref="F42" si="99">+F39+F40+F41</f>
        <v>894</v>
      </c>
      <c r="G42" s="135">
        <f t="shared" ref="G42" si="100">+G39+G40+G41</f>
        <v>894</v>
      </c>
      <c r="H42" s="177">
        <f t="shared" ref="H42" si="101">+H39+H40+H41</f>
        <v>1788</v>
      </c>
      <c r="I42" s="137">
        <f t="shared" ref="I42" si="102">IF(E42=0,0,((H42/E42)-1)*100)</f>
        <v>63.436928702010967</v>
      </c>
      <c r="J42" s="7"/>
      <c r="K42" s="7"/>
      <c r="L42" s="41" t="s">
        <v>61</v>
      </c>
      <c r="M42" s="45">
        <f>+M39+M40+M41</f>
        <v>85450</v>
      </c>
      <c r="N42" s="43">
        <f t="shared" ref="N42" si="103">+N39+N40+N41</f>
        <v>86396</v>
      </c>
      <c r="O42" s="199">
        <f t="shared" ref="O42" si="104">+O39+O40+O41</f>
        <v>171846</v>
      </c>
      <c r="P42" s="43">
        <f t="shared" ref="P42" si="105">+P39+P40+P41</f>
        <v>0</v>
      </c>
      <c r="Q42" s="199">
        <f t="shared" ref="Q42" si="106">+Q39+Q40+Q41</f>
        <v>171846</v>
      </c>
      <c r="R42" s="45">
        <f t="shared" ref="R42" si="107">+R39+R40+R41</f>
        <v>118516</v>
      </c>
      <c r="S42" s="43">
        <f t="shared" ref="S42" si="108">+S39+S40+S41</f>
        <v>120790</v>
      </c>
      <c r="T42" s="199">
        <f t="shared" ref="T42" si="109">+T39+T40+T41</f>
        <v>239306</v>
      </c>
      <c r="U42" s="43">
        <f t="shared" ref="U42" si="110">+U39+U40+U41</f>
        <v>148</v>
      </c>
      <c r="V42" s="199">
        <f t="shared" ref="V42" si="111">+V39+V40+V41</f>
        <v>239454</v>
      </c>
      <c r="W42" s="46">
        <f t="shared" ref="W42" si="112">IF(Q42=0,0,((V42/Q42)-1)*100)</f>
        <v>39.3422017387661</v>
      </c>
    </row>
    <row r="43" spans="2:23" ht="13.5" thickTop="1">
      <c r="B43" s="111" t="s">
        <v>16</v>
      </c>
      <c r="C43" s="138">
        <v>171</v>
      </c>
      <c r="D43" s="140">
        <v>171</v>
      </c>
      <c r="E43" s="170">
        <f t="shared" ref="E43:E45" si="113">SUM(C43:D43)</f>
        <v>342</v>
      </c>
      <c r="F43" s="138">
        <v>325</v>
      </c>
      <c r="G43" s="140">
        <v>325</v>
      </c>
      <c r="H43" s="176">
        <f t="shared" ref="H43:H45" si="114">SUM(F43:G43)</f>
        <v>650</v>
      </c>
      <c r="I43" s="128">
        <f t="shared" si="92"/>
        <v>90.058479532163744</v>
      </c>
      <c r="J43" s="7"/>
      <c r="K43" s="3"/>
      <c r="L43" s="13" t="s">
        <v>16</v>
      </c>
      <c r="M43" s="39">
        <v>27880</v>
      </c>
      <c r="N43" s="37">
        <v>26801</v>
      </c>
      <c r="O43" s="198">
        <f t="shared" ref="O43:O45" si="115">SUM(M43:N43)</f>
        <v>54681</v>
      </c>
      <c r="P43" s="150">
        <v>0</v>
      </c>
      <c r="Q43" s="329">
        <f t="shared" ref="Q43:Q45" si="116">O43+P43</f>
        <v>54681</v>
      </c>
      <c r="R43" s="39">
        <v>44310</v>
      </c>
      <c r="S43" s="37">
        <v>44241</v>
      </c>
      <c r="T43" s="198">
        <f t="shared" ref="T43:T45" si="117">SUM(R43:S43)</f>
        <v>88551</v>
      </c>
      <c r="U43" s="150">
        <v>0</v>
      </c>
      <c r="V43" s="329">
        <f>T43+U43</f>
        <v>88551</v>
      </c>
      <c r="W43" s="40">
        <f t="shared" si="96"/>
        <v>61.941076425083665</v>
      </c>
    </row>
    <row r="44" spans="2:23">
      <c r="B44" s="111" t="s">
        <v>17</v>
      </c>
      <c r="C44" s="138">
        <v>155</v>
      </c>
      <c r="D44" s="140">
        <v>154</v>
      </c>
      <c r="E44" s="170">
        <f>SUM(C44:D44)</f>
        <v>309</v>
      </c>
      <c r="F44" s="138">
        <v>322</v>
      </c>
      <c r="G44" s="140">
        <v>322</v>
      </c>
      <c r="H44" s="176">
        <f>SUM(F44:G44)</f>
        <v>644</v>
      </c>
      <c r="I44" s="128">
        <f>IF(E44=0,0,((H44/E44)-1)*100)</f>
        <v>108.41423948220066</v>
      </c>
      <c r="J44" s="3"/>
      <c r="K44" s="3"/>
      <c r="L44" s="13" t="s">
        <v>17</v>
      </c>
      <c r="M44" s="39">
        <v>25489</v>
      </c>
      <c r="N44" s="37">
        <v>23785</v>
      </c>
      <c r="O44" s="198">
        <f>SUM(M44:N44)</f>
        <v>49274</v>
      </c>
      <c r="P44" s="150">
        <v>0</v>
      </c>
      <c r="Q44" s="198">
        <f>O44+P44</f>
        <v>49274</v>
      </c>
      <c r="R44" s="39">
        <v>38834</v>
      </c>
      <c r="S44" s="37">
        <v>38172</v>
      </c>
      <c r="T44" s="198">
        <f>SUM(R44:S44)</f>
        <v>77006</v>
      </c>
      <c r="U44" s="150">
        <v>0</v>
      </c>
      <c r="V44" s="198">
        <f>T44+U44</f>
        <v>77006</v>
      </c>
      <c r="W44" s="40">
        <f>IF(Q44=0,0,((V44/Q44)-1)*100)</f>
        <v>56.281203068555421</v>
      </c>
    </row>
    <row r="45" spans="2:23" ht="13.5" thickBot="1">
      <c r="B45" s="111" t="s">
        <v>18</v>
      </c>
      <c r="C45" s="138">
        <v>150</v>
      </c>
      <c r="D45" s="140">
        <v>150</v>
      </c>
      <c r="E45" s="170">
        <f t="shared" si="113"/>
        <v>300</v>
      </c>
      <c r="F45" s="138">
        <v>211</v>
      </c>
      <c r="G45" s="140">
        <v>211</v>
      </c>
      <c r="H45" s="176">
        <f t="shared" si="114"/>
        <v>422</v>
      </c>
      <c r="I45" s="128">
        <f t="shared" si="92"/>
        <v>40.666666666666671</v>
      </c>
      <c r="J45" s="3"/>
      <c r="K45" s="3"/>
      <c r="L45" s="13" t="s">
        <v>18</v>
      </c>
      <c r="M45" s="39">
        <v>22573</v>
      </c>
      <c r="N45" s="37">
        <v>21885</v>
      </c>
      <c r="O45" s="198">
        <f t="shared" si="115"/>
        <v>44458</v>
      </c>
      <c r="P45" s="150">
        <v>0</v>
      </c>
      <c r="Q45" s="198">
        <f t="shared" si="116"/>
        <v>44458</v>
      </c>
      <c r="R45" s="39">
        <v>30463</v>
      </c>
      <c r="S45" s="37">
        <v>29758</v>
      </c>
      <c r="T45" s="198">
        <f t="shared" si="117"/>
        <v>60221</v>
      </c>
      <c r="U45" s="150">
        <v>0</v>
      </c>
      <c r="V45" s="198">
        <f>T45+U45</f>
        <v>60221</v>
      </c>
      <c r="W45" s="40">
        <f t="shared" si="96"/>
        <v>35.455935939538442</v>
      </c>
    </row>
    <row r="46" spans="2:23" ht="16.5" thickTop="1" thickBot="1">
      <c r="B46" s="141" t="s">
        <v>19</v>
      </c>
      <c r="C46" s="133">
        <f>+C43+C44+C45</f>
        <v>476</v>
      </c>
      <c r="D46" s="144">
        <f t="shared" ref="D46" si="118">+D43+D44+D45</f>
        <v>475</v>
      </c>
      <c r="E46" s="172">
        <f t="shared" ref="E46" si="119">+E43+E44+E45</f>
        <v>951</v>
      </c>
      <c r="F46" s="133">
        <f t="shared" ref="F46" si="120">+F43+F44+F45</f>
        <v>858</v>
      </c>
      <c r="G46" s="144">
        <f t="shared" ref="G46" si="121">+G43+G44+G45</f>
        <v>858</v>
      </c>
      <c r="H46" s="178">
        <f t="shared" ref="H46" si="122">+H43+H44+H45</f>
        <v>1716</v>
      </c>
      <c r="I46" s="136">
        <f t="shared" si="92"/>
        <v>80.441640378548911</v>
      </c>
      <c r="J46" s="9"/>
      <c r="K46" s="10"/>
      <c r="L46" s="47" t="s">
        <v>19</v>
      </c>
      <c r="M46" s="48">
        <f>+M43+M44+M45</f>
        <v>75942</v>
      </c>
      <c r="N46" s="49">
        <f t="shared" ref="N46" si="123">+N43+N44+N45</f>
        <v>72471</v>
      </c>
      <c r="O46" s="200">
        <f t="shared" ref="O46" si="124">+O43+O44+O45</f>
        <v>148413</v>
      </c>
      <c r="P46" s="49">
        <f t="shared" ref="P46" si="125">+P43+P44+P45</f>
        <v>0</v>
      </c>
      <c r="Q46" s="200">
        <f t="shared" ref="Q46" si="126">+Q43+Q44+Q45</f>
        <v>148413</v>
      </c>
      <c r="R46" s="48">
        <f t="shared" ref="R46" si="127">+R43+R44+R45</f>
        <v>113607</v>
      </c>
      <c r="S46" s="49">
        <f t="shared" ref="S46" si="128">+S43+S44+S45</f>
        <v>112171</v>
      </c>
      <c r="T46" s="200">
        <f t="shared" ref="T46" si="129">+T43+T44+T45</f>
        <v>225778</v>
      </c>
      <c r="U46" s="49">
        <f t="shared" ref="U46" si="130">+U43+U44+U45</f>
        <v>0</v>
      </c>
      <c r="V46" s="200">
        <f t="shared" ref="V46" si="131">+V43+V44+V45</f>
        <v>225778</v>
      </c>
      <c r="W46" s="50">
        <f t="shared" si="96"/>
        <v>52.128182841125771</v>
      </c>
    </row>
    <row r="47" spans="2:23" ht="13.5" thickTop="1">
      <c r="B47" s="111" t="s">
        <v>20</v>
      </c>
      <c r="C47" s="125">
        <v>155</v>
      </c>
      <c r="D47" s="127">
        <v>155</v>
      </c>
      <c r="E47" s="173">
        <f t="shared" ref="E47:E49" si="132">SUM(C47:D47)</f>
        <v>310</v>
      </c>
      <c r="F47" s="125">
        <v>217</v>
      </c>
      <c r="G47" s="127">
        <v>217</v>
      </c>
      <c r="H47" s="179">
        <f t="shared" ref="H47:H49" si="133">SUM(F47:G47)</f>
        <v>434</v>
      </c>
      <c r="I47" s="128">
        <f t="shared" si="92"/>
        <v>39.999999999999993</v>
      </c>
      <c r="J47" s="3"/>
      <c r="K47" s="3"/>
      <c r="L47" s="13" t="s">
        <v>21</v>
      </c>
      <c r="M47" s="39">
        <v>25151</v>
      </c>
      <c r="N47" s="37">
        <v>24016</v>
      </c>
      <c r="O47" s="198">
        <f t="shared" ref="O47:O49" si="134">SUM(M47:N47)</f>
        <v>49167</v>
      </c>
      <c r="P47" s="150">
        <v>0</v>
      </c>
      <c r="Q47" s="198">
        <f t="shared" ref="Q47:Q49" si="135">O47+P47</f>
        <v>49167</v>
      </c>
      <c r="R47" s="39">
        <v>34083</v>
      </c>
      <c r="S47" s="37">
        <v>34000</v>
      </c>
      <c r="T47" s="198">
        <f t="shared" ref="T47:T49" si="136">SUM(R47:S47)</f>
        <v>68083</v>
      </c>
      <c r="U47" s="150">
        <v>0</v>
      </c>
      <c r="V47" s="198">
        <f>T47+U47</f>
        <v>68083</v>
      </c>
      <c r="W47" s="40">
        <f t="shared" si="96"/>
        <v>38.472959505359292</v>
      </c>
    </row>
    <row r="48" spans="2:23">
      <c r="B48" s="111" t="s">
        <v>22</v>
      </c>
      <c r="C48" s="125">
        <v>155</v>
      </c>
      <c r="D48" s="127">
        <v>155</v>
      </c>
      <c r="E48" s="170">
        <f t="shared" si="132"/>
        <v>310</v>
      </c>
      <c r="F48" s="125">
        <v>217</v>
      </c>
      <c r="G48" s="127">
        <v>217</v>
      </c>
      <c r="H48" s="170">
        <f t="shared" si="133"/>
        <v>434</v>
      </c>
      <c r="I48" s="128">
        <f t="shared" si="92"/>
        <v>39.999999999999993</v>
      </c>
      <c r="J48" s="3"/>
      <c r="K48" s="3"/>
      <c r="L48" s="13" t="s">
        <v>22</v>
      </c>
      <c r="M48" s="39">
        <v>24348</v>
      </c>
      <c r="N48" s="37">
        <v>24545</v>
      </c>
      <c r="O48" s="198">
        <f t="shared" si="134"/>
        <v>48893</v>
      </c>
      <c r="P48" s="150">
        <v>0</v>
      </c>
      <c r="Q48" s="198">
        <f t="shared" si="135"/>
        <v>48893</v>
      </c>
      <c r="R48" s="39">
        <v>35222</v>
      </c>
      <c r="S48" s="37">
        <v>33966</v>
      </c>
      <c r="T48" s="198">
        <f t="shared" si="136"/>
        <v>69188</v>
      </c>
      <c r="U48" s="150">
        <v>0</v>
      </c>
      <c r="V48" s="198">
        <f>T48+U48</f>
        <v>69188</v>
      </c>
      <c r="W48" s="40">
        <f t="shared" si="96"/>
        <v>41.509009469658231</v>
      </c>
    </row>
    <row r="49" spans="2:23" ht="13.5" thickBot="1">
      <c r="B49" s="111" t="s">
        <v>23</v>
      </c>
      <c r="C49" s="125">
        <v>150</v>
      </c>
      <c r="D49" s="146">
        <v>150</v>
      </c>
      <c r="E49" s="174">
        <f t="shared" si="132"/>
        <v>300</v>
      </c>
      <c r="F49" s="125">
        <v>210</v>
      </c>
      <c r="G49" s="146">
        <v>210</v>
      </c>
      <c r="H49" s="174">
        <f t="shared" si="133"/>
        <v>420</v>
      </c>
      <c r="I49" s="147">
        <f t="shared" si="92"/>
        <v>39.999999999999993</v>
      </c>
      <c r="J49" s="3"/>
      <c r="K49" s="3"/>
      <c r="L49" s="13" t="s">
        <v>23</v>
      </c>
      <c r="M49" s="39">
        <v>23911</v>
      </c>
      <c r="N49" s="37">
        <v>23455</v>
      </c>
      <c r="O49" s="198">
        <f t="shared" si="134"/>
        <v>47366</v>
      </c>
      <c r="P49" s="150">
        <v>0</v>
      </c>
      <c r="Q49" s="198">
        <f t="shared" si="135"/>
        <v>47366</v>
      </c>
      <c r="R49" s="39">
        <v>31198</v>
      </c>
      <c r="S49" s="37">
        <v>30014</v>
      </c>
      <c r="T49" s="198">
        <f t="shared" si="136"/>
        <v>61212</v>
      </c>
      <c r="U49" s="150">
        <v>0</v>
      </c>
      <c r="V49" s="198">
        <f>T49+U49</f>
        <v>61212</v>
      </c>
      <c r="W49" s="40">
        <f t="shared" si="96"/>
        <v>29.23193852130219</v>
      </c>
    </row>
    <row r="50" spans="2:23" ht="14.25" thickTop="1" thickBot="1">
      <c r="B50" s="132" t="s">
        <v>24</v>
      </c>
      <c r="C50" s="133">
        <f>+C47+C48+C49</f>
        <v>460</v>
      </c>
      <c r="D50" s="135">
        <f t="shared" ref="D50" si="137">+D47+D48+D49</f>
        <v>460</v>
      </c>
      <c r="E50" s="171">
        <f t="shared" ref="E50" si="138">+E47+E48+E49</f>
        <v>920</v>
      </c>
      <c r="F50" s="133">
        <f t="shared" ref="F50" si="139">+F47+F48+F49</f>
        <v>644</v>
      </c>
      <c r="G50" s="135">
        <f t="shared" ref="G50" si="140">+G47+G48+G49</f>
        <v>644</v>
      </c>
      <c r="H50" s="180">
        <f t="shared" ref="H50" si="141">+H47+H48+H49</f>
        <v>1288</v>
      </c>
      <c r="I50" s="136">
        <f t="shared" si="92"/>
        <v>39.999999999999993</v>
      </c>
      <c r="J50" s="3"/>
      <c r="K50" s="3"/>
      <c r="L50" s="41" t="s">
        <v>24</v>
      </c>
      <c r="M50" s="45">
        <f>+M47+M48+M49</f>
        <v>73410</v>
      </c>
      <c r="N50" s="43">
        <f t="shared" ref="N50" si="142">+N47+N48+N49</f>
        <v>72016</v>
      </c>
      <c r="O50" s="199">
        <f t="shared" ref="O50" si="143">+O47+O48+O49</f>
        <v>145426</v>
      </c>
      <c r="P50" s="43">
        <f t="shared" ref="P50" si="144">+P47+P48+P49</f>
        <v>0</v>
      </c>
      <c r="Q50" s="199">
        <f t="shared" ref="Q50" si="145">+Q47+Q48+Q49</f>
        <v>145426</v>
      </c>
      <c r="R50" s="45">
        <f t="shared" ref="R50" si="146">+R47+R48+R49</f>
        <v>100503</v>
      </c>
      <c r="S50" s="43">
        <f t="shared" ref="S50" si="147">+S47+S48+S49</f>
        <v>97980</v>
      </c>
      <c r="T50" s="199">
        <f t="shared" ref="T50" si="148">+T47+T48+T49</f>
        <v>198483</v>
      </c>
      <c r="U50" s="43">
        <f t="shared" ref="U50" si="149">+U47+U48+U49</f>
        <v>0</v>
      </c>
      <c r="V50" s="199">
        <f t="shared" ref="V50" si="150">+V47+V48+V49</f>
        <v>198483</v>
      </c>
      <c r="W50" s="46">
        <f t="shared" si="96"/>
        <v>36.483847455063056</v>
      </c>
    </row>
    <row r="51" spans="2:23" ht="14.25" thickTop="1" thickBot="1">
      <c r="B51" s="132" t="s">
        <v>62</v>
      </c>
      <c r="C51" s="133">
        <f t="shared" ref="C51:H51" si="151">+C42+C46+C50</f>
        <v>1483</v>
      </c>
      <c r="D51" s="135">
        <f t="shared" si="151"/>
        <v>1482</v>
      </c>
      <c r="E51" s="171">
        <f t="shared" si="151"/>
        <v>2965</v>
      </c>
      <c r="F51" s="133">
        <f t="shared" si="151"/>
        <v>2396</v>
      </c>
      <c r="G51" s="135">
        <f t="shared" si="151"/>
        <v>2396</v>
      </c>
      <c r="H51" s="177">
        <f t="shared" si="151"/>
        <v>4792</v>
      </c>
      <c r="I51" s="137">
        <f>IF(E51=0,0,((H51/E51)-1)*100)</f>
        <v>61.618887015177059</v>
      </c>
      <c r="J51" s="7"/>
      <c r="K51" s="3"/>
      <c r="L51" s="41" t="s">
        <v>62</v>
      </c>
      <c r="M51" s="45">
        <f t="shared" ref="M51:V51" si="152">+M42+M46+M50</f>
        <v>234802</v>
      </c>
      <c r="N51" s="43">
        <f t="shared" si="152"/>
        <v>230883</v>
      </c>
      <c r="O51" s="199">
        <f t="shared" si="152"/>
        <v>465685</v>
      </c>
      <c r="P51" s="43">
        <f t="shared" si="152"/>
        <v>0</v>
      </c>
      <c r="Q51" s="199">
        <f t="shared" si="152"/>
        <v>465685</v>
      </c>
      <c r="R51" s="45">
        <f t="shared" si="152"/>
        <v>332626</v>
      </c>
      <c r="S51" s="43">
        <f t="shared" si="152"/>
        <v>330941</v>
      </c>
      <c r="T51" s="199">
        <f t="shared" si="152"/>
        <v>663567</v>
      </c>
      <c r="U51" s="43">
        <f t="shared" si="152"/>
        <v>148</v>
      </c>
      <c r="V51" s="199">
        <f t="shared" si="152"/>
        <v>663715</v>
      </c>
      <c r="W51" s="46">
        <f>IF(Q51=0,0,((V51/Q51)-1)*100)</f>
        <v>42.524453224819347</v>
      </c>
    </row>
    <row r="52" spans="2:23" ht="14.25" thickTop="1" thickBot="1">
      <c r="B52" s="132" t="s">
        <v>7</v>
      </c>
      <c r="C52" s="133">
        <f>+C51+C38</f>
        <v>2070</v>
      </c>
      <c r="D52" s="135">
        <f t="shared" ref="D52" si="153">+D51+D38</f>
        <v>2069</v>
      </c>
      <c r="E52" s="171">
        <f t="shared" ref="E52" si="154">+E51+E38</f>
        <v>4139</v>
      </c>
      <c r="F52" s="133">
        <f t="shared" ref="F52" si="155">+F51+F38</f>
        <v>3121</v>
      </c>
      <c r="G52" s="135">
        <f t="shared" ref="G52" si="156">+G51+G38</f>
        <v>3127</v>
      </c>
      <c r="H52" s="177">
        <f t="shared" ref="H52" si="157">+H51+H38</f>
        <v>6248</v>
      </c>
      <c r="I52" s="137">
        <f t="shared" ref="I52" si="158">IF(E52=0,0,((H52/E52)-1)*100)</f>
        <v>50.954336796327617</v>
      </c>
      <c r="J52" s="7"/>
      <c r="K52" s="7"/>
      <c r="L52" s="41" t="s">
        <v>7</v>
      </c>
      <c r="M52" s="45">
        <f>+M51+M38</f>
        <v>322476</v>
      </c>
      <c r="N52" s="43">
        <f t="shared" ref="N52" si="159">+N51+N38</f>
        <v>312664</v>
      </c>
      <c r="O52" s="199">
        <f t="shared" ref="O52" si="160">+O51+O38</f>
        <v>635140</v>
      </c>
      <c r="P52" s="43">
        <f t="shared" ref="P52" si="161">+P51+P38</f>
        <v>0</v>
      </c>
      <c r="Q52" s="199">
        <f t="shared" ref="Q52" si="162">+Q51+Q38</f>
        <v>635140</v>
      </c>
      <c r="R52" s="45">
        <f t="shared" ref="R52" si="163">+R51+R38</f>
        <v>439784</v>
      </c>
      <c r="S52" s="43">
        <f t="shared" ref="S52" si="164">+S51+S38</f>
        <v>432861</v>
      </c>
      <c r="T52" s="199">
        <f t="shared" ref="T52" si="165">+T51+T38</f>
        <v>872645</v>
      </c>
      <c r="U52" s="43">
        <f t="shared" ref="U52" si="166">+U51+U38</f>
        <v>148</v>
      </c>
      <c r="V52" s="199">
        <f t="shared" ref="V52" si="167">+V51+V38</f>
        <v>872793</v>
      </c>
      <c r="W52" s="46">
        <f t="shared" ref="W52" si="168">IF(Q52=0,0,((V52/Q52)-1)*100)</f>
        <v>37.417419781465512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69">+C9+C35</f>
        <v>186</v>
      </c>
      <c r="D61" s="127">
        <f t="shared" si="169"/>
        <v>186</v>
      </c>
      <c r="E61" s="176">
        <f t="shared" si="169"/>
        <v>372</v>
      </c>
      <c r="F61" s="125">
        <f t="shared" si="169"/>
        <v>196</v>
      </c>
      <c r="G61" s="127">
        <f t="shared" si="169"/>
        <v>196</v>
      </c>
      <c r="H61" s="176">
        <f t="shared" si="169"/>
        <v>392</v>
      </c>
      <c r="I61" s="128">
        <f>IF(E61=0,0,((H61/E61)-1)*100)</f>
        <v>5.3763440860215006</v>
      </c>
      <c r="J61" s="3"/>
      <c r="K61" s="6"/>
      <c r="L61" s="13" t="s">
        <v>10</v>
      </c>
      <c r="M61" s="36">
        <f t="shared" ref="M61:N63" si="170">+M9+M35</f>
        <v>26393</v>
      </c>
      <c r="N61" s="37">
        <f t="shared" si="170"/>
        <v>25943</v>
      </c>
      <c r="O61" s="198">
        <f>SUM(M61:N61)</f>
        <v>52336</v>
      </c>
      <c r="P61" s="38">
        <f t="shared" ref="P61:S63" si="171">+P9+P35</f>
        <v>0</v>
      </c>
      <c r="Q61" s="198">
        <f t="shared" si="171"/>
        <v>52336</v>
      </c>
      <c r="R61" s="39">
        <f t="shared" si="171"/>
        <v>30538</v>
      </c>
      <c r="S61" s="37">
        <f t="shared" si="171"/>
        <v>29836</v>
      </c>
      <c r="T61" s="198">
        <f>SUM(R61:S61)</f>
        <v>60374</v>
      </c>
      <c r="U61" s="38">
        <f>U9+U35</f>
        <v>0</v>
      </c>
      <c r="V61" s="201">
        <f>+T61+U61</f>
        <v>60374</v>
      </c>
      <c r="W61" s="40">
        <f>IF(Q61=0,0,((V61/Q61)-1)*100)</f>
        <v>15.358453072454914</v>
      </c>
    </row>
    <row r="62" spans="2:23">
      <c r="B62" s="111" t="s">
        <v>11</v>
      </c>
      <c r="C62" s="125">
        <f t="shared" si="169"/>
        <v>184</v>
      </c>
      <c r="D62" s="127">
        <f t="shared" si="169"/>
        <v>184</v>
      </c>
      <c r="E62" s="176">
        <f t="shared" si="169"/>
        <v>368</v>
      </c>
      <c r="F62" s="125">
        <f t="shared" si="169"/>
        <v>251</v>
      </c>
      <c r="G62" s="127">
        <f t="shared" si="169"/>
        <v>251</v>
      </c>
      <c r="H62" s="176">
        <f t="shared" si="169"/>
        <v>502</v>
      </c>
      <c r="I62" s="128">
        <f>IF(E62=0,0,((H62/E62)-1)*100)</f>
        <v>36.413043478260867</v>
      </c>
      <c r="J62" s="3"/>
      <c r="K62" s="6"/>
      <c r="L62" s="13" t="s">
        <v>11</v>
      </c>
      <c r="M62" s="36">
        <f t="shared" si="170"/>
        <v>27682</v>
      </c>
      <c r="N62" s="37">
        <f t="shared" si="170"/>
        <v>25496</v>
      </c>
      <c r="O62" s="198">
        <f t="shared" ref="O62:O63" si="172">SUM(M62:N62)</f>
        <v>53178</v>
      </c>
      <c r="P62" s="38">
        <f t="shared" si="171"/>
        <v>0</v>
      </c>
      <c r="Q62" s="198">
        <f t="shared" si="171"/>
        <v>53178</v>
      </c>
      <c r="R62" s="39">
        <f t="shared" si="171"/>
        <v>35628</v>
      </c>
      <c r="S62" s="37">
        <f t="shared" si="171"/>
        <v>34478</v>
      </c>
      <c r="T62" s="198">
        <f t="shared" ref="T62:T63" si="173">SUM(R62:S62)</f>
        <v>70106</v>
      </c>
      <c r="U62" s="38">
        <f>U10+U36</f>
        <v>0</v>
      </c>
      <c r="V62" s="201">
        <f>+T62+U62</f>
        <v>70106</v>
      </c>
      <c r="W62" s="40">
        <f>IF(Q62=0,0,((V62/Q62)-1)*100)</f>
        <v>31.832712775959983</v>
      </c>
    </row>
    <row r="63" spans="2:23" ht="13.5" thickBot="1">
      <c r="B63" s="116" t="s">
        <v>12</v>
      </c>
      <c r="C63" s="129">
        <f t="shared" si="169"/>
        <v>217</v>
      </c>
      <c r="D63" s="131">
        <f t="shared" si="169"/>
        <v>217</v>
      </c>
      <c r="E63" s="176">
        <f t="shared" si="169"/>
        <v>434</v>
      </c>
      <c r="F63" s="129">
        <f t="shared" si="169"/>
        <v>293</v>
      </c>
      <c r="G63" s="131">
        <f t="shared" si="169"/>
        <v>293</v>
      </c>
      <c r="H63" s="176">
        <f t="shared" si="169"/>
        <v>586</v>
      </c>
      <c r="I63" s="128">
        <f>IF(E63=0,0,((H63/E63)-1)*100)</f>
        <v>35.023041474654384</v>
      </c>
      <c r="J63" s="3"/>
      <c r="K63" s="6"/>
      <c r="L63" s="22" t="s">
        <v>12</v>
      </c>
      <c r="M63" s="36">
        <f t="shared" si="170"/>
        <v>33599</v>
      </c>
      <c r="N63" s="37">
        <f t="shared" si="170"/>
        <v>30342</v>
      </c>
      <c r="O63" s="198">
        <f t="shared" si="172"/>
        <v>63941</v>
      </c>
      <c r="P63" s="38">
        <f t="shared" si="171"/>
        <v>0</v>
      </c>
      <c r="Q63" s="198">
        <f t="shared" si="171"/>
        <v>63941</v>
      </c>
      <c r="R63" s="39">
        <f t="shared" si="171"/>
        <v>42370</v>
      </c>
      <c r="S63" s="37">
        <f t="shared" si="171"/>
        <v>38849</v>
      </c>
      <c r="T63" s="198">
        <f t="shared" si="173"/>
        <v>81219</v>
      </c>
      <c r="U63" s="38">
        <f>U11+U37</f>
        <v>0</v>
      </c>
      <c r="V63" s="201">
        <f>+T63+U63</f>
        <v>81219</v>
      </c>
      <c r="W63" s="40">
        <f>IF(Q63=0,0,((V63/Q63)-1)*100)</f>
        <v>27.021785708700218</v>
      </c>
    </row>
    <row r="64" spans="2:23" ht="14.25" thickTop="1" thickBot="1">
      <c r="B64" s="132" t="s">
        <v>57</v>
      </c>
      <c r="C64" s="133">
        <f>+C61+C62+C63</f>
        <v>587</v>
      </c>
      <c r="D64" s="134">
        <f t="shared" ref="D64" si="174">+D61+D62+D63</f>
        <v>587</v>
      </c>
      <c r="E64" s="171">
        <f t="shared" ref="E64" si="175">+E61+E62+E63</f>
        <v>1174</v>
      </c>
      <c r="F64" s="133">
        <f t="shared" ref="F64" si="176">+F61+F62+F63</f>
        <v>740</v>
      </c>
      <c r="G64" s="134">
        <f t="shared" ref="G64" si="177">+G61+G62+G63</f>
        <v>740</v>
      </c>
      <c r="H64" s="171">
        <f t="shared" ref="H64" si="178">+H61+H62+H63</f>
        <v>1480</v>
      </c>
      <c r="I64" s="136">
        <f t="shared" ref="I64" si="179">IF(E64=0,0,((H64/E64)-1)*100)</f>
        <v>26.064735945485531</v>
      </c>
      <c r="J64" s="3"/>
      <c r="K64" s="3"/>
      <c r="L64" s="41" t="s">
        <v>57</v>
      </c>
      <c r="M64" s="42">
        <f>+M61+M62+M63</f>
        <v>87674</v>
      </c>
      <c r="N64" s="43">
        <f t="shared" ref="N64" si="180">+N61+N62+N63</f>
        <v>81781</v>
      </c>
      <c r="O64" s="199">
        <f t="shared" ref="O64" si="181">+O61+O62+O63</f>
        <v>169455</v>
      </c>
      <c r="P64" s="44">
        <f t="shared" ref="P64" si="182">+P61+P62+P63</f>
        <v>0</v>
      </c>
      <c r="Q64" s="199">
        <f t="shared" ref="Q64" si="183">+Q61+Q62+Q63</f>
        <v>169455</v>
      </c>
      <c r="R64" s="45">
        <f t="shared" ref="R64" si="184">+R61+R62+R63</f>
        <v>108536</v>
      </c>
      <c r="S64" s="43">
        <f t="shared" ref="S64" si="185">+S61+S62+S63</f>
        <v>103163</v>
      </c>
      <c r="T64" s="199">
        <f t="shared" ref="T64" si="186">+T61+T62+T63</f>
        <v>211699</v>
      </c>
      <c r="U64" s="43">
        <f t="shared" ref="U64" si="187">+U61+U62+U63</f>
        <v>0</v>
      </c>
      <c r="V64" s="199">
        <f t="shared" ref="V64" si="188">+V61+V62+V63</f>
        <v>211699</v>
      </c>
      <c r="W64" s="46">
        <f t="shared" ref="W64" si="189">IF(Q64=0,0,((V64/Q64)-1)*100)</f>
        <v>24.929332271104432</v>
      </c>
    </row>
    <row r="65" spans="2:23" ht="13.5" thickTop="1">
      <c r="B65" s="111" t="s">
        <v>13</v>
      </c>
      <c r="C65" s="125">
        <f t="shared" ref="C65:H67" si="190">+C13+C39</f>
        <v>193</v>
      </c>
      <c r="D65" s="127">
        <f t="shared" si="190"/>
        <v>193</v>
      </c>
      <c r="E65" s="176">
        <f t="shared" si="190"/>
        <v>386</v>
      </c>
      <c r="F65" s="125">
        <f t="shared" si="190"/>
        <v>307</v>
      </c>
      <c r="G65" s="127">
        <f t="shared" si="190"/>
        <v>307</v>
      </c>
      <c r="H65" s="176">
        <f t="shared" si="190"/>
        <v>614</v>
      </c>
      <c r="I65" s="128">
        <f t="shared" ref="I65:I76" si="191">IF(E65=0,0,((H65/E65)-1)*100)</f>
        <v>59.067357512953379</v>
      </c>
      <c r="J65" s="3"/>
      <c r="K65" s="3"/>
      <c r="L65" s="13" t="s">
        <v>13</v>
      </c>
      <c r="M65" s="36">
        <f t="shared" ref="M65:N67" si="192">+M13+M39</f>
        <v>29202</v>
      </c>
      <c r="N65" s="37">
        <f t="shared" si="192"/>
        <v>30399</v>
      </c>
      <c r="O65" s="198">
        <f t="shared" ref="O65:O66" si="193">SUM(M65:N65)</f>
        <v>59601</v>
      </c>
      <c r="P65" s="38">
        <f t="shared" ref="P65:S67" si="194">+P13+P39</f>
        <v>0</v>
      </c>
      <c r="Q65" s="198">
        <f t="shared" si="194"/>
        <v>59601</v>
      </c>
      <c r="R65" s="39">
        <f t="shared" si="194"/>
        <v>43389</v>
      </c>
      <c r="S65" s="37">
        <f t="shared" si="194"/>
        <v>43116</v>
      </c>
      <c r="T65" s="198">
        <f t="shared" ref="T65:T66" si="195">SUM(R65:S65)</f>
        <v>86505</v>
      </c>
      <c r="U65" s="38">
        <f>U13+U39</f>
        <v>0</v>
      </c>
      <c r="V65" s="201">
        <f>+T65+U65</f>
        <v>86505</v>
      </c>
      <c r="W65" s="40">
        <f t="shared" ref="W65:W76" si="196">IF(Q65=0,0,((V65/Q65)-1)*100)</f>
        <v>45.140182211707859</v>
      </c>
    </row>
    <row r="66" spans="2:23">
      <c r="B66" s="111" t="s">
        <v>14</v>
      </c>
      <c r="C66" s="125">
        <f t="shared" si="190"/>
        <v>168</v>
      </c>
      <c r="D66" s="127">
        <f t="shared" si="190"/>
        <v>168</v>
      </c>
      <c r="E66" s="176">
        <f t="shared" si="190"/>
        <v>336</v>
      </c>
      <c r="F66" s="125">
        <f t="shared" si="190"/>
        <v>291</v>
      </c>
      <c r="G66" s="127">
        <f t="shared" si="190"/>
        <v>291</v>
      </c>
      <c r="H66" s="176">
        <f t="shared" si="190"/>
        <v>582</v>
      </c>
      <c r="I66" s="128">
        <f t="shared" si="191"/>
        <v>73.214285714285722</v>
      </c>
      <c r="J66" s="3"/>
      <c r="K66" s="3"/>
      <c r="L66" s="13" t="s">
        <v>14</v>
      </c>
      <c r="M66" s="36">
        <f t="shared" si="192"/>
        <v>26594</v>
      </c>
      <c r="N66" s="37">
        <f t="shared" si="192"/>
        <v>26556</v>
      </c>
      <c r="O66" s="198">
        <f t="shared" si="193"/>
        <v>53150</v>
      </c>
      <c r="P66" s="38">
        <f t="shared" si="194"/>
        <v>0</v>
      </c>
      <c r="Q66" s="198">
        <f t="shared" si="194"/>
        <v>53150</v>
      </c>
      <c r="R66" s="39">
        <f t="shared" si="194"/>
        <v>35838</v>
      </c>
      <c r="S66" s="37">
        <f t="shared" si="194"/>
        <v>38239</v>
      </c>
      <c r="T66" s="198">
        <f t="shared" si="195"/>
        <v>74077</v>
      </c>
      <c r="U66" s="38">
        <f>U14+U40</f>
        <v>0</v>
      </c>
      <c r="V66" s="201">
        <f>+T66+U66</f>
        <v>74077</v>
      </c>
      <c r="W66" s="40">
        <f t="shared" si="196"/>
        <v>39.373471307619944</v>
      </c>
    </row>
    <row r="67" spans="2:23" ht="13.5" thickBot="1">
      <c r="B67" s="111" t="s">
        <v>15</v>
      </c>
      <c r="C67" s="125">
        <f t="shared" si="190"/>
        <v>186</v>
      </c>
      <c r="D67" s="127">
        <f t="shared" si="190"/>
        <v>186</v>
      </c>
      <c r="E67" s="176">
        <f t="shared" si="190"/>
        <v>372</v>
      </c>
      <c r="F67" s="125">
        <f t="shared" si="190"/>
        <v>313</v>
      </c>
      <c r="G67" s="127">
        <f t="shared" si="190"/>
        <v>313</v>
      </c>
      <c r="H67" s="176">
        <f t="shared" si="190"/>
        <v>626</v>
      </c>
      <c r="I67" s="128">
        <f>IF(E67=0,0,((H67/E67)-1)*100)</f>
        <v>68.27956989247312</v>
      </c>
      <c r="J67" s="3"/>
      <c r="K67" s="3"/>
      <c r="L67" s="13" t="s">
        <v>15</v>
      </c>
      <c r="M67" s="36">
        <f t="shared" si="192"/>
        <v>29654</v>
      </c>
      <c r="N67" s="37">
        <f t="shared" si="192"/>
        <v>29441</v>
      </c>
      <c r="O67" s="198">
        <f>SUM(M67:N67)</f>
        <v>59095</v>
      </c>
      <c r="P67" s="38">
        <f t="shared" si="194"/>
        <v>0</v>
      </c>
      <c r="Q67" s="198">
        <f t="shared" si="194"/>
        <v>59095</v>
      </c>
      <c r="R67" s="39">
        <f t="shared" si="194"/>
        <v>41958</v>
      </c>
      <c r="S67" s="37">
        <f t="shared" si="194"/>
        <v>41689</v>
      </c>
      <c r="T67" s="198">
        <f>SUM(R67:S67)</f>
        <v>83647</v>
      </c>
      <c r="U67" s="38">
        <f>U15+U41</f>
        <v>148</v>
      </c>
      <c r="V67" s="201">
        <f>+T67+U67</f>
        <v>83795</v>
      </c>
      <c r="W67" s="40">
        <f>IF(Q67=0,0,((V67/Q67)-1)*100)</f>
        <v>41.797106354175483</v>
      </c>
    </row>
    <row r="68" spans="2:23" ht="14.25" thickTop="1" thickBot="1">
      <c r="B68" s="132" t="s">
        <v>61</v>
      </c>
      <c r="C68" s="133">
        <f>+C65+C66+C67</f>
        <v>547</v>
      </c>
      <c r="D68" s="135">
        <f t="shared" ref="D68" si="197">+D65+D66+D67</f>
        <v>547</v>
      </c>
      <c r="E68" s="171">
        <f t="shared" ref="E68" si="198">+E65+E66+E67</f>
        <v>1094</v>
      </c>
      <c r="F68" s="133">
        <f t="shared" ref="F68" si="199">+F65+F66+F67</f>
        <v>911</v>
      </c>
      <c r="G68" s="135">
        <f t="shared" ref="G68" si="200">+G65+G66+G67</f>
        <v>911</v>
      </c>
      <c r="H68" s="177">
        <f t="shared" ref="H68" si="201">+H65+H66+H67</f>
        <v>1822</v>
      </c>
      <c r="I68" s="137">
        <f>IF(E68=0,0,((H68/E68)-1)*100)</f>
        <v>66.544789762340045</v>
      </c>
      <c r="J68" s="7"/>
      <c r="K68" s="7"/>
      <c r="L68" s="41" t="s">
        <v>61</v>
      </c>
      <c r="M68" s="45">
        <f>+M65+M66+M67</f>
        <v>85450</v>
      </c>
      <c r="N68" s="43">
        <f t="shared" ref="N68" si="202">+N65+N66+N67</f>
        <v>86396</v>
      </c>
      <c r="O68" s="199">
        <f t="shared" ref="O68" si="203">+O65+O66+O67</f>
        <v>171846</v>
      </c>
      <c r="P68" s="43">
        <f t="shared" ref="P68" si="204">+P65+P66+P67</f>
        <v>0</v>
      </c>
      <c r="Q68" s="199">
        <f t="shared" ref="Q68" si="205">+Q65+Q66+Q67</f>
        <v>171846</v>
      </c>
      <c r="R68" s="45">
        <f t="shared" ref="R68" si="206">+R65+R66+R67</f>
        <v>121185</v>
      </c>
      <c r="S68" s="43">
        <f t="shared" ref="S68" si="207">+S65+S66+S67</f>
        <v>123044</v>
      </c>
      <c r="T68" s="199">
        <f t="shared" ref="T68" si="208">+T65+T66+T67</f>
        <v>244229</v>
      </c>
      <c r="U68" s="43">
        <f t="shared" ref="U68" si="209">+U65+U66+U67</f>
        <v>148</v>
      </c>
      <c r="V68" s="199">
        <f t="shared" ref="V68" si="210">+V65+V66+V67</f>
        <v>244377</v>
      </c>
      <c r="W68" s="46">
        <f>IF(Q68=0,0,((V68/Q68)-1)*100)</f>
        <v>42.206976013407349</v>
      </c>
    </row>
    <row r="69" spans="2:23" ht="13.5" thickTop="1">
      <c r="B69" s="111" t="s">
        <v>16</v>
      </c>
      <c r="C69" s="138">
        <f t="shared" ref="C69:H71" si="211">+C17+C43</f>
        <v>171</v>
      </c>
      <c r="D69" s="140">
        <f t="shared" si="211"/>
        <v>171</v>
      </c>
      <c r="E69" s="176">
        <f t="shared" si="211"/>
        <v>342</v>
      </c>
      <c r="F69" s="138">
        <f t="shared" si="211"/>
        <v>325</v>
      </c>
      <c r="G69" s="140">
        <f t="shared" si="211"/>
        <v>325</v>
      </c>
      <c r="H69" s="176">
        <f t="shared" si="211"/>
        <v>650</v>
      </c>
      <c r="I69" s="128">
        <f t="shared" si="191"/>
        <v>90.058479532163744</v>
      </c>
      <c r="J69" s="7"/>
      <c r="K69" s="3"/>
      <c r="L69" s="13" t="s">
        <v>16</v>
      </c>
      <c r="M69" s="36">
        <f t="shared" ref="M69:N71" si="212">+M17+M43</f>
        <v>27880</v>
      </c>
      <c r="N69" s="37">
        <f t="shared" si="212"/>
        <v>26801</v>
      </c>
      <c r="O69" s="198">
        <f t="shared" ref="O69:O71" si="213">SUM(M69:N69)</f>
        <v>54681</v>
      </c>
      <c r="P69" s="38">
        <f t="shared" ref="P69:S71" si="214">+P17+P43</f>
        <v>0</v>
      </c>
      <c r="Q69" s="198">
        <f t="shared" si="214"/>
        <v>54681</v>
      </c>
      <c r="R69" s="39">
        <f t="shared" si="214"/>
        <v>44310</v>
      </c>
      <c r="S69" s="37">
        <f t="shared" si="214"/>
        <v>44241</v>
      </c>
      <c r="T69" s="198">
        <f t="shared" ref="T69:T71" si="215">SUM(R69:S69)</f>
        <v>88551</v>
      </c>
      <c r="U69" s="38">
        <f>U17+U43</f>
        <v>0</v>
      </c>
      <c r="V69" s="201">
        <f>+T69+U69</f>
        <v>88551</v>
      </c>
      <c r="W69" s="40">
        <f t="shared" si="196"/>
        <v>61.941076425083665</v>
      </c>
    </row>
    <row r="70" spans="2:23">
      <c r="B70" s="111" t="s">
        <v>17</v>
      </c>
      <c r="C70" s="138">
        <f t="shared" si="211"/>
        <v>155</v>
      </c>
      <c r="D70" s="140">
        <f t="shared" si="211"/>
        <v>154</v>
      </c>
      <c r="E70" s="176">
        <f t="shared" si="211"/>
        <v>309</v>
      </c>
      <c r="F70" s="138">
        <f t="shared" si="211"/>
        <v>322</v>
      </c>
      <c r="G70" s="140">
        <f t="shared" si="211"/>
        <v>322</v>
      </c>
      <c r="H70" s="176">
        <f t="shared" si="211"/>
        <v>644</v>
      </c>
      <c r="I70" s="128">
        <f>IF(E70=0,0,((H70/E70)-1)*100)</f>
        <v>108.41423948220066</v>
      </c>
      <c r="J70" s="3"/>
      <c r="K70" s="3"/>
      <c r="L70" s="13" t="s">
        <v>17</v>
      </c>
      <c r="M70" s="36">
        <f t="shared" si="212"/>
        <v>25489</v>
      </c>
      <c r="N70" s="37">
        <f t="shared" si="212"/>
        <v>23785</v>
      </c>
      <c r="O70" s="198">
        <f>SUM(M70:N70)</f>
        <v>49274</v>
      </c>
      <c r="P70" s="38">
        <f t="shared" si="214"/>
        <v>0</v>
      </c>
      <c r="Q70" s="198">
        <f t="shared" si="214"/>
        <v>49274</v>
      </c>
      <c r="R70" s="39">
        <f t="shared" si="214"/>
        <v>38834</v>
      </c>
      <c r="S70" s="37">
        <f t="shared" si="214"/>
        <v>38172</v>
      </c>
      <c r="T70" s="198">
        <f>SUM(R70:S70)</f>
        <v>77006</v>
      </c>
      <c r="U70" s="150">
        <f>U18+U44</f>
        <v>0</v>
      </c>
      <c r="V70" s="198">
        <f>+T70+U70</f>
        <v>77006</v>
      </c>
      <c r="W70" s="40">
        <f>IF(Q70=0,0,((V70/Q70)-1)*100)</f>
        <v>56.281203068555421</v>
      </c>
    </row>
    <row r="71" spans="2:23" ht="13.5" thickBot="1">
      <c r="B71" s="111" t="s">
        <v>18</v>
      </c>
      <c r="C71" s="138">
        <f t="shared" si="211"/>
        <v>150</v>
      </c>
      <c r="D71" s="140">
        <f t="shared" si="211"/>
        <v>150</v>
      </c>
      <c r="E71" s="176">
        <f t="shared" si="211"/>
        <v>300</v>
      </c>
      <c r="F71" s="138">
        <f t="shared" si="211"/>
        <v>211</v>
      </c>
      <c r="G71" s="140">
        <f t="shared" si="211"/>
        <v>211</v>
      </c>
      <c r="H71" s="176">
        <f t="shared" si="211"/>
        <v>422</v>
      </c>
      <c r="I71" s="128">
        <f t="shared" si="191"/>
        <v>40.666666666666671</v>
      </c>
      <c r="J71" s="3"/>
      <c r="K71" s="3"/>
      <c r="L71" s="13" t="s">
        <v>18</v>
      </c>
      <c r="M71" s="36">
        <f t="shared" si="212"/>
        <v>22573</v>
      </c>
      <c r="N71" s="37">
        <f t="shared" si="212"/>
        <v>21885</v>
      </c>
      <c r="O71" s="198">
        <f t="shared" si="213"/>
        <v>44458</v>
      </c>
      <c r="P71" s="38">
        <f t="shared" si="214"/>
        <v>0</v>
      </c>
      <c r="Q71" s="198">
        <f t="shared" si="214"/>
        <v>44458</v>
      </c>
      <c r="R71" s="39">
        <f t="shared" si="214"/>
        <v>30463</v>
      </c>
      <c r="S71" s="37">
        <f t="shared" si="214"/>
        <v>29758</v>
      </c>
      <c r="T71" s="198">
        <f t="shared" si="215"/>
        <v>60221</v>
      </c>
      <c r="U71" s="150">
        <f>U19+U45</f>
        <v>0</v>
      </c>
      <c r="V71" s="198">
        <f>+T71+U71</f>
        <v>60221</v>
      </c>
      <c r="W71" s="40">
        <f t="shared" si="196"/>
        <v>35.455935939538442</v>
      </c>
    </row>
    <row r="72" spans="2:23" ht="16.5" thickTop="1" thickBot="1">
      <c r="B72" s="141" t="s">
        <v>19</v>
      </c>
      <c r="C72" s="142">
        <f>+C69+C70+C71</f>
        <v>476</v>
      </c>
      <c r="D72" s="149">
        <f t="shared" ref="D72" si="216">+D69+D70+D71</f>
        <v>475</v>
      </c>
      <c r="E72" s="194">
        <f t="shared" ref="E72" si="217">+E69+E70+E71</f>
        <v>951</v>
      </c>
      <c r="F72" s="133">
        <f t="shared" ref="F72" si="218">+F69+F70+F71</f>
        <v>858</v>
      </c>
      <c r="G72" s="144">
        <f t="shared" ref="G72" si="219">+G69+G70+G71</f>
        <v>858</v>
      </c>
      <c r="H72" s="178">
        <f t="shared" ref="H72" si="220">+H69+H70+H71</f>
        <v>1716</v>
      </c>
      <c r="I72" s="136">
        <f t="shared" si="191"/>
        <v>80.441640378548911</v>
      </c>
      <c r="J72" s="9"/>
      <c r="K72" s="10"/>
      <c r="L72" s="47" t="s">
        <v>19</v>
      </c>
      <c r="M72" s="48">
        <f>+M69+M70+M71</f>
        <v>75942</v>
      </c>
      <c r="N72" s="49">
        <f t="shared" ref="N72" si="221">+N69+N70+N71</f>
        <v>72471</v>
      </c>
      <c r="O72" s="200">
        <f t="shared" ref="O72" si="222">+O69+O70+O71</f>
        <v>148413</v>
      </c>
      <c r="P72" s="49">
        <f t="shared" ref="P72" si="223">+P69+P70+P71</f>
        <v>0</v>
      </c>
      <c r="Q72" s="200">
        <f t="shared" ref="Q72" si="224">+Q69+Q70+Q71</f>
        <v>148413</v>
      </c>
      <c r="R72" s="48">
        <f t="shared" ref="R72" si="225">+R69+R70+R71</f>
        <v>113607</v>
      </c>
      <c r="S72" s="49">
        <f t="shared" ref="S72" si="226">+S69+S70+S71</f>
        <v>112171</v>
      </c>
      <c r="T72" s="200">
        <f t="shared" ref="T72" si="227">+T69+T70+T71</f>
        <v>225778</v>
      </c>
      <c r="U72" s="49">
        <f t="shared" ref="U72" si="228">+U69+U70+U71</f>
        <v>0</v>
      </c>
      <c r="V72" s="200">
        <f t="shared" ref="V72" si="229">+V69+V70+V71</f>
        <v>225778</v>
      </c>
      <c r="W72" s="50">
        <f t="shared" si="196"/>
        <v>52.128182841125771</v>
      </c>
    </row>
    <row r="73" spans="2:23" ht="13.5" thickTop="1">
      <c r="B73" s="111" t="s">
        <v>21</v>
      </c>
      <c r="C73" s="125">
        <f t="shared" ref="C73:H75" si="230">+C21+C47</f>
        <v>155</v>
      </c>
      <c r="D73" s="127">
        <f t="shared" si="230"/>
        <v>155</v>
      </c>
      <c r="E73" s="195">
        <f t="shared" si="230"/>
        <v>310</v>
      </c>
      <c r="F73" s="125">
        <f t="shared" si="230"/>
        <v>217</v>
      </c>
      <c r="G73" s="127">
        <f t="shared" si="230"/>
        <v>217</v>
      </c>
      <c r="H73" s="179">
        <f t="shared" si="230"/>
        <v>434</v>
      </c>
      <c r="I73" s="128">
        <f t="shared" si="191"/>
        <v>39.999999999999993</v>
      </c>
      <c r="J73" s="3"/>
      <c r="K73" s="3"/>
      <c r="L73" s="13" t="s">
        <v>21</v>
      </c>
      <c r="M73" s="36">
        <f t="shared" ref="M73:N75" si="231">+M21+M47</f>
        <v>25151</v>
      </c>
      <c r="N73" s="37">
        <f t="shared" si="231"/>
        <v>24016</v>
      </c>
      <c r="O73" s="198">
        <f t="shared" ref="O73:O75" si="232">SUM(M73:N73)</f>
        <v>49167</v>
      </c>
      <c r="P73" s="38">
        <f t="shared" ref="P73:S75" si="233">+P21+P47</f>
        <v>0</v>
      </c>
      <c r="Q73" s="198">
        <f t="shared" si="233"/>
        <v>49167</v>
      </c>
      <c r="R73" s="39">
        <f t="shared" si="233"/>
        <v>34083</v>
      </c>
      <c r="S73" s="37">
        <f t="shared" si="233"/>
        <v>34000</v>
      </c>
      <c r="T73" s="198">
        <f t="shared" ref="T73:T75" si="234">SUM(R73:S73)</f>
        <v>68083</v>
      </c>
      <c r="U73" s="150">
        <f>U21+U47</f>
        <v>0</v>
      </c>
      <c r="V73" s="198">
        <f>+T73+U73</f>
        <v>68083</v>
      </c>
      <c r="W73" s="40">
        <f t="shared" si="196"/>
        <v>38.472959505359292</v>
      </c>
    </row>
    <row r="74" spans="2:23">
      <c r="B74" s="111" t="s">
        <v>22</v>
      </c>
      <c r="C74" s="125">
        <f t="shared" si="230"/>
        <v>155</v>
      </c>
      <c r="D74" s="127">
        <f t="shared" si="230"/>
        <v>155</v>
      </c>
      <c r="E74" s="170">
        <f t="shared" si="230"/>
        <v>310</v>
      </c>
      <c r="F74" s="125">
        <f t="shared" si="230"/>
        <v>217</v>
      </c>
      <c r="G74" s="127">
        <f t="shared" si="230"/>
        <v>217</v>
      </c>
      <c r="H74" s="170">
        <f t="shared" si="230"/>
        <v>434</v>
      </c>
      <c r="I74" s="128">
        <f t="shared" si="191"/>
        <v>39.999999999999993</v>
      </c>
      <c r="J74" s="3"/>
      <c r="K74" s="3"/>
      <c r="L74" s="13" t="s">
        <v>22</v>
      </c>
      <c r="M74" s="36">
        <f t="shared" si="231"/>
        <v>24348</v>
      </c>
      <c r="N74" s="37">
        <f t="shared" si="231"/>
        <v>24545</v>
      </c>
      <c r="O74" s="198">
        <f t="shared" si="232"/>
        <v>48893</v>
      </c>
      <c r="P74" s="38">
        <f t="shared" si="233"/>
        <v>0</v>
      </c>
      <c r="Q74" s="198">
        <f t="shared" si="233"/>
        <v>48893</v>
      </c>
      <c r="R74" s="39">
        <f t="shared" si="233"/>
        <v>35222</v>
      </c>
      <c r="S74" s="37">
        <f t="shared" si="233"/>
        <v>33966</v>
      </c>
      <c r="T74" s="198">
        <f t="shared" si="234"/>
        <v>69188</v>
      </c>
      <c r="U74" s="150">
        <f>U22+U48</f>
        <v>0</v>
      </c>
      <c r="V74" s="198">
        <f>+T74+U74</f>
        <v>69188</v>
      </c>
      <c r="W74" s="40">
        <f t="shared" si="196"/>
        <v>41.509009469658231</v>
      </c>
    </row>
    <row r="75" spans="2:23" ht="13.5" thickBot="1">
      <c r="B75" s="111" t="s">
        <v>23</v>
      </c>
      <c r="C75" s="125">
        <f t="shared" si="230"/>
        <v>150</v>
      </c>
      <c r="D75" s="146">
        <f t="shared" si="230"/>
        <v>150</v>
      </c>
      <c r="E75" s="174">
        <f t="shared" si="230"/>
        <v>300</v>
      </c>
      <c r="F75" s="125">
        <f t="shared" si="230"/>
        <v>210</v>
      </c>
      <c r="G75" s="146">
        <f t="shared" si="230"/>
        <v>210</v>
      </c>
      <c r="H75" s="174">
        <f t="shared" si="230"/>
        <v>420</v>
      </c>
      <c r="I75" s="147">
        <f t="shared" si="191"/>
        <v>39.999999999999993</v>
      </c>
      <c r="J75" s="3"/>
      <c r="K75" s="3"/>
      <c r="L75" s="13" t="s">
        <v>23</v>
      </c>
      <c r="M75" s="36">
        <f t="shared" si="231"/>
        <v>23911</v>
      </c>
      <c r="N75" s="37">
        <f t="shared" si="231"/>
        <v>23455</v>
      </c>
      <c r="O75" s="198">
        <f t="shared" si="232"/>
        <v>47366</v>
      </c>
      <c r="P75" s="38">
        <f t="shared" si="233"/>
        <v>0</v>
      </c>
      <c r="Q75" s="198">
        <f t="shared" si="233"/>
        <v>47366</v>
      </c>
      <c r="R75" s="39">
        <f t="shared" si="233"/>
        <v>31198</v>
      </c>
      <c r="S75" s="37">
        <f t="shared" si="233"/>
        <v>30014</v>
      </c>
      <c r="T75" s="198">
        <f t="shared" si="234"/>
        <v>61212</v>
      </c>
      <c r="U75" s="38">
        <f>U23+U49</f>
        <v>0</v>
      </c>
      <c r="V75" s="201">
        <f>+T75+U75</f>
        <v>61212</v>
      </c>
      <c r="W75" s="40">
        <f t="shared" si="196"/>
        <v>29.23193852130219</v>
      </c>
    </row>
    <row r="76" spans="2:23" ht="14.25" thickTop="1" thickBot="1">
      <c r="B76" s="132" t="s">
        <v>24</v>
      </c>
      <c r="C76" s="133">
        <f>+C73+C74+C75</f>
        <v>460</v>
      </c>
      <c r="D76" s="135">
        <f t="shared" ref="D76" si="235">+D73+D74+D75</f>
        <v>460</v>
      </c>
      <c r="E76" s="180">
        <f t="shared" ref="E76" si="236">+E73+E74+E75</f>
        <v>920</v>
      </c>
      <c r="F76" s="133">
        <f t="shared" ref="F76" si="237">+F73+F74+F75</f>
        <v>644</v>
      </c>
      <c r="G76" s="135">
        <f t="shared" ref="G76" si="238">+G73+G74+G75</f>
        <v>644</v>
      </c>
      <c r="H76" s="180">
        <f t="shared" ref="H76" si="239">+H73+H74+H75</f>
        <v>1288</v>
      </c>
      <c r="I76" s="136">
        <f t="shared" si="191"/>
        <v>39.999999999999993</v>
      </c>
      <c r="J76" s="3"/>
      <c r="K76" s="3"/>
      <c r="L76" s="41" t="s">
        <v>24</v>
      </c>
      <c r="M76" s="42">
        <f>+M73+M74+M75</f>
        <v>73410</v>
      </c>
      <c r="N76" s="43">
        <f t="shared" ref="N76" si="240">+N73+N74+N75</f>
        <v>72016</v>
      </c>
      <c r="O76" s="199">
        <f t="shared" ref="O76" si="241">+O73+O74+O75</f>
        <v>145426</v>
      </c>
      <c r="P76" s="44">
        <f t="shared" ref="P76" si="242">+P73+P74+P75</f>
        <v>0</v>
      </c>
      <c r="Q76" s="199">
        <f t="shared" ref="Q76" si="243">+Q73+Q74+Q75</f>
        <v>145426</v>
      </c>
      <c r="R76" s="45">
        <f t="shared" ref="R76" si="244">+R73+R74+R75</f>
        <v>100503</v>
      </c>
      <c r="S76" s="43">
        <f t="shared" ref="S76" si="245">+S73+S74+S75</f>
        <v>97980</v>
      </c>
      <c r="T76" s="199">
        <f t="shared" ref="T76" si="246">+T73+T74+T75</f>
        <v>198483</v>
      </c>
      <c r="U76" s="44">
        <f t="shared" ref="U76" si="247">+U73+U74+U75</f>
        <v>0</v>
      </c>
      <c r="V76" s="202">
        <f t="shared" ref="V76" si="248">+V73+V74+V75</f>
        <v>198483</v>
      </c>
      <c r="W76" s="46">
        <f t="shared" si="196"/>
        <v>36.483847455063056</v>
      </c>
    </row>
    <row r="77" spans="2:23" ht="14.25" thickTop="1" thickBot="1">
      <c r="B77" s="132" t="s">
        <v>62</v>
      </c>
      <c r="C77" s="133">
        <f t="shared" ref="C77:H77" si="249">+C68+C72+C76</f>
        <v>1483</v>
      </c>
      <c r="D77" s="135">
        <f t="shared" si="249"/>
        <v>1482</v>
      </c>
      <c r="E77" s="171">
        <f t="shared" si="249"/>
        <v>2965</v>
      </c>
      <c r="F77" s="133">
        <f t="shared" si="249"/>
        <v>2413</v>
      </c>
      <c r="G77" s="135">
        <f t="shared" si="249"/>
        <v>2413</v>
      </c>
      <c r="H77" s="177">
        <f t="shared" si="249"/>
        <v>4826</v>
      </c>
      <c r="I77" s="137">
        <f>IF(E77=0,0,((H77/E77)-1)*100)</f>
        <v>62.76559865092748</v>
      </c>
      <c r="J77" s="7"/>
      <c r="K77" s="3"/>
      <c r="L77" s="41" t="s">
        <v>62</v>
      </c>
      <c r="M77" s="45">
        <f t="shared" ref="M77:V77" si="250">+M68+M72+M76</f>
        <v>234802</v>
      </c>
      <c r="N77" s="43">
        <f t="shared" si="250"/>
        <v>230883</v>
      </c>
      <c r="O77" s="199">
        <f t="shared" si="250"/>
        <v>465685</v>
      </c>
      <c r="P77" s="43">
        <f t="shared" si="250"/>
        <v>0</v>
      </c>
      <c r="Q77" s="199">
        <f t="shared" si="250"/>
        <v>465685</v>
      </c>
      <c r="R77" s="45">
        <f t="shared" si="250"/>
        <v>335295</v>
      </c>
      <c r="S77" s="43">
        <f t="shared" si="250"/>
        <v>333195</v>
      </c>
      <c r="T77" s="199">
        <f t="shared" si="250"/>
        <v>668490</v>
      </c>
      <c r="U77" s="43">
        <f t="shared" si="250"/>
        <v>148</v>
      </c>
      <c r="V77" s="199">
        <f t="shared" si="250"/>
        <v>668638</v>
      </c>
      <c r="W77" s="46">
        <f>IF(Q77=0,0,((V77/Q77)-1)*100)</f>
        <v>43.581605591762674</v>
      </c>
    </row>
    <row r="78" spans="2:23" ht="14.25" thickTop="1" thickBot="1">
      <c r="B78" s="132" t="s">
        <v>7</v>
      </c>
      <c r="C78" s="133">
        <f>+C77+C64</f>
        <v>2070</v>
      </c>
      <c r="D78" s="135">
        <f t="shared" ref="D78" si="251">+D77+D64</f>
        <v>2069</v>
      </c>
      <c r="E78" s="171">
        <f t="shared" ref="E78" si="252">+E77+E64</f>
        <v>4139</v>
      </c>
      <c r="F78" s="133">
        <f t="shared" ref="F78" si="253">+F77+F64</f>
        <v>3153</v>
      </c>
      <c r="G78" s="135">
        <f t="shared" ref="G78" si="254">+G77+G64</f>
        <v>3153</v>
      </c>
      <c r="H78" s="177">
        <f t="shared" ref="H78" si="255">+H77+H64</f>
        <v>6306</v>
      </c>
      <c r="I78" s="137">
        <f>IF(E78=0,0,((H78/E78)-1)*100)</f>
        <v>52.355641459289679</v>
      </c>
      <c r="J78" s="7"/>
      <c r="K78" s="7"/>
      <c r="L78" s="41" t="s">
        <v>7</v>
      </c>
      <c r="M78" s="45">
        <f>+M77+M64</f>
        <v>322476</v>
      </c>
      <c r="N78" s="43">
        <f t="shared" ref="N78" si="256">+N77+N64</f>
        <v>312664</v>
      </c>
      <c r="O78" s="199">
        <f t="shared" ref="O78" si="257">+O77+O64</f>
        <v>635140</v>
      </c>
      <c r="P78" s="43">
        <f t="shared" ref="P78" si="258">+P77+P64</f>
        <v>0</v>
      </c>
      <c r="Q78" s="199">
        <f t="shared" ref="Q78" si="259">+Q77+Q64</f>
        <v>635140</v>
      </c>
      <c r="R78" s="45">
        <f t="shared" ref="R78" si="260">+R77+R64</f>
        <v>443831</v>
      </c>
      <c r="S78" s="43">
        <f t="shared" ref="S78" si="261">+S77+S64</f>
        <v>436358</v>
      </c>
      <c r="T78" s="199">
        <f t="shared" ref="T78" si="262">+T77+T64</f>
        <v>880189</v>
      </c>
      <c r="U78" s="43">
        <f t="shared" ref="U78" si="263">+U77+U64</f>
        <v>148</v>
      </c>
      <c r="V78" s="199">
        <f t="shared" ref="V78" si="264">+V77+V64</f>
        <v>880337</v>
      </c>
      <c r="W78" s="46">
        <f>IF(Q78=0,0,((V78/Q78)-1)*100)</f>
        <v>38.605189407059861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3.5" customHeight="1" thickTop="1" thickBot="1">
      <c r="L83" s="58"/>
      <c r="M83" s="232" t="s">
        <v>58</v>
      </c>
      <c r="N83" s="233"/>
      <c r="O83" s="234"/>
      <c r="P83" s="232"/>
      <c r="Q83" s="232"/>
      <c r="R83" s="232" t="s">
        <v>59</v>
      </c>
      <c r="S83" s="233"/>
      <c r="T83" s="234"/>
      <c r="U83" s="232"/>
      <c r="V83" s="232"/>
      <c r="W83" s="383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84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82"/>
    </row>
    <row r="86" spans="12:23" ht="6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3">
      <c r="L87" s="60" t="s">
        <v>10</v>
      </c>
      <c r="M87" s="77">
        <v>0</v>
      </c>
      <c r="N87" s="78">
        <v>0</v>
      </c>
      <c r="O87" s="213">
        <f>M87+N87</f>
        <v>0</v>
      </c>
      <c r="P87" s="79">
        <v>0</v>
      </c>
      <c r="Q87" s="213">
        <f t="shared" ref="Q87:Q89" si="265">O87+P87</f>
        <v>0</v>
      </c>
      <c r="R87" s="77">
        <v>0</v>
      </c>
      <c r="S87" s="78">
        <v>0</v>
      </c>
      <c r="T87" s="213">
        <f>R87+S87</f>
        <v>0</v>
      </c>
      <c r="U87" s="79">
        <v>0</v>
      </c>
      <c r="V87" s="213">
        <f>T87+U87</f>
        <v>0</v>
      </c>
      <c r="W87" s="80">
        <f>IF(Q87=0,0,((V87/Q87)-1)*100)</f>
        <v>0</v>
      </c>
    </row>
    <row r="88" spans="12:23">
      <c r="L88" s="60" t="s">
        <v>11</v>
      </c>
      <c r="M88" s="77">
        <v>0</v>
      </c>
      <c r="N88" s="78">
        <v>0</v>
      </c>
      <c r="O88" s="213">
        <f>M88+N88</f>
        <v>0</v>
      </c>
      <c r="P88" s="79">
        <v>0</v>
      </c>
      <c r="Q88" s="213">
        <f t="shared" si="265"/>
        <v>0</v>
      </c>
      <c r="R88" s="77">
        <v>0</v>
      </c>
      <c r="S88" s="78">
        <v>0</v>
      </c>
      <c r="T88" s="213">
        <f>R88+S88</f>
        <v>0</v>
      </c>
      <c r="U88" s="79">
        <v>0</v>
      </c>
      <c r="V88" s="213">
        <f>T88+U88</f>
        <v>0</v>
      </c>
      <c r="W88" s="80">
        <f>IF(Q88=0,0,((V88/Q88)-1)*100)</f>
        <v>0</v>
      </c>
    </row>
    <row r="89" spans="12:23" ht="13.5" thickBot="1">
      <c r="L89" s="66" t="s">
        <v>12</v>
      </c>
      <c r="M89" s="77">
        <v>0</v>
      </c>
      <c r="N89" s="78">
        <v>0</v>
      </c>
      <c r="O89" s="213">
        <f>M89+N89</f>
        <v>0</v>
      </c>
      <c r="P89" s="79">
        <v>0</v>
      </c>
      <c r="Q89" s="213">
        <f t="shared" si="265"/>
        <v>0</v>
      </c>
      <c r="R89" s="77">
        <v>0</v>
      </c>
      <c r="S89" s="78">
        <v>0</v>
      </c>
      <c r="T89" s="213">
        <f>R89+S89</f>
        <v>0</v>
      </c>
      <c r="U89" s="79">
        <v>0</v>
      </c>
      <c r="V89" s="213">
        <f>T89+U89</f>
        <v>0</v>
      </c>
      <c r="W89" s="80">
        <f>IF(Q89=0,0,((V89/Q89)-1)*100)</f>
        <v>0</v>
      </c>
    </row>
    <row r="90" spans="12:23" ht="14.25" thickTop="1" thickBot="1">
      <c r="L90" s="81" t="s">
        <v>57</v>
      </c>
      <c r="M90" s="82">
        <f>+M87+M88+M89</f>
        <v>0</v>
      </c>
      <c r="N90" s="83">
        <f t="shared" ref="N90:V90" si="266">+N87+N88+N89</f>
        <v>0</v>
      </c>
      <c r="O90" s="214">
        <f t="shared" si="266"/>
        <v>0</v>
      </c>
      <c r="P90" s="82">
        <f t="shared" si="266"/>
        <v>0</v>
      </c>
      <c r="Q90" s="214">
        <f t="shared" si="266"/>
        <v>0</v>
      </c>
      <c r="R90" s="82">
        <f t="shared" si="266"/>
        <v>0</v>
      </c>
      <c r="S90" s="83">
        <f t="shared" si="266"/>
        <v>0</v>
      </c>
      <c r="T90" s="214">
        <f t="shared" si="266"/>
        <v>0</v>
      </c>
      <c r="U90" s="82">
        <f t="shared" si="266"/>
        <v>0</v>
      </c>
      <c r="V90" s="214">
        <f t="shared" si="266"/>
        <v>0</v>
      </c>
      <c r="W90" s="84">
        <f t="shared" ref="W90" si="267">IF(Q90=0,0,((V90/Q90)-1)*100)</f>
        <v>0</v>
      </c>
    </row>
    <row r="91" spans="12:23" ht="13.5" thickTop="1">
      <c r="L91" s="60" t="s">
        <v>13</v>
      </c>
      <c r="M91" s="77">
        <v>0</v>
      </c>
      <c r="N91" s="78">
        <v>0</v>
      </c>
      <c r="O91" s="213">
        <f>M91+N91</f>
        <v>0</v>
      </c>
      <c r="P91" s="79">
        <v>0</v>
      </c>
      <c r="Q91" s="213">
        <f t="shared" ref="Q91:Q92" si="268">O91+P91</f>
        <v>0</v>
      </c>
      <c r="R91" s="77">
        <v>0</v>
      </c>
      <c r="S91" s="78">
        <v>0</v>
      </c>
      <c r="T91" s="213">
        <f>R91+S91</f>
        <v>0</v>
      </c>
      <c r="U91" s="79">
        <v>0</v>
      </c>
      <c r="V91" s="213">
        <f>T91+U91</f>
        <v>0</v>
      </c>
      <c r="W91" s="80">
        <f t="shared" ref="W91:W102" si="269">IF(Q91=0,0,((V91/Q91)-1)*100)</f>
        <v>0</v>
      </c>
    </row>
    <row r="92" spans="12:23">
      <c r="L92" s="60" t="s">
        <v>14</v>
      </c>
      <c r="M92" s="77">
        <v>0</v>
      </c>
      <c r="N92" s="78">
        <v>0</v>
      </c>
      <c r="O92" s="213">
        <f>M92+N92</f>
        <v>0</v>
      </c>
      <c r="P92" s="79">
        <v>0</v>
      </c>
      <c r="Q92" s="213">
        <f t="shared" si="268"/>
        <v>0</v>
      </c>
      <c r="R92" s="77">
        <v>0</v>
      </c>
      <c r="S92" s="78">
        <v>0</v>
      </c>
      <c r="T92" s="213">
        <f>R92+S92</f>
        <v>0</v>
      </c>
      <c r="U92" s="79">
        <v>0</v>
      </c>
      <c r="V92" s="213">
        <f>T92+U92</f>
        <v>0</v>
      </c>
      <c r="W92" s="80">
        <f t="shared" si="269"/>
        <v>0</v>
      </c>
    </row>
    <row r="93" spans="12:23" ht="13.5" thickBot="1">
      <c r="L93" s="60" t="s">
        <v>15</v>
      </c>
      <c r="M93" s="77">
        <v>0</v>
      </c>
      <c r="N93" s="78">
        <v>0</v>
      </c>
      <c r="O93" s="213">
        <f>M93+N93</f>
        <v>0</v>
      </c>
      <c r="P93" s="79">
        <v>0</v>
      </c>
      <c r="Q93" s="213">
        <f>O93+P93</f>
        <v>0</v>
      </c>
      <c r="R93" s="77">
        <v>0</v>
      </c>
      <c r="S93" s="78">
        <v>0</v>
      </c>
      <c r="T93" s="213">
        <f>R93+S93</f>
        <v>0</v>
      </c>
      <c r="U93" s="79">
        <v>0</v>
      </c>
      <c r="V93" s="213">
        <f>T93+U93</f>
        <v>0</v>
      </c>
      <c r="W93" s="80">
        <f>IF(Q93=0,0,((V93/Q93)-1)*100)</f>
        <v>0</v>
      </c>
    </row>
    <row r="94" spans="12:23" ht="14.25" thickTop="1" thickBot="1">
      <c r="L94" s="81" t="s">
        <v>61</v>
      </c>
      <c r="M94" s="82">
        <f>+M91+M92+M93</f>
        <v>0</v>
      </c>
      <c r="N94" s="83">
        <f t="shared" ref="N94" si="270">+N91+N92+N93</f>
        <v>0</v>
      </c>
      <c r="O94" s="214">
        <f t="shared" ref="O94" si="271">+O91+O92+O93</f>
        <v>0</v>
      </c>
      <c r="P94" s="82">
        <f t="shared" ref="P94" si="272">+P91+P92+P93</f>
        <v>0</v>
      </c>
      <c r="Q94" s="214">
        <f t="shared" ref="Q94" si="273">+Q91+Q92+Q93</f>
        <v>0</v>
      </c>
      <c r="R94" s="82">
        <f t="shared" ref="R94" si="274">+R91+R92+R93</f>
        <v>0</v>
      </c>
      <c r="S94" s="83">
        <f t="shared" ref="S94" si="275">+S91+S92+S93</f>
        <v>0</v>
      </c>
      <c r="T94" s="214">
        <f t="shared" ref="T94" si="276">+T91+T92+T93</f>
        <v>0</v>
      </c>
      <c r="U94" s="82">
        <f t="shared" ref="U94" si="277">+U91+U92+U93</f>
        <v>0</v>
      </c>
      <c r="V94" s="214">
        <f t="shared" ref="V94" si="278">+V91+V92+V93</f>
        <v>0</v>
      </c>
      <c r="W94" s="84">
        <f>IF(Q94=0,0,((V94/Q94)-1)*100)</f>
        <v>0</v>
      </c>
    </row>
    <row r="95" spans="12:23" ht="13.5" thickTop="1">
      <c r="L95" s="60" t="s">
        <v>16</v>
      </c>
      <c r="M95" s="77">
        <v>0</v>
      </c>
      <c r="N95" s="78">
        <v>0</v>
      </c>
      <c r="O95" s="213">
        <f>SUM(M95:N95)</f>
        <v>0</v>
      </c>
      <c r="P95" s="79">
        <v>0</v>
      </c>
      <c r="Q95" s="213">
        <f t="shared" ref="Q95:Q97" si="279">O95+P95</f>
        <v>0</v>
      </c>
      <c r="R95" s="77">
        <v>0</v>
      </c>
      <c r="S95" s="78">
        <v>0</v>
      </c>
      <c r="T95" s="213">
        <f>SUM(R95:S95)</f>
        <v>0</v>
      </c>
      <c r="U95" s="79">
        <v>0</v>
      </c>
      <c r="V95" s="213">
        <f>T95+U95</f>
        <v>0</v>
      </c>
      <c r="W95" s="80">
        <f t="shared" si="269"/>
        <v>0</v>
      </c>
    </row>
    <row r="96" spans="12:23">
      <c r="L96" s="60" t="s">
        <v>17</v>
      </c>
      <c r="M96" s="77">
        <v>0</v>
      </c>
      <c r="N96" s="78">
        <v>0</v>
      </c>
      <c r="O96" s="213">
        <f>SUM(M96:N96)</f>
        <v>0</v>
      </c>
      <c r="P96" s="79">
        <v>0</v>
      </c>
      <c r="Q96" s="213">
        <f>O96+P96</f>
        <v>0</v>
      </c>
      <c r="R96" s="77">
        <v>0</v>
      </c>
      <c r="S96" s="78">
        <v>0</v>
      </c>
      <c r="T96" s="213">
        <f>SUM(R96:S96)</f>
        <v>0</v>
      </c>
      <c r="U96" s="79">
        <v>0</v>
      </c>
      <c r="V96" s="213">
        <f>T96+U96</f>
        <v>0</v>
      </c>
      <c r="W96" s="80">
        <f>IF(Q96=0,0,((V96/Q96)-1)*100)</f>
        <v>0</v>
      </c>
    </row>
    <row r="97" spans="12:23" ht="13.5" thickBot="1">
      <c r="L97" s="60" t="s">
        <v>18</v>
      </c>
      <c r="M97" s="77">
        <v>0</v>
      </c>
      <c r="N97" s="78">
        <v>0</v>
      </c>
      <c r="O97" s="215">
        <f>SUM(M97:N97)</f>
        <v>0</v>
      </c>
      <c r="P97" s="85">
        <v>0</v>
      </c>
      <c r="Q97" s="215">
        <f t="shared" si="279"/>
        <v>0</v>
      </c>
      <c r="R97" s="77">
        <v>0</v>
      </c>
      <c r="S97" s="78">
        <v>0</v>
      </c>
      <c r="T97" s="215">
        <f>SUM(R97:S97)</f>
        <v>0</v>
      </c>
      <c r="U97" s="85">
        <v>0</v>
      </c>
      <c r="V97" s="215">
        <f>T97+U97</f>
        <v>0</v>
      </c>
      <c r="W97" s="80">
        <f t="shared" si="269"/>
        <v>0</v>
      </c>
    </row>
    <row r="98" spans="12:23" ht="14.25" thickTop="1" thickBot="1">
      <c r="L98" s="86" t="s">
        <v>19</v>
      </c>
      <c r="M98" s="87">
        <f>+M95+M96+M97</f>
        <v>0</v>
      </c>
      <c r="N98" s="87">
        <f t="shared" ref="N98" si="280">+N95+N96+N97</f>
        <v>0</v>
      </c>
      <c r="O98" s="216">
        <f t="shared" ref="O98" si="281">+O95+O96+O97</f>
        <v>0</v>
      </c>
      <c r="P98" s="88">
        <f t="shared" ref="P98" si="282">+P95+P96+P97</f>
        <v>0</v>
      </c>
      <c r="Q98" s="216">
        <f t="shared" ref="Q98" si="283">+Q95+Q96+Q97</f>
        <v>0</v>
      </c>
      <c r="R98" s="87">
        <f t="shared" ref="R98" si="284">+R95+R96+R97</f>
        <v>0</v>
      </c>
      <c r="S98" s="87">
        <f t="shared" ref="S98" si="285">+S95+S96+S97</f>
        <v>0</v>
      </c>
      <c r="T98" s="216">
        <f t="shared" ref="T98" si="286">+T95+T96+T97</f>
        <v>0</v>
      </c>
      <c r="U98" s="88">
        <f t="shared" ref="U98" si="287">+U95+U96+U97</f>
        <v>0</v>
      </c>
      <c r="V98" s="216">
        <f t="shared" ref="V98" si="288">+V95+V96+V97</f>
        <v>0</v>
      </c>
      <c r="W98" s="89">
        <f t="shared" si="269"/>
        <v>0</v>
      </c>
    </row>
    <row r="99" spans="12:23" ht="13.5" thickTop="1">
      <c r="L99" s="60" t="s">
        <v>21</v>
      </c>
      <c r="M99" s="77">
        <v>0</v>
      </c>
      <c r="N99" s="78">
        <v>0</v>
      </c>
      <c r="O99" s="215">
        <f>SUM(M99:N99)</f>
        <v>0</v>
      </c>
      <c r="P99" s="90">
        <v>0</v>
      </c>
      <c r="Q99" s="215">
        <f t="shared" ref="Q99:Q101" si="289">O99+P99</f>
        <v>0</v>
      </c>
      <c r="R99" s="77">
        <v>0</v>
      </c>
      <c r="S99" s="78">
        <v>0</v>
      </c>
      <c r="T99" s="215">
        <f>SUM(R99:S99)</f>
        <v>0</v>
      </c>
      <c r="U99" s="90">
        <v>0</v>
      </c>
      <c r="V99" s="215">
        <f>T99+U99</f>
        <v>0</v>
      </c>
      <c r="W99" s="80">
        <f t="shared" si="269"/>
        <v>0</v>
      </c>
    </row>
    <row r="100" spans="12:23">
      <c r="L100" s="60" t="s">
        <v>22</v>
      </c>
      <c r="M100" s="77">
        <v>0</v>
      </c>
      <c r="N100" s="78">
        <v>0</v>
      </c>
      <c r="O100" s="215">
        <f>SUM(M100:N100)</f>
        <v>0</v>
      </c>
      <c r="P100" s="79">
        <v>0</v>
      </c>
      <c r="Q100" s="215">
        <f t="shared" si="289"/>
        <v>0</v>
      </c>
      <c r="R100" s="77">
        <v>0</v>
      </c>
      <c r="S100" s="78">
        <v>0</v>
      </c>
      <c r="T100" s="215">
        <f>SUM(R100:S100)</f>
        <v>0</v>
      </c>
      <c r="U100" s="79">
        <v>0</v>
      </c>
      <c r="V100" s="215">
        <f>T100+U100</f>
        <v>0</v>
      </c>
      <c r="W100" s="80">
        <f t="shared" si="269"/>
        <v>0</v>
      </c>
    </row>
    <row r="101" spans="12:23" ht="13.5" thickBot="1">
      <c r="L101" s="60" t="s">
        <v>23</v>
      </c>
      <c r="M101" s="77">
        <v>0</v>
      </c>
      <c r="N101" s="78">
        <v>0</v>
      </c>
      <c r="O101" s="215">
        <f>SUM(M101:N101)</f>
        <v>0</v>
      </c>
      <c r="P101" s="79">
        <v>0</v>
      </c>
      <c r="Q101" s="215">
        <f t="shared" si="289"/>
        <v>0</v>
      </c>
      <c r="R101" s="77">
        <v>0</v>
      </c>
      <c r="S101" s="78">
        <v>0</v>
      </c>
      <c r="T101" s="215">
        <f>SUM(R101:S101)</f>
        <v>0</v>
      </c>
      <c r="U101" s="79">
        <v>0</v>
      </c>
      <c r="V101" s="215">
        <f>T101+U101</f>
        <v>0</v>
      </c>
      <c r="W101" s="80">
        <f t="shared" si="269"/>
        <v>0</v>
      </c>
    </row>
    <row r="102" spans="12:23" ht="14.25" thickTop="1" thickBot="1">
      <c r="L102" s="81" t="s">
        <v>24</v>
      </c>
      <c r="M102" s="82">
        <f>+M99+M100+M101</f>
        <v>0</v>
      </c>
      <c r="N102" s="83">
        <f t="shared" ref="N102" si="290">+N99+N100+N101</f>
        <v>0</v>
      </c>
      <c r="O102" s="214">
        <f t="shared" ref="O102" si="291">+O99+O100+O101</f>
        <v>0</v>
      </c>
      <c r="P102" s="82">
        <f t="shared" ref="P102" si="292">+P99+P100+P101</f>
        <v>0</v>
      </c>
      <c r="Q102" s="214">
        <f t="shared" ref="Q102" si="293">+Q99+Q100+Q101</f>
        <v>0</v>
      </c>
      <c r="R102" s="82">
        <f t="shared" ref="R102" si="294">+R99+R100+R101</f>
        <v>0</v>
      </c>
      <c r="S102" s="83">
        <f t="shared" ref="S102" si="295">+S99+S100+S101</f>
        <v>0</v>
      </c>
      <c r="T102" s="214">
        <f t="shared" ref="T102" si="296">+T99+T100+T101</f>
        <v>0</v>
      </c>
      <c r="U102" s="82">
        <f t="shared" ref="U102" si="297">+U99+U100+U101</f>
        <v>0</v>
      </c>
      <c r="V102" s="214">
        <f t="shared" ref="V102" si="298">+V99+V100+V101</f>
        <v>0</v>
      </c>
      <c r="W102" s="84">
        <f t="shared" si="269"/>
        <v>0</v>
      </c>
    </row>
    <row r="103" spans="12:23" ht="14.25" thickTop="1" thickBot="1">
      <c r="L103" s="81" t="s">
        <v>62</v>
      </c>
      <c r="M103" s="82">
        <f t="shared" ref="M103:V103" si="299">+M94+M98+M102</f>
        <v>0</v>
      </c>
      <c r="N103" s="83">
        <f t="shared" si="299"/>
        <v>0</v>
      </c>
      <c r="O103" s="214">
        <f t="shared" si="299"/>
        <v>0</v>
      </c>
      <c r="P103" s="82">
        <f t="shared" si="299"/>
        <v>0</v>
      </c>
      <c r="Q103" s="214">
        <f t="shared" si="299"/>
        <v>0</v>
      </c>
      <c r="R103" s="82">
        <f t="shared" si="299"/>
        <v>0</v>
      </c>
      <c r="S103" s="83">
        <f t="shared" si="299"/>
        <v>0</v>
      </c>
      <c r="T103" s="214">
        <f t="shared" si="299"/>
        <v>0</v>
      </c>
      <c r="U103" s="82">
        <f t="shared" si="299"/>
        <v>0</v>
      </c>
      <c r="V103" s="214">
        <f t="shared" si="299"/>
        <v>0</v>
      </c>
      <c r="W103" s="84">
        <f>IF(Q103=0,0,((V103/Q103)-1)*100)</f>
        <v>0</v>
      </c>
    </row>
    <row r="104" spans="12:23" ht="14.25" thickTop="1" thickBot="1">
      <c r="L104" s="81" t="s">
        <v>7</v>
      </c>
      <c r="M104" s="82">
        <f t="shared" ref="M104:V104" si="300">+M90+M94+M98+M102</f>
        <v>0</v>
      </c>
      <c r="N104" s="83">
        <f t="shared" si="300"/>
        <v>0</v>
      </c>
      <c r="O104" s="214">
        <f t="shared" si="300"/>
        <v>0</v>
      </c>
      <c r="P104" s="82">
        <f t="shared" si="300"/>
        <v>0</v>
      </c>
      <c r="Q104" s="214">
        <f t="shared" si="300"/>
        <v>0</v>
      </c>
      <c r="R104" s="82">
        <f t="shared" si="300"/>
        <v>0</v>
      </c>
      <c r="S104" s="83">
        <f t="shared" si="300"/>
        <v>0</v>
      </c>
      <c r="T104" s="214">
        <f t="shared" si="300"/>
        <v>0</v>
      </c>
      <c r="U104" s="82">
        <f t="shared" si="300"/>
        <v>0</v>
      </c>
      <c r="V104" s="214">
        <f t="shared" si="300"/>
        <v>0</v>
      </c>
      <c r="W104" s="84">
        <f>IF(Q104=0,0,((V104/Q104)-1)*100)</f>
        <v>0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3.5" customHeight="1" thickTop="1" thickBot="1">
      <c r="L109" s="58"/>
      <c r="M109" s="232" t="s">
        <v>58</v>
      </c>
      <c r="N109" s="233"/>
      <c r="O109" s="234"/>
      <c r="P109" s="232"/>
      <c r="Q109" s="232"/>
      <c r="R109" s="232" t="s">
        <v>59</v>
      </c>
      <c r="S109" s="233"/>
      <c r="T109" s="234"/>
      <c r="U109" s="232"/>
      <c r="V109" s="232"/>
      <c r="W109" s="383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84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85"/>
    </row>
    <row r="112" spans="12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3">
      <c r="L113" s="60" t="s">
        <v>10</v>
      </c>
      <c r="M113" s="77">
        <v>0</v>
      </c>
      <c r="N113" s="78">
        <v>0</v>
      </c>
      <c r="O113" s="213">
        <f>M113+N113</f>
        <v>0</v>
      </c>
      <c r="P113" s="79">
        <v>0</v>
      </c>
      <c r="Q113" s="213">
        <f t="shared" ref="Q113:Q115" si="301">O113+P113</f>
        <v>0</v>
      </c>
      <c r="R113" s="77">
        <v>5</v>
      </c>
      <c r="S113" s="78">
        <v>2</v>
      </c>
      <c r="T113" s="213">
        <f>R113+S113</f>
        <v>7</v>
      </c>
      <c r="U113" s="79">
        <v>0</v>
      </c>
      <c r="V113" s="213">
        <f>T113+U113</f>
        <v>7</v>
      </c>
      <c r="W113" s="80">
        <f>IF(Q113=0,0,((V113/Q113)-1)*100)</f>
        <v>0</v>
      </c>
    </row>
    <row r="114" spans="12:23">
      <c r="L114" s="60" t="s">
        <v>11</v>
      </c>
      <c r="M114" s="77">
        <v>0</v>
      </c>
      <c r="N114" s="78">
        <v>0</v>
      </c>
      <c r="O114" s="213">
        <f>M114+N114</f>
        <v>0</v>
      </c>
      <c r="P114" s="79">
        <v>0</v>
      </c>
      <c r="Q114" s="213">
        <f t="shared" si="301"/>
        <v>0</v>
      </c>
      <c r="R114" s="77">
        <v>4</v>
      </c>
      <c r="S114" s="78">
        <v>2</v>
      </c>
      <c r="T114" s="213">
        <f>R114+S114</f>
        <v>6</v>
      </c>
      <c r="U114" s="79">
        <v>0</v>
      </c>
      <c r="V114" s="213">
        <f>T114+U114</f>
        <v>6</v>
      </c>
      <c r="W114" s="80">
        <f>IF(Q114=0,0,((V114/Q114)-1)*100)</f>
        <v>0</v>
      </c>
    </row>
    <row r="115" spans="12:23" ht="13.5" thickBot="1">
      <c r="L115" s="66" t="s">
        <v>12</v>
      </c>
      <c r="M115" s="77">
        <v>0</v>
      </c>
      <c r="N115" s="78">
        <v>0</v>
      </c>
      <c r="O115" s="213">
        <f>M115+N115</f>
        <v>0</v>
      </c>
      <c r="P115" s="79">
        <v>0</v>
      </c>
      <c r="Q115" s="213">
        <f t="shared" si="301"/>
        <v>0</v>
      </c>
      <c r="R115" s="77">
        <v>7</v>
      </c>
      <c r="S115" s="78">
        <v>3</v>
      </c>
      <c r="T115" s="213">
        <f>R115+S115</f>
        <v>10</v>
      </c>
      <c r="U115" s="79">
        <v>0</v>
      </c>
      <c r="V115" s="213">
        <f>T115+U115</f>
        <v>10</v>
      </c>
      <c r="W115" s="80">
        <f>IF(Q115=0,0,((V115/Q115)-1)*100)</f>
        <v>0</v>
      </c>
    </row>
    <row r="116" spans="12:23" ht="14.25" thickTop="1" thickBot="1">
      <c r="L116" s="81" t="s">
        <v>57</v>
      </c>
      <c r="M116" s="82">
        <f>+M113+M114+M115</f>
        <v>0</v>
      </c>
      <c r="N116" s="83">
        <f t="shared" ref="N116" si="302">+N113+N114+N115</f>
        <v>0</v>
      </c>
      <c r="O116" s="214">
        <f t="shared" ref="O116" si="303">+O113+O114+O115</f>
        <v>0</v>
      </c>
      <c r="P116" s="82">
        <f t="shared" ref="P116" si="304">+P113+P114+P115</f>
        <v>0</v>
      </c>
      <c r="Q116" s="214">
        <f t="shared" ref="Q116" si="305">+Q113+Q114+Q115</f>
        <v>0</v>
      </c>
      <c r="R116" s="82">
        <f t="shared" ref="R116" si="306">+R113+R114+R115</f>
        <v>16</v>
      </c>
      <c r="S116" s="83">
        <f t="shared" ref="S116" si="307">+S113+S114+S115</f>
        <v>7</v>
      </c>
      <c r="T116" s="214">
        <f t="shared" ref="T116" si="308">+T113+T114+T115</f>
        <v>23</v>
      </c>
      <c r="U116" s="82">
        <f t="shared" ref="U116" si="309">+U113+U114+U115</f>
        <v>0</v>
      </c>
      <c r="V116" s="214">
        <f t="shared" ref="V116" si="310">+V113+V114+V115</f>
        <v>23</v>
      </c>
      <c r="W116" s="84">
        <f t="shared" ref="W116" si="311">IF(Q116=0,0,((V116/Q116)-1)*100)</f>
        <v>0</v>
      </c>
    </row>
    <row r="117" spans="12:23" ht="13.5" thickTop="1">
      <c r="L117" s="60" t="s">
        <v>13</v>
      </c>
      <c r="M117" s="77">
        <v>3</v>
      </c>
      <c r="N117" s="78">
        <v>6</v>
      </c>
      <c r="O117" s="213">
        <f>M117+N117</f>
        <v>9</v>
      </c>
      <c r="P117" s="79">
        <v>0</v>
      </c>
      <c r="Q117" s="213">
        <f t="shared" ref="Q117:Q118" si="312">O117+P117</f>
        <v>9</v>
      </c>
      <c r="R117" s="77">
        <v>4</v>
      </c>
      <c r="S117" s="78">
        <v>4</v>
      </c>
      <c r="T117" s="213">
        <f>R117+S117</f>
        <v>8</v>
      </c>
      <c r="U117" s="79">
        <v>0</v>
      </c>
      <c r="V117" s="213">
        <f>T117+U117</f>
        <v>8</v>
      </c>
      <c r="W117" s="80">
        <f t="shared" ref="W117:W128" si="313">IF(Q117=0,0,((V117/Q117)-1)*100)</f>
        <v>-11.111111111111116</v>
      </c>
    </row>
    <row r="118" spans="12:23">
      <c r="L118" s="60" t="s">
        <v>14</v>
      </c>
      <c r="M118" s="77">
        <v>3</v>
      </c>
      <c r="N118" s="78">
        <v>4</v>
      </c>
      <c r="O118" s="213">
        <f>M118+N118</f>
        <v>7</v>
      </c>
      <c r="P118" s="79">
        <v>0</v>
      </c>
      <c r="Q118" s="213">
        <f t="shared" si="312"/>
        <v>7</v>
      </c>
      <c r="R118" s="77">
        <v>4</v>
      </c>
      <c r="S118" s="78">
        <v>3</v>
      </c>
      <c r="T118" s="213">
        <f>R118+S118</f>
        <v>7</v>
      </c>
      <c r="U118" s="79">
        <v>0</v>
      </c>
      <c r="V118" s="213">
        <f>T118+U118</f>
        <v>7</v>
      </c>
      <c r="W118" s="80">
        <f t="shared" si="313"/>
        <v>0</v>
      </c>
    </row>
    <row r="119" spans="12:23" ht="13.5" thickBot="1">
      <c r="L119" s="60" t="s">
        <v>15</v>
      </c>
      <c r="M119" s="77">
        <v>5</v>
      </c>
      <c r="N119" s="78">
        <v>3</v>
      </c>
      <c r="O119" s="213">
        <f>M119+N119</f>
        <v>8</v>
      </c>
      <c r="P119" s="79">
        <v>0</v>
      </c>
      <c r="Q119" s="213">
        <f>O119+P119</f>
        <v>8</v>
      </c>
      <c r="R119" s="77">
        <v>5</v>
      </c>
      <c r="S119" s="78">
        <v>3</v>
      </c>
      <c r="T119" s="213">
        <f>R119+S119</f>
        <v>8</v>
      </c>
      <c r="U119" s="79">
        <v>0</v>
      </c>
      <c r="V119" s="213">
        <f>T119+U119</f>
        <v>8</v>
      </c>
      <c r="W119" s="80">
        <f>IF(Q119=0,0,((V119/Q119)-1)*100)</f>
        <v>0</v>
      </c>
    </row>
    <row r="120" spans="12:23" ht="14.25" thickTop="1" thickBot="1">
      <c r="L120" s="81" t="s">
        <v>61</v>
      </c>
      <c r="M120" s="82">
        <f>+M117+M118+M119</f>
        <v>11</v>
      </c>
      <c r="N120" s="83">
        <f t="shared" ref="N120" si="314">+N117+N118+N119</f>
        <v>13</v>
      </c>
      <c r="O120" s="214">
        <f t="shared" ref="O120" si="315">+O117+O118+O119</f>
        <v>24</v>
      </c>
      <c r="P120" s="82">
        <f t="shared" ref="P120" si="316">+P117+P118+P119</f>
        <v>0</v>
      </c>
      <c r="Q120" s="214">
        <f t="shared" ref="Q120" si="317">+Q117+Q118+Q119</f>
        <v>24</v>
      </c>
      <c r="R120" s="82">
        <f t="shared" ref="R120" si="318">+R117+R118+R119</f>
        <v>13</v>
      </c>
      <c r="S120" s="83">
        <f t="shared" ref="S120" si="319">+S117+S118+S119</f>
        <v>10</v>
      </c>
      <c r="T120" s="214">
        <f t="shared" ref="T120" si="320">+T117+T118+T119</f>
        <v>23</v>
      </c>
      <c r="U120" s="82">
        <f t="shared" ref="U120" si="321">+U117+U118+U119</f>
        <v>0</v>
      </c>
      <c r="V120" s="214">
        <f t="shared" ref="V120" si="322">+V117+V118+V119</f>
        <v>23</v>
      </c>
      <c r="W120" s="84">
        <f>IF(Q120=0,0,((V120/Q120)-1)*100)</f>
        <v>-4.1666666666666625</v>
      </c>
    </row>
    <row r="121" spans="12:23" ht="13.5" thickTop="1">
      <c r="L121" s="60" t="s">
        <v>16</v>
      </c>
      <c r="M121" s="77">
        <v>4</v>
      </c>
      <c r="N121" s="78">
        <v>3</v>
      </c>
      <c r="O121" s="213">
        <f>SUM(M121:N121)</f>
        <v>7</v>
      </c>
      <c r="P121" s="79">
        <v>0</v>
      </c>
      <c r="Q121" s="213">
        <f t="shared" ref="Q121:Q123" si="323">O121+P121</f>
        <v>7</v>
      </c>
      <c r="R121" s="77">
        <v>4</v>
      </c>
      <c r="S121" s="78">
        <v>9</v>
      </c>
      <c r="T121" s="213">
        <f>SUM(R121:S121)</f>
        <v>13</v>
      </c>
      <c r="U121" s="79">
        <v>0</v>
      </c>
      <c r="V121" s="213">
        <f>T121+U121</f>
        <v>13</v>
      </c>
      <c r="W121" s="80">
        <f t="shared" si="313"/>
        <v>85.714285714285722</v>
      </c>
    </row>
    <row r="122" spans="12:23">
      <c r="L122" s="60" t="s">
        <v>17</v>
      </c>
      <c r="M122" s="77">
        <v>8</v>
      </c>
      <c r="N122" s="78">
        <v>2</v>
      </c>
      <c r="O122" s="213">
        <f>SUM(M122:N122)</f>
        <v>10</v>
      </c>
      <c r="P122" s="79">
        <v>0</v>
      </c>
      <c r="Q122" s="213">
        <f>O122+P122</f>
        <v>10</v>
      </c>
      <c r="R122" s="77">
        <v>3</v>
      </c>
      <c r="S122" s="78">
        <v>5</v>
      </c>
      <c r="T122" s="213">
        <f>SUM(R122:S122)</f>
        <v>8</v>
      </c>
      <c r="U122" s="79">
        <v>0</v>
      </c>
      <c r="V122" s="213">
        <f>T122+U122</f>
        <v>8</v>
      </c>
      <c r="W122" s="80">
        <f>IF(Q122=0,0,((V122/Q122)-1)*100)</f>
        <v>-19.999999999999996</v>
      </c>
    </row>
    <row r="123" spans="12:23" ht="13.5" thickBot="1">
      <c r="L123" s="60" t="s">
        <v>18</v>
      </c>
      <c r="M123" s="77">
        <v>8</v>
      </c>
      <c r="N123" s="78">
        <v>1</v>
      </c>
      <c r="O123" s="215">
        <f>SUM(M123:N123)</f>
        <v>9</v>
      </c>
      <c r="P123" s="85">
        <v>0</v>
      </c>
      <c r="Q123" s="215">
        <f t="shared" si="323"/>
        <v>9</v>
      </c>
      <c r="R123" s="77">
        <v>5</v>
      </c>
      <c r="S123" s="78">
        <v>3</v>
      </c>
      <c r="T123" s="215">
        <f>SUM(R123:S123)</f>
        <v>8</v>
      </c>
      <c r="U123" s="85">
        <v>0</v>
      </c>
      <c r="V123" s="215">
        <f>T123+U123</f>
        <v>8</v>
      </c>
      <c r="W123" s="80">
        <f t="shared" si="313"/>
        <v>-11.111111111111116</v>
      </c>
    </row>
    <row r="124" spans="12:23" ht="14.25" thickTop="1" thickBot="1">
      <c r="L124" s="86" t="s">
        <v>19</v>
      </c>
      <c r="M124" s="87">
        <f>+M121+M122+M123</f>
        <v>20</v>
      </c>
      <c r="N124" s="87">
        <f t="shared" ref="N124" si="324">+N121+N122+N123</f>
        <v>6</v>
      </c>
      <c r="O124" s="216">
        <f t="shared" ref="O124" si="325">+O121+O122+O123</f>
        <v>26</v>
      </c>
      <c r="P124" s="88">
        <f t="shared" ref="P124" si="326">+P121+P122+P123</f>
        <v>0</v>
      </c>
      <c r="Q124" s="216">
        <f t="shared" ref="Q124" si="327">+Q121+Q122+Q123</f>
        <v>26</v>
      </c>
      <c r="R124" s="87">
        <f t="shared" ref="R124" si="328">+R121+R122+R123</f>
        <v>12</v>
      </c>
      <c r="S124" s="87">
        <f t="shared" ref="S124" si="329">+S121+S122+S123</f>
        <v>17</v>
      </c>
      <c r="T124" s="216">
        <f t="shared" ref="T124" si="330">+T121+T122+T123</f>
        <v>29</v>
      </c>
      <c r="U124" s="88">
        <f t="shared" ref="U124" si="331">+U121+U122+U123</f>
        <v>0</v>
      </c>
      <c r="V124" s="216">
        <f t="shared" ref="V124" si="332">+V121+V122+V123</f>
        <v>29</v>
      </c>
      <c r="W124" s="89">
        <f t="shared" si="313"/>
        <v>11.538461538461542</v>
      </c>
    </row>
    <row r="125" spans="12:23" ht="13.5" thickTop="1">
      <c r="L125" s="60" t="s">
        <v>21</v>
      </c>
      <c r="M125" s="77">
        <v>4</v>
      </c>
      <c r="N125" s="78">
        <v>3</v>
      </c>
      <c r="O125" s="215">
        <f>SUM(M125:N125)</f>
        <v>7</v>
      </c>
      <c r="P125" s="90">
        <v>0</v>
      </c>
      <c r="Q125" s="215">
        <f t="shared" ref="Q125:Q127" si="333">O125+P125</f>
        <v>7</v>
      </c>
      <c r="R125" s="77">
        <v>4</v>
      </c>
      <c r="S125" s="78">
        <v>4</v>
      </c>
      <c r="T125" s="215">
        <f>SUM(R125:S125)</f>
        <v>8</v>
      </c>
      <c r="U125" s="90">
        <v>0</v>
      </c>
      <c r="V125" s="215">
        <f>T125+U125</f>
        <v>8</v>
      </c>
      <c r="W125" s="80">
        <f t="shared" si="313"/>
        <v>14.285714285714279</v>
      </c>
    </row>
    <row r="126" spans="12:23">
      <c r="L126" s="60" t="s">
        <v>22</v>
      </c>
      <c r="M126" s="77">
        <v>4</v>
      </c>
      <c r="N126" s="78">
        <v>2</v>
      </c>
      <c r="O126" s="215">
        <f>SUM(M126:N126)</f>
        <v>6</v>
      </c>
      <c r="P126" s="79">
        <v>0</v>
      </c>
      <c r="Q126" s="215">
        <f t="shared" si="333"/>
        <v>6</v>
      </c>
      <c r="R126" s="77">
        <v>5</v>
      </c>
      <c r="S126" s="78">
        <v>7</v>
      </c>
      <c r="T126" s="215">
        <f>SUM(R126:S126)</f>
        <v>12</v>
      </c>
      <c r="U126" s="79">
        <v>0</v>
      </c>
      <c r="V126" s="215">
        <f>T126+U126</f>
        <v>12</v>
      </c>
      <c r="W126" s="80">
        <f t="shared" si="313"/>
        <v>100</v>
      </c>
    </row>
    <row r="127" spans="12:23" ht="13.5" thickBot="1">
      <c r="L127" s="60" t="s">
        <v>23</v>
      </c>
      <c r="M127" s="77">
        <v>3</v>
      </c>
      <c r="N127" s="78">
        <v>3</v>
      </c>
      <c r="O127" s="215">
        <f>SUM(M127:N127)</f>
        <v>6</v>
      </c>
      <c r="P127" s="79">
        <v>0</v>
      </c>
      <c r="Q127" s="215">
        <f t="shared" si="333"/>
        <v>6</v>
      </c>
      <c r="R127" s="77">
        <v>4</v>
      </c>
      <c r="S127" s="78">
        <v>5</v>
      </c>
      <c r="T127" s="215">
        <f>SUM(R127:S127)</f>
        <v>9</v>
      </c>
      <c r="U127" s="79">
        <v>0</v>
      </c>
      <c r="V127" s="215">
        <f>T127+U127</f>
        <v>9</v>
      </c>
      <c r="W127" s="80">
        <f t="shared" si="313"/>
        <v>50</v>
      </c>
    </row>
    <row r="128" spans="12:23" ht="14.25" thickTop="1" thickBot="1">
      <c r="L128" s="81" t="s">
        <v>24</v>
      </c>
      <c r="M128" s="82">
        <f>+M125+M126+M127</f>
        <v>11</v>
      </c>
      <c r="N128" s="83">
        <f t="shared" ref="N128" si="334">+N125+N126+N127</f>
        <v>8</v>
      </c>
      <c r="O128" s="214">
        <f t="shared" ref="O128" si="335">+O125+O126+O127</f>
        <v>19</v>
      </c>
      <c r="P128" s="82">
        <f t="shared" ref="P128" si="336">+P125+P126+P127</f>
        <v>0</v>
      </c>
      <c r="Q128" s="214">
        <f t="shared" ref="Q128" si="337">+Q125+Q126+Q127</f>
        <v>19</v>
      </c>
      <c r="R128" s="82">
        <f t="shared" ref="R128" si="338">+R125+R126+R127</f>
        <v>13</v>
      </c>
      <c r="S128" s="83">
        <f t="shared" ref="S128" si="339">+S125+S126+S127</f>
        <v>16</v>
      </c>
      <c r="T128" s="214">
        <f t="shared" ref="T128" si="340">+T125+T126+T127</f>
        <v>29</v>
      </c>
      <c r="U128" s="82">
        <f t="shared" ref="U128" si="341">+U125+U126+U127</f>
        <v>0</v>
      </c>
      <c r="V128" s="214">
        <f t="shared" ref="V128" si="342">+V125+V126+V127</f>
        <v>29</v>
      </c>
      <c r="W128" s="84">
        <f t="shared" si="313"/>
        <v>52.631578947368432</v>
      </c>
    </row>
    <row r="129" spans="12:23" ht="14.25" thickTop="1" thickBot="1">
      <c r="L129" s="81" t="s">
        <v>62</v>
      </c>
      <c r="M129" s="82">
        <f t="shared" ref="M129:V129" si="343">+M120+M124+M128</f>
        <v>42</v>
      </c>
      <c r="N129" s="83">
        <f t="shared" si="343"/>
        <v>27</v>
      </c>
      <c r="O129" s="214">
        <f t="shared" si="343"/>
        <v>69</v>
      </c>
      <c r="P129" s="82">
        <f t="shared" si="343"/>
        <v>0</v>
      </c>
      <c r="Q129" s="214">
        <f t="shared" si="343"/>
        <v>69</v>
      </c>
      <c r="R129" s="82">
        <f t="shared" si="343"/>
        <v>38</v>
      </c>
      <c r="S129" s="83">
        <f t="shared" si="343"/>
        <v>43</v>
      </c>
      <c r="T129" s="214">
        <f t="shared" si="343"/>
        <v>81</v>
      </c>
      <c r="U129" s="82">
        <f t="shared" si="343"/>
        <v>0</v>
      </c>
      <c r="V129" s="214">
        <f t="shared" si="343"/>
        <v>81</v>
      </c>
      <c r="W129" s="84">
        <f>IF(Q129=0,0,((V129/Q129)-1)*100)</f>
        <v>17.391304347826097</v>
      </c>
    </row>
    <row r="130" spans="12:23" ht="14.25" thickTop="1" thickBot="1">
      <c r="L130" s="81" t="s">
        <v>7</v>
      </c>
      <c r="M130" s="82">
        <f t="shared" ref="M130:V130" si="344">+M116+M120+M124+M128</f>
        <v>42</v>
      </c>
      <c r="N130" s="83">
        <f t="shared" si="344"/>
        <v>27</v>
      </c>
      <c r="O130" s="214">
        <f t="shared" si="344"/>
        <v>69</v>
      </c>
      <c r="P130" s="82">
        <f t="shared" si="344"/>
        <v>0</v>
      </c>
      <c r="Q130" s="214">
        <f t="shared" si="344"/>
        <v>69</v>
      </c>
      <c r="R130" s="82">
        <f t="shared" si="344"/>
        <v>54</v>
      </c>
      <c r="S130" s="83">
        <f t="shared" si="344"/>
        <v>50</v>
      </c>
      <c r="T130" s="214">
        <f t="shared" si="344"/>
        <v>104</v>
      </c>
      <c r="U130" s="82">
        <f t="shared" si="344"/>
        <v>0</v>
      </c>
      <c r="V130" s="214">
        <f t="shared" si="344"/>
        <v>104</v>
      </c>
      <c r="W130" s="84">
        <f>IF(Q130=0,0,((V130/Q130)-1)*100)</f>
        <v>50.724637681159422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3"/>
      <c r="O135" s="234"/>
      <c r="P135" s="232"/>
      <c r="Q135" s="232"/>
      <c r="R135" s="232" t="s">
        <v>59</v>
      </c>
      <c r="S135" s="233"/>
      <c r="T135" s="234"/>
      <c r="U135" s="232"/>
      <c r="V135" s="232"/>
      <c r="W135" s="383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64"/>
      <c r="V136" s="103"/>
      <c r="W136" s="384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104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4" t="s">
        <v>7</v>
      </c>
      <c r="W137" s="385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5">+M87+M113</f>
        <v>0</v>
      </c>
      <c r="N139" s="78">
        <f t="shared" si="345"/>
        <v>0</v>
      </c>
      <c r="O139" s="213">
        <f>M139+N139</f>
        <v>0</v>
      </c>
      <c r="P139" s="79">
        <f t="shared" ref="P139:P145" si="346">+P87+P113</f>
        <v>0</v>
      </c>
      <c r="Q139" s="224">
        <f t="shared" ref="Q139:Q141" si="347">O139+P139</f>
        <v>0</v>
      </c>
      <c r="R139" s="77">
        <f t="shared" ref="R139:S145" si="348">+R87+R113</f>
        <v>5</v>
      </c>
      <c r="S139" s="78">
        <f t="shared" si="348"/>
        <v>2</v>
      </c>
      <c r="T139" s="213">
        <f>R139+S139</f>
        <v>7</v>
      </c>
      <c r="U139" s="79">
        <f t="shared" ref="U139:U145" si="349">+U87+U113</f>
        <v>0</v>
      </c>
      <c r="V139" s="225">
        <f>T139+U139</f>
        <v>7</v>
      </c>
      <c r="W139" s="80">
        <f>IF(Q139=0,0,((V139/Q139)-1)*100)</f>
        <v>0</v>
      </c>
    </row>
    <row r="140" spans="12:23">
      <c r="L140" s="60" t="s">
        <v>11</v>
      </c>
      <c r="M140" s="77">
        <f t="shared" si="345"/>
        <v>0</v>
      </c>
      <c r="N140" s="78">
        <f t="shared" si="345"/>
        <v>0</v>
      </c>
      <c r="O140" s="213">
        <f>M140+N140</f>
        <v>0</v>
      </c>
      <c r="P140" s="79">
        <f t="shared" si="346"/>
        <v>0</v>
      </c>
      <c r="Q140" s="224">
        <f t="shared" si="347"/>
        <v>0</v>
      </c>
      <c r="R140" s="77">
        <f t="shared" si="348"/>
        <v>4</v>
      </c>
      <c r="S140" s="78">
        <f t="shared" si="348"/>
        <v>2</v>
      </c>
      <c r="T140" s="213">
        <f>R140+S140</f>
        <v>6</v>
      </c>
      <c r="U140" s="79">
        <f t="shared" si="349"/>
        <v>0</v>
      </c>
      <c r="V140" s="225">
        <f>T140+U140</f>
        <v>6</v>
      </c>
      <c r="W140" s="80">
        <f>IF(Q140=0,0,((V140/Q140)-1)*100)</f>
        <v>0</v>
      </c>
    </row>
    <row r="141" spans="12:23" ht="13.5" thickBot="1">
      <c r="L141" s="66" t="s">
        <v>12</v>
      </c>
      <c r="M141" s="77">
        <f t="shared" si="345"/>
        <v>0</v>
      </c>
      <c r="N141" s="78">
        <f t="shared" si="345"/>
        <v>0</v>
      </c>
      <c r="O141" s="213">
        <f>M141+N141</f>
        <v>0</v>
      </c>
      <c r="P141" s="79">
        <f t="shared" si="346"/>
        <v>0</v>
      </c>
      <c r="Q141" s="224">
        <f t="shared" si="347"/>
        <v>0</v>
      </c>
      <c r="R141" s="77">
        <f t="shared" si="348"/>
        <v>7</v>
      </c>
      <c r="S141" s="78">
        <f t="shared" si="348"/>
        <v>3</v>
      </c>
      <c r="T141" s="213">
        <f>R141+S141</f>
        <v>10</v>
      </c>
      <c r="U141" s="79">
        <f t="shared" si="349"/>
        <v>0</v>
      </c>
      <c r="V141" s="225">
        <f>T141+U141</f>
        <v>10</v>
      </c>
      <c r="W141" s="80">
        <f>IF(Q141=0,0,((V141/Q141)-1)*100)</f>
        <v>0</v>
      </c>
    </row>
    <row r="142" spans="12:23" ht="14.25" thickTop="1" thickBot="1">
      <c r="L142" s="81" t="s">
        <v>57</v>
      </c>
      <c r="M142" s="82">
        <f>+M139+M140+M141</f>
        <v>0</v>
      </c>
      <c r="N142" s="83">
        <f t="shared" ref="N142" si="350">+N139+N140+N141</f>
        <v>0</v>
      </c>
      <c r="O142" s="214">
        <f t="shared" ref="O142" si="351">+O139+O140+O141</f>
        <v>0</v>
      </c>
      <c r="P142" s="82">
        <f t="shared" ref="P142" si="352">+P139+P140+P141</f>
        <v>0</v>
      </c>
      <c r="Q142" s="214">
        <f t="shared" ref="Q142" si="353">+Q139+Q140+Q141</f>
        <v>0</v>
      </c>
      <c r="R142" s="82">
        <f t="shared" ref="R142" si="354">+R139+R140+R141</f>
        <v>16</v>
      </c>
      <c r="S142" s="83">
        <f t="shared" ref="S142" si="355">+S139+S140+S141</f>
        <v>7</v>
      </c>
      <c r="T142" s="214">
        <f t="shared" ref="T142" si="356">+T139+T140+T141</f>
        <v>23</v>
      </c>
      <c r="U142" s="82">
        <f t="shared" ref="U142" si="357">+U139+U140+U141</f>
        <v>0</v>
      </c>
      <c r="V142" s="214">
        <f t="shared" ref="V142" si="358">+V139+V140+V141</f>
        <v>23</v>
      </c>
      <c r="W142" s="84">
        <f t="shared" ref="W142" si="359">IF(Q142=0,0,((V142/Q142)-1)*100)</f>
        <v>0</v>
      </c>
    </row>
    <row r="143" spans="12:23" ht="13.5" thickTop="1">
      <c r="L143" s="60" t="s">
        <v>13</v>
      </c>
      <c r="M143" s="77">
        <f t="shared" si="345"/>
        <v>3</v>
      </c>
      <c r="N143" s="78">
        <f t="shared" si="345"/>
        <v>6</v>
      </c>
      <c r="O143" s="213">
        <f t="shared" ref="O143:O153" si="360">M143+N143</f>
        <v>9</v>
      </c>
      <c r="P143" s="79">
        <f t="shared" si="346"/>
        <v>0</v>
      </c>
      <c r="Q143" s="224">
        <f t="shared" ref="Q143:Q144" si="361">O143+P143</f>
        <v>9</v>
      </c>
      <c r="R143" s="77">
        <f t="shared" si="348"/>
        <v>4</v>
      </c>
      <c r="S143" s="78">
        <f t="shared" si="348"/>
        <v>4</v>
      </c>
      <c r="T143" s="213">
        <f t="shared" ref="T143:T153" si="362">R143+S143</f>
        <v>8</v>
      </c>
      <c r="U143" s="79">
        <f t="shared" si="349"/>
        <v>0</v>
      </c>
      <c r="V143" s="225">
        <f>T143+U143</f>
        <v>8</v>
      </c>
      <c r="W143" s="80">
        <f>IF(Q143=0,0,((V143/Q143)-1)*100)</f>
        <v>-11.111111111111116</v>
      </c>
    </row>
    <row r="144" spans="12:23">
      <c r="L144" s="60" t="s">
        <v>14</v>
      </c>
      <c r="M144" s="77">
        <f t="shared" si="345"/>
        <v>3</v>
      </c>
      <c r="N144" s="78">
        <f t="shared" si="345"/>
        <v>4</v>
      </c>
      <c r="O144" s="213">
        <f t="shared" si="360"/>
        <v>7</v>
      </c>
      <c r="P144" s="79">
        <f t="shared" si="346"/>
        <v>0</v>
      </c>
      <c r="Q144" s="224">
        <f t="shared" si="361"/>
        <v>7</v>
      </c>
      <c r="R144" s="77">
        <f t="shared" si="348"/>
        <v>4</v>
      </c>
      <c r="S144" s="78">
        <f t="shared" si="348"/>
        <v>3</v>
      </c>
      <c r="T144" s="213">
        <f t="shared" si="362"/>
        <v>7</v>
      </c>
      <c r="U144" s="79">
        <f t="shared" si="349"/>
        <v>0</v>
      </c>
      <c r="V144" s="225">
        <f>T144+U144</f>
        <v>7</v>
      </c>
      <c r="W144" s="80">
        <f t="shared" ref="W144:W154" si="363">IF(Q144=0,0,((V144/Q144)-1)*100)</f>
        <v>0</v>
      </c>
    </row>
    <row r="145" spans="12:23" ht="13.5" thickBot="1">
      <c r="L145" s="60" t="s">
        <v>15</v>
      </c>
      <c r="M145" s="77">
        <f t="shared" si="345"/>
        <v>5</v>
      </c>
      <c r="N145" s="78">
        <f t="shared" si="345"/>
        <v>3</v>
      </c>
      <c r="O145" s="213">
        <f>M145+N145</f>
        <v>8</v>
      </c>
      <c r="P145" s="79">
        <f t="shared" si="346"/>
        <v>0</v>
      </c>
      <c r="Q145" s="224">
        <f>O145+P145</f>
        <v>8</v>
      </c>
      <c r="R145" s="77">
        <f t="shared" si="348"/>
        <v>5</v>
      </c>
      <c r="S145" s="78">
        <f t="shared" si="348"/>
        <v>3</v>
      </c>
      <c r="T145" s="213">
        <f>R145+S145</f>
        <v>8</v>
      </c>
      <c r="U145" s="79">
        <f t="shared" si="349"/>
        <v>0</v>
      </c>
      <c r="V145" s="225">
        <f>T145+U145</f>
        <v>8</v>
      </c>
      <c r="W145" s="80">
        <f>IF(Q145=0,0,((V145/Q145)-1)*100)</f>
        <v>0</v>
      </c>
    </row>
    <row r="146" spans="12:23" ht="14.25" thickTop="1" thickBot="1">
      <c r="L146" s="81" t="s">
        <v>61</v>
      </c>
      <c r="M146" s="82">
        <f>+M143+M144+M145</f>
        <v>11</v>
      </c>
      <c r="N146" s="83">
        <f t="shared" ref="N146" si="364">+N143+N144+N145</f>
        <v>13</v>
      </c>
      <c r="O146" s="214">
        <f t="shared" ref="O146" si="365">+O143+O144+O145</f>
        <v>24</v>
      </c>
      <c r="P146" s="82">
        <f t="shared" ref="P146" si="366">+P143+P144+P145</f>
        <v>0</v>
      </c>
      <c r="Q146" s="214">
        <f t="shared" ref="Q146" si="367">+Q143+Q144+Q145</f>
        <v>24</v>
      </c>
      <c r="R146" s="82">
        <f t="shared" ref="R146" si="368">+R143+R144+R145</f>
        <v>13</v>
      </c>
      <c r="S146" s="83">
        <f t="shared" ref="S146" si="369">+S143+S144+S145</f>
        <v>10</v>
      </c>
      <c r="T146" s="214">
        <f t="shared" ref="T146" si="370">+T143+T144+T145</f>
        <v>23</v>
      </c>
      <c r="U146" s="82">
        <f t="shared" ref="U146" si="371">+U143+U144+U145</f>
        <v>0</v>
      </c>
      <c r="V146" s="214">
        <f t="shared" ref="V146" si="372">+V143+V144+V145</f>
        <v>23</v>
      </c>
      <c r="W146" s="84">
        <f>IF(Q146=0,0,((V146/Q146)-1)*100)</f>
        <v>-4.1666666666666625</v>
      </c>
    </row>
    <row r="147" spans="12:23" ht="13.5" thickTop="1">
      <c r="L147" s="60" t="s">
        <v>16</v>
      </c>
      <c r="M147" s="77">
        <f t="shared" ref="M147:N149" si="373">+M95+M121</f>
        <v>4</v>
      </c>
      <c r="N147" s="78">
        <f t="shared" si="373"/>
        <v>3</v>
      </c>
      <c r="O147" s="213">
        <f t="shared" si="360"/>
        <v>7</v>
      </c>
      <c r="P147" s="79">
        <f>+P95+P121</f>
        <v>0</v>
      </c>
      <c r="Q147" s="224">
        <f t="shared" ref="Q147:Q153" si="374">O147+P147</f>
        <v>7</v>
      </c>
      <c r="R147" s="77">
        <f t="shared" ref="R147:S149" si="375">+R95+R121</f>
        <v>4</v>
      </c>
      <c r="S147" s="78">
        <f t="shared" si="375"/>
        <v>9</v>
      </c>
      <c r="T147" s="213">
        <f t="shared" si="362"/>
        <v>13</v>
      </c>
      <c r="U147" s="79">
        <f>+U95+U121</f>
        <v>0</v>
      </c>
      <c r="V147" s="225">
        <f>T147+U147</f>
        <v>13</v>
      </c>
      <c r="W147" s="80">
        <f t="shared" si="363"/>
        <v>85.714285714285722</v>
      </c>
    </row>
    <row r="148" spans="12:23">
      <c r="L148" s="60" t="s">
        <v>17</v>
      </c>
      <c r="M148" s="77">
        <f t="shared" si="373"/>
        <v>8</v>
      </c>
      <c r="N148" s="78">
        <f t="shared" si="373"/>
        <v>2</v>
      </c>
      <c r="O148" s="213">
        <f>M148+N148</f>
        <v>10</v>
      </c>
      <c r="P148" s="79">
        <f>+P96+P122</f>
        <v>0</v>
      </c>
      <c r="Q148" s="224">
        <f>O148+P148</f>
        <v>10</v>
      </c>
      <c r="R148" s="77">
        <f t="shared" si="375"/>
        <v>3</v>
      </c>
      <c r="S148" s="78">
        <f t="shared" si="375"/>
        <v>5</v>
      </c>
      <c r="T148" s="213">
        <f>R148+S148</f>
        <v>8</v>
      </c>
      <c r="U148" s="79">
        <f>+U96+U122</f>
        <v>0</v>
      </c>
      <c r="V148" s="225">
        <f>T148+U148</f>
        <v>8</v>
      </c>
      <c r="W148" s="80">
        <f>IF(Q148=0,0,((V148/Q148)-1)*100)</f>
        <v>-19.999999999999996</v>
      </c>
    </row>
    <row r="149" spans="12:23" ht="13.5" thickBot="1">
      <c r="L149" s="60" t="s">
        <v>18</v>
      </c>
      <c r="M149" s="77">
        <f t="shared" si="373"/>
        <v>8</v>
      </c>
      <c r="N149" s="78">
        <f t="shared" si="373"/>
        <v>1</v>
      </c>
      <c r="O149" s="215">
        <f t="shared" si="360"/>
        <v>9</v>
      </c>
      <c r="P149" s="85">
        <f>+P97+P123</f>
        <v>0</v>
      </c>
      <c r="Q149" s="224">
        <f t="shared" si="374"/>
        <v>9</v>
      </c>
      <c r="R149" s="77">
        <f t="shared" si="375"/>
        <v>5</v>
      </c>
      <c r="S149" s="78">
        <f t="shared" si="375"/>
        <v>3</v>
      </c>
      <c r="T149" s="215">
        <f t="shared" si="362"/>
        <v>8</v>
      </c>
      <c r="U149" s="85">
        <f>+U97+U123</f>
        <v>0</v>
      </c>
      <c r="V149" s="225">
        <f>T149+U149</f>
        <v>8</v>
      </c>
      <c r="W149" s="80">
        <f t="shared" si="363"/>
        <v>-11.111111111111116</v>
      </c>
    </row>
    <row r="150" spans="12:23" ht="14.25" thickTop="1" thickBot="1">
      <c r="L150" s="86" t="s">
        <v>39</v>
      </c>
      <c r="M150" s="82">
        <f>+M147+M148+M149</f>
        <v>20</v>
      </c>
      <c r="N150" s="83">
        <f t="shared" ref="N150" si="376">+N147+N148+N149</f>
        <v>6</v>
      </c>
      <c r="O150" s="214">
        <f t="shared" ref="O150" si="377">+O147+O148+O149</f>
        <v>26</v>
      </c>
      <c r="P150" s="82">
        <f t="shared" ref="P150" si="378">+P147+P148+P149</f>
        <v>0</v>
      </c>
      <c r="Q150" s="214">
        <f t="shared" ref="Q150" si="379">+Q147+Q148+Q149</f>
        <v>26</v>
      </c>
      <c r="R150" s="82">
        <f t="shared" ref="R150" si="380">+R147+R148+R149</f>
        <v>12</v>
      </c>
      <c r="S150" s="83">
        <f t="shared" ref="S150" si="381">+S147+S148+S149</f>
        <v>17</v>
      </c>
      <c r="T150" s="214">
        <f t="shared" ref="T150" si="382">+T147+T148+T149</f>
        <v>29</v>
      </c>
      <c r="U150" s="82">
        <f t="shared" ref="U150" si="383">+U147+U148+U149</f>
        <v>0</v>
      </c>
      <c r="V150" s="214">
        <f t="shared" ref="V150" si="384">+V147+V148+V149</f>
        <v>29</v>
      </c>
      <c r="W150" s="89">
        <f t="shared" si="363"/>
        <v>11.538461538461542</v>
      </c>
    </row>
    <row r="151" spans="12:23" ht="13.5" thickTop="1">
      <c r="L151" s="60" t="s">
        <v>21</v>
      </c>
      <c r="M151" s="77">
        <f t="shared" ref="M151:N153" si="385">+M99+M125</f>
        <v>4</v>
      </c>
      <c r="N151" s="78">
        <f t="shared" si="385"/>
        <v>3</v>
      </c>
      <c r="O151" s="215">
        <f t="shared" si="360"/>
        <v>7</v>
      </c>
      <c r="P151" s="90">
        <f>+P99+P125</f>
        <v>0</v>
      </c>
      <c r="Q151" s="224">
        <f t="shared" si="374"/>
        <v>7</v>
      </c>
      <c r="R151" s="77">
        <f t="shared" ref="R151:S153" si="386">+R99+R125</f>
        <v>4</v>
      </c>
      <c r="S151" s="78">
        <f t="shared" si="386"/>
        <v>4</v>
      </c>
      <c r="T151" s="215">
        <f t="shared" si="362"/>
        <v>8</v>
      </c>
      <c r="U151" s="90">
        <f>+U99+U125</f>
        <v>0</v>
      </c>
      <c r="V151" s="225">
        <f>T151+U151</f>
        <v>8</v>
      </c>
      <c r="W151" s="80">
        <f t="shared" si="363"/>
        <v>14.285714285714279</v>
      </c>
    </row>
    <row r="152" spans="12:23">
      <c r="L152" s="60" t="s">
        <v>22</v>
      </c>
      <c r="M152" s="77">
        <f t="shared" si="385"/>
        <v>4</v>
      </c>
      <c r="N152" s="78">
        <f t="shared" si="385"/>
        <v>2</v>
      </c>
      <c r="O152" s="215">
        <f t="shared" si="360"/>
        <v>6</v>
      </c>
      <c r="P152" s="79">
        <f>+P100+P126</f>
        <v>0</v>
      </c>
      <c r="Q152" s="224">
        <f t="shared" si="374"/>
        <v>6</v>
      </c>
      <c r="R152" s="77">
        <f t="shared" si="386"/>
        <v>5</v>
      </c>
      <c r="S152" s="78">
        <f t="shared" si="386"/>
        <v>7</v>
      </c>
      <c r="T152" s="215">
        <f t="shared" si="362"/>
        <v>12</v>
      </c>
      <c r="U152" s="79">
        <f>+U100+U126</f>
        <v>0</v>
      </c>
      <c r="V152" s="225">
        <f>T152+U152</f>
        <v>12</v>
      </c>
      <c r="W152" s="80">
        <f t="shared" si="363"/>
        <v>100</v>
      </c>
    </row>
    <row r="153" spans="12:23" ht="13.5" thickBot="1">
      <c r="L153" s="60" t="s">
        <v>23</v>
      </c>
      <c r="M153" s="77">
        <f t="shared" si="385"/>
        <v>3</v>
      </c>
      <c r="N153" s="78">
        <f t="shared" si="385"/>
        <v>3</v>
      </c>
      <c r="O153" s="215">
        <f t="shared" si="360"/>
        <v>6</v>
      </c>
      <c r="P153" s="79">
        <f>+P101+P127</f>
        <v>0</v>
      </c>
      <c r="Q153" s="224">
        <f t="shared" si="374"/>
        <v>6</v>
      </c>
      <c r="R153" s="77">
        <f t="shared" si="386"/>
        <v>4</v>
      </c>
      <c r="S153" s="78">
        <f t="shared" si="386"/>
        <v>5</v>
      </c>
      <c r="T153" s="215">
        <f t="shared" si="362"/>
        <v>9</v>
      </c>
      <c r="U153" s="79">
        <f>+U101+U127</f>
        <v>0</v>
      </c>
      <c r="V153" s="225">
        <f>T153+U153</f>
        <v>9</v>
      </c>
      <c r="W153" s="80">
        <f t="shared" si="363"/>
        <v>50</v>
      </c>
    </row>
    <row r="154" spans="12:23" ht="14.25" thickTop="1" thickBot="1">
      <c r="L154" s="81" t="s">
        <v>40</v>
      </c>
      <c r="M154" s="82">
        <f>+M151+M152+M153</f>
        <v>11</v>
      </c>
      <c r="N154" s="83">
        <f t="shared" ref="N154" si="387">+N151+N152+N153</f>
        <v>8</v>
      </c>
      <c r="O154" s="214">
        <f t="shared" ref="O154" si="388">+O151+O152+O153</f>
        <v>19</v>
      </c>
      <c r="P154" s="82">
        <f t="shared" ref="P154" si="389">+P151+P152+P153</f>
        <v>0</v>
      </c>
      <c r="Q154" s="214">
        <f t="shared" ref="Q154" si="390">+Q151+Q152+Q153</f>
        <v>19</v>
      </c>
      <c r="R154" s="82">
        <f t="shared" ref="R154" si="391">+R151+R152+R153</f>
        <v>13</v>
      </c>
      <c r="S154" s="83">
        <f t="shared" ref="S154" si="392">+S151+S152+S153</f>
        <v>16</v>
      </c>
      <c r="T154" s="214">
        <f t="shared" ref="T154" si="393">+T151+T152+T153</f>
        <v>29</v>
      </c>
      <c r="U154" s="82">
        <f t="shared" ref="U154" si="394">+U151+U152+U153</f>
        <v>0</v>
      </c>
      <c r="V154" s="214">
        <f t="shared" ref="V154" si="395">+V151+V152+V153</f>
        <v>29</v>
      </c>
      <c r="W154" s="84">
        <f t="shared" si="363"/>
        <v>52.631578947368432</v>
      </c>
    </row>
    <row r="155" spans="12:23" ht="14.25" thickTop="1" thickBot="1">
      <c r="L155" s="81" t="s">
        <v>62</v>
      </c>
      <c r="M155" s="82">
        <f t="shared" ref="M155:V155" si="396">+M146+M150+M154</f>
        <v>42</v>
      </c>
      <c r="N155" s="83">
        <f t="shared" si="396"/>
        <v>27</v>
      </c>
      <c r="O155" s="214">
        <f t="shared" si="396"/>
        <v>69</v>
      </c>
      <c r="P155" s="82">
        <f t="shared" si="396"/>
        <v>0</v>
      </c>
      <c r="Q155" s="214">
        <f t="shared" si="396"/>
        <v>69</v>
      </c>
      <c r="R155" s="82">
        <f t="shared" si="396"/>
        <v>38</v>
      </c>
      <c r="S155" s="83">
        <f t="shared" si="396"/>
        <v>43</v>
      </c>
      <c r="T155" s="214">
        <f t="shared" si="396"/>
        <v>81</v>
      </c>
      <c r="U155" s="82">
        <f t="shared" si="396"/>
        <v>0</v>
      </c>
      <c r="V155" s="214">
        <f t="shared" si="396"/>
        <v>81</v>
      </c>
      <c r="W155" s="84">
        <f>IF(Q155=0,0,((V155/Q155)-1)*100)</f>
        <v>17.391304347826097</v>
      </c>
    </row>
    <row r="156" spans="12:23" ht="14.25" thickTop="1" thickBot="1">
      <c r="L156" s="81" t="s">
        <v>7</v>
      </c>
      <c r="M156" s="82">
        <f t="shared" ref="M156:V156" si="397">+M142+M146+M150+M154</f>
        <v>42</v>
      </c>
      <c r="N156" s="83">
        <f t="shared" si="397"/>
        <v>27</v>
      </c>
      <c r="O156" s="214">
        <f t="shared" si="397"/>
        <v>69</v>
      </c>
      <c r="P156" s="82">
        <f t="shared" si="397"/>
        <v>0</v>
      </c>
      <c r="Q156" s="214">
        <f t="shared" si="397"/>
        <v>69</v>
      </c>
      <c r="R156" s="82">
        <f t="shared" si="397"/>
        <v>54</v>
      </c>
      <c r="S156" s="83">
        <f t="shared" si="397"/>
        <v>50</v>
      </c>
      <c r="T156" s="214">
        <f t="shared" si="397"/>
        <v>104</v>
      </c>
      <c r="U156" s="82">
        <f t="shared" si="397"/>
        <v>0</v>
      </c>
      <c r="V156" s="214">
        <f t="shared" si="397"/>
        <v>104</v>
      </c>
      <c r="W156" s="84">
        <f>IF(Q156=0,0,((V156/Q156)-1)*100)</f>
        <v>50.724637681159422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13.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2"/>
      <c r="R161" s="261" t="s">
        <v>59</v>
      </c>
      <c r="S161" s="262"/>
      <c r="T161" s="300"/>
      <c r="U161" s="261"/>
      <c r="V161" s="261"/>
      <c r="W161" s="380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381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382"/>
    </row>
    <row r="164" spans="12:23" ht="5.25" customHeight="1" thickTop="1">
      <c r="L164" s="264"/>
      <c r="M164" s="276"/>
      <c r="N164" s="277"/>
      <c r="O164" s="278"/>
      <c r="P164" s="279"/>
      <c r="Q164" s="278"/>
      <c r="R164" s="276"/>
      <c r="S164" s="277"/>
      <c r="T164" s="278"/>
      <c r="U164" s="279"/>
      <c r="V164" s="278"/>
      <c r="W164" s="280"/>
    </row>
    <row r="165" spans="12:23">
      <c r="L165" s="264" t="s">
        <v>10</v>
      </c>
      <c r="M165" s="281"/>
      <c r="N165" s="282"/>
      <c r="O165" s="283">
        <f>M165+N165</f>
        <v>0</v>
      </c>
      <c r="P165" s="284">
        <v>0</v>
      </c>
      <c r="Q165" s="283">
        <f t="shared" ref="Q165:Q167" si="398">O165+P165</f>
        <v>0</v>
      </c>
      <c r="R165" s="281">
        <v>0</v>
      </c>
      <c r="S165" s="282">
        <v>0</v>
      </c>
      <c r="T165" s="283">
        <f>R165+S165</f>
        <v>0</v>
      </c>
      <c r="U165" s="284">
        <v>0</v>
      </c>
      <c r="V165" s="283">
        <f>T165+U165</f>
        <v>0</v>
      </c>
      <c r="W165" s="285">
        <f>IF(Q165=0,0,((V165/Q165)-1)*100)</f>
        <v>0</v>
      </c>
    </row>
    <row r="166" spans="12:23">
      <c r="L166" s="264" t="s">
        <v>11</v>
      </c>
      <c r="M166" s="281"/>
      <c r="N166" s="282"/>
      <c r="O166" s="283">
        <f>M166+N166</f>
        <v>0</v>
      </c>
      <c r="P166" s="284">
        <v>0</v>
      </c>
      <c r="Q166" s="283">
        <f t="shared" si="398"/>
        <v>0</v>
      </c>
      <c r="R166" s="281">
        <v>0</v>
      </c>
      <c r="S166" s="282">
        <v>0</v>
      </c>
      <c r="T166" s="283">
        <f>R166+S166</f>
        <v>0</v>
      </c>
      <c r="U166" s="284">
        <v>0</v>
      </c>
      <c r="V166" s="283">
        <f>T166+U166</f>
        <v>0</v>
      </c>
      <c r="W166" s="285">
        <f>IF(Q166=0,0,((V166/Q166)-1)*100)</f>
        <v>0</v>
      </c>
    </row>
    <row r="167" spans="12:23" ht="13.5" thickBot="1">
      <c r="L167" s="270" t="s">
        <v>12</v>
      </c>
      <c r="M167" s="281"/>
      <c r="N167" s="282"/>
      <c r="O167" s="283">
        <f>M167+N167</f>
        <v>0</v>
      </c>
      <c r="P167" s="284">
        <v>0</v>
      </c>
      <c r="Q167" s="283">
        <f t="shared" si="398"/>
        <v>0</v>
      </c>
      <c r="R167" s="281">
        <v>0</v>
      </c>
      <c r="S167" s="282">
        <v>0</v>
      </c>
      <c r="T167" s="283">
        <f>R167+S167</f>
        <v>0</v>
      </c>
      <c r="U167" s="284">
        <v>0</v>
      </c>
      <c r="V167" s="283">
        <f>T167+U167</f>
        <v>0</v>
      </c>
      <c r="W167" s="285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288">
        <f t="shared" ref="N168" si="399">+N165+N166+N167</f>
        <v>0</v>
      </c>
      <c r="O168" s="289">
        <f t="shared" ref="O168" si="400">+O165+O166+O167</f>
        <v>0</v>
      </c>
      <c r="P168" s="287">
        <f t="shared" ref="P168" si="401">+P165+P166+P167</f>
        <v>0</v>
      </c>
      <c r="Q168" s="289">
        <f t="shared" ref="Q168" si="402">+Q165+Q166+Q167</f>
        <v>0</v>
      </c>
      <c r="R168" s="287">
        <f t="shared" ref="R168" si="403">+R165+R166+R167</f>
        <v>0</v>
      </c>
      <c r="S168" s="288">
        <f t="shared" ref="S168" si="404">+S165+S166+S167</f>
        <v>0</v>
      </c>
      <c r="T168" s="289">
        <f t="shared" ref="T168" si="405">+T165+T166+T167</f>
        <v>0</v>
      </c>
      <c r="U168" s="287">
        <f t="shared" ref="U168" si="406">+U165+U166+U167</f>
        <v>0</v>
      </c>
      <c r="V168" s="289">
        <f t="shared" ref="V168" si="407">+V165+V166+V167</f>
        <v>0</v>
      </c>
      <c r="W168" s="290">
        <f t="shared" ref="W168" si="408">IF(Q168=0,0,((V168/Q168)-1)*100)</f>
        <v>0</v>
      </c>
    </row>
    <row r="169" spans="12:23" ht="13.5" thickTop="1">
      <c r="L169" s="264" t="s">
        <v>13</v>
      </c>
      <c r="M169" s="281">
        <v>0</v>
      </c>
      <c r="N169" s="282">
        <v>0</v>
      </c>
      <c r="O169" s="283">
        <f>M169+N169</f>
        <v>0</v>
      </c>
      <c r="P169" s="284">
        <v>0</v>
      </c>
      <c r="Q169" s="283">
        <f t="shared" ref="Q169:Q170" si="409">O169+P169</f>
        <v>0</v>
      </c>
      <c r="R169" s="281">
        <v>0</v>
      </c>
      <c r="S169" s="282">
        <v>0</v>
      </c>
      <c r="T169" s="283">
        <f>R169+S169</f>
        <v>0</v>
      </c>
      <c r="U169" s="284">
        <v>0</v>
      </c>
      <c r="V169" s="283">
        <f>T169+U169</f>
        <v>0</v>
      </c>
      <c r="W169" s="285">
        <f t="shared" ref="W169:W180" si="410">IF(Q169=0,0,((V169/Q169)-1)*100)</f>
        <v>0</v>
      </c>
    </row>
    <row r="170" spans="12:23">
      <c r="L170" s="264" t="s">
        <v>14</v>
      </c>
      <c r="M170" s="281">
        <v>0</v>
      </c>
      <c r="N170" s="282">
        <v>0</v>
      </c>
      <c r="O170" s="283">
        <f>M170+N170</f>
        <v>0</v>
      </c>
      <c r="P170" s="284">
        <v>0</v>
      </c>
      <c r="Q170" s="283">
        <f t="shared" si="409"/>
        <v>0</v>
      </c>
      <c r="R170" s="281">
        <v>0</v>
      </c>
      <c r="S170" s="282">
        <v>0</v>
      </c>
      <c r="T170" s="283">
        <f>R170+S170</f>
        <v>0</v>
      </c>
      <c r="U170" s="284">
        <v>0</v>
      </c>
      <c r="V170" s="283">
        <f>T170+U170</f>
        <v>0</v>
      </c>
      <c r="W170" s="285">
        <f t="shared" si="410"/>
        <v>0</v>
      </c>
    </row>
    <row r="171" spans="12:23" ht="13.5" thickBot="1">
      <c r="L171" s="264" t="s">
        <v>15</v>
      </c>
      <c r="M171" s="281">
        <v>0</v>
      </c>
      <c r="N171" s="282">
        <v>0</v>
      </c>
      <c r="O171" s="283">
        <f>M171+N171</f>
        <v>0</v>
      </c>
      <c r="P171" s="284">
        <v>0</v>
      </c>
      <c r="Q171" s="283">
        <f>O171+P171</f>
        <v>0</v>
      </c>
      <c r="R171" s="281">
        <v>0</v>
      </c>
      <c r="S171" s="282">
        <v>0</v>
      </c>
      <c r="T171" s="283">
        <f>R171+S171</f>
        <v>0</v>
      </c>
      <c r="U171" s="284">
        <v>0</v>
      </c>
      <c r="V171" s="283">
        <f>T171+U171</f>
        <v>0</v>
      </c>
      <c r="W171" s="285">
        <f>IF(Q171=0,0,((V171/Q171)-1)*100)</f>
        <v>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11">+N169+N170+N171</f>
        <v>0</v>
      </c>
      <c r="O172" s="289">
        <f t="shared" ref="O172" si="412">+O169+O170+O171</f>
        <v>0</v>
      </c>
      <c r="P172" s="287">
        <f t="shared" ref="P172" si="413">+P169+P170+P171</f>
        <v>0</v>
      </c>
      <c r="Q172" s="289">
        <f t="shared" ref="Q172" si="414">+Q169+Q170+Q171</f>
        <v>0</v>
      </c>
      <c r="R172" s="287">
        <f t="shared" ref="R172" si="415">+R169+R170+R171</f>
        <v>0</v>
      </c>
      <c r="S172" s="288">
        <f t="shared" ref="S172" si="416">+S169+S170+S171</f>
        <v>0</v>
      </c>
      <c r="T172" s="289">
        <f t="shared" ref="T172" si="417">+T169+T170+T171</f>
        <v>0</v>
      </c>
      <c r="U172" s="287">
        <f t="shared" ref="U172" si="418">+U169+U170+U171</f>
        <v>0</v>
      </c>
      <c r="V172" s="289">
        <f t="shared" ref="V172" si="419">+V169+V170+V171</f>
        <v>0</v>
      </c>
      <c r="W172" s="290">
        <f t="shared" ref="W172" si="420">IF(Q172=0,0,((V172/Q172)-1)*100)</f>
        <v>0</v>
      </c>
    </row>
    <row r="173" spans="12:23" ht="13.5" thickTop="1">
      <c r="L173" s="264" t="s">
        <v>16</v>
      </c>
      <c r="M173" s="281">
        <v>0</v>
      </c>
      <c r="N173" s="282">
        <v>0</v>
      </c>
      <c r="O173" s="283">
        <f>SUM(M173:N173)</f>
        <v>0</v>
      </c>
      <c r="P173" s="284">
        <v>0</v>
      </c>
      <c r="Q173" s="283">
        <f t="shared" ref="Q173:Q175" si="421">O173+P173</f>
        <v>0</v>
      </c>
      <c r="R173" s="281">
        <v>0</v>
      </c>
      <c r="S173" s="282">
        <v>0</v>
      </c>
      <c r="T173" s="283">
        <f>SUM(R173:S173)</f>
        <v>0</v>
      </c>
      <c r="U173" s="284">
        <v>0</v>
      </c>
      <c r="V173" s="283">
        <f t="shared" ref="V173" si="422">T173+U173</f>
        <v>0</v>
      </c>
      <c r="W173" s="285">
        <f t="shared" si="410"/>
        <v>0</v>
      </c>
    </row>
    <row r="174" spans="12:23">
      <c r="L174" s="264" t="s">
        <v>17</v>
      </c>
      <c r="M174" s="281">
        <v>0</v>
      </c>
      <c r="N174" s="282">
        <v>0</v>
      </c>
      <c r="O174" s="283">
        <f>SUM(M174:N174)</f>
        <v>0</v>
      </c>
      <c r="P174" s="284">
        <v>0</v>
      </c>
      <c r="Q174" s="283">
        <f>O174+P174</f>
        <v>0</v>
      </c>
      <c r="R174" s="281">
        <v>0</v>
      </c>
      <c r="S174" s="282">
        <v>0</v>
      </c>
      <c r="T174" s="283">
        <f>SUM(R174:S174)</f>
        <v>0</v>
      </c>
      <c r="U174" s="284">
        <v>0</v>
      </c>
      <c r="V174" s="283">
        <f>T174+U174</f>
        <v>0</v>
      </c>
      <c r="W174" s="285">
        <f>IF(Q174=0,0,((V174/Q174)-1)*100)</f>
        <v>0</v>
      </c>
    </row>
    <row r="175" spans="12:23" ht="13.5" thickBot="1">
      <c r="L175" s="264" t="s">
        <v>18</v>
      </c>
      <c r="M175" s="281">
        <v>0</v>
      </c>
      <c r="N175" s="282">
        <v>0</v>
      </c>
      <c r="O175" s="291">
        <f>SUM(M175:N175)</f>
        <v>0</v>
      </c>
      <c r="P175" s="292">
        <v>0</v>
      </c>
      <c r="Q175" s="291">
        <f t="shared" si="421"/>
        <v>0</v>
      </c>
      <c r="R175" s="281">
        <v>0</v>
      </c>
      <c r="S175" s="282">
        <v>0</v>
      </c>
      <c r="T175" s="291">
        <f>SUM(R175:S175)</f>
        <v>0</v>
      </c>
      <c r="U175" s="292">
        <v>0</v>
      </c>
      <c r="V175" s="291">
        <f>T175+U175</f>
        <v>0</v>
      </c>
      <c r="W175" s="285">
        <f t="shared" si="410"/>
        <v>0</v>
      </c>
    </row>
    <row r="176" spans="12:23" ht="14.25" thickTop="1" thickBot="1">
      <c r="L176" s="293" t="s">
        <v>39</v>
      </c>
      <c r="M176" s="294">
        <f>+M173+M174+M175</f>
        <v>0</v>
      </c>
      <c r="N176" s="294">
        <f t="shared" ref="N176" si="423">+N173+N174+N175</f>
        <v>0</v>
      </c>
      <c r="O176" s="295">
        <f t="shared" ref="O176" si="424">+O173+O174+O175</f>
        <v>0</v>
      </c>
      <c r="P176" s="296">
        <f t="shared" ref="P176" si="425">+P173+P174+P175</f>
        <v>0</v>
      </c>
      <c r="Q176" s="295">
        <f t="shared" ref="Q176" si="426">+Q173+Q174+Q175</f>
        <v>0</v>
      </c>
      <c r="R176" s="294">
        <f t="shared" ref="R176" si="427">+R173+R174+R175</f>
        <v>0</v>
      </c>
      <c r="S176" s="294">
        <f t="shared" ref="S176" si="428">+S173+S174+S175</f>
        <v>0</v>
      </c>
      <c r="T176" s="295">
        <f t="shared" ref="T176" si="429">+T173+T174+T175</f>
        <v>0</v>
      </c>
      <c r="U176" s="296">
        <f t="shared" ref="U176" si="430">+U173+U174+U175</f>
        <v>0</v>
      </c>
      <c r="V176" s="295">
        <f t="shared" ref="V176" si="431">+V173+V174+V175</f>
        <v>0</v>
      </c>
      <c r="W176" s="297">
        <f t="shared" si="410"/>
        <v>0</v>
      </c>
    </row>
    <row r="177" spans="12:23" ht="13.5" thickTop="1">
      <c r="L177" s="264" t="s">
        <v>21</v>
      </c>
      <c r="M177" s="281">
        <v>0</v>
      </c>
      <c r="N177" s="282">
        <v>0</v>
      </c>
      <c r="O177" s="291">
        <f>SUM(M177:N177)</f>
        <v>0</v>
      </c>
      <c r="P177" s="298">
        <v>0</v>
      </c>
      <c r="Q177" s="291">
        <f t="shared" ref="Q177:Q179" si="432">O177+P177</f>
        <v>0</v>
      </c>
      <c r="R177" s="281">
        <v>0</v>
      </c>
      <c r="S177" s="282">
        <v>0</v>
      </c>
      <c r="T177" s="291">
        <f>SUM(R177:S177)</f>
        <v>0</v>
      </c>
      <c r="U177" s="298">
        <v>0</v>
      </c>
      <c r="V177" s="291">
        <f>T177+U177</f>
        <v>0</v>
      </c>
      <c r="W177" s="285">
        <f t="shared" si="410"/>
        <v>0</v>
      </c>
    </row>
    <row r="178" spans="12:23">
      <c r="L178" s="264" t="s">
        <v>22</v>
      </c>
      <c r="M178" s="281">
        <v>0</v>
      </c>
      <c r="N178" s="282">
        <v>0</v>
      </c>
      <c r="O178" s="291">
        <f>SUM(M178:N178)</f>
        <v>0</v>
      </c>
      <c r="P178" s="284">
        <v>0</v>
      </c>
      <c r="Q178" s="291">
        <f t="shared" si="432"/>
        <v>0</v>
      </c>
      <c r="R178" s="281">
        <v>0</v>
      </c>
      <c r="S178" s="282">
        <v>0</v>
      </c>
      <c r="T178" s="291">
        <f>SUM(R178:S178)</f>
        <v>0</v>
      </c>
      <c r="U178" s="284">
        <v>0</v>
      </c>
      <c r="V178" s="291">
        <f>T178+U178</f>
        <v>0</v>
      </c>
      <c r="W178" s="285">
        <f t="shared" si="410"/>
        <v>0</v>
      </c>
    </row>
    <row r="179" spans="12:23" ht="13.5" thickBot="1">
      <c r="L179" s="264" t="s">
        <v>23</v>
      </c>
      <c r="M179" s="281">
        <v>0</v>
      </c>
      <c r="N179" s="282">
        <v>0</v>
      </c>
      <c r="O179" s="291">
        <f>SUM(M179:N179)</f>
        <v>0</v>
      </c>
      <c r="P179" s="284">
        <v>0</v>
      </c>
      <c r="Q179" s="291">
        <f t="shared" si="432"/>
        <v>0</v>
      </c>
      <c r="R179" s="281">
        <v>0</v>
      </c>
      <c r="S179" s="282">
        <v>0</v>
      </c>
      <c r="T179" s="291">
        <f>SUM(R179:S179)</f>
        <v>0</v>
      </c>
      <c r="U179" s="284">
        <v>0</v>
      </c>
      <c r="V179" s="291">
        <f>T179+U179</f>
        <v>0</v>
      </c>
      <c r="W179" s="285">
        <f t="shared" si="410"/>
        <v>0</v>
      </c>
    </row>
    <row r="180" spans="12:23" ht="14.25" thickTop="1" thickBot="1">
      <c r="L180" s="286" t="s">
        <v>40</v>
      </c>
      <c r="M180" s="287">
        <f>+M177+M178+M179</f>
        <v>0</v>
      </c>
      <c r="N180" s="288">
        <f t="shared" ref="N180" si="433">+N177+N178+N179</f>
        <v>0</v>
      </c>
      <c r="O180" s="289">
        <f t="shared" ref="O180" si="434">+O177+O178+O179</f>
        <v>0</v>
      </c>
      <c r="P180" s="287">
        <f t="shared" ref="P180" si="435">+P177+P178+P179</f>
        <v>0</v>
      </c>
      <c r="Q180" s="289">
        <f t="shared" ref="Q180" si="436">+Q177+Q178+Q179</f>
        <v>0</v>
      </c>
      <c r="R180" s="287">
        <f t="shared" ref="R180" si="437">+R177+R178+R179</f>
        <v>0</v>
      </c>
      <c r="S180" s="288">
        <f t="shared" ref="S180" si="438">+S177+S178+S179</f>
        <v>0</v>
      </c>
      <c r="T180" s="289">
        <f t="shared" ref="T180" si="439">+T177+T178+T179</f>
        <v>0</v>
      </c>
      <c r="U180" s="287">
        <f t="shared" ref="U180" si="440">+U177+U178+U179</f>
        <v>0</v>
      </c>
      <c r="V180" s="289">
        <f t="shared" ref="V180" si="441">+V177+V178+V179</f>
        <v>0</v>
      </c>
      <c r="W180" s="290">
        <f t="shared" si="410"/>
        <v>0</v>
      </c>
    </row>
    <row r="181" spans="12:23" ht="14.25" thickTop="1" thickBot="1">
      <c r="L181" s="286" t="s">
        <v>62</v>
      </c>
      <c r="M181" s="287">
        <f t="shared" ref="M181:V181" si="442">+M172+M176+M180</f>
        <v>0</v>
      </c>
      <c r="N181" s="288">
        <f t="shared" si="442"/>
        <v>0</v>
      </c>
      <c r="O181" s="289">
        <f t="shared" si="442"/>
        <v>0</v>
      </c>
      <c r="P181" s="287">
        <f t="shared" si="442"/>
        <v>0</v>
      </c>
      <c r="Q181" s="289">
        <f t="shared" si="442"/>
        <v>0</v>
      </c>
      <c r="R181" s="287">
        <f t="shared" si="442"/>
        <v>0</v>
      </c>
      <c r="S181" s="288">
        <f t="shared" si="442"/>
        <v>0</v>
      </c>
      <c r="T181" s="289">
        <f t="shared" si="442"/>
        <v>0</v>
      </c>
      <c r="U181" s="287">
        <f t="shared" si="442"/>
        <v>0</v>
      </c>
      <c r="V181" s="289">
        <f t="shared" si="442"/>
        <v>0</v>
      </c>
      <c r="W181" s="290">
        <f>IF(Q181=0,0,((V181/Q181)-1)*100)</f>
        <v>0</v>
      </c>
    </row>
    <row r="182" spans="12:23" ht="14.25" thickTop="1" thickBot="1">
      <c r="L182" s="286" t="s">
        <v>7</v>
      </c>
      <c r="M182" s="287">
        <f>+M181+M168</f>
        <v>0</v>
      </c>
      <c r="N182" s="288">
        <f t="shared" ref="N182:V182" si="443">+N181+N168</f>
        <v>0</v>
      </c>
      <c r="O182" s="289">
        <f t="shared" si="443"/>
        <v>0</v>
      </c>
      <c r="P182" s="287">
        <f t="shared" si="443"/>
        <v>0</v>
      </c>
      <c r="Q182" s="289">
        <f t="shared" si="443"/>
        <v>0</v>
      </c>
      <c r="R182" s="287">
        <f t="shared" si="443"/>
        <v>0</v>
      </c>
      <c r="S182" s="288">
        <f t="shared" si="443"/>
        <v>0</v>
      </c>
      <c r="T182" s="289">
        <f t="shared" si="443"/>
        <v>0</v>
      </c>
      <c r="U182" s="287">
        <f t="shared" si="443"/>
        <v>0</v>
      </c>
      <c r="V182" s="289">
        <f t="shared" si="443"/>
        <v>0</v>
      </c>
      <c r="W182" s="290">
        <f t="shared" ref="W182" si="444">IF(Q182=0,0,((V182/Q182)-1)*100)</f>
        <v>0</v>
      </c>
    </row>
    <row r="183" spans="12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12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2"/>
      <c r="R187" s="261" t="s">
        <v>59</v>
      </c>
      <c r="S187" s="262"/>
      <c r="T187" s="300"/>
      <c r="U187" s="261"/>
      <c r="V187" s="261"/>
      <c r="W187" s="380" t="s">
        <v>2</v>
      </c>
    </row>
    <row r="188" spans="12:23" ht="13.5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381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382"/>
    </row>
    <row r="190" spans="12:23" ht="6" customHeight="1" thickTop="1">
      <c r="L190" s="264"/>
      <c r="M190" s="340"/>
      <c r="N190" s="277"/>
      <c r="O190" s="278"/>
      <c r="P190" s="279"/>
      <c r="Q190" s="278"/>
      <c r="R190" s="340"/>
      <c r="S190" s="277"/>
      <c r="T190" s="278"/>
      <c r="U190" s="279"/>
      <c r="V190" s="278"/>
      <c r="W190" s="280"/>
    </row>
    <row r="191" spans="12:23">
      <c r="L191" s="264" t="s">
        <v>10</v>
      </c>
      <c r="M191" s="341"/>
      <c r="N191" s="282"/>
      <c r="O191" s="283">
        <f>M191+N191</f>
        <v>0</v>
      </c>
      <c r="P191" s="284">
        <v>0</v>
      </c>
      <c r="Q191" s="283">
        <f t="shared" ref="Q191:Q193" si="445">O191+P191</f>
        <v>0</v>
      </c>
      <c r="R191" s="341">
        <v>0</v>
      </c>
      <c r="S191" s="282">
        <v>0</v>
      </c>
      <c r="T191" s="283">
        <f>R191+S191</f>
        <v>0</v>
      </c>
      <c r="U191" s="284">
        <v>0</v>
      </c>
      <c r="V191" s="283">
        <f>T191+U191</f>
        <v>0</v>
      </c>
      <c r="W191" s="285">
        <f>IF(Q191=0,0,((V191/Q191)-1)*100)</f>
        <v>0</v>
      </c>
    </row>
    <row r="192" spans="12:23">
      <c r="L192" s="264" t="s">
        <v>11</v>
      </c>
      <c r="M192" s="341"/>
      <c r="N192" s="282"/>
      <c r="O192" s="283">
        <f>M192+N192</f>
        <v>0</v>
      </c>
      <c r="P192" s="284">
        <v>0</v>
      </c>
      <c r="Q192" s="283">
        <f t="shared" si="445"/>
        <v>0</v>
      </c>
      <c r="R192" s="341">
        <v>0</v>
      </c>
      <c r="S192" s="282">
        <v>0</v>
      </c>
      <c r="T192" s="283">
        <f>R192+S192</f>
        <v>0</v>
      </c>
      <c r="U192" s="284">
        <v>0</v>
      </c>
      <c r="V192" s="283">
        <f>T192+U192</f>
        <v>0</v>
      </c>
      <c r="W192" s="285">
        <f>IF(Q192=0,0,((V192/Q192)-1)*100)</f>
        <v>0</v>
      </c>
    </row>
    <row r="193" spans="12:23" ht="13.5" thickBot="1">
      <c r="L193" s="270" t="s">
        <v>12</v>
      </c>
      <c r="M193" s="341"/>
      <c r="N193" s="282"/>
      <c r="O193" s="283">
        <f>M193+N193</f>
        <v>0</v>
      </c>
      <c r="P193" s="284">
        <v>0</v>
      </c>
      <c r="Q193" s="283">
        <f t="shared" si="445"/>
        <v>0</v>
      </c>
      <c r="R193" s="341">
        <v>0</v>
      </c>
      <c r="S193" s="282">
        <v>0</v>
      </c>
      <c r="T193" s="283">
        <f>R193+S193</f>
        <v>0</v>
      </c>
      <c r="U193" s="284">
        <v>0</v>
      </c>
      <c r="V193" s="283">
        <f>T193+U193</f>
        <v>0</v>
      </c>
      <c r="W193" s="285">
        <f>IF(Q193=0,0,((V193/Q193)-1)*100)</f>
        <v>0</v>
      </c>
    </row>
    <row r="194" spans="12:23" ht="14.25" thickTop="1" thickBot="1">
      <c r="L194" s="286" t="s">
        <v>57</v>
      </c>
      <c r="M194" s="287">
        <f>+M191+M192+M193</f>
        <v>0</v>
      </c>
      <c r="N194" s="288">
        <f t="shared" ref="N194" si="446">+N191+N192+N193</f>
        <v>0</v>
      </c>
      <c r="O194" s="289">
        <f t="shared" ref="O194" si="447">+O191+O192+O193</f>
        <v>0</v>
      </c>
      <c r="P194" s="287">
        <f t="shared" ref="P194" si="448">+P191+P192+P193</f>
        <v>0</v>
      </c>
      <c r="Q194" s="289">
        <f t="shared" ref="Q194" si="449">+Q191+Q192+Q193</f>
        <v>0</v>
      </c>
      <c r="R194" s="287">
        <f t="shared" ref="R194" si="450">+R191+R192+R193</f>
        <v>0</v>
      </c>
      <c r="S194" s="288">
        <f t="shared" ref="S194" si="451">+S191+S192+S193</f>
        <v>0</v>
      </c>
      <c r="T194" s="289">
        <f t="shared" ref="T194" si="452">+T191+T192+T193</f>
        <v>0</v>
      </c>
      <c r="U194" s="287">
        <f t="shared" ref="U194" si="453">+U191+U192+U193</f>
        <v>0</v>
      </c>
      <c r="V194" s="289">
        <f t="shared" ref="V194" si="454">+V191+V192+V193</f>
        <v>0</v>
      </c>
      <c r="W194" s="290">
        <f t="shared" ref="W194" si="455">IF(Q194=0,0,((V194/Q194)-1)*100)</f>
        <v>0</v>
      </c>
    </row>
    <row r="195" spans="12:23" ht="13.5" thickTop="1">
      <c r="L195" s="264" t="s">
        <v>13</v>
      </c>
      <c r="M195" s="341">
        <v>0</v>
      </c>
      <c r="N195" s="282">
        <v>0</v>
      </c>
      <c r="O195" s="283">
        <f>M195+N195</f>
        <v>0</v>
      </c>
      <c r="P195" s="284">
        <v>0</v>
      </c>
      <c r="Q195" s="283">
        <f t="shared" ref="Q195:Q196" si="456">O195+P195</f>
        <v>0</v>
      </c>
      <c r="R195" s="341">
        <v>0</v>
      </c>
      <c r="S195" s="282">
        <v>0</v>
      </c>
      <c r="T195" s="283">
        <f>R195+S195</f>
        <v>0</v>
      </c>
      <c r="U195" s="284">
        <v>0</v>
      </c>
      <c r="V195" s="283">
        <f>T195+U195</f>
        <v>0</v>
      </c>
      <c r="W195" s="285">
        <f t="shared" ref="W195:W206" si="457">IF(Q195=0,0,((V195/Q195)-1)*100)</f>
        <v>0</v>
      </c>
    </row>
    <row r="196" spans="12:23">
      <c r="L196" s="264" t="s">
        <v>14</v>
      </c>
      <c r="M196" s="341">
        <v>0</v>
      </c>
      <c r="N196" s="282">
        <v>0</v>
      </c>
      <c r="O196" s="283">
        <f>M196+N196</f>
        <v>0</v>
      </c>
      <c r="P196" s="284">
        <v>0</v>
      </c>
      <c r="Q196" s="283">
        <f t="shared" si="456"/>
        <v>0</v>
      </c>
      <c r="R196" s="341">
        <v>0</v>
      </c>
      <c r="S196" s="282">
        <v>0</v>
      </c>
      <c r="T196" s="283">
        <f>R196+S196</f>
        <v>0</v>
      </c>
      <c r="U196" s="284">
        <v>0</v>
      </c>
      <c r="V196" s="283">
        <f>T196+U196</f>
        <v>0</v>
      </c>
      <c r="W196" s="285">
        <f t="shared" si="457"/>
        <v>0</v>
      </c>
    </row>
    <row r="197" spans="12:23" ht="13.5" thickBot="1">
      <c r="L197" s="264" t="s">
        <v>15</v>
      </c>
      <c r="M197" s="341">
        <v>0</v>
      </c>
      <c r="N197" s="282">
        <v>0</v>
      </c>
      <c r="O197" s="283">
        <f>M197+N197</f>
        <v>0</v>
      </c>
      <c r="P197" s="284">
        <v>0</v>
      </c>
      <c r="Q197" s="283">
        <f>O197+P197</f>
        <v>0</v>
      </c>
      <c r="R197" s="341">
        <v>0</v>
      </c>
      <c r="S197" s="282">
        <v>0</v>
      </c>
      <c r="T197" s="283">
        <f>R197+S197</f>
        <v>0</v>
      </c>
      <c r="U197" s="284">
        <v>0</v>
      </c>
      <c r="V197" s="283">
        <f>T197+U197</f>
        <v>0</v>
      </c>
      <c r="W197" s="285">
        <f>IF(Q197=0,0,((V197/Q197)-1)*100)</f>
        <v>0</v>
      </c>
    </row>
    <row r="198" spans="12:23" ht="14.25" thickTop="1" thickBot="1">
      <c r="L198" s="286" t="s">
        <v>61</v>
      </c>
      <c r="M198" s="287">
        <f>+M195+M196+M197</f>
        <v>0</v>
      </c>
      <c r="N198" s="288">
        <f t="shared" ref="N198" si="458">+N195+N196+N197</f>
        <v>0</v>
      </c>
      <c r="O198" s="289">
        <f t="shared" ref="O198" si="459">+O195+O196+O197</f>
        <v>0</v>
      </c>
      <c r="P198" s="287">
        <f t="shared" ref="P198" si="460">+P195+P196+P197</f>
        <v>0</v>
      </c>
      <c r="Q198" s="289">
        <f t="shared" ref="Q198" si="461">+Q195+Q196+Q197</f>
        <v>0</v>
      </c>
      <c r="R198" s="287">
        <f t="shared" ref="R198" si="462">+R195+R196+R197</f>
        <v>0</v>
      </c>
      <c r="S198" s="288">
        <f t="shared" ref="S198" si="463">+S195+S196+S197</f>
        <v>0</v>
      </c>
      <c r="T198" s="289">
        <f t="shared" ref="T198" si="464">+T195+T196+T197</f>
        <v>0</v>
      </c>
      <c r="U198" s="287">
        <f t="shared" ref="U198" si="465">+U195+U196+U197</f>
        <v>0</v>
      </c>
      <c r="V198" s="289">
        <f t="shared" ref="V198" si="466">+V195+V196+V197</f>
        <v>0</v>
      </c>
      <c r="W198" s="290">
        <f t="shared" ref="W198" si="467">IF(Q198=0,0,((V198/Q198)-1)*100)</f>
        <v>0</v>
      </c>
    </row>
    <row r="199" spans="12:23" ht="13.5" thickTop="1">
      <c r="L199" s="264" t="s">
        <v>16</v>
      </c>
      <c r="M199" s="341">
        <v>0</v>
      </c>
      <c r="N199" s="282">
        <v>0</v>
      </c>
      <c r="O199" s="283">
        <f>SUM(M199:N199)</f>
        <v>0</v>
      </c>
      <c r="P199" s="284">
        <v>0</v>
      </c>
      <c r="Q199" s="283">
        <f t="shared" ref="Q199:Q201" si="468">O199+P199</f>
        <v>0</v>
      </c>
      <c r="R199" s="341">
        <v>0</v>
      </c>
      <c r="S199" s="282">
        <v>0</v>
      </c>
      <c r="T199" s="283">
        <f>SUM(R199:S199)</f>
        <v>0</v>
      </c>
      <c r="U199" s="284">
        <v>0</v>
      </c>
      <c r="V199" s="283">
        <f>T199+U199</f>
        <v>0</v>
      </c>
      <c r="W199" s="285">
        <f t="shared" si="457"/>
        <v>0</v>
      </c>
    </row>
    <row r="200" spans="12:23">
      <c r="L200" s="264" t="s">
        <v>17</v>
      </c>
      <c r="M200" s="341">
        <v>0</v>
      </c>
      <c r="N200" s="282">
        <v>0</v>
      </c>
      <c r="O200" s="283">
        <f>SUM(M200:N200)</f>
        <v>0</v>
      </c>
      <c r="P200" s="284">
        <v>0</v>
      </c>
      <c r="Q200" s="283">
        <f>O200+P200</f>
        <v>0</v>
      </c>
      <c r="R200" s="341">
        <v>0</v>
      </c>
      <c r="S200" s="282">
        <v>0</v>
      </c>
      <c r="T200" s="283">
        <f>SUM(R200:S200)</f>
        <v>0</v>
      </c>
      <c r="U200" s="284">
        <v>0</v>
      </c>
      <c r="V200" s="283">
        <f>T200+U200</f>
        <v>0</v>
      </c>
      <c r="W200" s="285">
        <f>IF(Q200=0,0,((V200/Q200)-1)*100)</f>
        <v>0</v>
      </c>
    </row>
    <row r="201" spans="12:23" ht="13.5" thickBot="1">
      <c r="L201" s="264" t="s">
        <v>18</v>
      </c>
      <c r="M201" s="341">
        <v>0</v>
      </c>
      <c r="N201" s="282">
        <v>0</v>
      </c>
      <c r="O201" s="291">
        <f>SUM(M201:N201)</f>
        <v>0</v>
      </c>
      <c r="P201" s="292">
        <v>0</v>
      </c>
      <c r="Q201" s="283">
        <f t="shared" si="468"/>
        <v>0</v>
      </c>
      <c r="R201" s="341">
        <v>0</v>
      </c>
      <c r="S201" s="282">
        <v>0</v>
      </c>
      <c r="T201" s="291">
        <f>SUM(R201:S201)</f>
        <v>0</v>
      </c>
      <c r="U201" s="292">
        <v>0</v>
      </c>
      <c r="V201" s="291">
        <f>T201+U201</f>
        <v>0</v>
      </c>
      <c r="W201" s="285">
        <f t="shared" si="457"/>
        <v>0</v>
      </c>
    </row>
    <row r="202" spans="12:23" ht="14.25" thickTop="1" thickBot="1">
      <c r="L202" s="293" t="s">
        <v>39</v>
      </c>
      <c r="M202" s="294">
        <f>+M199+M200+M201</f>
        <v>0</v>
      </c>
      <c r="N202" s="294">
        <f t="shared" ref="N202" si="469">+N199+N200+N201</f>
        <v>0</v>
      </c>
      <c r="O202" s="295">
        <f t="shared" ref="O202" si="470">+O199+O200+O201</f>
        <v>0</v>
      </c>
      <c r="P202" s="296">
        <f t="shared" ref="P202" si="471">+P199+P200+P201</f>
        <v>0</v>
      </c>
      <c r="Q202" s="391">
        <f t="shared" ref="Q202" si="472">+Q199+Q200+Q201</f>
        <v>0</v>
      </c>
      <c r="R202" s="294">
        <f t="shared" ref="R202" si="473">+R199+R200+R201</f>
        <v>0</v>
      </c>
      <c r="S202" s="294">
        <f t="shared" ref="S202" si="474">+S199+S200+S201</f>
        <v>0</v>
      </c>
      <c r="T202" s="295">
        <f t="shared" ref="T202" si="475">+T199+T200+T201</f>
        <v>0</v>
      </c>
      <c r="U202" s="296">
        <f t="shared" ref="U202" si="476">+U199+U200+U201</f>
        <v>0</v>
      </c>
      <c r="V202" s="295">
        <f t="shared" ref="V202" si="477">+V199+V200+V201</f>
        <v>0</v>
      </c>
      <c r="W202" s="297">
        <f t="shared" si="457"/>
        <v>0</v>
      </c>
    </row>
    <row r="203" spans="12:23" ht="13.5" thickTop="1">
      <c r="L203" s="264" t="s">
        <v>21</v>
      </c>
      <c r="M203" s="341">
        <v>0</v>
      </c>
      <c r="N203" s="282">
        <v>0</v>
      </c>
      <c r="O203" s="291">
        <f>SUM(M203:N203)</f>
        <v>0</v>
      </c>
      <c r="P203" s="298">
        <v>0</v>
      </c>
      <c r="Q203" s="283">
        <f t="shared" ref="Q203:Q205" si="478">O203+P203</f>
        <v>0</v>
      </c>
      <c r="R203" s="341">
        <v>0</v>
      </c>
      <c r="S203" s="282">
        <v>0</v>
      </c>
      <c r="T203" s="291">
        <f>SUM(R203:S203)</f>
        <v>0</v>
      </c>
      <c r="U203" s="298">
        <v>0</v>
      </c>
      <c r="V203" s="291">
        <f>T203+U203</f>
        <v>0</v>
      </c>
      <c r="W203" s="285">
        <f t="shared" si="457"/>
        <v>0</v>
      </c>
    </row>
    <row r="204" spans="12:23">
      <c r="L204" s="264" t="s">
        <v>22</v>
      </c>
      <c r="M204" s="341">
        <v>0</v>
      </c>
      <c r="N204" s="282">
        <v>0</v>
      </c>
      <c r="O204" s="291">
        <f>SUM(M204:N204)</f>
        <v>0</v>
      </c>
      <c r="P204" s="284">
        <v>0</v>
      </c>
      <c r="Q204" s="283">
        <f t="shared" si="478"/>
        <v>0</v>
      </c>
      <c r="R204" s="341">
        <v>0</v>
      </c>
      <c r="S204" s="282">
        <v>0</v>
      </c>
      <c r="T204" s="291">
        <f>SUM(R204:S204)</f>
        <v>0</v>
      </c>
      <c r="U204" s="284">
        <v>0</v>
      </c>
      <c r="V204" s="291">
        <f>T204+U204</f>
        <v>0</v>
      </c>
      <c r="W204" s="285">
        <f t="shared" si="457"/>
        <v>0</v>
      </c>
    </row>
    <row r="205" spans="12:23" ht="13.5" thickBot="1">
      <c r="L205" s="264" t="s">
        <v>23</v>
      </c>
      <c r="M205" s="341">
        <v>0</v>
      </c>
      <c r="N205" s="282">
        <v>0</v>
      </c>
      <c r="O205" s="291">
        <f>SUM(M205:N205)</f>
        <v>0</v>
      </c>
      <c r="P205" s="284">
        <v>0</v>
      </c>
      <c r="Q205" s="283">
        <f t="shared" si="478"/>
        <v>0</v>
      </c>
      <c r="R205" s="341">
        <v>0</v>
      </c>
      <c r="S205" s="282">
        <v>0</v>
      </c>
      <c r="T205" s="291">
        <f>SUM(R205:S205)</f>
        <v>0</v>
      </c>
      <c r="U205" s="284">
        <v>0</v>
      </c>
      <c r="V205" s="291">
        <f>T205+U205</f>
        <v>0</v>
      </c>
      <c r="W205" s="285">
        <f t="shared" si="457"/>
        <v>0</v>
      </c>
    </row>
    <row r="206" spans="12:23" ht="14.25" thickTop="1" thickBot="1">
      <c r="L206" s="286" t="s">
        <v>40</v>
      </c>
      <c r="M206" s="288">
        <f>+M203+M204+M205</f>
        <v>0</v>
      </c>
      <c r="N206" s="288">
        <f t="shared" ref="N206" si="479">+N203+N204+N205</f>
        <v>0</v>
      </c>
      <c r="O206" s="289">
        <f t="shared" ref="O206" si="480">+O203+O204+O205</f>
        <v>0</v>
      </c>
      <c r="P206" s="287">
        <f t="shared" ref="P206" si="481">+P203+P204+P205</f>
        <v>0</v>
      </c>
      <c r="Q206" s="308">
        <f t="shared" ref="Q206" si="482">+Q203+Q204+Q205</f>
        <v>0</v>
      </c>
      <c r="R206" s="288">
        <f t="shared" ref="R206" si="483">+R203+R204+R205</f>
        <v>0</v>
      </c>
      <c r="S206" s="288">
        <f t="shared" ref="S206" si="484">+S203+S204+S205</f>
        <v>0</v>
      </c>
      <c r="T206" s="289">
        <f t="shared" ref="T206" si="485">+T203+T204+T205</f>
        <v>0</v>
      </c>
      <c r="U206" s="287">
        <f t="shared" ref="U206" si="486">+U203+U204+U205</f>
        <v>0</v>
      </c>
      <c r="V206" s="289">
        <f t="shared" ref="V206" si="487">+V203+V204+V205</f>
        <v>0</v>
      </c>
      <c r="W206" s="290">
        <f t="shared" si="457"/>
        <v>0</v>
      </c>
    </row>
    <row r="207" spans="12:23" ht="14.25" thickTop="1" thickBot="1">
      <c r="L207" s="286" t="s">
        <v>62</v>
      </c>
      <c r="M207" s="287">
        <f t="shared" ref="M207:V207" si="488">+M198+M202+M206</f>
        <v>0</v>
      </c>
      <c r="N207" s="288">
        <f t="shared" si="488"/>
        <v>0</v>
      </c>
      <c r="O207" s="289">
        <f t="shared" si="488"/>
        <v>0</v>
      </c>
      <c r="P207" s="287">
        <f t="shared" si="488"/>
        <v>0</v>
      </c>
      <c r="Q207" s="289">
        <f t="shared" si="488"/>
        <v>0</v>
      </c>
      <c r="R207" s="287">
        <f t="shared" si="488"/>
        <v>0</v>
      </c>
      <c r="S207" s="288">
        <f t="shared" si="488"/>
        <v>0</v>
      </c>
      <c r="T207" s="289">
        <f t="shared" si="488"/>
        <v>0</v>
      </c>
      <c r="U207" s="287">
        <f t="shared" si="488"/>
        <v>0</v>
      </c>
      <c r="V207" s="289">
        <f t="shared" si="488"/>
        <v>0</v>
      </c>
      <c r="W207" s="290">
        <f>IF(Q207=0,0,((V207/Q207)-1)*100)</f>
        <v>0</v>
      </c>
    </row>
    <row r="208" spans="12:23" ht="14.25" thickTop="1" thickBot="1">
      <c r="L208" s="286" t="s">
        <v>7</v>
      </c>
      <c r="M208" s="287">
        <f>+M207+M194</f>
        <v>0</v>
      </c>
      <c r="N208" s="288">
        <f t="shared" ref="N208:V208" si="489">+N207+N194</f>
        <v>0</v>
      </c>
      <c r="O208" s="289">
        <f t="shared" si="489"/>
        <v>0</v>
      </c>
      <c r="P208" s="287">
        <f t="shared" si="489"/>
        <v>0</v>
      </c>
      <c r="Q208" s="289">
        <f t="shared" si="489"/>
        <v>0</v>
      </c>
      <c r="R208" s="287">
        <f t="shared" si="489"/>
        <v>0</v>
      </c>
      <c r="S208" s="288">
        <f t="shared" si="489"/>
        <v>0</v>
      </c>
      <c r="T208" s="289">
        <f t="shared" si="489"/>
        <v>0</v>
      </c>
      <c r="U208" s="287">
        <f t="shared" si="489"/>
        <v>0</v>
      </c>
      <c r="V208" s="289">
        <f t="shared" si="489"/>
        <v>0</v>
      </c>
      <c r="W208" s="290">
        <f>IF(Q208=0,0,((V208/Q208)-1)*100)</f>
        <v>0</v>
      </c>
    </row>
    <row r="209" spans="12:23" ht="14.25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14.25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2"/>
      <c r="R213" s="261" t="s">
        <v>59</v>
      </c>
      <c r="S213" s="262"/>
      <c r="T213" s="300"/>
      <c r="U213" s="261"/>
      <c r="V213" s="261"/>
      <c r="W213" s="380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268"/>
      <c r="V214" s="379"/>
      <c r="W214" s="381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15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375" t="s">
        <v>7</v>
      </c>
      <c r="W215" s="382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279"/>
      <c r="V216" s="318"/>
      <c r="W216" s="280"/>
    </row>
    <row r="217" spans="12:23">
      <c r="L217" s="264" t="s">
        <v>10</v>
      </c>
      <c r="M217" s="281">
        <f t="shared" ref="M217:N219" si="490">+M165+M191</f>
        <v>0</v>
      </c>
      <c r="N217" s="282">
        <f t="shared" si="490"/>
        <v>0</v>
      </c>
      <c r="O217" s="283">
        <f>M217+N217</f>
        <v>0</v>
      </c>
      <c r="P217" s="284">
        <f>+P165+P191</f>
        <v>0</v>
      </c>
      <c r="Q217" s="317">
        <f t="shared" ref="Q217" si="491">O217+P217</f>
        <v>0</v>
      </c>
      <c r="R217" s="281">
        <f t="shared" ref="R217:S219" si="492">+R165+R191</f>
        <v>0</v>
      </c>
      <c r="S217" s="282">
        <f t="shared" si="492"/>
        <v>0</v>
      </c>
      <c r="T217" s="283">
        <f>R217+S217</f>
        <v>0</v>
      </c>
      <c r="U217" s="284">
        <f>+U165+U191</f>
        <v>0</v>
      </c>
      <c r="V217" s="319">
        <f>T217+U217</f>
        <v>0</v>
      </c>
      <c r="W217" s="285">
        <f>IF(Q217=0,0,((V217/Q217)-1)*100)</f>
        <v>0</v>
      </c>
    </row>
    <row r="218" spans="12:23">
      <c r="L218" s="264" t="s">
        <v>11</v>
      </c>
      <c r="M218" s="281">
        <f t="shared" si="490"/>
        <v>0</v>
      </c>
      <c r="N218" s="282">
        <f t="shared" si="490"/>
        <v>0</v>
      </c>
      <c r="O218" s="283">
        <f t="shared" ref="O218:O219" si="493">M218+N218</f>
        <v>0</v>
      </c>
      <c r="P218" s="284">
        <f>+P166+P192</f>
        <v>0</v>
      </c>
      <c r="Q218" s="317">
        <f>O218+P218</f>
        <v>0</v>
      </c>
      <c r="R218" s="281">
        <f t="shared" si="492"/>
        <v>0</v>
      </c>
      <c r="S218" s="282">
        <f t="shared" si="492"/>
        <v>0</v>
      </c>
      <c r="T218" s="283">
        <f t="shared" ref="T218:T219" si="494">R218+S218</f>
        <v>0</v>
      </c>
      <c r="U218" s="284">
        <f>+U166+U192</f>
        <v>0</v>
      </c>
      <c r="V218" s="319">
        <f>T218+U218</f>
        <v>0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90"/>
        <v>0</v>
      </c>
      <c r="N219" s="282">
        <f t="shared" si="490"/>
        <v>0</v>
      </c>
      <c r="O219" s="283">
        <f t="shared" si="493"/>
        <v>0</v>
      </c>
      <c r="P219" s="284">
        <f>+P167+P193</f>
        <v>0</v>
      </c>
      <c r="Q219" s="317">
        <f>O219+P219</f>
        <v>0</v>
      </c>
      <c r="R219" s="281">
        <f t="shared" si="492"/>
        <v>0</v>
      </c>
      <c r="S219" s="282">
        <f t="shared" si="492"/>
        <v>0</v>
      </c>
      <c r="T219" s="283">
        <f t="shared" si="494"/>
        <v>0</v>
      </c>
      <c r="U219" s="284">
        <f>+U167+U193</f>
        <v>0</v>
      </c>
      <c r="V219" s="319">
        <f>T219+U219</f>
        <v>0</v>
      </c>
      <c r="W219" s="285">
        <f>IF(Q219=0,0,((V219/Q219)-1)*100)</f>
        <v>0</v>
      </c>
    </row>
    <row r="220" spans="12:23" ht="14.25" thickTop="1" thickBot="1">
      <c r="L220" s="286" t="s">
        <v>57</v>
      </c>
      <c r="M220" s="287">
        <f>+M217+M218+M219</f>
        <v>0</v>
      </c>
      <c r="N220" s="288">
        <f t="shared" ref="N220" si="495">+N217+N218+N219</f>
        <v>0</v>
      </c>
      <c r="O220" s="289">
        <f t="shared" ref="O220" si="496">+O217+O218+O219</f>
        <v>0</v>
      </c>
      <c r="P220" s="287">
        <f t="shared" ref="P220" si="497">+P217+P218+P219</f>
        <v>0</v>
      </c>
      <c r="Q220" s="289">
        <f t="shared" ref="Q220" si="498">+Q217+Q218+Q219</f>
        <v>0</v>
      </c>
      <c r="R220" s="287">
        <f t="shared" ref="R220" si="499">+R217+R218+R219</f>
        <v>0</v>
      </c>
      <c r="S220" s="288">
        <f t="shared" ref="S220" si="500">+S217+S218+S219</f>
        <v>0</v>
      </c>
      <c r="T220" s="289">
        <f t="shared" ref="T220" si="501">+T217+T218+T219</f>
        <v>0</v>
      </c>
      <c r="U220" s="287">
        <f t="shared" ref="U220" si="502">+U217+U218+U219</f>
        <v>0</v>
      </c>
      <c r="V220" s="289">
        <f t="shared" ref="V220" si="503">+V217+V218+V219</f>
        <v>0</v>
      </c>
      <c r="W220" s="290">
        <f t="shared" ref="W220" si="504">IF(Q220=0,0,((V220/Q220)-1)*100)</f>
        <v>0</v>
      </c>
    </row>
    <row r="221" spans="12:23" ht="13.5" thickTop="1">
      <c r="L221" s="264" t="s">
        <v>13</v>
      </c>
      <c r="M221" s="281">
        <f t="shared" ref="M221:N223" si="505">+M169+M195</f>
        <v>0</v>
      </c>
      <c r="N221" s="282">
        <f t="shared" si="505"/>
        <v>0</v>
      </c>
      <c r="O221" s="283">
        <f t="shared" ref="O221:O222" si="506">M221+N221</f>
        <v>0</v>
      </c>
      <c r="P221" s="284">
        <f>+P169+P195</f>
        <v>0</v>
      </c>
      <c r="Q221" s="317">
        <f t="shared" ref="Q221:Q222" si="507">O221+P221</f>
        <v>0</v>
      </c>
      <c r="R221" s="281">
        <f t="shared" ref="R221:S223" si="508">+R169+R195</f>
        <v>0</v>
      </c>
      <c r="S221" s="282">
        <f t="shared" si="508"/>
        <v>0</v>
      </c>
      <c r="T221" s="283">
        <f t="shared" ref="T221:T222" si="509">R221+S221</f>
        <v>0</v>
      </c>
      <c r="U221" s="284">
        <f>+U169+U195</f>
        <v>0</v>
      </c>
      <c r="V221" s="319">
        <f>T221+U221</f>
        <v>0</v>
      </c>
      <c r="W221" s="285">
        <f>IF(Q221=0,0,((V221/Q221)-1)*100)</f>
        <v>0</v>
      </c>
    </row>
    <row r="222" spans="12:23">
      <c r="L222" s="264" t="s">
        <v>14</v>
      </c>
      <c r="M222" s="281">
        <f t="shared" si="505"/>
        <v>0</v>
      </c>
      <c r="N222" s="282">
        <f t="shared" si="505"/>
        <v>0</v>
      </c>
      <c r="O222" s="283">
        <f t="shared" si="506"/>
        <v>0</v>
      </c>
      <c r="P222" s="284">
        <f>+P170+P196</f>
        <v>0</v>
      </c>
      <c r="Q222" s="317">
        <f t="shared" si="507"/>
        <v>0</v>
      </c>
      <c r="R222" s="281">
        <f t="shared" si="508"/>
        <v>0</v>
      </c>
      <c r="S222" s="282">
        <f t="shared" si="508"/>
        <v>0</v>
      </c>
      <c r="T222" s="283">
        <f t="shared" si="509"/>
        <v>0</v>
      </c>
      <c r="U222" s="284">
        <f>+U170+U196</f>
        <v>0</v>
      </c>
      <c r="V222" s="319">
        <f>T222+U222</f>
        <v>0</v>
      </c>
      <c r="W222" s="285">
        <f t="shared" ref="W222:W232" si="510">IF(Q222=0,0,((V222/Q222)-1)*100)</f>
        <v>0</v>
      </c>
    </row>
    <row r="223" spans="12:23" ht="13.5" thickBot="1">
      <c r="L223" s="264" t="s">
        <v>15</v>
      </c>
      <c r="M223" s="281">
        <f t="shared" si="505"/>
        <v>0</v>
      </c>
      <c r="N223" s="282">
        <f t="shared" si="505"/>
        <v>0</v>
      </c>
      <c r="O223" s="283">
        <f>M223+N223</f>
        <v>0</v>
      </c>
      <c r="P223" s="284">
        <f>+P171+P197</f>
        <v>0</v>
      </c>
      <c r="Q223" s="317">
        <f>O223+P223</f>
        <v>0</v>
      </c>
      <c r="R223" s="281">
        <f t="shared" si="508"/>
        <v>0</v>
      </c>
      <c r="S223" s="282">
        <f t="shared" si="508"/>
        <v>0</v>
      </c>
      <c r="T223" s="283">
        <f>R223+S223</f>
        <v>0</v>
      </c>
      <c r="U223" s="284">
        <f>+U171+U197</f>
        <v>0</v>
      </c>
      <c r="V223" s="319">
        <f>T223+U223</f>
        <v>0</v>
      </c>
      <c r="W223" s="285">
        <f>IF(Q223=0,0,((V223/Q223)-1)*100)</f>
        <v>0</v>
      </c>
    </row>
    <row r="224" spans="12:23" ht="14.25" thickTop="1" thickBot="1">
      <c r="L224" s="286" t="s">
        <v>61</v>
      </c>
      <c r="M224" s="287">
        <f>+M221+M222+M223</f>
        <v>0</v>
      </c>
      <c r="N224" s="288">
        <f t="shared" ref="N224" si="511">+N221+N222+N223</f>
        <v>0</v>
      </c>
      <c r="O224" s="289">
        <f t="shared" ref="O224" si="512">+O221+O222+O223</f>
        <v>0</v>
      </c>
      <c r="P224" s="287">
        <f t="shared" ref="P224" si="513">+P221+P222+P223</f>
        <v>0</v>
      </c>
      <c r="Q224" s="289">
        <f t="shared" ref="Q224" si="514">+Q221+Q222+Q223</f>
        <v>0</v>
      </c>
      <c r="R224" s="287">
        <f t="shared" ref="R224" si="515">+R221+R222+R223</f>
        <v>0</v>
      </c>
      <c r="S224" s="288">
        <f t="shared" ref="S224" si="516">+S221+S222+S223</f>
        <v>0</v>
      </c>
      <c r="T224" s="289">
        <f t="shared" ref="T224" si="517">+T221+T222+T223</f>
        <v>0</v>
      </c>
      <c r="U224" s="287">
        <f t="shared" ref="U224" si="518">+U221+U222+U223</f>
        <v>0</v>
      </c>
      <c r="V224" s="289">
        <f t="shared" ref="V224" si="519">+V221+V222+V223</f>
        <v>0</v>
      </c>
      <c r="W224" s="290">
        <f t="shared" ref="W224" si="520">IF(Q224=0,0,((V224/Q224)-1)*100)</f>
        <v>0</v>
      </c>
    </row>
    <row r="225" spans="12:23" ht="13.5" thickTop="1">
      <c r="L225" s="264" t="s">
        <v>16</v>
      </c>
      <c r="M225" s="281">
        <f t="shared" ref="M225:N227" si="521">+M173+M199</f>
        <v>0</v>
      </c>
      <c r="N225" s="282">
        <f t="shared" si="521"/>
        <v>0</v>
      </c>
      <c r="O225" s="283">
        <f t="shared" ref="O225:O227" si="522">M225+N225</f>
        <v>0</v>
      </c>
      <c r="P225" s="284">
        <f>+P173+P199</f>
        <v>0</v>
      </c>
      <c r="Q225" s="317">
        <f t="shared" ref="Q225:Q227" si="523">O225+P225</f>
        <v>0</v>
      </c>
      <c r="R225" s="281">
        <f t="shared" ref="R225:S227" si="524">+R173+R199</f>
        <v>0</v>
      </c>
      <c r="S225" s="282">
        <f t="shared" si="524"/>
        <v>0</v>
      </c>
      <c r="T225" s="283">
        <f t="shared" ref="T225:T227" si="525">R225+S225</f>
        <v>0</v>
      </c>
      <c r="U225" s="284">
        <f>+U173+U199</f>
        <v>0</v>
      </c>
      <c r="V225" s="319">
        <f>T225+U225</f>
        <v>0</v>
      </c>
      <c r="W225" s="285">
        <f t="shared" si="510"/>
        <v>0</v>
      </c>
    </row>
    <row r="226" spans="12:23">
      <c r="L226" s="264" t="s">
        <v>17</v>
      </c>
      <c r="M226" s="281">
        <f t="shared" si="521"/>
        <v>0</v>
      </c>
      <c r="N226" s="282">
        <f t="shared" si="521"/>
        <v>0</v>
      </c>
      <c r="O226" s="283">
        <f>M226+N226</f>
        <v>0</v>
      </c>
      <c r="P226" s="284">
        <f>+P174+P200</f>
        <v>0</v>
      </c>
      <c r="Q226" s="317">
        <f>O226+P226</f>
        <v>0</v>
      </c>
      <c r="R226" s="281">
        <f t="shared" si="524"/>
        <v>0</v>
      </c>
      <c r="S226" s="282">
        <f t="shared" si="524"/>
        <v>0</v>
      </c>
      <c r="T226" s="283">
        <f>R226+S226</f>
        <v>0</v>
      </c>
      <c r="U226" s="284">
        <f>+U174+U200</f>
        <v>0</v>
      </c>
      <c r="V226" s="319">
        <f>T226+U226</f>
        <v>0</v>
      </c>
      <c r="W226" s="285">
        <f>IF(Q226=0,0,((V226/Q226)-1)*100)</f>
        <v>0</v>
      </c>
    </row>
    <row r="227" spans="12:23" ht="13.5" thickBot="1">
      <c r="L227" s="264" t="s">
        <v>18</v>
      </c>
      <c r="M227" s="281">
        <f t="shared" si="521"/>
        <v>0</v>
      </c>
      <c r="N227" s="282">
        <f t="shared" si="521"/>
        <v>0</v>
      </c>
      <c r="O227" s="291">
        <f t="shared" si="522"/>
        <v>0</v>
      </c>
      <c r="P227" s="292">
        <f>+P175+P201</f>
        <v>0</v>
      </c>
      <c r="Q227" s="317">
        <f t="shared" si="523"/>
        <v>0</v>
      </c>
      <c r="R227" s="281">
        <f t="shared" si="524"/>
        <v>0</v>
      </c>
      <c r="S227" s="282">
        <f t="shared" si="524"/>
        <v>0</v>
      </c>
      <c r="T227" s="291">
        <f t="shared" si="525"/>
        <v>0</v>
      </c>
      <c r="U227" s="292">
        <f>+U175+U201</f>
        <v>0</v>
      </c>
      <c r="V227" s="319">
        <f>T227+U227</f>
        <v>0</v>
      </c>
      <c r="W227" s="285">
        <f t="shared" si="510"/>
        <v>0</v>
      </c>
    </row>
    <row r="228" spans="12:23" ht="14.25" thickTop="1" thickBot="1">
      <c r="L228" s="293" t="s">
        <v>39</v>
      </c>
      <c r="M228" s="294">
        <f t="shared" ref="M228:V228" si="526">SUM(M225:M227)</f>
        <v>0</v>
      </c>
      <c r="N228" s="294">
        <f t="shared" si="526"/>
        <v>0</v>
      </c>
      <c r="O228" s="295">
        <f t="shared" si="526"/>
        <v>0</v>
      </c>
      <c r="P228" s="296">
        <f t="shared" si="526"/>
        <v>0</v>
      </c>
      <c r="Q228" s="295">
        <f t="shared" si="526"/>
        <v>0</v>
      </c>
      <c r="R228" s="294">
        <f t="shared" si="526"/>
        <v>0</v>
      </c>
      <c r="S228" s="294">
        <f t="shared" si="526"/>
        <v>0</v>
      </c>
      <c r="T228" s="295">
        <f t="shared" si="526"/>
        <v>0</v>
      </c>
      <c r="U228" s="296">
        <f t="shared" si="526"/>
        <v>0</v>
      </c>
      <c r="V228" s="295">
        <f t="shared" si="526"/>
        <v>0</v>
      </c>
      <c r="W228" s="409">
        <f t="shared" si="510"/>
        <v>0</v>
      </c>
    </row>
    <row r="229" spans="12:23" ht="13.5" thickTop="1">
      <c r="L229" s="264" t="s">
        <v>21</v>
      </c>
      <c r="M229" s="281">
        <f t="shared" ref="M229:N231" si="527">+M177+M203</f>
        <v>0</v>
      </c>
      <c r="N229" s="282">
        <f t="shared" si="527"/>
        <v>0</v>
      </c>
      <c r="O229" s="291">
        <f t="shared" ref="O229:O231" si="528">M229+N229</f>
        <v>0</v>
      </c>
      <c r="P229" s="298">
        <f>+P177+P203</f>
        <v>0</v>
      </c>
      <c r="Q229" s="317">
        <f t="shared" ref="Q229:Q231" si="529">O229+P229</f>
        <v>0</v>
      </c>
      <c r="R229" s="281">
        <f t="shared" ref="R229:S231" si="530">+R177+R203</f>
        <v>0</v>
      </c>
      <c r="S229" s="282">
        <f t="shared" si="530"/>
        <v>0</v>
      </c>
      <c r="T229" s="291">
        <f t="shared" ref="T229:T231" si="531">R229+S229</f>
        <v>0</v>
      </c>
      <c r="U229" s="298">
        <f>+U177+U203</f>
        <v>0</v>
      </c>
      <c r="V229" s="319">
        <f>T229+U229</f>
        <v>0</v>
      </c>
      <c r="W229" s="285">
        <f t="shared" si="510"/>
        <v>0</v>
      </c>
    </row>
    <row r="230" spans="12:23">
      <c r="L230" s="264" t="s">
        <v>22</v>
      </c>
      <c r="M230" s="281">
        <f t="shared" si="527"/>
        <v>0</v>
      </c>
      <c r="N230" s="282">
        <f t="shared" si="527"/>
        <v>0</v>
      </c>
      <c r="O230" s="291">
        <f t="shared" si="528"/>
        <v>0</v>
      </c>
      <c r="P230" s="284">
        <f>+P178+P204</f>
        <v>0</v>
      </c>
      <c r="Q230" s="317">
        <f t="shared" si="529"/>
        <v>0</v>
      </c>
      <c r="R230" s="281">
        <f t="shared" si="530"/>
        <v>0</v>
      </c>
      <c r="S230" s="282">
        <f t="shared" si="530"/>
        <v>0</v>
      </c>
      <c r="T230" s="291">
        <f t="shared" si="531"/>
        <v>0</v>
      </c>
      <c r="U230" s="284">
        <f>+U178+U204</f>
        <v>0</v>
      </c>
      <c r="V230" s="319">
        <f>T230+U230</f>
        <v>0</v>
      </c>
      <c r="W230" s="285">
        <f t="shared" si="510"/>
        <v>0</v>
      </c>
    </row>
    <row r="231" spans="12:23" ht="13.5" thickBot="1">
      <c r="L231" s="264" t="s">
        <v>23</v>
      </c>
      <c r="M231" s="281">
        <f t="shared" si="527"/>
        <v>0</v>
      </c>
      <c r="N231" s="282">
        <f t="shared" si="527"/>
        <v>0</v>
      </c>
      <c r="O231" s="291">
        <f t="shared" si="528"/>
        <v>0</v>
      </c>
      <c r="P231" s="284">
        <f>+P179+P205</f>
        <v>0</v>
      </c>
      <c r="Q231" s="317">
        <f t="shared" si="529"/>
        <v>0</v>
      </c>
      <c r="R231" s="281">
        <f t="shared" si="530"/>
        <v>0</v>
      </c>
      <c r="S231" s="282">
        <f t="shared" si="530"/>
        <v>0</v>
      </c>
      <c r="T231" s="291">
        <f t="shared" si="531"/>
        <v>0</v>
      </c>
      <c r="U231" s="284">
        <f>+U179+U205</f>
        <v>0</v>
      </c>
      <c r="V231" s="319">
        <f>T231+U231</f>
        <v>0</v>
      </c>
      <c r="W231" s="285">
        <f t="shared" si="510"/>
        <v>0</v>
      </c>
    </row>
    <row r="232" spans="12:23" ht="14.25" thickTop="1" thickBot="1">
      <c r="L232" s="286" t="s">
        <v>40</v>
      </c>
      <c r="M232" s="287">
        <f>+M229+M230+M231</f>
        <v>0</v>
      </c>
      <c r="N232" s="288">
        <f t="shared" ref="N232" si="532">+N229+N230+N231</f>
        <v>0</v>
      </c>
      <c r="O232" s="289">
        <f t="shared" ref="O232" si="533">+O229+O230+O231</f>
        <v>0</v>
      </c>
      <c r="P232" s="287">
        <f t="shared" ref="P232" si="534">+P229+P230+P231</f>
        <v>0</v>
      </c>
      <c r="Q232" s="289">
        <f t="shared" ref="Q232" si="535">+Q229+Q230+Q231</f>
        <v>0</v>
      </c>
      <c r="R232" s="287">
        <f t="shared" ref="R232" si="536">+R229+R230+R231</f>
        <v>0</v>
      </c>
      <c r="S232" s="288">
        <f t="shared" ref="S232" si="537">+S229+S230+S231</f>
        <v>0</v>
      </c>
      <c r="T232" s="289">
        <f t="shared" ref="T232" si="538">+T229+T230+T231</f>
        <v>0</v>
      </c>
      <c r="U232" s="287">
        <f t="shared" ref="U232" si="539">+U229+U230+U231</f>
        <v>0</v>
      </c>
      <c r="V232" s="289">
        <f t="shared" ref="V232" si="540">+V229+V230+V231</f>
        <v>0</v>
      </c>
      <c r="W232" s="290">
        <f t="shared" si="510"/>
        <v>0</v>
      </c>
    </row>
    <row r="233" spans="12:23" ht="14.25" thickTop="1" thickBot="1">
      <c r="L233" s="286" t="s">
        <v>62</v>
      </c>
      <c r="M233" s="287">
        <f t="shared" ref="M233:V233" si="541">+M224+M228+M232</f>
        <v>0</v>
      </c>
      <c r="N233" s="288">
        <f t="shared" si="541"/>
        <v>0</v>
      </c>
      <c r="O233" s="289">
        <f t="shared" si="541"/>
        <v>0</v>
      </c>
      <c r="P233" s="287">
        <f t="shared" si="541"/>
        <v>0</v>
      </c>
      <c r="Q233" s="289">
        <f t="shared" si="541"/>
        <v>0</v>
      </c>
      <c r="R233" s="287">
        <f t="shared" si="541"/>
        <v>0</v>
      </c>
      <c r="S233" s="288">
        <f t="shared" si="541"/>
        <v>0</v>
      </c>
      <c r="T233" s="289">
        <f t="shared" si="541"/>
        <v>0</v>
      </c>
      <c r="U233" s="287">
        <f t="shared" si="541"/>
        <v>0</v>
      </c>
      <c r="V233" s="289">
        <f t="shared" si="541"/>
        <v>0</v>
      </c>
      <c r="W233" s="290">
        <f>IF(Q233=0,0,((V233/Q233)-1)*100)</f>
        <v>0</v>
      </c>
    </row>
    <row r="234" spans="12:23" ht="14.25" thickTop="1" thickBot="1">
      <c r="L234" s="286" t="s">
        <v>7</v>
      </c>
      <c r="M234" s="287">
        <f>+M233+M220</f>
        <v>0</v>
      </c>
      <c r="N234" s="288">
        <f t="shared" ref="N234" si="542">+N233+N220</f>
        <v>0</v>
      </c>
      <c r="O234" s="289">
        <f t="shared" ref="O234" si="543">+O233+O220</f>
        <v>0</v>
      </c>
      <c r="P234" s="287">
        <f t="shared" ref="P234" si="544">+P233+P220</f>
        <v>0</v>
      </c>
      <c r="Q234" s="289">
        <f t="shared" ref="Q234" si="545">+Q233+Q220</f>
        <v>0</v>
      </c>
      <c r="R234" s="287">
        <f t="shared" ref="R234" si="546">+R233+R220</f>
        <v>0</v>
      </c>
      <c r="S234" s="288">
        <f t="shared" ref="S234" si="547">+S233+S220</f>
        <v>0</v>
      </c>
      <c r="T234" s="289">
        <f t="shared" ref="T234" si="548">+T233+T220</f>
        <v>0</v>
      </c>
      <c r="U234" s="287">
        <f t="shared" ref="U234" si="549">+U233+U220</f>
        <v>0</v>
      </c>
      <c r="V234" s="289">
        <f t="shared" ref="V234" si="550">+V233+V220</f>
        <v>0</v>
      </c>
      <c r="W234" s="290">
        <f>IF(Q234=0,0,((V234/Q234)-1)*100)</f>
        <v>0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  <mergeCell ref="M161:Q161"/>
    <mergeCell ref="M187:Q1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 : Mae Fah Luang Chiang Rai International Airport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W235"/>
  <sheetViews>
    <sheetView tabSelected="1" topLeftCell="A65" zoomScaleNormal="100" workbookViewId="0">
      <selection activeCell="J22" sqref="J22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10.71093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2.42578125" style="1" customWidth="1"/>
    <col min="14" max="14" width="12.7109375" style="1" customWidth="1"/>
    <col min="15" max="15" width="14.140625" style="1" bestFit="1" customWidth="1"/>
    <col min="16" max="16" width="11" style="1" customWidth="1"/>
    <col min="17" max="17" width="12.85546875" style="1" customWidth="1"/>
    <col min="18" max="18" width="12.5703125" style="1" customWidth="1"/>
    <col min="19" max="19" width="12.28515625" style="1" customWidth="1"/>
    <col min="20" max="20" width="14.140625" style="1" bestFit="1" customWidth="1"/>
    <col min="21" max="21" width="11" style="1" customWidth="1"/>
    <col min="22" max="22" width="13.5703125" style="1" customWidth="1"/>
    <col min="23" max="23" width="12.140625" style="2" bestFit="1" customWidth="1"/>
    <col min="24" max="16384" width="7" style="1"/>
  </cols>
  <sheetData>
    <row r="1" spans="2:23" ht="13.5" thickBot="1"/>
    <row r="2" spans="2:23" ht="13.5" thickTop="1">
      <c r="B2" s="429" t="s">
        <v>0</v>
      </c>
      <c r="C2" s="430"/>
      <c r="D2" s="430"/>
      <c r="E2" s="430"/>
      <c r="F2" s="430"/>
      <c r="G2" s="430"/>
      <c r="H2" s="430"/>
      <c r="I2" s="431"/>
      <c r="J2" s="3"/>
      <c r="K2" s="3"/>
      <c r="L2" s="432" t="s">
        <v>1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4"/>
    </row>
    <row r="3" spans="2:23" ht="13.5" thickBot="1">
      <c r="B3" s="435" t="s">
        <v>46</v>
      </c>
      <c r="C3" s="436"/>
      <c r="D3" s="436"/>
      <c r="E3" s="436"/>
      <c r="F3" s="436"/>
      <c r="G3" s="436"/>
      <c r="H3" s="436"/>
      <c r="I3" s="437"/>
      <c r="J3" s="3"/>
      <c r="K3" s="3"/>
      <c r="L3" s="438" t="s">
        <v>48</v>
      </c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</row>
    <row r="4" spans="2:23" ht="14.25" thickTop="1" thickBot="1">
      <c r="B4" s="106"/>
      <c r="C4" s="107"/>
      <c r="D4" s="107"/>
      <c r="E4" s="107"/>
      <c r="F4" s="107"/>
      <c r="G4" s="107"/>
      <c r="H4" s="107"/>
      <c r="I4" s="108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3" ht="14.25" thickTop="1" thickBot="1">
      <c r="B5" s="109"/>
      <c r="C5" s="441" t="s">
        <v>58</v>
      </c>
      <c r="D5" s="442"/>
      <c r="E5" s="443"/>
      <c r="F5" s="444" t="s">
        <v>59</v>
      </c>
      <c r="G5" s="445"/>
      <c r="H5" s="446"/>
      <c r="I5" s="110" t="s">
        <v>2</v>
      </c>
      <c r="J5" s="3"/>
      <c r="K5" s="3"/>
      <c r="L5" s="11"/>
      <c r="M5" s="447" t="s">
        <v>58</v>
      </c>
      <c r="N5" s="448"/>
      <c r="O5" s="448"/>
      <c r="P5" s="448"/>
      <c r="Q5" s="449"/>
      <c r="R5" s="447" t="s">
        <v>59</v>
      </c>
      <c r="S5" s="448"/>
      <c r="T5" s="448"/>
      <c r="U5" s="448"/>
      <c r="V5" s="449"/>
      <c r="W5" s="12" t="s">
        <v>2</v>
      </c>
    </row>
    <row r="6" spans="2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3" ht="13.5" thickBot="1">
      <c r="B7" s="116"/>
      <c r="C7" s="117" t="s">
        <v>5</v>
      </c>
      <c r="D7" s="118" t="s">
        <v>6</v>
      </c>
      <c r="E7" s="230" t="s">
        <v>7</v>
      </c>
      <c r="F7" s="117" t="s">
        <v>5</v>
      </c>
      <c r="G7" s="118" t="s">
        <v>6</v>
      </c>
      <c r="H7" s="230" t="s">
        <v>7</v>
      </c>
      <c r="I7" s="120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3" ht="6" customHeight="1" thickTop="1">
      <c r="B8" s="111"/>
      <c r="C8" s="121"/>
      <c r="D8" s="122"/>
      <c r="E8" s="123"/>
      <c r="F8" s="121"/>
      <c r="G8" s="122"/>
      <c r="H8" s="175"/>
      <c r="I8" s="124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3">
      <c r="B9" s="111" t="s">
        <v>10</v>
      </c>
      <c r="C9" s="125">
        <f>'Lcc_BKK+DMK'!C9+Lcc_CNX!C9+Lcc_HDY!C9+Lcc_HKT!C9+Lcc_CEI!C9</f>
        <v>2368</v>
      </c>
      <c r="D9" s="127">
        <f>'Lcc_BKK+DMK'!D9+Lcc_CNX!D9+Lcc_HDY!D9+Lcc_HKT!D9+Lcc_CEI!D9</f>
        <v>2366</v>
      </c>
      <c r="E9" s="170">
        <f>SUM(C9:D9)</f>
        <v>4734</v>
      </c>
      <c r="F9" s="125">
        <f>'Lcc_BKK+DMK'!F9+Lcc_CNX!F9+Lcc_HDY!F9+Lcc_HKT!F9+Lcc_CEI!F9</f>
        <v>3223</v>
      </c>
      <c r="G9" s="127">
        <f>'Lcc_BKK+DMK'!G9+Lcc_CNX!G9+Lcc_HDY!G9+Lcc_HKT!G9+Lcc_CEI!G9</f>
        <v>3227</v>
      </c>
      <c r="H9" s="176">
        <f>SUM(F9:G9)</f>
        <v>6450</v>
      </c>
      <c r="I9" s="128">
        <f>IF(E9=0,0,((H9/E9)-1)*100)</f>
        <v>36.248415716096318</v>
      </c>
      <c r="J9" s="3"/>
      <c r="K9" s="6"/>
      <c r="L9" s="13" t="s">
        <v>10</v>
      </c>
      <c r="M9" s="39">
        <f>'Lcc_BKK+DMK'!M9+Lcc_CNX!M9+Lcc_HDY!M9+Lcc_HKT!M9+Lcc_CEI!M9</f>
        <v>329121</v>
      </c>
      <c r="N9" s="37">
        <f>'Lcc_BKK+DMK'!N9+Lcc_CNX!N9+Lcc_HDY!N9+Lcc_HKT!N9+Lcc_CEI!N9</f>
        <v>341643</v>
      </c>
      <c r="O9" s="198">
        <f>SUM(M9:N9)</f>
        <v>670764</v>
      </c>
      <c r="P9" s="150">
        <f>'Lcc_BKK+DMK'!P9+Lcc_CNX!P9+Lcc_HDY!P9+Lcc_HKT!P9+Lcc_CEI!P9</f>
        <v>3</v>
      </c>
      <c r="Q9" s="198">
        <f t="shared" ref="Q9:Q11" si="0">O9+P9</f>
        <v>670767</v>
      </c>
      <c r="R9" s="39">
        <f>'Lcc_BKK+DMK'!R9+Lcc_CNX!R9+Lcc_HDY!R9+Lcc_HKT!R9+Lcc_CEI!R9</f>
        <v>426920</v>
      </c>
      <c r="S9" s="37">
        <f>'Lcc_BKK+DMK'!S9+Lcc_CNX!S9+Lcc_HDY!S9+Lcc_HKT!S9+Lcc_CEI!S9</f>
        <v>438246</v>
      </c>
      <c r="T9" s="198">
        <f>SUM(R9:S9)</f>
        <v>865166</v>
      </c>
      <c r="U9" s="150">
        <f>+Lcc_BKK!U9+Lcc_DMK!U9+Lcc_CNX!U9+Lcc_HDY!U9+Lcc_HKT!U9+Lcc_CEI!U9</f>
        <v>3</v>
      </c>
      <c r="V9" s="198">
        <f t="shared" ref="V9:V23" si="1">T9+U9</f>
        <v>865169</v>
      </c>
      <c r="W9" s="40">
        <f>IF(Q9=0,0,((V9/Q9)-1)*100)</f>
        <v>28.982045926528887</v>
      </c>
    </row>
    <row r="10" spans="2:23">
      <c r="B10" s="111" t="s">
        <v>11</v>
      </c>
      <c r="C10" s="125">
        <f>'Lcc_BKK+DMK'!C10+Lcc_CNX!C10+Lcc_HDY!C10+Lcc_HKT!C10+Lcc_CEI!C10</f>
        <v>2404</v>
      </c>
      <c r="D10" s="127">
        <f>'Lcc_BKK+DMK'!D10+Lcc_CNX!D10+Lcc_HDY!D10+Lcc_HKT!D10+Lcc_CEI!D10</f>
        <v>2401</v>
      </c>
      <c r="E10" s="170">
        <f>SUM(C10:D10)</f>
        <v>4805</v>
      </c>
      <c r="F10" s="125">
        <f>'Lcc_BKK+DMK'!F10+Lcc_CNX!F10+Lcc_HDY!F10+Lcc_HKT!F10+Lcc_CEI!F10</f>
        <v>3251</v>
      </c>
      <c r="G10" s="127">
        <f>'Lcc_BKK+DMK'!G10+Lcc_CNX!G10+Lcc_HDY!G10+Lcc_HKT!G10+Lcc_CEI!G10</f>
        <v>3246</v>
      </c>
      <c r="H10" s="176">
        <f>SUM(F10:G10)</f>
        <v>6497</v>
      </c>
      <c r="I10" s="128">
        <f>IF(E10=0,0,((H10/E10)-1)*100)</f>
        <v>35.213319458896983</v>
      </c>
      <c r="J10" s="3"/>
      <c r="K10" s="6"/>
      <c r="L10" s="13" t="s">
        <v>11</v>
      </c>
      <c r="M10" s="39">
        <f>'Lcc_BKK+DMK'!M10+Lcc_CNX!M10+Lcc_HDY!M10+Lcc_HKT!M10+Lcc_CEI!M10</f>
        <v>366076</v>
      </c>
      <c r="N10" s="37">
        <f>'Lcc_BKK+DMK'!N10+Lcc_CNX!N10+Lcc_HDY!N10+Lcc_HKT!N10+Lcc_CEI!N10</f>
        <v>347091</v>
      </c>
      <c r="O10" s="198">
        <f t="shared" ref="O10:O11" si="2">SUM(M10:N10)</f>
        <v>713167</v>
      </c>
      <c r="P10" s="150">
        <f>'Lcc_BKK+DMK'!P10+Lcc_CNX!P10+Lcc_HDY!P10+Lcc_HKT!P10+Lcc_CEI!P10</f>
        <v>555</v>
      </c>
      <c r="Q10" s="198">
        <f t="shared" si="0"/>
        <v>713722</v>
      </c>
      <c r="R10" s="39">
        <f>'Lcc_BKK+DMK'!R10+Lcc_CNX!R10+Lcc_HDY!R10+Lcc_HKT!R10+Lcc_CEI!R10</f>
        <v>458266</v>
      </c>
      <c r="S10" s="37">
        <f>'Lcc_BKK+DMK'!S10+Lcc_CNX!S10+Lcc_HDY!S10+Lcc_HKT!S10+Lcc_CEI!S10</f>
        <v>439363</v>
      </c>
      <c r="T10" s="198">
        <f t="shared" ref="T10:T23" si="3">SUM(R10:S10)</f>
        <v>897629</v>
      </c>
      <c r="U10" s="150">
        <f>+Lcc_BKK!U10+Lcc_DMK!U10+Lcc_CNX!U10+Lcc_HDY!U10+Lcc_HKT!U10+Lcc_CEI!U10</f>
        <v>131</v>
      </c>
      <c r="V10" s="198">
        <f t="shared" si="1"/>
        <v>897760</v>
      </c>
      <c r="W10" s="40">
        <f>IF(Q10=0,0,((V10/Q10)-1)*100)</f>
        <v>25.7856700508041</v>
      </c>
    </row>
    <row r="11" spans="2:23" ht="13.5" thickBot="1">
      <c r="B11" s="116" t="s">
        <v>12</v>
      </c>
      <c r="C11" s="129">
        <f>'Lcc_BKK+DMK'!C11+Lcc_CNX!C11+Lcc_HDY!C11+Lcc_HKT!C11+Lcc_CEI!C11</f>
        <v>2567</v>
      </c>
      <c r="D11" s="131">
        <f>'Lcc_BKK+DMK'!D11+Lcc_CNX!D11+Lcc_HDY!D11+Lcc_HKT!D11+Lcc_CEI!D11</f>
        <v>2570</v>
      </c>
      <c r="E11" s="170">
        <f>SUM(C11:D11)</f>
        <v>5137</v>
      </c>
      <c r="F11" s="129">
        <f>'Lcc_BKK+DMK'!F11+Lcc_CNX!F11+Lcc_HDY!F11+Lcc_HKT!F11+Lcc_CEI!F11</f>
        <v>3473</v>
      </c>
      <c r="G11" s="131">
        <f>'Lcc_BKK+DMK'!G11+Lcc_CNX!G11+Lcc_HDY!G11+Lcc_HKT!G11+Lcc_CEI!G11</f>
        <v>3469</v>
      </c>
      <c r="H11" s="176">
        <f>SUM(F11:G11)</f>
        <v>6942</v>
      </c>
      <c r="I11" s="128">
        <f>IF(E11=0,0,((H11/E11)-1)*100)</f>
        <v>35.137239634027637</v>
      </c>
      <c r="J11" s="3"/>
      <c r="K11" s="6"/>
      <c r="L11" s="22" t="s">
        <v>12</v>
      </c>
      <c r="M11" s="39">
        <f>'Lcc_BKK+DMK'!M11+Lcc_CNX!M11+Lcc_HDY!M11+Lcc_HKT!M11+Lcc_CEI!M11</f>
        <v>394850</v>
      </c>
      <c r="N11" s="37">
        <f>'Lcc_BKK+DMK'!N11+Lcc_CNX!N11+Lcc_HDY!N11+Lcc_HKT!N11+Lcc_CEI!N11</f>
        <v>382873</v>
      </c>
      <c r="O11" s="198">
        <f t="shared" si="2"/>
        <v>777723</v>
      </c>
      <c r="P11" s="38">
        <f>'Lcc_BKK+DMK'!P11+Lcc_CNX!P11+Lcc_HDY!P11+Lcc_HKT!P11+Lcc_CEI!P11</f>
        <v>388</v>
      </c>
      <c r="Q11" s="256">
        <f t="shared" si="0"/>
        <v>778111</v>
      </c>
      <c r="R11" s="39">
        <f>'Lcc_BKK+DMK'!R11+Lcc_CNX!R11+Lcc_HDY!R11+Lcc_HKT!R11+Lcc_CEI!R11</f>
        <v>487727</v>
      </c>
      <c r="S11" s="37">
        <f>'Lcc_BKK+DMK'!S11+Lcc_CNX!S11+Lcc_HDY!S11+Lcc_HKT!S11+Lcc_CEI!S11</f>
        <v>473616</v>
      </c>
      <c r="T11" s="198">
        <f t="shared" si="3"/>
        <v>961343</v>
      </c>
      <c r="U11" s="38">
        <f>+Lcc_BKK!U11+Lcc_DMK!U11+Lcc_CNX!U11+Lcc_HDY!U11+Lcc_HKT!U11+Lcc_CEI!U11</f>
        <v>90</v>
      </c>
      <c r="V11" s="256">
        <f t="shared" si="1"/>
        <v>961433</v>
      </c>
      <c r="W11" s="40">
        <f>IF(Q11=0,0,((V11/Q11)-1)*100)</f>
        <v>23.559877703823751</v>
      </c>
    </row>
    <row r="12" spans="2:23" ht="14.25" thickTop="1" thickBot="1">
      <c r="B12" s="132" t="s">
        <v>57</v>
      </c>
      <c r="C12" s="133">
        <f>+C9+C10+C11</f>
        <v>7339</v>
      </c>
      <c r="D12" s="135">
        <f t="shared" ref="D12:H12" si="4">+D9+D10+D11</f>
        <v>7337</v>
      </c>
      <c r="E12" s="171">
        <f t="shared" si="4"/>
        <v>14676</v>
      </c>
      <c r="F12" s="133">
        <f t="shared" si="4"/>
        <v>9947</v>
      </c>
      <c r="G12" s="135">
        <f t="shared" si="4"/>
        <v>9942</v>
      </c>
      <c r="H12" s="180">
        <f t="shared" si="4"/>
        <v>19889</v>
      </c>
      <c r="I12" s="136">
        <f t="shared" ref="I12" si="5">IF(E12=0,0,((H12/E12)-1)*100)</f>
        <v>35.520577814118283</v>
      </c>
      <c r="J12" s="3"/>
      <c r="K12" s="3"/>
      <c r="L12" s="41" t="s">
        <v>57</v>
      </c>
      <c r="M12" s="45">
        <f>+M9+M10+M11</f>
        <v>1090047</v>
      </c>
      <c r="N12" s="43">
        <f t="shared" ref="N12:V12" si="6">+N9+N10+N11</f>
        <v>1071607</v>
      </c>
      <c r="O12" s="199">
        <f t="shared" si="6"/>
        <v>2161654</v>
      </c>
      <c r="P12" s="43">
        <f t="shared" si="6"/>
        <v>946</v>
      </c>
      <c r="Q12" s="199">
        <f t="shared" si="6"/>
        <v>2162600</v>
      </c>
      <c r="R12" s="45">
        <f t="shared" si="6"/>
        <v>1372913</v>
      </c>
      <c r="S12" s="43">
        <f t="shared" si="6"/>
        <v>1351225</v>
      </c>
      <c r="T12" s="199">
        <f t="shared" si="6"/>
        <v>2724138</v>
      </c>
      <c r="U12" s="43">
        <f t="shared" si="6"/>
        <v>224</v>
      </c>
      <c r="V12" s="199">
        <f t="shared" si="6"/>
        <v>2724362</v>
      </c>
      <c r="W12" s="46">
        <f t="shared" ref="W12" si="7">IF(Q12=0,0,((V12/Q12)-1)*100)</f>
        <v>25.976232312956625</v>
      </c>
    </row>
    <row r="13" spans="2:23" ht="13.5" thickTop="1">
      <c r="B13" s="111" t="s">
        <v>13</v>
      </c>
      <c r="C13" s="125">
        <f>'Lcc_BKK+DMK'!C13+Lcc_CNX!C13+Lcc_HDY!C13+Lcc_HKT!C13+Lcc_CEI!C13</f>
        <v>2691</v>
      </c>
      <c r="D13" s="127">
        <f>'Lcc_BKK+DMK'!D13+Lcc_CNX!D13+Lcc_HDY!D13+Lcc_HKT!D13+Lcc_CEI!D13</f>
        <v>2705</v>
      </c>
      <c r="E13" s="170">
        <f t="shared" ref="E13:E23" si="8">SUM(C13:D13)</f>
        <v>5396</v>
      </c>
      <c r="F13" s="125">
        <f>'Lcc_BKK+DMK'!F13+Lcc_CNX!F13+Lcc_HDY!F13+Lcc_HKT!F13+Lcc_CEI!F13</f>
        <v>3666</v>
      </c>
      <c r="G13" s="127">
        <f>'Lcc_BKK+DMK'!G13+Lcc_CNX!G13+Lcc_HDY!G13+Lcc_HKT!G13+Lcc_CEI!G13</f>
        <v>3670</v>
      </c>
      <c r="H13" s="176">
        <f>SUM(F13:G13)</f>
        <v>7336</v>
      </c>
      <c r="I13" s="128">
        <f t="shared" ref="I13:I24" si="9">IF(E13=0,0,((H13/E13)-1)*100)</f>
        <v>35.952557449962931</v>
      </c>
      <c r="J13" s="3"/>
      <c r="K13" s="3"/>
      <c r="L13" s="13" t="s">
        <v>13</v>
      </c>
      <c r="M13" s="39">
        <f>'Lcc_BKK+DMK'!M13+Lcc_CNX!M13+Lcc_HDY!M13+Lcc_HKT!M13+Lcc_CEI!M13</f>
        <v>391166</v>
      </c>
      <c r="N13" s="37">
        <f>'Lcc_BKK+DMK'!N13+Lcc_CNX!N13+Lcc_HDY!N13+Lcc_HKT!N13+Lcc_CEI!N13</f>
        <v>407808</v>
      </c>
      <c r="O13" s="198">
        <f>SUM(M13:N13)</f>
        <v>798974</v>
      </c>
      <c r="P13" s="150">
        <f>'Lcc_BKK+DMK'!P13+Lcc_CNX!P13+Lcc_HDY!P13+Lcc_HKT!P13+Lcc_CEI!P13</f>
        <v>203</v>
      </c>
      <c r="Q13" s="198">
        <f t="shared" ref="Q13:Q14" si="10">O13+P13</f>
        <v>799177</v>
      </c>
      <c r="R13" s="39">
        <f>'Lcc_BKK+DMK'!R13+Lcc_CNX!R13+Lcc_HDY!R13+Lcc_HKT!R13+Lcc_CEI!R13</f>
        <v>460745</v>
      </c>
      <c r="S13" s="37">
        <f>'Lcc_BKK+DMK'!S13+Lcc_CNX!S13+Lcc_HDY!S13+Lcc_HKT!S13+Lcc_CEI!S13</f>
        <v>458626</v>
      </c>
      <c r="T13" s="198">
        <f t="shared" si="3"/>
        <v>919371</v>
      </c>
      <c r="U13" s="150">
        <f>+Lcc_BKK!U13+Lcc_DMK!U13+Lcc_CNX!U13+Lcc_HDY!U13+Lcc_HKT!U13+Lcc_CEI!U13</f>
        <v>472</v>
      </c>
      <c r="V13" s="198">
        <f t="shared" si="1"/>
        <v>919843</v>
      </c>
      <c r="W13" s="40">
        <f t="shared" ref="W13:W24" si="11">IF(Q13=0,0,((V13/Q13)-1)*100)</f>
        <v>15.098782872880466</v>
      </c>
    </row>
    <row r="14" spans="2:23">
      <c r="B14" s="111" t="s">
        <v>14</v>
      </c>
      <c r="C14" s="125">
        <f>'Lcc_BKK+DMK'!C14+Lcc_CNX!C14+Lcc_HDY!C14+Lcc_HKT!C14+Lcc_CEI!C14</f>
        <v>2596</v>
      </c>
      <c r="D14" s="127">
        <f>'Lcc_BKK+DMK'!D14+Lcc_CNX!D14+Lcc_HDY!D14+Lcc_HKT!D14+Lcc_CEI!D14</f>
        <v>2594</v>
      </c>
      <c r="E14" s="170">
        <f t="shared" si="8"/>
        <v>5190</v>
      </c>
      <c r="F14" s="125">
        <f>'Lcc_BKK+DMK'!F14+Lcc_CNX!F14+Lcc_HDY!F14+Lcc_HKT!F14+Lcc_CEI!F14</f>
        <v>3226</v>
      </c>
      <c r="G14" s="127">
        <f>'Lcc_BKK+DMK'!G14+Lcc_CNX!G14+Lcc_HDY!G14+Lcc_HKT!G14+Lcc_CEI!G14</f>
        <v>3222</v>
      </c>
      <c r="H14" s="176">
        <f>SUM(F14:G14)</f>
        <v>6448</v>
      </c>
      <c r="I14" s="128">
        <f t="shared" si="9"/>
        <v>24.238921001926773</v>
      </c>
      <c r="J14" s="3"/>
      <c r="K14" s="3"/>
      <c r="L14" s="13" t="s">
        <v>14</v>
      </c>
      <c r="M14" s="39">
        <f>'Lcc_BKK+DMK'!M14+Lcc_CNX!M14+Lcc_HDY!M14+Lcc_HKT!M14+Lcc_CEI!M14</f>
        <v>376743</v>
      </c>
      <c r="N14" s="37">
        <f>'Lcc_BKK+DMK'!N14+Lcc_CNX!N14+Lcc_HDY!N14+Lcc_HKT!N14+Lcc_CEI!N14</f>
        <v>387680</v>
      </c>
      <c r="O14" s="198">
        <f t="shared" ref="O14" si="12">SUM(M14:N14)</f>
        <v>764423</v>
      </c>
      <c r="P14" s="150">
        <f>'Lcc_BKK+DMK'!P16+Lcc_CNX!P14+Lcc_HDY!P14+Lcc_HKT!P14+Lcc_CEI!P14</f>
        <v>180</v>
      </c>
      <c r="Q14" s="198">
        <f t="shared" si="10"/>
        <v>764603</v>
      </c>
      <c r="R14" s="39">
        <f>'Lcc_BKK+DMK'!R14+Lcc_CNX!R14+Lcc_HDY!R14+Lcc_HKT!R14+Lcc_CEI!R14</f>
        <v>405207</v>
      </c>
      <c r="S14" s="37">
        <f>'Lcc_BKK+DMK'!S14+Lcc_CNX!S14+Lcc_HDY!S14+Lcc_HKT!S14+Lcc_CEI!S14</f>
        <v>428328</v>
      </c>
      <c r="T14" s="198">
        <f t="shared" si="3"/>
        <v>833535</v>
      </c>
      <c r="U14" s="150">
        <f>+Lcc_BKK!U14+Lcc_DMK!U14+Lcc_CNX!U14+Lcc_HDY!U14+Lcc_HKT!U14+Lcc_CEI!U14</f>
        <v>250</v>
      </c>
      <c r="V14" s="198">
        <f t="shared" si="1"/>
        <v>833785</v>
      </c>
      <c r="W14" s="40">
        <f t="shared" si="11"/>
        <v>9.0480942397557875</v>
      </c>
    </row>
    <row r="15" spans="2:23" ht="13.5" thickBot="1">
      <c r="B15" s="111" t="s">
        <v>15</v>
      </c>
      <c r="C15" s="125">
        <f>'Lcc_BKK+DMK'!C15+Lcc_CNX!C15+Lcc_HDY!C15+Lcc_HKT!C15+Lcc_CEI!C15</f>
        <v>2806</v>
      </c>
      <c r="D15" s="127">
        <f>'Lcc_BKK+DMK'!D15+Lcc_CNX!D15+Lcc_HDY!D15+Lcc_HKT!D15+Lcc_CEI!D15</f>
        <v>2809</v>
      </c>
      <c r="E15" s="170">
        <f>SUM(C15:D15)</f>
        <v>5615</v>
      </c>
      <c r="F15" s="125">
        <f>'Lcc_BKK+DMK'!F15+Lcc_CNX!F15+Lcc_HDY!F15+Lcc_HKT!F15+Lcc_CEI!F15</f>
        <v>3334</v>
      </c>
      <c r="G15" s="127">
        <f>'Lcc_BKK+DMK'!G15+Lcc_CNX!G15+Lcc_HDY!G15+Lcc_HKT!G15+Lcc_CEI!G15</f>
        <v>3337</v>
      </c>
      <c r="H15" s="176">
        <f>SUM(F15:G15)</f>
        <v>6671</v>
      </c>
      <c r="I15" s="128">
        <f>IF(E15=0,0,((H15/E15)-1)*100)</f>
        <v>18.806767586821003</v>
      </c>
      <c r="J15" s="7"/>
      <c r="K15" s="3"/>
      <c r="L15" s="13" t="s">
        <v>15</v>
      </c>
      <c r="M15" s="39">
        <f>'Lcc_BKK+DMK'!M15+Lcc_CNX!M15+Lcc_HDY!M15+Lcc_HKT!M15+Lcc_CEI!M15</f>
        <v>425919</v>
      </c>
      <c r="N15" s="37">
        <f>'Lcc_BKK+DMK'!N15+Lcc_CNX!N15+Lcc_HDY!N15+Lcc_HKT!N15+Lcc_CEI!N15</f>
        <v>432761</v>
      </c>
      <c r="O15" s="198">
        <f>SUM(M15:N15)</f>
        <v>858680</v>
      </c>
      <c r="P15" s="150">
        <f>'Lcc_BKK+DMK'!P15+Lcc_CNX!P15+Lcc_HDY!P15+Lcc_HKT!P15+Lcc_CEI!P15</f>
        <v>226</v>
      </c>
      <c r="Q15" s="198">
        <f>O15+P15</f>
        <v>858906</v>
      </c>
      <c r="R15" s="39">
        <f>'Lcc_BKK+DMK'!R15+Lcc_CNX!R15+Lcc_HDY!R15+Lcc_HKT!R15+Lcc_CEI!R15</f>
        <v>452708</v>
      </c>
      <c r="S15" s="37">
        <f>'Lcc_BKK+DMK'!S15+Lcc_CNX!S15+Lcc_HDY!S15+Lcc_HKT!S15+Lcc_CEI!S15</f>
        <v>465835</v>
      </c>
      <c r="T15" s="198">
        <f t="shared" si="3"/>
        <v>918543</v>
      </c>
      <c r="U15" s="150">
        <f>+Lcc_BKK!U15+Lcc_DMK!U15+Lcc_CNX!U15+Lcc_HDY!U15+Lcc_HKT!U15+Lcc_CEI!U15</f>
        <v>380</v>
      </c>
      <c r="V15" s="198">
        <f t="shared" si="1"/>
        <v>918923</v>
      </c>
      <c r="W15" s="40">
        <f>IF(Q15=0,0,((V15/Q15)-1)*100)</f>
        <v>6.9876098199337378</v>
      </c>
    </row>
    <row r="16" spans="2:23" ht="14.25" thickTop="1" thickBot="1">
      <c r="B16" s="132" t="s">
        <v>61</v>
      </c>
      <c r="C16" s="133">
        <f>+C13+C14+C15</f>
        <v>8093</v>
      </c>
      <c r="D16" s="135">
        <f t="shared" ref="D16" si="13">+D13+D14+D15</f>
        <v>8108</v>
      </c>
      <c r="E16" s="171">
        <f t="shared" ref="E16" si="14">+E13+E14+E15</f>
        <v>16201</v>
      </c>
      <c r="F16" s="133">
        <f t="shared" ref="F16" si="15">+F13+F14+F15</f>
        <v>10226</v>
      </c>
      <c r="G16" s="135">
        <f t="shared" ref="G16" si="16">+G13+G14+G15</f>
        <v>10229</v>
      </c>
      <c r="H16" s="177">
        <f t="shared" ref="H16" si="17">+H13+H14+H15</f>
        <v>20455</v>
      </c>
      <c r="I16" s="137">
        <f t="shared" ref="I16" si="18">IF(E16=0,0,((H16/E16)-1)*100)</f>
        <v>26.257638417381646</v>
      </c>
      <c r="J16" s="7"/>
      <c r="K16" s="7"/>
      <c r="L16" s="41" t="s">
        <v>61</v>
      </c>
      <c r="M16" s="45">
        <f>+M13+M14+M15</f>
        <v>1193828</v>
      </c>
      <c r="N16" s="43">
        <f t="shared" ref="N16" si="19">+N13+N14+N15</f>
        <v>1228249</v>
      </c>
      <c r="O16" s="199">
        <f t="shared" ref="O16" si="20">+O13+O14+O15</f>
        <v>2422077</v>
      </c>
      <c r="P16" s="43">
        <f t="shared" ref="P16" si="21">+P13+P14+P15</f>
        <v>609</v>
      </c>
      <c r="Q16" s="199">
        <f t="shared" ref="Q16" si="22">+Q13+Q14+Q15</f>
        <v>2422686</v>
      </c>
      <c r="R16" s="45">
        <f t="shared" ref="R16" si="23">+R13+R14+R15</f>
        <v>1318660</v>
      </c>
      <c r="S16" s="43">
        <f t="shared" ref="S16" si="24">+S13+S14+S15</f>
        <v>1352789</v>
      </c>
      <c r="T16" s="199">
        <f t="shared" ref="T16" si="25">+T13+T14+T15</f>
        <v>2671449</v>
      </c>
      <c r="U16" s="43">
        <f t="shared" ref="U16" si="26">+U13+U14+U15</f>
        <v>1102</v>
      </c>
      <c r="V16" s="199">
        <f t="shared" ref="V16" si="27">+V13+V14+V15</f>
        <v>2672551</v>
      </c>
      <c r="W16" s="46">
        <f t="shared" ref="W16" si="28">IF(Q16=0,0,((V16/Q16)-1)*100)</f>
        <v>10.313552808742044</v>
      </c>
    </row>
    <row r="17" spans="2:23" ht="13.5" thickTop="1">
      <c r="B17" s="111" t="s">
        <v>16</v>
      </c>
      <c r="C17" s="138">
        <f>'Lcc_BKK+DMK'!C17+Lcc_CNX!C17+Lcc_HDY!C17+Lcc_HKT!C17+Lcc_CEI!C17</f>
        <v>2828</v>
      </c>
      <c r="D17" s="140">
        <f>'Lcc_BKK+DMK'!D17+Lcc_CNX!D17+Lcc_HDY!D17+Lcc_HKT!D17+Lcc_CEI!D17</f>
        <v>2825</v>
      </c>
      <c r="E17" s="170">
        <f t="shared" si="8"/>
        <v>5653</v>
      </c>
      <c r="F17" s="138">
        <f>'Lcc_BKK+DMK'!F17+Lcc_CNX!F17+Lcc_HDY!F17+Lcc_HKT!F17+Lcc_CEI!F17</f>
        <v>3379</v>
      </c>
      <c r="G17" s="140">
        <f>'Lcc_BKK+DMK'!G17+Lcc_CNX!G17+Lcc_HDY!G17+Lcc_HKT!G17+Lcc_CEI!G17</f>
        <v>3380</v>
      </c>
      <c r="H17" s="176">
        <f t="shared" ref="H17:H23" si="29">SUM(F17:G17)</f>
        <v>6759</v>
      </c>
      <c r="I17" s="128">
        <f t="shared" si="9"/>
        <v>19.564832832124534</v>
      </c>
      <c r="J17" s="7"/>
      <c r="K17" s="3"/>
      <c r="L17" s="13" t="s">
        <v>16</v>
      </c>
      <c r="M17" s="39">
        <f>'Lcc_BKK+DMK'!M17+Lcc_CNX!M17+Lcc_HDY!M17+Lcc_HKT!M17+Lcc_CEI!M17</f>
        <v>412856</v>
      </c>
      <c r="N17" s="37">
        <f>'Lcc_BKK+DMK'!N17+Lcc_CNX!N17+Lcc_HDY!N17+Lcc_HKT!N17+Lcc_CEI!N17</f>
        <v>416126</v>
      </c>
      <c r="O17" s="198">
        <f t="shared" ref="O17:O19" si="30">SUM(M17:N17)</f>
        <v>828982</v>
      </c>
      <c r="P17" s="150">
        <f>'Lcc_BKK+DMK'!P17+Lcc_CNX!P17+Lcc_HDY!P17+Lcc_HKT!P17+Lcc_CEI!P17</f>
        <v>58</v>
      </c>
      <c r="Q17" s="198">
        <f t="shared" ref="Q17:Q19" si="31">O17+P17</f>
        <v>829040</v>
      </c>
      <c r="R17" s="39">
        <f>'Lcc_BKK+DMK'!R17+Lcc_CNX!R17+Lcc_HDY!R17+Lcc_HKT!R17+Lcc_CEI!R17</f>
        <v>466999</v>
      </c>
      <c r="S17" s="37">
        <f>'Lcc_BKK+DMK'!S17+Lcc_CNX!S17+Lcc_HDY!S17+Lcc_HKT!S17+Lcc_CEI!S17</f>
        <v>461899</v>
      </c>
      <c r="T17" s="198">
        <f t="shared" si="3"/>
        <v>928898</v>
      </c>
      <c r="U17" s="150">
        <f>+Lcc_BKK!U17+Lcc_DMK!U17+Lcc_CNX!U17+Lcc_HDY!U17+Lcc_HKT!U17+Lcc_CEI!U17</f>
        <v>5</v>
      </c>
      <c r="V17" s="198">
        <f t="shared" si="1"/>
        <v>928903</v>
      </c>
      <c r="W17" s="40">
        <f t="shared" si="11"/>
        <v>12.04561902923864</v>
      </c>
    </row>
    <row r="18" spans="2:23">
      <c r="B18" s="111" t="s">
        <v>17</v>
      </c>
      <c r="C18" s="138">
        <f>'Lcc_BKK+DMK'!C18+Lcc_CNX!C18+Lcc_HDY!C18+Lcc_HKT!C18+Lcc_CEI!C18</f>
        <v>2896</v>
      </c>
      <c r="D18" s="140">
        <f>'Lcc_BKK+DMK'!D18+Lcc_CNX!D18+Lcc_HDY!D18+Lcc_HKT!D18+Lcc_CEI!D18</f>
        <v>2898</v>
      </c>
      <c r="E18" s="170">
        <f>SUM(C18:D18)</f>
        <v>5794</v>
      </c>
      <c r="F18" s="138">
        <f>'Lcc_BKK+DMK'!F18+Lcc_CNX!F18+Lcc_HDY!F18+Lcc_HKT!F18+Lcc_CEI!F18</f>
        <v>3295</v>
      </c>
      <c r="G18" s="140">
        <f>'Lcc_BKK+DMK'!G18+Lcc_CNX!G18+Lcc_HDY!G18+Lcc_HKT!G18+Lcc_CEI!G18</f>
        <v>3289</v>
      </c>
      <c r="H18" s="176">
        <f>SUM(F18:G18)</f>
        <v>6584</v>
      </c>
      <c r="I18" s="128">
        <f>IF(E18=0,0,((H18/E18)-1)*100)</f>
        <v>13.634794615119095</v>
      </c>
      <c r="K18" s="3"/>
      <c r="L18" s="13" t="s">
        <v>17</v>
      </c>
      <c r="M18" s="39">
        <f>'Lcc_BKK+DMK'!M18+Lcc_CNX!M18+Lcc_HDY!M18+Lcc_HKT!M18+Lcc_CEI!M18</f>
        <v>407001</v>
      </c>
      <c r="N18" s="37">
        <f>'Lcc_BKK+DMK'!N18+Lcc_CNX!N18+Lcc_HDY!N18+Lcc_HKT!N18+Lcc_CEI!N18</f>
        <v>404363</v>
      </c>
      <c r="O18" s="198">
        <f>SUM(M18:N18)</f>
        <v>811364</v>
      </c>
      <c r="P18" s="150">
        <f>'Lcc_BKK+DMK'!P18+Lcc_CNX!P18+Lcc_HDY!P18+Lcc_HKT!P18+Lcc_CEI!P18</f>
        <v>0</v>
      </c>
      <c r="Q18" s="198">
        <f>O18+P18</f>
        <v>811364</v>
      </c>
      <c r="R18" s="39">
        <f>'Lcc_BKK+DMK'!R18+Lcc_CNX!R18+Lcc_HDY!R18+Lcc_HKT!R18+Lcc_CEI!R18</f>
        <v>428927</v>
      </c>
      <c r="S18" s="37">
        <f>'Lcc_BKK+DMK'!S18+Lcc_CNX!S18+Lcc_HDY!S18+Lcc_HKT!S18+Lcc_CEI!S18</f>
        <v>430283</v>
      </c>
      <c r="T18" s="198">
        <f t="shared" ref="T18" si="32">SUM(R18:S18)</f>
        <v>859210</v>
      </c>
      <c r="U18" s="150">
        <f>+Lcc_BKK!U18+Lcc_DMK!U18+Lcc_CNX!U18+Lcc_HDY!U18+Lcc_HKT!U18+Lcc_CEI!U18</f>
        <v>2</v>
      </c>
      <c r="V18" s="198">
        <f t="shared" ref="V18" si="33">T18+U18</f>
        <v>859212</v>
      </c>
      <c r="W18" s="40">
        <f t="shared" ref="W18" si="34">IF(Q18=0,0,((V18/Q18)-1)*100)</f>
        <v>5.8972298499810227</v>
      </c>
    </row>
    <row r="19" spans="2:23" ht="13.5" thickBot="1">
      <c r="B19" s="111" t="s">
        <v>18</v>
      </c>
      <c r="C19" s="138">
        <f>'Lcc_BKK+DMK'!C19+Lcc_CNX!C19+Lcc_HDY!C19+Lcc_HKT!C19+Lcc_CEI!C19</f>
        <v>2874</v>
      </c>
      <c r="D19" s="140">
        <f>'Lcc_BKK+DMK'!D19+Lcc_CNX!D19+Lcc_HDY!D19+Lcc_HKT!D19+Lcc_CEI!D19</f>
        <v>2873</v>
      </c>
      <c r="E19" s="170">
        <f t="shared" si="8"/>
        <v>5747</v>
      </c>
      <c r="F19" s="138">
        <f>'Lcc_BKK+DMK'!F19+Lcc_CNX!F19+Lcc_HDY!F19+Lcc_HKT!F19+Lcc_CEI!F19</f>
        <v>2950</v>
      </c>
      <c r="G19" s="140">
        <f>'Lcc_BKK+DMK'!G19+Lcc_CNX!G19+Lcc_HDY!G19+Lcc_HKT!G19+Lcc_CEI!G19</f>
        <v>2946</v>
      </c>
      <c r="H19" s="176">
        <f t="shared" si="29"/>
        <v>5896</v>
      </c>
      <c r="I19" s="128">
        <f t="shared" si="9"/>
        <v>2.5926570384548375</v>
      </c>
      <c r="J19" s="8"/>
      <c r="K19" s="3"/>
      <c r="L19" s="13" t="s">
        <v>18</v>
      </c>
      <c r="M19" s="39">
        <f>'Lcc_BKK+DMK'!M19+Lcc_CNX!M19+Lcc_HDY!M19+Lcc_HKT!M19+Lcc_CEI!M19</f>
        <v>427566</v>
      </c>
      <c r="N19" s="37">
        <f>'Lcc_BKK+DMK'!N19+Lcc_CNX!N19+Lcc_HDY!N19+Lcc_HKT!N19+Lcc_CEI!N19</f>
        <v>418797</v>
      </c>
      <c r="O19" s="198">
        <f t="shared" si="30"/>
        <v>846363</v>
      </c>
      <c r="P19" s="150">
        <f>'Lcc_BKK+DMK'!P19+Lcc_CNX!P19+Lcc_HDY!P19+Lcc_HKT!P19+Lcc_CEI!P19</f>
        <v>1</v>
      </c>
      <c r="Q19" s="198">
        <f t="shared" si="31"/>
        <v>846364</v>
      </c>
      <c r="R19" s="39">
        <f>'Lcc_BKK+DMK'!R19+Lcc_CNX!R19+Lcc_HDY!R19+Lcc_HKT!R19+Lcc_CEI!R19</f>
        <v>391985</v>
      </c>
      <c r="S19" s="37">
        <f>'Lcc_BKK+DMK'!S19+Lcc_CNX!S19+Lcc_HDY!S19+Lcc_HKT!S19+Lcc_CEI!S19</f>
        <v>383870</v>
      </c>
      <c r="T19" s="198">
        <f t="shared" si="3"/>
        <v>775855</v>
      </c>
      <c r="U19" s="150">
        <f>+Lcc_BKK!U19+Lcc_DMK!U19+Lcc_CNX!U19+Lcc_HDY!U19+Lcc_HKT!U19+Lcc_CEI!U19</f>
        <v>116</v>
      </c>
      <c r="V19" s="198">
        <f t="shared" si="1"/>
        <v>775971</v>
      </c>
      <c r="W19" s="40">
        <f t="shared" si="11"/>
        <v>-8.317107060319195</v>
      </c>
    </row>
    <row r="20" spans="2:23" ht="15.75" customHeight="1" thickTop="1" thickBot="1">
      <c r="B20" s="141" t="s">
        <v>19</v>
      </c>
      <c r="C20" s="133">
        <f>+C17+C18+C19</f>
        <v>8598</v>
      </c>
      <c r="D20" s="144">
        <f t="shared" ref="D20" si="35">+D17+D18+D19</f>
        <v>8596</v>
      </c>
      <c r="E20" s="172">
        <f t="shared" ref="E20" si="36">+E17+E18+E19</f>
        <v>17194</v>
      </c>
      <c r="F20" s="133">
        <f t="shared" ref="F20" si="37">+F17+F18+F19</f>
        <v>9624</v>
      </c>
      <c r="G20" s="144">
        <f t="shared" ref="G20" si="38">+G17+G18+G19</f>
        <v>9615</v>
      </c>
      <c r="H20" s="178">
        <f t="shared" ref="H20" si="39">+H17+H18+H19</f>
        <v>19239</v>
      </c>
      <c r="I20" s="136">
        <f t="shared" si="9"/>
        <v>11.893683843201108</v>
      </c>
      <c r="J20" s="9"/>
      <c r="K20" s="10"/>
      <c r="L20" s="47" t="s">
        <v>19</v>
      </c>
      <c r="M20" s="48">
        <f>+M17+M18+M19</f>
        <v>1247423</v>
      </c>
      <c r="N20" s="49">
        <f t="shared" ref="N20" si="40">+N17+N18+N19</f>
        <v>1239286</v>
      </c>
      <c r="O20" s="200">
        <f t="shared" ref="O20" si="41">+O17+O18+O19</f>
        <v>2486709</v>
      </c>
      <c r="P20" s="49">
        <f t="shared" ref="P20" si="42">+P17+P18+P19</f>
        <v>59</v>
      </c>
      <c r="Q20" s="200">
        <f t="shared" ref="Q20" si="43">+Q17+Q18+Q19</f>
        <v>2486768</v>
      </c>
      <c r="R20" s="48">
        <f t="shared" ref="R20" si="44">+R17+R18+R19</f>
        <v>1287911</v>
      </c>
      <c r="S20" s="49">
        <f t="shared" ref="S20" si="45">+S17+S18+S19</f>
        <v>1276052</v>
      </c>
      <c r="T20" s="200">
        <f t="shared" ref="T20" si="46">+T17+T18+T19</f>
        <v>2563963</v>
      </c>
      <c r="U20" s="49">
        <f t="shared" ref="U20" si="47">+U17+U18+U19</f>
        <v>123</v>
      </c>
      <c r="V20" s="200">
        <f t="shared" ref="V20" si="48">+V17+V18+V19</f>
        <v>2564086</v>
      </c>
      <c r="W20" s="50">
        <f t="shared" si="11"/>
        <v>3.1091762480456531</v>
      </c>
    </row>
    <row r="21" spans="2:23" ht="13.5" thickTop="1">
      <c r="B21" s="111" t="s">
        <v>20</v>
      </c>
      <c r="C21" s="125">
        <f>'Lcc_BKK+DMK'!C21+Lcc_CNX!C21+Lcc_HDY!C21+Lcc_HKT!C21+Lcc_CEI!C21</f>
        <v>3114</v>
      </c>
      <c r="D21" s="127">
        <f>'Lcc_BKK+DMK'!D21+Lcc_CNX!D21+Lcc_HDY!D21+Lcc_HKT!D21+Lcc_CEI!D21</f>
        <v>3113</v>
      </c>
      <c r="E21" s="173">
        <f t="shared" si="8"/>
        <v>6227</v>
      </c>
      <c r="F21" s="125">
        <f>'Lcc_BKK+DMK'!F21+Lcc_CNX!F21+Lcc_HDY!F21+Lcc_HKT!F21+Lcc_CEI!F21</f>
        <v>3016</v>
      </c>
      <c r="G21" s="127">
        <f>'Lcc_BKK+DMK'!G21+Lcc_CNX!G21+Lcc_HDY!G21+Lcc_HKT!G21+Lcc_CEI!G21</f>
        <v>3018</v>
      </c>
      <c r="H21" s="179">
        <f t="shared" si="29"/>
        <v>6034</v>
      </c>
      <c r="I21" s="128">
        <f t="shared" si="9"/>
        <v>-3.0994058133932856</v>
      </c>
      <c r="J21" s="3"/>
      <c r="K21" s="3"/>
      <c r="L21" s="13" t="s">
        <v>21</v>
      </c>
      <c r="M21" s="39">
        <f>'Lcc_BKK+DMK'!M21+Lcc_CNX!M21+Lcc_HDY!M21+Lcc_HKT!M21+Lcc_CEI!M21</f>
        <v>444176</v>
      </c>
      <c r="N21" s="37">
        <f>'Lcc_BKK+DMK'!N21+Lcc_CNX!N21+Lcc_HDY!N21+Lcc_HKT!N21+Lcc_CEI!N21</f>
        <v>446180</v>
      </c>
      <c r="O21" s="198">
        <f t="shared" ref="O21:O23" si="49">SUM(M21:N21)</f>
        <v>890356</v>
      </c>
      <c r="P21" s="150">
        <f>'Lcc_BKK+DMK'!P21+Lcc_CNX!P21+Lcc_HDY!P21+Lcc_HKT!P21+Lcc_CEI!P21</f>
        <v>1</v>
      </c>
      <c r="Q21" s="198">
        <f t="shared" ref="Q21:Q23" si="50">O21+P21</f>
        <v>890357</v>
      </c>
      <c r="R21" s="39">
        <f>'Lcc_BKK+DMK'!R21+Lcc_CNX!R21+Lcc_HDY!R21+Lcc_HKT!R21+Lcc_CEI!R21</f>
        <v>447894</v>
      </c>
      <c r="S21" s="37">
        <f>'Lcc_BKK+DMK'!S21+Lcc_CNX!S21+Lcc_HDY!S21+Lcc_HKT!S21+Lcc_CEI!S21</f>
        <v>433343</v>
      </c>
      <c r="T21" s="198">
        <f t="shared" si="3"/>
        <v>881237</v>
      </c>
      <c r="U21" s="150">
        <f>+Lcc_BKK!U21+Lcc_DMK!U21+Lcc_CNX!U21+Lcc_HDY!U21+Lcc_HKT!U21+Lcc_CEI!U21</f>
        <v>153</v>
      </c>
      <c r="V21" s="198">
        <f t="shared" si="1"/>
        <v>881390</v>
      </c>
      <c r="W21" s="40">
        <f t="shared" si="11"/>
        <v>-1.0071241086440641</v>
      </c>
    </row>
    <row r="22" spans="2:23">
      <c r="B22" s="111" t="s">
        <v>22</v>
      </c>
      <c r="C22" s="125">
        <f>'Lcc_BKK+DMK'!C22+Lcc_CNX!C22+Lcc_HDY!C22+Lcc_HKT!C22+Lcc_CEI!C22</f>
        <v>3239</v>
      </c>
      <c r="D22" s="127">
        <f>'Lcc_BKK+DMK'!D22+Lcc_CNX!D22+Lcc_HDY!D22+Lcc_HKT!D22+Lcc_CEI!D22</f>
        <v>3237</v>
      </c>
      <c r="E22" s="170">
        <f t="shared" si="8"/>
        <v>6476</v>
      </c>
      <c r="F22" s="125">
        <f>'Lcc_BKK+DMK'!F22+Lcc_CNX!F22+Lcc_HDY!F22+Lcc_HKT!F22+Lcc_CEI!F22</f>
        <v>3100</v>
      </c>
      <c r="G22" s="127">
        <f>'Lcc_BKK+DMK'!G22+Lcc_CNX!G22+Lcc_HDY!G22+Lcc_HKT!G22+Lcc_CEI!G22</f>
        <v>3098</v>
      </c>
      <c r="H22" s="170">
        <f t="shared" si="29"/>
        <v>6198</v>
      </c>
      <c r="I22" s="128">
        <f t="shared" si="9"/>
        <v>-4.2927733168622639</v>
      </c>
      <c r="J22" s="3"/>
      <c r="K22" s="3"/>
      <c r="L22" s="13" t="s">
        <v>22</v>
      </c>
      <c r="M22" s="39">
        <f>'Lcc_BKK+DMK'!M22+Lcc_CNX!M22+Lcc_HDY!M22+Lcc_HKT!M22+Lcc_CEI!M22</f>
        <v>449375</v>
      </c>
      <c r="N22" s="37">
        <f>'Lcc_BKK+DMK'!N22+Lcc_CNX!N22+Lcc_HDY!N22+Lcc_HKT!N22+Lcc_CEI!N22</f>
        <v>457135</v>
      </c>
      <c r="O22" s="198">
        <f t="shared" si="49"/>
        <v>906510</v>
      </c>
      <c r="P22" s="150">
        <f>'Lcc_BKK+DMK'!P22+Lcc_CNX!P22+Lcc_HDY!P22+Lcc_HKT!P22+Lcc_CEI!P22</f>
        <v>328</v>
      </c>
      <c r="Q22" s="198">
        <f t="shared" si="50"/>
        <v>906838</v>
      </c>
      <c r="R22" s="39">
        <f>'Lcc_BKK+DMK'!R22+Lcc_CNX!R22+Lcc_HDY!R22+Lcc_HKT!R22+Lcc_CEI!R22</f>
        <v>457269</v>
      </c>
      <c r="S22" s="37">
        <f>'Lcc_BKK+DMK'!S22+Lcc_CNX!S22+Lcc_HDY!S22+Lcc_HKT!S22+Lcc_CEI!S22</f>
        <v>463314</v>
      </c>
      <c r="T22" s="198">
        <f t="shared" si="3"/>
        <v>920583</v>
      </c>
      <c r="U22" s="150">
        <f>+Lcc_BKK!U22+Lcc_DMK!U22+Lcc_CNX!U22+Lcc_HDY!U22+Lcc_HKT!U22+Lcc_CEI!U22</f>
        <v>583</v>
      </c>
      <c r="V22" s="198">
        <f t="shared" si="1"/>
        <v>921166</v>
      </c>
      <c r="W22" s="40">
        <f t="shared" si="11"/>
        <v>1.5799955449595116</v>
      </c>
    </row>
    <row r="23" spans="2:23" ht="13.5" thickBot="1">
      <c r="B23" s="111" t="s">
        <v>23</v>
      </c>
      <c r="C23" s="125">
        <f>'Lcc_BKK+DMK'!C23+Lcc_CNX!C23+Lcc_HDY!C23+Lcc_HKT!C23+Lcc_CEI!C23</f>
        <v>3065</v>
      </c>
      <c r="D23" s="146">
        <f>'Lcc_BKK+DMK'!D23+Lcc_CNX!D23+Lcc_HDY!D23+Lcc_HKT!D23+Lcc_CEI!D23</f>
        <v>3063</v>
      </c>
      <c r="E23" s="174">
        <f t="shared" si="8"/>
        <v>6128</v>
      </c>
      <c r="F23" s="125">
        <f>'Lcc_BKK+DMK'!F23+Lcc_CNX!F23+Lcc_HDY!F23+Lcc_HKT!F23+Lcc_CEI!F23</f>
        <v>3017</v>
      </c>
      <c r="G23" s="146">
        <f>'Lcc_BKK+DMK'!G23+Lcc_CNX!G23+Lcc_HDY!G23+Lcc_HKT!G23+Lcc_CEI!G23</f>
        <v>3016</v>
      </c>
      <c r="H23" s="174">
        <f t="shared" si="29"/>
        <v>6033</v>
      </c>
      <c r="I23" s="147">
        <f t="shared" si="9"/>
        <v>-1.5502610966057428</v>
      </c>
      <c r="J23" s="3"/>
      <c r="K23" s="3"/>
      <c r="L23" s="13" t="s">
        <v>23</v>
      </c>
      <c r="M23" s="39">
        <f>'Lcc_BKK+DMK'!M23+Lcc_CNX!M23+Lcc_HDY!M23+Lcc_HKT!M23+Lcc_CEI!M23</f>
        <v>420905</v>
      </c>
      <c r="N23" s="37">
        <f>'Lcc_BKK+DMK'!N23+Lcc_CNX!N23+Lcc_HDY!N23+Lcc_HKT!N23+Lcc_CEI!N23</f>
        <v>419358</v>
      </c>
      <c r="O23" s="198">
        <f t="shared" si="49"/>
        <v>840263</v>
      </c>
      <c r="P23" s="150">
        <f>'Lcc_BKK+DMK'!P23+Lcc_CNX!P23+Lcc_HDY!P23+Lcc_HKT!P23+Lcc_CEI!P23</f>
        <v>243</v>
      </c>
      <c r="Q23" s="198">
        <f t="shared" si="50"/>
        <v>840506</v>
      </c>
      <c r="R23" s="39">
        <f>'Lcc_BKK+DMK'!R23+Lcc_CNX!R23+Lcc_HDY!R23+Lcc_HKT!R23+Lcc_CEI!R23</f>
        <v>441621</v>
      </c>
      <c r="S23" s="37">
        <f>'Lcc_BKK+DMK'!S23+Lcc_CNX!S23+Lcc_HDY!S23+Lcc_HKT!S23+Lcc_CEI!S23</f>
        <v>432918</v>
      </c>
      <c r="T23" s="198">
        <f t="shared" si="3"/>
        <v>874539</v>
      </c>
      <c r="U23" s="150">
        <f>+Lcc_BKK!U23+Lcc_DMK!U23+Lcc_CNX!U23+Lcc_HDY!U23+Lcc_HKT!U23+Lcc_CEI!U23</f>
        <v>448</v>
      </c>
      <c r="V23" s="198">
        <f t="shared" si="1"/>
        <v>874987</v>
      </c>
      <c r="W23" s="40">
        <f t="shared" si="11"/>
        <v>4.102409738895374</v>
      </c>
    </row>
    <row r="24" spans="2:23" ht="14.25" thickTop="1" thickBot="1">
      <c r="B24" s="132" t="s">
        <v>24</v>
      </c>
      <c r="C24" s="133">
        <f>+C21+C22+C23</f>
        <v>9418</v>
      </c>
      <c r="D24" s="135">
        <f t="shared" ref="D24" si="51">+D21+D22+D23</f>
        <v>9413</v>
      </c>
      <c r="E24" s="171">
        <f t="shared" ref="E24" si="52">+E21+E22+E23</f>
        <v>18831</v>
      </c>
      <c r="F24" s="133">
        <f t="shared" ref="F24" si="53">+F21+F22+F23</f>
        <v>9133</v>
      </c>
      <c r="G24" s="135">
        <f t="shared" ref="G24" si="54">+G21+G22+G23</f>
        <v>9132</v>
      </c>
      <c r="H24" s="180">
        <f t="shared" ref="H24" si="55">+H21+H22+H23</f>
        <v>18265</v>
      </c>
      <c r="I24" s="136">
        <f t="shared" si="9"/>
        <v>-3.0056821199086592</v>
      </c>
      <c r="J24" s="3"/>
      <c r="K24" s="3"/>
      <c r="L24" s="41" t="s">
        <v>24</v>
      </c>
      <c r="M24" s="45">
        <f>+M21+M22+M23</f>
        <v>1314456</v>
      </c>
      <c r="N24" s="43">
        <f t="shared" ref="N24" si="56">+N21+N22+N23</f>
        <v>1322673</v>
      </c>
      <c r="O24" s="199">
        <f t="shared" ref="O24" si="57">+O21+O22+O23</f>
        <v>2637129</v>
      </c>
      <c r="P24" s="43">
        <f t="shared" ref="P24" si="58">+P21+P22+P23</f>
        <v>572</v>
      </c>
      <c r="Q24" s="199">
        <f t="shared" ref="Q24" si="59">+Q21+Q22+Q23</f>
        <v>2637701</v>
      </c>
      <c r="R24" s="45">
        <f t="shared" ref="R24" si="60">+R21+R22+R23</f>
        <v>1346784</v>
      </c>
      <c r="S24" s="43">
        <f t="shared" ref="S24" si="61">+S21+S22+S23</f>
        <v>1329575</v>
      </c>
      <c r="T24" s="199">
        <f t="shared" ref="T24" si="62">+T21+T22+T23</f>
        <v>2676359</v>
      </c>
      <c r="U24" s="43">
        <f t="shared" ref="U24" si="63">+U21+U22+U23</f>
        <v>1184</v>
      </c>
      <c r="V24" s="199">
        <f t="shared" ref="V24" si="64">+V21+V22+V23</f>
        <v>2677543</v>
      </c>
      <c r="W24" s="46">
        <f t="shared" si="11"/>
        <v>1.5104820447806588</v>
      </c>
    </row>
    <row r="25" spans="2:23" ht="14.25" thickTop="1" thickBot="1">
      <c r="B25" s="132" t="s">
        <v>62</v>
      </c>
      <c r="C25" s="133">
        <f>+C16+C20+C24</f>
        <v>26109</v>
      </c>
      <c r="D25" s="135">
        <f t="shared" ref="D25:H25" si="65">+D16+D20+D24</f>
        <v>26117</v>
      </c>
      <c r="E25" s="171">
        <f t="shared" si="65"/>
        <v>52226</v>
      </c>
      <c r="F25" s="133">
        <f t="shared" si="65"/>
        <v>28983</v>
      </c>
      <c r="G25" s="135">
        <f t="shared" si="65"/>
        <v>28976</v>
      </c>
      <c r="H25" s="177">
        <f t="shared" si="65"/>
        <v>57959</v>
      </c>
      <c r="I25" s="137">
        <f>IF(E25=0,0,((H25/E25)-1)*100)</f>
        <v>10.977291004480527</v>
      </c>
      <c r="J25" s="7"/>
      <c r="K25" s="3"/>
      <c r="L25" s="41" t="s">
        <v>62</v>
      </c>
      <c r="M25" s="45">
        <f t="shared" ref="M25:V25" si="66">+M16+M20+M24</f>
        <v>3755707</v>
      </c>
      <c r="N25" s="43">
        <f t="shared" si="66"/>
        <v>3790208</v>
      </c>
      <c r="O25" s="199">
        <f t="shared" si="66"/>
        <v>7545915</v>
      </c>
      <c r="P25" s="44">
        <f t="shared" si="66"/>
        <v>1240</v>
      </c>
      <c r="Q25" s="202">
        <f t="shared" si="66"/>
        <v>7547155</v>
      </c>
      <c r="R25" s="45">
        <f t="shared" si="66"/>
        <v>3953355</v>
      </c>
      <c r="S25" s="43">
        <f t="shared" si="66"/>
        <v>3958416</v>
      </c>
      <c r="T25" s="199">
        <f t="shared" si="66"/>
        <v>7911771</v>
      </c>
      <c r="U25" s="44">
        <f t="shared" si="66"/>
        <v>2409</v>
      </c>
      <c r="V25" s="202">
        <f t="shared" si="66"/>
        <v>7914180</v>
      </c>
      <c r="W25" s="46">
        <f>IF(Q25=0,0,((V25/Q25)-1)*100)</f>
        <v>4.8630907938156831</v>
      </c>
    </row>
    <row r="26" spans="2:23" ht="14.25" thickTop="1" thickBot="1">
      <c r="B26" s="132" t="s">
        <v>7</v>
      </c>
      <c r="C26" s="133">
        <f>+C25+C12</f>
        <v>33448</v>
      </c>
      <c r="D26" s="135">
        <f t="shared" ref="D26:H26" si="67">+D25+D12</f>
        <v>33454</v>
      </c>
      <c r="E26" s="171">
        <f t="shared" si="67"/>
        <v>66902</v>
      </c>
      <c r="F26" s="133">
        <f t="shared" si="67"/>
        <v>38930</v>
      </c>
      <c r="G26" s="135">
        <f t="shared" si="67"/>
        <v>38918</v>
      </c>
      <c r="H26" s="177">
        <f t="shared" si="67"/>
        <v>77848</v>
      </c>
      <c r="I26" s="137">
        <f t="shared" ref="I26" si="68">IF(E26=0,0,((H26/E26)-1)*100)</f>
        <v>16.361244805835405</v>
      </c>
      <c r="J26" s="7"/>
      <c r="K26" s="7"/>
      <c r="L26" s="41" t="s">
        <v>7</v>
      </c>
      <c r="M26" s="45">
        <f>+M25+M12</f>
        <v>4845754</v>
      </c>
      <c r="N26" s="43">
        <f t="shared" ref="N26:V26" si="69">+N25+N12</f>
        <v>4861815</v>
      </c>
      <c r="O26" s="199">
        <f t="shared" si="69"/>
        <v>9707569</v>
      </c>
      <c r="P26" s="43">
        <f t="shared" si="69"/>
        <v>2186</v>
      </c>
      <c r="Q26" s="199">
        <f t="shared" si="69"/>
        <v>9709755</v>
      </c>
      <c r="R26" s="45">
        <f t="shared" si="69"/>
        <v>5326268</v>
      </c>
      <c r="S26" s="43">
        <f t="shared" si="69"/>
        <v>5309641</v>
      </c>
      <c r="T26" s="199">
        <f t="shared" si="69"/>
        <v>10635909</v>
      </c>
      <c r="U26" s="43">
        <f t="shared" si="69"/>
        <v>2633</v>
      </c>
      <c r="V26" s="199">
        <f t="shared" si="69"/>
        <v>10638542</v>
      </c>
      <c r="W26" s="46">
        <f t="shared" ref="W26" si="70">IF(Q26=0,0,((V26/Q26)-1)*100)</f>
        <v>9.5655039699765965</v>
      </c>
    </row>
    <row r="27" spans="2:23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3" ht="13.5" thickTop="1">
      <c r="B28" s="429" t="s">
        <v>25</v>
      </c>
      <c r="C28" s="430"/>
      <c r="D28" s="430"/>
      <c r="E28" s="430"/>
      <c r="F28" s="430"/>
      <c r="G28" s="430"/>
      <c r="H28" s="430"/>
      <c r="I28" s="431"/>
      <c r="J28" s="3"/>
      <c r="K28" s="3"/>
      <c r="L28" s="432" t="s">
        <v>26</v>
      </c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4"/>
    </row>
    <row r="29" spans="2:23" ht="13.5" thickBot="1">
      <c r="B29" s="435" t="s">
        <v>47</v>
      </c>
      <c r="C29" s="436"/>
      <c r="D29" s="436"/>
      <c r="E29" s="436"/>
      <c r="F29" s="436"/>
      <c r="G29" s="436"/>
      <c r="H29" s="436"/>
      <c r="I29" s="437"/>
      <c r="J29" s="3"/>
      <c r="K29" s="3"/>
      <c r="L29" s="438" t="s">
        <v>49</v>
      </c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14.25" thickTop="1" thickBot="1">
      <c r="B30" s="106"/>
      <c r="C30" s="107"/>
      <c r="D30" s="107"/>
      <c r="E30" s="107"/>
      <c r="F30" s="107"/>
      <c r="G30" s="107"/>
      <c r="H30" s="107"/>
      <c r="I30" s="108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3" ht="14.25" thickTop="1" thickBot="1">
      <c r="B31" s="109"/>
      <c r="C31" s="441" t="s">
        <v>58</v>
      </c>
      <c r="D31" s="442"/>
      <c r="E31" s="443"/>
      <c r="F31" s="444" t="s">
        <v>59</v>
      </c>
      <c r="G31" s="445"/>
      <c r="H31" s="446"/>
      <c r="I31" s="110" t="s">
        <v>2</v>
      </c>
      <c r="J31" s="3"/>
      <c r="K31" s="3"/>
      <c r="L31" s="11"/>
      <c r="M31" s="447" t="s">
        <v>58</v>
      </c>
      <c r="N31" s="448"/>
      <c r="O31" s="448"/>
      <c r="P31" s="448"/>
      <c r="Q31" s="449"/>
      <c r="R31" s="447" t="s">
        <v>59</v>
      </c>
      <c r="S31" s="448"/>
      <c r="T31" s="448"/>
      <c r="U31" s="448"/>
      <c r="V31" s="449"/>
      <c r="W31" s="12" t="s">
        <v>2</v>
      </c>
    </row>
    <row r="32" spans="2:23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3" ht="13.5" thickBot="1">
      <c r="B33" s="116"/>
      <c r="C33" s="117" t="s">
        <v>5</v>
      </c>
      <c r="D33" s="118" t="s">
        <v>6</v>
      </c>
      <c r="E33" s="230" t="s">
        <v>7</v>
      </c>
      <c r="F33" s="117" t="s">
        <v>5</v>
      </c>
      <c r="G33" s="118" t="s">
        <v>6</v>
      </c>
      <c r="H33" s="230" t="s">
        <v>7</v>
      </c>
      <c r="I33" s="120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3">
      <c r="B35" s="111" t="s">
        <v>10</v>
      </c>
      <c r="C35" s="125">
        <f>'Lcc_BKK+DMK'!C35+Lcc_CNX!C35+Lcc_HDY!C35+Lcc_HKT!C35+Lcc_CEI!C35</f>
        <v>4637</v>
      </c>
      <c r="D35" s="127">
        <f>'Lcc_BKK+DMK'!D35+Lcc_CNX!D35+Lcc_HDY!D35+Lcc_HKT!D35+Lcc_CEI!D35</f>
        <v>4635</v>
      </c>
      <c r="E35" s="170">
        <f>SUM(C35:D35)</f>
        <v>9272</v>
      </c>
      <c r="F35" s="125">
        <f>'Lcc_BKK+DMK'!F35+Lcc_CNX!F35+Lcc_HDY!F35+Lcc_HKT!F35+Lcc_CEI!F35</f>
        <v>5648</v>
      </c>
      <c r="G35" s="127">
        <f>'Lcc_BKK+DMK'!G35+Lcc_CNX!G35+Lcc_HDY!G35+Lcc_HKT!G35+Lcc_CEI!G35</f>
        <v>5645</v>
      </c>
      <c r="H35" s="176">
        <f>SUM(F35:G35)</f>
        <v>11293</v>
      </c>
      <c r="I35" s="128">
        <f>IF(E35=0,0,((H35/E35)-1)*100)</f>
        <v>21.796807592752376</v>
      </c>
      <c r="J35" s="3"/>
      <c r="K35" s="6"/>
      <c r="L35" s="13" t="s">
        <v>10</v>
      </c>
      <c r="M35" s="39">
        <f>+'Lcc_BKK+DMK'!M35+Lcc_CNX!M35+Lcc_HDY!M35+Lcc_HKT!M35+Lcc_CEI!M35</f>
        <v>644259</v>
      </c>
      <c r="N35" s="37">
        <f>+'Lcc_BKK+DMK'!N35+Lcc_CNX!N35+Lcc_HDY!N35+Lcc_HKT!N35+Lcc_CEI!N35</f>
        <v>647186</v>
      </c>
      <c r="O35" s="198">
        <f>SUM(M35:N35)</f>
        <v>1291445</v>
      </c>
      <c r="P35" s="150">
        <f>+'Lcc_BKK+DMK'!P35+Lcc_CNX!P35+Lcc_HDY!P35+Lcc_HKT!P35+Lcc_CEI!P35</f>
        <v>122</v>
      </c>
      <c r="Q35" s="198">
        <f t="shared" ref="Q35:Q37" si="71">O35+P35</f>
        <v>1291567</v>
      </c>
      <c r="R35" s="39">
        <f>'Lcc_BKK+DMK'!R35+Lcc_CNX!R35+Lcc_HDY!R35+Lcc_HKT!R35+Lcc_CEI!R35</f>
        <v>819211</v>
      </c>
      <c r="S35" s="37">
        <f>'Lcc_BKK+DMK'!S35+Lcc_CNX!S35+Lcc_HDY!S35+Lcc_HKT!S35+Lcc_CEI!S35</f>
        <v>819841</v>
      </c>
      <c r="T35" s="198">
        <f>SUM(R35:S35)</f>
        <v>1639052</v>
      </c>
      <c r="U35" s="150">
        <v>159</v>
      </c>
      <c r="V35" s="198">
        <f>T35+U35</f>
        <v>1639211</v>
      </c>
      <c r="W35" s="40">
        <f>IF(Q35=0,0,((V35/Q35)-1)*100)</f>
        <v>26.916451101646288</v>
      </c>
    </row>
    <row r="36" spans="2:23">
      <c r="B36" s="111" t="s">
        <v>11</v>
      </c>
      <c r="C36" s="125">
        <f>'Lcc_BKK+DMK'!C36+Lcc_CNX!C36+Lcc_HDY!C36+Lcc_HKT!C36+Lcc_CEI!C36</f>
        <v>4503</v>
      </c>
      <c r="D36" s="127">
        <f>'Lcc_BKK+DMK'!D36+Lcc_CNX!D36+Lcc_HDY!D36+Lcc_HKT!D36+Lcc_CEI!D36</f>
        <v>4497</v>
      </c>
      <c r="E36" s="170">
        <f t="shared" ref="E36:E37" si="72">SUM(C36:D36)</f>
        <v>9000</v>
      </c>
      <c r="F36" s="125">
        <f>'Lcc_BKK+DMK'!F36+Lcc_CNX!F36+Lcc_HDY!F36+Lcc_HKT!F36+Lcc_CEI!F36</f>
        <v>5828</v>
      </c>
      <c r="G36" s="127">
        <f>'Lcc_BKK+DMK'!G36+Lcc_CNX!G36+Lcc_HDY!G36+Lcc_HKT!G36+Lcc_CEI!G36</f>
        <v>5836</v>
      </c>
      <c r="H36" s="176">
        <f t="shared" ref="H36:H37" si="73">SUM(F36:G36)</f>
        <v>11664</v>
      </c>
      <c r="I36" s="128">
        <f>IF(E36=0,0,((H36/E36)-1)*100)</f>
        <v>29.600000000000005</v>
      </c>
      <c r="J36" s="3"/>
      <c r="K36" s="6"/>
      <c r="L36" s="13" t="s">
        <v>11</v>
      </c>
      <c r="M36" s="39">
        <f>+'Lcc_BKK+DMK'!M36+Lcc_CNX!M36+Lcc_HDY!M36+Lcc_HKT!M36+Lcc_CEI!M36</f>
        <v>638796</v>
      </c>
      <c r="N36" s="37">
        <f>+'Lcc_BKK+DMK'!N36+Lcc_CNX!N36+Lcc_HDY!N36+Lcc_HKT!N36+Lcc_CEI!N36</f>
        <v>634744</v>
      </c>
      <c r="O36" s="198">
        <f t="shared" ref="O36:O37" si="74">SUM(M36:N36)</f>
        <v>1273540</v>
      </c>
      <c r="P36" s="150">
        <f>+'Lcc_BKK+DMK'!P36+Lcc_CNX!P36+Lcc_HDY!P36+Lcc_HKT!P36+Lcc_CEI!P36</f>
        <v>0</v>
      </c>
      <c r="Q36" s="198">
        <f t="shared" si="71"/>
        <v>1273540</v>
      </c>
      <c r="R36" s="39">
        <f>'Lcc_BKK+DMK'!R36+Lcc_CNX!R36+Lcc_HDY!R36+Lcc_HKT!R36+Lcc_CEI!R36</f>
        <v>812674</v>
      </c>
      <c r="S36" s="37">
        <f>'Lcc_BKK+DMK'!S36+Lcc_CNX!S36+Lcc_HDY!S36+Lcc_HKT!S36+Lcc_CEI!S36</f>
        <v>811653</v>
      </c>
      <c r="T36" s="198">
        <f t="shared" ref="T36:T37" si="75">SUM(R36:S36)</f>
        <v>1624327</v>
      </c>
      <c r="U36" s="150">
        <v>272</v>
      </c>
      <c r="V36" s="198">
        <f>T36+U36</f>
        <v>1624599</v>
      </c>
      <c r="W36" s="40">
        <f>IF(Q36=0,0,((V36/Q36)-1)*100)</f>
        <v>27.565604535389543</v>
      </c>
    </row>
    <row r="37" spans="2:23" ht="13.5" thickBot="1">
      <c r="B37" s="116" t="s">
        <v>12</v>
      </c>
      <c r="C37" s="129">
        <f>'Lcc_BKK+DMK'!C37+Lcc_CNX!C37+Lcc_HDY!C37+Lcc_HKT!C37+Lcc_CEI!C37</f>
        <v>5056</v>
      </c>
      <c r="D37" s="131">
        <f>'Lcc_BKK+DMK'!D37+Lcc_CNX!D37+Lcc_HDY!D37+Lcc_HKT!D37+Lcc_CEI!D37</f>
        <v>5081</v>
      </c>
      <c r="E37" s="170">
        <f t="shared" si="72"/>
        <v>10137</v>
      </c>
      <c r="F37" s="129">
        <f>'Lcc_BKK+DMK'!F37+Lcc_CNX!F37+Lcc_HDY!F37+Lcc_HKT!F37+Lcc_CEI!F37</f>
        <v>6636</v>
      </c>
      <c r="G37" s="131">
        <f>'Lcc_BKK+DMK'!G37+Lcc_CNX!G37+Lcc_HDY!G37+Lcc_HKT!G37+Lcc_CEI!G37</f>
        <v>6638</v>
      </c>
      <c r="H37" s="176">
        <f t="shared" si="73"/>
        <v>13274</v>
      </c>
      <c r="I37" s="128">
        <f>IF(E37=0,0,((H37/E37)-1)*100)</f>
        <v>30.946039262109103</v>
      </c>
      <c r="J37" s="3"/>
      <c r="K37" s="6"/>
      <c r="L37" s="22" t="s">
        <v>12</v>
      </c>
      <c r="M37" s="39">
        <f>+'Lcc_BKK+DMK'!M37+Lcc_CNX!M37+Lcc_HDY!M37+Lcc_HKT!M37+Lcc_CEI!M37</f>
        <v>704679</v>
      </c>
      <c r="N37" s="37">
        <f>+'Lcc_BKK+DMK'!N37+Lcc_CNX!N37+Lcc_HDY!N37+Lcc_HKT!N37+Lcc_CEI!N37</f>
        <v>727611</v>
      </c>
      <c r="O37" s="198">
        <f t="shared" si="74"/>
        <v>1432290</v>
      </c>
      <c r="P37" s="38">
        <f>+'Lcc_BKK+DMK'!P37+Lcc_CNX!P37+Lcc_HDY!P37+Lcc_HKT!P37+Lcc_CEI!P37</f>
        <v>0</v>
      </c>
      <c r="Q37" s="201">
        <f t="shared" si="71"/>
        <v>1432290</v>
      </c>
      <c r="R37" s="39">
        <f>'Lcc_BKK+DMK'!R37+Lcc_CNX!R37+Lcc_HDY!R37+Lcc_HKT!R37+Lcc_CEI!R37</f>
        <v>889997</v>
      </c>
      <c r="S37" s="37">
        <f>'Lcc_BKK+DMK'!S37+Lcc_CNX!S37+Lcc_HDY!S37+Lcc_HKT!S37+Lcc_CEI!S37</f>
        <v>925565</v>
      </c>
      <c r="T37" s="198">
        <f t="shared" si="75"/>
        <v>1815562</v>
      </c>
      <c r="U37" s="38">
        <v>1239</v>
      </c>
      <c r="V37" s="201">
        <f>T37+U37</f>
        <v>1816801</v>
      </c>
      <c r="W37" s="40">
        <f>IF(Q37=0,0,((V37/Q37)-1)*100)</f>
        <v>26.845890147944896</v>
      </c>
    </row>
    <row r="38" spans="2:23" ht="14.25" thickTop="1" thickBot="1">
      <c r="B38" s="132" t="s">
        <v>57</v>
      </c>
      <c r="C38" s="133">
        <f>+C35+C36+C37</f>
        <v>14196</v>
      </c>
      <c r="D38" s="134">
        <f t="shared" ref="D38" si="76">+D35+D36+D37</f>
        <v>14213</v>
      </c>
      <c r="E38" s="171">
        <f t="shared" ref="E38" si="77">+E35+E36+E37</f>
        <v>28409</v>
      </c>
      <c r="F38" s="133">
        <f t="shared" ref="F38" si="78">+F35+F36+F37</f>
        <v>18112</v>
      </c>
      <c r="G38" s="135">
        <f t="shared" ref="G38" si="79">+G35+G36+G37</f>
        <v>18119</v>
      </c>
      <c r="H38" s="180">
        <f t="shared" ref="H38" si="80">+H35+H36+H37</f>
        <v>36231</v>
      </c>
      <c r="I38" s="136">
        <f t="shared" ref="I38" si="81">IF(E38=0,0,((H38/E38)-1)*100)</f>
        <v>27.53352810728995</v>
      </c>
      <c r="J38" s="3"/>
      <c r="K38" s="3"/>
      <c r="L38" s="41" t="s">
        <v>57</v>
      </c>
      <c r="M38" s="42">
        <f>+M35+M36+M37</f>
        <v>1987734</v>
      </c>
      <c r="N38" s="43">
        <f t="shared" ref="N38" si="82">+N35+N36+N37</f>
        <v>2009541</v>
      </c>
      <c r="O38" s="199">
        <f t="shared" ref="O38" si="83">+O35+O36+O37</f>
        <v>3997275</v>
      </c>
      <c r="P38" s="44">
        <f t="shared" ref="P38" si="84">+P35+P36+P37</f>
        <v>122</v>
      </c>
      <c r="Q38" s="199">
        <f t="shared" ref="Q38" si="85">+Q35+Q36+Q37</f>
        <v>3997397</v>
      </c>
      <c r="R38" s="45">
        <f t="shared" ref="R38" si="86">+R35+R36+R37</f>
        <v>2521882</v>
      </c>
      <c r="S38" s="43">
        <f t="shared" ref="S38" si="87">+S35+S36+S37</f>
        <v>2557059</v>
      </c>
      <c r="T38" s="199">
        <f t="shared" ref="T38" si="88">+T35+T36+T37</f>
        <v>5078941</v>
      </c>
      <c r="U38" s="43">
        <f t="shared" ref="U38" si="89">+U35+U36+U37</f>
        <v>1670</v>
      </c>
      <c r="V38" s="199">
        <f t="shared" ref="V38" si="90">+V35+V36+V37</f>
        <v>5080611</v>
      </c>
      <c r="W38" s="46">
        <f t="shared" ref="W38" si="91">IF(Q38=0,0,((V38/Q38)-1)*100)</f>
        <v>27.097984013096532</v>
      </c>
    </row>
    <row r="39" spans="2:23" ht="13.5" thickTop="1">
      <c r="B39" s="111" t="s">
        <v>13</v>
      </c>
      <c r="C39" s="125">
        <f>'Lcc_BKK+DMK'!C39+Lcc_CNX!C39+Lcc_HDY!C39+Lcc_HKT!C39+Lcc_CEI!C39</f>
        <v>5282</v>
      </c>
      <c r="D39" s="127">
        <f>'Lcc_BKK+DMK'!D39+Lcc_CNX!D39+Lcc_HDY!D39+Lcc_HKT!D39+Lcc_CEI!D39</f>
        <v>5280</v>
      </c>
      <c r="E39" s="170">
        <f t="shared" ref="E39:E40" si="92">SUM(C39:D39)</f>
        <v>10562</v>
      </c>
      <c r="F39" s="125">
        <f>'Lcc_BKK+DMK'!F39+Lcc_CNX!F39+Lcc_HDY!F39+Lcc_HKT!F39+Lcc_CEI!F39</f>
        <v>6815</v>
      </c>
      <c r="G39" s="127">
        <f>'Lcc_BKK+DMK'!G39+Lcc_CNX!G39+Lcc_HDY!G39+Lcc_HKT!G39+Lcc_CEI!G39</f>
        <v>6816</v>
      </c>
      <c r="H39" s="176">
        <f>SUM(F39:G39)</f>
        <v>13631</v>
      </c>
      <c r="I39" s="128">
        <f t="shared" ref="I39:I50" si="93">IF(E39=0,0,((H39/E39)-1)*100)</f>
        <v>29.056996780912712</v>
      </c>
      <c r="L39" s="13" t="s">
        <v>13</v>
      </c>
      <c r="M39" s="39">
        <f>+'Lcc_BKK+DMK'!M39+Lcc_CNX!M39+Lcc_HDY!M39+Lcc_HKT!M39+Lcc_CEI!M39</f>
        <v>758503</v>
      </c>
      <c r="N39" s="37">
        <f>+'Lcc_BKK+DMK'!N39+Lcc_CNX!N39+Lcc_HDY!N39+Lcc_HKT!N39+Lcc_CEI!N39</f>
        <v>738827</v>
      </c>
      <c r="O39" s="198">
        <f t="shared" ref="O39:O40" si="94">SUM(M39:N39)</f>
        <v>1497330</v>
      </c>
      <c r="P39" s="38">
        <f>+'Lcc_BKK+DMK'!P39+Lcc_CNX!P39+Lcc_HDY!P39+Lcc_HKT!P39+Lcc_CEI!P39</f>
        <v>191</v>
      </c>
      <c r="Q39" s="201">
        <f t="shared" ref="Q39:Q40" si="95">O39+P39</f>
        <v>1497521</v>
      </c>
      <c r="R39" s="39">
        <f>+'Lcc_BKK+DMK'!R39+Lcc_CNX!R39+Lcc_HDY!R39+Lcc_HKT!R39+Lcc_CEI!R39</f>
        <v>921538</v>
      </c>
      <c r="S39" s="37">
        <f>+'Lcc_BKK+DMK'!S39+Lcc_CNX!S39+Lcc_HDY!S39+Lcc_HKT!S39+Lcc_CEI!S39</f>
        <v>893573</v>
      </c>
      <c r="T39" s="198">
        <f t="shared" ref="T39:T40" si="96">SUM(R39:S39)</f>
        <v>1815111</v>
      </c>
      <c r="U39" s="38">
        <f>+'Lcc_BKK+DMK'!U39+Lcc_CNX!U39+Lcc_HDY!U39+Lcc_HKT!U39+Lcc_CEI!U39</f>
        <v>924</v>
      </c>
      <c r="V39" s="201">
        <f>T39+U39</f>
        <v>1816035</v>
      </c>
      <c r="W39" s="40">
        <f t="shared" ref="W39:W50" si="97">IF(Q39=0,0,((V39/Q39)-1)*100)</f>
        <v>21.269417924690217</v>
      </c>
    </row>
    <row r="40" spans="2:23">
      <c r="B40" s="111" t="s">
        <v>14</v>
      </c>
      <c r="C40" s="125">
        <f>'Lcc_BKK+DMK'!C40+Lcc_CNX!C40+Lcc_HDY!C40+Lcc_HKT!C40+Lcc_CEI!C40</f>
        <v>4775</v>
      </c>
      <c r="D40" s="127">
        <f>'Lcc_BKK+DMK'!D40+Lcc_CNX!D40+Lcc_HDY!D40+Lcc_HKT!D40+Lcc_CEI!D40</f>
        <v>4776</v>
      </c>
      <c r="E40" s="170">
        <f t="shared" si="92"/>
        <v>9551</v>
      </c>
      <c r="F40" s="125">
        <f>'Lcc_BKK+DMK'!F40+Lcc_CNX!F40+Lcc_HDY!F40+Lcc_HKT!F40+Lcc_CEI!F40</f>
        <v>6125</v>
      </c>
      <c r="G40" s="127">
        <f>'Lcc_BKK+DMK'!G40+Lcc_CNX!G40+Lcc_HDY!G40+Lcc_HKT!G40+Lcc_CEI!G40</f>
        <v>6115</v>
      </c>
      <c r="H40" s="176">
        <f>SUM(F40:G40)</f>
        <v>12240</v>
      </c>
      <c r="I40" s="128">
        <f t="shared" si="93"/>
        <v>28.154119987435866</v>
      </c>
      <c r="J40" s="3"/>
      <c r="K40" s="3"/>
      <c r="L40" s="13" t="s">
        <v>14</v>
      </c>
      <c r="M40" s="39">
        <f>+'Lcc_BKK+DMK'!M40+Lcc_CNX!M40+Lcc_HDY!M40+Lcc_HKT!M40+Lcc_CEI!M40</f>
        <v>711600</v>
      </c>
      <c r="N40" s="37">
        <f>+'Lcc_BKK+DMK'!N40+Lcc_CNX!N40+Lcc_HDY!N40+Lcc_HKT!N40+Lcc_CEI!N40</f>
        <v>707291</v>
      </c>
      <c r="O40" s="198">
        <f t="shared" si="94"/>
        <v>1418891</v>
      </c>
      <c r="P40" s="38">
        <f>+'Lcc_BKK+DMK'!P40+Lcc_CNX!P40+Lcc_HDY!P40+Lcc_HKT!P40+Lcc_CEI!P40</f>
        <v>0</v>
      </c>
      <c r="Q40" s="201">
        <f t="shared" si="95"/>
        <v>1418891</v>
      </c>
      <c r="R40" s="39">
        <f>+'Lcc_BKK+DMK'!R40+Lcc_CNX!R40+Lcc_HDY!R40+Lcc_HKT!R40+Lcc_CEI!R40</f>
        <v>849676</v>
      </c>
      <c r="S40" s="37">
        <f>+'Lcc_BKK+DMK'!S40+Lcc_CNX!S40+Lcc_HDY!S40+Lcc_HKT!S40+Lcc_CEI!S40</f>
        <v>839062</v>
      </c>
      <c r="T40" s="198">
        <f t="shared" si="96"/>
        <v>1688738</v>
      </c>
      <c r="U40" s="38">
        <f>+'Lcc_BKK+DMK'!U40+Lcc_CNX!U40+Lcc_HDY!U40+Lcc_HKT!U40+Lcc_CEI!U40</f>
        <v>207</v>
      </c>
      <c r="V40" s="201">
        <f>T40+U40</f>
        <v>1688945</v>
      </c>
      <c r="W40" s="40">
        <f t="shared" si="97"/>
        <v>19.03275163490359</v>
      </c>
    </row>
    <row r="41" spans="2:23" ht="13.5" thickBot="1">
      <c r="B41" s="111" t="s">
        <v>15</v>
      </c>
      <c r="C41" s="125">
        <f>'Lcc_BKK+DMK'!C41+Lcc_CNX!C41+Lcc_HDY!C41+Lcc_HKT!C41+Lcc_CEI!C41</f>
        <v>5254</v>
      </c>
      <c r="D41" s="127">
        <f>'Lcc_BKK+DMK'!D41+Lcc_CNX!D41+Lcc_HDY!D41+Lcc_HKT!D41+Lcc_CEI!D41</f>
        <v>5253</v>
      </c>
      <c r="E41" s="170">
        <f>SUM(C41:D41)</f>
        <v>10507</v>
      </c>
      <c r="F41" s="125">
        <f>'Lcc_BKK+DMK'!F41+Lcc_CNX!F41+Lcc_HDY!F41+Lcc_HKT!F41+Lcc_CEI!F41</f>
        <v>6991</v>
      </c>
      <c r="G41" s="127">
        <f>'Lcc_BKK+DMK'!G41+Lcc_CNX!G41+Lcc_HDY!G41+Lcc_HKT!G41+Lcc_CEI!G41</f>
        <v>6957</v>
      </c>
      <c r="H41" s="176">
        <f>SUM(F41:G41)</f>
        <v>13948</v>
      </c>
      <c r="I41" s="128">
        <f>IF(E41=0,0,((H41/E41)-1)*100)</f>
        <v>32.749595507756737</v>
      </c>
      <c r="J41" s="3"/>
      <c r="K41" s="3"/>
      <c r="L41" s="13" t="s">
        <v>15</v>
      </c>
      <c r="M41" s="39">
        <f>+'Lcc_BKK+DMK'!M41+Lcc_CNX!M41+Lcc_HDY!M41+Lcc_HKT!M41+Lcc_CEI!M41</f>
        <v>808191</v>
      </c>
      <c r="N41" s="37">
        <f>+'Lcc_BKK+DMK'!N41+Lcc_CNX!N41+Lcc_HDY!N41+Lcc_HKT!N41+Lcc_CEI!N41</f>
        <v>805517</v>
      </c>
      <c r="O41" s="198">
        <f>SUM(M41:N41)</f>
        <v>1613708</v>
      </c>
      <c r="P41" s="38">
        <f>+'Lcc_BKK+DMK'!P41+Lcc_CNX!P41+Lcc_HDY!P41+Lcc_HKT!P41+Lcc_CEI!P41</f>
        <v>0</v>
      </c>
      <c r="Q41" s="201">
        <f>O41+P41</f>
        <v>1613708</v>
      </c>
      <c r="R41" s="39">
        <f>+'Lcc_BKK+DMK'!R41+Lcc_CNX!R41+Lcc_HDY!R41+Lcc_HKT!R41+Lcc_CEI!R41</f>
        <v>1013773</v>
      </c>
      <c r="S41" s="37">
        <f>+'Lcc_BKK+DMK'!S41+Lcc_CNX!S41+Lcc_HDY!S41+Lcc_HKT!S41+Lcc_CEI!S41</f>
        <v>1010406</v>
      </c>
      <c r="T41" s="198">
        <f>SUM(R41:S41)</f>
        <v>2024179</v>
      </c>
      <c r="U41" s="38">
        <f>+'Lcc_BKK+DMK'!U41+Lcc_CNX!U41+Lcc_HDY!U41+Lcc_HKT!U41+Lcc_CEI!U41</f>
        <v>874</v>
      </c>
      <c r="V41" s="201">
        <f>T41+U41</f>
        <v>2025053</v>
      </c>
      <c r="W41" s="40">
        <f>IF(Q41=0,0,((V41/Q41)-1)*100)</f>
        <v>25.490671174710666</v>
      </c>
    </row>
    <row r="42" spans="2:23" ht="14.25" thickTop="1" thickBot="1">
      <c r="B42" s="132" t="s">
        <v>61</v>
      </c>
      <c r="C42" s="133">
        <f>+C39+C40+C41</f>
        <v>15311</v>
      </c>
      <c r="D42" s="135">
        <f t="shared" ref="D42" si="98">+D39+D40+D41</f>
        <v>15309</v>
      </c>
      <c r="E42" s="171">
        <f t="shared" ref="E42" si="99">+E39+E40+E41</f>
        <v>30620</v>
      </c>
      <c r="F42" s="133">
        <f t="shared" ref="F42" si="100">+F39+F40+F41</f>
        <v>19931</v>
      </c>
      <c r="G42" s="135">
        <f t="shared" ref="G42" si="101">+G39+G40+G41</f>
        <v>19888</v>
      </c>
      <c r="H42" s="177">
        <f t="shared" ref="H42" si="102">+H39+H40+H41</f>
        <v>39819</v>
      </c>
      <c r="I42" s="137">
        <f t="shared" ref="I42" si="103">IF(E42=0,0,((H42/E42)-1)*100)</f>
        <v>30.042455911169164</v>
      </c>
      <c r="J42" s="7"/>
      <c r="K42" s="7"/>
      <c r="L42" s="41" t="s">
        <v>61</v>
      </c>
      <c r="M42" s="45">
        <f>+M39+M40+M41</f>
        <v>2278294</v>
      </c>
      <c r="N42" s="43">
        <f t="shared" ref="N42" si="104">+N39+N40+N41</f>
        <v>2251635</v>
      </c>
      <c r="O42" s="199">
        <f t="shared" ref="O42" si="105">+O39+O40+O41</f>
        <v>4529929</v>
      </c>
      <c r="P42" s="44">
        <f t="shared" ref="P42" si="106">+P39+P40+P41</f>
        <v>191</v>
      </c>
      <c r="Q42" s="202">
        <f t="shared" ref="Q42" si="107">+Q39+Q40+Q41</f>
        <v>4530120</v>
      </c>
      <c r="R42" s="45">
        <f t="shared" ref="R42" si="108">+R39+R40+R41</f>
        <v>2784987</v>
      </c>
      <c r="S42" s="43">
        <f t="shared" ref="S42" si="109">+S39+S40+S41</f>
        <v>2743041</v>
      </c>
      <c r="T42" s="199">
        <f t="shared" ref="T42" si="110">+T39+T40+T41</f>
        <v>5528028</v>
      </c>
      <c r="U42" s="44">
        <f t="shared" ref="U42" si="111">+U39+U40+U41</f>
        <v>2005</v>
      </c>
      <c r="V42" s="202">
        <f t="shared" ref="V42" si="112">+V39+V40+V41</f>
        <v>5530033</v>
      </c>
      <c r="W42" s="46">
        <f t="shared" ref="W42" si="113">IF(Q42=0,0,((V42/Q42)-1)*100)</f>
        <v>22.072549954526586</v>
      </c>
    </row>
    <row r="43" spans="2:23" ht="13.5" thickTop="1">
      <c r="B43" s="111" t="s">
        <v>16</v>
      </c>
      <c r="C43" s="138">
        <f>'Lcc_BKK+DMK'!C43+Lcc_CNX!C43+Lcc_HDY!C43+Lcc_HKT!C43+Lcc_CEI!C43</f>
        <v>5057</v>
      </c>
      <c r="D43" s="140">
        <f>'Lcc_BKK+DMK'!D43+Lcc_CNX!D43+Lcc_HDY!D43+Lcc_HKT!D43+Lcc_CEI!D43</f>
        <v>5060</v>
      </c>
      <c r="E43" s="170">
        <f t="shared" ref="E43:E45" si="114">SUM(C43:D43)</f>
        <v>10117</v>
      </c>
      <c r="F43" s="138">
        <f>'Lcc_BKK+DMK'!F43+Lcc_CNX!F43+Lcc_HDY!F43+Lcc_HKT!F43+Lcc_CEI!F43</f>
        <v>7207</v>
      </c>
      <c r="G43" s="140">
        <f>'Lcc_BKK+DMK'!G43+Lcc_CNX!G43+Lcc_HDY!G43+Lcc_HKT!G43+Lcc_CEI!G43</f>
        <v>7201</v>
      </c>
      <c r="H43" s="176">
        <f>SUM(F43:G43)</f>
        <v>14408</v>
      </c>
      <c r="I43" s="128">
        <f t="shared" si="93"/>
        <v>42.413759019472174</v>
      </c>
      <c r="J43" s="7"/>
      <c r="K43" s="3"/>
      <c r="L43" s="13" t="s">
        <v>16</v>
      </c>
      <c r="M43" s="39">
        <f>+'Lcc_BKK+DMK'!M43+Lcc_CNX!M43+Lcc_HDY!M43+Lcc_HKT!M43+Lcc_CEI!M43</f>
        <v>753274</v>
      </c>
      <c r="N43" s="37">
        <f>+'Lcc_BKK+DMK'!N43+Lcc_CNX!N43+Lcc_HDY!N43+Lcc_HKT!N43+Lcc_CEI!N43</f>
        <v>753287</v>
      </c>
      <c r="O43" s="198">
        <f t="shared" ref="O43:O45" si="115">SUM(M43:N43)</f>
        <v>1506561</v>
      </c>
      <c r="P43" s="150">
        <f>+'Lcc_BKK+DMK'!P43+Lcc_CNX!P43+Lcc_HDY!P43+Lcc_HKT!P43+Lcc_CEI!P43</f>
        <v>65</v>
      </c>
      <c r="Q43" s="329">
        <f t="shared" ref="Q43:Q45" si="116">O43+P43</f>
        <v>1506626</v>
      </c>
      <c r="R43" s="39">
        <f>+'Lcc_BKK+DMK'!R43+Lcc_CNX!R43+Lcc_HDY!R43+Lcc_HKT!R43+Lcc_CEI!R43</f>
        <v>1027009</v>
      </c>
      <c r="S43" s="37">
        <f>+'Lcc_BKK+DMK'!S43+Lcc_CNX!S43+Lcc_HDY!S43+Lcc_HKT!S43+Lcc_CEI!S43</f>
        <v>1031964</v>
      </c>
      <c r="T43" s="198">
        <f t="shared" ref="T43:T45" si="117">SUM(R43:S43)</f>
        <v>2058973</v>
      </c>
      <c r="U43" s="150">
        <f>+'Lcc_BKK+DMK'!U43+Lcc_CNX!U43+Lcc_HDY!U43+Lcc_HKT!U43+Lcc_CEI!U43</f>
        <v>691</v>
      </c>
      <c r="V43" s="329">
        <f>T43+U43</f>
        <v>2059664</v>
      </c>
      <c r="W43" s="40">
        <f t="shared" si="97"/>
        <v>36.70705271248471</v>
      </c>
    </row>
    <row r="44" spans="2:23">
      <c r="B44" s="111" t="s">
        <v>17</v>
      </c>
      <c r="C44" s="138">
        <f>'Lcc_BKK+DMK'!C44+Lcc_CNX!C44+Lcc_HDY!C44+Lcc_HKT!C44+Lcc_CEI!C44</f>
        <v>4833</v>
      </c>
      <c r="D44" s="140">
        <f>'Lcc_BKK+DMK'!D44+Lcc_CNX!D44+Lcc_HDY!D44+Lcc_HKT!D44+Lcc_CEI!D44</f>
        <v>4835</v>
      </c>
      <c r="E44" s="170">
        <f>SUM(C44:D44)</f>
        <v>9668</v>
      </c>
      <c r="F44" s="138">
        <f>'Lcc_BKK+DMK'!F44+Lcc_CNX!F44+Lcc_HDY!F44+Lcc_HKT!F44+Lcc_CEI!F44</f>
        <v>7056</v>
      </c>
      <c r="G44" s="140">
        <f>'Lcc_BKK+DMK'!G44+Lcc_CNX!G44+Lcc_HDY!G44+Lcc_HKT!G44+Lcc_CEI!G44</f>
        <v>7040</v>
      </c>
      <c r="H44" s="176">
        <f>SUM(F44:G44)</f>
        <v>14096</v>
      </c>
      <c r="I44" s="128">
        <f t="shared" ref="I44" si="118">IF(E44=0,0,((H44/E44)-1)*100)</f>
        <v>45.800579230450978</v>
      </c>
      <c r="J44" s="3"/>
      <c r="K44" s="3"/>
      <c r="L44" s="13" t="s">
        <v>17</v>
      </c>
      <c r="M44" s="39">
        <f>+'Lcc_BKK+DMK'!M44+Lcc_CNX!M44+Lcc_HDY!M44+Lcc_HKT!M44+Lcc_CEI!M44</f>
        <v>691759</v>
      </c>
      <c r="N44" s="37">
        <f>+'Lcc_BKK+DMK'!N44+Lcc_CNX!N44+Lcc_HDY!N44+Lcc_HKT!N44+Lcc_CEI!N44</f>
        <v>688327</v>
      </c>
      <c r="O44" s="198">
        <f>SUM(M44:N44)</f>
        <v>1380086</v>
      </c>
      <c r="P44" s="150">
        <f>+'Lcc_BKK+DMK'!P44+Lcc_CNX!P44+Lcc_HDY!P44+Lcc_HKT!P44+Lcc_CEI!P44</f>
        <v>0</v>
      </c>
      <c r="Q44" s="198">
        <f>O44+P44</f>
        <v>1380086</v>
      </c>
      <c r="R44" s="39">
        <f>+'Lcc_BKK+DMK'!R44+Lcc_CNX!R44+Lcc_HDY!R44+Lcc_HKT!R44+Lcc_CEI!R44</f>
        <v>941764</v>
      </c>
      <c r="S44" s="37">
        <f>+'Lcc_BKK+DMK'!S44+Lcc_CNX!S44+Lcc_HDY!S44+Lcc_HKT!S44+Lcc_CEI!S44</f>
        <v>940776</v>
      </c>
      <c r="T44" s="198">
        <f t="shared" ref="T44" si="119">SUM(R44:S44)</f>
        <v>1882540</v>
      </c>
      <c r="U44" s="150">
        <f>+'Lcc_BKK+DMK'!U44+Lcc_CNX!U44+Lcc_HDY!U44+Lcc_HKT!U44+Lcc_CEI!U44</f>
        <v>407</v>
      </c>
      <c r="V44" s="198">
        <f>T44+U44</f>
        <v>1882947</v>
      </c>
      <c r="W44" s="40">
        <f t="shared" ref="W44" si="120">IF(Q44=0,0,((V44/Q44)-1)*100)</f>
        <v>36.436932191182294</v>
      </c>
    </row>
    <row r="45" spans="2:23" ht="13.5" thickBot="1">
      <c r="B45" s="111" t="s">
        <v>18</v>
      </c>
      <c r="C45" s="138">
        <f>'Lcc_BKK+DMK'!C45+Lcc_CNX!C45+Lcc_HDY!C45+Lcc_HKT!C45+Lcc_CEI!C45</f>
        <v>4765</v>
      </c>
      <c r="D45" s="140">
        <f>'Lcc_BKK+DMK'!D45+Lcc_CNX!D45+Lcc_HDY!D45+Lcc_HKT!D45+Lcc_CEI!D45</f>
        <v>4765</v>
      </c>
      <c r="E45" s="170">
        <f t="shared" si="114"/>
        <v>9530</v>
      </c>
      <c r="F45" s="138">
        <f>'Lcc_BKK+DMK'!F45+Lcc_CNX!F45+Lcc_HDY!F45+Lcc_HKT!F45+Lcc_CEI!F45</f>
        <v>6174</v>
      </c>
      <c r="G45" s="140">
        <f>'Lcc_BKK+DMK'!G45+Lcc_CNX!G45+Lcc_HDY!G45+Lcc_HKT!G45+Lcc_CEI!G45</f>
        <v>6157</v>
      </c>
      <c r="H45" s="176">
        <f>SUM(F45:G45)</f>
        <v>12331</v>
      </c>
      <c r="I45" s="128">
        <f t="shared" si="93"/>
        <v>29.391395592864633</v>
      </c>
      <c r="J45" s="3"/>
      <c r="K45" s="3"/>
      <c r="L45" s="13" t="s">
        <v>18</v>
      </c>
      <c r="M45" s="39">
        <f>+'Lcc_BKK+DMK'!M45+Lcc_CNX!M45+Lcc_HDY!M45+Lcc_HKT!M45+Lcc_CEI!M45</f>
        <v>631615</v>
      </c>
      <c r="N45" s="37">
        <f>+'Lcc_BKK+DMK'!N45+Lcc_CNX!N45+Lcc_HDY!N45+Lcc_HKT!N45+Lcc_CEI!N45</f>
        <v>629670</v>
      </c>
      <c r="O45" s="198">
        <f t="shared" si="115"/>
        <v>1261285</v>
      </c>
      <c r="P45" s="150">
        <f>+'Lcc_BKK+DMK'!P45+Lcc_CNX!P45+Lcc_HDY!P45+Lcc_HKT!P45+Lcc_CEI!P45</f>
        <v>377</v>
      </c>
      <c r="Q45" s="198">
        <f t="shared" si="116"/>
        <v>1261662</v>
      </c>
      <c r="R45" s="39">
        <f>+'Lcc_BKK+DMK'!R45+Lcc_CNX!R45+Lcc_HDY!R45+Lcc_HKT!R45+Lcc_CEI!R45</f>
        <v>842038</v>
      </c>
      <c r="S45" s="37">
        <f>+'Lcc_BKK+DMK'!S45+Lcc_CNX!S45+Lcc_HDY!S45+Lcc_HKT!S45+Lcc_CEI!S45</f>
        <v>842979</v>
      </c>
      <c r="T45" s="198">
        <f t="shared" si="117"/>
        <v>1685017</v>
      </c>
      <c r="U45" s="150">
        <f>+'Lcc_BKK+DMK'!U45+Lcc_CNX!U45+Lcc_HDY!U45+Lcc_HKT!U45+Lcc_CEI!U45</f>
        <v>282</v>
      </c>
      <c r="V45" s="198">
        <f>T45+U45</f>
        <v>1685299</v>
      </c>
      <c r="W45" s="40">
        <f t="shared" si="97"/>
        <v>33.577693550253549</v>
      </c>
    </row>
    <row r="46" spans="2:23" ht="16.5" thickTop="1" thickBot="1">
      <c r="B46" s="141" t="s">
        <v>19</v>
      </c>
      <c r="C46" s="133">
        <f>+C43+C44+C45</f>
        <v>14655</v>
      </c>
      <c r="D46" s="144">
        <f t="shared" ref="D46" si="121">+D43+D44+D45</f>
        <v>14660</v>
      </c>
      <c r="E46" s="172">
        <f t="shared" ref="E46" si="122">+E43+E44+E45</f>
        <v>29315</v>
      </c>
      <c r="F46" s="133">
        <f t="shared" ref="F46" si="123">+F43+F44+F45</f>
        <v>20437</v>
      </c>
      <c r="G46" s="144">
        <f t="shared" ref="G46" si="124">+G43+G44+G45</f>
        <v>20398</v>
      </c>
      <c r="H46" s="178">
        <f t="shared" ref="H46" si="125">+H43+H44+H45</f>
        <v>40835</v>
      </c>
      <c r="I46" s="136">
        <f t="shared" si="93"/>
        <v>39.297288077775882</v>
      </c>
      <c r="J46" s="9"/>
      <c r="K46" s="10"/>
      <c r="L46" s="47" t="s">
        <v>19</v>
      </c>
      <c r="M46" s="48">
        <f>+M43+M44+M45</f>
        <v>2076648</v>
      </c>
      <c r="N46" s="49">
        <f t="shared" ref="N46" si="126">+N43+N44+N45</f>
        <v>2071284</v>
      </c>
      <c r="O46" s="200">
        <f t="shared" ref="O46" si="127">+O43+O44+O45</f>
        <v>4147932</v>
      </c>
      <c r="P46" s="49">
        <f t="shared" ref="P46" si="128">+P43+P44+P45</f>
        <v>442</v>
      </c>
      <c r="Q46" s="200">
        <f t="shared" ref="Q46" si="129">+Q43+Q44+Q45</f>
        <v>4148374</v>
      </c>
      <c r="R46" s="48">
        <f t="shared" ref="R46" si="130">+R43+R44+R45</f>
        <v>2810811</v>
      </c>
      <c r="S46" s="49">
        <f t="shared" ref="S46" si="131">+S43+S44+S45</f>
        <v>2815719</v>
      </c>
      <c r="T46" s="200">
        <f t="shared" ref="T46" si="132">+T43+T44+T45</f>
        <v>5626530</v>
      </c>
      <c r="U46" s="49">
        <f t="shared" ref="U46" si="133">+U43+U44+U45</f>
        <v>1380</v>
      </c>
      <c r="V46" s="200">
        <f t="shared" ref="V46" si="134">+V43+V44+V45</f>
        <v>5627910</v>
      </c>
      <c r="W46" s="50">
        <f t="shared" si="97"/>
        <v>35.665443858244217</v>
      </c>
    </row>
    <row r="47" spans="2:23" ht="13.5" thickTop="1">
      <c r="B47" s="111" t="s">
        <v>20</v>
      </c>
      <c r="C47" s="125">
        <f>'Lcc_BKK+DMK'!C47+Lcc_CNX!C47+Lcc_HDY!C47+Lcc_HKT!C47+Lcc_CEI!C47</f>
        <v>4958</v>
      </c>
      <c r="D47" s="127">
        <f>'Lcc_BKK+DMK'!D47+Lcc_CNX!D47+Lcc_HDY!D47+Lcc_HKT!D47+Lcc_CEI!D47</f>
        <v>4955</v>
      </c>
      <c r="E47" s="173">
        <f t="shared" ref="E47:E49" si="135">SUM(C47:D47)</f>
        <v>9913</v>
      </c>
      <c r="F47" s="125">
        <f>'Lcc_BKK+DMK'!F47+Lcc_CNX!F47+Lcc_HDY!F47+Lcc_HKT!F47+Lcc_CEI!F47</f>
        <v>6523</v>
      </c>
      <c r="G47" s="127">
        <f>'Lcc_BKK+DMK'!G47+Lcc_CNX!G47+Lcc_HDY!G47+Lcc_HKT!G47+Lcc_CEI!G47</f>
        <v>6492</v>
      </c>
      <c r="H47" s="179">
        <f>SUM(F47:G47)</f>
        <v>13015</v>
      </c>
      <c r="I47" s="128">
        <f t="shared" si="93"/>
        <v>31.292242509835578</v>
      </c>
      <c r="J47" s="3"/>
      <c r="K47" s="3"/>
      <c r="L47" s="13" t="s">
        <v>21</v>
      </c>
      <c r="M47" s="39">
        <f>+'Lcc_BKK+DMK'!M47+Lcc_CNX!M47+Lcc_HDY!M47+Lcc_HKT!M47+Lcc_CEI!M47</f>
        <v>695359</v>
      </c>
      <c r="N47" s="37">
        <f>+'Lcc_BKK+DMK'!N47+Lcc_CNX!N47+Lcc_HDY!N47+Lcc_HKT!N47+Lcc_CEI!N47</f>
        <v>696109</v>
      </c>
      <c r="O47" s="198">
        <f t="shared" ref="O47:O49" si="136">SUM(M47:N47)</f>
        <v>1391468</v>
      </c>
      <c r="P47" s="150">
        <f>+'Lcc_BKK+DMK'!P47+Lcc_CNX!P47+Lcc_HDY!P47+Lcc_HKT!P47+Lcc_CEI!P47</f>
        <v>108</v>
      </c>
      <c r="Q47" s="198">
        <f t="shared" ref="Q47:Q49" si="137">O47+P47</f>
        <v>1391576</v>
      </c>
      <c r="R47" s="39">
        <f>+'Lcc_BKK+DMK'!R47+Lcc_CNX!R47+Lcc_HDY!R47+Lcc_HKT!R47+Lcc_CEI!R47</f>
        <v>956383</v>
      </c>
      <c r="S47" s="37">
        <f>+'Lcc_BKK+DMK'!S47+Lcc_CNX!S47+Lcc_HDY!S47+Lcc_HKT!S47+Lcc_CEI!S47</f>
        <v>959198</v>
      </c>
      <c r="T47" s="198">
        <f t="shared" ref="T47:T49" si="138">SUM(R47:S47)</f>
        <v>1915581</v>
      </c>
      <c r="U47" s="150">
        <f>+'Lcc_BKK+DMK'!U47+Lcc_CNX!U47+Lcc_HDY!U47+Lcc_HKT!U47+Lcc_CEI!U47</f>
        <v>126</v>
      </c>
      <c r="V47" s="198">
        <f>T47+U47</f>
        <v>1915707</v>
      </c>
      <c r="W47" s="40">
        <f t="shared" si="97"/>
        <v>37.664561619343814</v>
      </c>
    </row>
    <row r="48" spans="2:23">
      <c r="B48" s="111" t="s">
        <v>22</v>
      </c>
      <c r="C48" s="125">
        <f>'Lcc_BKK+DMK'!C48+Lcc_CNX!C48+Lcc_HDY!C48+Lcc_HKT!C48+Lcc_CEI!C48</f>
        <v>5074</v>
      </c>
      <c r="D48" s="127">
        <f>'Lcc_BKK+DMK'!D48+Lcc_CNX!D48+Lcc_HDY!D48+Lcc_HKT!D48+Lcc_CEI!D48</f>
        <v>5072</v>
      </c>
      <c r="E48" s="170">
        <f t="shared" si="135"/>
        <v>10146</v>
      </c>
      <c r="F48" s="125">
        <f>'Lcc_BKK+DMK'!F48+Lcc_CNX!F48+Lcc_HDY!F48+Lcc_HKT!F48+Lcc_CEI!F48</f>
        <v>6832</v>
      </c>
      <c r="G48" s="127">
        <f>'Lcc_BKK+DMK'!G48+Lcc_CNX!G48+Lcc_HDY!G48+Lcc_HKT!G48+Lcc_CEI!G48</f>
        <v>6809</v>
      </c>
      <c r="H48" s="170">
        <f>SUM(F48:G48)</f>
        <v>13641</v>
      </c>
      <c r="I48" s="128">
        <f t="shared" si="93"/>
        <v>34.447072738024829</v>
      </c>
      <c r="J48" s="3"/>
      <c r="K48" s="3"/>
      <c r="L48" s="13" t="s">
        <v>22</v>
      </c>
      <c r="M48" s="39">
        <f>+'Lcc_BKK+DMK'!M48+Lcc_CNX!M48+Lcc_HDY!M48+Lcc_HKT!M48+Lcc_CEI!M48</f>
        <v>749655</v>
      </c>
      <c r="N48" s="37">
        <f>+'Lcc_BKK+DMK'!N48+Lcc_CNX!N48+Lcc_HDY!N48+Lcc_HKT!N48+Lcc_CEI!N48</f>
        <v>746966</v>
      </c>
      <c r="O48" s="198">
        <f t="shared" si="136"/>
        <v>1496621</v>
      </c>
      <c r="P48" s="150">
        <f>+'Lcc_BKK+DMK'!P48+Lcc_CNX!P48+Lcc_HDY!P48+Lcc_HKT!P48+Lcc_CEI!P48</f>
        <v>310</v>
      </c>
      <c r="Q48" s="198">
        <f t="shared" si="137"/>
        <v>1496931</v>
      </c>
      <c r="R48" s="39">
        <f>+'Lcc_BKK+DMK'!R48+Lcc_CNX!R48+Lcc_HDY!R48+Lcc_HKT!R48+Lcc_CEI!R48</f>
        <v>1029661</v>
      </c>
      <c r="S48" s="37">
        <f>+'Lcc_BKK+DMK'!S48+Lcc_CNX!S48+Lcc_HDY!S48+Lcc_HKT!S48+Lcc_CEI!S48</f>
        <v>1019539</v>
      </c>
      <c r="T48" s="198">
        <f t="shared" si="138"/>
        <v>2049200</v>
      </c>
      <c r="U48" s="150">
        <f>+'Lcc_BKK+DMK'!U48+Lcc_CNX!U48+Lcc_HDY!U48+Lcc_HKT!U48+Lcc_CEI!U48</f>
        <v>399</v>
      </c>
      <c r="V48" s="198">
        <f>T48+U48</f>
        <v>2049599</v>
      </c>
      <c r="W48" s="40">
        <f t="shared" si="97"/>
        <v>36.92007180023662</v>
      </c>
    </row>
    <row r="49" spans="2:23" ht="13.5" thickBot="1">
      <c r="B49" s="111" t="s">
        <v>23</v>
      </c>
      <c r="C49" s="125">
        <f>'Lcc_BKK+DMK'!C49+Lcc_CNX!C49+Lcc_HDY!C49+Lcc_HKT!C49+Lcc_CEI!C49</f>
        <v>4839</v>
      </c>
      <c r="D49" s="146">
        <f>'Lcc_BKK+DMK'!D49+Lcc_CNX!D49+Lcc_HDY!D49+Lcc_HKT!D49+Lcc_CEI!D49</f>
        <v>4843</v>
      </c>
      <c r="E49" s="174">
        <f t="shared" si="135"/>
        <v>9682</v>
      </c>
      <c r="F49" s="125">
        <f>'Lcc_BKK+DMK'!F49+Lcc_CNX!F49+Lcc_HDY!F49+Lcc_HKT!F49+Lcc_CEI!F49</f>
        <v>6447</v>
      </c>
      <c r="G49" s="146">
        <f>'Lcc_BKK+DMK'!G49+Lcc_CNX!G49+Lcc_HDY!G49+Lcc_HKT!G49+Lcc_CEI!G49</f>
        <v>6459</v>
      </c>
      <c r="H49" s="174">
        <f>SUM(F49:G49)</f>
        <v>12906</v>
      </c>
      <c r="I49" s="147">
        <f t="shared" si="93"/>
        <v>33.298905184879146</v>
      </c>
      <c r="J49" s="3"/>
      <c r="K49" s="3"/>
      <c r="L49" s="13" t="s">
        <v>23</v>
      </c>
      <c r="M49" s="39">
        <f>+'Lcc_BKK+DMK'!M49+Lcc_CNX!M49+Lcc_HDY!M49+Lcc_HKT!M49+Lcc_CEI!M49</f>
        <v>666665</v>
      </c>
      <c r="N49" s="37">
        <f>+'Lcc_BKK+DMK'!N49+Lcc_CNX!N49+Lcc_HDY!N49+Lcc_HKT!N49+Lcc_CEI!N49</f>
        <v>666195</v>
      </c>
      <c r="O49" s="198">
        <f t="shared" si="136"/>
        <v>1332860</v>
      </c>
      <c r="P49" s="150">
        <f>+'Lcc_BKK+DMK'!P49+Lcc_CNX!P49+Lcc_HDY!P49+Lcc_HKT!P49+Lcc_CEI!P49</f>
        <v>253</v>
      </c>
      <c r="Q49" s="198">
        <f t="shared" si="137"/>
        <v>1333113</v>
      </c>
      <c r="R49" s="39">
        <f>+'Lcc_BKK+DMK'!R49+Lcc_CNX!R49+Lcc_HDY!R49+Lcc_HKT!R49+Lcc_CEI!R49</f>
        <v>922394</v>
      </c>
      <c r="S49" s="37">
        <f>+'Lcc_BKK+DMK'!S49+Lcc_CNX!S49+Lcc_HDY!S49+Lcc_HKT!S49+Lcc_CEI!S49</f>
        <v>927807</v>
      </c>
      <c r="T49" s="198">
        <f t="shared" si="138"/>
        <v>1850201</v>
      </c>
      <c r="U49" s="150">
        <f>+'Lcc_BKK+DMK'!U49+Lcc_CNX!U49+Lcc_HDY!U49+Lcc_HKT!U49+Lcc_CEI!U49</f>
        <v>218</v>
      </c>
      <c r="V49" s="198">
        <f>T49+U49</f>
        <v>1850419</v>
      </c>
      <c r="W49" s="40">
        <f t="shared" si="97"/>
        <v>38.804362420890051</v>
      </c>
    </row>
    <row r="50" spans="2:23" ht="14.25" thickTop="1" thickBot="1">
      <c r="B50" s="132" t="s">
        <v>24</v>
      </c>
      <c r="C50" s="133">
        <f>+C47+C48+C49</f>
        <v>14871</v>
      </c>
      <c r="D50" s="135">
        <f t="shared" ref="D50" si="139">+D47+D48+D49</f>
        <v>14870</v>
      </c>
      <c r="E50" s="171">
        <f t="shared" ref="E50" si="140">+E47+E48+E49</f>
        <v>29741</v>
      </c>
      <c r="F50" s="133">
        <f t="shared" ref="F50" si="141">+F47+F48+F49</f>
        <v>19802</v>
      </c>
      <c r="G50" s="135">
        <f t="shared" ref="G50" si="142">+G47+G48+G49</f>
        <v>19760</v>
      </c>
      <c r="H50" s="180">
        <f t="shared" ref="H50" si="143">+H47+H48+H49</f>
        <v>39562</v>
      </c>
      <c r="I50" s="136">
        <f t="shared" si="93"/>
        <v>33.021754480346985</v>
      </c>
      <c r="J50" s="3"/>
      <c r="K50" s="3"/>
      <c r="L50" s="41" t="s">
        <v>24</v>
      </c>
      <c r="M50" s="45">
        <f>+M47+M48+M49</f>
        <v>2111679</v>
      </c>
      <c r="N50" s="43">
        <f t="shared" ref="N50" si="144">+N47+N48+N49</f>
        <v>2109270</v>
      </c>
      <c r="O50" s="199">
        <f t="shared" ref="O50" si="145">+O47+O48+O49</f>
        <v>4220949</v>
      </c>
      <c r="P50" s="43">
        <f t="shared" ref="P50" si="146">+P47+P48+P49</f>
        <v>671</v>
      </c>
      <c r="Q50" s="199">
        <f t="shared" ref="Q50" si="147">+Q47+Q48+Q49</f>
        <v>4221620</v>
      </c>
      <c r="R50" s="45">
        <f t="shared" ref="R50" si="148">+R47+R48+R49</f>
        <v>2908438</v>
      </c>
      <c r="S50" s="43">
        <f t="shared" ref="S50" si="149">+S47+S48+S49</f>
        <v>2906544</v>
      </c>
      <c r="T50" s="199">
        <f t="shared" ref="T50" si="150">+T47+T48+T49</f>
        <v>5814982</v>
      </c>
      <c r="U50" s="43">
        <f t="shared" ref="U50" si="151">+U47+U48+U49</f>
        <v>743</v>
      </c>
      <c r="V50" s="199">
        <f t="shared" ref="V50" si="152">+V47+V48+V49</f>
        <v>5815725</v>
      </c>
      <c r="W50" s="46">
        <f t="shared" si="97"/>
        <v>37.760504261397273</v>
      </c>
    </row>
    <row r="51" spans="2:23" ht="14.25" thickTop="1" thickBot="1">
      <c r="B51" s="132" t="s">
        <v>62</v>
      </c>
      <c r="C51" s="133">
        <f t="shared" ref="C51:H51" si="153">+C42+C46+C50</f>
        <v>44837</v>
      </c>
      <c r="D51" s="135">
        <f t="shared" si="153"/>
        <v>44839</v>
      </c>
      <c r="E51" s="171">
        <f t="shared" si="153"/>
        <v>89676</v>
      </c>
      <c r="F51" s="133">
        <f t="shared" si="153"/>
        <v>60170</v>
      </c>
      <c r="G51" s="135">
        <f t="shared" si="153"/>
        <v>60046</v>
      </c>
      <c r="H51" s="177">
        <f t="shared" si="153"/>
        <v>120216</v>
      </c>
      <c r="I51" s="137">
        <f>IF(E51=0,0,((H51/E51)-1)*100)</f>
        <v>34.055934698247015</v>
      </c>
      <c r="J51" s="7"/>
      <c r="K51" s="3"/>
      <c r="L51" s="41" t="s">
        <v>62</v>
      </c>
      <c r="M51" s="45">
        <f t="shared" ref="M51:V51" si="154">+M42+M46+M50</f>
        <v>6466621</v>
      </c>
      <c r="N51" s="43">
        <f t="shared" si="154"/>
        <v>6432189</v>
      </c>
      <c r="O51" s="199">
        <f t="shared" si="154"/>
        <v>12898810</v>
      </c>
      <c r="P51" s="44">
        <f t="shared" si="154"/>
        <v>1304</v>
      </c>
      <c r="Q51" s="202">
        <f t="shared" si="154"/>
        <v>12900114</v>
      </c>
      <c r="R51" s="45">
        <f t="shared" si="154"/>
        <v>8504236</v>
      </c>
      <c r="S51" s="43">
        <f t="shared" si="154"/>
        <v>8465304</v>
      </c>
      <c r="T51" s="199">
        <f t="shared" si="154"/>
        <v>16969540</v>
      </c>
      <c r="U51" s="44">
        <f t="shared" si="154"/>
        <v>4128</v>
      </c>
      <c r="V51" s="202">
        <f t="shared" si="154"/>
        <v>16973668</v>
      </c>
      <c r="W51" s="46">
        <f>IF(Q51=0,0,((V51/Q51)-1)*100)</f>
        <v>31.577658926114928</v>
      </c>
    </row>
    <row r="52" spans="2:23" ht="14.25" thickTop="1" thickBot="1">
      <c r="B52" s="132" t="s">
        <v>7</v>
      </c>
      <c r="C52" s="133">
        <f>+C51+C38</f>
        <v>59033</v>
      </c>
      <c r="D52" s="135">
        <f t="shared" ref="D52" si="155">+D51+D38</f>
        <v>59052</v>
      </c>
      <c r="E52" s="171">
        <f t="shared" ref="E52" si="156">+E51+E38</f>
        <v>118085</v>
      </c>
      <c r="F52" s="133">
        <f t="shared" ref="F52" si="157">+F51+F38</f>
        <v>78282</v>
      </c>
      <c r="G52" s="135">
        <f t="shared" ref="G52" si="158">+G51+G38</f>
        <v>78165</v>
      </c>
      <c r="H52" s="177">
        <f t="shared" ref="H52" si="159">+H51+H38</f>
        <v>156447</v>
      </c>
      <c r="I52" s="137">
        <f t="shared" ref="I52" si="160">IF(E52=0,0,((H52/E52)-1)*100)</f>
        <v>32.486768006097307</v>
      </c>
      <c r="J52" s="7"/>
      <c r="K52" s="7"/>
      <c r="L52" s="41" t="s">
        <v>7</v>
      </c>
      <c r="M52" s="45">
        <f>+M51+M38</f>
        <v>8454355</v>
      </c>
      <c r="N52" s="43">
        <f t="shared" ref="N52" si="161">+N51+N38</f>
        <v>8441730</v>
      </c>
      <c r="O52" s="199">
        <f t="shared" ref="O52" si="162">+O51+O38</f>
        <v>16896085</v>
      </c>
      <c r="P52" s="44">
        <f t="shared" ref="P52" si="163">+P51+P38</f>
        <v>1426</v>
      </c>
      <c r="Q52" s="202">
        <f t="shared" ref="Q52" si="164">+Q51+Q38</f>
        <v>16897511</v>
      </c>
      <c r="R52" s="45">
        <f t="shared" ref="R52" si="165">+R51+R38</f>
        <v>11026118</v>
      </c>
      <c r="S52" s="43">
        <f t="shared" ref="S52" si="166">+S51+S38</f>
        <v>11022363</v>
      </c>
      <c r="T52" s="199">
        <f t="shared" ref="T52" si="167">+T51+T38</f>
        <v>22048481</v>
      </c>
      <c r="U52" s="44">
        <f t="shared" ref="U52" si="168">+U51+U38</f>
        <v>5798</v>
      </c>
      <c r="V52" s="202">
        <f t="shared" ref="V52" si="169">+V51+V38</f>
        <v>22054279</v>
      </c>
      <c r="W52" s="46">
        <f t="shared" ref="W52" si="170">IF(Q52=0,0,((V52/Q52)-1)*100)</f>
        <v>30.517914739040553</v>
      </c>
    </row>
    <row r="53" spans="2:23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3" ht="13.5" thickTop="1">
      <c r="B54" s="429" t="s">
        <v>27</v>
      </c>
      <c r="C54" s="430"/>
      <c r="D54" s="430"/>
      <c r="E54" s="430"/>
      <c r="F54" s="430"/>
      <c r="G54" s="430"/>
      <c r="H54" s="430"/>
      <c r="I54" s="431"/>
      <c r="J54" s="3"/>
      <c r="K54" s="3"/>
      <c r="L54" s="432" t="s">
        <v>28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4"/>
    </row>
    <row r="55" spans="2:23" ht="13.5" thickBot="1">
      <c r="B55" s="435" t="s">
        <v>30</v>
      </c>
      <c r="C55" s="436"/>
      <c r="D55" s="436"/>
      <c r="E55" s="436"/>
      <c r="F55" s="436"/>
      <c r="G55" s="436"/>
      <c r="H55" s="436"/>
      <c r="I55" s="437"/>
      <c r="J55" s="3"/>
      <c r="K55" s="3"/>
      <c r="L55" s="438" t="s">
        <v>50</v>
      </c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</row>
    <row r="56" spans="2:23" ht="14.25" thickTop="1" thickBot="1">
      <c r="B56" s="106"/>
      <c r="C56" s="107"/>
      <c r="D56" s="107"/>
      <c r="E56" s="107"/>
      <c r="F56" s="107"/>
      <c r="G56" s="107"/>
      <c r="H56" s="107"/>
      <c r="I56" s="108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3" ht="14.25" thickTop="1" thickBot="1">
      <c r="B57" s="109"/>
      <c r="C57" s="441" t="s">
        <v>58</v>
      </c>
      <c r="D57" s="442"/>
      <c r="E57" s="443"/>
      <c r="F57" s="444" t="s">
        <v>59</v>
      </c>
      <c r="G57" s="445"/>
      <c r="H57" s="446"/>
      <c r="I57" s="110" t="s">
        <v>2</v>
      </c>
      <c r="J57" s="3"/>
      <c r="K57" s="3"/>
      <c r="L57" s="11"/>
      <c r="M57" s="447" t="s">
        <v>58</v>
      </c>
      <c r="N57" s="448"/>
      <c r="O57" s="448"/>
      <c r="P57" s="448"/>
      <c r="Q57" s="449"/>
      <c r="R57" s="447" t="s">
        <v>59</v>
      </c>
      <c r="S57" s="448"/>
      <c r="T57" s="448"/>
      <c r="U57" s="448"/>
      <c r="V57" s="449"/>
      <c r="W57" s="12" t="s">
        <v>2</v>
      </c>
    </row>
    <row r="58" spans="2:23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3" ht="13.5" thickBot="1">
      <c r="B59" s="116" t="s">
        <v>29</v>
      </c>
      <c r="C59" s="117" t="s">
        <v>5</v>
      </c>
      <c r="D59" s="118" t="s">
        <v>6</v>
      </c>
      <c r="E59" s="230" t="s">
        <v>7</v>
      </c>
      <c r="F59" s="117" t="s">
        <v>5</v>
      </c>
      <c r="G59" s="118" t="s">
        <v>6</v>
      </c>
      <c r="H59" s="230" t="s">
        <v>7</v>
      </c>
      <c r="I59" s="120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3" ht="5.25" customHeight="1" thickTop="1">
      <c r="B60" s="111"/>
      <c r="C60" s="121"/>
      <c r="D60" s="122"/>
      <c r="E60" s="123"/>
      <c r="F60" s="121"/>
      <c r="G60" s="122"/>
      <c r="H60" s="123"/>
      <c r="I60" s="124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3">
      <c r="B61" s="111" t="s">
        <v>10</v>
      </c>
      <c r="C61" s="125">
        <f t="shared" ref="C61:H63" si="171">+C9+C35</f>
        <v>7005</v>
      </c>
      <c r="D61" s="127">
        <f t="shared" si="171"/>
        <v>7001</v>
      </c>
      <c r="E61" s="176">
        <f t="shared" si="171"/>
        <v>14006</v>
      </c>
      <c r="F61" s="125">
        <f t="shared" si="171"/>
        <v>8871</v>
      </c>
      <c r="G61" s="127">
        <f t="shared" si="171"/>
        <v>8872</v>
      </c>
      <c r="H61" s="176">
        <f t="shared" si="171"/>
        <v>17743</v>
      </c>
      <c r="I61" s="128">
        <f>IF(E61=0,0,((H61/E61)-1)*100)</f>
        <v>26.681422247608168</v>
      </c>
      <c r="J61" s="3"/>
      <c r="K61" s="6"/>
      <c r="L61" s="13" t="s">
        <v>10</v>
      </c>
      <c r="M61" s="36">
        <f t="shared" ref="M61:N63" si="172">+M9+M35</f>
        <v>973380</v>
      </c>
      <c r="N61" s="37">
        <f t="shared" si="172"/>
        <v>988829</v>
      </c>
      <c r="O61" s="198">
        <f>SUM(M61:N61)</f>
        <v>1962209</v>
      </c>
      <c r="P61" s="38">
        <f t="shared" ref="P61:S63" si="173">+P9+P35</f>
        <v>125</v>
      </c>
      <c r="Q61" s="198">
        <f t="shared" si="173"/>
        <v>1962334</v>
      </c>
      <c r="R61" s="39">
        <f t="shared" si="173"/>
        <v>1246131</v>
      </c>
      <c r="S61" s="37">
        <f t="shared" si="173"/>
        <v>1258087</v>
      </c>
      <c r="T61" s="198">
        <f>SUM(R61:S61)</f>
        <v>2504218</v>
      </c>
      <c r="U61" s="38">
        <f>+U9+U35</f>
        <v>162</v>
      </c>
      <c r="V61" s="201">
        <f>+T61+U61</f>
        <v>2504380</v>
      </c>
      <c r="W61" s="40">
        <f>IF(Q61=0,0,((V61/Q61)-1)*100)</f>
        <v>27.622514821635868</v>
      </c>
    </row>
    <row r="62" spans="2:23">
      <c r="B62" s="111" t="s">
        <v>11</v>
      </c>
      <c r="C62" s="125">
        <f t="shared" si="171"/>
        <v>6907</v>
      </c>
      <c r="D62" s="127">
        <f t="shared" si="171"/>
        <v>6898</v>
      </c>
      <c r="E62" s="176">
        <f t="shared" si="171"/>
        <v>13805</v>
      </c>
      <c r="F62" s="125">
        <f t="shared" si="171"/>
        <v>9079</v>
      </c>
      <c r="G62" s="127">
        <f t="shared" si="171"/>
        <v>9082</v>
      </c>
      <c r="H62" s="176">
        <f t="shared" si="171"/>
        <v>18161</v>
      </c>
      <c r="I62" s="128">
        <f>IF(E62=0,0,((H62/E62)-1)*100)</f>
        <v>31.553784860557776</v>
      </c>
      <c r="J62" s="3"/>
      <c r="K62" s="6"/>
      <c r="L62" s="13" t="s">
        <v>11</v>
      </c>
      <c r="M62" s="36">
        <f t="shared" si="172"/>
        <v>1004872</v>
      </c>
      <c r="N62" s="37">
        <f t="shared" si="172"/>
        <v>981835</v>
      </c>
      <c r="O62" s="198">
        <f t="shared" ref="O62:O63" si="174">SUM(M62:N62)</f>
        <v>1986707</v>
      </c>
      <c r="P62" s="38">
        <f t="shared" si="173"/>
        <v>555</v>
      </c>
      <c r="Q62" s="198">
        <f t="shared" si="173"/>
        <v>1987262</v>
      </c>
      <c r="R62" s="39">
        <f t="shared" si="173"/>
        <v>1270940</v>
      </c>
      <c r="S62" s="37">
        <f t="shared" si="173"/>
        <v>1251016</v>
      </c>
      <c r="T62" s="198">
        <f t="shared" ref="T62:T63" si="175">SUM(R62:S62)</f>
        <v>2521956</v>
      </c>
      <c r="U62" s="38">
        <f>+U10+U36</f>
        <v>403</v>
      </c>
      <c r="V62" s="201">
        <f>+T62+U62</f>
        <v>2522359</v>
      </c>
      <c r="W62" s="40">
        <f>IF(Q62=0,0,((V62/Q62)-1)*100)</f>
        <v>26.926343884198456</v>
      </c>
    </row>
    <row r="63" spans="2:23" ht="13.5" thickBot="1">
      <c r="B63" s="116" t="s">
        <v>12</v>
      </c>
      <c r="C63" s="129">
        <f t="shared" si="171"/>
        <v>7623</v>
      </c>
      <c r="D63" s="131">
        <f t="shared" si="171"/>
        <v>7651</v>
      </c>
      <c r="E63" s="176">
        <f t="shared" si="171"/>
        <v>15274</v>
      </c>
      <c r="F63" s="129">
        <f t="shared" si="171"/>
        <v>10109</v>
      </c>
      <c r="G63" s="131">
        <f t="shared" si="171"/>
        <v>10107</v>
      </c>
      <c r="H63" s="176">
        <f t="shared" si="171"/>
        <v>20216</v>
      </c>
      <c r="I63" s="128">
        <f>IF(E63=0,0,((H63/E63)-1)*100)</f>
        <v>32.355637030247486</v>
      </c>
      <c r="J63" s="3"/>
      <c r="K63" s="6"/>
      <c r="L63" s="22" t="s">
        <v>12</v>
      </c>
      <c r="M63" s="36">
        <f t="shared" si="172"/>
        <v>1099529</v>
      </c>
      <c r="N63" s="37">
        <f t="shared" si="172"/>
        <v>1110484</v>
      </c>
      <c r="O63" s="198">
        <f t="shared" si="174"/>
        <v>2210013</v>
      </c>
      <c r="P63" s="38">
        <f t="shared" si="173"/>
        <v>388</v>
      </c>
      <c r="Q63" s="198">
        <f t="shared" si="173"/>
        <v>2210401</v>
      </c>
      <c r="R63" s="39">
        <f t="shared" si="173"/>
        <v>1377724</v>
      </c>
      <c r="S63" s="37">
        <f t="shared" si="173"/>
        <v>1399181</v>
      </c>
      <c r="T63" s="198">
        <f t="shared" si="175"/>
        <v>2776905</v>
      </c>
      <c r="U63" s="38">
        <f>+U11+U37</f>
        <v>1329</v>
      </c>
      <c r="V63" s="201">
        <f>+T63+U63</f>
        <v>2778234</v>
      </c>
      <c r="W63" s="40">
        <f>IF(Q63=0,0,((V63/Q63)-1)*100)</f>
        <v>25.689139662893744</v>
      </c>
    </row>
    <row r="64" spans="2:23" ht="14.25" thickTop="1" thickBot="1">
      <c r="B64" s="132" t="s">
        <v>57</v>
      </c>
      <c r="C64" s="133">
        <f>+C61+C62+C63</f>
        <v>21535</v>
      </c>
      <c r="D64" s="134">
        <f t="shared" ref="D64" si="176">+D61+D62+D63</f>
        <v>21550</v>
      </c>
      <c r="E64" s="171">
        <f t="shared" ref="E64" si="177">+E61+E62+E63</f>
        <v>43085</v>
      </c>
      <c r="F64" s="133">
        <f t="shared" ref="F64" si="178">+F61+F62+F63</f>
        <v>28059</v>
      </c>
      <c r="G64" s="135">
        <f t="shared" ref="G64" si="179">+G61+G62+G63</f>
        <v>28061</v>
      </c>
      <c r="H64" s="180">
        <f t="shared" ref="H64" si="180">+H61+H62+H63</f>
        <v>56120</v>
      </c>
      <c r="I64" s="136">
        <f t="shared" ref="I64" si="181">IF(E64=0,0,((H64/E64)-1)*100)</f>
        <v>30.254148775675983</v>
      </c>
      <c r="J64" s="3"/>
      <c r="K64" s="3"/>
      <c r="L64" s="41" t="s">
        <v>57</v>
      </c>
      <c r="M64" s="42">
        <f>+M61+M62+M63</f>
        <v>3077781</v>
      </c>
      <c r="N64" s="43">
        <f t="shared" ref="N64" si="182">+N61+N62+N63</f>
        <v>3081148</v>
      </c>
      <c r="O64" s="199">
        <f t="shared" ref="O64" si="183">+O61+O62+O63</f>
        <v>6158929</v>
      </c>
      <c r="P64" s="44">
        <f t="shared" ref="P64" si="184">+P61+P62+P63</f>
        <v>1068</v>
      </c>
      <c r="Q64" s="199">
        <f t="shared" ref="Q64" si="185">+Q61+Q62+Q63</f>
        <v>6159997</v>
      </c>
      <c r="R64" s="45">
        <f t="shared" ref="R64" si="186">+R61+R62+R63</f>
        <v>3894795</v>
      </c>
      <c r="S64" s="43">
        <f t="shared" ref="S64" si="187">+S61+S62+S63</f>
        <v>3908284</v>
      </c>
      <c r="T64" s="199">
        <f t="shared" ref="T64" si="188">+T61+T62+T63</f>
        <v>7803079</v>
      </c>
      <c r="U64" s="43">
        <f t="shared" ref="U64" si="189">+U61+U62+U63</f>
        <v>1894</v>
      </c>
      <c r="V64" s="199">
        <f t="shared" ref="V64" si="190">+V61+V62+V63</f>
        <v>7804973</v>
      </c>
      <c r="W64" s="46">
        <f t="shared" ref="W64" si="191">IF(Q64=0,0,((V64/Q64)-1)*100)</f>
        <v>26.704168849432875</v>
      </c>
    </row>
    <row r="65" spans="2:23" ht="13.5" thickTop="1">
      <c r="B65" s="111" t="s">
        <v>13</v>
      </c>
      <c r="C65" s="125">
        <f t="shared" ref="C65:H67" si="192">+C13+C39</f>
        <v>7973</v>
      </c>
      <c r="D65" s="127">
        <f t="shared" si="192"/>
        <v>7985</v>
      </c>
      <c r="E65" s="176">
        <f t="shared" si="192"/>
        <v>15958</v>
      </c>
      <c r="F65" s="125">
        <f t="shared" si="192"/>
        <v>10481</v>
      </c>
      <c r="G65" s="127">
        <f t="shared" si="192"/>
        <v>10486</v>
      </c>
      <c r="H65" s="176">
        <f t="shared" si="192"/>
        <v>20967</v>
      </c>
      <c r="I65" s="128">
        <f t="shared" ref="I65:I76" si="193">IF(E65=0,0,((H65/E65)-1)*100)</f>
        <v>31.388645193633291</v>
      </c>
      <c r="J65" s="3"/>
      <c r="K65" s="3"/>
      <c r="L65" s="13" t="s">
        <v>13</v>
      </c>
      <c r="M65" s="36">
        <f t="shared" ref="M65:N67" si="194">+M13+M39</f>
        <v>1149669</v>
      </c>
      <c r="N65" s="37">
        <f t="shared" si="194"/>
        <v>1146635</v>
      </c>
      <c r="O65" s="198">
        <f t="shared" ref="O65:O66" si="195">SUM(M65:N65)</f>
        <v>2296304</v>
      </c>
      <c r="P65" s="38">
        <f t="shared" ref="P65:S67" si="196">+P13+P39</f>
        <v>394</v>
      </c>
      <c r="Q65" s="198">
        <f t="shared" si="196"/>
        <v>2296698</v>
      </c>
      <c r="R65" s="39">
        <f t="shared" si="196"/>
        <v>1382283</v>
      </c>
      <c r="S65" s="37">
        <f t="shared" si="196"/>
        <v>1352199</v>
      </c>
      <c r="T65" s="198">
        <f t="shared" ref="T65:T66" si="197">SUM(R65:S65)</f>
        <v>2734482</v>
      </c>
      <c r="U65" s="38">
        <f>+U13+U39</f>
        <v>1396</v>
      </c>
      <c r="V65" s="201">
        <f>+T65+U65</f>
        <v>2735878</v>
      </c>
      <c r="W65" s="40">
        <f t="shared" ref="W65:W76" si="198">IF(Q65=0,0,((V65/Q65)-1)*100)</f>
        <v>19.122235487643557</v>
      </c>
    </row>
    <row r="66" spans="2:23">
      <c r="B66" s="111" t="s">
        <v>14</v>
      </c>
      <c r="C66" s="125">
        <f t="shared" si="192"/>
        <v>7371</v>
      </c>
      <c r="D66" s="127">
        <f t="shared" si="192"/>
        <v>7370</v>
      </c>
      <c r="E66" s="176">
        <f t="shared" si="192"/>
        <v>14741</v>
      </c>
      <c r="F66" s="125">
        <f t="shared" si="192"/>
        <v>9351</v>
      </c>
      <c r="G66" s="127">
        <f t="shared" si="192"/>
        <v>9337</v>
      </c>
      <c r="H66" s="176">
        <f t="shared" si="192"/>
        <v>18688</v>
      </c>
      <c r="I66" s="128">
        <f t="shared" si="193"/>
        <v>26.775659724577714</v>
      </c>
      <c r="J66" s="3"/>
      <c r="K66" s="3"/>
      <c r="L66" s="13" t="s">
        <v>14</v>
      </c>
      <c r="M66" s="36">
        <f t="shared" si="194"/>
        <v>1088343</v>
      </c>
      <c r="N66" s="37">
        <f t="shared" si="194"/>
        <v>1094971</v>
      </c>
      <c r="O66" s="198">
        <f t="shared" si="195"/>
        <v>2183314</v>
      </c>
      <c r="P66" s="38">
        <f t="shared" si="196"/>
        <v>180</v>
      </c>
      <c r="Q66" s="198">
        <f t="shared" si="196"/>
        <v>2183494</v>
      </c>
      <c r="R66" s="39">
        <f t="shared" si="196"/>
        <v>1254883</v>
      </c>
      <c r="S66" s="37">
        <f t="shared" si="196"/>
        <v>1267390</v>
      </c>
      <c r="T66" s="198">
        <f t="shared" si="197"/>
        <v>2522273</v>
      </c>
      <c r="U66" s="38">
        <f>+U14+U40</f>
        <v>457</v>
      </c>
      <c r="V66" s="201">
        <f>+T66+U66</f>
        <v>2522730</v>
      </c>
      <c r="W66" s="40">
        <f t="shared" si="198"/>
        <v>15.536383429494194</v>
      </c>
    </row>
    <row r="67" spans="2:23" ht="13.5" thickBot="1">
      <c r="B67" s="111" t="s">
        <v>15</v>
      </c>
      <c r="C67" s="125">
        <f t="shared" si="192"/>
        <v>8060</v>
      </c>
      <c r="D67" s="127">
        <f t="shared" si="192"/>
        <v>8062</v>
      </c>
      <c r="E67" s="176">
        <f t="shared" si="192"/>
        <v>16122</v>
      </c>
      <c r="F67" s="125">
        <f t="shared" si="192"/>
        <v>10325</v>
      </c>
      <c r="G67" s="127">
        <f t="shared" si="192"/>
        <v>10294</v>
      </c>
      <c r="H67" s="176">
        <f t="shared" si="192"/>
        <v>20619</v>
      </c>
      <c r="I67" s="128">
        <f>IF(E67=0,0,((H67/E67)-1)*100)</f>
        <v>27.893561592854475</v>
      </c>
      <c r="J67" s="3"/>
      <c r="K67" s="3"/>
      <c r="L67" s="13" t="s">
        <v>15</v>
      </c>
      <c r="M67" s="36">
        <f t="shared" si="194"/>
        <v>1234110</v>
      </c>
      <c r="N67" s="37">
        <f t="shared" si="194"/>
        <v>1238278</v>
      </c>
      <c r="O67" s="198">
        <f>SUM(M67:N67)</f>
        <v>2472388</v>
      </c>
      <c r="P67" s="38">
        <f t="shared" si="196"/>
        <v>226</v>
      </c>
      <c r="Q67" s="198">
        <f t="shared" si="196"/>
        <v>2472614</v>
      </c>
      <c r="R67" s="39">
        <f t="shared" si="196"/>
        <v>1466481</v>
      </c>
      <c r="S67" s="37">
        <f t="shared" si="196"/>
        <v>1476241</v>
      </c>
      <c r="T67" s="198">
        <f>SUM(R67:S67)</f>
        <v>2942722</v>
      </c>
      <c r="U67" s="38">
        <f>+U15+U41</f>
        <v>1254</v>
      </c>
      <c r="V67" s="201">
        <f>+T67+U67</f>
        <v>2943976</v>
      </c>
      <c r="W67" s="40">
        <f>IF(Q67=0,0,((V67/Q67)-1)*100)</f>
        <v>19.063307091199832</v>
      </c>
    </row>
    <row r="68" spans="2:23" ht="14.25" thickTop="1" thickBot="1">
      <c r="B68" s="132" t="s">
        <v>61</v>
      </c>
      <c r="C68" s="133">
        <f>+C65+C66+C67</f>
        <v>23404</v>
      </c>
      <c r="D68" s="135">
        <f t="shared" ref="D68" si="199">+D65+D66+D67</f>
        <v>23417</v>
      </c>
      <c r="E68" s="171">
        <f t="shared" ref="E68" si="200">+E65+E66+E67</f>
        <v>46821</v>
      </c>
      <c r="F68" s="133">
        <f t="shared" ref="F68" si="201">+F65+F66+F67</f>
        <v>30157</v>
      </c>
      <c r="G68" s="135">
        <f t="shared" ref="G68" si="202">+G65+G66+G67</f>
        <v>30117</v>
      </c>
      <c r="H68" s="177">
        <f t="shared" ref="H68" si="203">+H65+H66+H67</f>
        <v>60274</v>
      </c>
      <c r="I68" s="137">
        <f>IF(E68=0,0,((H68/E68)-1)*100)</f>
        <v>28.732833557591686</v>
      </c>
      <c r="J68" s="7"/>
      <c r="K68" s="7"/>
      <c r="L68" s="41" t="s">
        <v>61</v>
      </c>
      <c r="M68" s="45">
        <f>+M65+M66+M67</f>
        <v>3472122</v>
      </c>
      <c r="N68" s="43">
        <f t="shared" ref="N68" si="204">+N65+N66+N67</f>
        <v>3479884</v>
      </c>
      <c r="O68" s="199">
        <f t="shared" ref="O68" si="205">+O65+O66+O67</f>
        <v>6952006</v>
      </c>
      <c r="P68" s="44">
        <f t="shared" ref="P68" si="206">+P65+P66+P67</f>
        <v>800</v>
      </c>
      <c r="Q68" s="202">
        <f t="shared" ref="Q68" si="207">+Q65+Q66+Q67</f>
        <v>6952806</v>
      </c>
      <c r="R68" s="45">
        <f t="shared" ref="R68" si="208">+R65+R66+R67</f>
        <v>4103647</v>
      </c>
      <c r="S68" s="43">
        <f t="shared" ref="S68" si="209">+S65+S66+S67</f>
        <v>4095830</v>
      </c>
      <c r="T68" s="199">
        <f t="shared" ref="T68" si="210">+T65+T66+T67</f>
        <v>8199477</v>
      </c>
      <c r="U68" s="44">
        <f t="shared" ref="U68" si="211">+U65+U66+U67</f>
        <v>3107</v>
      </c>
      <c r="V68" s="202">
        <f t="shared" ref="V68" si="212">+V65+V66+V67</f>
        <v>8202584</v>
      </c>
      <c r="W68" s="46">
        <f>IF(Q68=0,0,((V68/Q68)-1)*100)</f>
        <v>17.975159957001541</v>
      </c>
    </row>
    <row r="69" spans="2:23" ht="13.5" thickTop="1">
      <c r="B69" s="111" t="s">
        <v>16</v>
      </c>
      <c r="C69" s="138">
        <f t="shared" ref="C69:H71" si="213">+C17+C43</f>
        <v>7885</v>
      </c>
      <c r="D69" s="140">
        <f t="shared" si="213"/>
        <v>7885</v>
      </c>
      <c r="E69" s="176">
        <f t="shared" si="213"/>
        <v>15770</v>
      </c>
      <c r="F69" s="138">
        <f t="shared" si="213"/>
        <v>10586</v>
      </c>
      <c r="G69" s="140">
        <f t="shared" si="213"/>
        <v>10581</v>
      </c>
      <c r="H69" s="176">
        <f t="shared" si="213"/>
        <v>21167</v>
      </c>
      <c r="I69" s="128">
        <f t="shared" si="193"/>
        <v>34.223208623969569</v>
      </c>
      <c r="J69" s="7"/>
      <c r="K69" s="3"/>
      <c r="L69" s="13" t="s">
        <v>16</v>
      </c>
      <c r="M69" s="36">
        <f t="shared" ref="M69:N71" si="214">+M17+M43</f>
        <v>1166130</v>
      </c>
      <c r="N69" s="37">
        <f t="shared" si="214"/>
        <v>1169413</v>
      </c>
      <c r="O69" s="198">
        <f t="shared" ref="O69:O71" si="215">SUM(M69:N69)</f>
        <v>2335543</v>
      </c>
      <c r="P69" s="38">
        <f t="shared" ref="P69:S71" si="216">+P17+P43</f>
        <v>123</v>
      </c>
      <c r="Q69" s="198">
        <f t="shared" si="216"/>
        <v>2335666</v>
      </c>
      <c r="R69" s="39">
        <f t="shared" si="216"/>
        <v>1494008</v>
      </c>
      <c r="S69" s="37">
        <f t="shared" si="216"/>
        <v>1493863</v>
      </c>
      <c r="T69" s="198">
        <f t="shared" ref="T69:T71" si="217">SUM(R69:S69)</f>
        <v>2987871</v>
      </c>
      <c r="U69" s="38">
        <f>+U17+U43</f>
        <v>696</v>
      </c>
      <c r="V69" s="201">
        <f>+T69+U69</f>
        <v>2988567</v>
      </c>
      <c r="W69" s="40">
        <f t="shared" si="198"/>
        <v>27.953525889403718</v>
      </c>
    </row>
    <row r="70" spans="2:23">
      <c r="B70" s="111" t="s">
        <v>17</v>
      </c>
      <c r="C70" s="138">
        <f t="shared" si="213"/>
        <v>7729</v>
      </c>
      <c r="D70" s="140">
        <f t="shared" si="213"/>
        <v>7733</v>
      </c>
      <c r="E70" s="176">
        <f t="shared" si="213"/>
        <v>15462</v>
      </c>
      <c r="F70" s="138">
        <f t="shared" si="213"/>
        <v>10351</v>
      </c>
      <c r="G70" s="140">
        <f t="shared" si="213"/>
        <v>10329</v>
      </c>
      <c r="H70" s="176">
        <f t="shared" si="213"/>
        <v>20680</v>
      </c>
      <c r="I70" s="128">
        <f>IF(E70=0,0,((H70/E70)-1)*100)</f>
        <v>33.747251325831073</v>
      </c>
      <c r="J70" s="3"/>
      <c r="K70" s="3"/>
      <c r="L70" s="13" t="s">
        <v>17</v>
      </c>
      <c r="M70" s="36">
        <f t="shared" si="214"/>
        <v>1098760</v>
      </c>
      <c r="N70" s="37">
        <f t="shared" si="214"/>
        <v>1092690</v>
      </c>
      <c r="O70" s="198">
        <f>SUM(M70:N70)</f>
        <v>2191450</v>
      </c>
      <c r="P70" s="38">
        <f t="shared" si="216"/>
        <v>0</v>
      </c>
      <c r="Q70" s="198">
        <f t="shared" si="216"/>
        <v>2191450</v>
      </c>
      <c r="R70" s="39">
        <f t="shared" si="216"/>
        <v>1370691</v>
      </c>
      <c r="S70" s="37">
        <f t="shared" si="216"/>
        <v>1371059</v>
      </c>
      <c r="T70" s="198">
        <f>SUM(R70:S70)</f>
        <v>2741750</v>
      </c>
      <c r="U70" s="150">
        <f>+U18+U44</f>
        <v>409</v>
      </c>
      <c r="V70" s="198">
        <f>+T70+U70</f>
        <v>2742159</v>
      </c>
      <c r="W70" s="40">
        <f>IF(Q70=0,0,((V70/Q70)-1)*100)</f>
        <v>25.12989116794817</v>
      </c>
    </row>
    <row r="71" spans="2:23" ht="13.5" thickBot="1">
      <c r="B71" s="111" t="s">
        <v>18</v>
      </c>
      <c r="C71" s="138">
        <f t="shared" si="213"/>
        <v>7639</v>
      </c>
      <c r="D71" s="140">
        <f t="shared" si="213"/>
        <v>7638</v>
      </c>
      <c r="E71" s="176">
        <f t="shared" si="213"/>
        <v>15277</v>
      </c>
      <c r="F71" s="138">
        <f t="shared" si="213"/>
        <v>9124</v>
      </c>
      <c r="G71" s="140">
        <f t="shared" si="213"/>
        <v>9103</v>
      </c>
      <c r="H71" s="176">
        <f t="shared" si="213"/>
        <v>18227</v>
      </c>
      <c r="I71" s="128">
        <f t="shared" si="193"/>
        <v>19.310073967401987</v>
      </c>
      <c r="J71" s="3"/>
      <c r="K71" s="3"/>
      <c r="L71" s="13" t="s">
        <v>18</v>
      </c>
      <c r="M71" s="36">
        <f t="shared" si="214"/>
        <v>1059181</v>
      </c>
      <c r="N71" s="37">
        <f t="shared" si="214"/>
        <v>1048467</v>
      </c>
      <c r="O71" s="198">
        <f t="shared" si="215"/>
        <v>2107648</v>
      </c>
      <c r="P71" s="38">
        <f t="shared" si="216"/>
        <v>378</v>
      </c>
      <c r="Q71" s="198">
        <f t="shared" si="216"/>
        <v>2108026</v>
      </c>
      <c r="R71" s="39">
        <f t="shared" si="216"/>
        <v>1234023</v>
      </c>
      <c r="S71" s="37">
        <f t="shared" si="216"/>
        <v>1226849</v>
      </c>
      <c r="T71" s="198">
        <f t="shared" si="217"/>
        <v>2460872</v>
      </c>
      <c r="U71" s="150">
        <f>+U19+U45</f>
        <v>398</v>
      </c>
      <c r="V71" s="198">
        <f>+T71+U71</f>
        <v>2461270</v>
      </c>
      <c r="W71" s="40">
        <f t="shared" si="198"/>
        <v>16.757098821361783</v>
      </c>
    </row>
    <row r="72" spans="2:23" ht="16.5" thickTop="1" thickBot="1">
      <c r="B72" s="141" t="s">
        <v>19</v>
      </c>
      <c r="C72" s="142">
        <f>+C69+C70+C71</f>
        <v>23253</v>
      </c>
      <c r="D72" s="149">
        <f t="shared" ref="D72" si="218">+D69+D70+D71</f>
        <v>23256</v>
      </c>
      <c r="E72" s="194">
        <f t="shared" ref="E72" si="219">+E69+E70+E71</f>
        <v>46509</v>
      </c>
      <c r="F72" s="133">
        <f t="shared" ref="F72" si="220">+F69+F70+F71</f>
        <v>30061</v>
      </c>
      <c r="G72" s="144">
        <f t="shared" ref="G72" si="221">+G69+G70+G71</f>
        <v>30013</v>
      </c>
      <c r="H72" s="178">
        <f t="shared" ref="H72" si="222">+H69+H70+H71</f>
        <v>60074</v>
      </c>
      <c r="I72" s="136">
        <f t="shared" si="193"/>
        <v>29.166397901481432</v>
      </c>
      <c r="J72" s="9"/>
      <c r="K72" s="10"/>
      <c r="L72" s="47" t="s">
        <v>19</v>
      </c>
      <c r="M72" s="48">
        <f>+M69+M70+M71</f>
        <v>3324071</v>
      </c>
      <c r="N72" s="49">
        <f t="shared" ref="N72" si="223">+N69+N70+N71</f>
        <v>3310570</v>
      </c>
      <c r="O72" s="200">
        <f t="shared" ref="O72" si="224">+O69+O70+O71</f>
        <v>6634641</v>
      </c>
      <c r="P72" s="49">
        <f t="shared" ref="P72" si="225">+P69+P70+P71</f>
        <v>501</v>
      </c>
      <c r="Q72" s="200">
        <f t="shared" ref="Q72" si="226">+Q69+Q70+Q71</f>
        <v>6635142</v>
      </c>
      <c r="R72" s="48">
        <f t="shared" ref="R72" si="227">+R69+R70+R71</f>
        <v>4098722</v>
      </c>
      <c r="S72" s="49">
        <f t="shared" ref="S72" si="228">+S69+S70+S71</f>
        <v>4091771</v>
      </c>
      <c r="T72" s="200">
        <f t="shared" ref="T72" si="229">+T69+T70+T71</f>
        <v>8190493</v>
      </c>
      <c r="U72" s="49">
        <f t="shared" ref="U72" si="230">+U69+U70+U71</f>
        <v>1503</v>
      </c>
      <c r="V72" s="200">
        <f t="shared" ref="V72" si="231">+V69+V70+V71</f>
        <v>8191996</v>
      </c>
      <c r="W72" s="50">
        <f t="shared" si="198"/>
        <v>23.463763096554668</v>
      </c>
    </row>
    <row r="73" spans="2:23" ht="13.5" thickTop="1">
      <c r="B73" s="111" t="s">
        <v>21</v>
      </c>
      <c r="C73" s="125">
        <f t="shared" ref="C73:H75" si="232">+C21+C47</f>
        <v>8072</v>
      </c>
      <c r="D73" s="127">
        <f t="shared" si="232"/>
        <v>8068</v>
      </c>
      <c r="E73" s="195">
        <f t="shared" si="232"/>
        <v>16140</v>
      </c>
      <c r="F73" s="125">
        <f t="shared" si="232"/>
        <v>9539</v>
      </c>
      <c r="G73" s="127">
        <f t="shared" si="232"/>
        <v>9510</v>
      </c>
      <c r="H73" s="179">
        <f t="shared" si="232"/>
        <v>19049</v>
      </c>
      <c r="I73" s="128">
        <f t="shared" si="193"/>
        <v>18.023543990086743</v>
      </c>
      <c r="J73" s="3"/>
      <c r="K73" s="3"/>
      <c r="L73" s="13" t="s">
        <v>21</v>
      </c>
      <c r="M73" s="36">
        <f t="shared" ref="M73:N75" si="233">+M21+M47</f>
        <v>1139535</v>
      </c>
      <c r="N73" s="37">
        <f t="shared" si="233"/>
        <v>1142289</v>
      </c>
      <c r="O73" s="198">
        <f t="shared" ref="O73:O75" si="234">SUM(M73:N73)</f>
        <v>2281824</v>
      </c>
      <c r="P73" s="38">
        <f t="shared" ref="P73:S75" si="235">+P21+P47</f>
        <v>109</v>
      </c>
      <c r="Q73" s="198">
        <f t="shared" si="235"/>
        <v>2281933</v>
      </c>
      <c r="R73" s="39">
        <f t="shared" si="235"/>
        <v>1404277</v>
      </c>
      <c r="S73" s="37">
        <f t="shared" si="235"/>
        <v>1392541</v>
      </c>
      <c r="T73" s="198">
        <f t="shared" ref="T73:T75" si="236">SUM(R73:S73)</f>
        <v>2796818</v>
      </c>
      <c r="U73" s="150">
        <f>+U21+U47</f>
        <v>279</v>
      </c>
      <c r="V73" s="198">
        <f>+T73+U73</f>
        <v>2797097</v>
      </c>
      <c r="W73" s="40">
        <f t="shared" si="198"/>
        <v>22.575772382449433</v>
      </c>
    </row>
    <row r="74" spans="2:23">
      <c r="B74" s="111" t="s">
        <v>22</v>
      </c>
      <c r="C74" s="125">
        <f t="shared" si="232"/>
        <v>8313</v>
      </c>
      <c r="D74" s="127">
        <f t="shared" si="232"/>
        <v>8309</v>
      </c>
      <c r="E74" s="170">
        <f t="shared" si="232"/>
        <v>16622</v>
      </c>
      <c r="F74" s="125">
        <f t="shared" si="232"/>
        <v>9932</v>
      </c>
      <c r="G74" s="127">
        <f t="shared" si="232"/>
        <v>9907</v>
      </c>
      <c r="H74" s="170">
        <f t="shared" si="232"/>
        <v>19839</v>
      </c>
      <c r="I74" s="128">
        <f t="shared" si="193"/>
        <v>19.35386836722417</v>
      </c>
      <c r="J74" s="3"/>
      <c r="K74" s="3"/>
      <c r="L74" s="13" t="s">
        <v>22</v>
      </c>
      <c r="M74" s="36">
        <f t="shared" si="233"/>
        <v>1199030</v>
      </c>
      <c r="N74" s="37">
        <f t="shared" si="233"/>
        <v>1204101</v>
      </c>
      <c r="O74" s="198">
        <f t="shared" si="234"/>
        <v>2403131</v>
      </c>
      <c r="P74" s="38">
        <f t="shared" si="235"/>
        <v>638</v>
      </c>
      <c r="Q74" s="198">
        <f t="shared" si="235"/>
        <v>2403769</v>
      </c>
      <c r="R74" s="39">
        <f t="shared" si="235"/>
        <v>1486930</v>
      </c>
      <c r="S74" s="37">
        <f t="shared" si="235"/>
        <v>1482853</v>
      </c>
      <c r="T74" s="198">
        <f t="shared" si="236"/>
        <v>2969783</v>
      </c>
      <c r="U74" s="150">
        <f>+U22+U48</f>
        <v>982</v>
      </c>
      <c r="V74" s="198">
        <f>+T74+U74</f>
        <v>2970765</v>
      </c>
      <c r="W74" s="40">
        <f t="shared" si="198"/>
        <v>23.587790673729469</v>
      </c>
    </row>
    <row r="75" spans="2:23" ht="13.5" thickBot="1">
      <c r="B75" s="111" t="s">
        <v>23</v>
      </c>
      <c r="C75" s="125">
        <f t="shared" si="232"/>
        <v>7904</v>
      </c>
      <c r="D75" s="146">
        <f t="shared" si="232"/>
        <v>7906</v>
      </c>
      <c r="E75" s="174">
        <f t="shared" si="232"/>
        <v>15810</v>
      </c>
      <c r="F75" s="125">
        <f t="shared" si="232"/>
        <v>9464</v>
      </c>
      <c r="G75" s="146">
        <f t="shared" si="232"/>
        <v>9475</v>
      </c>
      <c r="H75" s="174">
        <f t="shared" si="232"/>
        <v>18939</v>
      </c>
      <c r="I75" s="147">
        <f t="shared" si="193"/>
        <v>19.791271347248585</v>
      </c>
      <c r="J75" s="3"/>
      <c r="K75" s="3"/>
      <c r="L75" s="13" t="s">
        <v>23</v>
      </c>
      <c r="M75" s="36">
        <f t="shared" si="233"/>
        <v>1087570</v>
      </c>
      <c r="N75" s="37">
        <f t="shared" si="233"/>
        <v>1085553</v>
      </c>
      <c r="O75" s="198">
        <f t="shared" si="234"/>
        <v>2173123</v>
      </c>
      <c r="P75" s="38">
        <f t="shared" si="235"/>
        <v>496</v>
      </c>
      <c r="Q75" s="198">
        <f t="shared" si="235"/>
        <v>2173619</v>
      </c>
      <c r="R75" s="39">
        <f t="shared" si="235"/>
        <v>1364015</v>
      </c>
      <c r="S75" s="37">
        <f t="shared" si="235"/>
        <v>1360725</v>
      </c>
      <c r="T75" s="198">
        <f t="shared" si="236"/>
        <v>2724740</v>
      </c>
      <c r="U75" s="38">
        <f>+U23+U49</f>
        <v>666</v>
      </c>
      <c r="V75" s="201">
        <f>+T75+U75</f>
        <v>2725406</v>
      </c>
      <c r="W75" s="40">
        <f t="shared" si="198"/>
        <v>25.385635661079519</v>
      </c>
    </row>
    <row r="76" spans="2:23" ht="14.25" thickTop="1" thickBot="1">
      <c r="B76" s="132" t="s">
        <v>24</v>
      </c>
      <c r="C76" s="133">
        <f>+C73+C74+C75</f>
        <v>24289</v>
      </c>
      <c r="D76" s="135">
        <f t="shared" ref="D76" si="237">+D73+D74+D75</f>
        <v>24283</v>
      </c>
      <c r="E76" s="180">
        <f t="shared" ref="E76" si="238">+E73+E74+E75</f>
        <v>48572</v>
      </c>
      <c r="F76" s="133">
        <f t="shared" ref="F76" si="239">+F73+F74+F75</f>
        <v>28935</v>
      </c>
      <c r="G76" s="135">
        <f t="shared" ref="G76" si="240">+G73+G74+G75</f>
        <v>28892</v>
      </c>
      <c r="H76" s="180">
        <f t="shared" ref="H76" si="241">+H73+H74+H75</f>
        <v>57827</v>
      </c>
      <c r="I76" s="136">
        <f t="shared" si="193"/>
        <v>19.054187597792961</v>
      </c>
      <c r="J76" s="3"/>
      <c r="K76" s="3"/>
      <c r="L76" s="41" t="s">
        <v>24</v>
      </c>
      <c r="M76" s="42">
        <f>+M73+M74+M75</f>
        <v>3426135</v>
      </c>
      <c r="N76" s="43">
        <f t="shared" ref="N76" si="242">+N73+N74+N75</f>
        <v>3431943</v>
      </c>
      <c r="O76" s="199">
        <f t="shared" ref="O76" si="243">+O73+O74+O75</f>
        <v>6858078</v>
      </c>
      <c r="P76" s="44">
        <f t="shared" ref="P76" si="244">+P73+P74+P75</f>
        <v>1243</v>
      </c>
      <c r="Q76" s="199">
        <f t="shared" ref="Q76" si="245">+Q73+Q74+Q75</f>
        <v>6859321</v>
      </c>
      <c r="R76" s="45">
        <f t="shared" ref="R76" si="246">+R73+R74+R75</f>
        <v>4255222</v>
      </c>
      <c r="S76" s="43">
        <f t="shared" ref="S76" si="247">+S73+S74+S75</f>
        <v>4236119</v>
      </c>
      <c r="T76" s="199">
        <f t="shared" ref="T76" si="248">+T73+T74+T75</f>
        <v>8491341</v>
      </c>
      <c r="U76" s="44">
        <f t="shared" ref="U76" si="249">+U73+U74+U75</f>
        <v>1927</v>
      </c>
      <c r="V76" s="202">
        <f t="shared" ref="V76" si="250">+V73+V74+V75</f>
        <v>8493268</v>
      </c>
      <c r="W76" s="46">
        <f t="shared" si="198"/>
        <v>23.820827163504955</v>
      </c>
    </row>
    <row r="77" spans="2:23" ht="14.25" thickTop="1" thickBot="1">
      <c r="B77" s="132" t="s">
        <v>62</v>
      </c>
      <c r="C77" s="133">
        <f t="shared" ref="C77:H77" si="251">+C68+C72+C76</f>
        <v>70946</v>
      </c>
      <c r="D77" s="135">
        <f t="shared" si="251"/>
        <v>70956</v>
      </c>
      <c r="E77" s="171">
        <f t="shared" si="251"/>
        <v>141902</v>
      </c>
      <c r="F77" s="133">
        <f t="shared" si="251"/>
        <v>89153</v>
      </c>
      <c r="G77" s="135">
        <f t="shared" si="251"/>
        <v>89022</v>
      </c>
      <c r="H77" s="177">
        <f t="shared" si="251"/>
        <v>178175</v>
      </c>
      <c r="I77" s="137">
        <f>IF(E77=0,0,((H77/E77)-1)*100)</f>
        <v>25.562007582697909</v>
      </c>
      <c r="J77" s="7"/>
      <c r="K77" s="3"/>
      <c r="L77" s="41" t="s">
        <v>62</v>
      </c>
      <c r="M77" s="45">
        <f t="shared" ref="M77:V77" si="252">+M68+M72+M76</f>
        <v>10222328</v>
      </c>
      <c r="N77" s="43">
        <f t="shared" si="252"/>
        <v>10222397</v>
      </c>
      <c r="O77" s="199">
        <f t="shared" si="252"/>
        <v>20444725</v>
      </c>
      <c r="P77" s="44">
        <f t="shared" si="252"/>
        <v>2544</v>
      </c>
      <c r="Q77" s="202">
        <f t="shared" si="252"/>
        <v>20447269</v>
      </c>
      <c r="R77" s="45">
        <f t="shared" si="252"/>
        <v>12457591</v>
      </c>
      <c r="S77" s="43">
        <f t="shared" si="252"/>
        <v>12423720</v>
      </c>
      <c r="T77" s="199">
        <f t="shared" si="252"/>
        <v>24881311</v>
      </c>
      <c r="U77" s="44">
        <f t="shared" si="252"/>
        <v>6537</v>
      </c>
      <c r="V77" s="202">
        <f t="shared" si="252"/>
        <v>24887848</v>
      </c>
      <c r="W77" s="46">
        <f>IF(Q77=0,0,((V77/Q77)-1)*100)</f>
        <v>21.717222969972184</v>
      </c>
    </row>
    <row r="78" spans="2:23" ht="14.25" thickTop="1" thickBot="1">
      <c r="B78" s="132" t="s">
        <v>7</v>
      </c>
      <c r="C78" s="133">
        <f>+C77+C64</f>
        <v>92481</v>
      </c>
      <c r="D78" s="135">
        <f t="shared" ref="D78" si="253">+D77+D64</f>
        <v>92506</v>
      </c>
      <c r="E78" s="171">
        <f t="shared" ref="E78" si="254">+E77+E64</f>
        <v>184987</v>
      </c>
      <c r="F78" s="133">
        <f t="shared" ref="F78" si="255">+F77+F64</f>
        <v>117212</v>
      </c>
      <c r="G78" s="135">
        <f t="shared" ref="G78" si="256">+G77+G64</f>
        <v>117083</v>
      </c>
      <c r="H78" s="177">
        <f t="shared" ref="H78" si="257">+H77+H64</f>
        <v>234295</v>
      </c>
      <c r="I78" s="137">
        <f>IF(E78=0,0,((H78/E78)-1)*100)</f>
        <v>26.654846016206534</v>
      </c>
      <c r="J78" s="7"/>
      <c r="K78" s="7"/>
      <c r="L78" s="41" t="s">
        <v>7</v>
      </c>
      <c r="M78" s="45">
        <f>+M77+M64</f>
        <v>13300109</v>
      </c>
      <c r="N78" s="43">
        <f t="shared" ref="N78" si="258">+N77+N64</f>
        <v>13303545</v>
      </c>
      <c r="O78" s="199">
        <f t="shared" ref="O78" si="259">+O77+O64</f>
        <v>26603654</v>
      </c>
      <c r="P78" s="44">
        <f t="shared" ref="P78" si="260">+P77+P64</f>
        <v>3612</v>
      </c>
      <c r="Q78" s="202">
        <f t="shared" ref="Q78" si="261">+Q77+Q64</f>
        <v>26607266</v>
      </c>
      <c r="R78" s="45">
        <f t="shared" ref="R78" si="262">+R77+R64</f>
        <v>16352386</v>
      </c>
      <c r="S78" s="43">
        <f t="shared" ref="S78" si="263">+S77+S64</f>
        <v>16332004</v>
      </c>
      <c r="T78" s="199">
        <f t="shared" ref="T78" si="264">+T77+T64</f>
        <v>32684390</v>
      </c>
      <c r="U78" s="44">
        <f t="shared" ref="U78" si="265">+U77+U64</f>
        <v>8431</v>
      </c>
      <c r="V78" s="202">
        <f t="shared" ref="V78" si="266">+V77+V64</f>
        <v>32692821</v>
      </c>
      <c r="W78" s="46">
        <f>IF(Q78=0,0,((V78/Q78)-1)*100)</f>
        <v>22.871778708868472</v>
      </c>
    </row>
    <row r="79" spans="2:23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3" ht="13.5" thickTop="1">
      <c r="L80" s="426" t="s">
        <v>33</v>
      </c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8"/>
    </row>
    <row r="81" spans="12:23" ht="13.5" thickBot="1">
      <c r="L81" s="423" t="s">
        <v>43</v>
      </c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5"/>
    </row>
    <row r="82" spans="12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3" ht="14.25" thickTop="1" thickBot="1">
      <c r="L83" s="58"/>
      <c r="M83" s="232" t="s">
        <v>58</v>
      </c>
      <c r="N83" s="233"/>
      <c r="O83" s="234"/>
      <c r="P83" s="232"/>
      <c r="Q83" s="232"/>
      <c r="R83" s="232" t="s">
        <v>59</v>
      </c>
      <c r="S83" s="233"/>
      <c r="T83" s="234"/>
      <c r="U83" s="232"/>
      <c r="V83" s="232"/>
      <c r="W83" s="383" t="s">
        <v>2</v>
      </c>
    </row>
    <row r="84" spans="12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84" t="s">
        <v>4</v>
      </c>
    </row>
    <row r="85" spans="12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82"/>
    </row>
    <row r="86" spans="12:23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3">
      <c r="L87" s="60" t="s">
        <v>10</v>
      </c>
      <c r="M87" s="77">
        <f>'Lcc_BKK+DMK'!M87+Lcc_CNX!M87+Lcc_HDY!M87+Lcc_HKT!M87+Lcc_CEI!M87</f>
        <v>624</v>
      </c>
      <c r="N87" s="78">
        <f>'Lcc_BKK+DMK'!N87+Lcc_CNX!N87+Lcc_HDY!N87+Lcc_HKT!N87+Lcc_CEI!N87</f>
        <v>1103</v>
      </c>
      <c r="O87" s="213">
        <f>M87+N87</f>
        <v>1727</v>
      </c>
      <c r="P87" s="79">
        <f>'Lcc_BKK+DMK'!P87+Lcc_CNX!P87+Lcc_HDY!P87+Lcc_HKT!P87+Lcc_CEI!P87</f>
        <v>0</v>
      </c>
      <c r="Q87" s="213">
        <f t="shared" ref="Q87:Q89" si="267">O87+P87</f>
        <v>1727</v>
      </c>
      <c r="R87" s="77">
        <f>'Lcc_BKK+DMK'!R87+Lcc_CNX!R87+Lcc_HDY!R87+Lcc_HKT!R87+Lcc_CEI!R87</f>
        <v>705</v>
      </c>
      <c r="S87" s="78">
        <f>'Lcc_BKK+DMK'!S87+Lcc_CNX!S87+Lcc_HDY!S87+Lcc_HKT!S87+Lcc_CEI!S87</f>
        <v>1286</v>
      </c>
      <c r="T87" s="213">
        <f>R87+S87</f>
        <v>1991</v>
      </c>
      <c r="U87" s="79">
        <f>'Lcc_BKK+DMK'!U87+Lcc_CNX!U87+Lcc_HDY!U87+Lcc_HKT!U87+Lcc_CEI!U87</f>
        <v>0</v>
      </c>
      <c r="V87" s="213">
        <f>T87+U87</f>
        <v>1991</v>
      </c>
      <c r="W87" s="80">
        <f>IF(Q87=0,0,((V87/Q87)-1)*100)</f>
        <v>15.286624203821653</v>
      </c>
    </row>
    <row r="88" spans="12:23">
      <c r="L88" s="60" t="s">
        <v>11</v>
      </c>
      <c r="M88" s="77">
        <f>'Lcc_BKK+DMK'!M88+Lcc_CNX!M88+Lcc_HDY!M88+Lcc_HKT!M88+Lcc_CEI!M88</f>
        <v>699</v>
      </c>
      <c r="N88" s="78">
        <f>'Lcc_BKK+DMK'!N88+Lcc_CNX!N88+Lcc_HDY!N88+Lcc_HKT!N88+Lcc_CEI!N88</f>
        <v>1171</v>
      </c>
      <c r="O88" s="213">
        <f>M88+N88</f>
        <v>1870</v>
      </c>
      <c r="P88" s="79">
        <f>'Lcc_BKK+DMK'!P88+Lcc_CNX!P88+Lcc_HDY!P88+Lcc_HKT!P88+Lcc_CEI!P88</f>
        <v>0</v>
      </c>
      <c r="Q88" s="213">
        <f t="shared" si="267"/>
        <v>1870</v>
      </c>
      <c r="R88" s="77">
        <f>'Lcc_BKK+DMK'!R88+Lcc_CNX!R88+Lcc_HDY!R88+Lcc_HKT!R88+Lcc_CEI!R88</f>
        <v>795</v>
      </c>
      <c r="S88" s="78">
        <f>'Lcc_BKK+DMK'!S88+Lcc_CNX!S88+Lcc_HDY!S88+Lcc_HKT!S88+Lcc_CEI!S88</f>
        <v>1429</v>
      </c>
      <c r="T88" s="213">
        <f>R88+S88</f>
        <v>2224</v>
      </c>
      <c r="U88" s="79">
        <f>'Lcc_BKK+DMK'!U88+Lcc_CNX!U88+Lcc_HDY!U88+Lcc_HKT!U88+Lcc_CEI!U88</f>
        <v>0</v>
      </c>
      <c r="V88" s="213">
        <f>T88+U88</f>
        <v>2224</v>
      </c>
      <c r="W88" s="80">
        <f>IF(Q88=0,0,((V88/Q88)-1)*100)</f>
        <v>18.930481283422452</v>
      </c>
    </row>
    <row r="89" spans="12:23" ht="13.5" thickBot="1">
      <c r="L89" s="66" t="s">
        <v>12</v>
      </c>
      <c r="M89" s="77">
        <f>'Lcc_BKK+DMK'!M89+Lcc_CNX!M89+Lcc_HDY!M89+Lcc_HKT!M89+Lcc_CEI!M89</f>
        <v>727</v>
      </c>
      <c r="N89" s="78">
        <f>'Lcc_BKK+DMK'!N89+Lcc_CNX!N89+Lcc_HDY!N89+Lcc_HKT!N89+Lcc_CEI!N89</f>
        <v>1233</v>
      </c>
      <c r="O89" s="213">
        <f>M89+N89</f>
        <v>1960</v>
      </c>
      <c r="P89" s="79">
        <f>'Lcc_BKK+DMK'!P89+Lcc_CNX!P89+Lcc_HDY!P89+Lcc_HKT!P89+Lcc_CEI!P89</f>
        <v>0</v>
      </c>
      <c r="Q89" s="213">
        <f t="shared" si="267"/>
        <v>1960</v>
      </c>
      <c r="R89" s="77">
        <f>'Lcc_BKK+DMK'!R89+Lcc_CNX!R89+Lcc_HDY!R89+Lcc_HKT!R89+Lcc_CEI!R89</f>
        <v>855</v>
      </c>
      <c r="S89" s="78">
        <f>'Lcc_BKK+DMK'!S89+Lcc_CNX!S89+Lcc_HDY!S89+Lcc_HKT!S89+Lcc_CEI!S89</f>
        <v>1401</v>
      </c>
      <c r="T89" s="213">
        <f>R89+S89</f>
        <v>2256</v>
      </c>
      <c r="U89" s="79">
        <f>'Lcc_BKK+DMK'!U89+Lcc_CNX!U89+Lcc_HDY!U89+Lcc_HKT!U89+Lcc_CEI!U89</f>
        <v>0</v>
      </c>
      <c r="V89" s="213">
        <f>T89+U89</f>
        <v>2256</v>
      </c>
      <c r="W89" s="80">
        <f>IF(Q89=0,0,((V89/Q89)-1)*100)</f>
        <v>15.102040816326534</v>
      </c>
    </row>
    <row r="90" spans="12:23" ht="14.25" thickTop="1" thickBot="1">
      <c r="L90" s="81" t="s">
        <v>57</v>
      </c>
      <c r="M90" s="82">
        <f>+M87+M88+M89</f>
        <v>2050</v>
      </c>
      <c r="N90" s="83">
        <f t="shared" ref="N90:V90" si="268">+N87+N88+N89</f>
        <v>3507</v>
      </c>
      <c r="O90" s="214">
        <f t="shared" si="268"/>
        <v>5557</v>
      </c>
      <c r="P90" s="82">
        <f t="shared" si="268"/>
        <v>0</v>
      </c>
      <c r="Q90" s="214">
        <f t="shared" si="268"/>
        <v>5557</v>
      </c>
      <c r="R90" s="82">
        <f t="shared" si="268"/>
        <v>2355</v>
      </c>
      <c r="S90" s="83">
        <f t="shared" si="268"/>
        <v>4116</v>
      </c>
      <c r="T90" s="214">
        <f t="shared" si="268"/>
        <v>6471</v>
      </c>
      <c r="U90" s="82">
        <f t="shared" si="268"/>
        <v>0</v>
      </c>
      <c r="V90" s="214">
        <f t="shared" si="268"/>
        <v>6471</v>
      </c>
      <c r="W90" s="84">
        <f t="shared" ref="W90" si="269">IF(Q90=0,0,((V90/Q90)-1)*100)</f>
        <v>16.447723591866126</v>
      </c>
    </row>
    <row r="91" spans="12:23" ht="13.5" thickTop="1">
      <c r="L91" s="60" t="s">
        <v>13</v>
      </c>
      <c r="M91" s="77">
        <f>'Lcc_BKK+DMK'!M91+Lcc_CNX!M91+Lcc_HDY!M91+Lcc_HKT!M91+Lcc_CEI!M91</f>
        <v>726</v>
      </c>
      <c r="N91" s="78">
        <f>'Lcc_BKK+DMK'!N91+Lcc_CNX!N91+Lcc_HDY!N91+Lcc_HKT!N91+Lcc_CEI!N91</f>
        <v>1192</v>
      </c>
      <c r="O91" s="213">
        <f>M91+N91</f>
        <v>1918</v>
      </c>
      <c r="P91" s="79">
        <f>'Lcc_BKK+DMK'!P91+Lcc_CNX!P91+Lcc_HDY!P91+Lcc_HKT!P91+Lcc_CEI!P91</f>
        <v>0</v>
      </c>
      <c r="Q91" s="213">
        <f t="shared" ref="Q91:Q92" si="270">O91+P91</f>
        <v>1918</v>
      </c>
      <c r="R91" s="77">
        <f>'Lcc_BKK+DMK'!R91+Lcc_CNX!R91+Lcc_HDY!R91+Lcc_HKT!R91+Lcc_CEI!R91</f>
        <v>849</v>
      </c>
      <c r="S91" s="78">
        <f>'Lcc_BKK+DMK'!S91+Lcc_CNX!S91+Lcc_HDY!S91+Lcc_HKT!S91+Lcc_CEI!S91</f>
        <v>1290</v>
      </c>
      <c r="T91" s="213">
        <f>R91+S91</f>
        <v>2139</v>
      </c>
      <c r="U91" s="79">
        <f>'Lcc_BKK+DMK'!U91+Lcc_CNX!U91+Lcc_HDY!U91+Lcc_HKT!U91+Lcc_CEI!U91</f>
        <v>108</v>
      </c>
      <c r="V91" s="213">
        <f>T91+U91</f>
        <v>2247</v>
      </c>
      <c r="W91" s="80">
        <f t="shared" ref="W91:W102" si="271">IF(Q91=0,0,((V91/Q91)-1)*100)</f>
        <v>17.153284671532852</v>
      </c>
    </row>
    <row r="92" spans="12:23">
      <c r="L92" s="60" t="s">
        <v>14</v>
      </c>
      <c r="M92" s="77">
        <f>'Lcc_BKK+DMK'!M92+Lcc_CNX!M92+Lcc_HDY!M92+Lcc_HKT!M92+Lcc_CEI!M92</f>
        <v>596</v>
      </c>
      <c r="N92" s="78">
        <f>'Lcc_BKK+DMK'!N92+Lcc_CNX!N92+Lcc_HDY!N92+Lcc_HKT!N92+Lcc_CEI!N92</f>
        <v>1023</v>
      </c>
      <c r="O92" s="213">
        <f>M92+N92</f>
        <v>1619</v>
      </c>
      <c r="P92" s="79">
        <f>'Lcc_BKK+DMK'!P92+Lcc_CNX!P92+Lcc_HDY!P92+Lcc_HKT!P92+Lcc_CEI!P92</f>
        <v>0</v>
      </c>
      <c r="Q92" s="213">
        <f t="shared" si="270"/>
        <v>1619</v>
      </c>
      <c r="R92" s="77">
        <f>'Lcc_BKK+DMK'!R92+Lcc_CNX!R92+Lcc_HDY!R92+Lcc_HKT!R92+Lcc_CEI!R92</f>
        <v>719</v>
      </c>
      <c r="S92" s="78">
        <f>'Lcc_BKK+DMK'!S92+Lcc_CNX!S92+Lcc_HDY!S92+Lcc_HKT!S92+Lcc_CEI!S92</f>
        <v>1334</v>
      </c>
      <c r="T92" s="213">
        <f>R92+S92</f>
        <v>2053</v>
      </c>
      <c r="U92" s="79">
        <f>'Lcc_BKK+DMK'!U92+Lcc_CNX!U92+Lcc_HDY!U92+Lcc_HKT!U92+Lcc_CEI!U92</f>
        <v>0</v>
      </c>
      <c r="V92" s="213">
        <f>T92+U92</f>
        <v>2053</v>
      </c>
      <c r="W92" s="80">
        <f t="shared" si="271"/>
        <v>26.806670784434839</v>
      </c>
    </row>
    <row r="93" spans="12:23" ht="13.5" thickBot="1">
      <c r="L93" s="60" t="s">
        <v>15</v>
      </c>
      <c r="M93" s="77">
        <f>'Lcc_BKK+DMK'!M93+Lcc_CNX!M93+Lcc_HDY!M93+Lcc_HKT!M93+Lcc_CEI!M93</f>
        <v>724</v>
      </c>
      <c r="N93" s="78">
        <f>'Lcc_BKK+DMK'!N93+Lcc_CNX!N93+Lcc_HDY!N93+Lcc_HKT!N93+Lcc_CEI!N93</f>
        <v>1375</v>
      </c>
      <c r="O93" s="213">
        <f>M93+N93</f>
        <v>2099</v>
      </c>
      <c r="P93" s="79">
        <f>'Lcc_BKK+DMK'!P93+Lcc_CNX!P93+Lcc_HDY!P93+Lcc_HKT!P93+Lcc_CEI!P93</f>
        <v>0</v>
      </c>
      <c r="Q93" s="213">
        <f>O93+P93</f>
        <v>2099</v>
      </c>
      <c r="R93" s="77">
        <f>'Lcc_BKK+DMK'!R93+Lcc_CNX!R93+Lcc_HDY!R93+Lcc_HKT!R93+Lcc_CEI!R93</f>
        <v>1010</v>
      </c>
      <c r="S93" s="78">
        <f>'Lcc_BKK+DMK'!S93+Lcc_CNX!S93+Lcc_HDY!S93+Lcc_HKT!S93+Lcc_CEI!S93</f>
        <v>1850</v>
      </c>
      <c r="T93" s="213">
        <f>R93+S93</f>
        <v>2860</v>
      </c>
      <c r="U93" s="79">
        <f>'Lcc_BKK+DMK'!U93+Lcc_CNX!U93+Lcc_HDY!U93+Lcc_HKT!U93+Lcc_CEI!U93</f>
        <v>0</v>
      </c>
      <c r="V93" s="213">
        <f>T93+U93</f>
        <v>2860</v>
      </c>
      <c r="W93" s="80">
        <f>IF(Q93=0,0,((V93/Q93)-1)*100)</f>
        <v>36.255359695092906</v>
      </c>
    </row>
    <row r="94" spans="12:23" ht="14.25" thickTop="1" thickBot="1">
      <c r="L94" s="81" t="s">
        <v>61</v>
      </c>
      <c r="M94" s="82">
        <f>+M91+M92+M93</f>
        <v>2046</v>
      </c>
      <c r="N94" s="83">
        <f t="shared" ref="N94" si="272">+N91+N92+N93</f>
        <v>3590</v>
      </c>
      <c r="O94" s="214">
        <f t="shared" ref="O94" si="273">+O91+O92+O93</f>
        <v>5636</v>
      </c>
      <c r="P94" s="82">
        <f t="shared" ref="P94" si="274">+P91+P92+P93</f>
        <v>0</v>
      </c>
      <c r="Q94" s="214">
        <f t="shared" ref="Q94" si="275">+Q91+Q92+Q93</f>
        <v>5636</v>
      </c>
      <c r="R94" s="82">
        <f t="shared" ref="R94" si="276">+R91+R92+R93</f>
        <v>2578</v>
      </c>
      <c r="S94" s="83">
        <f t="shared" ref="S94" si="277">+S91+S92+S93</f>
        <v>4474</v>
      </c>
      <c r="T94" s="214">
        <f t="shared" ref="T94" si="278">+T91+T92+T93</f>
        <v>7052</v>
      </c>
      <c r="U94" s="82">
        <f t="shared" ref="U94" si="279">+U91+U92+U93</f>
        <v>108</v>
      </c>
      <c r="V94" s="214">
        <f t="shared" ref="V94" si="280">+V91+V92+V93</f>
        <v>7160</v>
      </c>
      <c r="W94" s="84">
        <f>IF(Q94=0,0,((V94/Q94)-1)*100)</f>
        <v>27.040454222853082</v>
      </c>
    </row>
    <row r="95" spans="12:23" ht="13.5" thickTop="1">
      <c r="L95" s="60" t="s">
        <v>16</v>
      </c>
      <c r="M95" s="77">
        <f>'Lcc_BKK+DMK'!M95+Lcc_CNX!M95+Lcc_HDY!M95+Lcc_HKT!M95+Lcc_CEI!M95</f>
        <v>722</v>
      </c>
      <c r="N95" s="78">
        <f>'Lcc_BKK+DMK'!N95+Lcc_CNX!N95+Lcc_HDY!N95+Lcc_HKT!N95+Lcc_CEI!N95</f>
        <v>1055</v>
      </c>
      <c r="O95" s="213">
        <f>SUM(M95:N95)</f>
        <v>1777</v>
      </c>
      <c r="P95" s="79">
        <f>'Lcc_BKK+DMK'!P95+Lcc_CNX!P95+Lcc_HDY!P95+Lcc_HKT!P95+Lcc_CEI!P95</f>
        <v>0</v>
      </c>
      <c r="Q95" s="213">
        <f t="shared" ref="Q95:Q97" si="281">O95+P95</f>
        <v>1777</v>
      </c>
      <c r="R95" s="77">
        <f>'Lcc_BKK+DMK'!R95+Lcc_CNX!R95+Lcc_HDY!R95+Lcc_HKT!R95+Lcc_CEI!R95</f>
        <v>916</v>
      </c>
      <c r="S95" s="78">
        <f>'Lcc_BKK+DMK'!S95+Lcc_CNX!S95+Lcc_HDY!S95+Lcc_HKT!S95+Lcc_CEI!S95</f>
        <v>1576</v>
      </c>
      <c r="T95" s="213">
        <f>SUM(R95:S95)</f>
        <v>2492</v>
      </c>
      <c r="U95" s="79">
        <f>'Lcc_BKK+DMK'!U95+Lcc_CNX!U95+Lcc_HDY!U95+Lcc_HKT!U95+Lcc_CEI!U95</f>
        <v>0</v>
      </c>
      <c r="V95" s="213">
        <f>T95+U95</f>
        <v>2492</v>
      </c>
      <c r="W95" s="80">
        <f t="shared" si="271"/>
        <v>40.236353404614512</v>
      </c>
    </row>
    <row r="96" spans="12:23">
      <c r="L96" s="60" t="s">
        <v>17</v>
      </c>
      <c r="M96" s="77">
        <f>'Lcc_BKK+DMK'!M96+Lcc_CNX!M96+Lcc_HDY!M96+Lcc_HKT!M96+Lcc_CEI!M96</f>
        <v>711</v>
      </c>
      <c r="N96" s="78">
        <f>'Lcc_BKK+DMK'!N96+Lcc_CNX!N96+Lcc_HDY!N96+Lcc_HKT!N96+Lcc_CEI!N96</f>
        <v>1298</v>
      </c>
      <c r="O96" s="213">
        <f>SUM(M96:N96)</f>
        <v>2009</v>
      </c>
      <c r="P96" s="79">
        <f>'Lcc_BKK+DMK'!P96+Lcc_CNX!P96+Lcc_HDY!P96+Lcc_HKT!P96+Lcc_CEI!P96</f>
        <v>0</v>
      </c>
      <c r="Q96" s="213">
        <f>O96+P96</f>
        <v>2009</v>
      </c>
      <c r="R96" s="77">
        <f>'Lcc_BKK+DMK'!R96+Lcc_CNX!R96+Lcc_HDY!R96+Lcc_HKT!R96+Lcc_CEI!R96</f>
        <v>717</v>
      </c>
      <c r="S96" s="78">
        <f>'Lcc_BKK+DMK'!S96+Lcc_CNX!S96+Lcc_HDY!S96+Lcc_HKT!S96+Lcc_CEI!S96</f>
        <v>1772</v>
      </c>
      <c r="T96" s="213">
        <f>SUM(R96:S96)</f>
        <v>2489</v>
      </c>
      <c r="U96" s="79">
        <f>'Lcc_BKK+DMK'!U96+Lcc_CNX!U96+Lcc_HDY!U96+Lcc_HKT!U96+Lcc_CEI!U96</f>
        <v>0</v>
      </c>
      <c r="V96" s="213">
        <f>T96+U96</f>
        <v>2489</v>
      </c>
      <c r="W96" s="80">
        <f t="shared" ref="W96" si="282">IF(Q96=0,0,((V96/Q96)-1)*100)</f>
        <v>23.892483822797406</v>
      </c>
    </row>
    <row r="97" spans="12:23" ht="13.5" thickBot="1">
      <c r="L97" s="60" t="s">
        <v>18</v>
      </c>
      <c r="M97" s="77">
        <f>'Lcc_BKK+DMK'!M97+Lcc_CNX!M97+Lcc_HDY!M97+Lcc_HKT!M97+Lcc_CEI!M97</f>
        <v>715</v>
      </c>
      <c r="N97" s="78">
        <f>'Lcc_BKK+DMK'!N97+Lcc_CNX!N97+Lcc_HDY!N97+Lcc_HKT!N97+Lcc_CEI!N97</f>
        <v>1294</v>
      </c>
      <c r="O97" s="215">
        <f>SUM(M97:N97)</f>
        <v>2009</v>
      </c>
      <c r="P97" s="85">
        <f>'Lcc_BKK+DMK'!P97+Lcc_CNX!P97+Lcc_HDY!P97+Lcc_HKT!P97+Lcc_CEI!P97</f>
        <v>0</v>
      </c>
      <c r="Q97" s="215">
        <f t="shared" si="281"/>
        <v>2009</v>
      </c>
      <c r="R97" s="77">
        <f>'Lcc_BKK+DMK'!R97+Lcc_CNX!R97+Lcc_HDY!R97+Lcc_HKT!R97+Lcc_CEI!R97</f>
        <v>690</v>
      </c>
      <c r="S97" s="78">
        <f>'Lcc_BKK+DMK'!S97+Lcc_CNX!S97+Lcc_HDY!S97+Lcc_HKT!S97+Lcc_CEI!S97</f>
        <v>1701</v>
      </c>
      <c r="T97" s="215">
        <f>SUM(R97:S97)</f>
        <v>2391</v>
      </c>
      <c r="U97" s="85">
        <f>'Lcc_BKK+DMK'!U97+Lcc_CNX!U97+Lcc_HDY!U97+Lcc_HKT!U97+Lcc_CEI!U97</f>
        <v>0</v>
      </c>
      <c r="V97" s="215">
        <f>T97+U97</f>
        <v>2391</v>
      </c>
      <c r="W97" s="80">
        <f t="shared" si="271"/>
        <v>19.014435042309596</v>
      </c>
    </row>
    <row r="98" spans="12:23" ht="14.25" thickTop="1" thickBot="1">
      <c r="L98" s="86" t="s">
        <v>19</v>
      </c>
      <c r="M98" s="87">
        <f>+M95+M96+M97</f>
        <v>2148</v>
      </c>
      <c r="N98" s="87">
        <f t="shared" ref="N98" si="283">+N95+N96+N97</f>
        <v>3647</v>
      </c>
      <c r="O98" s="216">
        <f t="shared" ref="O98" si="284">+O95+O96+O97</f>
        <v>5795</v>
      </c>
      <c r="P98" s="88">
        <f t="shared" ref="P98" si="285">+P95+P96+P97</f>
        <v>0</v>
      </c>
      <c r="Q98" s="216">
        <f t="shared" ref="Q98" si="286">+Q95+Q96+Q97</f>
        <v>5795</v>
      </c>
      <c r="R98" s="87">
        <f t="shared" ref="R98" si="287">+R95+R96+R97</f>
        <v>2323</v>
      </c>
      <c r="S98" s="87">
        <f t="shared" ref="S98" si="288">+S95+S96+S97</f>
        <v>5049</v>
      </c>
      <c r="T98" s="216">
        <f t="shared" ref="T98" si="289">+T95+T96+T97</f>
        <v>7372</v>
      </c>
      <c r="U98" s="88">
        <f t="shared" ref="U98" si="290">+U95+U96+U97</f>
        <v>0</v>
      </c>
      <c r="V98" s="216">
        <f t="shared" ref="V98" si="291">+V95+V96+V97</f>
        <v>7372</v>
      </c>
      <c r="W98" s="89">
        <f t="shared" si="271"/>
        <v>27.213114754098356</v>
      </c>
    </row>
    <row r="99" spans="12:23" ht="13.5" thickTop="1">
      <c r="L99" s="60" t="s">
        <v>21</v>
      </c>
      <c r="M99" s="77">
        <f>'Lcc_BKK+DMK'!M99+Lcc_CNX!M99+Lcc_HDY!M99+Lcc_HKT!M99+Lcc_CEI!M99</f>
        <v>815</v>
      </c>
      <c r="N99" s="78">
        <f>'Lcc_BKK+DMK'!N99+Lcc_CNX!N99+Lcc_HDY!N99+Lcc_HKT!N99+Lcc_CEI!N99</f>
        <v>1215</v>
      </c>
      <c r="O99" s="215">
        <f>SUM(M99:N99)</f>
        <v>2030</v>
      </c>
      <c r="P99" s="90">
        <f>'Lcc_BKK+DMK'!P99+Lcc_CNX!P99+Lcc_HDY!P99+Lcc_HKT!P99+Lcc_CEI!P99</f>
        <v>0</v>
      </c>
      <c r="Q99" s="215">
        <f t="shared" ref="Q99:Q101" si="292">O99+P99</f>
        <v>2030</v>
      </c>
      <c r="R99" s="77">
        <f>'Lcc_BKK+DMK'!R99+Lcc_CNX!R99+Lcc_HDY!R99+Lcc_HKT!R99+Lcc_CEI!R99</f>
        <v>786</v>
      </c>
      <c r="S99" s="78">
        <f>'Lcc_BKK+DMK'!S99+Lcc_CNX!S99+Lcc_HDY!S99+Lcc_HKT!S99+Lcc_CEI!S99</f>
        <v>1745</v>
      </c>
      <c r="T99" s="215">
        <f>SUM(R99:S99)</f>
        <v>2531</v>
      </c>
      <c r="U99" s="90">
        <f>'Lcc_BKK+DMK'!U99+Lcc_CNX!U99+Lcc_HDY!U99+Lcc_HKT!U99+Lcc_CEI!U99</f>
        <v>0</v>
      </c>
      <c r="V99" s="215">
        <f>T99+U99</f>
        <v>2531</v>
      </c>
      <c r="W99" s="80">
        <f t="shared" si="271"/>
        <v>24.679802955665032</v>
      </c>
    </row>
    <row r="100" spans="12:23">
      <c r="L100" s="60" t="s">
        <v>22</v>
      </c>
      <c r="M100" s="77">
        <f>'Lcc_BKK+DMK'!M100+Lcc_CNX!M100+Lcc_HDY!M100+Lcc_HKT!M100+Lcc_CEI!M100</f>
        <v>781</v>
      </c>
      <c r="N100" s="78">
        <f>'Lcc_BKK+DMK'!N100+Lcc_CNX!N100+Lcc_HDY!N100+Lcc_HKT!N100+Lcc_CEI!N100</f>
        <v>1115</v>
      </c>
      <c r="O100" s="215">
        <f>SUM(M100:N100)</f>
        <v>1896</v>
      </c>
      <c r="P100" s="79">
        <f>'Lcc_BKK+DMK'!P100+Lcc_CNX!P100+Lcc_HDY!P100+Lcc_HKT!P100+Lcc_CEI!P100</f>
        <v>0</v>
      </c>
      <c r="Q100" s="215">
        <f t="shared" si="292"/>
        <v>1896</v>
      </c>
      <c r="R100" s="77">
        <f>'Lcc_BKK+DMK'!R100+Lcc_CNX!R100+Lcc_HDY!R100+Lcc_HKT!R100+Lcc_CEI!R100</f>
        <v>642</v>
      </c>
      <c r="S100" s="78">
        <f>'Lcc_BKK+DMK'!S100+Lcc_CNX!S100+Lcc_HDY!S100+Lcc_HKT!S100+Lcc_CEI!S100</f>
        <v>1695</v>
      </c>
      <c r="T100" s="215">
        <f>SUM(R100:S100)</f>
        <v>2337</v>
      </c>
      <c r="U100" s="79">
        <f>'Lcc_BKK+DMK'!U100+Lcc_CNX!U100+Lcc_HDY!U100+Lcc_HKT!U100+Lcc_CEI!U100</f>
        <v>0</v>
      </c>
      <c r="V100" s="215">
        <f>T100+U100</f>
        <v>2337</v>
      </c>
      <c r="W100" s="80">
        <f t="shared" si="271"/>
        <v>23.259493670886066</v>
      </c>
    </row>
    <row r="101" spans="12:23" ht="13.5" thickBot="1">
      <c r="L101" s="60" t="s">
        <v>23</v>
      </c>
      <c r="M101" s="77">
        <f>'Lcc_BKK+DMK'!M101+Lcc_CNX!M101+Lcc_HDY!M101+Lcc_HKT!M101+Lcc_CEI!M101</f>
        <v>877</v>
      </c>
      <c r="N101" s="78">
        <f>'Lcc_BKK+DMK'!N101+Lcc_CNX!N101+Lcc_HDY!N101+Lcc_HKT!N101+Lcc_CEI!N101</f>
        <v>1265</v>
      </c>
      <c r="O101" s="215">
        <f>SUM(M101:N101)</f>
        <v>2142</v>
      </c>
      <c r="P101" s="79">
        <f>'Lcc_BKK+DMK'!P101+Lcc_CNX!P101+Lcc_HDY!P101+Lcc_HKT!P101+Lcc_CEI!P101</f>
        <v>0</v>
      </c>
      <c r="Q101" s="215">
        <f t="shared" si="292"/>
        <v>2142</v>
      </c>
      <c r="R101" s="77">
        <f>'Lcc_BKK+DMK'!R101+Lcc_CNX!R101+Lcc_HDY!R101+Lcc_HKT!R101+Lcc_CEI!R101</f>
        <v>666</v>
      </c>
      <c r="S101" s="78">
        <f>'Lcc_BKK+DMK'!S101+Lcc_CNX!S101+Lcc_HDY!S101+Lcc_HKT!S101+Lcc_CEI!S101</f>
        <v>1660</v>
      </c>
      <c r="T101" s="215">
        <f>SUM(R101:S101)</f>
        <v>2326</v>
      </c>
      <c r="U101" s="79">
        <f>'Lcc_BKK+DMK'!U101+Lcc_CNX!U101+Lcc_HDY!U101+Lcc_HKT!U101+Lcc_CEI!U101</f>
        <v>0</v>
      </c>
      <c r="V101" s="215">
        <f>T101+U101</f>
        <v>2326</v>
      </c>
      <c r="W101" s="80">
        <f t="shared" si="271"/>
        <v>8.5901027077497574</v>
      </c>
    </row>
    <row r="102" spans="12:23" ht="14.25" thickTop="1" thickBot="1">
      <c r="L102" s="81" t="s">
        <v>24</v>
      </c>
      <c r="M102" s="82">
        <f>+M99+M100+M101</f>
        <v>2473</v>
      </c>
      <c r="N102" s="83">
        <f t="shared" ref="N102" si="293">+N99+N100+N101</f>
        <v>3595</v>
      </c>
      <c r="O102" s="214">
        <f t="shared" ref="O102" si="294">+O99+O100+O101</f>
        <v>6068</v>
      </c>
      <c r="P102" s="82">
        <f t="shared" ref="P102" si="295">+P99+P100+P101</f>
        <v>0</v>
      </c>
      <c r="Q102" s="214">
        <f t="shared" ref="Q102" si="296">+Q99+Q100+Q101</f>
        <v>6068</v>
      </c>
      <c r="R102" s="82">
        <f t="shared" ref="R102" si="297">+R99+R100+R101</f>
        <v>2094</v>
      </c>
      <c r="S102" s="83">
        <f t="shared" ref="S102" si="298">+S99+S100+S101</f>
        <v>5100</v>
      </c>
      <c r="T102" s="214">
        <f t="shared" ref="T102" si="299">+T99+T100+T101</f>
        <v>7194</v>
      </c>
      <c r="U102" s="82">
        <f t="shared" ref="U102" si="300">+U99+U100+U101</f>
        <v>0</v>
      </c>
      <c r="V102" s="214">
        <f t="shared" ref="V102" si="301">+V99+V100+V101</f>
        <v>7194</v>
      </c>
      <c r="W102" s="84">
        <f t="shared" si="271"/>
        <v>18.556361239288076</v>
      </c>
    </row>
    <row r="103" spans="12:23" ht="14.25" thickTop="1" thickBot="1">
      <c r="L103" s="81" t="s">
        <v>62</v>
      </c>
      <c r="M103" s="82">
        <f t="shared" ref="M103:V103" si="302">+M94+M98+M102</f>
        <v>6667</v>
      </c>
      <c r="N103" s="83">
        <f t="shared" si="302"/>
        <v>10832</v>
      </c>
      <c r="O103" s="214">
        <f t="shared" si="302"/>
        <v>17499</v>
      </c>
      <c r="P103" s="82">
        <f t="shared" si="302"/>
        <v>0</v>
      </c>
      <c r="Q103" s="214">
        <f t="shared" si="302"/>
        <v>17499</v>
      </c>
      <c r="R103" s="82">
        <f t="shared" si="302"/>
        <v>6995</v>
      </c>
      <c r="S103" s="83">
        <f t="shared" si="302"/>
        <v>14623</v>
      </c>
      <c r="T103" s="214">
        <f t="shared" si="302"/>
        <v>21618</v>
      </c>
      <c r="U103" s="82">
        <f t="shared" si="302"/>
        <v>108</v>
      </c>
      <c r="V103" s="214">
        <f t="shared" si="302"/>
        <v>21726</v>
      </c>
      <c r="W103" s="84">
        <f>IF(Q103=0,0,((V103/Q103)-1)*100)</f>
        <v>24.155666038059319</v>
      </c>
    </row>
    <row r="104" spans="12:23" ht="14.25" thickTop="1" thickBot="1">
      <c r="L104" s="81" t="s">
        <v>7</v>
      </c>
      <c r="M104" s="82">
        <f t="shared" ref="M104:V104" si="303">+M90+M94+M98+M102</f>
        <v>8717</v>
      </c>
      <c r="N104" s="83">
        <f t="shared" si="303"/>
        <v>14339</v>
      </c>
      <c r="O104" s="214">
        <f t="shared" si="303"/>
        <v>23056</v>
      </c>
      <c r="P104" s="82">
        <f t="shared" si="303"/>
        <v>0</v>
      </c>
      <c r="Q104" s="214">
        <f t="shared" si="303"/>
        <v>23056</v>
      </c>
      <c r="R104" s="82">
        <f t="shared" si="303"/>
        <v>9350</v>
      </c>
      <c r="S104" s="83">
        <f t="shared" si="303"/>
        <v>18739</v>
      </c>
      <c r="T104" s="214">
        <f t="shared" si="303"/>
        <v>28089</v>
      </c>
      <c r="U104" s="82">
        <f t="shared" si="303"/>
        <v>108</v>
      </c>
      <c r="V104" s="214">
        <f t="shared" si="303"/>
        <v>28197</v>
      </c>
      <c r="W104" s="84">
        <f>IF(Q104=0,0,((V104/Q104)-1)*100)</f>
        <v>22.29788341429564</v>
      </c>
    </row>
    <row r="105" spans="12:23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3" ht="13.5" thickTop="1">
      <c r="L106" s="426" t="s">
        <v>41</v>
      </c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8"/>
    </row>
    <row r="107" spans="12:23" ht="13.5" thickBot="1">
      <c r="L107" s="423" t="s">
        <v>44</v>
      </c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2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3" ht="14.25" thickTop="1" thickBot="1">
      <c r="L109" s="58"/>
      <c r="M109" s="232" t="s">
        <v>58</v>
      </c>
      <c r="N109" s="233"/>
      <c r="O109" s="234"/>
      <c r="P109" s="232"/>
      <c r="Q109" s="232"/>
      <c r="R109" s="232" t="s">
        <v>59</v>
      </c>
      <c r="S109" s="233"/>
      <c r="T109" s="234"/>
      <c r="U109" s="232"/>
      <c r="V109" s="232"/>
      <c r="W109" s="383" t="s">
        <v>2</v>
      </c>
    </row>
    <row r="110" spans="12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84" t="s">
        <v>4</v>
      </c>
    </row>
    <row r="111" spans="12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85"/>
    </row>
    <row r="112" spans="12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3">
      <c r="L113" s="60" t="s">
        <v>10</v>
      </c>
      <c r="M113" s="77">
        <f>+'Lcc_BKK+DMK'!M113+Lcc_CNX!M113+Lcc_HDY!M113+Lcc_HKT!M113+Lcc_CEI!M113</f>
        <v>247</v>
      </c>
      <c r="N113" s="78">
        <f>+'Lcc_BKK+DMK'!N113+Lcc_CNX!N113+Lcc_HDY!N113+Lcc_HKT!N113+Lcc_CEI!N113</f>
        <v>481</v>
      </c>
      <c r="O113" s="213">
        <f>M113+N113</f>
        <v>728</v>
      </c>
      <c r="P113" s="79">
        <f>+'Lcc_BKK+DMK'!P113+Lcc_CNX!P113+Lcc_HDY!P113+Lcc_HKT!P113+Lcc_CEI!P113</f>
        <v>0</v>
      </c>
      <c r="Q113" s="213">
        <f t="shared" ref="Q113:Q115" si="304">O113+P113</f>
        <v>728</v>
      </c>
      <c r="R113" s="77">
        <f>+'Lcc_BKK+DMK'!R113+Lcc_CNX!R113+Lcc_HDY!R113+Lcc_HKT!R113+Lcc_CEI!R113</f>
        <v>613</v>
      </c>
      <c r="S113" s="78">
        <f>+'Lcc_BKK+DMK'!S113+Lcc_CNX!S113+Lcc_HDY!S113+Lcc_HKT!S113+Lcc_CEI!S113</f>
        <v>825</v>
      </c>
      <c r="T113" s="213">
        <f>R113+S113</f>
        <v>1438</v>
      </c>
      <c r="U113" s="79">
        <f>+'Lcc_BKK+DMK'!U113+Lcc_CNX!U113+Lcc_HDY!U113+Lcc_HKT!U113+Lcc_CEI!U113</f>
        <v>0</v>
      </c>
      <c r="V113" s="213">
        <f>T113+U113</f>
        <v>1438</v>
      </c>
      <c r="W113" s="80">
        <f>IF(Q113=0,0,((V113/Q113)-1)*100)</f>
        <v>97.52747252747254</v>
      </c>
    </row>
    <row r="114" spans="12:23">
      <c r="L114" s="60" t="s">
        <v>11</v>
      </c>
      <c r="M114" s="77">
        <f>+'Lcc_BKK+DMK'!M114+Lcc_CNX!M114+Lcc_HDY!M114+Lcc_HKT!M114+Lcc_CEI!M114</f>
        <v>312</v>
      </c>
      <c r="N114" s="78">
        <f>+'Lcc_BKK+DMK'!N114+Lcc_CNX!N114+Lcc_HDY!N114+Lcc_HKT!N114+Lcc_CEI!N114</f>
        <v>577</v>
      </c>
      <c r="O114" s="213">
        <f>M114+N114</f>
        <v>889</v>
      </c>
      <c r="P114" s="79">
        <f>+'Lcc_BKK+DMK'!P114+Lcc_CNX!P114+Lcc_HDY!P114+Lcc_HKT!P114+Lcc_CEI!P114</f>
        <v>0</v>
      </c>
      <c r="Q114" s="213">
        <f t="shared" si="304"/>
        <v>889</v>
      </c>
      <c r="R114" s="77">
        <f>+'Lcc_BKK+DMK'!R114+Lcc_CNX!R114+Lcc_HDY!R114+Lcc_HKT!R114+Lcc_CEI!R114</f>
        <v>612</v>
      </c>
      <c r="S114" s="78">
        <f>+'Lcc_BKK+DMK'!S114+Lcc_CNX!S114+Lcc_HDY!S114+Lcc_HKT!S114+Lcc_CEI!S114</f>
        <v>827</v>
      </c>
      <c r="T114" s="213">
        <f>R114+S114</f>
        <v>1439</v>
      </c>
      <c r="U114" s="79">
        <f>+'Lcc_BKK+DMK'!U114+Lcc_CNX!U114+Lcc_HDY!U114+Lcc_HKT!U114+Lcc_CEI!U114</f>
        <v>0</v>
      </c>
      <c r="V114" s="213">
        <f>T114+U114</f>
        <v>1439</v>
      </c>
      <c r="W114" s="80">
        <f>IF(Q114=0,0,((V114/Q114)-1)*100)</f>
        <v>61.867266591676049</v>
      </c>
    </row>
    <row r="115" spans="12:23" ht="13.5" thickBot="1">
      <c r="L115" s="66" t="s">
        <v>12</v>
      </c>
      <c r="M115" s="77">
        <f>+'Lcc_BKK+DMK'!M115+Lcc_CNX!M115+Lcc_HDY!M115+Lcc_HKT!M115+Lcc_CEI!M115</f>
        <v>400</v>
      </c>
      <c r="N115" s="78">
        <f>+'Lcc_BKK+DMK'!N115+Lcc_CNX!N115+Lcc_HDY!N115+Lcc_HKT!N115+Lcc_CEI!N115</f>
        <v>614</v>
      </c>
      <c r="O115" s="213">
        <f>M115+N115</f>
        <v>1014</v>
      </c>
      <c r="P115" s="79">
        <f>+'Lcc_BKK+DMK'!P115+Lcc_CNX!P115+Lcc_HDY!P115+Lcc_HKT!P115+Lcc_CEI!P115</f>
        <v>0</v>
      </c>
      <c r="Q115" s="213">
        <f t="shared" si="304"/>
        <v>1014</v>
      </c>
      <c r="R115" s="77">
        <f>+'Lcc_BKK+DMK'!R115+Lcc_CNX!R115+Lcc_HDY!R115+Lcc_HKT!R115+Lcc_CEI!R115</f>
        <v>674</v>
      </c>
      <c r="S115" s="78">
        <f>+'Lcc_BKK+DMK'!S115+Lcc_CNX!S115+Lcc_HDY!S115+Lcc_HKT!S115+Lcc_CEI!S115</f>
        <v>894</v>
      </c>
      <c r="T115" s="213">
        <f>R115+S115</f>
        <v>1568</v>
      </c>
      <c r="U115" s="79">
        <f>+'Lcc_BKK+DMK'!U115+Lcc_CNX!U115+Lcc_HDY!U115+Lcc_HKT!U115+Lcc_CEI!U115</f>
        <v>2</v>
      </c>
      <c r="V115" s="213">
        <f>T115+U115</f>
        <v>1570</v>
      </c>
      <c r="W115" s="80">
        <f>IF(Q115=0,0,((V115/Q115)-1)*100)</f>
        <v>54.832347140039438</v>
      </c>
    </row>
    <row r="116" spans="12:23" ht="14.25" thickTop="1" thickBot="1">
      <c r="L116" s="81" t="s">
        <v>57</v>
      </c>
      <c r="M116" s="82">
        <f>+M113+M114+M115</f>
        <v>959</v>
      </c>
      <c r="N116" s="83">
        <f t="shared" ref="N116" si="305">+N113+N114+N115</f>
        <v>1672</v>
      </c>
      <c r="O116" s="214">
        <f t="shared" ref="O116" si="306">+O113+O114+O115</f>
        <v>2631</v>
      </c>
      <c r="P116" s="82">
        <f t="shared" ref="P116" si="307">+P113+P114+P115</f>
        <v>0</v>
      </c>
      <c r="Q116" s="214">
        <f t="shared" ref="Q116" si="308">+Q113+Q114+Q115</f>
        <v>2631</v>
      </c>
      <c r="R116" s="82">
        <f t="shared" ref="R116" si="309">+R113+R114+R115</f>
        <v>1899</v>
      </c>
      <c r="S116" s="83">
        <f t="shared" ref="S116" si="310">+S113+S114+S115</f>
        <v>2546</v>
      </c>
      <c r="T116" s="214">
        <f t="shared" ref="T116" si="311">+T113+T114+T115</f>
        <v>4445</v>
      </c>
      <c r="U116" s="82">
        <f t="shared" ref="U116" si="312">+U113+U114+U115</f>
        <v>2</v>
      </c>
      <c r="V116" s="214">
        <f t="shared" ref="V116" si="313">+V113+V114+V115</f>
        <v>4447</v>
      </c>
      <c r="W116" s="84">
        <f t="shared" ref="W116" si="314">IF(Q116=0,0,((V116/Q116)-1)*100)</f>
        <v>69.023185100722159</v>
      </c>
    </row>
    <row r="117" spans="12:23" ht="13.5" thickTop="1">
      <c r="L117" s="60" t="s">
        <v>13</v>
      </c>
      <c r="M117" s="77">
        <f>+'Lcc_BKK+DMK'!M117+Lcc_CNX!M117+Lcc_HDY!M117+Lcc_HKT!M117+Lcc_CEI!M117</f>
        <v>342</v>
      </c>
      <c r="N117" s="78">
        <f>+'Lcc_BKK+DMK'!N117+Lcc_CNX!N117+Lcc_HDY!N117+Lcc_HKT!N117+Lcc_CEI!N117</f>
        <v>583</v>
      </c>
      <c r="O117" s="213">
        <f>M117+N117</f>
        <v>925</v>
      </c>
      <c r="P117" s="79">
        <f>+'Lcc_BKK+DMK'!P117+Lcc_CNX!P117+Lcc_HDY!P117+Lcc_HKT!P117+Lcc_CEI!P117</f>
        <v>0</v>
      </c>
      <c r="Q117" s="213">
        <f t="shared" ref="Q117:Q118" si="315">O117+P117</f>
        <v>925</v>
      </c>
      <c r="R117" s="77">
        <f>+'Lcc_BKK+DMK'!R117+Lcc_CNX!R117+Lcc_HDY!R117+Lcc_HKT!R117+Lcc_CEI!R117</f>
        <v>679</v>
      </c>
      <c r="S117" s="78">
        <f>+'Lcc_BKK+DMK'!S117+Lcc_CNX!S117+Lcc_HDY!S117+Lcc_HKT!S117+Lcc_CEI!S117</f>
        <v>860</v>
      </c>
      <c r="T117" s="213">
        <f>R117+S117</f>
        <v>1539</v>
      </c>
      <c r="U117" s="79">
        <f>+'Lcc_BKK+DMK'!U117+Lcc_CNX!U117+Lcc_HDY!U117+Lcc_HKT!U117+Lcc_CEI!U117</f>
        <v>2</v>
      </c>
      <c r="V117" s="213">
        <f>T117+U117</f>
        <v>1541</v>
      </c>
      <c r="W117" s="80">
        <f t="shared" ref="W117:W128" si="316">IF(Q117=0,0,((V117/Q117)-1)*100)</f>
        <v>66.594594594594597</v>
      </c>
    </row>
    <row r="118" spans="12:23">
      <c r="L118" s="60" t="s">
        <v>14</v>
      </c>
      <c r="M118" s="77">
        <f>+'Lcc_BKK+DMK'!M118+Lcc_CNX!M118+Lcc_HDY!M118+Lcc_HKT!M118+Lcc_CEI!M118</f>
        <v>357</v>
      </c>
      <c r="N118" s="78">
        <f>+'Lcc_BKK+DMK'!N118+Lcc_CNX!N118+Lcc_HDY!N118+Lcc_HKT!N118+Lcc_CEI!N118</f>
        <v>594</v>
      </c>
      <c r="O118" s="213">
        <f>M118+N118</f>
        <v>951</v>
      </c>
      <c r="P118" s="79">
        <f>+'Lcc_BKK+DMK'!P118+Lcc_CNX!P118+Lcc_HDY!P118+Lcc_HKT!P118+Lcc_CEI!P118</f>
        <v>0</v>
      </c>
      <c r="Q118" s="213">
        <f t="shared" si="315"/>
        <v>951</v>
      </c>
      <c r="R118" s="77">
        <f>+'Lcc_BKK+DMK'!R118+Lcc_CNX!R118+Lcc_HDY!R118+Lcc_HKT!R118+Lcc_CEI!R118</f>
        <v>675</v>
      </c>
      <c r="S118" s="78">
        <f>+'Lcc_BKK+DMK'!S118+Lcc_CNX!S118+Lcc_HDY!S118+Lcc_HKT!S118+Lcc_CEI!S118</f>
        <v>857</v>
      </c>
      <c r="T118" s="213">
        <f>R118+S118</f>
        <v>1532</v>
      </c>
      <c r="U118" s="79">
        <f>+'Lcc_BKK+DMK'!U118+Lcc_CNX!U118+Lcc_HDY!U118+Lcc_HKT!U118+Lcc_CEI!U118</f>
        <v>2</v>
      </c>
      <c r="V118" s="213">
        <f>T118+U118</f>
        <v>1534</v>
      </c>
      <c r="W118" s="80">
        <f t="shared" si="316"/>
        <v>61.303890641430073</v>
      </c>
    </row>
    <row r="119" spans="12:23" ht="13.5" thickBot="1">
      <c r="L119" s="60" t="s">
        <v>15</v>
      </c>
      <c r="M119" s="77">
        <f>+'Lcc_BKK+DMK'!M119+Lcc_CNX!M119+Lcc_HDY!M119+Lcc_HKT!M119+Lcc_CEI!M119</f>
        <v>334</v>
      </c>
      <c r="N119" s="78">
        <f>+'Lcc_BKK+DMK'!N119+Lcc_CNX!N119+Lcc_HDY!N119+Lcc_HKT!N119+Lcc_CEI!N119</f>
        <v>628</v>
      </c>
      <c r="O119" s="213">
        <f>M119+N119</f>
        <v>962</v>
      </c>
      <c r="P119" s="79">
        <f>+'Lcc_BKK+DMK'!P119+Lcc_CNX!P119+Lcc_HDY!P119+Lcc_HKT!P119+Lcc_CEI!P119</f>
        <v>0</v>
      </c>
      <c r="Q119" s="213">
        <f>O119+P119</f>
        <v>962</v>
      </c>
      <c r="R119" s="77">
        <f>+'Lcc_BKK+DMK'!R119+Lcc_CNX!R119+Lcc_HDY!R119+Lcc_HKT!R119+Lcc_CEI!R119</f>
        <v>781</v>
      </c>
      <c r="S119" s="78">
        <f>+'Lcc_BKK+DMK'!S119+Lcc_CNX!S119+Lcc_HDY!S119+Lcc_HKT!S119+Lcc_CEI!S119</f>
        <v>910</v>
      </c>
      <c r="T119" s="213">
        <f>R119+S119</f>
        <v>1691</v>
      </c>
      <c r="U119" s="79">
        <f>+'Lcc_BKK+DMK'!U119+Lcc_CNX!U119+Lcc_HDY!U119+Lcc_HKT!U119+Lcc_CEI!U119</f>
        <v>2</v>
      </c>
      <c r="V119" s="213">
        <f>T119+U119</f>
        <v>1693</v>
      </c>
      <c r="W119" s="80">
        <f>IF(Q119=0,0,((V119/Q119)-1)*100)</f>
        <v>75.987525987525984</v>
      </c>
    </row>
    <row r="120" spans="12:23" ht="14.25" thickTop="1" thickBot="1">
      <c r="L120" s="81" t="s">
        <v>61</v>
      </c>
      <c r="M120" s="82">
        <f>+M117+M118+M119</f>
        <v>1033</v>
      </c>
      <c r="N120" s="83">
        <f t="shared" ref="N120" si="317">+N117+N118+N119</f>
        <v>1805</v>
      </c>
      <c r="O120" s="214">
        <f t="shared" ref="O120" si="318">+O117+O118+O119</f>
        <v>2838</v>
      </c>
      <c r="P120" s="82">
        <f t="shared" ref="P120" si="319">+P117+P118+P119</f>
        <v>0</v>
      </c>
      <c r="Q120" s="214">
        <f t="shared" ref="Q120" si="320">+Q117+Q118+Q119</f>
        <v>2838</v>
      </c>
      <c r="R120" s="82">
        <f t="shared" ref="R120" si="321">+R117+R118+R119</f>
        <v>2135</v>
      </c>
      <c r="S120" s="83">
        <f t="shared" ref="S120" si="322">+S117+S118+S119</f>
        <v>2627</v>
      </c>
      <c r="T120" s="214">
        <f t="shared" ref="T120" si="323">+T117+T118+T119</f>
        <v>4762</v>
      </c>
      <c r="U120" s="82">
        <f t="shared" ref="U120" si="324">+U117+U118+U119</f>
        <v>6</v>
      </c>
      <c r="V120" s="214">
        <f t="shared" ref="V120" si="325">+V117+V118+V119</f>
        <v>4768</v>
      </c>
      <c r="W120" s="84">
        <f>IF(Q120=0,0,((V120/Q120)-1)*100)</f>
        <v>68.005637773079641</v>
      </c>
    </row>
    <row r="121" spans="12:23" ht="13.5" thickTop="1">
      <c r="L121" s="60" t="s">
        <v>16</v>
      </c>
      <c r="M121" s="77">
        <f>+'Lcc_BKK+DMK'!M121+Lcc_CNX!M121+Lcc_HDY!M121+Lcc_HKT!M121+Lcc_CEI!M121</f>
        <v>344</v>
      </c>
      <c r="N121" s="78">
        <f>+'Lcc_BKK+DMK'!N121+Lcc_CNX!N121+Lcc_HDY!N121+Lcc_HKT!N121+Lcc_CEI!N121</f>
        <v>558</v>
      </c>
      <c r="O121" s="213">
        <f>SUM(M121:N121)</f>
        <v>902</v>
      </c>
      <c r="P121" s="79">
        <f>+'Lcc_BKK+DMK'!P121+Lcc_CNX!P121+Lcc_HDY!P121+Lcc_HKT!P121+Lcc_CEI!P121</f>
        <v>0</v>
      </c>
      <c r="Q121" s="213">
        <f t="shared" ref="Q121:Q123" si="326">O121+P121</f>
        <v>902</v>
      </c>
      <c r="R121" s="77">
        <f>+'Lcc_BKK+DMK'!R121+Lcc_CNX!R121+Lcc_HDY!R121+Lcc_HKT!R121+Lcc_CEI!R121</f>
        <v>793</v>
      </c>
      <c r="S121" s="78">
        <f>+'Lcc_BKK+DMK'!S121+Lcc_CNX!S121+Lcc_HDY!S121+Lcc_HKT!S121+Lcc_CEI!S121</f>
        <v>991</v>
      </c>
      <c r="T121" s="213">
        <f>SUM(R121:S121)</f>
        <v>1784</v>
      </c>
      <c r="U121" s="79">
        <f>+'Lcc_BKK+DMK'!U121+Lcc_CNX!U121+Lcc_HDY!U121+Lcc_HKT!U121+Lcc_CEI!U121</f>
        <v>0</v>
      </c>
      <c r="V121" s="213">
        <f>T121+U121</f>
        <v>1784</v>
      </c>
      <c r="W121" s="80">
        <f t="shared" si="316"/>
        <v>97.782705099778269</v>
      </c>
    </row>
    <row r="122" spans="12:23">
      <c r="L122" s="60" t="s">
        <v>17</v>
      </c>
      <c r="M122" s="77">
        <f>+'Lcc_BKK+DMK'!M122+Lcc_CNX!M122+Lcc_HDY!M122+Lcc_HKT!M122+Lcc_CEI!M122</f>
        <v>450</v>
      </c>
      <c r="N122" s="78">
        <f>+'Lcc_BKK+DMK'!N122+Lcc_CNX!N122+Lcc_HDY!N122+Lcc_HKT!N122+Lcc_CEI!N122</f>
        <v>707</v>
      </c>
      <c r="O122" s="213">
        <f>SUM(M122:N122)</f>
        <v>1157</v>
      </c>
      <c r="P122" s="79">
        <f>+'Lcc_BKK+DMK'!P122+Lcc_CNX!P122+Lcc_HDY!P122+Lcc_HKT!P122+Lcc_CEI!P122</f>
        <v>0</v>
      </c>
      <c r="Q122" s="213">
        <f>O122+P122</f>
        <v>1157</v>
      </c>
      <c r="R122" s="77">
        <f>+'Lcc_BKK+DMK'!R122+Lcc_CNX!R122+Lcc_HDY!R122+Lcc_HKT!R122+Lcc_CEI!R122</f>
        <v>784</v>
      </c>
      <c r="S122" s="78">
        <f>+'Lcc_BKK+DMK'!S122+Lcc_CNX!S122+Lcc_HDY!S122+Lcc_HKT!S122+Lcc_CEI!S122</f>
        <v>939</v>
      </c>
      <c r="T122" s="213">
        <f>SUM(R122:S122)</f>
        <v>1723</v>
      </c>
      <c r="U122" s="79">
        <f>+'Lcc_BKK+DMK'!U122+Lcc_CNX!U122+Lcc_HDY!U122+Lcc_HKT!U122+Lcc_CEI!U122</f>
        <v>0</v>
      </c>
      <c r="V122" s="213">
        <f>T122+U122</f>
        <v>1723</v>
      </c>
      <c r="W122" s="80">
        <f t="shared" ref="W122" si="327">IF(Q122=0,0,((V122/Q122)-1)*100)</f>
        <v>48.919619706136565</v>
      </c>
    </row>
    <row r="123" spans="12:23" ht="13.5" thickBot="1">
      <c r="L123" s="60" t="s">
        <v>18</v>
      </c>
      <c r="M123" s="77">
        <f>+'Lcc_BKK+DMK'!M123+Lcc_CNX!M123+Lcc_HDY!M123+Lcc_HKT!M123+Lcc_CEI!M123</f>
        <v>465</v>
      </c>
      <c r="N123" s="78">
        <f>+'Lcc_BKK+DMK'!N123+Lcc_CNX!N123+Lcc_HDY!N123+Lcc_HKT!N123+Lcc_CEI!N123</f>
        <v>711</v>
      </c>
      <c r="O123" s="215">
        <f>SUM(M123:N123)</f>
        <v>1176</v>
      </c>
      <c r="P123" s="85">
        <f>+'Lcc_BKK+DMK'!P123+Lcc_CNX!P123+Lcc_HDY!P123+Lcc_HKT!P123+Lcc_CEI!P123</f>
        <v>1</v>
      </c>
      <c r="Q123" s="215">
        <f t="shared" si="326"/>
        <v>1177</v>
      </c>
      <c r="R123" s="77">
        <f>+'Lcc_BKK+DMK'!R123+Lcc_CNX!R123+Lcc_HDY!R123+Lcc_HKT!R123+Lcc_CEI!R123</f>
        <v>693</v>
      </c>
      <c r="S123" s="78">
        <f>+'Lcc_BKK+DMK'!S123+Lcc_CNX!S123+Lcc_HDY!S123+Lcc_HKT!S123+Lcc_CEI!S123</f>
        <v>865</v>
      </c>
      <c r="T123" s="215">
        <f>SUM(R123:S123)</f>
        <v>1558</v>
      </c>
      <c r="U123" s="85">
        <f>+'Lcc_BKK+DMK'!U123+Lcc_CNX!U123+Lcc_HDY!U123+Lcc_HKT!U123+Lcc_CEI!U123</f>
        <v>0</v>
      </c>
      <c r="V123" s="215">
        <f>T123+U123</f>
        <v>1558</v>
      </c>
      <c r="W123" s="80">
        <f t="shared" si="316"/>
        <v>32.370433305012746</v>
      </c>
    </row>
    <row r="124" spans="12:23" ht="14.25" thickTop="1" thickBot="1">
      <c r="L124" s="86" t="s">
        <v>19</v>
      </c>
      <c r="M124" s="87">
        <f>+M121+M122+M123</f>
        <v>1259</v>
      </c>
      <c r="N124" s="87">
        <f t="shared" ref="N124" si="328">+N121+N122+N123</f>
        <v>1976</v>
      </c>
      <c r="O124" s="216">
        <f t="shared" ref="O124" si="329">+O121+O122+O123</f>
        <v>3235</v>
      </c>
      <c r="P124" s="88">
        <f t="shared" ref="P124" si="330">+P121+P122+P123</f>
        <v>1</v>
      </c>
      <c r="Q124" s="216">
        <f t="shared" ref="Q124" si="331">+Q121+Q122+Q123</f>
        <v>3236</v>
      </c>
      <c r="R124" s="87">
        <f t="shared" ref="R124" si="332">+R121+R122+R123</f>
        <v>2270</v>
      </c>
      <c r="S124" s="87">
        <f t="shared" ref="S124" si="333">+S121+S122+S123</f>
        <v>2795</v>
      </c>
      <c r="T124" s="216">
        <f t="shared" ref="T124" si="334">+T121+T122+T123</f>
        <v>5065</v>
      </c>
      <c r="U124" s="88">
        <f t="shared" ref="U124" si="335">+U121+U122+U123</f>
        <v>0</v>
      </c>
      <c r="V124" s="216">
        <f t="shared" ref="V124" si="336">+V121+V122+V123</f>
        <v>5065</v>
      </c>
      <c r="W124" s="89">
        <f t="shared" si="316"/>
        <v>56.520395550061806</v>
      </c>
    </row>
    <row r="125" spans="12:23" ht="13.5" thickTop="1">
      <c r="L125" s="60" t="s">
        <v>21</v>
      </c>
      <c r="M125" s="77">
        <f>+'Lcc_BKK+DMK'!M125+Lcc_CNX!M125+Lcc_HDY!M125+Lcc_HKT!M125+Lcc_CEI!M125</f>
        <v>507</v>
      </c>
      <c r="N125" s="78">
        <f>+'Lcc_BKK+DMK'!N125+Lcc_CNX!N125+Lcc_HDY!N125+Lcc_HKT!N125+Lcc_CEI!N125</f>
        <v>713</v>
      </c>
      <c r="O125" s="215">
        <f>SUM(M125:N125)</f>
        <v>1220</v>
      </c>
      <c r="P125" s="90">
        <f>+'Lcc_BKK+DMK'!P125+Lcc_CNX!P125+Lcc_HDY!P125+Lcc_HKT!P125+Lcc_CEI!P125</f>
        <v>0</v>
      </c>
      <c r="Q125" s="215">
        <f t="shared" ref="Q125:Q127" si="337">O125+P125</f>
        <v>1220</v>
      </c>
      <c r="R125" s="77">
        <f>+'Lcc_BKK+DMK'!R125+Lcc_CNX!R125+Lcc_HDY!R125+Lcc_HKT!R125+Lcc_CEI!R125</f>
        <v>741</v>
      </c>
      <c r="S125" s="78">
        <f>+'Lcc_BKK+DMK'!S125+Lcc_CNX!S125+Lcc_HDY!S125+Lcc_HKT!S125+Lcc_CEI!S125</f>
        <v>928</v>
      </c>
      <c r="T125" s="215">
        <f>SUM(R125:S125)</f>
        <v>1669</v>
      </c>
      <c r="U125" s="90">
        <f>+'Lcc_BKK+DMK'!U125+Lcc_CNX!U125+Lcc_HDY!U125+Lcc_HKT!U125+Lcc_CEI!U125</f>
        <v>0</v>
      </c>
      <c r="V125" s="215">
        <f>T125+U125</f>
        <v>1669</v>
      </c>
      <c r="W125" s="80">
        <f t="shared" si="316"/>
        <v>36.8032786885246</v>
      </c>
    </row>
    <row r="126" spans="12:23">
      <c r="L126" s="60" t="s">
        <v>22</v>
      </c>
      <c r="M126" s="77">
        <f>+'Lcc_BKK+DMK'!M126+Lcc_CNX!M126+Lcc_HDY!M126+Lcc_HKT!M126+Lcc_CEI!M126</f>
        <v>566</v>
      </c>
      <c r="N126" s="78">
        <f>+'Lcc_BKK+DMK'!N126+Lcc_CNX!N126+Lcc_HDY!N126+Lcc_HKT!N126+Lcc_CEI!N126</f>
        <v>812</v>
      </c>
      <c r="O126" s="215">
        <f>SUM(M126:N126)</f>
        <v>1378</v>
      </c>
      <c r="P126" s="79">
        <f>+'Lcc_BKK+DMK'!P126+Lcc_CNX!P126+Lcc_HDY!P126+Lcc_HKT!P126+Lcc_CEI!P126</f>
        <v>0</v>
      </c>
      <c r="Q126" s="215">
        <f t="shared" si="337"/>
        <v>1378</v>
      </c>
      <c r="R126" s="77">
        <f>+'Lcc_BKK+DMK'!R126+Lcc_CNX!R126+Lcc_HDY!R126+Lcc_HKT!R126+Lcc_CEI!R126</f>
        <v>737</v>
      </c>
      <c r="S126" s="78">
        <f>+'Lcc_BKK+DMK'!S126+Lcc_CNX!S126+Lcc_HDY!S126+Lcc_HKT!S126+Lcc_CEI!S126</f>
        <v>952</v>
      </c>
      <c r="T126" s="215">
        <f>SUM(R126:S126)</f>
        <v>1689</v>
      </c>
      <c r="U126" s="79">
        <f>+'Lcc_BKK+DMK'!U126+Lcc_CNX!U126+Lcc_HDY!U126+Lcc_HKT!U126+Lcc_CEI!U126</f>
        <v>0</v>
      </c>
      <c r="V126" s="215">
        <f>T126+U126</f>
        <v>1689</v>
      </c>
      <c r="W126" s="80">
        <f t="shared" si="316"/>
        <v>22.568940493468801</v>
      </c>
    </row>
    <row r="127" spans="12:23" ht="13.5" thickBot="1">
      <c r="L127" s="60" t="s">
        <v>23</v>
      </c>
      <c r="M127" s="77">
        <f>+'Lcc_BKK+DMK'!M127+Lcc_CNX!M127+Lcc_HDY!M127+Lcc_HKT!M127+Lcc_CEI!M127</f>
        <v>585</v>
      </c>
      <c r="N127" s="78">
        <f>+'Lcc_BKK+DMK'!N127+Lcc_CNX!N127+Lcc_HDY!N127+Lcc_HKT!N127+Lcc_CEI!N127</f>
        <v>819</v>
      </c>
      <c r="O127" s="215">
        <f>SUM(M127:N127)</f>
        <v>1404</v>
      </c>
      <c r="P127" s="79">
        <f>+'Lcc_BKK+DMK'!P127+Lcc_CNX!P127+Lcc_HDY!P127+Lcc_HKT!P127+Lcc_CEI!P127</f>
        <v>0</v>
      </c>
      <c r="Q127" s="215">
        <f t="shared" si="337"/>
        <v>1404</v>
      </c>
      <c r="R127" s="77">
        <f>+'Lcc_BKK+DMK'!R127+Lcc_CNX!R127+Lcc_HDY!R127+Lcc_HKT!R127+Lcc_CEI!R127</f>
        <v>717</v>
      </c>
      <c r="S127" s="78">
        <f>+'Lcc_BKK+DMK'!S127+Lcc_CNX!S127+Lcc_HDY!S127+Lcc_HKT!S127+Lcc_CEI!S127</f>
        <v>907</v>
      </c>
      <c r="T127" s="215">
        <f>SUM(R127:S127)</f>
        <v>1624</v>
      </c>
      <c r="U127" s="79">
        <f>+'Lcc_BKK+DMK'!U127+Lcc_CNX!U127+Lcc_HDY!U127+Lcc_HKT!U127+Lcc_CEI!U127</f>
        <v>0</v>
      </c>
      <c r="V127" s="215">
        <f>T127+U127</f>
        <v>1624</v>
      </c>
      <c r="W127" s="80">
        <f t="shared" si="316"/>
        <v>15.669515669515665</v>
      </c>
    </row>
    <row r="128" spans="12:23" ht="14.25" thickTop="1" thickBot="1">
      <c r="L128" s="81" t="s">
        <v>24</v>
      </c>
      <c r="M128" s="82">
        <f>+M125+M126+M127</f>
        <v>1658</v>
      </c>
      <c r="N128" s="83">
        <f t="shared" ref="N128" si="338">+N125+N126+N127</f>
        <v>2344</v>
      </c>
      <c r="O128" s="214">
        <f t="shared" ref="O128" si="339">+O125+O126+O127</f>
        <v>4002</v>
      </c>
      <c r="P128" s="82">
        <f t="shared" ref="P128" si="340">+P125+P126+P127</f>
        <v>0</v>
      </c>
      <c r="Q128" s="214">
        <f t="shared" ref="Q128" si="341">+Q125+Q126+Q127</f>
        <v>4002</v>
      </c>
      <c r="R128" s="82">
        <f t="shared" ref="R128" si="342">+R125+R126+R127</f>
        <v>2195</v>
      </c>
      <c r="S128" s="83">
        <f t="shared" ref="S128" si="343">+S125+S126+S127</f>
        <v>2787</v>
      </c>
      <c r="T128" s="214">
        <f t="shared" ref="T128" si="344">+T125+T126+T127</f>
        <v>4982</v>
      </c>
      <c r="U128" s="82">
        <f t="shared" ref="U128" si="345">+U125+U126+U127</f>
        <v>0</v>
      </c>
      <c r="V128" s="214">
        <f t="shared" ref="V128" si="346">+V125+V126+V127</f>
        <v>4982</v>
      </c>
      <c r="W128" s="84">
        <f t="shared" si="316"/>
        <v>24.487756121939029</v>
      </c>
    </row>
    <row r="129" spans="12:23" ht="14.25" thickTop="1" thickBot="1">
      <c r="L129" s="81" t="s">
        <v>62</v>
      </c>
      <c r="M129" s="82">
        <f t="shared" ref="M129:V129" si="347">+M120+M124+M128</f>
        <v>3950</v>
      </c>
      <c r="N129" s="83">
        <f t="shared" si="347"/>
        <v>6125</v>
      </c>
      <c r="O129" s="214">
        <f t="shared" si="347"/>
        <v>10075</v>
      </c>
      <c r="P129" s="82">
        <f t="shared" si="347"/>
        <v>1</v>
      </c>
      <c r="Q129" s="214">
        <f t="shared" si="347"/>
        <v>10076</v>
      </c>
      <c r="R129" s="82">
        <f t="shared" si="347"/>
        <v>6600</v>
      </c>
      <c r="S129" s="83">
        <f t="shared" si="347"/>
        <v>8209</v>
      </c>
      <c r="T129" s="214">
        <f t="shared" si="347"/>
        <v>14809</v>
      </c>
      <c r="U129" s="82">
        <f t="shared" si="347"/>
        <v>6</v>
      </c>
      <c r="V129" s="214">
        <f t="shared" si="347"/>
        <v>14815</v>
      </c>
      <c r="W129" s="84">
        <f>IF(Q129=0,0,((V129/Q129)-1)*100)</f>
        <v>47.032552600238198</v>
      </c>
    </row>
    <row r="130" spans="12:23" ht="14.25" thickTop="1" thickBot="1">
      <c r="L130" s="81" t="s">
        <v>7</v>
      </c>
      <c r="M130" s="82">
        <f t="shared" ref="M130:V130" si="348">+M116+M120+M124+M128</f>
        <v>4909</v>
      </c>
      <c r="N130" s="83">
        <f t="shared" si="348"/>
        <v>7797</v>
      </c>
      <c r="O130" s="214">
        <f t="shared" si="348"/>
        <v>12706</v>
      </c>
      <c r="P130" s="82">
        <f t="shared" si="348"/>
        <v>1</v>
      </c>
      <c r="Q130" s="214">
        <f t="shared" si="348"/>
        <v>12707</v>
      </c>
      <c r="R130" s="82">
        <f t="shared" si="348"/>
        <v>8499</v>
      </c>
      <c r="S130" s="83">
        <f t="shared" si="348"/>
        <v>10755</v>
      </c>
      <c r="T130" s="214">
        <f t="shared" si="348"/>
        <v>19254</v>
      </c>
      <c r="U130" s="82">
        <f t="shared" si="348"/>
        <v>8</v>
      </c>
      <c r="V130" s="214">
        <f t="shared" si="348"/>
        <v>19262</v>
      </c>
      <c r="W130" s="84">
        <f>IF(Q130=0,0,((V130/Q130)-1)*100)</f>
        <v>51.585740143228143</v>
      </c>
    </row>
    <row r="131" spans="12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3" ht="13.5" thickTop="1">
      <c r="L132" s="426" t="s">
        <v>42</v>
      </c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8"/>
    </row>
    <row r="133" spans="12:23" ht="13.5" thickBot="1">
      <c r="L133" s="423" t="s">
        <v>45</v>
      </c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5"/>
    </row>
    <row r="134" spans="12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3" ht="14.25" thickTop="1" thickBot="1">
      <c r="L135" s="58"/>
      <c r="M135" s="232" t="s">
        <v>58</v>
      </c>
      <c r="N135" s="233"/>
      <c r="O135" s="234"/>
      <c r="P135" s="232"/>
      <c r="Q135" s="232"/>
      <c r="R135" s="232" t="s">
        <v>59</v>
      </c>
      <c r="S135" s="233"/>
      <c r="T135" s="234"/>
      <c r="U135" s="232"/>
      <c r="V135" s="232"/>
      <c r="W135" s="383" t="s">
        <v>2</v>
      </c>
    </row>
    <row r="136" spans="12:23" ht="13.5" thickTop="1">
      <c r="L136" s="60" t="s">
        <v>3</v>
      </c>
      <c r="M136" s="61"/>
      <c r="N136" s="62"/>
      <c r="O136" s="63"/>
      <c r="P136" s="64"/>
      <c r="Q136" s="103"/>
      <c r="R136" s="61"/>
      <c r="S136" s="62"/>
      <c r="T136" s="63"/>
      <c r="U136" s="64"/>
      <c r="V136" s="103"/>
      <c r="W136" s="384" t="s">
        <v>4</v>
      </c>
    </row>
    <row r="137" spans="12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229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229" t="s">
        <v>7</v>
      </c>
      <c r="W137" s="385"/>
    </row>
    <row r="138" spans="12:23" ht="5.25" customHeight="1" thickTop="1">
      <c r="L138" s="60"/>
      <c r="M138" s="72"/>
      <c r="N138" s="73"/>
      <c r="O138" s="74"/>
      <c r="P138" s="75"/>
      <c r="Q138" s="105"/>
      <c r="R138" s="72"/>
      <c r="S138" s="73"/>
      <c r="T138" s="74"/>
      <c r="U138" s="75"/>
      <c r="V138" s="153"/>
      <c r="W138" s="76"/>
    </row>
    <row r="139" spans="12:23">
      <c r="L139" s="60" t="s">
        <v>10</v>
      </c>
      <c r="M139" s="77">
        <f t="shared" ref="M139:N145" si="349">+M87+M113</f>
        <v>871</v>
      </c>
      <c r="N139" s="78">
        <f t="shared" si="349"/>
        <v>1584</v>
      </c>
      <c r="O139" s="213">
        <f>M139+N139</f>
        <v>2455</v>
      </c>
      <c r="P139" s="79">
        <f t="shared" ref="P139:P145" si="350">+P87+P113</f>
        <v>0</v>
      </c>
      <c r="Q139" s="224">
        <f t="shared" ref="Q139:Q141" si="351">O139+P139</f>
        <v>2455</v>
      </c>
      <c r="R139" s="77">
        <f t="shared" ref="R139:S145" si="352">+R87+R113</f>
        <v>1318</v>
      </c>
      <c r="S139" s="78">
        <f t="shared" si="352"/>
        <v>2111</v>
      </c>
      <c r="T139" s="213">
        <f>R139+S139</f>
        <v>3429</v>
      </c>
      <c r="U139" s="79">
        <f t="shared" ref="U139:U145" si="353">+U87+U113</f>
        <v>0</v>
      </c>
      <c r="V139" s="225">
        <f>T139+U139</f>
        <v>3429</v>
      </c>
      <c r="W139" s="80">
        <f>IF(Q139=0,0,((V139/Q139)-1)*100)</f>
        <v>39.67413441955194</v>
      </c>
    </row>
    <row r="140" spans="12:23">
      <c r="L140" s="60" t="s">
        <v>11</v>
      </c>
      <c r="M140" s="77">
        <f t="shared" si="349"/>
        <v>1011</v>
      </c>
      <c r="N140" s="78">
        <f t="shared" si="349"/>
        <v>1748</v>
      </c>
      <c r="O140" s="213">
        <f>M140+N140</f>
        <v>2759</v>
      </c>
      <c r="P140" s="79">
        <f t="shared" si="350"/>
        <v>0</v>
      </c>
      <c r="Q140" s="224">
        <f t="shared" si="351"/>
        <v>2759</v>
      </c>
      <c r="R140" s="77">
        <f t="shared" si="352"/>
        <v>1407</v>
      </c>
      <c r="S140" s="78">
        <f t="shared" si="352"/>
        <v>2256</v>
      </c>
      <c r="T140" s="213">
        <f>R140+S140</f>
        <v>3663</v>
      </c>
      <c r="U140" s="79">
        <f t="shared" si="353"/>
        <v>0</v>
      </c>
      <c r="V140" s="225">
        <f>T140+U140</f>
        <v>3663</v>
      </c>
      <c r="W140" s="80">
        <f>IF(Q140=0,0,((V140/Q140)-1)*100)</f>
        <v>32.765494744472633</v>
      </c>
    </row>
    <row r="141" spans="12:23" ht="13.5" thickBot="1">
      <c r="L141" s="66" t="s">
        <v>12</v>
      </c>
      <c r="M141" s="77">
        <f t="shared" si="349"/>
        <v>1127</v>
      </c>
      <c r="N141" s="78">
        <f t="shared" si="349"/>
        <v>1847</v>
      </c>
      <c r="O141" s="213">
        <f>M141+N141</f>
        <v>2974</v>
      </c>
      <c r="P141" s="79">
        <f t="shared" si="350"/>
        <v>0</v>
      </c>
      <c r="Q141" s="224">
        <f t="shared" si="351"/>
        <v>2974</v>
      </c>
      <c r="R141" s="77">
        <f t="shared" si="352"/>
        <v>1529</v>
      </c>
      <c r="S141" s="78">
        <f t="shared" si="352"/>
        <v>2295</v>
      </c>
      <c r="T141" s="213">
        <f>R141+S141</f>
        <v>3824</v>
      </c>
      <c r="U141" s="79">
        <f t="shared" si="353"/>
        <v>2</v>
      </c>
      <c r="V141" s="225">
        <f>T141+U141</f>
        <v>3826</v>
      </c>
      <c r="W141" s="80">
        <f>IF(Q141=0,0,((V141/Q141)-1)*100)</f>
        <v>28.648285137861464</v>
      </c>
    </row>
    <row r="142" spans="12:23" ht="14.25" thickTop="1" thickBot="1">
      <c r="L142" s="81" t="s">
        <v>57</v>
      </c>
      <c r="M142" s="82">
        <f>+M139+M140+M141</f>
        <v>3009</v>
      </c>
      <c r="N142" s="83">
        <f t="shared" ref="N142" si="354">+N139+N140+N141</f>
        <v>5179</v>
      </c>
      <c r="O142" s="214">
        <f t="shared" ref="O142" si="355">+O139+O140+O141</f>
        <v>8188</v>
      </c>
      <c r="P142" s="82">
        <f t="shared" ref="P142" si="356">+P139+P140+P141</f>
        <v>0</v>
      </c>
      <c r="Q142" s="214">
        <f t="shared" ref="Q142" si="357">+Q139+Q140+Q141</f>
        <v>8188</v>
      </c>
      <c r="R142" s="82">
        <f t="shared" ref="R142" si="358">+R139+R140+R141</f>
        <v>4254</v>
      </c>
      <c r="S142" s="83">
        <f t="shared" ref="S142" si="359">+S139+S140+S141</f>
        <v>6662</v>
      </c>
      <c r="T142" s="214">
        <f t="shared" ref="T142" si="360">+T139+T140+T141</f>
        <v>10916</v>
      </c>
      <c r="U142" s="82">
        <f t="shared" ref="U142" si="361">+U139+U140+U141</f>
        <v>2</v>
      </c>
      <c r="V142" s="214">
        <f t="shared" ref="V142" si="362">+V139+V140+V141</f>
        <v>10918</v>
      </c>
      <c r="W142" s="84">
        <f t="shared" ref="W142" si="363">IF(Q142=0,0,((V142/Q142)-1)*100)</f>
        <v>33.34147532975085</v>
      </c>
    </row>
    <row r="143" spans="12:23" ht="13.5" thickTop="1">
      <c r="L143" s="60" t="s">
        <v>13</v>
      </c>
      <c r="M143" s="77">
        <f t="shared" si="349"/>
        <v>1068</v>
      </c>
      <c r="N143" s="78">
        <f t="shared" si="349"/>
        <v>1775</v>
      </c>
      <c r="O143" s="213">
        <f t="shared" ref="O143:O153" si="364">M143+N143</f>
        <v>2843</v>
      </c>
      <c r="P143" s="79">
        <f t="shared" si="350"/>
        <v>0</v>
      </c>
      <c r="Q143" s="224">
        <f t="shared" ref="Q143:Q144" si="365">O143+P143</f>
        <v>2843</v>
      </c>
      <c r="R143" s="77">
        <f t="shared" si="352"/>
        <v>1528</v>
      </c>
      <c r="S143" s="78">
        <f t="shared" si="352"/>
        <v>2150</v>
      </c>
      <c r="T143" s="213">
        <f t="shared" ref="T143:T153" si="366">R143+S143</f>
        <v>3678</v>
      </c>
      <c r="U143" s="79">
        <f t="shared" si="353"/>
        <v>110</v>
      </c>
      <c r="V143" s="225">
        <f>T143+U143</f>
        <v>3788</v>
      </c>
      <c r="W143" s="80">
        <f>IF(Q143=0,0,((V143/Q143)-1)*100)</f>
        <v>33.239535701723533</v>
      </c>
    </row>
    <row r="144" spans="12:23">
      <c r="L144" s="60" t="s">
        <v>14</v>
      </c>
      <c r="M144" s="77">
        <f t="shared" si="349"/>
        <v>953</v>
      </c>
      <c r="N144" s="78">
        <f t="shared" si="349"/>
        <v>1617</v>
      </c>
      <c r="O144" s="213">
        <f t="shared" si="364"/>
        <v>2570</v>
      </c>
      <c r="P144" s="79">
        <f t="shared" si="350"/>
        <v>0</v>
      </c>
      <c r="Q144" s="224">
        <f t="shared" si="365"/>
        <v>2570</v>
      </c>
      <c r="R144" s="77">
        <f t="shared" si="352"/>
        <v>1394</v>
      </c>
      <c r="S144" s="78">
        <f t="shared" si="352"/>
        <v>2191</v>
      </c>
      <c r="T144" s="213">
        <f t="shared" si="366"/>
        <v>3585</v>
      </c>
      <c r="U144" s="79">
        <f t="shared" si="353"/>
        <v>2</v>
      </c>
      <c r="V144" s="225">
        <f>T144+U144</f>
        <v>3587</v>
      </c>
      <c r="W144" s="80">
        <f t="shared" ref="W144:W154" si="367">IF(Q144=0,0,((V144/Q144)-1)*100)</f>
        <v>39.57198443579766</v>
      </c>
    </row>
    <row r="145" spans="12:23" ht="13.5" thickBot="1">
      <c r="L145" s="60" t="s">
        <v>15</v>
      </c>
      <c r="M145" s="77">
        <f t="shared" si="349"/>
        <v>1058</v>
      </c>
      <c r="N145" s="78">
        <f t="shared" si="349"/>
        <v>2003</v>
      </c>
      <c r="O145" s="213">
        <f>M145+N145</f>
        <v>3061</v>
      </c>
      <c r="P145" s="79">
        <f t="shared" si="350"/>
        <v>0</v>
      </c>
      <c r="Q145" s="224">
        <f>O145+P145</f>
        <v>3061</v>
      </c>
      <c r="R145" s="77">
        <f t="shared" si="352"/>
        <v>1791</v>
      </c>
      <c r="S145" s="78">
        <f t="shared" si="352"/>
        <v>2760</v>
      </c>
      <c r="T145" s="213">
        <f>R145+S145</f>
        <v>4551</v>
      </c>
      <c r="U145" s="79">
        <f t="shared" si="353"/>
        <v>2</v>
      </c>
      <c r="V145" s="225">
        <f>T145+U145</f>
        <v>4553</v>
      </c>
      <c r="W145" s="80">
        <f>IF(Q145=0,0,((V145/Q145)-1)*100)</f>
        <v>48.742241097680505</v>
      </c>
    </row>
    <row r="146" spans="12:23" ht="14.25" thickTop="1" thickBot="1">
      <c r="L146" s="81" t="s">
        <v>61</v>
      </c>
      <c r="M146" s="82">
        <f>+M143+M144+M145</f>
        <v>3079</v>
      </c>
      <c r="N146" s="83">
        <f t="shared" ref="N146" si="368">+N143+N144+N145</f>
        <v>5395</v>
      </c>
      <c r="O146" s="214">
        <f t="shared" ref="O146" si="369">+O143+O144+O145</f>
        <v>8474</v>
      </c>
      <c r="P146" s="82">
        <f t="shared" ref="P146" si="370">+P143+P144+P145</f>
        <v>0</v>
      </c>
      <c r="Q146" s="214">
        <f t="shared" ref="Q146" si="371">+Q143+Q144+Q145</f>
        <v>8474</v>
      </c>
      <c r="R146" s="82">
        <f t="shared" ref="R146" si="372">+R143+R144+R145</f>
        <v>4713</v>
      </c>
      <c r="S146" s="83">
        <f t="shared" ref="S146" si="373">+S143+S144+S145</f>
        <v>7101</v>
      </c>
      <c r="T146" s="214">
        <f t="shared" ref="T146" si="374">+T143+T144+T145</f>
        <v>11814</v>
      </c>
      <c r="U146" s="82">
        <f t="shared" ref="U146" si="375">+U143+U144+U145</f>
        <v>114</v>
      </c>
      <c r="V146" s="214">
        <f t="shared" ref="V146" si="376">+V143+V144+V145</f>
        <v>11928</v>
      </c>
      <c r="W146" s="84">
        <f>IF(Q146=0,0,((V146/Q146)-1)*100)</f>
        <v>40.759971678074102</v>
      </c>
    </row>
    <row r="147" spans="12:23" ht="13.5" thickTop="1">
      <c r="L147" s="60" t="s">
        <v>16</v>
      </c>
      <c r="M147" s="77">
        <f t="shared" ref="M147:N149" si="377">+M95+M121</f>
        <v>1066</v>
      </c>
      <c r="N147" s="78">
        <f t="shared" si="377"/>
        <v>1613</v>
      </c>
      <c r="O147" s="213">
        <f t="shared" si="364"/>
        <v>2679</v>
      </c>
      <c r="P147" s="79">
        <f>+P95+P121</f>
        <v>0</v>
      </c>
      <c r="Q147" s="224">
        <f t="shared" ref="Q147:Q153" si="378">O147+P147</f>
        <v>2679</v>
      </c>
      <c r="R147" s="77">
        <f t="shared" ref="R147:S149" si="379">+R95+R121</f>
        <v>1709</v>
      </c>
      <c r="S147" s="78">
        <f t="shared" si="379"/>
        <v>2567</v>
      </c>
      <c r="T147" s="213">
        <f t="shared" si="366"/>
        <v>4276</v>
      </c>
      <c r="U147" s="79">
        <f>+U95+U121</f>
        <v>0</v>
      </c>
      <c r="V147" s="225">
        <f>T147+U147</f>
        <v>4276</v>
      </c>
      <c r="W147" s="80">
        <f t="shared" si="367"/>
        <v>59.611795446061969</v>
      </c>
    </row>
    <row r="148" spans="12:23">
      <c r="L148" s="60" t="s">
        <v>17</v>
      </c>
      <c r="M148" s="77">
        <f t="shared" si="377"/>
        <v>1161</v>
      </c>
      <c r="N148" s="78">
        <f t="shared" si="377"/>
        <v>2005</v>
      </c>
      <c r="O148" s="213">
        <f>M148+N148</f>
        <v>3166</v>
      </c>
      <c r="P148" s="79">
        <f>+P96+P122</f>
        <v>0</v>
      </c>
      <c r="Q148" s="224">
        <f>O148+P148</f>
        <v>3166</v>
      </c>
      <c r="R148" s="77">
        <f t="shared" si="379"/>
        <v>1501</v>
      </c>
      <c r="S148" s="78">
        <f t="shared" si="379"/>
        <v>2711</v>
      </c>
      <c r="T148" s="213">
        <f>R148+S148</f>
        <v>4212</v>
      </c>
      <c r="U148" s="79">
        <f>+U96+U122</f>
        <v>0</v>
      </c>
      <c r="V148" s="225">
        <f>T148+U148</f>
        <v>4212</v>
      </c>
      <c r="W148" s="80">
        <f>IF(Q148=0,0,((V148/Q148)-1)*100)</f>
        <v>33.038534428300693</v>
      </c>
    </row>
    <row r="149" spans="12:23" ht="13.5" thickBot="1">
      <c r="L149" s="60" t="s">
        <v>18</v>
      </c>
      <c r="M149" s="77">
        <f t="shared" si="377"/>
        <v>1180</v>
      </c>
      <c r="N149" s="78">
        <f t="shared" si="377"/>
        <v>2005</v>
      </c>
      <c r="O149" s="215">
        <f t="shared" si="364"/>
        <v>3185</v>
      </c>
      <c r="P149" s="85">
        <f>+P97+P123</f>
        <v>1</v>
      </c>
      <c r="Q149" s="224">
        <f t="shared" si="378"/>
        <v>3186</v>
      </c>
      <c r="R149" s="77">
        <f t="shared" si="379"/>
        <v>1383</v>
      </c>
      <c r="S149" s="78">
        <f t="shared" si="379"/>
        <v>2566</v>
      </c>
      <c r="T149" s="215">
        <f t="shared" si="366"/>
        <v>3949</v>
      </c>
      <c r="U149" s="85">
        <f>+U97+U123</f>
        <v>0</v>
      </c>
      <c r="V149" s="225">
        <f>T149+U149</f>
        <v>3949</v>
      </c>
      <c r="W149" s="80">
        <f t="shared" si="367"/>
        <v>23.948524795982419</v>
      </c>
    </row>
    <row r="150" spans="12:23" ht="14.25" thickTop="1" thickBot="1">
      <c r="L150" s="86" t="s">
        <v>39</v>
      </c>
      <c r="M150" s="82">
        <f>+M147+M148+M149</f>
        <v>3407</v>
      </c>
      <c r="N150" s="83">
        <f t="shared" ref="N150" si="380">+N147+N148+N149</f>
        <v>5623</v>
      </c>
      <c r="O150" s="214">
        <f t="shared" ref="O150" si="381">+O147+O148+O149</f>
        <v>9030</v>
      </c>
      <c r="P150" s="82">
        <f t="shared" ref="P150" si="382">+P147+P148+P149</f>
        <v>1</v>
      </c>
      <c r="Q150" s="214">
        <f t="shared" ref="Q150" si="383">+Q147+Q148+Q149</f>
        <v>9031</v>
      </c>
      <c r="R150" s="82">
        <f t="shared" ref="R150" si="384">+R147+R148+R149</f>
        <v>4593</v>
      </c>
      <c r="S150" s="83">
        <f t="shared" ref="S150" si="385">+S147+S148+S149</f>
        <v>7844</v>
      </c>
      <c r="T150" s="214">
        <f t="shared" ref="T150" si="386">+T147+T148+T149</f>
        <v>12437</v>
      </c>
      <c r="U150" s="82">
        <f t="shared" ref="U150" si="387">+U147+U148+U149</f>
        <v>0</v>
      </c>
      <c r="V150" s="214">
        <f t="shared" ref="V150" si="388">+V147+V148+V149</f>
        <v>12437</v>
      </c>
      <c r="W150" s="89">
        <f t="shared" si="367"/>
        <v>37.714538810762917</v>
      </c>
    </row>
    <row r="151" spans="12:23" ht="13.5" thickTop="1">
      <c r="L151" s="60" t="s">
        <v>21</v>
      </c>
      <c r="M151" s="77">
        <f t="shared" ref="M151:N153" si="389">+M99+M125</f>
        <v>1322</v>
      </c>
      <c r="N151" s="78">
        <f t="shared" si="389"/>
        <v>1928</v>
      </c>
      <c r="O151" s="215">
        <f t="shared" si="364"/>
        <v>3250</v>
      </c>
      <c r="P151" s="90">
        <f>+P99+P125</f>
        <v>0</v>
      </c>
      <c r="Q151" s="224">
        <f t="shared" si="378"/>
        <v>3250</v>
      </c>
      <c r="R151" s="77">
        <f t="shared" ref="R151:S153" si="390">+R99+R125</f>
        <v>1527</v>
      </c>
      <c r="S151" s="78">
        <f t="shared" si="390"/>
        <v>2673</v>
      </c>
      <c r="T151" s="215">
        <f t="shared" si="366"/>
        <v>4200</v>
      </c>
      <c r="U151" s="90">
        <f>+U99+U125</f>
        <v>0</v>
      </c>
      <c r="V151" s="225">
        <f>T151+U151</f>
        <v>4200</v>
      </c>
      <c r="W151" s="80">
        <f t="shared" si="367"/>
        <v>29.230769230769237</v>
      </c>
    </row>
    <row r="152" spans="12:23">
      <c r="L152" s="60" t="s">
        <v>22</v>
      </c>
      <c r="M152" s="77">
        <f t="shared" si="389"/>
        <v>1347</v>
      </c>
      <c r="N152" s="78">
        <f t="shared" si="389"/>
        <v>1927</v>
      </c>
      <c r="O152" s="215">
        <f t="shared" si="364"/>
        <v>3274</v>
      </c>
      <c r="P152" s="79">
        <f>+P100+P126</f>
        <v>0</v>
      </c>
      <c r="Q152" s="224">
        <f t="shared" si="378"/>
        <v>3274</v>
      </c>
      <c r="R152" s="77">
        <f t="shared" si="390"/>
        <v>1379</v>
      </c>
      <c r="S152" s="78">
        <f t="shared" si="390"/>
        <v>2647</v>
      </c>
      <c r="T152" s="215">
        <f t="shared" si="366"/>
        <v>4026</v>
      </c>
      <c r="U152" s="79">
        <f>+U100+U126</f>
        <v>0</v>
      </c>
      <c r="V152" s="225">
        <f>T152+U152</f>
        <v>4026</v>
      </c>
      <c r="W152" s="80">
        <f t="shared" si="367"/>
        <v>22.968845448992049</v>
      </c>
    </row>
    <row r="153" spans="12:23" ht="13.5" thickBot="1">
      <c r="L153" s="60" t="s">
        <v>23</v>
      </c>
      <c r="M153" s="77">
        <f t="shared" si="389"/>
        <v>1462</v>
      </c>
      <c r="N153" s="78">
        <f t="shared" si="389"/>
        <v>2084</v>
      </c>
      <c r="O153" s="215">
        <f t="shared" si="364"/>
        <v>3546</v>
      </c>
      <c r="P153" s="79">
        <f>+P101+P127</f>
        <v>0</v>
      </c>
      <c r="Q153" s="224">
        <f t="shared" si="378"/>
        <v>3546</v>
      </c>
      <c r="R153" s="77">
        <f t="shared" si="390"/>
        <v>1383</v>
      </c>
      <c r="S153" s="78">
        <f t="shared" si="390"/>
        <v>2567</v>
      </c>
      <c r="T153" s="215">
        <f t="shared" si="366"/>
        <v>3950</v>
      </c>
      <c r="U153" s="79">
        <f>+U101+U127</f>
        <v>0</v>
      </c>
      <c r="V153" s="225">
        <f>T153+U153</f>
        <v>3950</v>
      </c>
      <c r="W153" s="80">
        <f t="shared" si="367"/>
        <v>11.393119007332198</v>
      </c>
    </row>
    <row r="154" spans="12:23" ht="14.25" thickTop="1" thickBot="1">
      <c r="L154" s="81" t="s">
        <v>40</v>
      </c>
      <c r="M154" s="82">
        <f>+M151+M152+M153</f>
        <v>4131</v>
      </c>
      <c r="N154" s="83">
        <f t="shared" ref="N154" si="391">+N151+N152+N153</f>
        <v>5939</v>
      </c>
      <c r="O154" s="214">
        <f t="shared" ref="O154" si="392">+O151+O152+O153</f>
        <v>10070</v>
      </c>
      <c r="P154" s="82">
        <f t="shared" ref="P154" si="393">+P151+P152+P153</f>
        <v>0</v>
      </c>
      <c r="Q154" s="214">
        <f t="shared" ref="Q154" si="394">+Q151+Q152+Q153</f>
        <v>10070</v>
      </c>
      <c r="R154" s="82">
        <f t="shared" ref="R154" si="395">+R151+R152+R153</f>
        <v>4289</v>
      </c>
      <c r="S154" s="83">
        <f t="shared" ref="S154" si="396">+S151+S152+S153</f>
        <v>7887</v>
      </c>
      <c r="T154" s="214">
        <f t="shared" ref="T154" si="397">+T151+T152+T153</f>
        <v>12176</v>
      </c>
      <c r="U154" s="82">
        <f t="shared" ref="U154" si="398">+U151+U152+U153</f>
        <v>0</v>
      </c>
      <c r="V154" s="214">
        <f t="shared" ref="V154" si="399">+V151+V152+V153</f>
        <v>12176</v>
      </c>
      <c r="W154" s="84">
        <f t="shared" si="367"/>
        <v>20.913604766633576</v>
      </c>
    </row>
    <row r="155" spans="12:23" ht="14.25" thickTop="1" thickBot="1">
      <c r="L155" s="81" t="s">
        <v>62</v>
      </c>
      <c r="M155" s="82">
        <f t="shared" ref="M155:V155" si="400">+M146+M150+M154</f>
        <v>10617</v>
      </c>
      <c r="N155" s="83">
        <f t="shared" si="400"/>
        <v>16957</v>
      </c>
      <c r="O155" s="214">
        <f t="shared" si="400"/>
        <v>27574</v>
      </c>
      <c r="P155" s="82">
        <f t="shared" si="400"/>
        <v>1</v>
      </c>
      <c r="Q155" s="214">
        <f t="shared" si="400"/>
        <v>27575</v>
      </c>
      <c r="R155" s="82">
        <f t="shared" si="400"/>
        <v>13595</v>
      </c>
      <c r="S155" s="83">
        <f t="shared" si="400"/>
        <v>22832</v>
      </c>
      <c r="T155" s="214">
        <f t="shared" si="400"/>
        <v>36427</v>
      </c>
      <c r="U155" s="82">
        <f t="shared" si="400"/>
        <v>114</v>
      </c>
      <c r="V155" s="214">
        <f t="shared" si="400"/>
        <v>36541</v>
      </c>
      <c r="W155" s="84">
        <f>IF(Q155=0,0,((V155/Q155)-1)*100)</f>
        <v>32.514959202175888</v>
      </c>
    </row>
    <row r="156" spans="12:23" ht="14.25" thickTop="1" thickBot="1">
      <c r="L156" s="81" t="s">
        <v>7</v>
      </c>
      <c r="M156" s="82">
        <f t="shared" ref="M156:V156" si="401">+M142+M146+M150+M154</f>
        <v>13626</v>
      </c>
      <c r="N156" s="83">
        <f t="shared" si="401"/>
        <v>22136</v>
      </c>
      <c r="O156" s="214">
        <f t="shared" si="401"/>
        <v>35762</v>
      </c>
      <c r="P156" s="82">
        <f t="shared" si="401"/>
        <v>1</v>
      </c>
      <c r="Q156" s="214">
        <f t="shared" si="401"/>
        <v>35763</v>
      </c>
      <c r="R156" s="82">
        <f t="shared" si="401"/>
        <v>17849</v>
      </c>
      <c r="S156" s="83">
        <f t="shared" si="401"/>
        <v>29494</v>
      </c>
      <c r="T156" s="214">
        <f t="shared" si="401"/>
        <v>47343</v>
      </c>
      <c r="U156" s="82">
        <f t="shared" si="401"/>
        <v>116</v>
      </c>
      <c r="V156" s="214">
        <f t="shared" si="401"/>
        <v>47459</v>
      </c>
      <c r="W156" s="84">
        <f>IF(Q156=0,0,((V156/Q156)-1)*100)</f>
        <v>32.70419148281745</v>
      </c>
    </row>
    <row r="157" spans="12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3" ht="13.5" thickTop="1">
      <c r="L158" s="450" t="s">
        <v>54</v>
      </c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2"/>
    </row>
    <row r="159" spans="12:23" ht="13.5" customHeight="1" thickBot="1">
      <c r="L159" s="453" t="s">
        <v>51</v>
      </c>
      <c r="M159" s="454"/>
      <c r="N159" s="454"/>
      <c r="O159" s="454"/>
      <c r="P159" s="454"/>
      <c r="Q159" s="454"/>
      <c r="R159" s="454"/>
      <c r="S159" s="454"/>
      <c r="T159" s="454"/>
      <c r="U159" s="454"/>
      <c r="V159" s="454"/>
      <c r="W159" s="455"/>
    </row>
    <row r="160" spans="12:23" ht="14.25" thickTop="1" thickBot="1">
      <c r="L160" s="257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9" t="s">
        <v>34</v>
      </c>
    </row>
    <row r="161" spans="12:23" ht="14.25" thickTop="1" thickBot="1">
      <c r="L161" s="260"/>
      <c r="M161" s="411" t="s">
        <v>58</v>
      </c>
      <c r="N161" s="412"/>
      <c r="O161" s="412"/>
      <c r="P161" s="412"/>
      <c r="Q161" s="412"/>
      <c r="R161" s="261" t="s">
        <v>59</v>
      </c>
      <c r="S161" s="262"/>
      <c r="T161" s="300"/>
      <c r="U161" s="261"/>
      <c r="V161" s="261"/>
      <c r="W161" s="380" t="s">
        <v>2</v>
      </c>
    </row>
    <row r="162" spans="12:23" ht="13.5" thickTop="1">
      <c r="L162" s="264" t="s">
        <v>3</v>
      </c>
      <c r="M162" s="265"/>
      <c r="N162" s="266"/>
      <c r="O162" s="267"/>
      <c r="P162" s="268"/>
      <c r="Q162" s="267"/>
      <c r="R162" s="265"/>
      <c r="S162" s="266"/>
      <c r="T162" s="267"/>
      <c r="U162" s="268"/>
      <c r="V162" s="267"/>
      <c r="W162" s="381" t="s">
        <v>4</v>
      </c>
    </row>
    <row r="163" spans="12:23" ht="13.5" thickBot="1">
      <c r="L163" s="270"/>
      <c r="M163" s="271" t="s">
        <v>35</v>
      </c>
      <c r="N163" s="272" t="s">
        <v>36</v>
      </c>
      <c r="O163" s="273" t="s">
        <v>37</v>
      </c>
      <c r="P163" s="274" t="s">
        <v>32</v>
      </c>
      <c r="Q163" s="273" t="s">
        <v>7</v>
      </c>
      <c r="R163" s="271" t="s">
        <v>35</v>
      </c>
      <c r="S163" s="272" t="s">
        <v>36</v>
      </c>
      <c r="T163" s="273" t="s">
        <v>37</v>
      </c>
      <c r="U163" s="274" t="s">
        <v>32</v>
      </c>
      <c r="V163" s="273" t="s">
        <v>7</v>
      </c>
      <c r="W163" s="382"/>
    </row>
    <row r="164" spans="12:23" ht="5.25" customHeight="1" thickTop="1">
      <c r="L164" s="264"/>
      <c r="M164" s="276"/>
      <c r="N164" s="277"/>
      <c r="O164" s="278"/>
      <c r="P164" s="279"/>
      <c r="Q164" s="278"/>
      <c r="R164" s="276"/>
      <c r="S164" s="277"/>
      <c r="T164" s="278"/>
      <c r="U164" s="279"/>
      <c r="V164" s="278"/>
      <c r="W164" s="280"/>
    </row>
    <row r="165" spans="12:23">
      <c r="L165" s="264" t="s">
        <v>10</v>
      </c>
      <c r="M165" s="281">
        <f>'Lcc_BKK+DMK'!M165+Lcc_CNX!M165+Lcc_HDY!M165+Lcc_HKT!M165+Lcc_CEI!M165</f>
        <v>0</v>
      </c>
      <c r="N165" s="282">
        <f>'Lcc_BKK+DMK'!N165+Lcc_CNX!N165+Lcc_HDY!N165+Lcc_HKT!N165+Lcc_CEI!N165</f>
        <v>0</v>
      </c>
      <c r="O165" s="283">
        <f>M165+N165</f>
        <v>0</v>
      </c>
      <c r="P165" s="284">
        <f>+'Lcc_BKK+DMK'!P165+Lcc_CNX!P165+Lcc_HDY!P165+Lcc_HKT!P165+Lcc_CEI!P165</f>
        <v>0</v>
      </c>
      <c r="Q165" s="283">
        <f t="shared" ref="Q165:Q167" si="402">O165+P165</f>
        <v>0</v>
      </c>
      <c r="R165" s="281">
        <f>'Lcc_BKK+DMK'!R165+Lcc_CNX!R165+Lcc_HDY!R165+Lcc_HKT!R165+Lcc_CEI!R165</f>
        <v>1</v>
      </c>
      <c r="S165" s="282">
        <f>'Lcc_BKK+DMK'!S165+Lcc_CNX!S165+Lcc_HDY!S165+Lcc_HKT!S165+Lcc_CEI!S165</f>
        <v>1</v>
      </c>
      <c r="T165" s="283">
        <f>R165+S165</f>
        <v>2</v>
      </c>
      <c r="U165" s="284">
        <f>+'Lcc_BKK+DMK'!U165+Lcc_CNX!U165+Lcc_HDY!U165+Lcc_HKT!U165+Lcc_CEI!U165</f>
        <v>0</v>
      </c>
      <c r="V165" s="283">
        <f>T165+U165</f>
        <v>2</v>
      </c>
      <c r="W165" s="285">
        <f>IF(Q165=0,0,((V165/Q165)-1)*100)</f>
        <v>0</v>
      </c>
    </row>
    <row r="166" spans="12:23">
      <c r="L166" s="264" t="s">
        <v>11</v>
      </c>
      <c r="M166" s="281">
        <f>'Lcc_BKK+DMK'!M166+Lcc_CNX!M166+Lcc_HDY!M166+Lcc_HKT!M166+Lcc_CEI!M166</f>
        <v>0</v>
      </c>
      <c r="N166" s="282">
        <f>'Lcc_BKK+DMK'!N166+Lcc_CNX!N166+Lcc_HDY!N166+Lcc_HKT!N166+Lcc_CEI!N166</f>
        <v>0</v>
      </c>
      <c r="O166" s="283">
        <f>M166+N166</f>
        <v>0</v>
      </c>
      <c r="P166" s="284">
        <f>+'Lcc_BKK+DMK'!P166+Lcc_CNX!P166+Lcc_HDY!P166+Lcc_HKT!P166+Lcc_CEI!P166</f>
        <v>0</v>
      </c>
      <c r="Q166" s="283">
        <f t="shared" si="402"/>
        <v>0</v>
      </c>
      <c r="R166" s="281">
        <f>'Lcc_BKK+DMK'!R166+Lcc_CNX!R166+Lcc_HDY!R166+Lcc_HKT!R166+Lcc_CEI!R166</f>
        <v>1</v>
      </c>
      <c r="S166" s="282">
        <f>'Lcc_BKK+DMK'!S166+Lcc_CNX!S166+Lcc_HDY!S166+Lcc_HKT!S166+Lcc_CEI!S166</f>
        <v>1</v>
      </c>
      <c r="T166" s="283">
        <f>R166+S166</f>
        <v>2</v>
      </c>
      <c r="U166" s="284">
        <f>+'Lcc_BKK+DMK'!U166+Lcc_CNX!U166+Lcc_HDY!U166+Lcc_HKT!U166+Lcc_CEI!U166</f>
        <v>0</v>
      </c>
      <c r="V166" s="283">
        <f>T166+U166</f>
        <v>2</v>
      </c>
      <c r="W166" s="285">
        <f>IF(Q166=0,0,((V166/Q166)-1)*100)</f>
        <v>0</v>
      </c>
    </row>
    <row r="167" spans="12:23" ht="13.5" thickBot="1">
      <c r="L167" s="270" t="s">
        <v>12</v>
      </c>
      <c r="M167" s="281">
        <f>'Lcc_BKK+DMK'!M167+Lcc_CNX!M167+Lcc_HDY!M167+Lcc_HKT!M167+Lcc_CEI!M167</f>
        <v>0</v>
      </c>
      <c r="N167" s="282">
        <f>'Lcc_BKK+DMK'!N167+Lcc_CNX!N167+Lcc_HDY!N167+Lcc_HKT!N167+Lcc_CEI!N167</f>
        <v>0</v>
      </c>
      <c r="O167" s="283">
        <f>M167+N167</f>
        <v>0</v>
      </c>
      <c r="P167" s="284">
        <f>+'Lcc_BKK+DMK'!P167+Lcc_CNX!P167+Lcc_HDY!P167+Lcc_HKT!P167+Lcc_CEI!P167</f>
        <v>0</v>
      </c>
      <c r="Q167" s="283">
        <f t="shared" si="402"/>
        <v>0</v>
      </c>
      <c r="R167" s="281">
        <f>'Lcc_BKK+DMK'!R167+Lcc_CNX!R167+Lcc_HDY!R167+Lcc_HKT!R167+Lcc_CEI!R167</f>
        <v>0</v>
      </c>
      <c r="S167" s="282">
        <f>'Lcc_BKK+DMK'!S167+Lcc_CNX!S167+Lcc_HDY!S167+Lcc_HKT!S167+Lcc_CEI!S167</f>
        <v>1</v>
      </c>
      <c r="T167" s="283">
        <f>R167+S167</f>
        <v>1</v>
      </c>
      <c r="U167" s="284">
        <f>+'Lcc_BKK+DMK'!U167+Lcc_CNX!U167+Lcc_HDY!U167+Lcc_HKT!U167+Lcc_CEI!U167</f>
        <v>0</v>
      </c>
      <c r="V167" s="283">
        <f>T167+U167</f>
        <v>1</v>
      </c>
      <c r="W167" s="285">
        <f>IF(Q167=0,0,((V167/Q167)-1)*100)</f>
        <v>0</v>
      </c>
    </row>
    <row r="168" spans="12:23" ht="14.25" thickTop="1" thickBot="1">
      <c r="L168" s="286" t="s">
        <v>57</v>
      </c>
      <c r="M168" s="287">
        <f>+M165+M166+M167</f>
        <v>0</v>
      </c>
      <c r="N168" s="288">
        <f t="shared" ref="N168" si="403">+N165+N166+N167</f>
        <v>0</v>
      </c>
      <c r="O168" s="289">
        <f t="shared" ref="O168" si="404">+O165+O166+O167</f>
        <v>0</v>
      </c>
      <c r="P168" s="287">
        <f t="shared" ref="P168" si="405">+P165+P166+P167</f>
        <v>0</v>
      </c>
      <c r="Q168" s="289">
        <f t="shared" ref="Q168" si="406">+Q165+Q166+Q167</f>
        <v>0</v>
      </c>
      <c r="R168" s="287">
        <f t="shared" ref="R168" si="407">+R165+R166+R167</f>
        <v>2</v>
      </c>
      <c r="S168" s="288">
        <f t="shared" ref="S168" si="408">+S165+S166+S167</f>
        <v>3</v>
      </c>
      <c r="T168" s="289">
        <f t="shared" ref="T168" si="409">+T165+T166+T167</f>
        <v>5</v>
      </c>
      <c r="U168" s="287">
        <f t="shared" ref="U168" si="410">+U165+U166+U167</f>
        <v>0</v>
      </c>
      <c r="V168" s="289">
        <f t="shared" ref="V168" si="411">+V165+V166+V167</f>
        <v>5</v>
      </c>
      <c r="W168" s="290">
        <f t="shared" ref="W168" si="412">IF(Q168=0,0,((V168/Q168)-1)*100)</f>
        <v>0</v>
      </c>
    </row>
    <row r="169" spans="12:23" ht="13.5" thickTop="1">
      <c r="L169" s="264" t="s">
        <v>13</v>
      </c>
      <c r="M169" s="281">
        <f>'Lcc_BKK+DMK'!M169+Lcc_CNX!M169+Lcc_HDY!M169+Lcc_HKT!M169+Lcc_CEI!M169</f>
        <v>0</v>
      </c>
      <c r="N169" s="282">
        <f>'Lcc_BKK+DMK'!N169+Lcc_CNX!N169+Lcc_HDY!N169+Lcc_HKT!N169+Lcc_CEI!N169</f>
        <v>0</v>
      </c>
      <c r="O169" s="283">
        <f>M169+N169</f>
        <v>0</v>
      </c>
      <c r="P169" s="284">
        <f>+'Lcc_BKK+DMK'!P169+Lcc_CNX!P169+Lcc_HDY!P169+Lcc_HKT!P169+Lcc_CEI!P169</f>
        <v>0</v>
      </c>
      <c r="Q169" s="283">
        <f t="shared" ref="Q169:Q170" si="413">O169+P169</f>
        <v>0</v>
      </c>
      <c r="R169" s="281">
        <f>'Lcc_BKK+DMK'!R169+Lcc_CNX!R169+Lcc_HDY!R169+Lcc_HKT!R169+Lcc_CEI!R169</f>
        <v>0</v>
      </c>
      <c r="S169" s="282">
        <f>'Lcc_BKK+DMK'!S169+Lcc_CNX!S169+Lcc_HDY!S169+Lcc_HKT!S169+Lcc_CEI!S169</f>
        <v>1</v>
      </c>
      <c r="T169" s="283">
        <f>R169+S169</f>
        <v>1</v>
      </c>
      <c r="U169" s="284">
        <f>+'Lcc_BKK+DMK'!U169+Lcc_CNX!U169+Lcc_HDY!U169+Lcc_HKT!U169+Lcc_CEI!U169</f>
        <v>0</v>
      </c>
      <c r="V169" s="283">
        <f>T169+U169</f>
        <v>1</v>
      </c>
      <c r="W169" s="285">
        <f t="shared" ref="W169:W180" si="414">IF(Q169=0,0,((V169/Q169)-1)*100)</f>
        <v>0</v>
      </c>
    </row>
    <row r="170" spans="12:23">
      <c r="L170" s="264" t="s">
        <v>14</v>
      </c>
      <c r="M170" s="281">
        <f>'Lcc_BKK+DMK'!M170+Lcc_CNX!M170+Lcc_HDY!M170+Lcc_HKT!M170+Lcc_CEI!M170</f>
        <v>0</v>
      </c>
      <c r="N170" s="282">
        <f>'Lcc_BKK+DMK'!N170+Lcc_CNX!N170+Lcc_HDY!N170+Lcc_HKT!N170+Lcc_CEI!N170</f>
        <v>1</v>
      </c>
      <c r="O170" s="283">
        <f>M170+N170</f>
        <v>1</v>
      </c>
      <c r="P170" s="284">
        <f>+'Lcc_BKK+DMK'!P170+Lcc_CNX!P170+Lcc_HDY!P170+Lcc_HKT!P170+Lcc_CEI!P170</f>
        <v>0</v>
      </c>
      <c r="Q170" s="283">
        <f t="shared" si="413"/>
        <v>1</v>
      </c>
      <c r="R170" s="281">
        <f>'Lcc_BKK+DMK'!R170+Lcc_CNX!R170+Lcc_HDY!R170+Lcc_HKT!R170+Lcc_CEI!R170</f>
        <v>0</v>
      </c>
      <c r="S170" s="282">
        <f>'Lcc_BKK+DMK'!S170+Lcc_CNX!S170+Lcc_HDY!S170+Lcc_HKT!S170+Lcc_CEI!S170</f>
        <v>1</v>
      </c>
      <c r="T170" s="283">
        <f>R170+S170</f>
        <v>1</v>
      </c>
      <c r="U170" s="284">
        <f>+'Lcc_BKK+DMK'!U170+Lcc_CNX!U170+Lcc_HDY!U170+Lcc_HKT!U170+Lcc_CEI!U170</f>
        <v>0</v>
      </c>
      <c r="V170" s="283">
        <f>T170+U170</f>
        <v>1</v>
      </c>
      <c r="W170" s="285">
        <f t="shared" si="414"/>
        <v>0</v>
      </c>
    </row>
    <row r="171" spans="12:23" ht="13.5" thickBot="1">
      <c r="L171" s="264" t="s">
        <v>15</v>
      </c>
      <c r="M171" s="281">
        <f>'Lcc_BKK+DMK'!M171+Lcc_CNX!M171+Lcc_HDY!M171+Lcc_HKT!M171+Lcc_CEI!M171</f>
        <v>0</v>
      </c>
      <c r="N171" s="282">
        <f>'Lcc_BKK+DMK'!N171+Lcc_CNX!N171+Lcc_HDY!N171+Lcc_HKT!N171+Lcc_CEI!N171</f>
        <v>1</v>
      </c>
      <c r="O171" s="283">
        <f>M171+N171</f>
        <v>1</v>
      </c>
      <c r="P171" s="284">
        <f>+'Lcc_BKK+DMK'!P171+Lcc_CNX!P171+Lcc_HDY!P171+Lcc_HKT!P171+Lcc_CEI!P171</f>
        <v>0</v>
      </c>
      <c r="Q171" s="283">
        <f>O171+P171</f>
        <v>1</v>
      </c>
      <c r="R171" s="281">
        <f>'Lcc_BKK+DMK'!R171+Lcc_CNX!R171+Lcc_HDY!R171+Lcc_HKT!R171+Lcc_CEI!R171</f>
        <v>0</v>
      </c>
      <c r="S171" s="282">
        <f>'Lcc_BKK+DMK'!S171+Lcc_CNX!S171+Lcc_HDY!S171+Lcc_HKT!S171+Lcc_CEI!S171</f>
        <v>2</v>
      </c>
      <c r="T171" s="283">
        <f>R171+S171</f>
        <v>2</v>
      </c>
      <c r="U171" s="284">
        <f>+'Lcc_BKK+DMK'!U171+Lcc_CNX!U171+Lcc_HDY!U171+Lcc_HKT!U171+Lcc_CEI!U171</f>
        <v>0</v>
      </c>
      <c r="V171" s="283">
        <f>T171+U171</f>
        <v>2</v>
      </c>
      <c r="W171" s="285">
        <f>IF(Q171=0,0,((V171/Q171)-1)*100)</f>
        <v>100</v>
      </c>
    </row>
    <row r="172" spans="12:23" ht="14.25" thickTop="1" thickBot="1">
      <c r="L172" s="286" t="s">
        <v>61</v>
      </c>
      <c r="M172" s="287">
        <f>+M169+M170+M171</f>
        <v>0</v>
      </c>
      <c r="N172" s="288">
        <f t="shared" ref="N172" si="415">+N169+N170+N171</f>
        <v>2</v>
      </c>
      <c r="O172" s="289">
        <f t="shared" ref="O172" si="416">+O169+O170+O171</f>
        <v>2</v>
      </c>
      <c r="P172" s="287">
        <f t="shared" ref="P172" si="417">+P169+P170+P171</f>
        <v>0</v>
      </c>
      <c r="Q172" s="289">
        <f t="shared" ref="Q172" si="418">+Q169+Q170+Q171</f>
        <v>2</v>
      </c>
      <c r="R172" s="287">
        <f t="shared" ref="R172" si="419">+R169+R170+R171</f>
        <v>0</v>
      </c>
      <c r="S172" s="288">
        <f t="shared" ref="S172" si="420">+S169+S170+S171</f>
        <v>4</v>
      </c>
      <c r="T172" s="289">
        <f t="shared" ref="T172" si="421">+T169+T170+T171</f>
        <v>4</v>
      </c>
      <c r="U172" s="287">
        <f t="shared" ref="U172" si="422">+U169+U170+U171</f>
        <v>0</v>
      </c>
      <c r="V172" s="289">
        <f t="shared" ref="V172" si="423">+V169+V170+V171</f>
        <v>4</v>
      </c>
      <c r="W172" s="290">
        <f t="shared" ref="W172" si="424">IF(Q172=0,0,((V172/Q172)-1)*100)</f>
        <v>100</v>
      </c>
    </row>
    <row r="173" spans="12:23" ht="13.5" thickTop="1">
      <c r="L173" s="264" t="s">
        <v>16</v>
      </c>
      <c r="M173" s="281">
        <f>'Lcc_BKK+DMK'!M173+Lcc_CNX!M173+Lcc_HDY!M173+Lcc_HKT!M173+Lcc_CEI!M173</f>
        <v>0</v>
      </c>
      <c r="N173" s="282">
        <f>'Lcc_BKK+DMK'!N173+Lcc_CNX!N173+Lcc_HDY!N173+Lcc_HKT!N173+Lcc_CEI!N173</f>
        <v>1</v>
      </c>
      <c r="O173" s="283">
        <f>SUM(M173:N173)</f>
        <v>1</v>
      </c>
      <c r="P173" s="284">
        <f>+'Lcc_BKK+DMK'!P173+Lcc_CNX!P173+Lcc_HDY!P173+Lcc_HKT!P173+Lcc_CEI!P173</f>
        <v>0</v>
      </c>
      <c r="Q173" s="283">
        <f t="shared" ref="Q173:Q175" si="425">O173+P173</f>
        <v>1</v>
      </c>
      <c r="R173" s="281">
        <f>'Lcc_BKK+DMK'!R173+Lcc_CNX!R173+Lcc_HDY!R173+Lcc_HKT!R173+Lcc_CEI!R173</f>
        <v>2</v>
      </c>
      <c r="S173" s="282">
        <f>'Lcc_BKK+DMK'!S173+Lcc_CNX!S173+Lcc_HDY!S173+Lcc_HKT!S173+Lcc_CEI!S173</f>
        <v>1</v>
      </c>
      <c r="T173" s="283">
        <f>SUM(R173:S173)</f>
        <v>3</v>
      </c>
      <c r="U173" s="284">
        <f>+'Lcc_BKK+DMK'!U173+Lcc_CNX!U173+Lcc_HDY!U173+Lcc_HKT!U173+Lcc_CEI!U173</f>
        <v>0</v>
      </c>
      <c r="V173" s="283">
        <f t="shared" ref="V173" si="426">T173+U173</f>
        <v>3</v>
      </c>
      <c r="W173" s="285">
        <f t="shared" si="414"/>
        <v>200</v>
      </c>
    </row>
    <row r="174" spans="12:23">
      <c r="L174" s="264" t="s">
        <v>17</v>
      </c>
      <c r="M174" s="281">
        <f>'Lcc_BKK+DMK'!M174+Lcc_CNX!M174+Lcc_HDY!M174+Lcc_HKT!M174+Lcc_CEI!M174</f>
        <v>3</v>
      </c>
      <c r="N174" s="282">
        <f>'Lcc_BKK+DMK'!N174+Lcc_CNX!N174+Lcc_HDY!N174+Lcc_HKT!N174+Lcc_CEI!N174</f>
        <v>2</v>
      </c>
      <c r="O174" s="283">
        <f>SUM(M174:N174)</f>
        <v>5</v>
      </c>
      <c r="P174" s="284">
        <f>+'Lcc_BKK+DMK'!P174+Lcc_CNX!P174+Lcc_HDY!P174+Lcc_HKT!P174+Lcc_CEI!P174</f>
        <v>0</v>
      </c>
      <c r="Q174" s="283">
        <f>O174+P174</f>
        <v>5</v>
      </c>
      <c r="R174" s="281">
        <f>'Lcc_BKK+DMK'!R174+Lcc_CNX!R174+Lcc_HDY!R174+Lcc_HKT!R174+Lcc_CEI!R174</f>
        <v>0</v>
      </c>
      <c r="S174" s="282">
        <f>'Lcc_BKK+DMK'!S174+Lcc_CNX!S174+Lcc_HDY!S174+Lcc_HKT!S174+Lcc_CEI!S174</f>
        <v>1</v>
      </c>
      <c r="T174" s="283">
        <f>SUM(R174:S174)</f>
        <v>1</v>
      </c>
      <c r="U174" s="284">
        <f>+'Lcc_BKK+DMK'!U174+Lcc_CNX!U174+Lcc_HDY!U174+Lcc_HKT!U174+Lcc_CEI!U174</f>
        <v>0</v>
      </c>
      <c r="V174" s="283">
        <f t="shared" ref="V174" si="427">T174+U174</f>
        <v>1</v>
      </c>
      <c r="W174" s="285">
        <f t="shared" ref="W174" si="428">IF(Q174=0,0,((V174/Q174)-1)*100)</f>
        <v>-80</v>
      </c>
    </row>
    <row r="175" spans="12:23" ht="13.5" thickBot="1">
      <c r="L175" s="264" t="s">
        <v>18</v>
      </c>
      <c r="M175" s="281">
        <f>'Lcc_BKK+DMK'!M175+Lcc_CNX!M175+Lcc_HDY!M175+Lcc_HKT!M175+Lcc_CEI!M175</f>
        <v>2</v>
      </c>
      <c r="N175" s="282">
        <f>'Lcc_BKK+DMK'!N175+Lcc_CNX!N175+Lcc_HDY!N175+Lcc_HKT!N175+Lcc_CEI!N175</f>
        <v>1</v>
      </c>
      <c r="O175" s="291">
        <f>SUM(M175:N175)</f>
        <v>3</v>
      </c>
      <c r="P175" s="292">
        <f>+'Lcc_BKK+DMK'!P175+Lcc_CNX!P175+Lcc_HDY!P175+Lcc_HKT!P175+Lcc_CEI!P175</f>
        <v>0</v>
      </c>
      <c r="Q175" s="291">
        <f t="shared" si="425"/>
        <v>3</v>
      </c>
      <c r="R175" s="281">
        <f>'Lcc_BKK+DMK'!R175+Lcc_CNX!R175+Lcc_HDY!R175+Lcc_HKT!R175+Lcc_CEI!R175</f>
        <v>0</v>
      </c>
      <c r="S175" s="282">
        <f>'Lcc_BKK+DMK'!S175+Lcc_CNX!S175+Lcc_HDY!S175+Lcc_HKT!S175+Lcc_CEI!S175</f>
        <v>1</v>
      </c>
      <c r="T175" s="291">
        <f>SUM(R175:S175)</f>
        <v>1</v>
      </c>
      <c r="U175" s="292">
        <f>+'Lcc_BKK+DMK'!U175+Lcc_CNX!U175+Lcc_HDY!U175+Lcc_HKT!U175+Lcc_CEI!U175</f>
        <v>0</v>
      </c>
      <c r="V175" s="291">
        <f>T175+U175</f>
        <v>1</v>
      </c>
      <c r="W175" s="285">
        <f t="shared" si="414"/>
        <v>-66.666666666666671</v>
      </c>
    </row>
    <row r="176" spans="12:23" ht="14.25" thickTop="1" thickBot="1">
      <c r="L176" s="293" t="s">
        <v>39</v>
      </c>
      <c r="M176" s="294">
        <f>+M173+M174+M175</f>
        <v>5</v>
      </c>
      <c r="N176" s="294">
        <f t="shared" ref="N176" si="429">+N173+N174+N175</f>
        <v>4</v>
      </c>
      <c r="O176" s="295">
        <f t="shared" ref="O176" si="430">+O173+O174+O175</f>
        <v>9</v>
      </c>
      <c r="P176" s="296">
        <f t="shared" ref="P176" si="431">+P173+P174+P175</f>
        <v>0</v>
      </c>
      <c r="Q176" s="295">
        <f t="shared" ref="Q176" si="432">+Q173+Q174+Q175</f>
        <v>9</v>
      </c>
      <c r="R176" s="294">
        <f t="shared" ref="R176" si="433">+R173+R174+R175</f>
        <v>2</v>
      </c>
      <c r="S176" s="294">
        <f t="shared" ref="S176" si="434">+S173+S174+S175</f>
        <v>3</v>
      </c>
      <c r="T176" s="295">
        <f t="shared" ref="T176" si="435">+T173+T174+T175</f>
        <v>5</v>
      </c>
      <c r="U176" s="296">
        <f t="shared" ref="U176" si="436">+U173+U174+U175</f>
        <v>0</v>
      </c>
      <c r="V176" s="295">
        <f t="shared" ref="V176" si="437">+V173+V174+V175</f>
        <v>5</v>
      </c>
      <c r="W176" s="297">
        <f t="shared" si="414"/>
        <v>-44.444444444444443</v>
      </c>
    </row>
    <row r="177" spans="12:23" ht="13.5" thickTop="1">
      <c r="L177" s="264" t="s">
        <v>21</v>
      </c>
      <c r="M177" s="281">
        <f>'Lcc_BKK+DMK'!M177+Lcc_CNX!M177+Lcc_HDY!M177+Lcc_HKT!M177+Lcc_CEI!M177</f>
        <v>1</v>
      </c>
      <c r="N177" s="282">
        <f>'Lcc_BKK+DMK'!N177+Lcc_CNX!N177+Lcc_HDY!N177+Lcc_HKT!N177+Lcc_CEI!N177</f>
        <v>1</v>
      </c>
      <c r="O177" s="291">
        <f>SUM(M177:N177)</f>
        <v>2</v>
      </c>
      <c r="P177" s="298">
        <f>+'Lcc_BKK+DMK'!P177+Lcc_CNX!P177+Lcc_HDY!P177+Lcc_HKT!P177+Lcc_CEI!P177</f>
        <v>0</v>
      </c>
      <c r="Q177" s="291">
        <f t="shared" ref="Q177:Q179" si="438">O177+P177</f>
        <v>2</v>
      </c>
      <c r="R177" s="281">
        <f>'Lcc_BKK+DMK'!R177+Lcc_CNX!R177+Lcc_HDY!R177+Lcc_HKT!R177+Lcc_CEI!R177</f>
        <v>0</v>
      </c>
      <c r="S177" s="282">
        <f>'Lcc_BKK+DMK'!S177+Lcc_CNX!S177+Lcc_HDY!S177+Lcc_HKT!S177+Lcc_CEI!S177</f>
        <v>4</v>
      </c>
      <c r="T177" s="291">
        <f>SUM(R177:S177)</f>
        <v>4</v>
      </c>
      <c r="U177" s="298">
        <f>+'Lcc_BKK+DMK'!U177+Lcc_CNX!U177+Lcc_HDY!U177+Lcc_HKT!U177+Lcc_CEI!U177</f>
        <v>0</v>
      </c>
      <c r="V177" s="291">
        <f>T177+U177</f>
        <v>4</v>
      </c>
      <c r="W177" s="285">
        <f t="shared" si="414"/>
        <v>100</v>
      </c>
    </row>
    <row r="178" spans="12:23">
      <c r="L178" s="264" t="s">
        <v>22</v>
      </c>
      <c r="M178" s="281">
        <f>'Lcc_BKK+DMK'!M178+Lcc_CNX!M178+Lcc_HDY!M178+Lcc_HKT!M178+Lcc_CEI!M178</f>
        <v>1</v>
      </c>
      <c r="N178" s="282">
        <f>'Lcc_BKK+DMK'!N178+Lcc_CNX!N178+Lcc_HDY!N178+Lcc_HKT!N178+Lcc_CEI!N178</f>
        <v>1</v>
      </c>
      <c r="O178" s="291">
        <f>SUM(M178:N178)</f>
        <v>2</v>
      </c>
      <c r="P178" s="284">
        <f>+'Lcc_BKK+DMK'!P178+Lcc_CNX!P178+Lcc_HDY!P178+Lcc_HKT!P178+Lcc_CEI!P178</f>
        <v>0</v>
      </c>
      <c r="Q178" s="291">
        <f t="shared" si="438"/>
        <v>2</v>
      </c>
      <c r="R178" s="281">
        <f>'Lcc_BKK+DMK'!R178+Lcc_CNX!R178+Lcc_HDY!R178+Lcc_HKT!R178+Lcc_CEI!R178</f>
        <v>0</v>
      </c>
      <c r="S178" s="282">
        <f>'Lcc_BKK+DMK'!S178+Lcc_CNX!S178+Lcc_HDY!S178+Lcc_HKT!S178+Lcc_CEI!S178</f>
        <v>1</v>
      </c>
      <c r="T178" s="291">
        <f>SUM(R178:S178)</f>
        <v>1</v>
      </c>
      <c r="U178" s="284">
        <f>+'Lcc_BKK+DMK'!U178+Lcc_CNX!U178+Lcc_HDY!U178+Lcc_HKT!U178+Lcc_CEI!U178</f>
        <v>0</v>
      </c>
      <c r="V178" s="291">
        <f>T178+U178</f>
        <v>1</v>
      </c>
      <c r="W178" s="285">
        <f t="shared" si="414"/>
        <v>-50</v>
      </c>
    </row>
    <row r="179" spans="12:23" ht="13.5" thickBot="1">
      <c r="L179" s="264" t="s">
        <v>23</v>
      </c>
      <c r="M179" s="281">
        <f>'Lcc_BKK+DMK'!M179+Lcc_CNX!M179+Lcc_HDY!M179+Lcc_HKT!M179+Lcc_CEI!M179</f>
        <v>3</v>
      </c>
      <c r="N179" s="282">
        <f>'Lcc_BKK+DMK'!N179+Lcc_CNX!N179+Lcc_HDY!N179+Lcc_HKT!N179+Lcc_CEI!N179</f>
        <v>1</v>
      </c>
      <c r="O179" s="291">
        <f>SUM(M179:N179)</f>
        <v>4</v>
      </c>
      <c r="P179" s="284">
        <f>+'Lcc_BKK+DMK'!P179+Lcc_CNX!P179+Lcc_HDY!P179+Lcc_HKT!P179+Lcc_CEI!P179</f>
        <v>0</v>
      </c>
      <c r="Q179" s="291">
        <f t="shared" si="438"/>
        <v>4</v>
      </c>
      <c r="R179" s="281">
        <f>'Lcc_BKK+DMK'!R179+Lcc_CNX!R179+Lcc_HDY!R179+Lcc_HKT!R179+Lcc_CEI!R179</f>
        <v>1</v>
      </c>
      <c r="S179" s="282">
        <f>'Lcc_BKK+DMK'!S179+Lcc_CNX!S179+Lcc_HDY!S179+Lcc_HKT!S179+Lcc_CEI!S179</f>
        <v>2</v>
      </c>
      <c r="T179" s="291">
        <f>SUM(R179:S179)</f>
        <v>3</v>
      </c>
      <c r="U179" s="284">
        <f>+'Lcc_BKK+DMK'!U179+Lcc_CNX!U179+Lcc_HDY!U179+Lcc_HKT!U179+Lcc_CEI!U179</f>
        <v>0</v>
      </c>
      <c r="V179" s="291">
        <f>T179+U179</f>
        <v>3</v>
      </c>
      <c r="W179" s="285">
        <f t="shared" si="414"/>
        <v>-25</v>
      </c>
    </row>
    <row r="180" spans="12:23" ht="14.25" thickTop="1" thickBot="1">
      <c r="L180" s="286" t="s">
        <v>40</v>
      </c>
      <c r="M180" s="287">
        <f>+M177+M178+M179</f>
        <v>5</v>
      </c>
      <c r="N180" s="288">
        <f t="shared" ref="N180" si="439">+N177+N178+N179</f>
        <v>3</v>
      </c>
      <c r="O180" s="289">
        <f t="shared" ref="O180" si="440">+O177+O178+O179</f>
        <v>8</v>
      </c>
      <c r="P180" s="287">
        <f t="shared" ref="P180" si="441">+P177+P178+P179</f>
        <v>0</v>
      </c>
      <c r="Q180" s="289">
        <f t="shared" ref="Q180" si="442">+Q177+Q178+Q179</f>
        <v>8</v>
      </c>
      <c r="R180" s="287">
        <f t="shared" ref="R180" si="443">+R177+R178+R179</f>
        <v>1</v>
      </c>
      <c r="S180" s="288">
        <f t="shared" ref="S180" si="444">+S177+S178+S179</f>
        <v>7</v>
      </c>
      <c r="T180" s="289">
        <f t="shared" ref="T180" si="445">+T177+T178+T179</f>
        <v>8</v>
      </c>
      <c r="U180" s="287">
        <f t="shared" ref="U180" si="446">+U177+U178+U179</f>
        <v>0</v>
      </c>
      <c r="V180" s="289">
        <f t="shared" ref="V180" si="447">+V177+V178+V179</f>
        <v>8</v>
      </c>
      <c r="W180" s="290">
        <f t="shared" si="414"/>
        <v>0</v>
      </c>
    </row>
    <row r="181" spans="12:23" ht="14.25" thickTop="1" thickBot="1">
      <c r="L181" s="286" t="s">
        <v>62</v>
      </c>
      <c r="M181" s="287">
        <f t="shared" ref="M181:V181" si="448">+M172+M176+M180</f>
        <v>10</v>
      </c>
      <c r="N181" s="288">
        <f t="shared" si="448"/>
        <v>9</v>
      </c>
      <c r="O181" s="289">
        <f t="shared" si="448"/>
        <v>19</v>
      </c>
      <c r="P181" s="287">
        <f t="shared" si="448"/>
        <v>0</v>
      </c>
      <c r="Q181" s="289">
        <f t="shared" si="448"/>
        <v>19</v>
      </c>
      <c r="R181" s="287">
        <f t="shared" si="448"/>
        <v>3</v>
      </c>
      <c r="S181" s="288">
        <f t="shared" si="448"/>
        <v>14</v>
      </c>
      <c r="T181" s="289">
        <f t="shared" si="448"/>
        <v>17</v>
      </c>
      <c r="U181" s="287">
        <f t="shared" si="448"/>
        <v>0</v>
      </c>
      <c r="V181" s="289">
        <f t="shared" si="448"/>
        <v>17</v>
      </c>
      <c r="W181" s="290">
        <f>IF(Q181=0,0,((V181/Q181)-1)*100)</f>
        <v>-10.526315789473683</v>
      </c>
    </row>
    <row r="182" spans="12:23" ht="14.25" thickTop="1" thickBot="1">
      <c r="L182" s="286" t="s">
        <v>7</v>
      </c>
      <c r="M182" s="287">
        <f>+M181+M168</f>
        <v>10</v>
      </c>
      <c r="N182" s="288">
        <f t="shared" ref="N182:V182" si="449">+N181+N168</f>
        <v>9</v>
      </c>
      <c r="O182" s="289">
        <f t="shared" si="449"/>
        <v>19</v>
      </c>
      <c r="P182" s="287">
        <f t="shared" si="449"/>
        <v>0</v>
      </c>
      <c r="Q182" s="289">
        <f t="shared" si="449"/>
        <v>19</v>
      </c>
      <c r="R182" s="287">
        <f t="shared" si="449"/>
        <v>5</v>
      </c>
      <c r="S182" s="288">
        <f t="shared" si="449"/>
        <v>17</v>
      </c>
      <c r="T182" s="289">
        <f t="shared" si="449"/>
        <v>22</v>
      </c>
      <c r="U182" s="287">
        <f t="shared" si="449"/>
        <v>0</v>
      </c>
      <c r="V182" s="289">
        <f t="shared" si="449"/>
        <v>22</v>
      </c>
      <c r="W182" s="290">
        <f t="shared" ref="W182" si="450">IF(Q182=0,0,((V182/Q182)-1)*100)</f>
        <v>15.789473684210531</v>
      </c>
    </row>
    <row r="183" spans="12:23" ht="14.25" thickTop="1" thickBot="1">
      <c r="L183" s="299" t="s">
        <v>60</v>
      </c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</row>
    <row r="184" spans="12:23" ht="13.5" customHeight="1" thickTop="1">
      <c r="L184" s="450" t="s">
        <v>55</v>
      </c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2"/>
    </row>
    <row r="185" spans="12:23" ht="13.5" thickBot="1">
      <c r="L185" s="453" t="s">
        <v>52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5"/>
    </row>
    <row r="186" spans="12:23" ht="14.25" thickTop="1" thickBot="1">
      <c r="L186" s="257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9" t="s">
        <v>34</v>
      </c>
    </row>
    <row r="187" spans="12:23" ht="14.25" thickTop="1" thickBot="1">
      <c r="L187" s="260"/>
      <c r="M187" s="411" t="s">
        <v>58</v>
      </c>
      <c r="N187" s="412"/>
      <c r="O187" s="412"/>
      <c r="P187" s="412"/>
      <c r="Q187" s="412"/>
      <c r="R187" s="261" t="s">
        <v>59</v>
      </c>
      <c r="S187" s="262"/>
      <c r="T187" s="300"/>
      <c r="U187" s="261"/>
      <c r="V187" s="261"/>
      <c r="W187" s="380" t="s">
        <v>2</v>
      </c>
    </row>
    <row r="188" spans="12:23" ht="13.5" thickTop="1">
      <c r="L188" s="264" t="s">
        <v>3</v>
      </c>
      <c r="M188" s="265"/>
      <c r="N188" s="266"/>
      <c r="O188" s="267"/>
      <c r="P188" s="268"/>
      <c r="Q188" s="267"/>
      <c r="R188" s="265"/>
      <c r="S188" s="266"/>
      <c r="T188" s="267"/>
      <c r="U188" s="268"/>
      <c r="V188" s="267"/>
      <c r="W188" s="381" t="s">
        <v>4</v>
      </c>
    </row>
    <row r="189" spans="12:23" ht="13.5" thickBot="1">
      <c r="L189" s="270"/>
      <c r="M189" s="271" t="s">
        <v>35</v>
      </c>
      <c r="N189" s="272" t="s">
        <v>36</v>
      </c>
      <c r="O189" s="273" t="s">
        <v>37</v>
      </c>
      <c r="P189" s="274" t="s">
        <v>32</v>
      </c>
      <c r="Q189" s="273" t="s">
        <v>7</v>
      </c>
      <c r="R189" s="271" t="s">
        <v>35</v>
      </c>
      <c r="S189" s="272" t="s">
        <v>36</v>
      </c>
      <c r="T189" s="273" t="s">
        <v>37</v>
      </c>
      <c r="U189" s="274" t="s">
        <v>32</v>
      </c>
      <c r="V189" s="273" t="s">
        <v>7</v>
      </c>
      <c r="W189" s="382"/>
    </row>
    <row r="190" spans="12:23" ht="6" customHeight="1" thickTop="1">
      <c r="L190" s="264"/>
      <c r="M190" s="276"/>
      <c r="N190" s="277"/>
      <c r="O190" s="278"/>
      <c r="P190" s="279"/>
      <c r="Q190" s="278"/>
      <c r="R190" s="276"/>
      <c r="S190" s="277"/>
      <c r="T190" s="278"/>
      <c r="U190" s="279"/>
      <c r="V190" s="278"/>
      <c r="W190" s="280"/>
    </row>
    <row r="191" spans="12:23">
      <c r="L191" s="264" t="s">
        <v>10</v>
      </c>
      <c r="M191" s="281">
        <f>+'Lcc_BKK+DMK'!M191+Lcc_CNX!M191+Lcc_HDY!M191+Lcc_HKT!M191+Lcc_CEI!M191</f>
        <v>0</v>
      </c>
      <c r="N191" s="282">
        <f>+'Lcc_BKK+DMK'!N191+Lcc_CNX!N191+Lcc_HDY!N191+Lcc_HKT!N191+Lcc_CEI!N191</f>
        <v>0</v>
      </c>
      <c r="O191" s="283">
        <f>M191+N191</f>
        <v>0</v>
      </c>
      <c r="P191" s="284">
        <f>+'Lcc_BKK+DMK'!P191+Lcc_CNX!P191+Lcc_HDY!P191+Lcc_HKT!P191+Lcc_CEI!P191</f>
        <v>0</v>
      </c>
      <c r="Q191" s="283">
        <f t="shared" ref="Q191:Q193" si="451">O191+P191</f>
        <v>0</v>
      </c>
      <c r="R191" s="281">
        <f>+'Lcc_BKK+DMK'!R191+Lcc_CNX!R191+Lcc_HDY!R191+Lcc_HKT!R191+Lcc_CEI!R191</f>
        <v>97</v>
      </c>
      <c r="S191" s="282">
        <f>+'Lcc_BKK+DMK'!S191+Lcc_CNX!S191+Lcc_HDY!S191+Lcc_HKT!S191+Lcc_CEI!S191</f>
        <v>93</v>
      </c>
      <c r="T191" s="283">
        <f>R191+S191</f>
        <v>190</v>
      </c>
      <c r="U191" s="284">
        <f>+'Lcc_BKK+DMK'!U191+Lcc_CNX!U191+Lcc_HDY!U191+Lcc_HKT!U191+Lcc_CEI!U191</f>
        <v>0</v>
      </c>
      <c r="V191" s="283">
        <f>T191+U191</f>
        <v>190</v>
      </c>
      <c r="W191" s="285">
        <f>IF(Q191=0,0,((V191/Q191)-1)*100)</f>
        <v>0</v>
      </c>
    </row>
    <row r="192" spans="12:23">
      <c r="L192" s="264" t="s">
        <v>11</v>
      </c>
      <c r="M192" s="281">
        <f>+'Lcc_BKK+DMK'!M192+Lcc_CNX!M192+Lcc_HDY!M192+Lcc_HKT!M192+Lcc_CEI!M192</f>
        <v>0</v>
      </c>
      <c r="N192" s="282">
        <f>+'Lcc_BKK+DMK'!N192+Lcc_CNX!N192+Lcc_HDY!N192+Lcc_HKT!N192+Lcc_CEI!N192</f>
        <v>0</v>
      </c>
      <c r="O192" s="283">
        <f>M192+N192</f>
        <v>0</v>
      </c>
      <c r="P192" s="284">
        <f>+'Lcc_BKK+DMK'!P192+Lcc_CNX!P192+Lcc_HDY!P192+Lcc_HKT!P192+Lcc_CEI!P192</f>
        <v>0</v>
      </c>
      <c r="Q192" s="283">
        <f t="shared" si="451"/>
        <v>0</v>
      </c>
      <c r="R192" s="281">
        <f>+'Lcc_BKK+DMK'!R192+Lcc_CNX!R192+Lcc_HDY!R192+Lcc_HKT!R192+Lcc_CEI!R192</f>
        <v>152</v>
      </c>
      <c r="S192" s="282">
        <f>+'Lcc_BKK+DMK'!S192+Lcc_CNX!S192+Lcc_HDY!S192+Lcc_HKT!S192+Lcc_CEI!S192</f>
        <v>188</v>
      </c>
      <c r="T192" s="283">
        <f>R192+S192</f>
        <v>340</v>
      </c>
      <c r="U192" s="284">
        <f>+'Lcc_BKK+DMK'!U192+Lcc_CNX!U192+Lcc_HDY!U192+Lcc_HKT!U192+Lcc_CEI!U192</f>
        <v>0</v>
      </c>
      <c r="V192" s="283">
        <f>T192+U192</f>
        <v>340</v>
      </c>
      <c r="W192" s="285">
        <f>IF(Q192=0,0,((V192/Q192)-1)*100)</f>
        <v>0</v>
      </c>
    </row>
    <row r="193" spans="12:23" ht="13.5" thickBot="1">
      <c r="L193" s="270" t="s">
        <v>12</v>
      </c>
      <c r="M193" s="281">
        <f>+'Lcc_BKK+DMK'!M193+Lcc_CNX!M193+Lcc_HDY!M193+Lcc_HKT!M193+Lcc_CEI!M193</f>
        <v>0</v>
      </c>
      <c r="N193" s="282">
        <f>+'Lcc_BKK+DMK'!N193+Lcc_CNX!N193+Lcc_HDY!N193+Lcc_HKT!N193+Lcc_CEI!N193</f>
        <v>0</v>
      </c>
      <c r="O193" s="283">
        <f>M193+N193</f>
        <v>0</v>
      </c>
      <c r="P193" s="284">
        <f>+'Lcc_BKK+DMK'!P193+Lcc_CNX!P193+Lcc_HDY!P193+Lcc_HKT!P193+Lcc_CEI!P193</f>
        <v>0</v>
      </c>
      <c r="Q193" s="283">
        <f t="shared" si="451"/>
        <v>0</v>
      </c>
      <c r="R193" s="281">
        <f>+'Lcc_BKK+DMK'!R193+Lcc_CNX!R193+Lcc_HDY!R193+Lcc_HKT!R193+Lcc_CEI!R193</f>
        <v>208</v>
      </c>
      <c r="S193" s="282">
        <f>+'Lcc_BKK+DMK'!S193+Lcc_CNX!S193+Lcc_HDY!S193+Lcc_HKT!S193+Lcc_CEI!S193</f>
        <v>293</v>
      </c>
      <c r="T193" s="283">
        <f>R193+S193</f>
        <v>501</v>
      </c>
      <c r="U193" s="284">
        <f>+'Lcc_BKK+DMK'!U193+Lcc_CNX!U193+Lcc_HDY!U193+Lcc_HKT!U193+Lcc_CEI!U193</f>
        <v>0</v>
      </c>
      <c r="V193" s="283">
        <f>T193+U193</f>
        <v>501</v>
      </c>
      <c r="W193" s="285">
        <f>IF(Q193=0,0,((V193/Q193)-1)*100)</f>
        <v>0</v>
      </c>
    </row>
    <row r="194" spans="12:23" ht="14.25" thickTop="1" thickBot="1">
      <c r="L194" s="286" t="s">
        <v>57</v>
      </c>
      <c r="M194" s="287">
        <f>+M191+M192+M193</f>
        <v>0</v>
      </c>
      <c r="N194" s="288">
        <f t="shared" ref="N194" si="452">+N191+N192+N193</f>
        <v>0</v>
      </c>
      <c r="O194" s="289">
        <f t="shared" ref="O194" si="453">+O191+O192+O193</f>
        <v>0</v>
      </c>
      <c r="P194" s="287">
        <f t="shared" ref="P194" si="454">+P191+P192+P193</f>
        <v>0</v>
      </c>
      <c r="Q194" s="289">
        <f t="shared" ref="Q194" si="455">+Q191+Q192+Q193</f>
        <v>0</v>
      </c>
      <c r="R194" s="287">
        <f t="shared" ref="R194" si="456">+R191+R192+R193</f>
        <v>457</v>
      </c>
      <c r="S194" s="288">
        <f t="shared" ref="S194" si="457">+S191+S192+S193</f>
        <v>574</v>
      </c>
      <c r="T194" s="289">
        <f t="shared" ref="T194" si="458">+T191+T192+T193</f>
        <v>1031</v>
      </c>
      <c r="U194" s="287">
        <f t="shared" ref="U194" si="459">+U191+U192+U193</f>
        <v>0</v>
      </c>
      <c r="V194" s="289">
        <f t="shared" ref="V194" si="460">+V191+V192+V193</f>
        <v>1031</v>
      </c>
      <c r="W194" s="290">
        <f t="shared" ref="W194" si="461">IF(Q194=0,0,((V194/Q194)-1)*100)</f>
        <v>0</v>
      </c>
    </row>
    <row r="195" spans="12:23" ht="13.5" thickTop="1">
      <c r="L195" s="264" t="s">
        <v>13</v>
      </c>
      <c r="M195" s="281">
        <f>+'Lcc_BKK+DMK'!M195+Lcc_CNX!M195+Lcc_HDY!M195+Lcc_HKT!M195+Lcc_CEI!M195</f>
        <v>0</v>
      </c>
      <c r="N195" s="282">
        <f>+'Lcc_BKK+DMK'!N195+Lcc_CNX!N195+Lcc_HDY!N195+Lcc_HKT!N195+Lcc_CEI!N195</f>
        <v>0</v>
      </c>
      <c r="O195" s="283">
        <f>M195+N195</f>
        <v>0</v>
      </c>
      <c r="P195" s="284">
        <f>+'Lcc_BKK+DMK'!P195+Lcc_CNX!P195+Lcc_HDY!P195+Lcc_HKT!P195+Lcc_CEI!P195</f>
        <v>0</v>
      </c>
      <c r="Q195" s="283">
        <f t="shared" ref="Q195:Q196" si="462">O195+P195</f>
        <v>0</v>
      </c>
      <c r="R195" s="281">
        <f>+'Lcc_BKK+DMK'!R195+Lcc_CNX!R195+Lcc_HDY!R195+Lcc_HKT!R195+Lcc_CEI!R195</f>
        <v>232</v>
      </c>
      <c r="S195" s="282">
        <f>+'Lcc_BKK+DMK'!S195+Lcc_CNX!S195+Lcc_HDY!S195+Lcc_HKT!S195+Lcc_CEI!S195</f>
        <v>294</v>
      </c>
      <c r="T195" s="283">
        <f>R195+S195</f>
        <v>526</v>
      </c>
      <c r="U195" s="284">
        <f>+'Lcc_BKK+DMK'!U195+Lcc_CNX!U195+Lcc_HDY!U195+Lcc_HKT!U195+Lcc_CEI!U195</f>
        <v>0</v>
      </c>
      <c r="V195" s="283">
        <f>T195+U195</f>
        <v>526</v>
      </c>
      <c r="W195" s="285">
        <f t="shared" ref="W195:W206" si="463">IF(Q195=0,0,((V195/Q195)-1)*100)</f>
        <v>0</v>
      </c>
    </row>
    <row r="196" spans="12:23">
      <c r="L196" s="264" t="s">
        <v>14</v>
      </c>
      <c r="M196" s="281">
        <f>+'Lcc_BKK+DMK'!M196+Lcc_CNX!M196+Lcc_HDY!M196+Lcc_HKT!M196+Lcc_CEI!M196</f>
        <v>51</v>
      </c>
      <c r="N196" s="282">
        <f>+'Lcc_BKK+DMK'!N196+Lcc_CNX!N196+Lcc_HDY!N196+Lcc_HKT!N196+Lcc_CEI!N196</f>
        <v>13</v>
      </c>
      <c r="O196" s="283">
        <f>M196+N196</f>
        <v>64</v>
      </c>
      <c r="P196" s="284">
        <f>+'Lcc_BKK+DMK'!P196+Lcc_CNX!P196+Lcc_HDY!P196+Lcc_HKT!P196+Lcc_CEI!P196</f>
        <v>0</v>
      </c>
      <c r="Q196" s="283">
        <f t="shared" si="462"/>
        <v>64</v>
      </c>
      <c r="R196" s="281">
        <f>+'Lcc_BKK+DMK'!R196+Lcc_CNX!R196+Lcc_HDY!R196+Lcc_HKT!R196+Lcc_CEI!R196</f>
        <v>178</v>
      </c>
      <c r="S196" s="282">
        <f>+'Lcc_BKK+DMK'!S196+Lcc_CNX!S196+Lcc_HDY!S196+Lcc_HKT!S196+Lcc_CEI!S196</f>
        <v>329</v>
      </c>
      <c r="T196" s="283">
        <f>R196+S196</f>
        <v>507</v>
      </c>
      <c r="U196" s="284">
        <f>+'Lcc_BKK+DMK'!U196+Lcc_CNX!U196+Lcc_HDY!U196+Lcc_HKT!U196+Lcc_CEI!U196</f>
        <v>0</v>
      </c>
      <c r="V196" s="283">
        <f>T196+U196</f>
        <v>507</v>
      </c>
      <c r="W196" s="285">
        <f t="shared" si="463"/>
        <v>692.1875</v>
      </c>
    </row>
    <row r="197" spans="12:23" ht="13.5" thickBot="1">
      <c r="L197" s="264" t="s">
        <v>15</v>
      </c>
      <c r="M197" s="281">
        <f>+'Lcc_BKK+DMK'!M197+Lcc_CNX!M197+Lcc_HDY!M197+Lcc_HKT!M197+Lcc_CEI!M197</f>
        <v>109</v>
      </c>
      <c r="N197" s="282">
        <f>+'Lcc_BKK+DMK'!N197+Lcc_CNX!N197+Lcc_HDY!N197+Lcc_HKT!N197+Lcc_CEI!N197</f>
        <v>17</v>
      </c>
      <c r="O197" s="283">
        <f>M197+N197</f>
        <v>126</v>
      </c>
      <c r="P197" s="284">
        <f>+'Lcc_BKK+DMK'!P197+Lcc_CNX!P197+Lcc_HDY!P197+Lcc_HKT!P197+Lcc_CEI!P197</f>
        <v>0</v>
      </c>
      <c r="Q197" s="283">
        <f>O197+P197</f>
        <v>126</v>
      </c>
      <c r="R197" s="281">
        <f>+'Lcc_BKK+DMK'!R197+Lcc_CNX!R197+Lcc_HDY!R197+Lcc_HKT!R197+Lcc_CEI!R197</f>
        <v>142</v>
      </c>
      <c r="S197" s="282">
        <f>+'Lcc_BKK+DMK'!S197+Lcc_CNX!S197+Lcc_HDY!S197+Lcc_HKT!S197+Lcc_CEI!S197</f>
        <v>503</v>
      </c>
      <c r="T197" s="283">
        <f>R197+S197</f>
        <v>645</v>
      </c>
      <c r="U197" s="284">
        <f>+'Lcc_BKK+DMK'!U197+Lcc_CNX!U197+Lcc_HDY!U197+Lcc_HKT!U197+Lcc_CEI!U197</f>
        <v>0</v>
      </c>
      <c r="V197" s="283">
        <f>T197+U197</f>
        <v>645</v>
      </c>
      <c r="W197" s="285">
        <f>IF(Q197=0,0,((V197/Q197)-1)*100)</f>
        <v>411.90476190476187</v>
      </c>
    </row>
    <row r="198" spans="12:23" ht="14.25" thickTop="1" thickBot="1">
      <c r="L198" s="286" t="s">
        <v>61</v>
      </c>
      <c r="M198" s="287">
        <f>+M195+M196+M197</f>
        <v>160</v>
      </c>
      <c r="N198" s="288">
        <f t="shared" ref="N198" si="464">+N195+N196+N197</f>
        <v>30</v>
      </c>
      <c r="O198" s="289">
        <f t="shared" ref="O198" si="465">+O195+O196+O197</f>
        <v>190</v>
      </c>
      <c r="P198" s="287">
        <f t="shared" ref="P198" si="466">+P195+P196+P197</f>
        <v>0</v>
      </c>
      <c r="Q198" s="289">
        <f t="shared" ref="Q198" si="467">+Q195+Q196+Q197</f>
        <v>190</v>
      </c>
      <c r="R198" s="287">
        <f t="shared" ref="R198" si="468">+R195+R196+R197</f>
        <v>552</v>
      </c>
      <c r="S198" s="288">
        <f t="shared" ref="S198" si="469">+S195+S196+S197</f>
        <v>1126</v>
      </c>
      <c r="T198" s="289">
        <f t="shared" ref="T198" si="470">+T195+T196+T197</f>
        <v>1678</v>
      </c>
      <c r="U198" s="287">
        <f t="shared" ref="U198" si="471">+U195+U196+U197</f>
        <v>0</v>
      </c>
      <c r="V198" s="289">
        <f t="shared" ref="V198" si="472">+V195+V196+V197</f>
        <v>1678</v>
      </c>
      <c r="W198" s="290">
        <f t="shared" ref="W198" si="473">IF(Q198=0,0,((V198/Q198)-1)*100)</f>
        <v>783.15789473684208</v>
      </c>
    </row>
    <row r="199" spans="12:23" ht="13.5" thickTop="1">
      <c r="L199" s="264" t="s">
        <v>16</v>
      </c>
      <c r="M199" s="281">
        <f>+'Lcc_BKK+DMK'!M199+Lcc_CNX!M199+Lcc_HDY!M199+Lcc_HKT!M199+Lcc_CEI!M199</f>
        <v>102</v>
      </c>
      <c r="N199" s="282">
        <f>+'Lcc_BKK+DMK'!N199+Lcc_CNX!N199+Lcc_HDY!N199+Lcc_HKT!N199+Lcc_CEI!N199</f>
        <v>26</v>
      </c>
      <c r="O199" s="283">
        <f>SUM(M199:N199)</f>
        <v>128</v>
      </c>
      <c r="P199" s="284">
        <f>+'Lcc_BKK+DMK'!P199+Lcc_CNX!P199+Lcc_HDY!P199+Lcc_HKT!P199+Lcc_CEI!P199</f>
        <v>0</v>
      </c>
      <c r="Q199" s="283">
        <f t="shared" ref="Q199:Q201" si="474">O199+P199</f>
        <v>128</v>
      </c>
      <c r="R199" s="281">
        <f>+'Lcc_BKK+DMK'!R199+Lcc_CNX!R199+Lcc_HDY!R199+Lcc_HKT!R199+Lcc_CEI!R199</f>
        <v>128</v>
      </c>
      <c r="S199" s="282">
        <f>+'Lcc_BKK+DMK'!S199+Lcc_CNX!S199+Lcc_HDY!S199+Lcc_HKT!S199+Lcc_CEI!S199</f>
        <v>437</v>
      </c>
      <c r="T199" s="283">
        <f>SUM(R199:S199)</f>
        <v>565</v>
      </c>
      <c r="U199" s="284">
        <f>+'Lcc_BKK+DMK'!U199+Lcc_CNX!U199+Lcc_HDY!U199+Lcc_HKT!U199+Lcc_CEI!U199</f>
        <v>0</v>
      </c>
      <c r="V199" s="283">
        <f>T199+U199</f>
        <v>565</v>
      </c>
      <c r="W199" s="285">
        <f t="shared" si="463"/>
        <v>341.40625</v>
      </c>
    </row>
    <row r="200" spans="12:23">
      <c r="L200" s="264" t="s">
        <v>17</v>
      </c>
      <c r="M200" s="281">
        <f>+'Lcc_BKK+DMK'!M200+Lcc_CNX!M200+Lcc_HDY!M200+Lcc_HKT!M200+Lcc_CEI!M200</f>
        <v>111</v>
      </c>
      <c r="N200" s="282">
        <f>+'Lcc_BKK+DMK'!N200+Lcc_CNX!N200+Lcc_HDY!N200+Lcc_HKT!N200+Lcc_CEI!N200</f>
        <v>44</v>
      </c>
      <c r="O200" s="283">
        <f>SUM(M200:N200)</f>
        <v>155</v>
      </c>
      <c r="P200" s="284">
        <f>+'Lcc_BKK+DMK'!P200+Lcc_CNX!P200+Lcc_HDY!P200+Lcc_HKT!P200+Lcc_CEI!P200</f>
        <v>0</v>
      </c>
      <c r="Q200" s="283">
        <f>O200+P200</f>
        <v>155</v>
      </c>
      <c r="R200" s="281">
        <f>+'Lcc_BKK+DMK'!R200+Lcc_CNX!R200+Lcc_HDY!R200+Lcc_HKT!R200+Lcc_CEI!R200</f>
        <v>153</v>
      </c>
      <c r="S200" s="282">
        <f>+'Lcc_BKK+DMK'!S200+Lcc_CNX!S200+Lcc_HDY!S200+Lcc_HKT!S200+Lcc_CEI!S200</f>
        <v>516</v>
      </c>
      <c r="T200" s="283">
        <f>SUM(R200:S200)</f>
        <v>669</v>
      </c>
      <c r="U200" s="284">
        <f>+'Lcc_BKK+DMK'!U200+Lcc_CNX!U200+Lcc_HDY!U200+Lcc_HKT!U200+Lcc_CEI!U200</f>
        <v>0</v>
      </c>
      <c r="V200" s="283">
        <f>T200+U200</f>
        <v>669</v>
      </c>
      <c r="W200" s="285">
        <f t="shared" ref="W200" si="475">IF(Q200=0,0,((V200/Q200)-1)*100)</f>
        <v>331.61290322580646</v>
      </c>
    </row>
    <row r="201" spans="12:23" ht="13.5" thickBot="1">
      <c r="L201" s="264" t="s">
        <v>18</v>
      </c>
      <c r="M201" s="281">
        <f>+'Lcc_BKK+DMK'!M201+Lcc_CNX!M201+Lcc_HDY!M201+Lcc_HKT!M201+Lcc_CEI!M201</f>
        <v>120</v>
      </c>
      <c r="N201" s="282">
        <f>+'Lcc_BKK+DMK'!N201+Lcc_CNX!N201+Lcc_HDY!N201+Lcc_HKT!N201+Lcc_CEI!N201</f>
        <v>39</v>
      </c>
      <c r="O201" s="291">
        <f>SUM(M201:N201)</f>
        <v>159</v>
      </c>
      <c r="P201" s="292">
        <f>+'Lcc_BKK+DMK'!P201+Lcc_CNX!P201+Lcc_HDY!P201+Lcc_HKT!P201+Lcc_CEI!P201</f>
        <v>0</v>
      </c>
      <c r="Q201" s="291">
        <f t="shared" si="474"/>
        <v>159</v>
      </c>
      <c r="R201" s="281">
        <f>+'Lcc_BKK+DMK'!R201+Lcc_CNX!R201+Lcc_HDY!R201+Lcc_HKT!R201+Lcc_CEI!R201</f>
        <v>183</v>
      </c>
      <c r="S201" s="282">
        <f>+'Lcc_BKK+DMK'!S201+Lcc_CNX!S201+Lcc_HDY!S201+Lcc_HKT!S201+Lcc_CEI!S201</f>
        <v>564</v>
      </c>
      <c r="T201" s="291">
        <f>SUM(R201:S201)</f>
        <v>747</v>
      </c>
      <c r="U201" s="292">
        <f>+'Lcc_BKK+DMK'!U201+Lcc_CNX!U201+Lcc_HDY!U201+Lcc_HKT!U201+Lcc_CEI!U201</f>
        <v>0</v>
      </c>
      <c r="V201" s="291">
        <f>T201+U201</f>
        <v>747</v>
      </c>
      <c r="W201" s="285">
        <f t="shared" si="463"/>
        <v>369.81132075471697</v>
      </c>
    </row>
    <row r="202" spans="12:23" ht="14.25" thickTop="1" thickBot="1">
      <c r="L202" s="293" t="s">
        <v>39</v>
      </c>
      <c r="M202" s="294">
        <f>+M199+M200+M201</f>
        <v>333</v>
      </c>
      <c r="N202" s="294">
        <f t="shared" ref="N202" si="476">+N199+N200+N201</f>
        <v>109</v>
      </c>
      <c r="O202" s="295">
        <f t="shared" ref="O202" si="477">+O199+O200+O201</f>
        <v>442</v>
      </c>
      <c r="P202" s="296">
        <f t="shared" ref="P202" si="478">+P199+P200+P201</f>
        <v>0</v>
      </c>
      <c r="Q202" s="295">
        <f t="shared" ref="Q202" si="479">+Q199+Q200+Q201</f>
        <v>442</v>
      </c>
      <c r="R202" s="294">
        <f t="shared" ref="R202" si="480">+R199+R200+R201</f>
        <v>464</v>
      </c>
      <c r="S202" s="294">
        <f t="shared" ref="S202" si="481">+S199+S200+S201</f>
        <v>1517</v>
      </c>
      <c r="T202" s="295">
        <f t="shared" ref="T202" si="482">+T199+T200+T201</f>
        <v>1981</v>
      </c>
      <c r="U202" s="296">
        <f t="shared" ref="U202" si="483">+U199+U200+U201</f>
        <v>0</v>
      </c>
      <c r="V202" s="295">
        <f t="shared" ref="V202" si="484">+V199+V200+V201</f>
        <v>1981</v>
      </c>
      <c r="W202" s="297">
        <f t="shared" si="463"/>
        <v>348.19004524886878</v>
      </c>
    </row>
    <row r="203" spans="12:23" ht="13.5" thickTop="1">
      <c r="L203" s="264" t="s">
        <v>21</v>
      </c>
      <c r="M203" s="281">
        <f>+'Lcc_BKK+DMK'!M203+Lcc_CNX!M203+Lcc_HDY!M203+Lcc_HKT!M203+Lcc_CEI!M203</f>
        <v>120</v>
      </c>
      <c r="N203" s="282">
        <f>+'Lcc_BKK+DMK'!N203+Lcc_CNX!N203+Lcc_HDY!N203+Lcc_HKT!N203+Lcc_CEI!N203</f>
        <v>30</v>
      </c>
      <c r="O203" s="291">
        <f>SUM(M203:N203)</f>
        <v>150</v>
      </c>
      <c r="P203" s="298">
        <f>+'Lcc_BKK+DMK'!P203+Lcc_CNX!P203+Lcc_HDY!P203+Lcc_HKT!P203+Lcc_CEI!P203</f>
        <v>0</v>
      </c>
      <c r="Q203" s="291">
        <f t="shared" ref="Q203:Q205" si="485">O203+P203</f>
        <v>150</v>
      </c>
      <c r="R203" s="281">
        <f>+'Lcc_BKK+DMK'!R203+Lcc_CNX!R203+Lcc_HDY!R203+Lcc_HKT!R203+Lcc_CEI!R203</f>
        <v>214</v>
      </c>
      <c r="S203" s="282">
        <f>+'Lcc_BKK+DMK'!S203+Lcc_CNX!S203+Lcc_HDY!S203+Lcc_HKT!S203+Lcc_CEI!S203</f>
        <v>662</v>
      </c>
      <c r="T203" s="291">
        <f>SUM(R203:S203)</f>
        <v>876</v>
      </c>
      <c r="U203" s="298">
        <f>+'Lcc_BKK+DMK'!U203+Lcc_CNX!U203+Lcc_HDY!U203+Lcc_HKT!U203+Lcc_CEI!U203</f>
        <v>0</v>
      </c>
      <c r="V203" s="291">
        <f>T203+U203</f>
        <v>876</v>
      </c>
      <c r="W203" s="285">
        <f t="shared" si="463"/>
        <v>484</v>
      </c>
    </row>
    <row r="204" spans="12:23">
      <c r="L204" s="264" t="s">
        <v>22</v>
      </c>
      <c r="M204" s="281">
        <f>+'Lcc_BKK+DMK'!M204+Lcc_CNX!M204+Lcc_HDY!M204+Lcc_HKT!M204+Lcc_CEI!M204</f>
        <v>105</v>
      </c>
      <c r="N204" s="282">
        <f>+'Lcc_BKK+DMK'!N204+Lcc_CNX!N204+Lcc_HDY!N204+Lcc_HKT!N204+Lcc_CEI!N204</f>
        <v>46</v>
      </c>
      <c r="O204" s="291">
        <f>SUM(M204:N204)</f>
        <v>151</v>
      </c>
      <c r="P204" s="284">
        <f>+'Lcc_BKK+DMK'!P204+Lcc_CNX!P204+Lcc_HDY!P204+Lcc_HKT!P204+Lcc_CEI!P204</f>
        <v>0</v>
      </c>
      <c r="Q204" s="291">
        <f t="shared" si="485"/>
        <v>151</v>
      </c>
      <c r="R204" s="281">
        <f>+'Lcc_BKK+DMK'!R204+Lcc_CNX!R204+Lcc_HDY!R204+Lcc_HKT!R204+Lcc_CEI!R204</f>
        <v>217</v>
      </c>
      <c r="S204" s="282">
        <f>+'Lcc_BKK+DMK'!S204+Lcc_CNX!S204+Lcc_HDY!S204+Lcc_HKT!S204+Lcc_CEI!S204</f>
        <v>640</v>
      </c>
      <c r="T204" s="291">
        <f>SUM(R204:S204)</f>
        <v>857</v>
      </c>
      <c r="U204" s="284">
        <f>+'Lcc_BKK+DMK'!U204+Lcc_CNX!U204+Lcc_HDY!U204+Lcc_HKT!U204+Lcc_CEI!U204</f>
        <v>0</v>
      </c>
      <c r="V204" s="291">
        <f>T204+U204</f>
        <v>857</v>
      </c>
      <c r="W204" s="285">
        <f t="shared" si="463"/>
        <v>467.5496688741722</v>
      </c>
    </row>
    <row r="205" spans="12:23" ht="13.5" thickBot="1">
      <c r="L205" s="264" t="s">
        <v>23</v>
      </c>
      <c r="M205" s="281">
        <f>+'Lcc_BKK+DMK'!M205+Lcc_CNX!M205+Lcc_HDY!M205+Lcc_HKT!M205+Lcc_CEI!M205</f>
        <v>86</v>
      </c>
      <c r="N205" s="282">
        <f>+'Lcc_BKK+DMK'!N205+Lcc_CNX!N205+Lcc_HDY!N205+Lcc_HKT!N205+Lcc_CEI!N205</f>
        <v>69</v>
      </c>
      <c r="O205" s="291">
        <f>SUM(M205:N205)</f>
        <v>155</v>
      </c>
      <c r="P205" s="284">
        <f>+'Lcc_BKK+DMK'!P205+Lcc_CNX!P205+Lcc_HDY!P205+Lcc_HKT!P205+Lcc_CEI!P205</f>
        <v>0</v>
      </c>
      <c r="Q205" s="291">
        <f t="shared" si="485"/>
        <v>155</v>
      </c>
      <c r="R205" s="281">
        <f>+'Lcc_BKK+DMK'!R205+Lcc_CNX!R205+Lcc_HDY!R205+Lcc_HKT!R205+Lcc_CEI!R205</f>
        <v>202</v>
      </c>
      <c r="S205" s="282">
        <f>+'Lcc_BKK+DMK'!S205+Lcc_CNX!S205+Lcc_HDY!S205+Lcc_HKT!S205+Lcc_CEI!S205</f>
        <v>599</v>
      </c>
      <c r="T205" s="291">
        <f>SUM(R205:S205)</f>
        <v>801</v>
      </c>
      <c r="U205" s="284">
        <f>+'Lcc_BKK+DMK'!U205+Lcc_CNX!U205+Lcc_HDY!U205+Lcc_HKT!U205+Lcc_CEI!U205</f>
        <v>0</v>
      </c>
      <c r="V205" s="291">
        <f>T205+U205</f>
        <v>801</v>
      </c>
      <c r="W205" s="285">
        <f t="shared" si="463"/>
        <v>416.77419354838713</v>
      </c>
    </row>
    <row r="206" spans="12:23" ht="14.25" thickTop="1" thickBot="1">
      <c r="L206" s="286" t="s">
        <v>40</v>
      </c>
      <c r="M206" s="287">
        <f>+M203+M204+M205</f>
        <v>311</v>
      </c>
      <c r="N206" s="288">
        <f t="shared" ref="N206" si="486">+N203+N204+N205</f>
        <v>145</v>
      </c>
      <c r="O206" s="289">
        <f t="shared" ref="O206" si="487">+O203+O204+O205</f>
        <v>456</v>
      </c>
      <c r="P206" s="287">
        <f t="shared" ref="P206" si="488">+P203+P204+P205</f>
        <v>0</v>
      </c>
      <c r="Q206" s="289">
        <f t="shared" ref="Q206" si="489">+Q203+Q204+Q205</f>
        <v>456</v>
      </c>
      <c r="R206" s="287">
        <f t="shared" ref="R206" si="490">+R203+R204+R205</f>
        <v>633</v>
      </c>
      <c r="S206" s="288">
        <f t="shared" ref="S206" si="491">+S203+S204+S205</f>
        <v>1901</v>
      </c>
      <c r="T206" s="289">
        <f t="shared" ref="T206" si="492">+T203+T204+T205</f>
        <v>2534</v>
      </c>
      <c r="U206" s="287">
        <f t="shared" ref="U206" si="493">+U203+U204+U205</f>
        <v>0</v>
      </c>
      <c r="V206" s="289">
        <f t="shared" ref="V206" si="494">+V203+V204+V205</f>
        <v>2534</v>
      </c>
      <c r="W206" s="290">
        <f t="shared" si="463"/>
        <v>455.70175438596488</v>
      </c>
    </row>
    <row r="207" spans="12:23" ht="14.25" thickTop="1" thickBot="1">
      <c r="L207" s="286" t="s">
        <v>62</v>
      </c>
      <c r="M207" s="287">
        <f t="shared" ref="M207:V207" si="495">+M198+M202+M206</f>
        <v>804</v>
      </c>
      <c r="N207" s="288">
        <f t="shared" si="495"/>
        <v>284</v>
      </c>
      <c r="O207" s="289">
        <f t="shared" si="495"/>
        <v>1088</v>
      </c>
      <c r="P207" s="287">
        <f t="shared" si="495"/>
        <v>0</v>
      </c>
      <c r="Q207" s="289">
        <f t="shared" si="495"/>
        <v>1088</v>
      </c>
      <c r="R207" s="287">
        <f t="shared" si="495"/>
        <v>1649</v>
      </c>
      <c r="S207" s="288">
        <f t="shared" si="495"/>
        <v>4544</v>
      </c>
      <c r="T207" s="289">
        <f t="shared" si="495"/>
        <v>6193</v>
      </c>
      <c r="U207" s="287">
        <f t="shared" si="495"/>
        <v>0</v>
      </c>
      <c r="V207" s="289">
        <f t="shared" si="495"/>
        <v>6193</v>
      </c>
      <c r="W207" s="290">
        <f>IF(Q207=0,0,((V207/Q207)-1)*100)</f>
        <v>469.20955882352945</v>
      </c>
    </row>
    <row r="208" spans="12:23" ht="14.25" thickTop="1" thickBot="1">
      <c r="L208" s="286" t="s">
        <v>7</v>
      </c>
      <c r="M208" s="287">
        <f>+M207+M194</f>
        <v>804</v>
      </c>
      <c r="N208" s="288">
        <f t="shared" ref="N208:V208" si="496">+N207+N194</f>
        <v>284</v>
      </c>
      <c r="O208" s="289">
        <f t="shared" si="496"/>
        <v>1088</v>
      </c>
      <c r="P208" s="287">
        <f t="shared" si="496"/>
        <v>0</v>
      </c>
      <c r="Q208" s="289">
        <f t="shared" si="496"/>
        <v>1088</v>
      </c>
      <c r="R208" s="287">
        <f t="shared" si="496"/>
        <v>2106</v>
      </c>
      <c r="S208" s="288">
        <f t="shared" si="496"/>
        <v>5118</v>
      </c>
      <c r="T208" s="289">
        <f t="shared" si="496"/>
        <v>7224</v>
      </c>
      <c r="U208" s="287">
        <f t="shared" si="496"/>
        <v>0</v>
      </c>
      <c r="V208" s="289">
        <f t="shared" si="496"/>
        <v>7224</v>
      </c>
      <c r="W208" s="290">
        <f>IF(Q208=0,0,((V208/Q208)-1)*100)</f>
        <v>563.97058823529414</v>
      </c>
    </row>
    <row r="209" spans="12:23" ht="13.5" customHeight="1" thickTop="1" thickBot="1">
      <c r="L209" s="299" t="s">
        <v>60</v>
      </c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</row>
    <row r="210" spans="12:23" ht="13.5" thickTop="1">
      <c r="L210" s="417" t="s">
        <v>56</v>
      </c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9"/>
    </row>
    <row r="211" spans="12:23" ht="13.5" thickBot="1">
      <c r="L211" s="420" t="s">
        <v>53</v>
      </c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2"/>
    </row>
    <row r="212" spans="12:23" ht="14.25" thickTop="1" thickBot="1"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 t="s">
        <v>34</v>
      </c>
    </row>
    <row r="213" spans="12:23" ht="12.75" customHeight="1" thickTop="1" thickBot="1">
      <c r="L213" s="260"/>
      <c r="M213" s="411" t="s">
        <v>58</v>
      </c>
      <c r="N213" s="412"/>
      <c r="O213" s="412"/>
      <c r="P213" s="412"/>
      <c r="Q213" s="412"/>
      <c r="R213" s="261" t="s">
        <v>59</v>
      </c>
      <c r="S213" s="262"/>
      <c r="T213" s="300"/>
      <c r="U213" s="261"/>
      <c r="V213" s="261"/>
      <c r="W213" s="380" t="s">
        <v>2</v>
      </c>
    </row>
    <row r="214" spans="12:23" ht="13.5" thickTop="1">
      <c r="L214" s="264" t="s">
        <v>3</v>
      </c>
      <c r="M214" s="265"/>
      <c r="N214" s="266"/>
      <c r="O214" s="267"/>
      <c r="P214" s="268"/>
      <c r="Q214" s="314"/>
      <c r="R214" s="265"/>
      <c r="S214" s="266"/>
      <c r="T214" s="267"/>
      <c r="U214" s="268"/>
      <c r="V214" s="379"/>
      <c r="W214" s="381" t="s">
        <v>4</v>
      </c>
    </row>
    <row r="215" spans="12:23" ht="13.5" thickBot="1">
      <c r="L215" s="270"/>
      <c r="M215" s="271" t="s">
        <v>35</v>
      </c>
      <c r="N215" s="272" t="s">
        <v>36</v>
      </c>
      <c r="O215" s="273" t="s">
        <v>37</v>
      </c>
      <c r="P215" s="274" t="s">
        <v>32</v>
      </c>
      <c r="Q215" s="315" t="s">
        <v>7</v>
      </c>
      <c r="R215" s="271" t="s">
        <v>35</v>
      </c>
      <c r="S215" s="272" t="s">
        <v>36</v>
      </c>
      <c r="T215" s="273" t="s">
        <v>37</v>
      </c>
      <c r="U215" s="274" t="s">
        <v>32</v>
      </c>
      <c r="V215" s="375" t="s">
        <v>7</v>
      </c>
      <c r="W215" s="382"/>
    </row>
    <row r="216" spans="12:23" ht="4.5" customHeight="1" thickTop="1">
      <c r="L216" s="264"/>
      <c r="M216" s="276"/>
      <c r="N216" s="277"/>
      <c r="O216" s="278"/>
      <c r="P216" s="279"/>
      <c r="Q216" s="316"/>
      <c r="R216" s="276"/>
      <c r="S216" s="277"/>
      <c r="T216" s="278"/>
      <c r="U216" s="279"/>
      <c r="V216" s="318"/>
      <c r="W216" s="280"/>
    </row>
    <row r="217" spans="12:23">
      <c r="L217" s="264" t="s">
        <v>10</v>
      </c>
      <c r="M217" s="281">
        <f t="shared" ref="M217:N219" si="497">+M165+M191</f>
        <v>0</v>
      </c>
      <c r="N217" s="282">
        <f t="shared" si="497"/>
        <v>0</v>
      </c>
      <c r="O217" s="283">
        <f>M217+N217</f>
        <v>0</v>
      </c>
      <c r="P217" s="284">
        <f>+P165+P191</f>
        <v>0</v>
      </c>
      <c r="Q217" s="317">
        <f t="shared" ref="Q217" si="498">O217+P217</f>
        <v>0</v>
      </c>
      <c r="R217" s="281">
        <f t="shared" ref="R217:S219" si="499">+R165+R191</f>
        <v>98</v>
      </c>
      <c r="S217" s="282">
        <f t="shared" si="499"/>
        <v>94</v>
      </c>
      <c r="T217" s="283">
        <f>R217+S217</f>
        <v>192</v>
      </c>
      <c r="U217" s="284">
        <f>+U165+U191</f>
        <v>0</v>
      </c>
      <c r="V217" s="319">
        <f>T217+U217</f>
        <v>192</v>
      </c>
      <c r="W217" s="285">
        <f>IF(Q217=0,0,((V217/Q217)-1)*100)</f>
        <v>0</v>
      </c>
    </row>
    <row r="218" spans="12:23">
      <c r="L218" s="264" t="s">
        <v>11</v>
      </c>
      <c r="M218" s="281">
        <f t="shared" si="497"/>
        <v>0</v>
      </c>
      <c r="N218" s="282">
        <f t="shared" si="497"/>
        <v>0</v>
      </c>
      <c r="O218" s="283">
        <f t="shared" ref="O218:O219" si="500">M218+N218</f>
        <v>0</v>
      </c>
      <c r="P218" s="284">
        <f>+P166+P192</f>
        <v>0</v>
      </c>
      <c r="Q218" s="317">
        <f>O218+P218</f>
        <v>0</v>
      </c>
      <c r="R218" s="281">
        <f t="shared" si="499"/>
        <v>153</v>
      </c>
      <c r="S218" s="282">
        <f t="shared" si="499"/>
        <v>189</v>
      </c>
      <c r="T218" s="283">
        <f t="shared" ref="T218:T219" si="501">R218+S218</f>
        <v>342</v>
      </c>
      <c r="U218" s="284">
        <f>+U166+U192</f>
        <v>0</v>
      </c>
      <c r="V218" s="319">
        <f>T218+U218</f>
        <v>342</v>
      </c>
      <c r="W218" s="285">
        <f>IF(Q218=0,0,((V218/Q218)-1)*100)</f>
        <v>0</v>
      </c>
    </row>
    <row r="219" spans="12:23" ht="13.5" thickBot="1">
      <c r="L219" s="270" t="s">
        <v>12</v>
      </c>
      <c r="M219" s="281">
        <f t="shared" si="497"/>
        <v>0</v>
      </c>
      <c r="N219" s="282">
        <f t="shared" si="497"/>
        <v>0</v>
      </c>
      <c r="O219" s="283">
        <f t="shared" si="500"/>
        <v>0</v>
      </c>
      <c r="P219" s="284">
        <f>+P167+P193</f>
        <v>0</v>
      </c>
      <c r="Q219" s="317">
        <f>O219+P219</f>
        <v>0</v>
      </c>
      <c r="R219" s="281">
        <f t="shared" si="499"/>
        <v>208</v>
      </c>
      <c r="S219" s="282">
        <f t="shared" si="499"/>
        <v>294</v>
      </c>
      <c r="T219" s="283">
        <f t="shared" si="501"/>
        <v>502</v>
      </c>
      <c r="U219" s="284">
        <f>+U167+U193</f>
        <v>0</v>
      </c>
      <c r="V219" s="319">
        <f>T219+U219</f>
        <v>502</v>
      </c>
      <c r="W219" s="285">
        <f>IF(Q219=0,0,((V219/Q219)-1)*100)</f>
        <v>0</v>
      </c>
    </row>
    <row r="220" spans="12:23" ht="14.25" thickTop="1" thickBot="1">
      <c r="L220" s="286" t="s">
        <v>57</v>
      </c>
      <c r="M220" s="287">
        <f>+M217+M218+M219</f>
        <v>0</v>
      </c>
      <c r="N220" s="288">
        <f t="shared" ref="N220" si="502">+N217+N218+N219</f>
        <v>0</v>
      </c>
      <c r="O220" s="289">
        <f t="shared" ref="O220" si="503">+O217+O218+O219</f>
        <v>0</v>
      </c>
      <c r="P220" s="287">
        <f t="shared" ref="P220" si="504">+P217+P218+P219</f>
        <v>0</v>
      </c>
      <c r="Q220" s="289">
        <f t="shared" ref="Q220" si="505">+Q217+Q218+Q219</f>
        <v>0</v>
      </c>
      <c r="R220" s="287">
        <f t="shared" ref="R220" si="506">+R217+R218+R219</f>
        <v>459</v>
      </c>
      <c r="S220" s="288">
        <f t="shared" ref="S220" si="507">+S217+S218+S219</f>
        <v>577</v>
      </c>
      <c r="T220" s="289">
        <f t="shared" ref="T220" si="508">+T217+T218+T219</f>
        <v>1036</v>
      </c>
      <c r="U220" s="287">
        <f t="shared" ref="U220" si="509">+U217+U218+U219</f>
        <v>0</v>
      </c>
      <c r="V220" s="289">
        <f t="shared" ref="V220" si="510">+V217+V218+V219</f>
        <v>1036</v>
      </c>
      <c r="W220" s="290">
        <f t="shared" ref="W220" si="511">IF(Q220=0,0,((V220/Q220)-1)*100)</f>
        <v>0</v>
      </c>
    </row>
    <row r="221" spans="12:23" ht="13.5" thickTop="1">
      <c r="L221" s="264" t="s">
        <v>13</v>
      </c>
      <c r="M221" s="281">
        <f t="shared" ref="M221:N223" si="512">+M169+M195</f>
        <v>0</v>
      </c>
      <c r="N221" s="282">
        <f t="shared" si="512"/>
        <v>0</v>
      </c>
      <c r="O221" s="283">
        <f t="shared" ref="O221:O222" si="513">M221+N221</f>
        <v>0</v>
      </c>
      <c r="P221" s="284">
        <f>+P169+P195</f>
        <v>0</v>
      </c>
      <c r="Q221" s="317">
        <f t="shared" ref="Q221:Q222" si="514">O221+P221</f>
        <v>0</v>
      </c>
      <c r="R221" s="281">
        <f t="shared" ref="R221:S223" si="515">+R169+R195</f>
        <v>232</v>
      </c>
      <c r="S221" s="282">
        <f t="shared" si="515"/>
        <v>295</v>
      </c>
      <c r="T221" s="283">
        <f t="shared" ref="T221:T222" si="516">R221+S221</f>
        <v>527</v>
      </c>
      <c r="U221" s="284">
        <f>+U169+U195</f>
        <v>0</v>
      </c>
      <c r="V221" s="319">
        <f>T221+U221</f>
        <v>527</v>
      </c>
      <c r="W221" s="285">
        <f>IF(Q221=0,0,((V221/Q221)-1)*100)</f>
        <v>0</v>
      </c>
    </row>
    <row r="222" spans="12:23">
      <c r="L222" s="264" t="s">
        <v>14</v>
      </c>
      <c r="M222" s="281">
        <f t="shared" si="512"/>
        <v>51</v>
      </c>
      <c r="N222" s="282">
        <f t="shared" si="512"/>
        <v>14</v>
      </c>
      <c r="O222" s="283">
        <f t="shared" si="513"/>
        <v>65</v>
      </c>
      <c r="P222" s="284">
        <f>+P170+P196</f>
        <v>0</v>
      </c>
      <c r="Q222" s="317">
        <f t="shared" si="514"/>
        <v>65</v>
      </c>
      <c r="R222" s="281">
        <f t="shared" si="515"/>
        <v>178</v>
      </c>
      <c r="S222" s="282">
        <f t="shared" si="515"/>
        <v>330</v>
      </c>
      <c r="T222" s="283">
        <f t="shared" si="516"/>
        <v>508</v>
      </c>
      <c r="U222" s="284">
        <f>+U170+U196</f>
        <v>0</v>
      </c>
      <c r="V222" s="319">
        <f>T222+U222</f>
        <v>508</v>
      </c>
      <c r="W222" s="285">
        <f t="shared" ref="W222:W232" si="517">IF(Q222=0,0,((V222/Q222)-1)*100)</f>
        <v>681.53846153846155</v>
      </c>
    </row>
    <row r="223" spans="12:23" ht="13.5" thickBot="1">
      <c r="L223" s="264" t="s">
        <v>15</v>
      </c>
      <c r="M223" s="281">
        <f t="shared" si="512"/>
        <v>109</v>
      </c>
      <c r="N223" s="282">
        <f t="shared" si="512"/>
        <v>18</v>
      </c>
      <c r="O223" s="283">
        <f>M223+N223</f>
        <v>127</v>
      </c>
      <c r="P223" s="284">
        <f>+P171+P197</f>
        <v>0</v>
      </c>
      <c r="Q223" s="317">
        <f>O223+P223</f>
        <v>127</v>
      </c>
      <c r="R223" s="281">
        <f t="shared" si="515"/>
        <v>142</v>
      </c>
      <c r="S223" s="282">
        <f t="shared" si="515"/>
        <v>505</v>
      </c>
      <c r="T223" s="283">
        <f>R223+S223</f>
        <v>647</v>
      </c>
      <c r="U223" s="284">
        <f>+U171+U197</f>
        <v>0</v>
      </c>
      <c r="V223" s="319">
        <f>T223+U223</f>
        <v>647</v>
      </c>
      <c r="W223" s="285">
        <f>IF(Q223=0,0,((V223/Q223)-1)*100)</f>
        <v>409.44881889763781</v>
      </c>
    </row>
    <row r="224" spans="12:23" ht="14.25" thickTop="1" thickBot="1">
      <c r="L224" s="286" t="s">
        <v>61</v>
      </c>
      <c r="M224" s="287">
        <f>+M221+M222+M223</f>
        <v>160</v>
      </c>
      <c r="N224" s="288">
        <f t="shared" ref="N224" si="518">+N221+N222+N223</f>
        <v>32</v>
      </c>
      <c r="O224" s="289">
        <f t="shared" ref="O224" si="519">+O221+O222+O223</f>
        <v>192</v>
      </c>
      <c r="P224" s="287">
        <f t="shared" ref="P224" si="520">+P221+P222+P223</f>
        <v>0</v>
      </c>
      <c r="Q224" s="289">
        <f t="shared" ref="Q224" si="521">+Q221+Q222+Q223</f>
        <v>192</v>
      </c>
      <c r="R224" s="287">
        <f t="shared" ref="R224" si="522">+R221+R222+R223</f>
        <v>552</v>
      </c>
      <c r="S224" s="288">
        <f t="shared" ref="S224" si="523">+S221+S222+S223</f>
        <v>1130</v>
      </c>
      <c r="T224" s="289">
        <f t="shared" ref="T224" si="524">+T221+T222+T223</f>
        <v>1682</v>
      </c>
      <c r="U224" s="287">
        <f t="shared" ref="U224" si="525">+U221+U222+U223</f>
        <v>0</v>
      </c>
      <c r="V224" s="289">
        <f t="shared" ref="V224" si="526">+V221+V222+V223</f>
        <v>1682</v>
      </c>
      <c r="W224" s="290">
        <f t="shared" ref="W224" si="527">IF(Q224=0,0,((V224/Q224)-1)*100)</f>
        <v>776.04166666666663</v>
      </c>
    </row>
    <row r="225" spans="12:23" ht="13.5" thickTop="1">
      <c r="L225" s="264" t="s">
        <v>16</v>
      </c>
      <c r="M225" s="281">
        <f t="shared" ref="M225:N227" si="528">+M173+M199</f>
        <v>102</v>
      </c>
      <c r="N225" s="282">
        <f t="shared" si="528"/>
        <v>27</v>
      </c>
      <c r="O225" s="283">
        <f t="shared" ref="O225:O227" si="529">M225+N225</f>
        <v>129</v>
      </c>
      <c r="P225" s="284">
        <f>+P173+P199</f>
        <v>0</v>
      </c>
      <c r="Q225" s="317">
        <f t="shared" ref="Q225:Q227" si="530">O225+P225</f>
        <v>129</v>
      </c>
      <c r="R225" s="281">
        <f t="shared" ref="R225:S227" si="531">+R173+R199</f>
        <v>130</v>
      </c>
      <c r="S225" s="282">
        <f t="shared" si="531"/>
        <v>438</v>
      </c>
      <c r="T225" s="283">
        <f t="shared" ref="T225:T227" si="532">R225+S225</f>
        <v>568</v>
      </c>
      <c r="U225" s="284">
        <f>+U173+U199</f>
        <v>0</v>
      </c>
      <c r="V225" s="319">
        <f>T225+U225</f>
        <v>568</v>
      </c>
      <c r="W225" s="285">
        <f t="shared" si="517"/>
        <v>340.31007751937983</v>
      </c>
    </row>
    <row r="226" spans="12:23">
      <c r="L226" s="264" t="s">
        <v>17</v>
      </c>
      <c r="M226" s="281">
        <f t="shared" si="528"/>
        <v>114</v>
      </c>
      <c r="N226" s="282">
        <f t="shared" si="528"/>
        <v>46</v>
      </c>
      <c r="O226" s="283">
        <f>M226+N226</f>
        <v>160</v>
      </c>
      <c r="P226" s="284">
        <f>+P174+P200</f>
        <v>0</v>
      </c>
      <c r="Q226" s="317">
        <f>O226+P226</f>
        <v>160</v>
      </c>
      <c r="R226" s="281">
        <f t="shared" si="531"/>
        <v>153</v>
      </c>
      <c r="S226" s="282">
        <f t="shared" si="531"/>
        <v>517</v>
      </c>
      <c r="T226" s="283">
        <f>R226+S226</f>
        <v>670</v>
      </c>
      <c r="U226" s="284">
        <f>+U174+U200</f>
        <v>0</v>
      </c>
      <c r="V226" s="319">
        <f>T226+U226</f>
        <v>670</v>
      </c>
      <c r="W226" s="285">
        <f>IF(Q226=0,0,((V226/Q226)-1)*100)</f>
        <v>318.75</v>
      </c>
    </row>
    <row r="227" spans="12:23" ht="13.5" thickBot="1">
      <c r="L227" s="264" t="s">
        <v>18</v>
      </c>
      <c r="M227" s="281">
        <f t="shared" si="528"/>
        <v>122</v>
      </c>
      <c r="N227" s="282">
        <f t="shared" si="528"/>
        <v>40</v>
      </c>
      <c r="O227" s="291">
        <f t="shared" si="529"/>
        <v>162</v>
      </c>
      <c r="P227" s="292">
        <f>+P175+P201</f>
        <v>0</v>
      </c>
      <c r="Q227" s="317">
        <f t="shared" si="530"/>
        <v>162</v>
      </c>
      <c r="R227" s="281">
        <f t="shared" si="531"/>
        <v>183</v>
      </c>
      <c r="S227" s="282">
        <f t="shared" si="531"/>
        <v>565</v>
      </c>
      <c r="T227" s="291">
        <f t="shared" si="532"/>
        <v>748</v>
      </c>
      <c r="U227" s="292">
        <f>+U175+U201</f>
        <v>0</v>
      </c>
      <c r="V227" s="319">
        <f>T227+U227</f>
        <v>748</v>
      </c>
      <c r="W227" s="285">
        <f t="shared" si="517"/>
        <v>361.72839506172841</v>
      </c>
    </row>
    <row r="228" spans="12:23" ht="14.25" thickTop="1" thickBot="1">
      <c r="L228" s="293" t="s">
        <v>39</v>
      </c>
      <c r="M228" s="294">
        <f t="shared" ref="M228:V228" si="533">SUM(M225:M227)</f>
        <v>338</v>
      </c>
      <c r="N228" s="294">
        <f t="shared" si="533"/>
        <v>113</v>
      </c>
      <c r="O228" s="295">
        <f t="shared" si="533"/>
        <v>451</v>
      </c>
      <c r="P228" s="296">
        <f t="shared" si="533"/>
        <v>0</v>
      </c>
      <c r="Q228" s="295">
        <f t="shared" si="533"/>
        <v>451</v>
      </c>
      <c r="R228" s="294">
        <f t="shared" si="533"/>
        <v>466</v>
      </c>
      <c r="S228" s="294">
        <f t="shared" si="533"/>
        <v>1520</v>
      </c>
      <c r="T228" s="295">
        <f t="shared" si="533"/>
        <v>1986</v>
      </c>
      <c r="U228" s="296">
        <f t="shared" si="533"/>
        <v>0</v>
      </c>
      <c r="V228" s="295">
        <f t="shared" si="533"/>
        <v>1986</v>
      </c>
      <c r="W228" s="409">
        <f t="shared" si="517"/>
        <v>340.35476718403544</v>
      </c>
    </row>
    <row r="229" spans="12:23" ht="13.5" thickTop="1">
      <c r="L229" s="264" t="s">
        <v>21</v>
      </c>
      <c r="M229" s="281">
        <f t="shared" ref="M229:N231" si="534">+M177+M203</f>
        <v>121</v>
      </c>
      <c r="N229" s="282">
        <f t="shared" si="534"/>
        <v>31</v>
      </c>
      <c r="O229" s="291">
        <f t="shared" ref="O229:O231" si="535">M229+N229</f>
        <v>152</v>
      </c>
      <c r="P229" s="298">
        <f>+P177+P203</f>
        <v>0</v>
      </c>
      <c r="Q229" s="317">
        <f t="shared" ref="Q229:Q231" si="536">O229+P229</f>
        <v>152</v>
      </c>
      <c r="R229" s="281">
        <f t="shared" ref="R229:S231" si="537">+R177+R203</f>
        <v>214</v>
      </c>
      <c r="S229" s="282">
        <f t="shared" si="537"/>
        <v>666</v>
      </c>
      <c r="T229" s="291">
        <f t="shared" ref="T229:T231" si="538">R229+S229</f>
        <v>880</v>
      </c>
      <c r="U229" s="298">
        <f>+U177+U203</f>
        <v>0</v>
      </c>
      <c r="V229" s="319">
        <f>T229+U229</f>
        <v>880</v>
      </c>
      <c r="W229" s="285">
        <f t="shared" si="517"/>
        <v>478.94736842105266</v>
      </c>
    </row>
    <row r="230" spans="12:23">
      <c r="L230" s="264" t="s">
        <v>22</v>
      </c>
      <c r="M230" s="281">
        <f t="shared" si="534"/>
        <v>106</v>
      </c>
      <c r="N230" s="282">
        <f t="shared" si="534"/>
        <v>47</v>
      </c>
      <c r="O230" s="291">
        <f t="shared" si="535"/>
        <v>153</v>
      </c>
      <c r="P230" s="284">
        <f>+P178+P204</f>
        <v>0</v>
      </c>
      <c r="Q230" s="317">
        <f t="shared" si="536"/>
        <v>153</v>
      </c>
      <c r="R230" s="281">
        <f t="shared" si="537"/>
        <v>217</v>
      </c>
      <c r="S230" s="282">
        <f t="shared" si="537"/>
        <v>641</v>
      </c>
      <c r="T230" s="291">
        <f t="shared" si="538"/>
        <v>858</v>
      </c>
      <c r="U230" s="284">
        <f>+U178+U204</f>
        <v>0</v>
      </c>
      <c r="V230" s="319">
        <f>T230+U230</f>
        <v>858</v>
      </c>
      <c r="W230" s="285">
        <f t="shared" si="517"/>
        <v>460.78431372549016</v>
      </c>
    </row>
    <row r="231" spans="12:23" ht="13.5" thickBot="1">
      <c r="L231" s="264" t="s">
        <v>23</v>
      </c>
      <c r="M231" s="281">
        <f t="shared" si="534"/>
        <v>89</v>
      </c>
      <c r="N231" s="282">
        <f t="shared" si="534"/>
        <v>70</v>
      </c>
      <c r="O231" s="291">
        <f t="shared" si="535"/>
        <v>159</v>
      </c>
      <c r="P231" s="284">
        <f>+P179+P205</f>
        <v>0</v>
      </c>
      <c r="Q231" s="317">
        <f t="shared" si="536"/>
        <v>159</v>
      </c>
      <c r="R231" s="281">
        <f t="shared" si="537"/>
        <v>203</v>
      </c>
      <c r="S231" s="282">
        <f t="shared" si="537"/>
        <v>601</v>
      </c>
      <c r="T231" s="291">
        <f t="shared" si="538"/>
        <v>804</v>
      </c>
      <c r="U231" s="284">
        <f>+U179+U205</f>
        <v>0</v>
      </c>
      <c r="V231" s="319">
        <f>T231+U231</f>
        <v>804</v>
      </c>
      <c r="W231" s="285">
        <f t="shared" si="517"/>
        <v>405.66037735849056</v>
      </c>
    </row>
    <row r="232" spans="12:23" ht="14.25" thickTop="1" thickBot="1">
      <c r="L232" s="286" t="s">
        <v>40</v>
      </c>
      <c r="M232" s="287">
        <f>+M229+M230+M231</f>
        <v>316</v>
      </c>
      <c r="N232" s="288">
        <f t="shared" ref="N232" si="539">+N229+N230+N231</f>
        <v>148</v>
      </c>
      <c r="O232" s="289">
        <f t="shared" ref="O232" si="540">+O229+O230+O231</f>
        <v>464</v>
      </c>
      <c r="P232" s="287">
        <f t="shared" ref="P232" si="541">+P229+P230+P231</f>
        <v>0</v>
      </c>
      <c r="Q232" s="289">
        <f t="shared" ref="Q232" si="542">+Q229+Q230+Q231</f>
        <v>464</v>
      </c>
      <c r="R232" s="287">
        <f t="shared" ref="R232" si="543">+R229+R230+R231</f>
        <v>634</v>
      </c>
      <c r="S232" s="288">
        <f t="shared" ref="S232" si="544">+S229+S230+S231</f>
        <v>1908</v>
      </c>
      <c r="T232" s="289">
        <f t="shared" ref="T232" si="545">+T229+T230+T231</f>
        <v>2542</v>
      </c>
      <c r="U232" s="287">
        <f t="shared" ref="U232" si="546">+U229+U230+U231</f>
        <v>0</v>
      </c>
      <c r="V232" s="289">
        <f t="shared" ref="V232" si="547">+V229+V230+V231</f>
        <v>2542</v>
      </c>
      <c r="W232" s="290">
        <f t="shared" si="517"/>
        <v>447.84482758620692</v>
      </c>
    </row>
    <row r="233" spans="12:23" ht="14.25" thickTop="1" thickBot="1">
      <c r="L233" s="286" t="s">
        <v>62</v>
      </c>
      <c r="M233" s="287">
        <f t="shared" ref="M233:V233" si="548">+M224+M228+M232</f>
        <v>814</v>
      </c>
      <c r="N233" s="288">
        <f t="shared" si="548"/>
        <v>293</v>
      </c>
      <c r="O233" s="289">
        <f t="shared" si="548"/>
        <v>1107</v>
      </c>
      <c r="P233" s="287">
        <f t="shared" si="548"/>
        <v>0</v>
      </c>
      <c r="Q233" s="289">
        <f t="shared" si="548"/>
        <v>1107</v>
      </c>
      <c r="R233" s="287">
        <f t="shared" si="548"/>
        <v>1652</v>
      </c>
      <c r="S233" s="288">
        <f t="shared" si="548"/>
        <v>4558</v>
      </c>
      <c r="T233" s="289">
        <f t="shared" si="548"/>
        <v>6210</v>
      </c>
      <c r="U233" s="287">
        <f t="shared" si="548"/>
        <v>0</v>
      </c>
      <c r="V233" s="289">
        <f t="shared" si="548"/>
        <v>6210</v>
      </c>
      <c r="W233" s="290">
        <f>IF(Q233=0,0,((V233/Q233)-1)*100)</f>
        <v>460.97560975609753</v>
      </c>
    </row>
    <row r="234" spans="12:23" ht="14.25" thickTop="1" thickBot="1">
      <c r="L234" s="286" t="s">
        <v>7</v>
      </c>
      <c r="M234" s="287">
        <f>+M233+M220</f>
        <v>814</v>
      </c>
      <c r="N234" s="288">
        <f t="shared" ref="N234" si="549">+N233+N220</f>
        <v>293</v>
      </c>
      <c r="O234" s="289">
        <f t="shared" ref="O234" si="550">+O233+O220</f>
        <v>1107</v>
      </c>
      <c r="P234" s="287">
        <f t="shared" ref="P234" si="551">+P233+P220</f>
        <v>0</v>
      </c>
      <c r="Q234" s="289">
        <f t="shared" ref="Q234" si="552">+Q233+Q220</f>
        <v>1107</v>
      </c>
      <c r="R234" s="287">
        <f t="shared" ref="R234" si="553">+R233+R220</f>
        <v>2111</v>
      </c>
      <c r="S234" s="288">
        <f t="shared" ref="S234" si="554">+S233+S220</f>
        <v>5135</v>
      </c>
      <c r="T234" s="289">
        <f t="shared" ref="T234" si="555">+T233+T220</f>
        <v>7246</v>
      </c>
      <c r="U234" s="287">
        <f t="shared" ref="U234" si="556">+U233+U220</f>
        <v>0</v>
      </c>
      <c r="V234" s="289">
        <f t="shared" ref="V234" si="557">+V233+V220</f>
        <v>7246</v>
      </c>
      <c r="W234" s="290">
        <f>IF(Q234=0,0,((V234/Q234)-1)*100)</f>
        <v>554.56187895212281</v>
      </c>
    </row>
    <row r="235" spans="12:23" ht="13.5" thickTop="1">
      <c r="L235" s="299" t="s">
        <v>60</v>
      </c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</row>
  </sheetData>
  <sheetProtection password="CF53" sheet="1" objects="1" scenarios="1"/>
  <mergeCells count="39">
    <mergeCell ref="M213:Q213"/>
    <mergeCell ref="L132:W132"/>
    <mergeCell ref="L133:W133"/>
    <mergeCell ref="L158:W158"/>
    <mergeCell ref="L159:W159"/>
    <mergeCell ref="L184:W184"/>
    <mergeCell ref="L185:W185"/>
    <mergeCell ref="L210:W210"/>
    <mergeCell ref="L211:W211"/>
    <mergeCell ref="M161:Q161"/>
    <mergeCell ref="M187:Q187"/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80:W80"/>
    <mergeCell ref="L81:W81"/>
    <mergeCell ref="L106:W106"/>
    <mergeCell ref="L107:W107"/>
    <mergeCell ref="B54:I54"/>
    <mergeCell ref="L54:W54"/>
    <mergeCell ref="B55:I55"/>
    <mergeCell ref="L55:W55"/>
    <mergeCell ref="C57:E57"/>
    <mergeCell ref="F57:H57"/>
    <mergeCell ref="M57:Q57"/>
    <mergeCell ref="R57:V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" orientation="landscape" r:id="rId1"/>
  <headerFooter alignWithMargins="0">
    <oddHeader>&amp;LMonthly Air Transport statistics : Airports of Thailand Public Company Limited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Lcc_BKK+DMK</vt:lpstr>
      <vt:lpstr>Lcc_BKK</vt:lpstr>
      <vt:lpstr>Lcc_DMK</vt:lpstr>
      <vt:lpstr>Lcc_CNX</vt:lpstr>
      <vt:lpstr>Lcc_HDY</vt:lpstr>
      <vt:lpstr>Lcc_HKT</vt:lpstr>
      <vt:lpstr>Lcc_CEI</vt:lpstr>
      <vt:lpstr>Lcc_TOTAL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2014-10-21T02:28:41Z</cp:lastPrinted>
  <dcterms:created xsi:type="dcterms:W3CDTF">2013-10-03T09:45:59Z</dcterms:created>
  <dcterms:modified xsi:type="dcterms:W3CDTF">2014-10-28T02:33:19Z</dcterms:modified>
</cp:coreProperties>
</file>